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5.xml" ContentType="application/vnd.ms-excel.controlproperties+xml"/>
  <Override PartName="/xl/drawings/drawing8.xml" ContentType="application/vnd.openxmlformats-officedocument.drawing+xml"/>
  <Override PartName="/xl/ctrlProps/ctrlProp6.xml" ContentType="application/vnd.ms-excel.controlproperties+xml"/>
  <Override PartName="/xl/drawings/drawing9.xml" ContentType="application/vnd.openxmlformats-officedocument.drawing+xml"/>
  <Override PartName="/xl/ctrlProps/ctrlProp7.xml" ContentType="application/vnd.ms-excel.controlproperties+xml"/>
  <Override PartName="/xl/drawings/drawing10.xml" ContentType="application/vnd.openxmlformats-officedocument.drawing+xml"/>
  <Override PartName="/xl/ctrlProps/ctrlProp8.xml" ContentType="application/vnd.ms-excel.controlproperties+xml"/>
  <Override PartName="/xl/drawings/drawing11.xml" ContentType="application/vnd.openxmlformats-officedocument.drawing+xml"/>
  <Override PartName="/xl/ctrlProps/ctrlProp9.xml" ContentType="application/vnd.ms-excel.controlproperties+xml"/>
  <Override PartName="/xl/drawings/drawing12.xml" ContentType="application/vnd.openxmlformats-officedocument.drawing+xml"/>
  <Override PartName="/xl/ctrlProps/ctrlProp10.xml" ContentType="application/vnd.ms-excel.controlproperties+xml"/>
  <Override PartName="/xl/drawings/drawing13.xml" ContentType="application/vnd.openxmlformats-officedocument.drawing+xml"/>
  <Override PartName="/xl/ctrlProps/ctrlProp11.xml" ContentType="application/vnd.ms-excel.controlproperties+xml"/>
  <Override PartName="/xl/drawings/drawing14.xml" ContentType="application/vnd.openxmlformats-officedocument.drawing+xml"/>
  <Override PartName="/xl/ctrlProps/ctrlProp12.xml" ContentType="application/vnd.ms-excel.controlproperties+xml"/>
  <Override PartName="/xl/drawings/drawing15.xml" ContentType="application/vnd.openxmlformats-officedocument.drawing+xml"/>
  <Override PartName="/xl/ctrlProps/ctrlProp13.xml" ContentType="application/vnd.ms-excel.controlproperties+xml"/>
  <Override PartName="/xl/drawings/drawing16.xml" ContentType="application/vnd.openxmlformats-officedocument.drawing+xml"/>
  <Override PartName="/xl/ctrlProps/ctrlProp14.xml" ContentType="application/vnd.ms-excel.controlproperties+xml"/>
  <Override PartName="/xl/drawings/drawing17.xml" ContentType="application/vnd.openxmlformats-officedocument.drawing+xml"/>
  <Override PartName="/xl/ctrlProps/ctrlProp15.xml" ContentType="application/vnd.ms-excel.controlproperties+xml"/>
  <Override PartName="/xl/drawings/drawing18.xml" ContentType="application/vnd.openxmlformats-officedocument.drawing+xml"/>
  <Override PartName="/xl/ctrlProps/ctrlProp16.xml" ContentType="application/vnd.ms-excel.controlproperties+xml"/>
  <Override PartName="/xl/comments1.xml" ContentType="application/vnd.openxmlformats-officedocument.spreadsheetml.comments+xml"/>
  <Override PartName="/xl/drawings/drawing19.xml" ContentType="application/vnd.openxmlformats-officedocument.drawing+xml"/>
  <Override PartName="/xl/ctrlProps/ctrlProp17.xml" ContentType="application/vnd.ms-excel.controlproperties+xml"/>
  <Override PartName="/xl/drawings/drawing20.xml" ContentType="application/vnd.openxmlformats-officedocument.drawing+xml"/>
  <Override PartName="/xl/ctrlProps/ctrlProp18.xml" ContentType="application/vnd.ms-excel.controlpropertie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https://author.cdph.ca.gov/programs/cfh/dmcah/rppc/CDPH Document Library/"/>
    </mc:Choice>
  </mc:AlternateContent>
  <workbookProtection workbookAlgorithmName="SHA-512" workbookHashValue="RgCh+HeQiPb68N2BzBL8VUniNjCvbKyG4YTE9OLS8GJ7Z/SNwj6T1+7G/ZXmvPblX986K8UYSYs2jULsuW2klA==" workbookSaltValue="WAhdYiAbkyF9mvisA/iGrg==" workbookSpinCount="100000" lockStructure="1"/>
  <bookViews>
    <workbookView xWindow="14385" yWindow="-15" windowWidth="14430" windowHeight="14055" tabRatio="881" activeTab="1"/>
  </bookViews>
  <sheets>
    <sheet name="GUIDE" sheetId="109" r:id="rId1"/>
    <sheet name="ORIGINAL BUDGET" sheetId="98" r:id="rId2"/>
    <sheet name="BR1" sheetId="99" state="hidden" r:id="rId3"/>
    <sheet name="BR2" sheetId="100" state="hidden" r:id="rId4"/>
    <sheet name="BR3" sheetId="101" state="hidden" r:id="rId5"/>
    <sheet name="Justifications" sheetId="120" r:id="rId6"/>
    <sheet name="Month 1" sheetId="103" state="hidden" r:id="rId7"/>
    <sheet name="Month 2" sheetId="111" state="hidden" r:id="rId8"/>
    <sheet name="Month 3 (Q1)" sheetId="104" state="hidden" r:id="rId9"/>
    <sheet name="Month 4" sheetId="105" state="hidden" r:id="rId10"/>
    <sheet name="Month 5" sheetId="106" state="hidden" r:id="rId11"/>
    <sheet name="Month 6 (Q2)" sheetId="112" state="hidden" r:id="rId12"/>
    <sheet name="Month 7" sheetId="113" state="hidden" r:id="rId13"/>
    <sheet name="Month 8" sheetId="114" state="hidden" r:id="rId14"/>
    <sheet name="Month 9 (Q3)" sheetId="115" state="hidden" r:id="rId15"/>
    <sheet name="Month 10" sheetId="116" state="hidden" r:id="rId16"/>
    <sheet name="Month 11" sheetId="117" state="hidden" r:id="rId17"/>
    <sheet name="Month 12 (Q4)" sheetId="107" state="hidden" r:id="rId18"/>
    <sheet name="Sup Inv" sheetId="118" state="hidden" r:id="rId19"/>
    <sheet name="Fund Rec" sheetId="64" state="hidden" r:id="rId20"/>
    <sheet name="Notes" sheetId="80" state="hidden" r:id="rId21"/>
    <sheet name="Template Notes" sheetId="122" state="hidden" r:id="rId22"/>
    <sheet name="DATA" sheetId="123" state="hidden" r:id="rId23"/>
  </sheets>
  <externalReferences>
    <externalReference r:id="rId24"/>
    <externalReference r:id="rId25"/>
  </externalReferences>
  <definedNames>
    <definedName name="Activation" localSheetId="21">'[1]ORIGINAL BUDGET'!$X$4</definedName>
    <definedName name="Activation">'ORIGINAL BUDGET'!$AA$2</definedName>
    <definedName name="AgencyTable">[1]DATA!#REF!</definedName>
    <definedName name="Currentbudget" localSheetId="21">[1]DATA!$A$62:$A$66</definedName>
    <definedName name="Currentbudget">'ORIGINAL BUDGET'!$AA$5:$AA$11</definedName>
    <definedName name="Fiscal_Year">'[2]ORIGINAL BUDGET'!$B$196:$B$199</definedName>
    <definedName name="Indirect_Cost_Options">'[1]ORIGINAL BUDGET'!$AC$164:$AC$167</definedName>
    <definedName name="Indirect_Costs_Options" localSheetId="21">'[2]ORIGINAL BUDGET'!$B$192:$B$195</definedName>
    <definedName name="Indirect_Costs_Options">'ORIGINAL BUDGET'!$V$154:$V$155</definedName>
    <definedName name="Position_Title">'ORIGINAL BUDGET'!$V$157:$V$162</definedName>
    <definedName name="_xlnm.Print_Area" localSheetId="2">'BR1'!$A$1:$U$156</definedName>
    <definedName name="_xlnm.Print_Area" localSheetId="3">'BR2'!$A$1:$U$156</definedName>
    <definedName name="_xlnm.Print_Area" localSheetId="4">'BR3'!$A$1:$U$156</definedName>
    <definedName name="_xlnm.Print_Area" localSheetId="19">'Fund Rec'!$A$4:$T$192</definedName>
    <definedName name="_xlnm.Print_Area" localSheetId="0">GUIDE!$B$1:$P$101</definedName>
    <definedName name="_xlnm.Print_Area" localSheetId="5">IF('ORIGINAL BUDGET'!$K$2="Active",Justifications!$A$36:$I$156,IF('BR1'!$K$2="Active",Justifications!$L$36:$T$156,IF('BR2'!$K$2="Active",Justifications!$W$36:$AE$156,IF('BR3'!$K$2="Active",Justifications!$AH$2:$AP$156))))</definedName>
    <definedName name="_xlnm.Print_Area" localSheetId="6">'Month 1'!$A$1:$U$156</definedName>
    <definedName name="_xlnm.Print_Area" localSheetId="15">'Month 10'!$A$1:$U$156</definedName>
    <definedName name="_xlnm.Print_Area" localSheetId="16">'Month 11'!$A$1:$U$156</definedName>
    <definedName name="_xlnm.Print_Area" localSheetId="17">'Month 12 (Q4)'!$A$1:$U$156</definedName>
    <definedName name="_xlnm.Print_Area" localSheetId="7">'Month 2'!$A$1:$U$156</definedName>
    <definedName name="_xlnm.Print_Area" localSheetId="8">'Month 3 (Q1)'!$A$1:$U$156</definedName>
    <definedName name="_xlnm.Print_Area" localSheetId="9">'Month 4'!$A$1:$U$156</definedName>
    <definedName name="_xlnm.Print_Area" localSheetId="10">'Month 5'!$A$1:$AF$156</definedName>
    <definedName name="_xlnm.Print_Area" localSheetId="11">'Month 6 (Q2)'!$A$1:$U$156</definedName>
    <definedName name="_xlnm.Print_Area" localSheetId="12">'Month 7'!$A$1:$U$156</definedName>
    <definedName name="_xlnm.Print_Area" localSheetId="13">'Month 8'!$A$1:$U$156</definedName>
    <definedName name="_xlnm.Print_Area" localSheetId="14">'Month 9 (Q3)'!$A$1:$U$156</definedName>
    <definedName name="_xlnm.Print_Area" localSheetId="20">Notes!$A$1:$D$29</definedName>
    <definedName name="_xlnm.Print_Area" localSheetId="1">'ORIGINAL BUDGET'!$A$1:$U$156</definedName>
    <definedName name="_xlnm.Print_Area" localSheetId="18">'Sup Inv'!$A$1:$AO$156</definedName>
    <definedName name="_xlnm.Print_Titles" localSheetId="2">'BR1'!$4:$10</definedName>
    <definedName name="_xlnm.Print_Titles" localSheetId="3">'BR2'!$4:$10</definedName>
    <definedName name="_xlnm.Print_Titles" localSheetId="4">'BR3'!$4:$10</definedName>
    <definedName name="_xlnm.Print_Titles" localSheetId="19">'Fund Rec'!$6:$11</definedName>
    <definedName name="_xlnm.Print_Titles" localSheetId="5">Justifications!$36:$40</definedName>
    <definedName name="_xlnm.Print_Titles" localSheetId="6">'Month 1'!$4:$10</definedName>
    <definedName name="_xlnm.Print_Titles" localSheetId="15">'Month 10'!$4:$10</definedName>
    <definedName name="_xlnm.Print_Titles" localSheetId="16">'Month 11'!$4:$10</definedName>
    <definedName name="_xlnm.Print_Titles" localSheetId="17">'Month 12 (Q4)'!$4:$10</definedName>
    <definedName name="_xlnm.Print_Titles" localSheetId="7">'Month 2'!$4:$10</definedName>
    <definedName name="_xlnm.Print_Titles" localSheetId="8">'Month 3 (Q1)'!$4:$10</definedName>
    <definedName name="_xlnm.Print_Titles" localSheetId="9">'Month 4'!$4:$10</definedName>
    <definedName name="_xlnm.Print_Titles" localSheetId="10">'Month 5'!$4:$10</definedName>
    <definedName name="_xlnm.Print_Titles" localSheetId="11">'Month 6 (Q2)'!$4:$10</definedName>
    <definedName name="_xlnm.Print_Titles" localSheetId="12">'Month 7'!$4:$10</definedName>
    <definedName name="_xlnm.Print_Titles" localSheetId="13">'Month 8'!$4:$10</definedName>
    <definedName name="_xlnm.Print_Titles" localSheetId="14">'Month 9 (Q3)'!$4:$10</definedName>
    <definedName name="_xlnm.Print_Titles" localSheetId="1">'ORIGINAL BUDGET'!$4:$10</definedName>
    <definedName name="_xlnm.Print_Titles" localSheetId="18">'Sup Inv'!$4:$10</definedName>
    <definedName name="State_Fiscal_Years">'[1]ORIGINAL BUDGET'!$AC$153:$AC$155</definedName>
    <definedName name="TemplateVersion" localSheetId="21">[1]GUIDE!$K$1</definedName>
    <definedName name="TemplateVersion">GUIDE!$B$1</definedName>
    <definedName name="Title">'[1]ORIGINAL BUDGET'!$AC$157:$AC$162</definedName>
  </definedNames>
  <calcPr calcId="162913"/>
  <fileRecoveryPr autoRecover="0"/>
</workbook>
</file>

<file path=xl/calcChain.xml><?xml version="1.0" encoding="utf-8"?>
<calcChain xmlns="http://schemas.openxmlformats.org/spreadsheetml/2006/main">
  <c r="M156" i="98" l="1"/>
  <c r="K156" i="98"/>
  <c r="M146" i="98"/>
  <c r="M145" i="98"/>
  <c r="M144" i="98"/>
  <c r="M143" i="98"/>
  <c r="M142" i="98"/>
  <c r="M141" i="98"/>
  <c r="M140" i="98"/>
  <c r="M139" i="98"/>
  <c r="M138" i="98"/>
  <c r="M137" i="98"/>
  <c r="K146" i="98"/>
  <c r="K145" i="98"/>
  <c r="K144" i="98"/>
  <c r="K143" i="98"/>
  <c r="K142" i="98"/>
  <c r="K141" i="98"/>
  <c r="K140" i="98"/>
  <c r="K139" i="98"/>
  <c r="K138" i="98"/>
  <c r="K137" i="98"/>
  <c r="M122" i="98"/>
  <c r="M121" i="98"/>
  <c r="M120" i="98"/>
  <c r="M119" i="98"/>
  <c r="M118" i="98"/>
  <c r="K122" i="98"/>
  <c r="K121" i="98"/>
  <c r="K120" i="98"/>
  <c r="K119" i="98"/>
  <c r="K118" i="98"/>
  <c r="M107" i="98"/>
  <c r="M106" i="98"/>
  <c r="M105" i="98"/>
  <c r="M104" i="98"/>
  <c r="M103" i="98"/>
  <c r="M102" i="98"/>
  <c r="M101" i="98"/>
  <c r="M100" i="98"/>
  <c r="M99" i="98"/>
  <c r="K100" i="98"/>
  <c r="K101" i="98"/>
  <c r="K102" i="98"/>
  <c r="K103" i="98"/>
  <c r="K104" i="98"/>
  <c r="K105" i="98"/>
  <c r="K106" i="98"/>
  <c r="K107" i="98"/>
  <c r="K99" i="98"/>
  <c r="M54" i="98"/>
  <c r="M53" i="98"/>
  <c r="M52" i="98"/>
  <c r="M51" i="98"/>
  <c r="M50" i="98"/>
  <c r="M49" i="98"/>
  <c r="M48" i="98"/>
  <c r="M47" i="98"/>
  <c r="M46" i="98"/>
  <c r="M45" i="98"/>
  <c r="K54" i="98"/>
  <c r="K53" i="98"/>
  <c r="K52" i="98"/>
  <c r="K51" i="98"/>
  <c r="K50" i="98"/>
  <c r="K49" i="98"/>
  <c r="K48" i="98"/>
  <c r="K47" i="98"/>
  <c r="K46" i="98"/>
  <c r="I146" i="98"/>
  <c r="I145" i="98"/>
  <c r="I144" i="98"/>
  <c r="I143" i="98"/>
  <c r="I142" i="98"/>
  <c r="I141" i="98"/>
  <c r="I140" i="98"/>
  <c r="I139" i="98"/>
  <c r="I138" i="98"/>
  <c r="I137" i="98"/>
  <c r="I122" i="98"/>
  <c r="I121" i="98"/>
  <c r="I120" i="98"/>
  <c r="I119" i="98"/>
  <c r="I118" i="98"/>
  <c r="I108" i="98"/>
  <c r="I107" i="98"/>
  <c r="I106" i="98"/>
  <c r="I105" i="98"/>
  <c r="I104" i="98"/>
  <c r="I103" i="98"/>
  <c r="I102" i="98"/>
  <c r="I101" i="98"/>
  <c r="I100" i="98"/>
  <c r="I54" i="98"/>
  <c r="I53" i="98"/>
  <c r="I52" i="98"/>
  <c r="I51" i="98"/>
  <c r="I50" i="98"/>
  <c r="I49" i="98"/>
  <c r="I48" i="98"/>
  <c r="I47" i="98"/>
  <c r="I46" i="98"/>
  <c r="G5" i="98" l="1"/>
  <c r="A19" i="107" l="1"/>
  <c r="F2" i="101" l="1"/>
  <c r="F2" i="100"/>
  <c r="F2" i="99"/>
  <c r="A6" i="80" l="1"/>
  <c r="A40" i="120"/>
  <c r="S5" i="98" l="1"/>
  <c r="Q5" i="98"/>
  <c r="O5" i="98"/>
  <c r="M5" i="98"/>
  <c r="K5" i="98"/>
  <c r="I5" i="98"/>
  <c r="AJ52" i="120" l="1"/>
  <c r="Y52" i="120"/>
  <c r="F100" i="99"/>
  <c r="F100" i="100" s="1"/>
  <c r="F100" i="101" s="1"/>
  <c r="F101" i="99"/>
  <c r="F102" i="99"/>
  <c r="F102" i="100" s="1"/>
  <c r="F102" i="101" s="1"/>
  <c r="F103" i="99"/>
  <c r="F103" i="100" s="1"/>
  <c r="F103" i="101" s="1"/>
  <c r="F104" i="99"/>
  <c r="F104" i="100" s="1"/>
  <c r="F104" i="101" s="1"/>
  <c r="F105" i="99"/>
  <c r="F105" i="100" s="1"/>
  <c r="F105" i="101" s="1"/>
  <c r="F106" i="99"/>
  <c r="F106" i="100" s="1"/>
  <c r="F106" i="101" s="1"/>
  <c r="F107" i="99"/>
  <c r="F107" i="100" s="1"/>
  <c r="F107" i="101" s="1"/>
  <c r="F108" i="99"/>
  <c r="F108" i="100" s="1"/>
  <c r="F108" i="101" s="1"/>
  <c r="F101" i="100"/>
  <c r="F101" i="101" s="1"/>
  <c r="F109" i="99"/>
  <c r="F109" i="100" s="1"/>
  <c r="F109" i="101" s="1"/>
  <c r="F110" i="99"/>
  <c r="F110" i="100" s="1"/>
  <c r="F110" i="101" s="1"/>
  <c r="F111" i="99"/>
  <c r="F111" i="100" s="1"/>
  <c r="F111" i="101" s="1"/>
  <c r="F112" i="99"/>
  <c r="F112" i="100" s="1"/>
  <c r="F112" i="101" s="1"/>
  <c r="F113" i="99"/>
  <c r="F113" i="100" s="1"/>
  <c r="F113" i="101" s="1"/>
  <c r="C44" i="120" l="1"/>
  <c r="D27" i="99"/>
  <c r="D27" i="100" s="1"/>
  <c r="D27" i="101" s="1"/>
  <c r="D26" i="99"/>
  <c r="D26" i="100" s="1"/>
  <c r="D26" i="101" s="1"/>
  <c r="A156" i="120"/>
  <c r="AO44" i="120" l="1"/>
  <c r="AN44" i="120"/>
  <c r="AM44" i="120"/>
  <c r="AL44" i="120"/>
  <c r="AK44" i="120"/>
  <c r="AJ44" i="120"/>
  <c r="AI44" i="120"/>
  <c r="AP43" i="120"/>
  <c r="AD44" i="120"/>
  <c r="AC44" i="120"/>
  <c r="AB44" i="120"/>
  <c r="AA44" i="120"/>
  <c r="Z44" i="120"/>
  <c r="Y44" i="120"/>
  <c r="X44" i="120"/>
  <c r="AE43" i="120"/>
  <c r="S44" i="120"/>
  <c r="R44" i="120"/>
  <c r="Q44" i="120"/>
  <c r="P44" i="120"/>
  <c r="O44" i="120"/>
  <c r="N44" i="120"/>
  <c r="M44" i="120"/>
  <c r="D46" i="120"/>
  <c r="D47" i="120"/>
  <c r="B99" i="120"/>
  <c r="F99" i="120"/>
  <c r="K26" i="100" l="1"/>
  <c r="K26" i="101"/>
  <c r="K26" i="99"/>
  <c r="F99" i="99" l="1"/>
  <c r="F99" i="100" s="1"/>
  <c r="F99" i="101" s="1"/>
  <c r="P8" i="99"/>
  <c r="P8" i="100" s="1"/>
  <c r="P8" i="101" s="1"/>
  <c r="E45" i="99"/>
  <c r="E45" i="100" s="1"/>
  <c r="E45" i="101" s="1"/>
  <c r="D45" i="99"/>
  <c r="D45" i="100" s="1"/>
  <c r="D45" i="101" s="1"/>
  <c r="F118" i="99"/>
  <c r="F118" i="100" s="1"/>
  <c r="F118" i="101" s="1"/>
  <c r="F137" i="99"/>
  <c r="F137" i="100" s="1"/>
  <c r="F137" i="101" s="1"/>
  <c r="P66" i="111" l="1"/>
  <c r="R66" i="111"/>
  <c r="T66" i="111"/>
  <c r="P67" i="111"/>
  <c r="R67" i="111"/>
  <c r="T67" i="111"/>
  <c r="P68" i="111"/>
  <c r="R68" i="111"/>
  <c r="T68" i="111"/>
  <c r="P69" i="111"/>
  <c r="R69" i="111"/>
  <c r="T69" i="111"/>
  <c r="P70" i="111"/>
  <c r="R70" i="111"/>
  <c r="T70" i="111"/>
  <c r="P71" i="111"/>
  <c r="R71" i="111"/>
  <c r="T71" i="111"/>
  <c r="P66" i="104"/>
  <c r="R66" i="104"/>
  <c r="T66" i="104"/>
  <c r="P67" i="104"/>
  <c r="R67" i="104"/>
  <c r="T67" i="104"/>
  <c r="P68" i="104"/>
  <c r="R68" i="104"/>
  <c r="T68" i="104"/>
  <c r="P69" i="104"/>
  <c r="R69" i="104"/>
  <c r="T69" i="104"/>
  <c r="P70" i="104"/>
  <c r="R70" i="104"/>
  <c r="T70" i="104"/>
  <c r="P71" i="104"/>
  <c r="R71" i="104"/>
  <c r="T71" i="104"/>
  <c r="P66" i="105"/>
  <c r="R66" i="105"/>
  <c r="T66" i="105"/>
  <c r="P67" i="105"/>
  <c r="R67" i="105"/>
  <c r="T67" i="105"/>
  <c r="P68" i="105"/>
  <c r="R68" i="105"/>
  <c r="T68" i="105"/>
  <c r="P69" i="105"/>
  <c r="R69" i="105"/>
  <c r="T69" i="105"/>
  <c r="P70" i="105"/>
  <c r="R70" i="105"/>
  <c r="T70" i="105"/>
  <c r="P71" i="105"/>
  <c r="R71" i="105"/>
  <c r="T71" i="105"/>
  <c r="P66" i="106"/>
  <c r="R66" i="106"/>
  <c r="T66" i="106"/>
  <c r="P67" i="106"/>
  <c r="R67" i="106"/>
  <c r="T67" i="106"/>
  <c r="P68" i="106"/>
  <c r="R68" i="106"/>
  <c r="T68" i="106"/>
  <c r="P69" i="106"/>
  <c r="R69" i="106"/>
  <c r="T69" i="106"/>
  <c r="P70" i="106"/>
  <c r="R70" i="106"/>
  <c r="T70" i="106"/>
  <c r="P71" i="106"/>
  <c r="R71" i="106"/>
  <c r="T71" i="106"/>
  <c r="P66" i="112"/>
  <c r="R66" i="112"/>
  <c r="T66" i="112"/>
  <c r="P67" i="112"/>
  <c r="R67" i="112"/>
  <c r="T67" i="112"/>
  <c r="P68" i="112"/>
  <c r="R68" i="112"/>
  <c r="T68" i="112"/>
  <c r="P69" i="112"/>
  <c r="R69" i="112"/>
  <c r="T69" i="112"/>
  <c r="P70" i="112"/>
  <c r="R70" i="112"/>
  <c r="T70" i="112"/>
  <c r="P71" i="112"/>
  <c r="R71" i="112"/>
  <c r="T71" i="112"/>
  <c r="P66" i="113"/>
  <c r="R66" i="113"/>
  <c r="T66" i="113"/>
  <c r="P67" i="113"/>
  <c r="R67" i="113"/>
  <c r="T67" i="113"/>
  <c r="P68" i="113"/>
  <c r="R68" i="113"/>
  <c r="T68" i="113"/>
  <c r="P69" i="113"/>
  <c r="R69" i="113"/>
  <c r="T69" i="113"/>
  <c r="P70" i="113"/>
  <c r="R70" i="113"/>
  <c r="T70" i="113"/>
  <c r="P71" i="113"/>
  <c r="R71" i="113"/>
  <c r="T71" i="113"/>
  <c r="P66" i="114"/>
  <c r="R66" i="114"/>
  <c r="T66" i="114"/>
  <c r="P67" i="114"/>
  <c r="R67" i="114"/>
  <c r="T67" i="114"/>
  <c r="P68" i="114"/>
  <c r="R68" i="114"/>
  <c r="T68" i="114"/>
  <c r="P69" i="114"/>
  <c r="R69" i="114"/>
  <c r="T69" i="114"/>
  <c r="P70" i="114"/>
  <c r="R70" i="114"/>
  <c r="T70" i="114"/>
  <c r="P71" i="114"/>
  <c r="R71" i="114"/>
  <c r="T71" i="114"/>
  <c r="P66" i="115"/>
  <c r="R66" i="115"/>
  <c r="T66" i="115"/>
  <c r="P67" i="115"/>
  <c r="R67" i="115"/>
  <c r="T67" i="115"/>
  <c r="P68" i="115"/>
  <c r="R68" i="115"/>
  <c r="T68" i="115"/>
  <c r="P69" i="115"/>
  <c r="R69" i="115"/>
  <c r="T69" i="115"/>
  <c r="P70" i="115"/>
  <c r="R70" i="115"/>
  <c r="T70" i="115"/>
  <c r="P71" i="115"/>
  <c r="R71" i="115"/>
  <c r="T71" i="115"/>
  <c r="P66" i="116"/>
  <c r="R66" i="116"/>
  <c r="T66" i="116"/>
  <c r="P67" i="116"/>
  <c r="R67" i="116"/>
  <c r="T67" i="116"/>
  <c r="P68" i="116"/>
  <c r="R68" i="116"/>
  <c r="T68" i="116"/>
  <c r="P69" i="116"/>
  <c r="R69" i="116"/>
  <c r="T69" i="116"/>
  <c r="P70" i="116"/>
  <c r="R70" i="116"/>
  <c r="T70" i="116"/>
  <c r="P71" i="116"/>
  <c r="R71" i="116"/>
  <c r="T71" i="116"/>
  <c r="P66" i="117"/>
  <c r="R66" i="117"/>
  <c r="T66" i="117"/>
  <c r="P67" i="117"/>
  <c r="R67" i="117"/>
  <c r="T67" i="117"/>
  <c r="P68" i="117"/>
  <c r="R68" i="117"/>
  <c r="T68" i="117"/>
  <c r="P69" i="117"/>
  <c r="R69" i="117"/>
  <c r="T69" i="117"/>
  <c r="P70" i="117"/>
  <c r="R70" i="117"/>
  <c r="T70" i="117"/>
  <c r="P71" i="117"/>
  <c r="R71" i="117"/>
  <c r="T71" i="117"/>
  <c r="P66" i="107"/>
  <c r="R66" i="107"/>
  <c r="T66" i="107"/>
  <c r="P67" i="107"/>
  <c r="R67" i="107"/>
  <c r="T67" i="107"/>
  <c r="P68" i="107"/>
  <c r="R68" i="107"/>
  <c r="T68" i="107"/>
  <c r="P69" i="107"/>
  <c r="R69" i="107"/>
  <c r="T69" i="107"/>
  <c r="P70" i="107"/>
  <c r="R70" i="107"/>
  <c r="T70" i="107"/>
  <c r="P71" i="107"/>
  <c r="R71" i="107"/>
  <c r="T71" i="107"/>
  <c r="P66" i="118"/>
  <c r="R66" i="118"/>
  <c r="T66" i="118"/>
  <c r="P67" i="118"/>
  <c r="R67" i="118"/>
  <c r="T67" i="118"/>
  <c r="P68" i="118"/>
  <c r="R68" i="118"/>
  <c r="T68" i="118"/>
  <c r="P69" i="118"/>
  <c r="R69" i="118"/>
  <c r="T69" i="118"/>
  <c r="P70" i="118"/>
  <c r="R70" i="118"/>
  <c r="T70" i="118"/>
  <c r="P71" i="118"/>
  <c r="R71" i="118"/>
  <c r="T71" i="118"/>
  <c r="P66" i="103"/>
  <c r="R66" i="103"/>
  <c r="T66" i="103"/>
  <c r="P67" i="103"/>
  <c r="R67" i="103"/>
  <c r="T67" i="103"/>
  <c r="P68" i="103"/>
  <c r="R68" i="103"/>
  <c r="T68" i="103"/>
  <c r="P69" i="103"/>
  <c r="R69" i="103"/>
  <c r="T69" i="103"/>
  <c r="P70" i="103"/>
  <c r="R70" i="103"/>
  <c r="T70" i="103"/>
  <c r="P71" i="103"/>
  <c r="R71" i="103"/>
  <c r="T71" i="103"/>
  <c r="L156" i="120" l="1"/>
  <c r="S151" i="98" l="1"/>
  <c r="S151" i="99" s="1"/>
  <c r="S151" i="100" s="1"/>
  <c r="S151" i="101" s="1"/>
  <c r="S150" i="98"/>
  <c r="S150" i="99" s="1"/>
  <c r="S150" i="100" s="1"/>
  <c r="S150" i="101" s="1"/>
  <c r="S149" i="98"/>
  <c r="S149" i="99" s="1"/>
  <c r="S149" i="100" s="1"/>
  <c r="S149" i="101" s="1"/>
  <c r="S148" i="98"/>
  <c r="S148" i="99" s="1"/>
  <c r="S148" i="100" s="1"/>
  <c r="S148" i="101" s="1"/>
  <c r="S147" i="98"/>
  <c r="S147" i="99" s="1"/>
  <c r="S147" i="100" s="1"/>
  <c r="S147" i="101" s="1"/>
  <c r="S146" i="98"/>
  <c r="S146" i="99" s="1"/>
  <c r="S146" i="100" s="1"/>
  <c r="S146" i="101" s="1"/>
  <c r="S145" i="98"/>
  <c r="S145" i="99" s="1"/>
  <c r="S145" i="100" s="1"/>
  <c r="S145" i="101" s="1"/>
  <c r="S144" i="98"/>
  <c r="S144" i="99" s="1"/>
  <c r="S144" i="100" s="1"/>
  <c r="S144" i="101" s="1"/>
  <c r="S143" i="98"/>
  <c r="S143" i="99" s="1"/>
  <c r="S143" i="100" s="1"/>
  <c r="S143" i="101" s="1"/>
  <c r="S142" i="98"/>
  <c r="S142" i="99" s="1"/>
  <c r="S142" i="100" s="1"/>
  <c r="S142" i="101" s="1"/>
  <c r="S141" i="98"/>
  <c r="S141" i="99" s="1"/>
  <c r="S141" i="100" s="1"/>
  <c r="S141" i="101" s="1"/>
  <c r="S140" i="98"/>
  <c r="S140" i="99" s="1"/>
  <c r="S140" i="100" s="1"/>
  <c r="S140" i="101" s="1"/>
  <c r="S139" i="98"/>
  <c r="S139" i="99" s="1"/>
  <c r="S139" i="100" s="1"/>
  <c r="S139" i="101" s="1"/>
  <c r="S138" i="98"/>
  <c r="S138" i="99" s="1"/>
  <c r="S138" i="100" s="1"/>
  <c r="S138" i="101" s="1"/>
  <c r="Q151" i="98"/>
  <c r="Q151" i="99" s="1"/>
  <c r="Q151" i="100" s="1"/>
  <c r="Q151" i="101" s="1"/>
  <c r="Q150" i="98"/>
  <c r="Q150" i="99" s="1"/>
  <c r="Q150" i="100" s="1"/>
  <c r="Q150" i="101" s="1"/>
  <c r="Q149" i="98"/>
  <c r="Q149" i="99" s="1"/>
  <c r="Q149" i="100" s="1"/>
  <c r="Q149" i="101" s="1"/>
  <c r="Q148" i="98"/>
  <c r="Q148" i="99" s="1"/>
  <c r="Q148" i="100" s="1"/>
  <c r="Q148" i="101" s="1"/>
  <c r="Q147" i="98"/>
  <c r="Q147" i="99" s="1"/>
  <c r="Q147" i="100" s="1"/>
  <c r="Q147" i="101" s="1"/>
  <c r="Q146" i="98"/>
  <c r="Q146" i="99" s="1"/>
  <c r="Q146" i="100" s="1"/>
  <c r="Q146" i="101" s="1"/>
  <c r="Q145" i="98"/>
  <c r="Q145" i="99" s="1"/>
  <c r="Q145" i="100" s="1"/>
  <c r="Q145" i="101" s="1"/>
  <c r="Q144" i="98"/>
  <c r="Q144" i="99" s="1"/>
  <c r="Q144" i="100" s="1"/>
  <c r="Q144" i="101" s="1"/>
  <c r="Q143" i="98"/>
  <c r="Q143" i="99" s="1"/>
  <c r="Q143" i="100" s="1"/>
  <c r="Q143" i="101" s="1"/>
  <c r="Q142" i="98"/>
  <c r="Q142" i="99" s="1"/>
  <c r="Q142" i="100" s="1"/>
  <c r="Q142" i="101" s="1"/>
  <c r="Q141" i="98"/>
  <c r="Q141" i="99" s="1"/>
  <c r="Q141" i="100" s="1"/>
  <c r="Q141" i="101" s="1"/>
  <c r="Q140" i="98"/>
  <c r="Q140" i="99" s="1"/>
  <c r="Q140" i="100" s="1"/>
  <c r="Q140" i="101" s="1"/>
  <c r="Q139" i="98"/>
  <c r="Q139" i="99" s="1"/>
  <c r="Q139" i="100" s="1"/>
  <c r="Q139" i="101" s="1"/>
  <c r="Q138" i="98"/>
  <c r="Q138" i="99" s="1"/>
  <c r="Q138" i="100" s="1"/>
  <c r="Q138" i="101" s="1"/>
  <c r="O151" i="98"/>
  <c r="O151" i="99" s="1"/>
  <c r="O151" i="100" s="1"/>
  <c r="O151" i="101" s="1"/>
  <c r="O150" i="98"/>
  <c r="O150" i="99" s="1"/>
  <c r="O150" i="100" s="1"/>
  <c r="O150" i="101" s="1"/>
  <c r="O149" i="98"/>
  <c r="O149" i="99" s="1"/>
  <c r="O149" i="100" s="1"/>
  <c r="O149" i="101" s="1"/>
  <c r="O148" i="98"/>
  <c r="O148" i="99" s="1"/>
  <c r="O148" i="100" s="1"/>
  <c r="O148" i="101" s="1"/>
  <c r="O147" i="98"/>
  <c r="O147" i="99" s="1"/>
  <c r="O147" i="100" s="1"/>
  <c r="O147" i="101" s="1"/>
  <c r="O146" i="98"/>
  <c r="O146" i="99" s="1"/>
  <c r="O146" i="100" s="1"/>
  <c r="O146" i="101" s="1"/>
  <c r="O145" i="98"/>
  <c r="O145" i="99" s="1"/>
  <c r="O145" i="100" s="1"/>
  <c r="O145" i="101" s="1"/>
  <c r="O144" i="98"/>
  <c r="O144" i="99" s="1"/>
  <c r="O144" i="100" s="1"/>
  <c r="O144" i="101" s="1"/>
  <c r="O143" i="98"/>
  <c r="O143" i="99" s="1"/>
  <c r="O143" i="100" s="1"/>
  <c r="O143" i="101" s="1"/>
  <c r="O142" i="98"/>
  <c r="O142" i="99" s="1"/>
  <c r="O142" i="100" s="1"/>
  <c r="O142" i="101" s="1"/>
  <c r="O141" i="98"/>
  <c r="O141" i="99" s="1"/>
  <c r="O141" i="100" s="1"/>
  <c r="O141" i="101" s="1"/>
  <c r="O140" i="98"/>
  <c r="O140" i="99" s="1"/>
  <c r="O140" i="100" s="1"/>
  <c r="O140" i="101" s="1"/>
  <c r="O139" i="98"/>
  <c r="O139" i="99" s="1"/>
  <c r="O139" i="100" s="1"/>
  <c r="O139" i="101" s="1"/>
  <c r="O138" i="98"/>
  <c r="O138" i="99" s="1"/>
  <c r="O138" i="100" s="1"/>
  <c r="O138" i="101" s="1"/>
  <c r="M151" i="98"/>
  <c r="M151" i="99" s="1"/>
  <c r="M151" i="100" s="1"/>
  <c r="M151" i="101" s="1"/>
  <c r="M150" i="98"/>
  <c r="M150" i="99" s="1"/>
  <c r="M150" i="100" s="1"/>
  <c r="M150" i="101" s="1"/>
  <c r="M149" i="98"/>
  <c r="M149" i="99" s="1"/>
  <c r="M149" i="100" s="1"/>
  <c r="M149" i="101" s="1"/>
  <c r="M148" i="98"/>
  <c r="M148" i="99" s="1"/>
  <c r="M148" i="100" s="1"/>
  <c r="M148" i="101" s="1"/>
  <c r="M147" i="98"/>
  <c r="M147" i="99" s="1"/>
  <c r="M147" i="100" s="1"/>
  <c r="M147" i="101" s="1"/>
  <c r="M146" i="99"/>
  <c r="M146" i="100" s="1"/>
  <c r="M146" i="101" s="1"/>
  <c r="M145" i="99"/>
  <c r="M145" i="100" s="1"/>
  <c r="M145" i="101" s="1"/>
  <c r="M144" i="99"/>
  <c r="M144" i="100" s="1"/>
  <c r="M144" i="101" s="1"/>
  <c r="M143" i="99"/>
  <c r="M143" i="100" s="1"/>
  <c r="M143" i="101" s="1"/>
  <c r="M142" i="99"/>
  <c r="M142" i="100" s="1"/>
  <c r="M142" i="101" s="1"/>
  <c r="M141" i="99"/>
  <c r="M141" i="100" s="1"/>
  <c r="M141" i="101" s="1"/>
  <c r="M140" i="99"/>
  <c r="M140" i="100" s="1"/>
  <c r="M140" i="101" s="1"/>
  <c r="M139" i="99"/>
  <c r="M139" i="100" s="1"/>
  <c r="M139" i="101" s="1"/>
  <c r="M138" i="99"/>
  <c r="M138" i="100" s="1"/>
  <c r="M138" i="101" s="1"/>
  <c r="K151" i="98"/>
  <c r="K151" i="99" s="1"/>
  <c r="K151" i="100" s="1"/>
  <c r="K151" i="101" s="1"/>
  <c r="K150" i="98"/>
  <c r="K150" i="99" s="1"/>
  <c r="K150" i="100" s="1"/>
  <c r="K150" i="101" s="1"/>
  <c r="K149" i="98"/>
  <c r="K149" i="99" s="1"/>
  <c r="K149" i="100" s="1"/>
  <c r="K149" i="101" s="1"/>
  <c r="K148" i="98"/>
  <c r="K148" i="99" s="1"/>
  <c r="K148" i="100" s="1"/>
  <c r="K148" i="101" s="1"/>
  <c r="K147" i="98"/>
  <c r="K147" i="99" s="1"/>
  <c r="K147" i="100" s="1"/>
  <c r="K147" i="101" s="1"/>
  <c r="K146" i="99"/>
  <c r="K146" i="100" s="1"/>
  <c r="K146" i="101" s="1"/>
  <c r="K145" i="99"/>
  <c r="K145" i="100" s="1"/>
  <c r="K145" i="101" s="1"/>
  <c r="K144" i="99"/>
  <c r="K144" i="100" s="1"/>
  <c r="K144" i="101" s="1"/>
  <c r="K143" i="99"/>
  <c r="K143" i="100" s="1"/>
  <c r="K143" i="101" s="1"/>
  <c r="K142" i="99"/>
  <c r="K142" i="100" s="1"/>
  <c r="K142" i="101" s="1"/>
  <c r="K141" i="99"/>
  <c r="K141" i="100" s="1"/>
  <c r="K141" i="101" s="1"/>
  <c r="K140" i="99"/>
  <c r="K140" i="100" s="1"/>
  <c r="K140" i="101" s="1"/>
  <c r="K139" i="99"/>
  <c r="K139" i="100" s="1"/>
  <c r="K139" i="101" s="1"/>
  <c r="K138" i="99"/>
  <c r="K138" i="100" s="1"/>
  <c r="K138" i="101" s="1"/>
  <c r="I151" i="98"/>
  <c r="I151" i="99" s="1"/>
  <c r="I151" i="100" s="1"/>
  <c r="I151" i="101" s="1"/>
  <c r="I150" i="98"/>
  <c r="I150" i="99" s="1"/>
  <c r="I150" i="100" s="1"/>
  <c r="I150" i="101" s="1"/>
  <c r="I149" i="98"/>
  <c r="I149" i="99" s="1"/>
  <c r="I149" i="100" s="1"/>
  <c r="I149" i="101" s="1"/>
  <c r="I148" i="98"/>
  <c r="I148" i="99" s="1"/>
  <c r="I148" i="100" s="1"/>
  <c r="I148" i="101" s="1"/>
  <c r="I147" i="98"/>
  <c r="I147" i="99" s="1"/>
  <c r="I147" i="100" s="1"/>
  <c r="I147" i="101" s="1"/>
  <c r="I146" i="99"/>
  <c r="I146" i="100" s="1"/>
  <c r="I146" i="101" s="1"/>
  <c r="I145" i="99"/>
  <c r="I145" i="100" s="1"/>
  <c r="I145" i="101" s="1"/>
  <c r="I144" i="99"/>
  <c r="I144" i="100" s="1"/>
  <c r="I144" i="101" s="1"/>
  <c r="I143" i="99"/>
  <c r="I143" i="100" s="1"/>
  <c r="I143" i="101" s="1"/>
  <c r="I142" i="99"/>
  <c r="I142" i="100" s="1"/>
  <c r="I142" i="101" s="1"/>
  <c r="I141" i="99"/>
  <c r="I141" i="100" s="1"/>
  <c r="I141" i="101" s="1"/>
  <c r="I140" i="99"/>
  <c r="I140" i="100" s="1"/>
  <c r="I140" i="101" s="1"/>
  <c r="I139" i="99"/>
  <c r="I139" i="100" s="1"/>
  <c r="I139" i="101" s="1"/>
  <c r="I138" i="99"/>
  <c r="I138" i="100" s="1"/>
  <c r="I138" i="101" s="1"/>
  <c r="S132" i="98"/>
  <c r="S132" i="99" s="1"/>
  <c r="S132" i="100" s="1"/>
  <c r="S132" i="101" s="1"/>
  <c r="S131" i="98"/>
  <c r="S131" i="99" s="1"/>
  <c r="S131" i="100" s="1"/>
  <c r="S131" i="101" s="1"/>
  <c r="S130" i="98"/>
  <c r="S130" i="99" s="1"/>
  <c r="S130" i="100" s="1"/>
  <c r="S130" i="101" s="1"/>
  <c r="S129" i="98"/>
  <c r="S129" i="99" s="1"/>
  <c r="S129" i="100" s="1"/>
  <c r="S129" i="101" s="1"/>
  <c r="S128" i="98"/>
  <c r="S128" i="99" s="1"/>
  <c r="S128" i="100" s="1"/>
  <c r="S128" i="101" s="1"/>
  <c r="S127" i="98"/>
  <c r="S127" i="99" s="1"/>
  <c r="S127" i="100" s="1"/>
  <c r="S127" i="101" s="1"/>
  <c r="S126" i="98"/>
  <c r="S126" i="99" s="1"/>
  <c r="S126" i="100" s="1"/>
  <c r="S126" i="101" s="1"/>
  <c r="S125" i="98"/>
  <c r="S125" i="99" s="1"/>
  <c r="S125" i="100" s="1"/>
  <c r="S125" i="101" s="1"/>
  <c r="S124" i="98"/>
  <c r="S124" i="99" s="1"/>
  <c r="S124" i="100" s="1"/>
  <c r="S124" i="101" s="1"/>
  <c r="S123" i="98"/>
  <c r="S123" i="99" s="1"/>
  <c r="S123" i="100" s="1"/>
  <c r="S123" i="101" s="1"/>
  <c r="S122" i="98"/>
  <c r="S122" i="99" s="1"/>
  <c r="S122" i="100" s="1"/>
  <c r="S122" i="101" s="1"/>
  <c r="S121" i="98"/>
  <c r="S121" i="99" s="1"/>
  <c r="S121" i="100" s="1"/>
  <c r="S121" i="101" s="1"/>
  <c r="S120" i="98"/>
  <c r="S120" i="99" s="1"/>
  <c r="S120" i="100" s="1"/>
  <c r="S120" i="101" s="1"/>
  <c r="S119" i="98"/>
  <c r="S119" i="99" s="1"/>
  <c r="S119" i="100" s="1"/>
  <c r="S119" i="101" s="1"/>
  <c r="Q132" i="98"/>
  <c r="Q132" i="99" s="1"/>
  <c r="Q132" i="100" s="1"/>
  <c r="Q132" i="101" s="1"/>
  <c r="Q131" i="98"/>
  <c r="Q131" i="99" s="1"/>
  <c r="Q131" i="100" s="1"/>
  <c r="Q131" i="101" s="1"/>
  <c r="Q130" i="98"/>
  <c r="Q130" i="99" s="1"/>
  <c r="Q130" i="100" s="1"/>
  <c r="Q130" i="101" s="1"/>
  <c r="Q129" i="98"/>
  <c r="Q129" i="99" s="1"/>
  <c r="Q129" i="100" s="1"/>
  <c r="Q129" i="101" s="1"/>
  <c r="Q128" i="98"/>
  <c r="Q128" i="99" s="1"/>
  <c r="Q128" i="100" s="1"/>
  <c r="Q128" i="101" s="1"/>
  <c r="Q127" i="98"/>
  <c r="Q127" i="99" s="1"/>
  <c r="Q127" i="100" s="1"/>
  <c r="Q127" i="101" s="1"/>
  <c r="Q126" i="98"/>
  <c r="Q126" i="99" s="1"/>
  <c r="Q126" i="100" s="1"/>
  <c r="Q126" i="101" s="1"/>
  <c r="Q125" i="98"/>
  <c r="Q125" i="99" s="1"/>
  <c r="Q125" i="100" s="1"/>
  <c r="Q125" i="101" s="1"/>
  <c r="Q124" i="98"/>
  <c r="Q124" i="99" s="1"/>
  <c r="Q124" i="100" s="1"/>
  <c r="Q124" i="101" s="1"/>
  <c r="Q123" i="98"/>
  <c r="Q123" i="99" s="1"/>
  <c r="Q123" i="100" s="1"/>
  <c r="Q123" i="101" s="1"/>
  <c r="Q122" i="98"/>
  <c r="Q122" i="99" s="1"/>
  <c r="Q122" i="100" s="1"/>
  <c r="Q122" i="101" s="1"/>
  <c r="Q121" i="98"/>
  <c r="Q121" i="99" s="1"/>
  <c r="Q121" i="100" s="1"/>
  <c r="Q121" i="101" s="1"/>
  <c r="Q120" i="98"/>
  <c r="Q120" i="99" s="1"/>
  <c r="Q120" i="100" s="1"/>
  <c r="Q120" i="101" s="1"/>
  <c r="Q119" i="98"/>
  <c r="Q119" i="99" s="1"/>
  <c r="Q119" i="100" s="1"/>
  <c r="Q119" i="101" s="1"/>
  <c r="O132" i="98"/>
  <c r="O132" i="99" s="1"/>
  <c r="O132" i="100" s="1"/>
  <c r="O132" i="101" s="1"/>
  <c r="O131" i="98"/>
  <c r="O131" i="99" s="1"/>
  <c r="O131" i="100" s="1"/>
  <c r="O131" i="101" s="1"/>
  <c r="O130" i="98"/>
  <c r="O130" i="99" s="1"/>
  <c r="O130" i="100" s="1"/>
  <c r="O130" i="101" s="1"/>
  <c r="O129" i="98"/>
  <c r="O129" i="99" s="1"/>
  <c r="O129" i="100" s="1"/>
  <c r="O129" i="101" s="1"/>
  <c r="O128" i="98"/>
  <c r="O128" i="99" s="1"/>
  <c r="O128" i="100" s="1"/>
  <c r="O128" i="101" s="1"/>
  <c r="O127" i="98"/>
  <c r="O127" i="99" s="1"/>
  <c r="O127" i="100" s="1"/>
  <c r="O127" i="101" s="1"/>
  <c r="O126" i="98"/>
  <c r="O126" i="99" s="1"/>
  <c r="O126" i="100" s="1"/>
  <c r="O126" i="101" s="1"/>
  <c r="O125" i="98"/>
  <c r="O125" i="99" s="1"/>
  <c r="O125" i="100" s="1"/>
  <c r="O125" i="101" s="1"/>
  <c r="O124" i="98"/>
  <c r="O124" i="99" s="1"/>
  <c r="O124" i="100" s="1"/>
  <c r="O124" i="101" s="1"/>
  <c r="O123" i="98"/>
  <c r="O123" i="99" s="1"/>
  <c r="O123" i="100" s="1"/>
  <c r="O123" i="101" s="1"/>
  <c r="O122" i="98"/>
  <c r="O122" i="99" s="1"/>
  <c r="O122" i="100" s="1"/>
  <c r="O122" i="101" s="1"/>
  <c r="O121" i="98"/>
  <c r="O121" i="99" s="1"/>
  <c r="O121" i="100" s="1"/>
  <c r="O121" i="101" s="1"/>
  <c r="O120" i="98"/>
  <c r="O120" i="99" s="1"/>
  <c r="O120" i="100" s="1"/>
  <c r="O120" i="101" s="1"/>
  <c r="O119" i="98"/>
  <c r="O119" i="99" s="1"/>
  <c r="O119" i="100" s="1"/>
  <c r="O119" i="101" s="1"/>
  <c r="M132" i="98"/>
  <c r="M132" i="99" s="1"/>
  <c r="M132" i="100" s="1"/>
  <c r="M132" i="101" s="1"/>
  <c r="M131" i="98"/>
  <c r="M131" i="99" s="1"/>
  <c r="M131" i="100" s="1"/>
  <c r="M131" i="101" s="1"/>
  <c r="M130" i="98"/>
  <c r="M130" i="99" s="1"/>
  <c r="M130" i="100" s="1"/>
  <c r="M130" i="101" s="1"/>
  <c r="M129" i="98"/>
  <c r="M129" i="99" s="1"/>
  <c r="M129" i="100" s="1"/>
  <c r="M129" i="101" s="1"/>
  <c r="M128" i="98"/>
  <c r="M128" i="99" s="1"/>
  <c r="M128" i="100" s="1"/>
  <c r="M128" i="101" s="1"/>
  <c r="M127" i="98"/>
  <c r="M127" i="99" s="1"/>
  <c r="M127" i="100" s="1"/>
  <c r="M127" i="101" s="1"/>
  <c r="M126" i="98"/>
  <c r="M126" i="99" s="1"/>
  <c r="M126" i="100" s="1"/>
  <c r="M126" i="101" s="1"/>
  <c r="M125" i="98"/>
  <c r="M125" i="99" s="1"/>
  <c r="M125" i="100" s="1"/>
  <c r="M125" i="101" s="1"/>
  <c r="M124" i="98"/>
  <c r="M124" i="99" s="1"/>
  <c r="M124" i="100" s="1"/>
  <c r="M124" i="101" s="1"/>
  <c r="M123" i="98"/>
  <c r="M123" i="99" s="1"/>
  <c r="M123" i="100" s="1"/>
  <c r="M123" i="101" s="1"/>
  <c r="M122" i="99"/>
  <c r="M122" i="100" s="1"/>
  <c r="M122" i="101" s="1"/>
  <c r="M121" i="99"/>
  <c r="M121" i="100" s="1"/>
  <c r="M121" i="101" s="1"/>
  <c r="M120" i="99"/>
  <c r="M120" i="100" s="1"/>
  <c r="M120" i="101" s="1"/>
  <c r="M119" i="99"/>
  <c r="M119" i="100" s="1"/>
  <c r="M119" i="101" s="1"/>
  <c r="K132" i="98"/>
  <c r="K132" i="99" s="1"/>
  <c r="K132" i="100" s="1"/>
  <c r="K132" i="101" s="1"/>
  <c r="K131" i="98"/>
  <c r="K131" i="99" s="1"/>
  <c r="K131" i="100" s="1"/>
  <c r="K131" i="101" s="1"/>
  <c r="K130" i="98"/>
  <c r="K130" i="99" s="1"/>
  <c r="K130" i="100" s="1"/>
  <c r="K130" i="101" s="1"/>
  <c r="K129" i="98"/>
  <c r="K129" i="99" s="1"/>
  <c r="K129" i="100" s="1"/>
  <c r="K129" i="101" s="1"/>
  <c r="K128" i="98"/>
  <c r="K128" i="99" s="1"/>
  <c r="K128" i="100" s="1"/>
  <c r="K128" i="101" s="1"/>
  <c r="K127" i="98"/>
  <c r="K127" i="99" s="1"/>
  <c r="K127" i="100" s="1"/>
  <c r="K127" i="101" s="1"/>
  <c r="K126" i="98"/>
  <c r="K126" i="99" s="1"/>
  <c r="K126" i="100" s="1"/>
  <c r="K126" i="101" s="1"/>
  <c r="K125" i="98"/>
  <c r="K125" i="99" s="1"/>
  <c r="K125" i="100" s="1"/>
  <c r="K125" i="101" s="1"/>
  <c r="K124" i="98"/>
  <c r="K124" i="99" s="1"/>
  <c r="K124" i="100" s="1"/>
  <c r="K124" i="101" s="1"/>
  <c r="K123" i="98"/>
  <c r="K123" i="99" s="1"/>
  <c r="K123" i="100" s="1"/>
  <c r="K123" i="101" s="1"/>
  <c r="K122" i="99"/>
  <c r="K122" i="100" s="1"/>
  <c r="K122" i="101" s="1"/>
  <c r="K121" i="99"/>
  <c r="K121" i="100" s="1"/>
  <c r="K121" i="101" s="1"/>
  <c r="K120" i="99"/>
  <c r="K120" i="100" s="1"/>
  <c r="K120" i="101" s="1"/>
  <c r="K119" i="99"/>
  <c r="K119" i="100" s="1"/>
  <c r="K119" i="101" s="1"/>
  <c r="I132" i="98"/>
  <c r="I132" i="99" s="1"/>
  <c r="I132" i="100" s="1"/>
  <c r="I132" i="101" s="1"/>
  <c r="I131" i="98"/>
  <c r="I131" i="99" s="1"/>
  <c r="I131" i="100" s="1"/>
  <c r="I131" i="101" s="1"/>
  <c r="I130" i="98"/>
  <c r="I130" i="99" s="1"/>
  <c r="I130" i="100" s="1"/>
  <c r="I130" i="101" s="1"/>
  <c r="I129" i="98"/>
  <c r="I129" i="99" s="1"/>
  <c r="I129" i="100" s="1"/>
  <c r="I129" i="101" s="1"/>
  <c r="I128" i="98"/>
  <c r="I128" i="99" s="1"/>
  <c r="I128" i="100" s="1"/>
  <c r="I128" i="101" s="1"/>
  <c r="I127" i="98"/>
  <c r="I127" i="99" s="1"/>
  <c r="I127" i="100" s="1"/>
  <c r="I127" i="101" s="1"/>
  <c r="I126" i="98"/>
  <c r="I126" i="99" s="1"/>
  <c r="I126" i="100" s="1"/>
  <c r="I126" i="101" s="1"/>
  <c r="I125" i="98"/>
  <c r="I125" i="99" s="1"/>
  <c r="I125" i="100" s="1"/>
  <c r="I125" i="101" s="1"/>
  <c r="I124" i="98"/>
  <c r="I124" i="99" s="1"/>
  <c r="I124" i="100" s="1"/>
  <c r="I124" i="101" s="1"/>
  <c r="I123" i="98"/>
  <c r="I123" i="99" s="1"/>
  <c r="I123" i="100" s="1"/>
  <c r="I123" i="101" s="1"/>
  <c r="I122" i="99"/>
  <c r="I122" i="100" s="1"/>
  <c r="I122" i="101" s="1"/>
  <c r="I121" i="99"/>
  <c r="I121" i="100" s="1"/>
  <c r="I121" i="101" s="1"/>
  <c r="I120" i="99"/>
  <c r="I120" i="100" s="1"/>
  <c r="I120" i="101" s="1"/>
  <c r="I119" i="99"/>
  <c r="I119" i="100" s="1"/>
  <c r="I119" i="101" s="1"/>
  <c r="S113" i="98"/>
  <c r="S113" i="99" s="1"/>
  <c r="S113" i="100" s="1"/>
  <c r="S113" i="101" s="1"/>
  <c r="S112" i="98"/>
  <c r="S112" i="99" s="1"/>
  <c r="S112" i="100" s="1"/>
  <c r="S112" i="101" s="1"/>
  <c r="S111" i="98"/>
  <c r="S111" i="99" s="1"/>
  <c r="S111" i="100" s="1"/>
  <c r="S111" i="101" s="1"/>
  <c r="S110" i="98"/>
  <c r="S110" i="99" s="1"/>
  <c r="S110" i="100" s="1"/>
  <c r="S110" i="101" s="1"/>
  <c r="S109" i="98"/>
  <c r="S109" i="99" s="1"/>
  <c r="S109" i="100" s="1"/>
  <c r="S109" i="101" s="1"/>
  <c r="S108" i="98"/>
  <c r="S108" i="99" s="1"/>
  <c r="S108" i="100" s="1"/>
  <c r="S108" i="101" s="1"/>
  <c r="S107" i="98"/>
  <c r="S107" i="99" s="1"/>
  <c r="S107" i="100" s="1"/>
  <c r="S107" i="101" s="1"/>
  <c r="S106" i="98"/>
  <c r="S106" i="99" s="1"/>
  <c r="S106" i="100" s="1"/>
  <c r="S106" i="101" s="1"/>
  <c r="S105" i="98"/>
  <c r="S105" i="99" s="1"/>
  <c r="S105" i="100" s="1"/>
  <c r="S105" i="101" s="1"/>
  <c r="S104" i="98"/>
  <c r="S104" i="99" s="1"/>
  <c r="S104" i="100" s="1"/>
  <c r="S104" i="101" s="1"/>
  <c r="S103" i="98"/>
  <c r="S103" i="99" s="1"/>
  <c r="S103" i="100" s="1"/>
  <c r="S103" i="101" s="1"/>
  <c r="S102" i="98"/>
  <c r="S102" i="99" s="1"/>
  <c r="S102" i="100" s="1"/>
  <c r="S102" i="101" s="1"/>
  <c r="S101" i="98"/>
  <c r="S101" i="99" s="1"/>
  <c r="S101" i="100" s="1"/>
  <c r="S101" i="101" s="1"/>
  <c r="S100" i="98"/>
  <c r="S100" i="99" s="1"/>
  <c r="S100" i="100" s="1"/>
  <c r="S100" i="101" s="1"/>
  <c r="Q113" i="98"/>
  <c r="Q113" i="99" s="1"/>
  <c r="Q113" i="100" s="1"/>
  <c r="Q113" i="101" s="1"/>
  <c r="Q112" i="98"/>
  <c r="Q112" i="99" s="1"/>
  <c r="Q112" i="100" s="1"/>
  <c r="Q112" i="101" s="1"/>
  <c r="Q111" i="98"/>
  <c r="Q111" i="99" s="1"/>
  <c r="Q111" i="100" s="1"/>
  <c r="Q111" i="101" s="1"/>
  <c r="Q110" i="98"/>
  <c r="Q110" i="99" s="1"/>
  <c r="Q110" i="100" s="1"/>
  <c r="Q110" i="101" s="1"/>
  <c r="Q109" i="98"/>
  <c r="Q109" i="99" s="1"/>
  <c r="Q109" i="100" s="1"/>
  <c r="Q109" i="101" s="1"/>
  <c r="Q108" i="98"/>
  <c r="Q108" i="99" s="1"/>
  <c r="Q108" i="100" s="1"/>
  <c r="Q108" i="101" s="1"/>
  <c r="Q107" i="98"/>
  <c r="Q107" i="99" s="1"/>
  <c r="Q107" i="100" s="1"/>
  <c r="Q107" i="101" s="1"/>
  <c r="Q106" i="98"/>
  <c r="Q106" i="99" s="1"/>
  <c r="Q106" i="100" s="1"/>
  <c r="Q106" i="101" s="1"/>
  <c r="Q105" i="98"/>
  <c r="Q105" i="99" s="1"/>
  <c r="Q105" i="100" s="1"/>
  <c r="Q105" i="101" s="1"/>
  <c r="Q104" i="98"/>
  <c r="Q104" i="99" s="1"/>
  <c r="Q104" i="100" s="1"/>
  <c r="Q104" i="101" s="1"/>
  <c r="Q103" i="98"/>
  <c r="Q103" i="99" s="1"/>
  <c r="Q103" i="100" s="1"/>
  <c r="Q103" i="101" s="1"/>
  <c r="Q102" i="98"/>
  <c r="Q102" i="99" s="1"/>
  <c r="Q102" i="100" s="1"/>
  <c r="Q102" i="101" s="1"/>
  <c r="Q101" i="98"/>
  <c r="Q101" i="99" s="1"/>
  <c r="Q101" i="100" s="1"/>
  <c r="Q101" i="101" s="1"/>
  <c r="Q100" i="98"/>
  <c r="Q100" i="99" s="1"/>
  <c r="Q100" i="100" s="1"/>
  <c r="Q100" i="101" s="1"/>
  <c r="O113" i="98"/>
  <c r="O113" i="99" s="1"/>
  <c r="O113" i="100" s="1"/>
  <c r="O113" i="101" s="1"/>
  <c r="O112" i="98"/>
  <c r="O112" i="99" s="1"/>
  <c r="O112" i="100" s="1"/>
  <c r="O112" i="101" s="1"/>
  <c r="O111" i="98"/>
  <c r="O111" i="99" s="1"/>
  <c r="O111" i="100" s="1"/>
  <c r="O111" i="101" s="1"/>
  <c r="O110" i="98"/>
  <c r="O110" i="99" s="1"/>
  <c r="O110" i="100" s="1"/>
  <c r="O110" i="101" s="1"/>
  <c r="O109" i="98"/>
  <c r="O109" i="99" s="1"/>
  <c r="O109" i="100" s="1"/>
  <c r="O109" i="101" s="1"/>
  <c r="O108" i="98"/>
  <c r="O108" i="99" s="1"/>
  <c r="O108" i="100" s="1"/>
  <c r="O108" i="101" s="1"/>
  <c r="O107" i="98"/>
  <c r="O107" i="99" s="1"/>
  <c r="O107" i="100" s="1"/>
  <c r="O107" i="101" s="1"/>
  <c r="O106" i="98"/>
  <c r="O106" i="99" s="1"/>
  <c r="O106" i="100" s="1"/>
  <c r="O106" i="101" s="1"/>
  <c r="O105" i="98"/>
  <c r="O105" i="99" s="1"/>
  <c r="O105" i="100" s="1"/>
  <c r="O105" i="101" s="1"/>
  <c r="O104" i="98"/>
  <c r="O104" i="99" s="1"/>
  <c r="O104" i="100" s="1"/>
  <c r="O104" i="101" s="1"/>
  <c r="O103" i="98"/>
  <c r="O103" i="99" s="1"/>
  <c r="O103" i="100" s="1"/>
  <c r="O103" i="101" s="1"/>
  <c r="O102" i="98"/>
  <c r="O102" i="99" s="1"/>
  <c r="O102" i="100" s="1"/>
  <c r="O102" i="101" s="1"/>
  <c r="O101" i="98"/>
  <c r="O101" i="99" s="1"/>
  <c r="O101" i="100" s="1"/>
  <c r="O101" i="101" s="1"/>
  <c r="O100" i="98"/>
  <c r="O100" i="99" s="1"/>
  <c r="O100" i="100" s="1"/>
  <c r="O100" i="101" s="1"/>
  <c r="M113" i="98"/>
  <c r="M113" i="99" s="1"/>
  <c r="M113" i="100" s="1"/>
  <c r="M113" i="101" s="1"/>
  <c r="M112" i="98"/>
  <c r="M112" i="99" s="1"/>
  <c r="M112" i="100" s="1"/>
  <c r="M112" i="101" s="1"/>
  <c r="M111" i="98"/>
  <c r="M111" i="99" s="1"/>
  <c r="M111" i="100" s="1"/>
  <c r="M111" i="101" s="1"/>
  <c r="M110" i="98"/>
  <c r="M110" i="99" s="1"/>
  <c r="M110" i="100" s="1"/>
  <c r="M110" i="101" s="1"/>
  <c r="M109" i="98"/>
  <c r="M109" i="99" s="1"/>
  <c r="M109" i="100" s="1"/>
  <c r="M109" i="101" s="1"/>
  <c r="M108" i="98"/>
  <c r="M108" i="99" s="1"/>
  <c r="M108" i="100" s="1"/>
  <c r="M108" i="101" s="1"/>
  <c r="M107" i="99"/>
  <c r="M107" i="100" s="1"/>
  <c r="M107" i="101" s="1"/>
  <c r="M106" i="99"/>
  <c r="M106" i="100" s="1"/>
  <c r="M106" i="101" s="1"/>
  <c r="M105" i="99"/>
  <c r="M105" i="100" s="1"/>
  <c r="M105" i="101" s="1"/>
  <c r="M104" i="99"/>
  <c r="M104" i="100" s="1"/>
  <c r="M104" i="101" s="1"/>
  <c r="M103" i="99"/>
  <c r="M103" i="100" s="1"/>
  <c r="M103" i="101" s="1"/>
  <c r="M102" i="99"/>
  <c r="M102" i="100" s="1"/>
  <c r="M102" i="101" s="1"/>
  <c r="M101" i="99"/>
  <c r="M101" i="100" s="1"/>
  <c r="M101" i="101" s="1"/>
  <c r="M100" i="99"/>
  <c r="M100" i="100" s="1"/>
  <c r="M100" i="101" s="1"/>
  <c r="K113" i="98"/>
  <c r="K113" i="99" s="1"/>
  <c r="K113" i="100" s="1"/>
  <c r="K113" i="101" s="1"/>
  <c r="K112" i="98"/>
  <c r="K112" i="99" s="1"/>
  <c r="K112" i="100" s="1"/>
  <c r="K112" i="101" s="1"/>
  <c r="K111" i="98"/>
  <c r="K111" i="99" s="1"/>
  <c r="K111" i="100" s="1"/>
  <c r="K111" i="101" s="1"/>
  <c r="K110" i="98"/>
  <c r="K110" i="99" s="1"/>
  <c r="K110" i="100" s="1"/>
  <c r="K110" i="101" s="1"/>
  <c r="K109" i="98"/>
  <c r="K109" i="99" s="1"/>
  <c r="K109" i="100" s="1"/>
  <c r="K109" i="101" s="1"/>
  <c r="K108" i="98"/>
  <c r="K108" i="99" s="1"/>
  <c r="K108" i="100" s="1"/>
  <c r="K108" i="101" s="1"/>
  <c r="K107" i="99"/>
  <c r="K107" i="100" s="1"/>
  <c r="K107" i="101" s="1"/>
  <c r="K106" i="99"/>
  <c r="K106" i="100" s="1"/>
  <c r="K106" i="101" s="1"/>
  <c r="K105" i="99"/>
  <c r="K105" i="100" s="1"/>
  <c r="K105" i="101" s="1"/>
  <c r="K104" i="99"/>
  <c r="K104" i="100" s="1"/>
  <c r="K104" i="101" s="1"/>
  <c r="K103" i="99"/>
  <c r="K103" i="100" s="1"/>
  <c r="K103" i="101" s="1"/>
  <c r="K102" i="99"/>
  <c r="K102" i="100" s="1"/>
  <c r="K102" i="101" s="1"/>
  <c r="K101" i="99"/>
  <c r="K101" i="100" s="1"/>
  <c r="K101" i="101" s="1"/>
  <c r="K100" i="99"/>
  <c r="K100" i="100" s="1"/>
  <c r="K100" i="101" s="1"/>
  <c r="I113" i="98"/>
  <c r="I113" i="99" s="1"/>
  <c r="I113" i="100" s="1"/>
  <c r="I113" i="101" s="1"/>
  <c r="I112" i="98"/>
  <c r="I112" i="99" s="1"/>
  <c r="I112" i="100" s="1"/>
  <c r="I112" i="101" s="1"/>
  <c r="I111" i="98"/>
  <c r="I111" i="99" s="1"/>
  <c r="I111" i="100" s="1"/>
  <c r="I111" i="101" s="1"/>
  <c r="I110" i="98"/>
  <c r="I110" i="99" s="1"/>
  <c r="I110" i="100" s="1"/>
  <c r="I110" i="101" s="1"/>
  <c r="I109" i="98"/>
  <c r="I109" i="99" s="1"/>
  <c r="I109" i="100" s="1"/>
  <c r="I109" i="101" s="1"/>
  <c r="I108" i="99"/>
  <c r="I108" i="100" s="1"/>
  <c r="I108" i="101" s="1"/>
  <c r="I107" i="99"/>
  <c r="I107" i="100" s="1"/>
  <c r="I107" i="101" s="1"/>
  <c r="I106" i="99"/>
  <c r="I106" i="100" s="1"/>
  <c r="I106" i="101" s="1"/>
  <c r="I105" i="99"/>
  <c r="I105" i="100" s="1"/>
  <c r="I105" i="101" s="1"/>
  <c r="I104" i="99"/>
  <c r="I104" i="100" s="1"/>
  <c r="I104" i="101" s="1"/>
  <c r="I103" i="99"/>
  <c r="I103" i="100" s="1"/>
  <c r="I103" i="101" s="1"/>
  <c r="I102" i="99"/>
  <c r="I102" i="100" s="1"/>
  <c r="I102" i="101" s="1"/>
  <c r="I101" i="99"/>
  <c r="I101" i="100" s="1"/>
  <c r="I101" i="101" s="1"/>
  <c r="I100" i="99"/>
  <c r="I100" i="100" s="1"/>
  <c r="I100" i="101" s="1"/>
  <c r="W156" i="120" l="1"/>
  <c r="B156" i="99"/>
  <c r="B156" i="100" s="1"/>
  <c r="B156" i="101" s="1"/>
  <c r="F46" i="64" l="1"/>
  <c r="T9" i="64"/>
  <c r="R9" i="64"/>
  <c r="P9" i="64"/>
  <c r="N9" i="64"/>
  <c r="L9" i="64"/>
  <c r="J9" i="64"/>
  <c r="H9" i="64"/>
  <c r="T30" i="99" l="1"/>
  <c r="S30" i="99"/>
  <c r="S5" i="99" s="1"/>
  <c r="R30" i="99"/>
  <c r="Q30" i="99"/>
  <c r="Q5" i="99" s="1"/>
  <c r="P30" i="99"/>
  <c r="O30" i="99"/>
  <c r="O5" i="99" s="1"/>
  <c r="N30" i="99"/>
  <c r="M30" i="99"/>
  <c r="M5" i="99" s="1"/>
  <c r="L30" i="99"/>
  <c r="K30" i="99"/>
  <c r="K5" i="99" s="1"/>
  <c r="J30" i="99"/>
  <c r="I30" i="99"/>
  <c r="H30" i="99"/>
  <c r="S6" i="64"/>
  <c r="S50" i="64" s="1"/>
  <c r="Q6" i="64"/>
  <c r="Q143" i="64" s="1"/>
  <c r="O6" i="64"/>
  <c r="O112" i="64" s="1"/>
  <c r="M6" i="64"/>
  <c r="M50" i="64" s="1"/>
  <c r="K6" i="64"/>
  <c r="K50" i="64" s="1"/>
  <c r="I6" i="64"/>
  <c r="I143" i="64" s="1"/>
  <c r="G6" i="64"/>
  <c r="G112" i="64" s="1"/>
  <c r="O143" i="64" l="1"/>
  <c r="G50" i="64"/>
  <c r="G143" i="64"/>
  <c r="G81" i="64"/>
  <c r="G19" i="64"/>
  <c r="Q19" i="64"/>
  <c r="K112" i="64"/>
  <c r="K143" i="64"/>
  <c r="Q50" i="64"/>
  <c r="Q81" i="64"/>
  <c r="Q112" i="64"/>
  <c r="M81" i="64"/>
  <c r="M19" i="64"/>
  <c r="M112" i="64"/>
  <c r="I50" i="64"/>
  <c r="M143" i="64"/>
  <c r="I81" i="64"/>
  <c r="I112" i="64"/>
  <c r="S19" i="64"/>
  <c r="S81" i="64"/>
  <c r="O19" i="64"/>
  <c r="S112" i="64"/>
  <c r="O50" i="64"/>
  <c r="S143" i="64"/>
  <c r="O81" i="64"/>
  <c r="K19" i="64"/>
  <c r="K81" i="64"/>
  <c r="I19" i="64"/>
  <c r="B45" i="99"/>
  <c r="B45" i="100" s="1"/>
  <c r="C45" i="99"/>
  <c r="C45" i="100" s="1"/>
  <c r="B46" i="99"/>
  <c r="B46" i="100" s="1"/>
  <c r="C46" i="99"/>
  <c r="C46" i="100" s="1"/>
  <c r="D46" i="99"/>
  <c r="D46" i="100" s="1"/>
  <c r="E46" i="99"/>
  <c r="E46" i="100" s="1"/>
  <c r="B47" i="99"/>
  <c r="B47" i="100" s="1"/>
  <c r="C47" i="99"/>
  <c r="C47" i="100" s="1"/>
  <c r="D47" i="99"/>
  <c r="D47" i="100" s="1"/>
  <c r="E47" i="99"/>
  <c r="E47" i="100" s="1"/>
  <c r="B48" i="99"/>
  <c r="B48" i="100" s="1"/>
  <c r="C48" i="99"/>
  <c r="C48" i="100" s="1"/>
  <c r="D48" i="99"/>
  <c r="D48" i="100" s="1"/>
  <c r="E48" i="99"/>
  <c r="E48" i="100" s="1"/>
  <c r="B100" i="99"/>
  <c r="B100" i="100" s="1"/>
  <c r="C100" i="99"/>
  <c r="C100" i="100" s="1"/>
  <c r="D100" i="99"/>
  <c r="D100" i="100" s="1"/>
  <c r="E100" i="99"/>
  <c r="E100" i="100" s="1"/>
  <c r="B101" i="99"/>
  <c r="C101" i="99"/>
  <c r="C101" i="100" s="1"/>
  <c r="D101" i="99"/>
  <c r="D101" i="100" s="1"/>
  <c r="E101" i="99"/>
  <c r="E101" i="100" s="1"/>
  <c r="B102" i="99"/>
  <c r="B102" i="100" s="1"/>
  <c r="C102" i="99"/>
  <c r="C102" i="100" s="1"/>
  <c r="D102" i="99"/>
  <c r="D102" i="100" s="1"/>
  <c r="E102" i="99"/>
  <c r="E102" i="100" s="1"/>
  <c r="B101" i="100"/>
  <c r="F43" i="111" l="1"/>
  <c r="F43" i="104"/>
  <c r="F43" i="105"/>
  <c r="F43" i="106"/>
  <c r="F43" i="112"/>
  <c r="F43" i="113"/>
  <c r="F43" i="114"/>
  <c r="F43" i="115"/>
  <c r="F43" i="116"/>
  <c r="F43" i="117"/>
  <c r="F43" i="107"/>
  <c r="F43" i="118"/>
  <c r="F43" i="103"/>
  <c r="F53" i="98" l="1"/>
  <c r="F54" i="98"/>
  <c r="F55" i="98"/>
  <c r="F56" i="98"/>
  <c r="F57" i="98"/>
  <c r="F58" i="98"/>
  <c r="Q58" i="98" l="1"/>
  <c r="Q58" i="99" s="1"/>
  <c r="Q58" i="100" s="1"/>
  <c r="Q58" i="101" s="1"/>
  <c r="M58" i="98"/>
  <c r="M58" i="99" s="1"/>
  <c r="M58" i="100" s="1"/>
  <c r="M58" i="101" s="1"/>
  <c r="I58" i="98"/>
  <c r="I58" i="99" s="1"/>
  <c r="I58" i="100" s="1"/>
  <c r="I58" i="101" s="1"/>
  <c r="S58" i="98"/>
  <c r="S58" i="99" s="1"/>
  <c r="S58" i="100" s="1"/>
  <c r="S58" i="101" s="1"/>
  <c r="O58" i="98"/>
  <c r="O58" i="99" s="1"/>
  <c r="O58" i="100" s="1"/>
  <c r="O58" i="101" s="1"/>
  <c r="K58" i="98"/>
  <c r="K58" i="99" s="1"/>
  <c r="K58" i="100" s="1"/>
  <c r="K58" i="101" s="1"/>
  <c r="Q54" i="98"/>
  <c r="Q54" i="99" s="1"/>
  <c r="Q54" i="100" s="1"/>
  <c r="Q54" i="101" s="1"/>
  <c r="M54" i="99"/>
  <c r="M54" i="100" s="1"/>
  <c r="M54" i="101" s="1"/>
  <c r="I54" i="99"/>
  <c r="I54" i="100" s="1"/>
  <c r="I54" i="101" s="1"/>
  <c r="S54" i="98"/>
  <c r="S54" i="99" s="1"/>
  <c r="S54" i="100" s="1"/>
  <c r="S54" i="101" s="1"/>
  <c r="O54" i="98"/>
  <c r="O54" i="99" s="1"/>
  <c r="O54" i="100" s="1"/>
  <c r="O54" i="101" s="1"/>
  <c r="K54" i="99"/>
  <c r="K54" i="100" s="1"/>
  <c r="K54" i="101" s="1"/>
  <c r="Q57" i="98"/>
  <c r="Q57" i="99" s="1"/>
  <c r="Q57" i="100" s="1"/>
  <c r="Q57" i="101" s="1"/>
  <c r="M57" i="98"/>
  <c r="M57" i="99" s="1"/>
  <c r="M57" i="100" s="1"/>
  <c r="M57" i="101" s="1"/>
  <c r="I57" i="98"/>
  <c r="I57" i="99" s="1"/>
  <c r="I57" i="100" s="1"/>
  <c r="I57" i="101" s="1"/>
  <c r="S57" i="98"/>
  <c r="S57" i="99" s="1"/>
  <c r="S57" i="100" s="1"/>
  <c r="S57" i="101" s="1"/>
  <c r="O57" i="98"/>
  <c r="O57" i="99" s="1"/>
  <c r="O57" i="100" s="1"/>
  <c r="O57" i="101" s="1"/>
  <c r="K57" i="98"/>
  <c r="K57" i="99" s="1"/>
  <c r="K57" i="100" s="1"/>
  <c r="K57" i="101" s="1"/>
  <c r="S56" i="98"/>
  <c r="S56" i="99" s="1"/>
  <c r="S56" i="100" s="1"/>
  <c r="S56" i="101" s="1"/>
  <c r="O56" i="98"/>
  <c r="O56" i="99" s="1"/>
  <c r="O56" i="100" s="1"/>
  <c r="O56" i="101" s="1"/>
  <c r="K56" i="98"/>
  <c r="K56" i="99" s="1"/>
  <c r="K56" i="100" s="1"/>
  <c r="K56" i="101" s="1"/>
  <c r="Q56" i="98"/>
  <c r="Q56" i="99" s="1"/>
  <c r="Q56" i="100" s="1"/>
  <c r="Q56" i="101" s="1"/>
  <c r="M56" i="98"/>
  <c r="M56" i="99" s="1"/>
  <c r="M56" i="100" s="1"/>
  <c r="M56" i="101" s="1"/>
  <c r="I56" i="98"/>
  <c r="I56" i="99" s="1"/>
  <c r="I56" i="100" s="1"/>
  <c r="I56" i="101" s="1"/>
  <c r="S55" i="98"/>
  <c r="S55" i="99" s="1"/>
  <c r="S55" i="100" s="1"/>
  <c r="S55" i="101" s="1"/>
  <c r="O55" i="98"/>
  <c r="O55" i="99" s="1"/>
  <c r="O55" i="100" s="1"/>
  <c r="O55" i="101" s="1"/>
  <c r="K55" i="98"/>
  <c r="K55" i="99" s="1"/>
  <c r="K55" i="100" s="1"/>
  <c r="K55" i="101" s="1"/>
  <c r="Q55" i="98"/>
  <c r="Q55" i="99" s="1"/>
  <c r="Q55" i="100" s="1"/>
  <c r="Q55" i="101" s="1"/>
  <c r="M55" i="98"/>
  <c r="M55" i="99" s="1"/>
  <c r="M55" i="100" s="1"/>
  <c r="M55" i="101" s="1"/>
  <c r="I55" i="98"/>
  <c r="I55" i="99" s="1"/>
  <c r="I55" i="100" s="1"/>
  <c r="I55" i="101" s="1"/>
  <c r="I53" i="99"/>
  <c r="I53" i="100" s="1"/>
  <c r="I53" i="101" s="1"/>
  <c r="Q53" i="98"/>
  <c r="Q53" i="99" s="1"/>
  <c r="Q53" i="100" s="1"/>
  <c r="Q53" i="101" s="1"/>
  <c r="M53" i="99"/>
  <c r="M53" i="100" s="1"/>
  <c r="M53" i="101" s="1"/>
  <c r="S53" i="98"/>
  <c r="S53" i="99" s="1"/>
  <c r="S53" i="100" s="1"/>
  <c r="S53" i="101" s="1"/>
  <c r="O53" i="98"/>
  <c r="O53" i="99" s="1"/>
  <c r="O53" i="100" s="1"/>
  <c r="O53" i="101" s="1"/>
  <c r="K53" i="99"/>
  <c r="K53" i="100" s="1"/>
  <c r="K53" i="101" s="1"/>
  <c r="B156" i="103"/>
  <c r="B104" i="99" l="1"/>
  <c r="B104" i="100" s="1"/>
  <c r="B104" i="101" s="1"/>
  <c r="C104" i="99"/>
  <c r="C104" i="100" s="1"/>
  <c r="C104" i="101" s="1"/>
  <c r="D104" i="99"/>
  <c r="D104" i="100" s="1"/>
  <c r="D104" i="101" s="1"/>
  <c r="E104" i="99"/>
  <c r="E104" i="100" s="1"/>
  <c r="E104" i="101" s="1"/>
  <c r="B104" i="103"/>
  <c r="C104" i="103"/>
  <c r="D104" i="103"/>
  <c r="E104" i="103"/>
  <c r="B99" i="103" l="1"/>
  <c r="C99" i="103"/>
  <c r="D99" i="103"/>
  <c r="E99" i="103"/>
  <c r="B99" i="99" l="1"/>
  <c r="C99" i="99"/>
  <c r="D99" i="99"/>
  <c r="E99" i="99"/>
  <c r="B99" i="100" l="1"/>
  <c r="M99" i="120"/>
  <c r="E99" i="100"/>
  <c r="E99" i="101" s="1"/>
  <c r="D99" i="100"/>
  <c r="D99" i="101" s="1"/>
  <c r="C99" i="100"/>
  <c r="C99" i="101" s="1"/>
  <c r="C4" i="101"/>
  <c r="C4" i="100"/>
  <c r="C5" i="101"/>
  <c r="C5" i="100"/>
  <c r="C4" i="99"/>
  <c r="C5" i="99"/>
  <c r="C6" i="99"/>
  <c r="H8" i="99"/>
  <c r="C52" i="99"/>
  <c r="H8" i="100" l="1"/>
  <c r="H8" i="101" s="1"/>
  <c r="B99" i="101"/>
  <c r="AI99" i="120" s="1"/>
  <c r="X99" i="120"/>
  <c r="O45" i="120" l="1"/>
  <c r="A41" i="120" l="1"/>
  <c r="B156" i="104" l="1"/>
  <c r="B156" i="105"/>
  <c r="B156" i="106"/>
  <c r="B156" i="112"/>
  <c r="B156" i="113"/>
  <c r="B156" i="114"/>
  <c r="B156" i="115"/>
  <c r="B156" i="116"/>
  <c r="B156" i="117"/>
  <c r="B156" i="107"/>
  <c r="B156" i="118"/>
  <c r="B156" i="111"/>
  <c r="L2" i="111" l="1"/>
  <c r="T8" i="99"/>
  <c r="R8" i="99"/>
  <c r="N8" i="99"/>
  <c r="L8" i="99"/>
  <c r="J8" i="99"/>
  <c r="AH156" i="120"/>
  <c r="T8" i="100" l="1"/>
  <c r="R8" i="100"/>
  <c r="N8" i="100"/>
  <c r="L8" i="100"/>
  <c r="J8" i="100"/>
  <c r="B104" i="111"/>
  <c r="D104" i="111"/>
  <c r="C104" i="111"/>
  <c r="E104" i="111"/>
  <c r="B99" i="111"/>
  <c r="D99" i="111"/>
  <c r="C99" i="111"/>
  <c r="E99" i="111"/>
  <c r="L2" i="104"/>
  <c r="T8" i="101" l="1"/>
  <c r="R8" i="101"/>
  <c r="N8" i="101"/>
  <c r="L8" i="101"/>
  <c r="J8" i="101"/>
  <c r="B104" i="104"/>
  <c r="D104" i="104"/>
  <c r="C104" i="104"/>
  <c r="E104" i="104"/>
  <c r="B99" i="104"/>
  <c r="D99" i="104"/>
  <c r="C99" i="104"/>
  <c r="E99" i="104"/>
  <c r="D94" i="104"/>
  <c r="D93" i="104"/>
  <c r="D92" i="104"/>
  <c r="D91" i="104"/>
  <c r="D90" i="104"/>
  <c r="D89" i="104"/>
  <c r="D88" i="104"/>
  <c r="D87" i="104"/>
  <c r="D86" i="104"/>
  <c r="D85" i="104"/>
  <c r="D84" i="104"/>
  <c r="D83" i="104"/>
  <c r="D82" i="104"/>
  <c r="D81" i="104"/>
  <c r="D80" i="104"/>
  <c r="D79" i="104"/>
  <c r="D78" i="104"/>
  <c r="D77" i="104"/>
  <c r="D76" i="104"/>
  <c r="D75" i="104"/>
  <c r="D74" i="104"/>
  <c r="D73" i="104"/>
  <c r="D72" i="104"/>
  <c r="D71" i="104"/>
  <c r="D70" i="104"/>
  <c r="D69" i="104"/>
  <c r="D68" i="104"/>
  <c r="D67" i="104"/>
  <c r="D66" i="104"/>
  <c r="D65" i="104"/>
  <c r="D64" i="104"/>
  <c r="D63" i="104"/>
  <c r="D62" i="104"/>
  <c r="D61" i="104"/>
  <c r="D60" i="104"/>
  <c r="D59" i="104"/>
  <c r="D58" i="104"/>
  <c r="D57" i="104"/>
  <c r="D56" i="104"/>
  <c r="D55" i="104"/>
  <c r="D54" i="104"/>
  <c r="D53" i="104"/>
  <c r="D52" i="104"/>
  <c r="D51" i="104"/>
  <c r="D50" i="104"/>
  <c r="D49" i="104"/>
  <c r="D48" i="104"/>
  <c r="D47" i="104"/>
  <c r="D46" i="104"/>
  <c r="D45" i="104"/>
  <c r="D94" i="105"/>
  <c r="D93" i="105"/>
  <c r="D92" i="105"/>
  <c r="D91" i="105"/>
  <c r="D90" i="105"/>
  <c r="D89" i="105"/>
  <c r="D88" i="105"/>
  <c r="D87" i="105"/>
  <c r="D86" i="105"/>
  <c r="D85" i="105"/>
  <c r="D84" i="105"/>
  <c r="D83" i="105"/>
  <c r="D82" i="105"/>
  <c r="D81" i="105"/>
  <c r="D80" i="105"/>
  <c r="D79" i="105"/>
  <c r="D78" i="105"/>
  <c r="D77" i="105"/>
  <c r="D76" i="105"/>
  <c r="D75" i="105"/>
  <c r="D74" i="105"/>
  <c r="D73" i="105"/>
  <c r="D72" i="105"/>
  <c r="D71" i="105"/>
  <c r="D70" i="105"/>
  <c r="D69" i="105"/>
  <c r="D68" i="105"/>
  <c r="D67" i="105"/>
  <c r="D66" i="105"/>
  <c r="D65" i="105"/>
  <c r="D64" i="105"/>
  <c r="D63" i="105"/>
  <c r="D62" i="105"/>
  <c r="D61" i="105"/>
  <c r="D60" i="105"/>
  <c r="D59" i="105"/>
  <c r="D58" i="105"/>
  <c r="D57" i="105"/>
  <c r="D56" i="105"/>
  <c r="D55" i="105"/>
  <c r="D54" i="105"/>
  <c r="D53" i="105"/>
  <c r="D52" i="105"/>
  <c r="D51" i="105"/>
  <c r="D50" i="105"/>
  <c r="D49" i="105"/>
  <c r="D48" i="105"/>
  <c r="D47" i="105"/>
  <c r="D46" i="105"/>
  <c r="D45" i="105"/>
  <c r="D94" i="106"/>
  <c r="D93" i="106"/>
  <c r="D92" i="106"/>
  <c r="D91" i="106"/>
  <c r="D90" i="106"/>
  <c r="D89" i="106"/>
  <c r="D88" i="106"/>
  <c r="D87" i="106"/>
  <c r="D86" i="106"/>
  <c r="D85" i="106"/>
  <c r="D84" i="106"/>
  <c r="D83" i="106"/>
  <c r="D82" i="106"/>
  <c r="D81" i="106"/>
  <c r="D80" i="106"/>
  <c r="D79" i="106"/>
  <c r="D78" i="106"/>
  <c r="D77" i="106"/>
  <c r="D76" i="106"/>
  <c r="D75" i="106"/>
  <c r="D74" i="106"/>
  <c r="D73" i="106"/>
  <c r="D72" i="106"/>
  <c r="D71" i="106"/>
  <c r="D70" i="106"/>
  <c r="D69" i="106"/>
  <c r="D68" i="106"/>
  <c r="D67" i="106"/>
  <c r="D66" i="106"/>
  <c r="D65" i="106"/>
  <c r="D64" i="106"/>
  <c r="D63" i="106"/>
  <c r="D62" i="106"/>
  <c r="D61" i="106"/>
  <c r="D60" i="106"/>
  <c r="D59" i="106"/>
  <c r="D58" i="106"/>
  <c r="D57" i="106"/>
  <c r="D56" i="106"/>
  <c r="D55" i="106"/>
  <c r="D54" i="106"/>
  <c r="D53" i="106"/>
  <c r="D52" i="106"/>
  <c r="D51" i="106"/>
  <c r="D50" i="106"/>
  <c r="D49" i="106"/>
  <c r="D48" i="106"/>
  <c r="D47" i="106"/>
  <c r="D46" i="106"/>
  <c r="D45" i="106"/>
  <c r="D94" i="112"/>
  <c r="D93" i="112"/>
  <c r="D92" i="112"/>
  <c r="D91" i="112"/>
  <c r="D90" i="112"/>
  <c r="D89" i="112"/>
  <c r="D88" i="112"/>
  <c r="D87" i="112"/>
  <c r="D86" i="112"/>
  <c r="D85" i="112"/>
  <c r="D84" i="112"/>
  <c r="D83" i="112"/>
  <c r="D82" i="112"/>
  <c r="D81" i="112"/>
  <c r="D80" i="112"/>
  <c r="D79" i="112"/>
  <c r="D78" i="112"/>
  <c r="D77" i="112"/>
  <c r="D76" i="112"/>
  <c r="D75" i="112"/>
  <c r="D74" i="112"/>
  <c r="D73" i="112"/>
  <c r="D72" i="112"/>
  <c r="D71" i="112"/>
  <c r="D70" i="112"/>
  <c r="D69" i="112"/>
  <c r="D68" i="112"/>
  <c r="D67" i="112"/>
  <c r="D66" i="112"/>
  <c r="D65" i="112"/>
  <c r="D64" i="112"/>
  <c r="D63" i="112"/>
  <c r="D62" i="112"/>
  <c r="D61" i="112"/>
  <c r="D60" i="112"/>
  <c r="D59" i="112"/>
  <c r="D58" i="112"/>
  <c r="D57" i="112"/>
  <c r="D56" i="112"/>
  <c r="D55" i="112"/>
  <c r="D54" i="112"/>
  <c r="D53" i="112"/>
  <c r="D52" i="112"/>
  <c r="D51" i="112"/>
  <c r="D50" i="112"/>
  <c r="D49" i="112"/>
  <c r="D48" i="112"/>
  <c r="D47" i="112"/>
  <c r="D46" i="112"/>
  <c r="D45" i="112"/>
  <c r="D94" i="113"/>
  <c r="D93" i="113"/>
  <c r="D92" i="113"/>
  <c r="D91" i="113"/>
  <c r="D90" i="113"/>
  <c r="D89" i="113"/>
  <c r="D88" i="113"/>
  <c r="D87" i="113"/>
  <c r="D86" i="113"/>
  <c r="D85" i="113"/>
  <c r="D84" i="113"/>
  <c r="D83" i="113"/>
  <c r="D82" i="113"/>
  <c r="D81" i="113"/>
  <c r="D80" i="113"/>
  <c r="D79" i="113"/>
  <c r="D78" i="113"/>
  <c r="D77" i="113"/>
  <c r="D76" i="113"/>
  <c r="D75" i="113"/>
  <c r="D74" i="113"/>
  <c r="D73" i="113"/>
  <c r="D72" i="113"/>
  <c r="D71" i="113"/>
  <c r="D70" i="113"/>
  <c r="D69" i="113"/>
  <c r="D68" i="113"/>
  <c r="D67" i="113"/>
  <c r="D66" i="113"/>
  <c r="D65" i="113"/>
  <c r="D64" i="113"/>
  <c r="D63" i="113"/>
  <c r="D62" i="113"/>
  <c r="D61" i="113"/>
  <c r="D60" i="113"/>
  <c r="D59" i="113"/>
  <c r="D58" i="113"/>
  <c r="D57" i="113"/>
  <c r="D56" i="113"/>
  <c r="D55" i="113"/>
  <c r="D54" i="113"/>
  <c r="D53" i="113"/>
  <c r="D52" i="113"/>
  <c r="D51" i="113"/>
  <c r="D50" i="113"/>
  <c r="D49" i="113"/>
  <c r="D48" i="113"/>
  <c r="D47" i="113"/>
  <c r="D46" i="113"/>
  <c r="D45" i="113"/>
  <c r="D94" i="114"/>
  <c r="D93" i="114"/>
  <c r="D92" i="114"/>
  <c r="D91" i="114"/>
  <c r="D90" i="114"/>
  <c r="D89" i="114"/>
  <c r="D88" i="114"/>
  <c r="D87" i="114"/>
  <c r="D86" i="114"/>
  <c r="D85" i="114"/>
  <c r="D84" i="114"/>
  <c r="D83" i="114"/>
  <c r="D82" i="114"/>
  <c r="D81" i="114"/>
  <c r="D80" i="114"/>
  <c r="D79" i="114"/>
  <c r="D78" i="114"/>
  <c r="D77" i="114"/>
  <c r="D76" i="114"/>
  <c r="D75" i="114"/>
  <c r="D74" i="114"/>
  <c r="D73" i="114"/>
  <c r="D72" i="114"/>
  <c r="D71" i="114"/>
  <c r="D70" i="114"/>
  <c r="D69" i="114"/>
  <c r="D68" i="114"/>
  <c r="D67" i="114"/>
  <c r="D66" i="114"/>
  <c r="D65" i="114"/>
  <c r="D64" i="114"/>
  <c r="D63" i="114"/>
  <c r="D62" i="114"/>
  <c r="D61" i="114"/>
  <c r="D60" i="114"/>
  <c r="D59" i="114"/>
  <c r="D58" i="114"/>
  <c r="D57" i="114"/>
  <c r="D56" i="114"/>
  <c r="D55" i="114"/>
  <c r="D54" i="114"/>
  <c r="D53" i="114"/>
  <c r="D52" i="114"/>
  <c r="D51" i="114"/>
  <c r="D50" i="114"/>
  <c r="D49" i="114"/>
  <c r="D48" i="114"/>
  <c r="D47" i="114"/>
  <c r="D46" i="114"/>
  <c r="D45" i="114"/>
  <c r="D94" i="115"/>
  <c r="D93" i="115"/>
  <c r="D92" i="115"/>
  <c r="D91" i="115"/>
  <c r="D90" i="115"/>
  <c r="D89" i="115"/>
  <c r="D88" i="115"/>
  <c r="D87" i="115"/>
  <c r="D86" i="115"/>
  <c r="D85" i="115"/>
  <c r="D84" i="115"/>
  <c r="D83" i="115"/>
  <c r="D82" i="115"/>
  <c r="D81" i="115"/>
  <c r="D80" i="115"/>
  <c r="D79" i="115"/>
  <c r="D78" i="115"/>
  <c r="D77" i="115"/>
  <c r="D76" i="115"/>
  <c r="D75" i="115"/>
  <c r="D74" i="115"/>
  <c r="D73" i="115"/>
  <c r="D72" i="115"/>
  <c r="D71" i="115"/>
  <c r="D70" i="115"/>
  <c r="D69" i="115"/>
  <c r="D68" i="115"/>
  <c r="D67" i="115"/>
  <c r="D66" i="115"/>
  <c r="D65" i="115"/>
  <c r="D64" i="115"/>
  <c r="D63" i="115"/>
  <c r="D62" i="115"/>
  <c r="D61" i="115"/>
  <c r="D60" i="115"/>
  <c r="D59" i="115"/>
  <c r="D58" i="115"/>
  <c r="D57" i="115"/>
  <c r="D56" i="115"/>
  <c r="D55" i="115"/>
  <c r="D54" i="115"/>
  <c r="D53" i="115"/>
  <c r="D52" i="115"/>
  <c r="D51" i="115"/>
  <c r="D50" i="115"/>
  <c r="D49" i="115"/>
  <c r="D48" i="115"/>
  <c r="D47" i="115"/>
  <c r="D46" i="115"/>
  <c r="D45" i="115"/>
  <c r="D94" i="116"/>
  <c r="D93" i="116"/>
  <c r="D92" i="116"/>
  <c r="D91" i="116"/>
  <c r="D90" i="116"/>
  <c r="D89" i="116"/>
  <c r="D88" i="116"/>
  <c r="D87" i="116"/>
  <c r="D86" i="116"/>
  <c r="D85" i="116"/>
  <c r="D84" i="116"/>
  <c r="D83" i="116"/>
  <c r="D82" i="116"/>
  <c r="D81" i="116"/>
  <c r="D80" i="116"/>
  <c r="D79" i="116"/>
  <c r="D78" i="116"/>
  <c r="D77" i="116"/>
  <c r="D76" i="116"/>
  <c r="D75" i="116"/>
  <c r="D74" i="116"/>
  <c r="D73" i="116"/>
  <c r="D72" i="116"/>
  <c r="D71" i="116"/>
  <c r="D70" i="116"/>
  <c r="D69" i="116"/>
  <c r="D68" i="116"/>
  <c r="D67" i="116"/>
  <c r="D66" i="116"/>
  <c r="D65" i="116"/>
  <c r="D64" i="116"/>
  <c r="D63" i="116"/>
  <c r="D62" i="116"/>
  <c r="D61" i="116"/>
  <c r="D60" i="116"/>
  <c r="D59" i="116"/>
  <c r="D58" i="116"/>
  <c r="D57" i="116"/>
  <c r="D56" i="116"/>
  <c r="D55" i="116"/>
  <c r="D54" i="116"/>
  <c r="D53" i="116"/>
  <c r="D52" i="116"/>
  <c r="D51" i="116"/>
  <c r="D50" i="116"/>
  <c r="D49" i="116"/>
  <c r="D48" i="116"/>
  <c r="D47" i="116"/>
  <c r="D46" i="116"/>
  <c r="D45" i="116"/>
  <c r="D94" i="117"/>
  <c r="D93" i="117"/>
  <c r="D92" i="117"/>
  <c r="D91" i="117"/>
  <c r="D90" i="117"/>
  <c r="D89" i="117"/>
  <c r="D88" i="117"/>
  <c r="D87" i="117"/>
  <c r="D86" i="117"/>
  <c r="D85" i="117"/>
  <c r="D84" i="117"/>
  <c r="D83" i="117"/>
  <c r="D82" i="117"/>
  <c r="D81" i="117"/>
  <c r="D80" i="117"/>
  <c r="D79" i="117"/>
  <c r="D78" i="117"/>
  <c r="D77" i="117"/>
  <c r="D76" i="117"/>
  <c r="D75" i="117"/>
  <c r="D74" i="117"/>
  <c r="D73" i="117"/>
  <c r="D72" i="117"/>
  <c r="D71" i="117"/>
  <c r="D70" i="117"/>
  <c r="D69" i="117"/>
  <c r="D68" i="117"/>
  <c r="D67" i="117"/>
  <c r="D66" i="117"/>
  <c r="D65" i="117"/>
  <c r="D64" i="117"/>
  <c r="D63" i="117"/>
  <c r="D62" i="117"/>
  <c r="D61" i="117"/>
  <c r="D60" i="117"/>
  <c r="D59" i="117"/>
  <c r="D58" i="117"/>
  <c r="D57" i="117"/>
  <c r="D56" i="117"/>
  <c r="D55" i="117"/>
  <c r="D54" i="117"/>
  <c r="D53" i="117"/>
  <c r="D52" i="117"/>
  <c r="D51" i="117"/>
  <c r="D50" i="117"/>
  <c r="D49" i="117"/>
  <c r="D48" i="117"/>
  <c r="D47" i="117"/>
  <c r="D46" i="117"/>
  <c r="D45" i="117"/>
  <c r="D94" i="107"/>
  <c r="D93" i="107"/>
  <c r="D92" i="107"/>
  <c r="D91" i="107"/>
  <c r="D90" i="107"/>
  <c r="D89" i="107"/>
  <c r="D88" i="107"/>
  <c r="D87" i="107"/>
  <c r="D86" i="107"/>
  <c r="D85" i="107"/>
  <c r="D84" i="107"/>
  <c r="D83" i="107"/>
  <c r="D82" i="107"/>
  <c r="D81" i="107"/>
  <c r="D80" i="107"/>
  <c r="D79" i="107"/>
  <c r="D78" i="107"/>
  <c r="D77" i="107"/>
  <c r="D76" i="107"/>
  <c r="D75" i="107"/>
  <c r="D74" i="107"/>
  <c r="D73" i="107"/>
  <c r="D72" i="107"/>
  <c r="D71" i="107"/>
  <c r="D70" i="107"/>
  <c r="D69" i="107"/>
  <c r="D68" i="107"/>
  <c r="D67" i="107"/>
  <c r="D66" i="107"/>
  <c r="D65" i="107"/>
  <c r="D64" i="107"/>
  <c r="D63" i="107"/>
  <c r="D62" i="107"/>
  <c r="D61" i="107"/>
  <c r="D60" i="107"/>
  <c r="D59" i="107"/>
  <c r="D58" i="107"/>
  <c r="D57" i="107"/>
  <c r="D56" i="107"/>
  <c r="D55" i="107"/>
  <c r="D54" i="107"/>
  <c r="D53" i="107"/>
  <c r="D52" i="107"/>
  <c r="D51" i="107"/>
  <c r="D50" i="107"/>
  <c r="D49" i="107"/>
  <c r="D48" i="107"/>
  <c r="D47" i="107"/>
  <c r="D46" i="107"/>
  <c r="D45" i="107"/>
  <c r="D94" i="118"/>
  <c r="D93" i="118"/>
  <c r="D92" i="118"/>
  <c r="D91" i="118"/>
  <c r="D90" i="118"/>
  <c r="D89" i="118"/>
  <c r="D88" i="118"/>
  <c r="D87" i="118"/>
  <c r="D86" i="118"/>
  <c r="D85" i="118"/>
  <c r="D84" i="118"/>
  <c r="D83" i="118"/>
  <c r="D82" i="118"/>
  <c r="D81" i="118"/>
  <c r="D80" i="118"/>
  <c r="D79" i="118"/>
  <c r="D78" i="118"/>
  <c r="D77" i="118"/>
  <c r="D76" i="118"/>
  <c r="D75" i="118"/>
  <c r="D74" i="118"/>
  <c r="D73" i="118"/>
  <c r="D72" i="118"/>
  <c r="D71" i="118"/>
  <c r="D70" i="118"/>
  <c r="D69" i="118"/>
  <c r="D68" i="118"/>
  <c r="D67" i="118"/>
  <c r="D66" i="118"/>
  <c r="D65" i="118"/>
  <c r="D64" i="118"/>
  <c r="D63" i="118"/>
  <c r="D62" i="118"/>
  <c r="D61" i="118"/>
  <c r="D60" i="118"/>
  <c r="D59" i="118"/>
  <c r="D58" i="118"/>
  <c r="D57" i="118"/>
  <c r="D56" i="118"/>
  <c r="D55" i="118"/>
  <c r="D54" i="118"/>
  <c r="D53" i="118"/>
  <c r="D52" i="118"/>
  <c r="D51" i="118"/>
  <c r="D50" i="118"/>
  <c r="D49" i="118"/>
  <c r="D48" i="118"/>
  <c r="D47" i="118"/>
  <c r="D46" i="118"/>
  <c r="D45" i="118"/>
  <c r="D94" i="111"/>
  <c r="D93" i="111"/>
  <c r="D92" i="111"/>
  <c r="D91" i="111"/>
  <c r="D90" i="111"/>
  <c r="D89" i="111"/>
  <c r="D88" i="111"/>
  <c r="D87" i="111"/>
  <c r="D86" i="111"/>
  <c r="D85" i="111"/>
  <c r="D84" i="111"/>
  <c r="D83" i="111"/>
  <c r="D82" i="111"/>
  <c r="D81" i="111"/>
  <c r="D80" i="111"/>
  <c r="D79" i="111"/>
  <c r="D78" i="111"/>
  <c r="D77" i="111"/>
  <c r="D76" i="111"/>
  <c r="D75" i="111"/>
  <c r="D74" i="111"/>
  <c r="D73" i="111"/>
  <c r="D72" i="111"/>
  <c r="D71" i="111"/>
  <c r="D70" i="111"/>
  <c r="D69" i="111"/>
  <c r="D68" i="111"/>
  <c r="D67" i="111"/>
  <c r="D66" i="111"/>
  <c r="D65" i="111"/>
  <c r="D64" i="111"/>
  <c r="D63" i="111"/>
  <c r="D62" i="111"/>
  <c r="D61" i="111"/>
  <c r="D60" i="111"/>
  <c r="D59" i="111"/>
  <c r="D58" i="111"/>
  <c r="D57" i="111"/>
  <c r="D56" i="111"/>
  <c r="D55" i="111"/>
  <c r="D54" i="111"/>
  <c r="D53" i="111"/>
  <c r="D46" i="103"/>
  <c r="D47" i="103"/>
  <c r="D48" i="103"/>
  <c r="D49" i="103"/>
  <c r="D50" i="103"/>
  <c r="D51" i="103"/>
  <c r="D52" i="103"/>
  <c r="D53" i="103"/>
  <c r="D54" i="103"/>
  <c r="D55" i="103"/>
  <c r="D56" i="103"/>
  <c r="D57" i="103"/>
  <c r="D58" i="103"/>
  <c r="D59" i="103"/>
  <c r="D60" i="103"/>
  <c r="D61" i="103"/>
  <c r="D62" i="103"/>
  <c r="D63" i="103"/>
  <c r="D64" i="103"/>
  <c r="D65" i="103"/>
  <c r="D66" i="103"/>
  <c r="D67" i="103"/>
  <c r="D68" i="103"/>
  <c r="D69" i="103"/>
  <c r="D70" i="103"/>
  <c r="D71" i="103"/>
  <c r="D72" i="103"/>
  <c r="D73" i="103"/>
  <c r="D74" i="103"/>
  <c r="D75" i="103"/>
  <c r="D76" i="103"/>
  <c r="D77" i="103"/>
  <c r="D78" i="103"/>
  <c r="D79" i="103"/>
  <c r="D80" i="103"/>
  <c r="D81" i="103"/>
  <c r="D82" i="103"/>
  <c r="D83" i="103"/>
  <c r="D84" i="103"/>
  <c r="D85" i="103"/>
  <c r="D86" i="103"/>
  <c r="D87" i="103"/>
  <c r="D88" i="103"/>
  <c r="D89" i="103"/>
  <c r="D90" i="103"/>
  <c r="D91" i="103"/>
  <c r="D92" i="103"/>
  <c r="D93" i="103"/>
  <c r="D94" i="103"/>
  <c r="D45" i="103"/>
  <c r="A2" i="98" l="1"/>
  <c r="F38" i="120" l="1"/>
  <c r="Q38" i="120"/>
  <c r="F8" i="99"/>
  <c r="F8" i="98"/>
  <c r="K26" i="98"/>
  <c r="O137" i="98" l="1"/>
  <c r="O137" i="99" s="1"/>
  <c r="O137" i="100" s="1"/>
  <c r="O137" i="101" s="1"/>
  <c r="Q137" i="98"/>
  <c r="Q137" i="99" s="1"/>
  <c r="Q137" i="100" s="1"/>
  <c r="Q137" i="101" s="1"/>
  <c r="I137" i="99"/>
  <c r="I137" i="100" s="1"/>
  <c r="I137" i="101" s="1"/>
  <c r="S137" i="98"/>
  <c r="S137" i="99" s="1"/>
  <c r="S137" i="100" s="1"/>
  <c r="S137" i="101" s="1"/>
  <c r="K137" i="99"/>
  <c r="K137" i="100" s="1"/>
  <c r="K137" i="101" s="1"/>
  <c r="M137" i="99"/>
  <c r="M137" i="100" s="1"/>
  <c r="M137" i="101" s="1"/>
  <c r="S118" i="98"/>
  <c r="S118" i="99" s="1"/>
  <c r="S118" i="100" s="1"/>
  <c r="S118" i="101" s="1"/>
  <c r="S99" i="98"/>
  <c r="S99" i="99" s="1"/>
  <c r="S99" i="100" s="1"/>
  <c r="S99" i="101" s="1"/>
  <c r="Q99" i="98"/>
  <c r="Q99" i="99" s="1"/>
  <c r="Q99" i="100" s="1"/>
  <c r="Q99" i="101" s="1"/>
  <c r="Q118" i="98"/>
  <c r="Q118" i="99" s="1"/>
  <c r="Q118" i="100" s="1"/>
  <c r="Q118" i="101" s="1"/>
  <c r="M118" i="99"/>
  <c r="M118" i="100" s="1"/>
  <c r="M118" i="101" s="1"/>
  <c r="M99" i="99"/>
  <c r="M99" i="100" s="1"/>
  <c r="M99" i="101" s="1"/>
  <c r="K118" i="99"/>
  <c r="K118" i="100" s="1"/>
  <c r="K118" i="101" s="1"/>
  <c r="K99" i="99"/>
  <c r="K99" i="100" s="1"/>
  <c r="K99" i="101" s="1"/>
  <c r="I99" i="98"/>
  <c r="I99" i="99" s="1"/>
  <c r="I99" i="100" s="1"/>
  <c r="I99" i="101" s="1"/>
  <c r="I118" i="99"/>
  <c r="I118" i="100" s="1"/>
  <c r="I118" i="101" s="1"/>
  <c r="O99" i="98"/>
  <c r="O99" i="99" s="1"/>
  <c r="O99" i="100" s="1"/>
  <c r="O99" i="101" s="1"/>
  <c r="O118" i="98"/>
  <c r="O118" i="99" s="1"/>
  <c r="O118" i="100" s="1"/>
  <c r="O118" i="101" s="1"/>
  <c r="AM38" i="120"/>
  <c r="AB38" i="120"/>
  <c r="R45" i="120"/>
  <c r="AC45" i="120" s="1"/>
  <c r="G101" i="103"/>
  <c r="N45" i="103" l="1"/>
  <c r="P45" i="103"/>
  <c r="R45" i="103"/>
  <c r="T45" i="103"/>
  <c r="N46" i="103"/>
  <c r="N47" i="103"/>
  <c r="N48" i="103"/>
  <c r="N49" i="103"/>
  <c r="N50" i="103"/>
  <c r="N51" i="103"/>
  <c r="N52" i="103"/>
  <c r="N53" i="103"/>
  <c r="N54" i="103"/>
  <c r="N55" i="103"/>
  <c r="N56" i="103"/>
  <c r="N57" i="103"/>
  <c r="N58" i="103"/>
  <c r="N59" i="103"/>
  <c r="N60" i="103"/>
  <c r="N61" i="103"/>
  <c r="N62" i="103"/>
  <c r="N63" i="103"/>
  <c r="N64" i="103"/>
  <c r="N65" i="103"/>
  <c r="N66" i="103"/>
  <c r="N67" i="103"/>
  <c r="N68" i="103"/>
  <c r="N69" i="103"/>
  <c r="N70" i="103"/>
  <c r="N71" i="103"/>
  <c r="N72" i="103"/>
  <c r="N73" i="103"/>
  <c r="N74" i="103"/>
  <c r="N75" i="103"/>
  <c r="N76" i="103"/>
  <c r="N77" i="103"/>
  <c r="N78" i="103"/>
  <c r="N79" i="103"/>
  <c r="N80" i="103"/>
  <c r="N81" i="103"/>
  <c r="N82" i="103"/>
  <c r="N83" i="103"/>
  <c r="N84" i="103"/>
  <c r="N85" i="103"/>
  <c r="N86" i="103"/>
  <c r="N87" i="103"/>
  <c r="N88" i="103"/>
  <c r="N89" i="103"/>
  <c r="N90" i="103"/>
  <c r="N91" i="103"/>
  <c r="N92" i="103"/>
  <c r="N93" i="103"/>
  <c r="N94" i="103"/>
  <c r="L45" i="103" l="1"/>
  <c r="J45" i="103"/>
  <c r="J94" i="103" l="1"/>
  <c r="J92" i="103"/>
  <c r="J91" i="103"/>
  <c r="J90" i="103"/>
  <c r="J89" i="103"/>
  <c r="J88" i="103"/>
  <c r="J87" i="103"/>
  <c r="J86" i="103"/>
  <c r="J85" i="103"/>
  <c r="J84" i="103"/>
  <c r="J83" i="103"/>
  <c r="J82" i="103"/>
  <c r="J81" i="103"/>
  <c r="J80" i="103"/>
  <c r="J79" i="103"/>
  <c r="J78" i="103"/>
  <c r="J77" i="103"/>
  <c r="J76" i="103"/>
  <c r="J75" i="103"/>
  <c r="J74" i="103"/>
  <c r="J73" i="103"/>
  <c r="J72" i="103"/>
  <c r="J71" i="103"/>
  <c r="J70" i="103"/>
  <c r="J69" i="103"/>
  <c r="J68" i="103"/>
  <c r="J67" i="103"/>
  <c r="J66" i="103"/>
  <c r="J65" i="103"/>
  <c r="J64" i="103"/>
  <c r="J63" i="103"/>
  <c r="J62" i="103"/>
  <c r="J61" i="103"/>
  <c r="J60" i="103"/>
  <c r="J59" i="103"/>
  <c r="J58" i="103"/>
  <c r="J57" i="103"/>
  <c r="J56" i="103"/>
  <c r="J55" i="103"/>
  <c r="J54" i="103"/>
  <c r="J53" i="103"/>
  <c r="J52" i="103"/>
  <c r="J51" i="103"/>
  <c r="J50" i="103"/>
  <c r="J49" i="103"/>
  <c r="J48" i="103"/>
  <c r="J47" i="103"/>
  <c r="J46" i="103"/>
  <c r="L46" i="103"/>
  <c r="L47" i="103"/>
  <c r="L48" i="103"/>
  <c r="L49" i="103"/>
  <c r="L50" i="103"/>
  <c r="L51" i="103"/>
  <c r="L52" i="103"/>
  <c r="L53" i="103"/>
  <c r="L54" i="103"/>
  <c r="L55" i="103"/>
  <c r="L56" i="103"/>
  <c r="L57" i="103"/>
  <c r="L58" i="103"/>
  <c r="L59" i="103"/>
  <c r="L60" i="103"/>
  <c r="L61" i="103"/>
  <c r="L62" i="103"/>
  <c r="L63" i="103"/>
  <c r="L64" i="103"/>
  <c r="L65" i="103"/>
  <c r="L66" i="103"/>
  <c r="L67" i="103"/>
  <c r="L68" i="103"/>
  <c r="L69" i="103"/>
  <c r="L70" i="103"/>
  <c r="L71" i="103"/>
  <c r="L72" i="103"/>
  <c r="L73" i="103"/>
  <c r="L74" i="103"/>
  <c r="L75" i="103"/>
  <c r="L76" i="103"/>
  <c r="L77" i="103"/>
  <c r="L78" i="103"/>
  <c r="L79" i="103"/>
  <c r="L80" i="103"/>
  <c r="L81" i="103"/>
  <c r="L82" i="103"/>
  <c r="L83" i="103"/>
  <c r="L84" i="103"/>
  <c r="L85" i="103"/>
  <c r="L86" i="103"/>
  <c r="L87" i="103"/>
  <c r="L88" i="103"/>
  <c r="L89" i="103"/>
  <c r="L90" i="103"/>
  <c r="L91" i="103"/>
  <c r="L92" i="103"/>
  <c r="L93" i="103"/>
  <c r="L94" i="103"/>
  <c r="T151" i="111" l="1"/>
  <c r="R151" i="111"/>
  <c r="P151" i="111"/>
  <c r="N151" i="111"/>
  <c r="L151" i="111"/>
  <c r="J151" i="111"/>
  <c r="G151" i="111"/>
  <c r="H151" i="111" s="1"/>
  <c r="T150" i="111"/>
  <c r="R150" i="111"/>
  <c r="P150" i="111"/>
  <c r="N150" i="111"/>
  <c r="L150" i="111"/>
  <c r="J150" i="111"/>
  <c r="G150" i="111"/>
  <c r="H150" i="111" s="1"/>
  <c r="T149" i="111"/>
  <c r="R149" i="111"/>
  <c r="P149" i="111"/>
  <c r="N149" i="111"/>
  <c r="L149" i="111"/>
  <c r="J149" i="111"/>
  <c r="G149" i="111"/>
  <c r="H149" i="111" s="1"/>
  <c r="T148" i="111"/>
  <c r="R148" i="111"/>
  <c r="P148" i="111"/>
  <c r="N148" i="111"/>
  <c r="L148" i="111"/>
  <c r="J148" i="111"/>
  <c r="G148" i="111"/>
  <c r="H148" i="111" s="1"/>
  <c r="T147" i="111"/>
  <c r="R147" i="111"/>
  <c r="P147" i="111"/>
  <c r="N147" i="111"/>
  <c r="L147" i="111"/>
  <c r="J147" i="111"/>
  <c r="G147" i="111"/>
  <c r="H147" i="111" s="1"/>
  <c r="T146" i="111"/>
  <c r="R146" i="111"/>
  <c r="P146" i="111"/>
  <c r="N146" i="111"/>
  <c r="L146" i="111"/>
  <c r="J146" i="111"/>
  <c r="G146" i="111"/>
  <c r="H146" i="111" s="1"/>
  <c r="T145" i="111"/>
  <c r="R145" i="111"/>
  <c r="P145" i="111"/>
  <c r="N145" i="111"/>
  <c r="L145" i="111"/>
  <c r="J145" i="111"/>
  <c r="G145" i="111"/>
  <c r="H145" i="111" s="1"/>
  <c r="T144" i="111"/>
  <c r="R144" i="111"/>
  <c r="P144" i="111"/>
  <c r="N144" i="111"/>
  <c r="L144" i="111"/>
  <c r="J144" i="111"/>
  <c r="G144" i="111"/>
  <c r="H144" i="111" s="1"/>
  <c r="T143" i="111"/>
  <c r="R143" i="111"/>
  <c r="P143" i="111"/>
  <c r="N143" i="111"/>
  <c r="L143" i="111"/>
  <c r="J143" i="111"/>
  <c r="G143" i="111"/>
  <c r="H143" i="111" s="1"/>
  <c r="T142" i="111"/>
  <c r="R142" i="111"/>
  <c r="P142" i="111"/>
  <c r="N142" i="111"/>
  <c r="L142" i="111"/>
  <c r="J142" i="111"/>
  <c r="G142" i="111"/>
  <c r="H142" i="111" s="1"/>
  <c r="T141" i="111"/>
  <c r="R141" i="111"/>
  <c r="P141" i="111"/>
  <c r="N141" i="111"/>
  <c r="L141" i="111"/>
  <c r="J141" i="111"/>
  <c r="G141" i="111"/>
  <c r="H141" i="111" s="1"/>
  <c r="T140" i="111"/>
  <c r="R140" i="111"/>
  <c r="P140" i="111"/>
  <c r="N140" i="111"/>
  <c r="L140" i="111"/>
  <c r="J140" i="111"/>
  <c r="G140" i="111"/>
  <c r="H140" i="111" s="1"/>
  <c r="T139" i="111"/>
  <c r="R139" i="111"/>
  <c r="P139" i="111"/>
  <c r="N139" i="111"/>
  <c r="L139" i="111"/>
  <c r="J139" i="111"/>
  <c r="G139" i="111"/>
  <c r="H139" i="111" s="1"/>
  <c r="T138" i="111"/>
  <c r="R138" i="111"/>
  <c r="P138" i="111"/>
  <c r="N138" i="111"/>
  <c r="L138" i="111"/>
  <c r="J138" i="111"/>
  <c r="G138" i="111"/>
  <c r="H138" i="111" s="1"/>
  <c r="T137" i="111"/>
  <c r="R137" i="111"/>
  <c r="P137" i="111"/>
  <c r="N137" i="111"/>
  <c r="L137" i="111"/>
  <c r="J137" i="111"/>
  <c r="G137" i="111"/>
  <c r="H137" i="111" s="1"/>
  <c r="T151" i="104"/>
  <c r="R151" i="104"/>
  <c r="P151" i="104"/>
  <c r="N151" i="104"/>
  <c r="L151" i="104"/>
  <c r="J151" i="104"/>
  <c r="G151" i="104"/>
  <c r="H151" i="104" s="1"/>
  <c r="T150" i="104"/>
  <c r="R150" i="104"/>
  <c r="P150" i="104"/>
  <c r="N150" i="104"/>
  <c r="L150" i="104"/>
  <c r="J150" i="104"/>
  <c r="G150" i="104"/>
  <c r="H150" i="104" s="1"/>
  <c r="T149" i="104"/>
  <c r="R149" i="104"/>
  <c r="P149" i="104"/>
  <c r="N149" i="104"/>
  <c r="L149" i="104"/>
  <c r="J149" i="104"/>
  <c r="G149" i="104"/>
  <c r="H149" i="104" s="1"/>
  <c r="T148" i="104"/>
  <c r="R148" i="104"/>
  <c r="P148" i="104"/>
  <c r="N148" i="104"/>
  <c r="L148" i="104"/>
  <c r="J148" i="104"/>
  <c r="G148" i="104"/>
  <c r="H148" i="104" s="1"/>
  <c r="T147" i="104"/>
  <c r="R147" i="104"/>
  <c r="P147" i="104"/>
  <c r="N147" i="104"/>
  <c r="L147" i="104"/>
  <c r="J147" i="104"/>
  <c r="G147" i="104"/>
  <c r="H147" i="104" s="1"/>
  <c r="T146" i="104"/>
  <c r="R146" i="104"/>
  <c r="P146" i="104"/>
  <c r="N146" i="104"/>
  <c r="L146" i="104"/>
  <c r="J146" i="104"/>
  <c r="G146" i="104"/>
  <c r="H146" i="104" s="1"/>
  <c r="T145" i="104"/>
  <c r="R145" i="104"/>
  <c r="P145" i="104"/>
  <c r="N145" i="104"/>
  <c r="L145" i="104"/>
  <c r="J145" i="104"/>
  <c r="G145" i="104"/>
  <c r="H145" i="104" s="1"/>
  <c r="T144" i="104"/>
  <c r="R144" i="104"/>
  <c r="P144" i="104"/>
  <c r="N144" i="104"/>
  <c r="L144" i="104"/>
  <c r="J144" i="104"/>
  <c r="G144" i="104"/>
  <c r="H144" i="104" s="1"/>
  <c r="T143" i="104"/>
  <c r="R143" i="104"/>
  <c r="P143" i="104"/>
  <c r="N143" i="104"/>
  <c r="L143" i="104"/>
  <c r="J143" i="104"/>
  <c r="G143" i="104"/>
  <c r="H143" i="104" s="1"/>
  <c r="T142" i="104"/>
  <c r="R142" i="104"/>
  <c r="P142" i="104"/>
  <c r="N142" i="104"/>
  <c r="L142" i="104"/>
  <c r="J142" i="104"/>
  <c r="G142" i="104"/>
  <c r="H142" i="104" s="1"/>
  <c r="T141" i="104"/>
  <c r="R141" i="104"/>
  <c r="P141" i="104"/>
  <c r="N141" i="104"/>
  <c r="L141" i="104"/>
  <c r="J141" i="104"/>
  <c r="G141" i="104"/>
  <c r="H141" i="104" s="1"/>
  <c r="T140" i="104"/>
  <c r="R140" i="104"/>
  <c r="P140" i="104"/>
  <c r="N140" i="104"/>
  <c r="L140" i="104"/>
  <c r="J140" i="104"/>
  <c r="G140" i="104"/>
  <c r="H140" i="104" s="1"/>
  <c r="T139" i="104"/>
  <c r="R139" i="104"/>
  <c r="P139" i="104"/>
  <c r="N139" i="104"/>
  <c r="L139" i="104"/>
  <c r="J139" i="104"/>
  <c r="G139" i="104"/>
  <c r="H139" i="104" s="1"/>
  <c r="T138" i="104"/>
  <c r="R138" i="104"/>
  <c r="P138" i="104"/>
  <c r="N138" i="104"/>
  <c r="L138" i="104"/>
  <c r="J138" i="104"/>
  <c r="G138" i="104"/>
  <c r="H138" i="104" s="1"/>
  <c r="T137" i="104"/>
  <c r="R137" i="104"/>
  <c r="P137" i="104"/>
  <c r="N137" i="104"/>
  <c r="L137" i="104"/>
  <c r="J137" i="104"/>
  <c r="G137" i="104"/>
  <c r="H137" i="104" s="1"/>
  <c r="T151" i="105"/>
  <c r="R151" i="105"/>
  <c r="P151" i="105"/>
  <c r="N151" i="105"/>
  <c r="L151" i="105"/>
  <c r="J151" i="105"/>
  <c r="G151" i="105"/>
  <c r="H151" i="105" s="1"/>
  <c r="T150" i="105"/>
  <c r="R150" i="105"/>
  <c r="P150" i="105"/>
  <c r="N150" i="105"/>
  <c r="L150" i="105"/>
  <c r="J150" i="105"/>
  <c r="G150" i="105"/>
  <c r="H150" i="105" s="1"/>
  <c r="T149" i="105"/>
  <c r="R149" i="105"/>
  <c r="P149" i="105"/>
  <c r="N149" i="105"/>
  <c r="L149" i="105"/>
  <c r="J149" i="105"/>
  <c r="G149" i="105"/>
  <c r="H149" i="105" s="1"/>
  <c r="T148" i="105"/>
  <c r="R148" i="105"/>
  <c r="P148" i="105"/>
  <c r="N148" i="105"/>
  <c r="L148" i="105"/>
  <c r="J148" i="105"/>
  <c r="G148" i="105"/>
  <c r="H148" i="105" s="1"/>
  <c r="T147" i="105"/>
  <c r="R147" i="105"/>
  <c r="P147" i="105"/>
  <c r="N147" i="105"/>
  <c r="L147" i="105"/>
  <c r="J147" i="105"/>
  <c r="G147" i="105"/>
  <c r="H147" i="105" s="1"/>
  <c r="T146" i="105"/>
  <c r="R146" i="105"/>
  <c r="P146" i="105"/>
  <c r="N146" i="105"/>
  <c r="L146" i="105"/>
  <c r="J146" i="105"/>
  <c r="G146" i="105"/>
  <c r="H146" i="105" s="1"/>
  <c r="T145" i="105"/>
  <c r="R145" i="105"/>
  <c r="P145" i="105"/>
  <c r="N145" i="105"/>
  <c r="L145" i="105"/>
  <c r="J145" i="105"/>
  <c r="G145" i="105"/>
  <c r="H145" i="105" s="1"/>
  <c r="T144" i="105"/>
  <c r="R144" i="105"/>
  <c r="P144" i="105"/>
  <c r="N144" i="105"/>
  <c r="L144" i="105"/>
  <c r="J144" i="105"/>
  <c r="G144" i="105"/>
  <c r="H144" i="105" s="1"/>
  <c r="T143" i="105"/>
  <c r="R143" i="105"/>
  <c r="P143" i="105"/>
  <c r="N143" i="105"/>
  <c r="L143" i="105"/>
  <c r="J143" i="105"/>
  <c r="G143" i="105"/>
  <c r="H143" i="105" s="1"/>
  <c r="T142" i="105"/>
  <c r="R142" i="105"/>
  <c r="P142" i="105"/>
  <c r="N142" i="105"/>
  <c r="L142" i="105"/>
  <c r="J142" i="105"/>
  <c r="G142" i="105"/>
  <c r="H142" i="105" s="1"/>
  <c r="T141" i="105"/>
  <c r="R141" i="105"/>
  <c r="P141" i="105"/>
  <c r="N141" i="105"/>
  <c r="L141" i="105"/>
  <c r="J141" i="105"/>
  <c r="G141" i="105"/>
  <c r="H141" i="105" s="1"/>
  <c r="T140" i="105"/>
  <c r="R140" i="105"/>
  <c r="P140" i="105"/>
  <c r="N140" i="105"/>
  <c r="L140" i="105"/>
  <c r="J140" i="105"/>
  <c r="G140" i="105"/>
  <c r="H140" i="105" s="1"/>
  <c r="T139" i="105"/>
  <c r="R139" i="105"/>
  <c r="P139" i="105"/>
  <c r="N139" i="105"/>
  <c r="L139" i="105"/>
  <c r="J139" i="105"/>
  <c r="G139" i="105"/>
  <c r="H139" i="105" s="1"/>
  <c r="T138" i="105"/>
  <c r="R138" i="105"/>
  <c r="P138" i="105"/>
  <c r="N138" i="105"/>
  <c r="L138" i="105"/>
  <c r="J138" i="105"/>
  <c r="G138" i="105"/>
  <c r="H138" i="105" s="1"/>
  <c r="T137" i="105"/>
  <c r="R137" i="105"/>
  <c r="P137" i="105"/>
  <c r="N137" i="105"/>
  <c r="L137" i="105"/>
  <c r="J137" i="105"/>
  <c r="G137" i="105"/>
  <c r="H137" i="105" s="1"/>
  <c r="T151" i="106"/>
  <c r="R151" i="106"/>
  <c r="P151" i="106"/>
  <c r="N151" i="106"/>
  <c r="L151" i="106"/>
  <c r="J151" i="106"/>
  <c r="G151" i="106"/>
  <c r="H151" i="106" s="1"/>
  <c r="T150" i="106"/>
  <c r="R150" i="106"/>
  <c r="P150" i="106"/>
  <c r="N150" i="106"/>
  <c r="L150" i="106"/>
  <c r="J150" i="106"/>
  <c r="G150" i="106"/>
  <c r="H150" i="106" s="1"/>
  <c r="T149" i="106"/>
  <c r="R149" i="106"/>
  <c r="P149" i="106"/>
  <c r="N149" i="106"/>
  <c r="L149" i="106"/>
  <c r="J149" i="106"/>
  <c r="G149" i="106"/>
  <c r="H149" i="106" s="1"/>
  <c r="T148" i="106"/>
  <c r="R148" i="106"/>
  <c r="P148" i="106"/>
  <c r="N148" i="106"/>
  <c r="L148" i="106"/>
  <c r="J148" i="106"/>
  <c r="G148" i="106"/>
  <c r="H148" i="106" s="1"/>
  <c r="T147" i="106"/>
  <c r="R147" i="106"/>
  <c r="P147" i="106"/>
  <c r="N147" i="106"/>
  <c r="L147" i="106"/>
  <c r="J147" i="106"/>
  <c r="G147" i="106"/>
  <c r="H147" i="106" s="1"/>
  <c r="T146" i="106"/>
  <c r="R146" i="106"/>
  <c r="P146" i="106"/>
  <c r="N146" i="106"/>
  <c r="L146" i="106"/>
  <c r="J146" i="106"/>
  <c r="G146" i="106"/>
  <c r="H146" i="106" s="1"/>
  <c r="T145" i="106"/>
  <c r="R145" i="106"/>
  <c r="P145" i="106"/>
  <c r="N145" i="106"/>
  <c r="L145" i="106"/>
  <c r="J145" i="106"/>
  <c r="G145" i="106"/>
  <c r="H145" i="106" s="1"/>
  <c r="T144" i="106"/>
  <c r="R144" i="106"/>
  <c r="P144" i="106"/>
  <c r="N144" i="106"/>
  <c r="L144" i="106"/>
  <c r="J144" i="106"/>
  <c r="G144" i="106"/>
  <c r="H144" i="106" s="1"/>
  <c r="T143" i="106"/>
  <c r="R143" i="106"/>
  <c r="P143" i="106"/>
  <c r="N143" i="106"/>
  <c r="L143" i="106"/>
  <c r="J143" i="106"/>
  <c r="G143" i="106"/>
  <c r="H143" i="106" s="1"/>
  <c r="T142" i="106"/>
  <c r="R142" i="106"/>
  <c r="P142" i="106"/>
  <c r="N142" i="106"/>
  <c r="L142" i="106"/>
  <c r="J142" i="106"/>
  <c r="G142" i="106"/>
  <c r="H142" i="106" s="1"/>
  <c r="T141" i="106"/>
  <c r="R141" i="106"/>
  <c r="P141" i="106"/>
  <c r="N141" i="106"/>
  <c r="L141" i="106"/>
  <c r="J141" i="106"/>
  <c r="G141" i="106"/>
  <c r="H141" i="106" s="1"/>
  <c r="T140" i="106"/>
  <c r="R140" i="106"/>
  <c r="P140" i="106"/>
  <c r="N140" i="106"/>
  <c r="L140" i="106"/>
  <c r="J140" i="106"/>
  <c r="G140" i="106"/>
  <c r="H140" i="106" s="1"/>
  <c r="T139" i="106"/>
  <c r="R139" i="106"/>
  <c r="P139" i="106"/>
  <c r="N139" i="106"/>
  <c r="L139" i="106"/>
  <c r="J139" i="106"/>
  <c r="G139" i="106"/>
  <c r="H139" i="106" s="1"/>
  <c r="T138" i="106"/>
  <c r="R138" i="106"/>
  <c r="P138" i="106"/>
  <c r="N138" i="106"/>
  <c r="L138" i="106"/>
  <c r="J138" i="106"/>
  <c r="G138" i="106"/>
  <c r="H138" i="106" s="1"/>
  <c r="T137" i="106"/>
  <c r="R137" i="106"/>
  <c r="P137" i="106"/>
  <c r="N137" i="106"/>
  <c r="L137" i="106"/>
  <c r="J137" i="106"/>
  <c r="G137" i="106"/>
  <c r="H137" i="106" s="1"/>
  <c r="T151" i="112"/>
  <c r="R151" i="112"/>
  <c r="P151" i="112"/>
  <c r="N151" i="112"/>
  <c r="L151" i="112"/>
  <c r="J151" i="112"/>
  <c r="G151" i="112"/>
  <c r="H151" i="112" s="1"/>
  <c r="T150" i="112"/>
  <c r="R150" i="112"/>
  <c r="P150" i="112"/>
  <c r="N150" i="112"/>
  <c r="L150" i="112"/>
  <c r="J150" i="112"/>
  <c r="G150" i="112"/>
  <c r="H150" i="112" s="1"/>
  <c r="T149" i="112"/>
  <c r="R149" i="112"/>
  <c r="P149" i="112"/>
  <c r="N149" i="112"/>
  <c r="L149" i="112"/>
  <c r="J149" i="112"/>
  <c r="G149" i="112"/>
  <c r="H149" i="112" s="1"/>
  <c r="T148" i="112"/>
  <c r="R148" i="112"/>
  <c r="P148" i="112"/>
  <c r="N148" i="112"/>
  <c r="L148" i="112"/>
  <c r="J148" i="112"/>
  <c r="G148" i="112"/>
  <c r="H148" i="112" s="1"/>
  <c r="T147" i="112"/>
  <c r="R147" i="112"/>
  <c r="P147" i="112"/>
  <c r="N147" i="112"/>
  <c r="L147" i="112"/>
  <c r="J147" i="112"/>
  <c r="G147" i="112"/>
  <c r="H147" i="112" s="1"/>
  <c r="T146" i="112"/>
  <c r="R146" i="112"/>
  <c r="P146" i="112"/>
  <c r="N146" i="112"/>
  <c r="L146" i="112"/>
  <c r="J146" i="112"/>
  <c r="G146" i="112"/>
  <c r="H146" i="112" s="1"/>
  <c r="T145" i="112"/>
  <c r="R145" i="112"/>
  <c r="P145" i="112"/>
  <c r="N145" i="112"/>
  <c r="L145" i="112"/>
  <c r="J145" i="112"/>
  <c r="G145" i="112"/>
  <c r="H145" i="112" s="1"/>
  <c r="T144" i="112"/>
  <c r="R144" i="112"/>
  <c r="P144" i="112"/>
  <c r="N144" i="112"/>
  <c r="L144" i="112"/>
  <c r="J144" i="112"/>
  <c r="G144" i="112"/>
  <c r="H144" i="112" s="1"/>
  <c r="T143" i="112"/>
  <c r="R143" i="112"/>
  <c r="P143" i="112"/>
  <c r="N143" i="112"/>
  <c r="L143" i="112"/>
  <c r="J143" i="112"/>
  <c r="G143" i="112"/>
  <c r="H143" i="112" s="1"/>
  <c r="T142" i="112"/>
  <c r="R142" i="112"/>
  <c r="P142" i="112"/>
  <c r="N142" i="112"/>
  <c r="L142" i="112"/>
  <c r="J142" i="112"/>
  <c r="G142" i="112"/>
  <c r="H142" i="112" s="1"/>
  <c r="T141" i="112"/>
  <c r="R141" i="112"/>
  <c r="P141" i="112"/>
  <c r="N141" i="112"/>
  <c r="L141" i="112"/>
  <c r="J141" i="112"/>
  <c r="G141" i="112"/>
  <c r="H141" i="112" s="1"/>
  <c r="T140" i="112"/>
  <c r="R140" i="112"/>
  <c r="P140" i="112"/>
  <c r="N140" i="112"/>
  <c r="L140" i="112"/>
  <c r="J140" i="112"/>
  <c r="G140" i="112"/>
  <c r="H140" i="112" s="1"/>
  <c r="T139" i="112"/>
  <c r="R139" i="112"/>
  <c r="P139" i="112"/>
  <c r="N139" i="112"/>
  <c r="L139" i="112"/>
  <c r="J139" i="112"/>
  <c r="G139" i="112"/>
  <c r="H139" i="112" s="1"/>
  <c r="T138" i="112"/>
  <c r="R138" i="112"/>
  <c r="P138" i="112"/>
  <c r="N138" i="112"/>
  <c r="L138" i="112"/>
  <c r="J138" i="112"/>
  <c r="G138" i="112"/>
  <c r="H138" i="112" s="1"/>
  <c r="T137" i="112"/>
  <c r="R137" i="112"/>
  <c r="P137" i="112"/>
  <c r="N137" i="112"/>
  <c r="L137" i="112"/>
  <c r="J137" i="112"/>
  <c r="G137" i="112"/>
  <c r="H137" i="112" s="1"/>
  <c r="T151" i="113"/>
  <c r="R151" i="113"/>
  <c r="P151" i="113"/>
  <c r="N151" i="113"/>
  <c r="L151" i="113"/>
  <c r="J151" i="113"/>
  <c r="G151" i="113"/>
  <c r="H151" i="113" s="1"/>
  <c r="T150" i="113"/>
  <c r="R150" i="113"/>
  <c r="P150" i="113"/>
  <c r="N150" i="113"/>
  <c r="L150" i="113"/>
  <c r="J150" i="113"/>
  <c r="G150" i="113"/>
  <c r="H150" i="113" s="1"/>
  <c r="T149" i="113"/>
  <c r="R149" i="113"/>
  <c r="P149" i="113"/>
  <c r="N149" i="113"/>
  <c r="L149" i="113"/>
  <c r="J149" i="113"/>
  <c r="G149" i="113"/>
  <c r="H149" i="113" s="1"/>
  <c r="T148" i="113"/>
  <c r="R148" i="113"/>
  <c r="P148" i="113"/>
  <c r="N148" i="113"/>
  <c r="L148" i="113"/>
  <c r="J148" i="113"/>
  <c r="G148" i="113"/>
  <c r="H148" i="113" s="1"/>
  <c r="T147" i="113"/>
  <c r="R147" i="113"/>
  <c r="P147" i="113"/>
  <c r="N147" i="113"/>
  <c r="L147" i="113"/>
  <c r="J147" i="113"/>
  <c r="G147" i="113"/>
  <c r="H147" i="113" s="1"/>
  <c r="T146" i="113"/>
  <c r="R146" i="113"/>
  <c r="P146" i="113"/>
  <c r="N146" i="113"/>
  <c r="L146" i="113"/>
  <c r="J146" i="113"/>
  <c r="G146" i="113"/>
  <c r="H146" i="113" s="1"/>
  <c r="T145" i="113"/>
  <c r="R145" i="113"/>
  <c r="P145" i="113"/>
  <c r="N145" i="113"/>
  <c r="L145" i="113"/>
  <c r="J145" i="113"/>
  <c r="G145" i="113"/>
  <c r="H145" i="113" s="1"/>
  <c r="T144" i="113"/>
  <c r="R144" i="113"/>
  <c r="P144" i="113"/>
  <c r="N144" i="113"/>
  <c r="L144" i="113"/>
  <c r="J144" i="113"/>
  <c r="G144" i="113"/>
  <c r="H144" i="113" s="1"/>
  <c r="T143" i="113"/>
  <c r="R143" i="113"/>
  <c r="P143" i="113"/>
  <c r="N143" i="113"/>
  <c r="L143" i="113"/>
  <c r="J143" i="113"/>
  <c r="G143" i="113"/>
  <c r="H143" i="113" s="1"/>
  <c r="T142" i="113"/>
  <c r="R142" i="113"/>
  <c r="P142" i="113"/>
  <c r="N142" i="113"/>
  <c r="L142" i="113"/>
  <c r="J142" i="113"/>
  <c r="G142" i="113"/>
  <c r="H142" i="113" s="1"/>
  <c r="T141" i="113"/>
  <c r="R141" i="113"/>
  <c r="P141" i="113"/>
  <c r="N141" i="113"/>
  <c r="L141" i="113"/>
  <c r="J141" i="113"/>
  <c r="G141" i="113"/>
  <c r="H141" i="113" s="1"/>
  <c r="T140" i="113"/>
  <c r="R140" i="113"/>
  <c r="P140" i="113"/>
  <c r="N140" i="113"/>
  <c r="L140" i="113"/>
  <c r="J140" i="113"/>
  <c r="G140" i="113"/>
  <c r="H140" i="113" s="1"/>
  <c r="T139" i="113"/>
  <c r="R139" i="113"/>
  <c r="P139" i="113"/>
  <c r="N139" i="113"/>
  <c r="L139" i="113"/>
  <c r="J139" i="113"/>
  <c r="G139" i="113"/>
  <c r="H139" i="113" s="1"/>
  <c r="T138" i="113"/>
  <c r="R138" i="113"/>
  <c r="P138" i="113"/>
  <c r="N138" i="113"/>
  <c r="L138" i="113"/>
  <c r="J138" i="113"/>
  <c r="G138" i="113"/>
  <c r="H138" i="113" s="1"/>
  <c r="T137" i="113"/>
  <c r="R137" i="113"/>
  <c r="P137" i="113"/>
  <c r="N137" i="113"/>
  <c r="L137" i="113"/>
  <c r="J137" i="113"/>
  <c r="G137" i="113"/>
  <c r="H137" i="113" s="1"/>
  <c r="T151" i="114"/>
  <c r="R151" i="114"/>
  <c r="P151" i="114"/>
  <c r="N151" i="114"/>
  <c r="L151" i="114"/>
  <c r="J151" i="114"/>
  <c r="G151" i="114"/>
  <c r="H151" i="114" s="1"/>
  <c r="T150" i="114"/>
  <c r="R150" i="114"/>
  <c r="P150" i="114"/>
  <c r="N150" i="114"/>
  <c r="L150" i="114"/>
  <c r="J150" i="114"/>
  <c r="G150" i="114"/>
  <c r="H150" i="114" s="1"/>
  <c r="T149" i="114"/>
  <c r="R149" i="114"/>
  <c r="P149" i="114"/>
  <c r="N149" i="114"/>
  <c r="L149" i="114"/>
  <c r="J149" i="114"/>
  <c r="G149" i="114"/>
  <c r="H149" i="114" s="1"/>
  <c r="T148" i="114"/>
  <c r="R148" i="114"/>
  <c r="P148" i="114"/>
  <c r="N148" i="114"/>
  <c r="L148" i="114"/>
  <c r="J148" i="114"/>
  <c r="G148" i="114"/>
  <c r="H148" i="114" s="1"/>
  <c r="T147" i="114"/>
  <c r="R147" i="114"/>
  <c r="P147" i="114"/>
  <c r="N147" i="114"/>
  <c r="L147" i="114"/>
  <c r="J147" i="114"/>
  <c r="G147" i="114"/>
  <c r="H147" i="114" s="1"/>
  <c r="T146" i="114"/>
  <c r="R146" i="114"/>
  <c r="P146" i="114"/>
  <c r="N146" i="114"/>
  <c r="L146" i="114"/>
  <c r="J146" i="114"/>
  <c r="G146" i="114"/>
  <c r="H146" i="114" s="1"/>
  <c r="T145" i="114"/>
  <c r="R145" i="114"/>
  <c r="P145" i="114"/>
  <c r="N145" i="114"/>
  <c r="L145" i="114"/>
  <c r="J145" i="114"/>
  <c r="G145" i="114"/>
  <c r="H145" i="114" s="1"/>
  <c r="T144" i="114"/>
  <c r="R144" i="114"/>
  <c r="P144" i="114"/>
  <c r="N144" i="114"/>
  <c r="L144" i="114"/>
  <c r="J144" i="114"/>
  <c r="G144" i="114"/>
  <c r="H144" i="114" s="1"/>
  <c r="T143" i="114"/>
  <c r="R143" i="114"/>
  <c r="P143" i="114"/>
  <c r="N143" i="114"/>
  <c r="L143" i="114"/>
  <c r="J143" i="114"/>
  <c r="G143" i="114"/>
  <c r="H143" i="114" s="1"/>
  <c r="T142" i="114"/>
  <c r="R142" i="114"/>
  <c r="P142" i="114"/>
  <c r="N142" i="114"/>
  <c r="L142" i="114"/>
  <c r="J142" i="114"/>
  <c r="G142" i="114"/>
  <c r="H142" i="114" s="1"/>
  <c r="T141" i="114"/>
  <c r="R141" i="114"/>
  <c r="P141" i="114"/>
  <c r="N141" i="114"/>
  <c r="L141" i="114"/>
  <c r="J141" i="114"/>
  <c r="G141" i="114"/>
  <c r="H141" i="114" s="1"/>
  <c r="T140" i="114"/>
  <c r="R140" i="114"/>
  <c r="P140" i="114"/>
  <c r="N140" i="114"/>
  <c r="L140" i="114"/>
  <c r="J140" i="114"/>
  <c r="G140" i="114"/>
  <c r="H140" i="114" s="1"/>
  <c r="T139" i="114"/>
  <c r="R139" i="114"/>
  <c r="P139" i="114"/>
  <c r="N139" i="114"/>
  <c r="L139" i="114"/>
  <c r="J139" i="114"/>
  <c r="G139" i="114"/>
  <c r="H139" i="114" s="1"/>
  <c r="T138" i="114"/>
  <c r="R138" i="114"/>
  <c r="P138" i="114"/>
  <c r="N138" i="114"/>
  <c r="L138" i="114"/>
  <c r="J138" i="114"/>
  <c r="G138" i="114"/>
  <c r="T137" i="114"/>
  <c r="R137" i="114"/>
  <c r="P137" i="114"/>
  <c r="N137" i="114"/>
  <c r="L137" i="114"/>
  <c r="J137" i="114"/>
  <c r="G137" i="114"/>
  <c r="T151" i="115"/>
  <c r="R151" i="115"/>
  <c r="P151" i="115"/>
  <c r="N151" i="115"/>
  <c r="L151" i="115"/>
  <c r="J151" i="115"/>
  <c r="G151" i="115"/>
  <c r="T150" i="115"/>
  <c r="R150" i="115"/>
  <c r="P150" i="115"/>
  <c r="N150" i="115"/>
  <c r="L150" i="115"/>
  <c r="J150" i="115"/>
  <c r="G150" i="115"/>
  <c r="T149" i="115"/>
  <c r="R149" i="115"/>
  <c r="P149" i="115"/>
  <c r="N149" i="115"/>
  <c r="L149" i="115"/>
  <c r="J149" i="115"/>
  <c r="G149" i="115"/>
  <c r="T148" i="115"/>
  <c r="R148" i="115"/>
  <c r="P148" i="115"/>
  <c r="N148" i="115"/>
  <c r="L148" i="115"/>
  <c r="J148" i="115"/>
  <c r="G148" i="115"/>
  <c r="T147" i="115"/>
  <c r="R147" i="115"/>
  <c r="P147" i="115"/>
  <c r="N147" i="115"/>
  <c r="L147" i="115"/>
  <c r="J147" i="115"/>
  <c r="G147" i="115"/>
  <c r="T146" i="115"/>
  <c r="R146" i="115"/>
  <c r="P146" i="115"/>
  <c r="N146" i="115"/>
  <c r="L146" i="115"/>
  <c r="J146" i="115"/>
  <c r="G146" i="115"/>
  <c r="T145" i="115"/>
  <c r="R145" i="115"/>
  <c r="P145" i="115"/>
  <c r="N145" i="115"/>
  <c r="L145" i="115"/>
  <c r="J145" i="115"/>
  <c r="G145" i="115"/>
  <c r="T144" i="115"/>
  <c r="R144" i="115"/>
  <c r="P144" i="115"/>
  <c r="N144" i="115"/>
  <c r="L144" i="115"/>
  <c r="J144" i="115"/>
  <c r="G144" i="115"/>
  <c r="T143" i="115"/>
  <c r="R143" i="115"/>
  <c r="P143" i="115"/>
  <c r="N143" i="115"/>
  <c r="L143" i="115"/>
  <c r="J143" i="115"/>
  <c r="G143" i="115"/>
  <c r="T142" i="115"/>
  <c r="R142" i="115"/>
  <c r="P142" i="115"/>
  <c r="N142" i="115"/>
  <c r="L142" i="115"/>
  <c r="J142" i="115"/>
  <c r="G142" i="115"/>
  <c r="T141" i="115"/>
  <c r="R141" i="115"/>
  <c r="P141" i="115"/>
  <c r="N141" i="115"/>
  <c r="L141" i="115"/>
  <c r="J141" i="115"/>
  <c r="G141" i="115"/>
  <c r="T140" i="115"/>
  <c r="R140" i="115"/>
  <c r="P140" i="115"/>
  <c r="N140" i="115"/>
  <c r="L140" i="115"/>
  <c r="J140" i="115"/>
  <c r="G140" i="115"/>
  <c r="T139" i="115"/>
  <c r="R139" i="115"/>
  <c r="P139" i="115"/>
  <c r="N139" i="115"/>
  <c r="L139" i="115"/>
  <c r="J139" i="115"/>
  <c r="G139" i="115"/>
  <c r="T138" i="115"/>
  <c r="R138" i="115"/>
  <c r="P138" i="115"/>
  <c r="N138" i="115"/>
  <c r="L138" i="115"/>
  <c r="J138" i="115"/>
  <c r="G138" i="115"/>
  <c r="T137" i="115"/>
  <c r="R137" i="115"/>
  <c r="P137" i="115"/>
  <c r="N137" i="115"/>
  <c r="L137" i="115"/>
  <c r="J137" i="115"/>
  <c r="G137" i="115"/>
  <c r="T151" i="116"/>
  <c r="R151" i="116"/>
  <c r="P151" i="116"/>
  <c r="N151" i="116"/>
  <c r="L151" i="116"/>
  <c r="J151" i="116"/>
  <c r="G151" i="116"/>
  <c r="T150" i="116"/>
  <c r="R150" i="116"/>
  <c r="P150" i="116"/>
  <c r="N150" i="116"/>
  <c r="L150" i="116"/>
  <c r="J150" i="116"/>
  <c r="G150" i="116"/>
  <c r="T149" i="116"/>
  <c r="R149" i="116"/>
  <c r="P149" i="116"/>
  <c r="N149" i="116"/>
  <c r="L149" i="116"/>
  <c r="J149" i="116"/>
  <c r="G149" i="116"/>
  <c r="T148" i="116"/>
  <c r="R148" i="116"/>
  <c r="P148" i="116"/>
  <c r="N148" i="116"/>
  <c r="L148" i="116"/>
  <c r="J148" i="116"/>
  <c r="G148" i="116"/>
  <c r="T147" i="116"/>
  <c r="R147" i="116"/>
  <c r="P147" i="116"/>
  <c r="N147" i="116"/>
  <c r="L147" i="116"/>
  <c r="J147" i="116"/>
  <c r="G147" i="116"/>
  <c r="T146" i="116"/>
  <c r="R146" i="116"/>
  <c r="P146" i="116"/>
  <c r="N146" i="116"/>
  <c r="L146" i="116"/>
  <c r="J146" i="116"/>
  <c r="G146" i="116"/>
  <c r="T145" i="116"/>
  <c r="R145" i="116"/>
  <c r="P145" i="116"/>
  <c r="N145" i="116"/>
  <c r="L145" i="116"/>
  <c r="J145" i="116"/>
  <c r="G145" i="116"/>
  <c r="T144" i="116"/>
  <c r="R144" i="116"/>
  <c r="P144" i="116"/>
  <c r="N144" i="116"/>
  <c r="L144" i="116"/>
  <c r="J144" i="116"/>
  <c r="G144" i="116"/>
  <c r="T143" i="116"/>
  <c r="R143" i="116"/>
  <c r="P143" i="116"/>
  <c r="N143" i="116"/>
  <c r="L143" i="116"/>
  <c r="J143" i="116"/>
  <c r="G143" i="116"/>
  <c r="T142" i="116"/>
  <c r="R142" i="116"/>
  <c r="P142" i="116"/>
  <c r="N142" i="116"/>
  <c r="L142" i="116"/>
  <c r="J142" i="116"/>
  <c r="G142" i="116"/>
  <c r="T141" i="116"/>
  <c r="R141" i="116"/>
  <c r="P141" i="116"/>
  <c r="N141" i="116"/>
  <c r="L141" i="116"/>
  <c r="J141" i="116"/>
  <c r="G141" i="116"/>
  <c r="T140" i="116"/>
  <c r="R140" i="116"/>
  <c r="P140" i="116"/>
  <c r="N140" i="116"/>
  <c r="L140" i="116"/>
  <c r="J140" i="116"/>
  <c r="G140" i="116"/>
  <c r="T139" i="116"/>
  <c r="R139" i="116"/>
  <c r="P139" i="116"/>
  <c r="N139" i="116"/>
  <c r="L139" i="116"/>
  <c r="J139" i="116"/>
  <c r="G139" i="116"/>
  <c r="T138" i="116"/>
  <c r="R138" i="116"/>
  <c r="P138" i="116"/>
  <c r="N138" i="116"/>
  <c r="L138" i="116"/>
  <c r="J138" i="116"/>
  <c r="G138" i="116"/>
  <c r="T137" i="116"/>
  <c r="R137" i="116"/>
  <c r="P137" i="116"/>
  <c r="N137" i="116"/>
  <c r="L137" i="116"/>
  <c r="J137" i="116"/>
  <c r="G137" i="116"/>
  <c r="T151" i="117"/>
  <c r="R151" i="117"/>
  <c r="P151" i="117"/>
  <c r="N151" i="117"/>
  <c r="L151" i="117"/>
  <c r="J151" i="117"/>
  <c r="G151" i="117"/>
  <c r="T150" i="117"/>
  <c r="R150" i="117"/>
  <c r="P150" i="117"/>
  <c r="N150" i="117"/>
  <c r="L150" i="117"/>
  <c r="J150" i="117"/>
  <c r="G150" i="117"/>
  <c r="T149" i="117"/>
  <c r="R149" i="117"/>
  <c r="P149" i="117"/>
  <c r="N149" i="117"/>
  <c r="L149" i="117"/>
  <c r="J149" i="117"/>
  <c r="G149" i="117"/>
  <c r="T148" i="117"/>
  <c r="R148" i="117"/>
  <c r="P148" i="117"/>
  <c r="N148" i="117"/>
  <c r="L148" i="117"/>
  <c r="J148" i="117"/>
  <c r="G148" i="117"/>
  <c r="T147" i="117"/>
  <c r="R147" i="117"/>
  <c r="P147" i="117"/>
  <c r="N147" i="117"/>
  <c r="L147" i="117"/>
  <c r="J147" i="117"/>
  <c r="G147" i="117"/>
  <c r="T146" i="117"/>
  <c r="R146" i="117"/>
  <c r="P146" i="117"/>
  <c r="N146" i="117"/>
  <c r="L146" i="117"/>
  <c r="J146" i="117"/>
  <c r="G146" i="117"/>
  <c r="T145" i="117"/>
  <c r="R145" i="117"/>
  <c r="P145" i="117"/>
  <c r="N145" i="117"/>
  <c r="L145" i="117"/>
  <c r="J145" i="117"/>
  <c r="G145" i="117"/>
  <c r="T144" i="117"/>
  <c r="R144" i="117"/>
  <c r="P144" i="117"/>
  <c r="N144" i="117"/>
  <c r="L144" i="117"/>
  <c r="J144" i="117"/>
  <c r="G144" i="117"/>
  <c r="T143" i="117"/>
  <c r="R143" i="117"/>
  <c r="P143" i="117"/>
  <c r="N143" i="117"/>
  <c r="L143" i="117"/>
  <c r="J143" i="117"/>
  <c r="G143" i="117"/>
  <c r="T142" i="117"/>
  <c r="R142" i="117"/>
  <c r="P142" i="117"/>
  <c r="N142" i="117"/>
  <c r="L142" i="117"/>
  <c r="J142" i="117"/>
  <c r="G142" i="117"/>
  <c r="T141" i="117"/>
  <c r="R141" i="117"/>
  <c r="P141" i="117"/>
  <c r="N141" i="117"/>
  <c r="L141" i="117"/>
  <c r="J141" i="117"/>
  <c r="G141" i="117"/>
  <c r="T140" i="117"/>
  <c r="R140" i="117"/>
  <c r="P140" i="117"/>
  <c r="N140" i="117"/>
  <c r="L140" i="117"/>
  <c r="J140" i="117"/>
  <c r="G140" i="117"/>
  <c r="T139" i="117"/>
  <c r="R139" i="117"/>
  <c r="P139" i="117"/>
  <c r="N139" i="117"/>
  <c r="L139" i="117"/>
  <c r="J139" i="117"/>
  <c r="G139" i="117"/>
  <c r="T138" i="117"/>
  <c r="R138" i="117"/>
  <c r="P138" i="117"/>
  <c r="N138" i="117"/>
  <c r="L138" i="117"/>
  <c r="J138" i="117"/>
  <c r="G138" i="117"/>
  <c r="T137" i="117"/>
  <c r="R137" i="117"/>
  <c r="P137" i="117"/>
  <c r="N137" i="117"/>
  <c r="L137" i="117"/>
  <c r="J137" i="117"/>
  <c r="G137" i="117"/>
  <c r="T151" i="107"/>
  <c r="R151" i="107"/>
  <c r="P151" i="107"/>
  <c r="N151" i="107"/>
  <c r="L151" i="107"/>
  <c r="J151" i="107"/>
  <c r="G151" i="107"/>
  <c r="T150" i="107"/>
  <c r="R150" i="107"/>
  <c r="P150" i="107"/>
  <c r="N150" i="107"/>
  <c r="L150" i="107"/>
  <c r="J150" i="107"/>
  <c r="G150" i="107"/>
  <c r="T149" i="107"/>
  <c r="R149" i="107"/>
  <c r="P149" i="107"/>
  <c r="N149" i="107"/>
  <c r="L149" i="107"/>
  <c r="J149" i="107"/>
  <c r="G149" i="107"/>
  <c r="T148" i="107"/>
  <c r="R148" i="107"/>
  <c r="P148" i="107"/>
  <c r="N148" i="107"/>
  <c r="L148" i="107"/>
  <c r="J148" i="107"/>
  <c r="G148" i="107"/>
  <c r="T147" i="107"/>
  <c r="R147" i="107"/>
  <c r="P147" i="107"/>
  <c r="N147" i="107"/>
  <c r="L147" i="107"/>
  <c r="J147" i="107"/>
  <c r="G147" i="107"/>
  <c r="T146" i="107"/>
  <c r="R146" i="107"/>
  <c r="P146" i="107"/>
  <c r="N146" i="107"/>
  <c r="L146" i="107"/>
  <c r="J146" i="107"/>
  <c r="G146" i="107"/>
  <c r="T145" i="107"/>
  <c r="R145" i="107"/>
  <c r="P145" i="107"/>
  <c r="N145" i="107"/>
  <c r="L145" i="107"/>
  <c r="J145" i="107"/>
  <c r="G145" i="107"/>
  <c r="T144" i="107"/>
  <c r="R144" i="107"/>
  <c r="P144" i="107"/>
  <c r="N144" i="107"/>
  <c r="L144" i="107"/>
  <c r="J144" i="107"/>
  <c r="G144" i="107"/>
  <c r="T143" i="107"/>
  <c r="R143" i="107"/>
  <c r="P143" i="107"/>
  <c r="N143" i="107"/>
  <c r="L143" i="107"/>
  <c r="J143" i="107"/>
  <c r="G143" i="107"/>
  <c r="T142" i="107"/>
  <c r="R142" i="107"/>
  <c r="P142" i="107"/>
  <c r="N142" i="107"/>
  <c r="L142" i="107"/>
  <c r="J142" i="107"/>
  <c r="G142" i="107"/>
  <c r="T141" i="107"/>
  <c r="R141" i="107"/>
  <c r="P141" i="107"/>
  <c r="N141" i="107"/>
  <c r="L141" i="107"/>
  <c r="J141" i="107"/>
  <c r="G141" i="107"/>
  <c r="T140" i="107"/>
  <c r="R140" i="107"/>
  <c r="P140" i="107"/>
  <c r="N140" i="107"/>
  <c r="L140" i="107"/>
  <c r="J140" i="107"/>
  <c r="G140" i="107"/>
  <c r="T139" i="107"/>
  <c r="R139" i="107"/>
  <c r="P139" i="107"/>
  <c r="N139" i="107"/>
  <c r="L139" i="107"/>
  <c r="J139" i="107"/>
  <c r="G139" i="107"/>
  <c r="T138" i="107"/>
  <c r="R138" i="107"/>
  <c r="P138" i="107"/>
  <c r="N138" i="107"/>
  <c r="L138" i="107"/>
  <c r="J138" i="107"/>
  <c r="G138" i="107"/>
  <c r="T137" i="107"/>
  <c r="R137" i="107"/>
  <c r="P137" i="107"/>
  <c r="N137" i="107"/>
  <c r="L137" i="107"/>
  <c r="J137" i="107"/>
  <c r="G137" i="107"/>
  <c r="T151" i="118"/>
  <c r="R151" i="118"/>
  <c r="P151" i="118"/>
  <c r="N151" i="118"/>
  <c r="L151" i="118"/>
  <c r="J151" i="118"/>
  <c r="G151" i="118"/>
  <c r="T150" i="118"/>
  <c r="R150" i="118"/>
  <c r="P150" i="118"/>
  <c r="N150" i="118"/>
  <c r="L150" i="118"/>
  <c r="J150" i="118"/>
  <c r="G150" i="118"/>
  <c r="T149" i="118"/>
  <c r="R149" i="118"/>
  <c r="P149" i="118"/>
  <c r="N149" i="118"/>
  <c r="L149" i="118"/>
  <c r="J149" i="118"/>
  <c r="G149" i="118"/>
  <c r="T148" i="118"/>
  <c r="R148" i="118"/>
  <c r="P148" i="118"/>
  <c r="N148" i="118"/>
  <c r="L148" i="118"/>
  <c r="J148" i="118"/>
  <c r="G148" i="118"/>
  <c r="T147" i="118"/>
  <c r="R147" i="118"/>
  <c r="P147" i="118"/>
  <c r="N147" i="118"/>
  <c r="L147" i="118"/>
  <c r="J147" i="118"/>
  <c r="G147" i="118"/>
  <c r="T146" i="118"/>
  <c r="R146" i="118"/>
  <c r="P146" i="118"/>
  <c r="N146" i="118"/>
  <c r="L146" i="118"/>
  <c r="J146" i="118"/>
  <c r="G146" i="118"/>
  <c r="T145" i="118"/>
  <c r="R145" i="118"/>
  <c r="P145" i="118"/>
  <c r="N145" i="118"/>
  <c r="L145" i="118"/>
  <c r="J145" i="118"/>
  <c r="G145" i="118"/>
  <c r="T144" i="118"/>
  <c r="R144" i="118"/>
  <c r="P144" i="118"/>
  <c r="N144" i="118"/>
  <c r="L144" i="118"/>
  <c r="J144" i="118"/>
  <c r="G144" i="118"/>
  <c r="T143" i="118"/>
  <c r="R143" i="118"/>
  <c r="P143" i="118"/>
  <c r="N143" i="118"/>
  <c r="L143" i="118"/>
  <c r="J143" i="118"/>
  <c r="G143" i="118"/>
  <c r="T142" i="118"/>
  <c r="R142" i="118"/>
  <c r="P142" i="118"/>
  <c r="N142" i="118"/>
  <c r="L142" i="118"/>
  <c r="J142" i="118"/>
  <c r="G142" i="118"/>
  <c r="T141" i="118"/>
  <c r="R141" i="118"/>
  <c r="P141" i="118"/>
  <c r="N141" i="118"/>
  <c r="L141" i="118"/>
  <c r="J141" i="118"/>
  <c r="G141" i="118"/>
  <c r="T140" i="118"/>
  <c r="R140" i="118"/>
  <c r="P140" i="118"/>
  <c r="N140" i="118"/>
  <c r="L140" i="118"/>
  <c r="J140" i="118"/>
  <c r="G140" i="118"/>
  <c r="T139" i="118"/>
  <c r="R139" i="118"/>
  <c r="P139" i="118"/>
  <c r="N139" i="118"/>
  <c r="L139" i="118"/>
  <c r="J139" i="118"/>
  <c r="G139" i="118"/>
  <c r="T138" i="118"/>
  <c r="R138" i="118"/>
  <c r="P138" i="118"/>
  <c r="N138" i="118"/>
  <c r="L138" i="118"/>
  <c r="J138" i="118"/>
  <c r="G138" i="118"/>
  <c r="T137" i="118"/>
  <c r="R137" i="118"/>
  <c r="P137" i="118"/>
  <c r="N137" i="118"/>
  <c r="L137" i="118"/>
  <c r="J137" i="118"/>
  <c r="G137" i="118"/>
  <c r="T151" i="103"/>
  <c r="R151" i="103"/>
  <c r="P151" i="103"/>
  <c r="N151" i="103"/>
  <c r="L151" i="103"/>
  <c r="J151" i="103"/>
  <c r="G151" i="103"/>
  <c r="H151" i="103" s="1"/>
  <c r="T150" i="103"/>
  <c r="R150" i="103"/>
  <c r="P150" i="103"/>
  <c r="N150" i="103"/>
  <c r="L150" i="103"/>
  <c r="J150" i="103"/>
  <c r="G150" i="103"/>
  <c r="H150" i="103" s="1"/>
  <c r="T149" i="103"/>
  <c r="R149" i="103"/>
  <c r="P149" i="103"/>
  <c r="N149" i="103"/>
  <c r="L149" i="103"/>
  <c r="J149" i="103"/>
  <c r="G149" i="103"/>
  <c r="H149" i="103" s="1"/>
  <c r="T148" i="103"/>
  <c r="R148" i="103"/>
  <c r="P148" i="103"/>
  <c r="N148" i="103"/>
  <c r="L148" i="103"/>
  <c r="J148" i="103"/>
  <c r="G148" i="103"/>
  <c r="H148" i="103" s="1"/>
  <c r="T147" i="103"/>
  <c r="R147" i="103"/>
  <c r="P147" i="103"/>
  <c r="N147" i="103"/>
  <c r="L147" i="103"/>
  <c r="J147" i="103"/>
  <c r="G147" i="103"/>
  <c r="H147" i="103" s="1"/>
  <c r="T146" i="103"/>
  <c r="R146" i="103"/>
  <c r="P146" i="103"/>
  <c r="N146" i="103"/>
  <c r="L146" i="103"/>
  <c r="J146" i="103"/>
  <c r="G146" i="103"/>
  <c r="H146" i="103" s="1"/>
  <c r="T145" i="103"/>
  <c r="R145" i="103"/>
  <c r="P145" i="103"/>
  <c r="N145" i="103"/>
  <c r="L145" i="103"/>
  <c r="J145" i="103"/>
  <c r="G145" i="103"/>
  <c r="H145" i="103" s="1"/>
  <c r="T144" i="103"/>
  <c r="R144" i="103"/>
  <c r="P144" i="103"/>
  <c r="N144" i="103"/>
  <c r="L144" i="103"/>
  <c r="J144" i="103"/>
  <c r="G144" i="103"/>
  <c r="H144" i="103" s="1"/>
  <c r="T143" i="103"/>
  <c r="R143" i="103"/>
  <c r="P143" i="103"/>
  <c r="N143" i="103"/>
  <c r="L143" i="103"/>
  <c r="J143" i="103"/>
  <c r="G143" i="103"/>
  <c r="H143" i="103" s="1"/>
  <c r="T142" i="103"/>
  <c r="R142" i="103"/>
  <c r="P142" i="103"/>
  <c r="N142" i="103"/>
  <c r="L142" i="103"/>
  <c r="J142" i="103"/>
  <c r="G142" i="103"/>
  <c r="H142" i="103" s="1"/>
  <c r="T141" i="103"/>
  <c r="R141" i="103"/>
  <c r="P141" i="103"/>
  <c r="N141" i="103"/>
  <c r="L141" i="103"/>
  <c r="J141" i="103"/>
  <c r="G141" i="103"/>
  <c r="H141" i="103" s="1"/>
  <c r="T140" i="103"/>
  <c r="R140" i="103"/>
  <c r="P140" i="103"/>
  <c r="N140" i="103"/>
  <c r="L140" i="103"/>
  <c r="J140" i="103"/>
  <c r="G140" i="103"/>
  <c r="H140" i="103" s="1"/>
  <c r="T139" i="103"/>
  <c r="R139" i="103"/>
  <c r="P139" i="103"/>
  <c r="N139" i="103"/>
  <c r="L139" i="103"/>
  <c r="J139" i="103"/>
  <c r="G139" i="103"/>
  <c r="H139" i="103" s="1"/>
  <c r="T138" i="103"/>
  <c r="R138" i="103"/>
  <c r="P138" i="103"/>
  <c r="N138" i="103"/>
  <c r="L138" i="103"/>
  <c r="J138" i="103"/>
  <c r="G138" i="103"/>
  <c r="H138" i="103" s="1"/>
  <c r="T137" i="103"/>
  <c r="R137" i="103"/>
  <c r="P137" i="103"/>
  <c r="N137" i="103"/>
  <c r="L137" i="103"/>
  <c r="J137" i="103"/>
  <c r="G137" i="103"/>
  <c r="H137" i="103" s="1"/>
  <c r="T132" i="111"/>
  <c r="R132" i="111"/>
  <c r="P132" i="111"/>
  <c r="N132" i="111"/>
  <c r="L132" i="111"/>
  <c r="J132" i="111"/>
  <c r="G132" i="111"/>
  <c r="H132" i="111" s="1"/>
  <c r="T131" i="111"/>
  <c r="R131" i="111"/>
  <c r="P131" i="111"/>
  <c r="N131" i="111"/>
  <c r="L131" i="111"/>
  <c r="J131" i="111"/>
  <c r="G131" i="111"/>
  <c r="H131" i="111" s="1"/>
  <c r="T130" i="111"/>
  <c r="R130" i="111"/>
  <c r="P130" i="111"/>
  <c r="N130" i="111"/>
  <c r="L130" i="111"/>
  <c r="J130" i="111"/>
  <c r="G130" i="111"/>
  <c r="H130" i="111" s="1"/>
  <c r="T129" i="111"/>
  <c r="R129" i="111"/>
  <c r="P129" i="111"/>
  <c r="N129" i="111"/>
  <c r="L129" i="111"/>
  <c r="J129" i="111"/>
  <c r="G129" i="111"/>
  <c r="H129" i="111" s="1"/>
  <c r="T128" i="111"/>
  <c r="R128" i="111"/>
  <c r="P128" i="111"/>
  <c r="N128" i="111"/>
  <c r="L128" i="111"/>
  <c r="J128" i="111"/>
  <c r="G128" i="111"/>
  <c r="H128" i="111" s="1"/>
  <c r="T127" i="111"/>
  <c r="R127" i="111"/>
  <c r="P127" i="111"/>
  <c r="N127" i="111"/>
  <c r="L127" i="111"/>
  <c r="J127" i="111"/>
  <c r="G127" i="111"/>
  <c r="H127" i="111" s="1"/>
  <c r="T126" i="111"/>
  <c r="R126" i="111"/>
  <c r="P126" i="111"/>
  <c r="N126" i="111"/>
  <c r="L126" i="111"/>
  <c r="J126" i="111"/>
  <c r="G126" i="111"/>
  <c r="H126" i="111" s="1"/>
  <c r="T125" i="111"/>
  <c r="R125" i="111"/>
  <c r="P125" i="111"/>
  <c r="N125" i="111"/>
  <c r="L125" i="111"/>
  <c r="J125" i="111"/>
  <c r="G125" i="111"/>
  <c r="H125" i="111" s="1"/>
  <c r="T124" i="111"/>
  <c r="R124" i="111"/>
  <c r="P124" i="111"/>
  <c r="N124" i="111"/>
  <c r="L124" i="111"/>
  <c r="J124" i="111"/>
  <c r="G124" i="111"/>
  <c r="H124" i="111" s="1"/>
  <c r="T123" i="111"/>
  <c r="R123" i="111"/>
  <c r="P123" i="111"/>
  <c r="N123" i="111"/>
  <c r="L123" i="111"/>
  <c r="J123" i="111"/>
  <c r="G123" i="111"/>
  <c r="H123" i="111" s="1"/>
  <c r="T122" i="111"/>
  <c r="R122" i="111"/>
  <c r="P122" i="111"/>
  <c r="N122" i="111"/>
  <c r="L122" i="111"/>
  <c r="J122" i="111"/>
  <c r="G122" i="111"/>
  <c r="H122" i="111" s="1"/>
  <c r="T121" i="111"/>
  <c r="R121" i="111"/>
  <c r="P121" i="111"/>
  <c r="N121" i="111"/>
  <c r="L121" i="111"/>
  <c r="J121" i="111"/>
  <c r="G121" i="111"/>
  <c r="H121" i="111" s="1"/>
  <c r="T120" i="111"/>
  <c r="R120" i="111"/>
  <c r="P120" i="111"/>
  <c r="N120" i="111"/>
  <c r="L120" i="111"/>
  <c r="J120" i="111"/>
  <c r="G120" i="111"/>
  <c r="H120" i="111" s="1"/>
  <c r="T119" i="111"/>
  <c r="R119" i="111"/>
  <c r="P119" i="111"/>
  <c r="N119" i="111"/>
  <c r="L119" i="111"/>
  <c r="J119" i="111"/>
  <c r="G119" i="111"/>
  <c r="H119" i="111" s="1"/>
  <c r="T118" i="111"/>
  <c r="R118" i="111"/>
  <c r="P118" i="111"/>
  <c r="N118" i="111"/>
  <c r="L118" i="111"/>
  <c r="J118" i="111"/>
  <c r="G118" i="111"/>
  <c r="H118" i="111" s="1"/>
  <c r="T132" i="104"/>
  <c r="R132" i="104"/>
  <c r="P132" i="104"/>
  <c r="N132" i="104"/>
  <c r="L132" i="104"/>
  <c r="J132" i="104"/>
  <c r="G132" i="104"/>
  <c r="H132" i="104" s="1"/>
  <c r="T131" i="104"/>
  <c r="R131" i="104"/>
  <c r="P131" i="104"/>
  <c r="N131" i="104"/>
  <c r="L131" i="104"/>
  <c r="J131" i="104"/>
  <c r="G131" i="104"/>
  <c r="H131" i="104" s="1"/>
  <c r="T130" i="104"/>
  <c r="R130" i="104"/>
  <c r="P130" i="104"/>
  <c r="N130" i="104"/>
  <c r="L130" i="104"/>
  <c r="J130" i="104"/>
  <c r="G130" i="104"/>
  <c r="H130" i="104" s="1"/>
  <c r="T129" i="104"/>
  <c r="R129" i="104"/>
  <c r="P129" i="104"/>
  <c r="N129" i="104"/>
  <c r="L129" i="104"/>
  <c r="J129" i="104"/>
  <c r="G129" i="104"/>
  <c r="H129" i="104" s="1"/>
  <c r="T128" i="104"/>
  <c r="R128" i="104"/>
  <c r="P128" i="104"/>
  <c r="N128" i="104"/>
  <c r="L128" i="104"/>
  <c r="J128" i="104"/>
  <c r="G128" i="104"/>
  <c r="H128" i="104" s="1"/>
  <c r="T127" i="104"/>
  <c r="R127" i="104"/>
  <c r="P127" i="104"/>
  <c r="N127" i="104"/>
  <c r="L127" i="104"/>
  <c r="J127" i="104"/>
  <c r="G127" i="104"/>
  <c r="H127" i="104" s="1"/>
  <c r="T126" i="104"/>
  <c r="R126" i="104"/>
  <c r="P126" i="104"/>
  <c r="N126" i="104"/>
  <c r="L126" i="104"/>
  <c r="J126" i="104"/>
  <c r="G126" i="104"/>
  <c r="H126" i="104" s="1"/>
  <c r="T125" i="104"/>
  <c r="R125" i="104"/>
  <c r="P125" i="104"/>
  <c r="N125" i="104"/>
  <c r="L125" i="104"/>
  <c r="J125" i="104"/>
  <c r="G125" i="104"/>
  <c r="H125" i="104" s="1"/>
  <c r="T124" i="104"/>
  <c r="R124" i="104"/>
  <c r="P124" i="104"/>
  <c r="N124" i="104"/>
  <c r="L124" i="104"/>
  <c r="J124" i="104"/>
  <c r="G124" i="104"/>
  <c r="H124" i="104" s="1"/>
  <c r="T123" i="104"/>
  <c r="R123" i="104"/>
  <c r="P123" i="104"/>
  <c r="N123" i="104"/>
  <c r="L123" i="104"/>
  <c r="J123" i="104"/>
  <c r="G123" i="104"/>
  <c r="H123" i="104" s="1"/>
  <c r="T122" i="104"/>
  <c r="R122" i="104"/>
  <c r="P122" i="104"/>
  <c r="N122" i="104"/>
  <c r="L122" i="104"/>
  <c r="J122" i="104"/>
  <c r="G122" i="104"/>
  <c r="H122" i="104" s="1"/>
  <c r="T121" i="104"/>
  <c r="R121" i="104"/>
  <c r="P121" i="104"/>
  <c r="N121" i="104"/>
  <c r="L121" i="104"/>
  <c r="J121" i="104"/>
  <c r="G121" i="104"/>
  <c r="H121" i="104" s="1"/>
  <c r="T120" i="104"/>
  <c r="R120" i="104"/>
  <c r="P120" i="104"/>
  <c r="N120" i="104"/>
  <c r="L120" i="104"/>
  <c r="J120" i="104"/>
  <c r="G120" i="104"/>
  <c r="H120" i="104" s="1"/>
  <c r="T119" i="104"/>
  <c r="R119" i="104"/>
  <c r="P119" i="104"/>
  <c r="N119" i="104"/>
  <c r="L119" i="104"/>
  <c r="J119" i="104"/>
  <c r="G119" i="104"/>
  <c r="H119" i="104" s="1"/>
  <c r="T118" i="104"/>
  <c r="R118" i="104"/>
  <c r="P118" i="104"/>
  <c r="N118" i="104"/>
  <c r="L118" i="104"/>
  <c r="J118" i="104"/>
  <c r="G118" i="104"/>
  <c r="H118" i="104" s="1"/>
  <c r="T132" i="105"/>
  <c r="R132" i="105"/>
  <c r="P132" i="105"/>
  <c r="N132" i="105"/>
  <c r="L132" i="105"/>
  <c r="J132" i="105"/>
  <c r="G132" i="105"/>
  <c r="H132" i="105" s="1"/>
  <c r="T131" i="105"/>
  <c r="R131" i="105"/>
  <c r="P131" i="105"/>
  <c r="N131" i="105"/>
  <c r="L131" i="105"/>
  <c r="J131" i="105"/>
  <c r="G131" i="105"/>
  <c r="H131" i="105" s="1"/>
  <c r="T130" i="105"/>
  <c r="R130" i="105"/>
  <c r="P130" i="105"/>
  <c r="N130" i="105"/>
  <c r="L130" i="105"/>
  <c r="J130" i="105"/>
  <c r="G130" i="105"/>
  <c r="H130" i="105" s="1"/>
  <c r="T129" i="105"/>
  <c r="R129" i="105"/>
  <c r="P129" i="105"/>
  <c r="N129" i="105"/>
  <c r="L129" i="105"/>
  <c r="J129" i="105"/>
  <c r="G129" i="105"/>
  <c r="H129" i="105" s="1"/>
  <c r="T128" i="105"/>
  <c r="R128" i="105"/>
  <c r="P128" i="105"/>
  <c r="N128" i="105"/>
  <c r="L128" i="105"/>
  <c r="J128" i="105"/>
  <c r="G128" i="105"/>
  <c r="H128" i="105" s="1"/>
  <c r="T127" i="105"/>
  <c r="R127" i="105"/>
  <c r="P127" i="105"/>
  <c r="N127" i="105"/>
  <c r="L127" i="105"/>
  <c r="J127" i="105"/>
  <c r="G127" i="105"/>
  <c r="H127" i="105" s="1"/>
  <c r="T126" i="105"/>
  <c r="R126" i="105"/>
  <c r="P126" i="105"/>
  <c r="N126" i="105"/>
  <c r="L126" i="105"/>
  <c r="J126" i="105"/>
  <c r="G126" i="105"/>
  <c r="H126" i="105" s="1"/>
  <c r="T125" i="105"/>
  <c r="R125" i="105"/>
  <c r="P125" i="105"/>
  <c r="N125" i="105"/>
  <c r="L125" i="105"/>
  <c r="J125" i="105"/>
  <c r="G125" i="105"/>
  <c r="H125" i="105" s="1"/>
  <c r="T124" i="105"/>
  <c r="R124" i="105"/>
  <c r="P124" i="105"/>
  <c r="N124" i="105"/>
  <c r="L124" i="105"/>
  <c r="J124" i="105"/>
  <c r="G124" i="105"/>
  <c r="H124" i="105" s="1"/>
  <c r="T123" i="105"/>
  <c r="R123" i="105"/>
  <c r="P123" i="105"/>
  <c r="N123" i="105"/>
  <c r="L123" i="105"/>
  <c r="J123" i="105"/>
  <c r="G123" i="105"/>
  <c r="H123" i="105" s="1"/>
  <c r="T122" i="105"/>
  <c r="R122" i="105"/>
  <c r="P122" i="105"/>
  <c r="N122" i="105"/>
  <c r="L122" i="105"/>
  <c r="J122" i="105"/>
  <c r="G122" i="105"/>
  <c r="H122" i="105" s="1"/>
  <c r="T121" i="105"/>
  <c r="R121" i="105"/>
  <c r="P121" i="105"/>
  <c r="N121" i="105"/>
  <c r="L121" i="105"/>
  <c r="J121" i="105"/>
  <c r="G121" i="105"/>
  <c r="H121" i="105" s="1"/>
  <c r="T120" i="105"/>
  <c r="R120" i="105"/>
  <c r="P120" i="105"/>
  <c r="N120" i="105"/>
  <c r="L120" i="105"/>
  <c r="J120" i="105"/>
  <c r="G120" i="105"/>
  <c r="H120" i="105" s="1"/>
  <c r="T119" i="105"/>
  <c r="R119" i="105"/>
  <c r="P119" i="105"/>
  <c r="N119" i="105"/>
  <c r="L119" i="105"/>
  <c r="J119" i="105"/>
  <c r="G119" i="105"/>
  <c r="H119" i="105" s="1"/>
  <c r="T118" i="105"/>
  <c r="R118" i="105"/>
  <c r="P118" i="105"/>
  <c r="N118" i="105"/>
  <c r="L118" i="105"/>
  <c r="J118" i="105"/>
  <c r="G118" i="105"/>
  <c r="H118" i="105" s="1"/>
  <c r="T132" i="106"/>
  <c r="R132" i="106"/>
  <c r="P132" i="106"/>
  <c r="N132" i="106"/>
  <c r="L132" i="106"/>
  <c r="J132" i="106"/>
  <c r="G132" i="106"/>
  <c r="H132" i="106" s="1"/>
  <c r="T131" i="106"/>
  <c r="R131" i="106"/>
  <c r="P131" i="106"/>
  <c r="N131" i="106"/>
  <c r="L131" i="106"/>
  <c r="J131" i="106"/>
  <c r="G131" i="106"/>
  <c r="H131" i="106" s="1"/>
  <c r="T130" i="106"/>
  <c r="R130" i="106"/>
  <c r="P130" i="106"/>
  <c r="N130" i="106"/>
  <c r="L130" i="106"/>
  <c r="J130" i="106"/>
  <c r="G130" i="106"/>
  <c r="H130" i="106" s="1"/>
  <c r="T129" i="106"/>
  <c r="R129" i="106"/>
  <c r="P129" i="106"/>
  <c r="N129" i="106"/>
  <c r="L129" i="106"/>
  <c r="J129" i="106"/>
  <c r="G129" i="106"/>
  <c r="H129" i="106" s="1"/>
  <c r="T128" i="106"/>
  <c r="R128" i="106"/>
  <c r="P128" i="106"/>
  <c r="N128" i="106"/>
  <c r="L128" i="106"/>
  <c r="J128" i="106"/>
  <c r="G128" i="106"/>
  <c r="H128" i="106" s="1"/>
  <c r="T127" i="106"/>
  <c r="R127" i="106"/>
  <c r="P127" i="106"/>
  <c r="N127" i="106"/>
  <c r="L127" i="106"/>
  <c r="J127" i="106"/>
  <c r="G127" i="106"/>
  <c r="H127" i="106" s="1"/>
  <c r="T126" i="106"/>
  <c r="R126" i="106"/>
  <c r="P126" i="106"/>
  <c r="N126" i="106"/>
  <c r="L126" i="106"/>
  <c r="J126" i="106"/>
  <c r="G126" i="106"/>
  <c r="H126" i="106" s="1"/>
  <c r="T125" i="106"/>
  <c r="R125" i="106"/>
  <c r="P125" i="106"/>
  <c r="N125" i="106"/>
  <c r="L125" i="106"/>
  <c r="J125" i="106"/>
  <c r="G125" i="106"/>
  <c r="H125" i="106" s="1"/>
  <c r="T124" i="106"/>
  <c r="R124" i="106"/>
  <c r="P124" i="106"/>
  <c r="N124" i="106"/>
  <c r="L124" i="106"/>
  <c r="J124" i="106"/>
  <c r="G124" i="106"/>
  <c r="H124" i="106" s="1"/>
  <c r="T123" i="106"/>
  <c r="R123" i="106"/>
  <c r="P123" i="106"/>
  <c r="N123" i="106"/>
  <c r="L123" i="106"/>
  <c r="J123" i="106"/>
  <c r="G123" i="106"/>
  <c r="H123" i="106" s="1"/>
  <c r="T122" i="106"/>
  <c r="R122" i="106"/>
  <c r="P122" i="106"/>
  <c r="N122" i="106"/>
  <c r="L122" i="106"/>
  <c r="J122" i="106"/>
  <c r="G122" i="106"/>
  <c r="H122" i="106" s="1"/>
  <c r="T121" i="106"/>
  <c r="R121" i="106"/>
  <c r="P121" i="106"/>
  <c r="N121" i="106"/>
  <c r="L121" i="106"/>
  <c r="J121" i="106"/>
  <c r="G121" i="106"/>
  <c r="H121" i="106" s="1"/>
  <c r="T120" i="106"/>
  <c r="R120" i="106"/>
  <c r="P120" i="106"/>
  <c r="N120" i="106"/>
  <c r="L120" i="106"/>
  <c r="J120" i="106"/>
  <c r="G120" i="106"/>
  <c r="H120" i="106" s="1"/>
  <c r="T119" i="106"/>
  <c r="R119" i="106"/>
  <c r="P119" i="106"/>
  <c r="N119" i="106"/>
  <c r="L119" i="106"/>
  <c r="J119" i="106"/>
  <c r="G119" i="106"/>
  <c r="H119" i="106" s="1"/>
  <c r="T118" i="106"/>
  <c r="R118" i="106"/>
  <c r="P118" i="106"/>
  <c r="N118" i="106"/>
  <c r="L118" i="106"/>
  <c r="J118" i="106"/>
  <c r="G118" i="106"/>
  <c r="H118" i="106" s="1"/>
  <c r="T132" i="112"/>
  <c r="R132" i="112"/>
  <c r="P132" i="112"/>
  <c r="N132" i="112"/>
  <c r="L132" i="112"/>
  <c r="J132" i="112"/>
  <c r="G132" i="112"/>
  <c r="H132" i="112" s="1"/>
  <c r="T131" i="112"/>
  <c r="R131" i="112"/>
  <c r="P131" i="112"/>
  <c r="N131" i="112"/>
  <c r="L131" i="112"/>
  <c r="J131" i="112"/>
  <c r="G131" i="112"/>
  <c r="H131" i="112" s="1"/>
  <c r="T130" i="112"/>
  <c r="R130" i="112"/>
  <c r="P130" i="112"/>
  <c r="N130" i="112"/>
  <c r="L130" i="112"/>
  <c r="J130" i="112"/>
  <c r="G130" i="112"/>
  <c r="H130" i="112" s="1"/>
  <c r="T129" i="112"/>
  <c r="R129" i="112"/>
  <c r="P129" i="112"/>
  <c r="N129" i="112"/>
  <c r="L129" i="112"/>
  <c r="J129" i="112"/>
  <c r="G129" i="112"/>
  <c r="H129" i="112" s="1"/>
  <c r="T128" i="112"/>
  <c r="R128" i="112"/>
  <c r="P128" i="112"/>
  <c r="N128" i="112"/>
  <c r="L128" i="112"/>
  <c r="J128" i="112"/>
  <c r="G128" i="112"/>
  <c r="H128" i="112" s="1"/>
  <c r="T127" i="112"/>
  <c r="R127" i="112"/>
  <c r="P127" i="112"/>
  <c r="N127" i="112"/>
  <c r="L127" i="112"/>
  <c r="J127" i="112"/>
  <c r="G127" i="112"/>
  <c r="H127" i="112" s="1"/>
  <c r="T126" i="112"/>
  <c r="R126" i="112"/>
  <c r="P126" i="112"/>
  <c r="N126" i="112"/>
  <c r="L126" i="112"/>
  <c r="J126" i="112"/>
  <c r="G126" i="112"/>
  <c r="H126" i="112" s="1"/>
  <c r="T125" i="112"/>
  <c r="R125" i="112"/>
  <c r="P125" i="112"/>
  <c r="N125" i="112"/>
  <c r="L125" i="112"/>
  <c r="J125" i="112"/>
  <c r="G125" i="112"/>
  <c r="H125" i="112" s="1"/>
  <c r="T124" i="112"/>
  <c r="R124" i="112"/>
  <c r="P124" i="112"/>
  <c r="N124" i="112"/>
  <c r="L124" i="112"/>
  <c r="J124" i="112"/>
  <c r="G124" i="112"/>
  <c r="H124" i="112" s="1"/>
  <c r="T123" i="112"/>
  <c r="R123" i="112"/>
  <c r="P123" i="112"/>
  <c r="N123" i="112"/>
  <c r="L123" i="112"/>
  <c r="J123" i="112"/>
  <c r="G123" i="112"/>
  <c r="H123" i="112" s="1"/>
  <c r="T122" i="112"/>
  <c r="R122" i="112"/>
  <c r="P122" i="112"/>
  <c r="N122" i="112"/>
  <c r="L122" i="112"/>
  <c r="J122" i="112"/>
  <c r="G122" i="112"/>
  <c r="H122" i="112" s="1"/>
  <c r="T121" i="112"/>
  <c r="R121" i="112"/>
  <c r="P121" i="112"/>
  <c r="N121" i="112"/>
  <c r="L121" i="112"/>
  <c r="J121" i="112"/>
  <c r="G121" i="112"/>
  <c r="H121" i="112" s="1"/>
  <c r="T120" i="112"/>
  <c r="R120" i="112"/>
  <c r="P120" i="112"/>
  <c r="N120" i="112"/>
  <c r="L120" i="112"/>
  <c r="J120" i="112"/>
  <c r="G120" i="112"/>
  <c r="H120" i="112" s="1"/>
  <c r="T119" i="112"/>
  <c r="R119" i="112"/>
  <c r="P119" i="112"/>
  <c r="N119" i="112"/>
  <c r="L119" i="112"/>
  <c r="J119" i="112"/>
  <c r="G119" i="112"/>
  <c r="H119" i="112" s="1"/>
  <c r="T118" i="112"/>
  <c r="R118" i="112"/>
  <c r="P118" i="112"/>
  <c r="N118" i="112"/>
  <c r="L118" i="112"/>
  <c r="J118" i="112"/>
  <c r="G118" i="112"/>
  <c r="H118" i="112" s="1"/>
  <c r="T132" i="113"/>
  <c r="R132" i="113"/>
  <c r="P132" i="113"/>
  <c r="N132" i="113"/>
  <c r="L132" i="113"/>
  <c r="J132" i="113"/>
  <c r="G132" i="113"/>
  <c r="H132" i="113" s="1"/>
  <c r="T131" i="113"/>
  <c r="R131" i="113"/>
  <c r="P131" i="113"/>
  <c r="N131" i="113"/>
  <c r="L131" i="113"/>
  <c r="J131" i="113"/>
  <c r="G131" i="113"/>
  <c r="H131" i="113" s="1"/>
  <c r="T130" i="113"/>
  <c r="R130" i="113"/>
  <c r="P130" i="113"/>
  <c r="N130" i="113"/>
  <c r="L130" i="113"/>
  <c r="J130" i="113"/>
  <c r="G130" i="113"/>
  <c r="H130" i="113" s="1"/>
  <c r="T129" i="113"/>
  <c r="R129" i="113"/>
  <c r="P129" i="113"/>
  <c r="N129" i="113"/>
  <c r="L129" i="113"/>
  <c r="J129" i="113"/>
  <c r="G129" i="113"/>
  <c r="H129" i="113" s="1"/>
  <c r="T128" i="113"/>
  <c r="R128" i="113"/>
  <c r="P128" i="113"/>
  <c r="N128" i="113"/>
  <c r="L128" i="113"/>
  <c r="J128" i="113"/>
  <c r="G128" i="113"/>
  <c r="H128" i="113" s="1"/>
  <c r="T127" i="113"/>
  <c r="R127" i="113"/>
  <c r="P127" i="113"/>
  <c r="N127" i="113"/>
  <c r="L127" i="113"/>
  <c r="J127" i="113"/>
  <c r="G127" i="113"/>
  <c r="H127" i="113" s="1"/>
  <c r="T126" i="113"/>
  <c r="R126" i="113"/>
  <c r="P126" i="113"/>
  <c r="N126" i="113"/>
  <c r="L126" i="113"/>
  <c r="J126" i="113"/>
  <c r="G126" i="113"/>
  <c r="H126" i="113" s="1"/>
  <c r="T125" i="113"/>
  <c r="R125" i="113"/>
  <c r="P125" i="113"/>
  <c r="N125" i="113"/>
  <c r="L125" i="113"/>
  <c r="J125" i="113"/>
  <c r="G125" i="113"/>
  <c r="H125" i="113" s="1"/>
  <c r="T124" i="113"/>
  <c r="R124" i="113"/>
  <c r="P124" i="113"/>
  <c r="N124" i="113"/>
  <c r="L124" i="113"/>
  <c r="J124" i="113"/>
  <c r="G124" i="113"/>
  <c r="H124" i="113" s="1"/>
  <c r="T123" i="113"/>
  <c r="R123" i="113"/>
  <c r="P123" i="113"/>
  <c r="N123" i="113"/>
  <c r="L123" i="113"/>
  <c r="J123" i="113"/>
  <c r="G123" i="113"/>
  <c r="H123" i="113" s="1"/>
  <c r="T122" i="113"/>
  <c r="R122" i="113"/>
  <c r="P122" i="113"/>
  <c r="N122" i="113"/>
  <c r="L122" i="113"/>
  <c r="J122" i="113"/>
  <c r="G122" i="113"/>
  <c r="H122" i="113" s="1"/>
  <c r="T121" i="113"/>
  <c r="R121" i="113"/>
  <c r="P121" i="113"/>
  <c r="N121" i="113"/>
  <c r="L121" i="113"/>
  <c r="J121" i="113"/>
  <c r="G121" i="113"/>
  <c r="H121" i="113" s="1"/>
  <c r="T120" i="113"/>
  <c r="R120" i="113"/>
  <c r="P120" i="113"/>
  <c r="N120" i="113"/>
  <c r="L120" i="113"/>
  <c r="J120" i="113"/>
  <c r="G120" i="113"/>
  <c r="H120" i="113" s="1"/>
  <c r="T119" i="113"/>
  <c r="R119" i="113"/>
  <c r="P119" i="113"/>
  <c r="N119" i="113"/>
  <c r="L119" i="113"/>
  <c r="J119" i="113"/>
  <c r="G119" i="113"/>
  <c r="H119" i="113" s="1"/>
  <c r="T118" i="113"/>
  <c r="R118" i="113"/>
  <c r="P118" i="113"/>
  <c r="N118" i="113"/>
  <c r="L118" i="113"/>
  <c r="J118" i="113"/>
  <c r="G118" i="113"/>
  <c r="H118" i="113" s="1"/>
  <c r="T132" i="114"/>
  <c r="R132" i="114"/>
  <c r="P132" i="114"/>
  <c r="N132" i="114"/>
  <c r="L132" i="114"/>
  <c r="J132" i="114"/>
  <c r="G132" i="114"/>
  <c r="H132" i="114" s="1"/>
  <c r="T131" i="114"/>
  <c r="R131" i="114"/>
  <c r="P131" i="114"/>
  <c r="N131" i="114"/>
  <c r="L131" i="114"/>
  <c r="J131" i="114"/>
  <c r="G131" i="114"/>
  <c r="H131" i="114" s="1"/>
  <c r="T130" i="114"/>
  <c r="R130" i="114"/>
  <c r="P130" i="114"/>
  <c r="N130" i="114"/>
  <c r="L130" i="114"/>
  <c r="J130" i="114"/>
  <c r="G130" i="114"/>
  <c r="H130" i="114" s="1"/>
  <c r="T129" i="114"/>
  <c r="R129" i="114"/>
  <c r="P129" i="114"/>
  <c r="N129" i="114"/>
  <c r="L129" i="114"/>
  <c r="J129" i="114"/>
  <c r="G129" i="114"/>
  <c r="H129" i="114" s="1"/>
  <c r="T128" i="114"/>
  <c r="R128" i="114"/>
  <c r="P128" i="114"/>
  <c r="N128" i="114"/>
  <c r="L128" i="114"/>
  <c r="J128" i="114"/>
  <c r="G128" i="114"/>
  <c r="H128" i="114" s="1"/>
  <c r="T127" i="114"/>
  <c r="R127" i="114"/>
  <c r="P127" i="114"/>
  <c r="N127" i="114"/>
  <c r="L127" i="114"/>
  <c r="J127" i="114"/>
  <c r="G127" i="114"/>
  <c r="H127" i="114" s="1"/>
  <c r="T126" i="114"/>
  <c r="R126" i="114"/>
  <c r="P126" i="114"/>
  <c r="N126" i="114"/>
  <c r="L126" i="114"/>
  <c r="J126" i="114"/>
  <c r="G126" i="114"/>
  <c r="H126" i="114" s="1"/>
  <c r="T125" i="114"/>
  <c r="R125" i="114"/>
  <c r="P125" i="114"/>
  <c r="N125" i="114"/>
  <c r="L125" i="114"/>
  <c r="J125" i="114"/>
  <c r="G125" i="114"/>
  <c r="H125" i="114" s="1"/>
  <c r="T124" i="114"/>
  <c r="R124" i="114"/>
  <c r="P124" i="114"/>
  <c r="N124" i="114"/>
  <c r="L124" i="114"/>
  <c r="J124" i="114"/>
  <c r="G124" i="114"/>
  <c r="H124" i="114" s="1"/>
  <c r="T123" i="114"/>
  <c r="R123" i="114"/>
  <c r="P123" i="114"/>
  <c r="N123" i="114"/>
  <c r="L123" i="114"/>
  <c r="J123" i="114"/>
  <c r="G123" i="114"/>
  <c r="H123" i="114" s="1"/>
  <c r="T122" i="114"/>
  <c r="R122" i="114"/>
  <c r="P122" i="114"/>
  <c r="N122" i="114"/>
  <c r="L122" i="114"/>
  <c r="J122" i="114"/>
  <c r="G122" i="114"/>
  <c r="H122" i="114" s="1"/>
  <c r="T121" i="114"/>
  <c r="R121" i="114"/>
  <c r="P121" i="114"/>
  <c r="N121" i="114"/>
  <c r="L121" i="114"/>
  <c r="J121" i="114"/>
  <c r="G121" i="114"/>
  <c r="H121" i="114" s="1"/>
  <c r="T120" i="114"/>
  <c r="R120" i="114"/>
  <c r="P120" i="114"/>
  <c r="N120" i="114"/>
  <c r="L120" i="114"/>
  <c r="J120" i="114"/>
  <c r="G120" i="114"/>
  <c r="H120" i="114" s="1"/>
  <c r="T119" i="114"/>
  <c r="R119" i="114"/>
  <c r="P119" i="114"/>
  <c r="N119" i="114"/>
  <c r="L119" i="114"/>
  <c r="J119" i="114"/>
  <c r="G119" i="114"/>
  <c r="H119" i="114" s="1"/>
  <c r="T118" i="114"/>
  <c r="R118" i="114"/>
  <c r="P118" i="114"/>
  <c r="N118" i="114"/>
  <c r="L118" i="114"/>
  <c r="J118" i="114"/>
  <c r="G118" i="114"/>
  <c r="H118" i="114" s="1"/>
  <c r="T132" i="115"/>
  <c r="R132" i="115"/>
  <c r="P132" i="115"/>
  <c r="N132" i="115"/>
  <c r="L132" i="115"/>
  <c r="J132" i="115"/>
  <c r="G132" i="115"/>
  <c r="H132" i="115" s="1"/>
  <c r="T131" i="115"/>
  <c r="R131" i="115"/>
  <c r="P131" i="115"/>
  <c r="N131" i="115"/>
  <c r="L131" i="115"/>
  <c r="J131" i="115"/>
  <c r="G131" i="115"/>
  <c r="H131" i="115" s="1"/>
  <c r="T130" i="115"/>
  <c r="R130" i="115"/>
  <c r="P130" i="115"/>
  <c r="N130" i="115"/>
  <c r="L130" i="115"/>
  <c r="J130" i="115"/>
  <c r="G130" i="115"/>
  <c r="H130" i="115" s="1"/>
  <c r="T129" i="115"/>
  <c r="R129" i="115"/>
  <c r="P129" i="115"/>
  <c r="N129" i="115"/>
  <c r="L129" i="115"/>
  <c r="J129" i="115"/>
  <c r="G129" i="115"/>
  <c r="H129" i="115" s="1"/>
  <c r="T128" i="115"/>
  <c r="R128" i="115"/>
  <c r="P128" i="115"/>
  <c r="N128" i="115"/>
  <c r="L128" i="115"/>
  <c r="J128" i="115"/>
  <c r="G128" i="115"/>
  <c r="H128" i="115" s="1"/>
  <c r="T127" i="115"/>
  <c r="R127" i="115"/>
  <c r="P127" i="115"/>
  <c r="N127" i="115"/>
  <c r="L127" i="115"/>
  <c r="J127" i="115"/>
  <c r="G127" i="115"/>
  <c r="H127" i="115" s="1"/>
  <c r="T126" i="115"/>
  <c r="R126" i="115"/>
  <c r="P126" i="115"/>
  <c r="N126" i="115"/>
  <c r="L126" i="115"/>
  <c r="J126" i="115"/>
  <c r="G126" i="115"/>
  <c r="H126" i="115" s="1"/>
  <c r="T125" i="115"/>
  <c r="R125" i="115"/>
  <c r="P125" i="115"/>
  <c r="N125" i="115"/>
  <c r="L125" i="115"/>
  <c r="J125" i="115"/>
  <c r="G125" i="115"/>
  <c r="H125" i="115" s="1"/>
  <c r="T124" i="115"/>
  <c r="R124" i="115"/>
  <c r="P124" i="115"/>
  <c r="N124" i="115"/>
  <c r="L124" i="115"/>
  <c r="J124" i="115"/>
  <c r="G124" i="115"/>
  <c r="H124" i="115" s="1"/>
  <c r="T123" i="115"/>
  <c r="R123" i="115"/>
  <c r="P123" i="115"/>
  <c r="N123" i="115"/>
  <c r="L123" i="115"/>
  <c r="J123" i="115"/>
  <c r="G123" i="115"/>
  <c r="H123" i="115" s="1"/>
  <c r="T122" i="115"/>
  <c r="R122" i="115"/>
  <c r="P122" i="115"/>
  <c r="N122" i="115"/>
  <c r="L122" i="115"/>
  <c r="J122" i="115"/>
  <c r="G122" i="115"/>
  <c r="H122" i="115" s="1"/>
  <c r="T121" i="115"/>
  <c r="R121" i="115"/>
  <c r="P121" i="115"/>
  <c r="N121" i="115"/>
  <c r="L121" i="115"/>
  <c r="J121" i="115"/>
  <c r="G121" i="115"/>
  <c r="H121" i="115" s="1"/>
  <c r="T120" i="115"/>
  <c r="R120" i="115"/>
  <c r="P120" i="115"/>
  <c r="N120" i="115"/>
  <c r="L120" i="115"/>
  <c r="J120" i="115"/>
  <c r="G120" i="115"/>
  <c r="H120" i="115" s="1"/>
  <c r="T119" i="115"/>
  <c r="R119" i="115"/>
  <c r="P119" i="115"/>
  <c r="N119" i="115"/>
  <c r="L119" i="115"/>
  <c r="J119" i="115"/>
  <c r="G119" i="115"/>
  <c r="H119" i="115" s="1"/>
  <c r="T118" i="115"/>
  <c r="R118" i="115"/>
  <c r="P118" i="115"/>
  <c r="N118" i="115"/>
  <c r="L118" i="115"/>
  <c r="J118" i="115"/>
  <c r="G118" i="115"/>
  <c r="H118" i="115" s="1"/>
  <c r="T132" i="116"/>
  <c r="R132" i="116"/>
  <c r="P132" i="116"/>
  <c r="N132" i="116"/>
  <c r="L132" i="116"/>
  <c r="J132" i="116"/>
  <c r="G132" i="116"/>
  <c r="H132" i="116" s="1"/>
  <c r="T131" i="116"/>
  <c r="R131" i="116"/>
  <c r="P131" i="116"/>
  <c r="N131" i="116"/>
  <c r="L131" i="116"/>
  <c r="J131" i="116"/>
  <c r="G131" i="116"/>
  <c r="H131" i="116" s="1"/>
  <c r="T130" i="116"/>
  <c r="R130" i="116"/>
  <c r="P130" i="116"/>
  <c r="N130" i="116"/>
  <c r="L130" i="116"/>
  <c r="J130" i="116"/>
  <c r="G130" i="116"/>
  <c r="H130" i="116" s="1"/>
  <c r="T129" i="116"/>
  <c r="R129" i="116"/>
  <c r="P129" i="116"/>
  <c r="N129" i="116"/>
  <c r="L129" i="116"/>
  <c r="J129" i="116"/>
  <c r="G129" i="116"/>
  <c r="H129" i="116" s="1"/>
  <c r="T128" i="116"/>
  <c r="R128" i="116"/>
  <c r="P128" i="116"/>
  <c r="N128" i="116"/>
  <c r="L128" i="116"/>
  <c r="J128" i="116"/>
  <c r="G128" i="116"/>
  <c r="H128" i="116" s="1"/>
  <c r="T127" i="116"/>
  <c r="R127" i="116"/>
  <c r="P127" i="116"/>
  <c r="N127" i="116"/>
  <c r="L127" i="116"/>
  <c r="J127" i="116"/>
  <c r="G127" i="116"/>
  <c r="H127" i="116" s="1"/>
  <c r="T126" i="116"/>
  <c r="R126" i="116"/>
  <c r="P126" i="116"/>
  <c r="N126" i="116"/>
  <c r="L126" i="116"/>
  <c r="J126" i="116"/>
  <c r="G126" i="116"/>
  <c r="H126" i="116" s="1"/>
  <c r="T125" i="116"/>
  <c r="R125" i="116"/>
  <c r="P125" i="116"/>
  <c r="N125" i="116"/>
  <c r="L125" i="116"/>
  <c r="J125" i="116"/>
  <c r="G125" i="116"/>
  <c r="H125" i="116" s="1"/>
  <c r="T124" i="116"/>
  <c r="R124" i="116"/>
  <c r="P124" i="116"/>
  <c r="N124" i="116"/>
  <c r="L124" i="116"/>
  <c r="J124" i="116"/>
  <c r="G124" i="116"/>
  <c r="H124" i="116" s="1"/>
  <c r="T123" i="116"/>
  <c r="R123" i="116"/>
  <c r="P123" i="116"/>
  <c r="N123" i="116"/>
  <c r="L123" i="116"/>
  <c r="J123" i="116"/>
  <c r="G123" i="116"/>
  <c r="H123" i="116" s="1"/>
  <c r="T122" i="116"/>
  <c r="R122" i="116"/>
  <c r="P122" i="116"/>
  <c r="N122" i="116"/>
  <c r="L122" i="116"/>
  <c r="J122" i="116"/>
  <c r="G122" i="116"/>
  <c r="H122" i="116" s="1"/>
  <c r="T121" i="116"/>
  <c r="R121" i="116"/>
  <c r="P121" i="116"/>
  <c r="N121" i="116"/>
  <c r="L121" i="116"/>
  <c r="J121" i="116"/>
  <c r="G121" i="116"/>
  <c r="H121" i="116" s="1"/>
  <c r="T120" i="116"/>
  <c r="R120" i="116"/>
  <c r="P120" i="116"/>
  <c r="N120" i="116"/>
  <c r="L120" i="116"/>
  <c r="J120" i="116"/>
  <c r="G120" i="116"/>
  <c r="H120" i="116" s="1"/>
  <c r="T119" i="116"/>
  <c r="R119" i="116"/>
  <c r="P119" i="116"/>
  <c r="N119" i="116"/>
  <c r="L119" i="116"/>
  <c r="J119" i="116"/>
  <c r="G119" i="116"/>
  <c r="H119" i="116" s="1"/>
  <c r="T118" i="116"/>
  <c r="R118" i="116"/>
  <c r="P118" i="116"/>
  <c r="N118" i="116"/>
  <c r="L118" i="116"/>
  <c r="J118" i="116"/>
  <c r="G118" i="116"/>
  <c r="H118" i="116" s="1"/>
  <c r="T132" i="117"/>
  <c r="R132" i="117"/>
  <c r="P132" i="117"/>
  <c r="N132" i="117"/>
  <c r="L132" i="117"/>
  <c r="J132" i="117"/>
  <c r="G132" i="117"/>
  <c r="H132" i="117" s="1"/>
  <c r="T131" i="117"/>
  <c r="R131" i="117"/>
  <c r="P131" i="117"/>
  <c r="N131" i="117"/>
  <c r="L131" i="117"/>
  <c r="J131" i="117"/>
  <c r="G131" i="117"/>
  <c r="H131" i="117" s="1"/>
  <c r="T130" i="117"/>
  <c r="R130" i="117"/>
  <c r="P130" i="117"/>
  <c r="N130" i="117"/>
  <c r="L130" i="117"/>
  <c r="J130" i="117"/>
  <c r="G130" i="117"/>
  <c r="H130" i="117" s="1"/>
  <c r="T129" i="117"/>
  <c r="R129" i="117"/>
  <c r="P129" i="117"/>
  <c r="N129" i="117"/>
  <c r="L129" i="117"/>
  <c r="J129" i="117"/>
  <c r="G129" i="117"/>
  <c r="H129" i="117" s="1"/>
  <c r="T128" i="117"/>
  <c r="R128" i="117"/>
  <c r="P128" i="117"/>
  <c r="N128" i="117"/>
  <c r="L128" i="117"/>
  <c r="J128" i="117"/>
  <c r="G128" i="117"/>
  <c r="H128" i="117" s="1"/>
  <c r="T127" i="117"/>
  <c r="R127" i="117"/>
  <c r="P127" i="117"/>
  <c r="N127" i="117"/>
  <c r="L127" i="117"/>
  <c r="J127" i="117"/>
  <c r="G127" i="117"/>
  <c r="H127" i="117" s="1"/>
  <c r="T126" i="117"/>
  <c r="R126" i="117"/>
  <c r="P126" i="117"/>
  <c r="N126" i="117"/>
  <c r="L126" i="117"/>
  <c r="J126" i="117"/>
  <c r="G126" i="117"/>
  <c r="H126" i="117" s="1"/>
  <c r="T125" i="117"/>
  <c r="R125" i="117"/>
  <c r="P125" i="117"/>
  <c r="N125" i="117"/>
  <c r="L125" i="117"/>
  <c r="J125" i="117"/>
  <c r="G125" i="117"/>
  <c r="H125" i="117" s="1"/>
  <c r="T124" i="117"/>
  <c r="R124" i="117"/>
  <c r="P124" i="117"/>
  <c r="N124" i="117"/>
  <c r="L124" i="117"/>
  <c r="J124" i="117"/>
  <c r="G124" i="117"/>
  <c r="H124" i="117" s="1"/>
  <c r="T123" i="117"/>
  <c r="R123" i="117"/>
  <c r="P123" i="117"/>
  <c r="N123" i="117"/>
  <c r="L123" i="117"/>
  <c r="J123" i="117"/>
  <c r="G123" i="117"/>
  <c r="H123" i="117" s="1"/>
  <c r="T122" i="117"/>
  <c r="R122" i="117"/>
  <c r="P122" i="117"/>
  <c r="N122" i="117"/>
  <c r="L122" i="117"/>
  <c r="J122" i="117"/>
  <c r="G122" i="117"/>
  <c r="H122" i="117" s="1"/>
  <c r="T121" i="117"/>
  <c r="R121" i="117"/>
  <c r="P121" i="117"/>
  <c r="N121" i="117"/>
  <c r="L121" i="117"/>
  <c r="J121" i="117"/>
  <c r="G121" i="117"/>
  <c r="H121" i="117" s="1"/>
  <c r="T120" i="117"/>
  <c r="R120" i="117"/>
  <c r="P120" i="117"/>
  <c r="N120" i="117"/>
  <c r="L120" i="117"/>
  <c r="J120" i="117"/>
  <c r="G120" i="117"/>
  <c r="H120" i="117" s="1"/>
  <c r="T119" i="117"/>
  <c r="R119" i="117"/>
  <c r="P119" i="117"/>
  <c r="N119" i="117"/>
  <c r="L119" i="117"/>
  <c r="J119" i="117"/>
  <c r="G119" i="117"/>
  <c r="H119" i="117" s="1"/>
  <c r="T118" i="117"/>
  <c r="R118" i="117"/>
  <c r="P118" i="117"/>
  <c r="N118" i="117"/>
  <c r="L118" i="117"/>
  <c r="J118" i="117"/>
  <c r="G118" i="117"/>
  <c r="H118" i="117" s="1"/>
  <c r="T132" i="107"/>
  <c r="R132" i="107"/>
  <c r="P132" i="107"/>
  <c r="N132" i="107"/>
  <c r="L132" i="107"/>
  <c r="J132" i="107"/>
  <c r="G132" i="107"/>
  <c r="H132" i="107" s="1"/>
  <c r="T131" i="107"/>
  <c r="R131" i="107"/>
  <c r="P131" i="107"/>
  <c r="N131" i="107"/>
  <c r="L131" i="107"/>
  <c r="J131" i="107"/>
  <c r="G131" i="107"/>
  <c r="H131" i="107" s="1"/>
  <c r="T130" i="107"/>
  <c r="R130" i="107"/>
  <c r="P130" i="107"/>
  <c r="N130" i="107"/>
  <c r="L130" i="107"/>
  <c r="J130" i="107"/>
  <c r="G130" i="107"/>
  <c r="H130" i="107" s="1"/>
  <c r="T129" i="107"/>
  <c r="R129" i="107"/>
  <c r="P129" i="107"/>
  <c r="N129" i="107"/>
  <c r="L129" i="107"/>
  <c r="J129" i="107"/>
  <c r="G129" i="107"/>
  <c r="H129" i="107" s="1"/>
  <c r="T128" i="107"/>
  <c r="R128" i="107"/>
  <c r="P128" i="107"/>
  <c r="N128" i="107"/>
  <c r="L128" i="107"/>
  <c r="J128" i="107"/>
  <c r="G128" i="107"/>
  <c r="H128" i="107" s="1"/>
  <c r="T127" i="107"/>
  <c r="R127" i="107"/>
  <c r="P127" i="107"/>
  <c r="N127" i="107"/>
  <c r="L127" i="107"/>
  <c r="J127" i="107"/>
  <c r="G127" i="107"/>
  <c r="H127" i="107" s="1"/>
  <c r="T126" i="107"/>
  <c r="R126" i="107"/>
  <c r="P126" i="107"/>
  <c r="N126" i="107"/>
  <c r="L126" i="107"/>
  <c r="J126" i="107"/>
  <c r="G126" i="107"/>
  <c r="H126" i="107" s="1"/>
  <c r="T125" i="107"/>
  <c r="R125" i="107"/>
  <c r="P125" i="107"/>
  <c r="N125" i="107"/>
  <c r="L125" i="107"/>
  <c r="J125" i="107"/>
  <c r="G125" i="107"/>
  <c r="H125" i="107" s="1"/>
  <c r="T124" i="107"/>
  <c r="R124" i="107"/>
  <c r="P124" i="107"/>
  <c r="N124" i="107"/>
  <c r="L124" i="107"/>
  <c r="J124" i="107"/>
  <c r="G124" i="107"/>
  <c r="H124" i="107" s="1"/>
  <c r="T123" i="107"/>
  <c r="R123" i="107"/>
  <c r="P123" i="107"/>
  <c r="N123" i="107"/>
  <c r="L123" i="107"/>
  <c r="J123" i="107"/>
  <c r="G123" i="107"/>
  <c r="H123" i="107" s="1"/>
  <c r="T122" i="107"/>
  <c r="R122" i="107"/>
  <c r="P122" i="107"/>
  <c r="N122" i="107"/>
  <c r="L122" i="107"/>
  <c r="J122" i="107"/>
  <c r="G122" i="107"/>
  <c r="H122" i="107" s="1"/>
  <c r="T121" i="107"/>
  <c r="R121" i="107"/>
  <c r="P121" i="107"/>
  <c r="N121" i="107"/>
  <c r="L121" i="107"/>
  <c r="J121" i="107"/>
  <c r="G121" i="107"/>
  <c r="H121" i="107" s="1"/>
  <c r="T120" i="107"/>
  <c r="R120" i="107"/>
  <c r="P120" i="107"/>
  <c r="N120" i="107"/>
  <c r="L120" i="107"/>
  <c r="J120" i="107"/>
  <c r="G120" i="107"/>
  <c r="H120" i="107" s="1"/>
  <c r="T119" i="107"/>
  <c r="R119" i="107"/>
  <c r="P119" i="107"/>
  <c r="N119" i="107"/>
  <c r="L119" i="107"/>
  <c r="J119" i="107"/>
  <c r="G119" i="107"/>
  <c r="H119" i="107" s="1"/>
  <c r="T118" i="107"/>
  <c r="R118" i="107"/>
  <c r="P118" i="107"/>
  <c r="N118" i="107"/>
  <c r="L118" i="107"/>
  <c r="J118" i="107"/>
  <c r="G118" i="107"/>
  <c r="H118" i="107" s="1"/>
  <c r="T132" i="118"/>
  <c r="R132" i="118"/>
  <c r="P132" i="118"/>
  <c r="N132" i="118"/>
  <c r="L132" i="118"/>
  <c r="J132" i="118"/>
  <c r="G132" i="118"/>
  <c r="H132" i="118" s="1"/>
  <c r="T131" i="118"/>
  <c r="R131" i="118"/>
  <c r="P131" i="118"/>
  <c r="N131" i="118"/>
  <c r="L131" i="118"/>
  <c r="J131" i="118"/>
  <c r="G131" i="118"/>
  <c r="H131" i="118" s="1"/>
  <c r="T130" i="118"/>
  <c r="R130" i="118"/>
  <c r="P130" i="118"/>
  <c r="N130" i="118"/>
  <c r="L130" i="118"/>
  <c r="J130" i="118"/>
  <c r="G130" i="118"/>
  <c r="H130" i="118" s="1"/>
  <c r="T129" i="118"/>
  <c r="R129" i="118"/>
  <c r="P129" i="118"/>
  <c r="N129" i="118"/>
  <c r="L129" i="118"/>
  <c r="J129" i="118"/>
  <c r="G129" i="118"/>
  <c r="H129" i="118" s="1"/>
  <c r="T128" i="118"/>
  <c r="R128" i="118"/>
  <c r="P128" i="118"/>
  <c r="N128" i="118"/>
  <c r="L128" i="118"/>
  <c r="J128" i="118"/>
  <c r="G128" i="118"/>
  <c r="H128" i="118" s="1"/>
  <c r="T127" i="118"/>
  <c r="R127" i="118"/>
  <c r="P127" i="118"/>
  <c r="N127" i="118"/>
  <c r="L127" i="118"/>
  <c r="J127" i="118"/>
  <c r="G127" i="118"/>
  <c r="H127" i="118" s="1"/>
  <c r="T126" i="118"/>
  <c r="R126" i="118"/>
  <c r="P126" i="118"/>
  <c r="N126" i="118"/>
  <c r="L126" i="118"/>
  <c r="J126" i="118"/>
  <c r="G126" i="118"/>
  <c r="H126" i="118" s="1"/>
  <c r="T125" i="118"/>
  <c r="R125" i="118"/>
  <c r="P125" i="118"/>
  <c r="N125" i="118"/>
  <c r="L125" i="118"/>
  <c r="J125" i="118"/>
  <c r="G125" i="118"/>
  <c r="H125" i="118" s="1"/>
  <c r="T124" i="118"/>
  <c r="R124" i="118"/>
  <c r="P124" i="118"/>
  <c r="N124" i="118"/>
  <c r="L124" i="118"/>
  <c r="J124" i="118"/>
  <c r="G124" i="118"/>
  <c r="H124" i="118" s="1"/>
  <c r="T123" i="118"/>
  <c r="R123" i="118"/>
  <c r="P123" i="118"/>
  <c r="N123" i="118"/>
  <c r="L123" i="118"/>
  <c r="J123" i="118"/>
  <c r="G123" i="118"/>
  <c r="H123" i="118" s="1"/>
  <c r="T122" i="118"/>
  <c r="R122" i="118"/>
  <c r="P122" i="118"/>
  <c r="N122" i="118"/>
  <c r="L122" i="118"/>
  <c r="J122" i="118"/>
  <c r="G122" i="118"/>
  <c r="H122" i="118" s="1"/>
  <c r="T121" i="118"/>
  <c r="R121" i="118"/>
  <c r="P121" i="118"/>
  <c r="N121" i="118"/>
  <c r="L121" i="118"/>
  <c r="J121" i="118"/>
  <c r="G121" i="118"/>
  <c r="H121" i="118" s="1"/>
  <c r="T120" i="118"/>
  <c r="R120" i="118"/>
  <c r="P120" i="118"/>
  <c r="N120" i="118"/>
  <c r="L120" i="118"/>
  <c r="J120" i="118"/>
  <c r="G120" i="118"/>
  <c r="H120" i="118" s="1"/>
  <c r="T119" i="118"/>
  <c r="R119" i="118"/>
  <c r="P119" i="118"/>
  <c r="N119" i="118"/>
  <c r="L119" i="118"/>
  <c r="J119" i="118"/>
  <c r="G119" i="118"/>
  <c r="H119" i="118" s="1"/>
  <c r="T118" i="118"/>
  <c r="R118" i="118"/>
  <c r="P118" i="118"/>
  <c r="N118" i="118"/>
  <c r="L118" i="118"/>
  <c r="J118" i="118"/>
  <c r="G118" i="118"/>
  <c r="H118" i="118" s="1"/>
  <c r="T132" i="103"/>
  <c r="R132" i="103"/>
  <c r="P132" i="103"/>
  <c r="N132" i="103"/>
  <c r="L132" i="103"/>
  <c r="J132" i="103"/>
  <c r="G132" i="103"/>
  <c r="H132" i="103" s="1"/>
  <c r="T131" i="103"/>
  <c r="R131" i="103"/>
  <c r="P131" i="103"/>
  <c r="N131" i="103"/>
  <c r="L131" i="103"/>
  <c r="J131" i="103"/>
  <c r="G131" i="103"/>
  <c r="H131" i="103" s="1"/>
  <c r="T130" i="103"/>
  <c r="R130" i="103"/>
  <c r="P130" i="103"/>
  <c r="N130" i="103"/>
  <c r="L130" i="103"/>
  <c r="J130" i="103"/>
  <c r="G130" i="103"/>
  <c r="H130" i="103" s="1"/>
  <c r="T129" i="103"/>
  <c r="R129" i="103"/>
  <c r="P129" i="103"/>
  <c r="N129" i="103"/>
  <c r="L129" i="103"/>
  <c r="J129" i="103"/>
  <c r="G129" i="103"/>
  <c r="H129" i="103" s="1"/>
  <c r="T128" i="103"/>
  <c r="R128" i="103"/>
  <c r="P128" i="103"/>
  <c r="N128" i="103"/>
  <c r="L128" i="103"/>
  <c r="J128" i="103"/>
  <c r="G128" i="103"/>
  <c r="H128" i="103" s="1"/>
  <c r="T127" i="103"/>
  <c r="R127" i="103"/>
  <c r="P127" i="103"/>
  <c r="N127" i="103"/>
  <c r="L127" i="103"/>
  <c r="J127" i="103"/>
  <c r="G127" i="103"/>
  <c r="H127" i="103" s="1"/>
  <c r="T126" i="103"/>
  <c r="R126" i="103"/>
  <c r="P126" i="103"/>
  <c r="N126" i="103"/>
  <c r="L126" i="103"/>
  <c r="J126" i="103"/>
  <c r="G126" i="103"/>
  <c r="H126" i="103" s="1"/>
  <c r="T125" i="103"/>
  <c r="R125" i="103"/>
  <c r="P125" i="103"/>
  <c r="N125" i="103"/>
  <c r="L125" i="103"/>
  <c r="J125" i="103"/>
  <c r="G125" i="103"/>
  <c r="H125" i="103" s="1"/>
  <c r="T124" i="103"/>
  <c r="R124" i="103"/>
  <c r="P124" i="103"/>
  <c r="N124" i="103"/>
  <c r="L124" i="103"/>
  <c r="J124" i="103"/>
  <c r="G124" i="103"/>
  <c r="H124" i="103" s="1"/>
  <c r="T123" i="103"/>
  <c r="R123" i="103"/>
  <c r="P123" i="103"/>
  <c r="N123" i="103"/>
  <c r="L123" i="103"/>
  <c r="J123" i="103"/>
  <c r="G123" i="103"/>
  <c r="H123" i="103" s="1"/>
  <c r="T122" i="103"/>
  <c r="R122" i="103"/>
  <c r="P122" i="103"/>
  <c r="N122" i="103"/>
  <c r="L122" i="103"/>
  <c r="J122" i="103"/>
  <c r="G122" i="103"/>
  <c r="H122" i="103" s="1"/>
  <c r="T121" i="103"/>
  <c r="R121" i="103"/>
  <c r="P121" i="103"/>
  <c r="N121" i="103"/>
  <c r="L121" i="103"/>
  <c r="J121" i="103"/>
  <c r="G121" i="103"/>
  <c r="H121" i="103" s="1"/>
  <c r="T120" i="103"/>
  <c r="R120" i="103"/>
  <c r="P120" i="103"/>
  <c r="N120" i="103"/>
  <c r="L120" i="103"/>
  <c r="J120" i="103"/>
  <c r="G120" i="103"/>
  <c r="H120" i="103" s="1"/>
  <c r="T119" i="103"/>
  <c r="R119" i="103"/>
  <c r="P119" i="103"/>
  <c r="N119" i="103"/>
  <c r="L119" i="103"/>
  <c r="J119" i="103"/>
  <c r="G119" i="103"/>
  <c r="H119" i="103" s="1"/>
  <c r="T118" i="103"/>
  <c r="R118" i="103"/>
  <c r="P118" i="103"/>
  <c r="N118" i="103"/>
  <c r="L118" i="103"/>
  <c r="J118" i="103"/>
  <c r="G118" i="103"/>
  <c r="H118" i="103" s="1"/>
  <c r="T113" i="111"/>
  <c r="R113" i="111"/>
  <c r="P113" i="111"/>
  <c r="N113" i="111"/>
  <c r="L113" i="111"/>
  <c r="J113" i="111"/>
  <c r="G113" i="111"/>
  <c r="H113" i="111" s="1"/>
  <c r="T112" i="111"/>
  <c r="R112" i="111"/>
  <c r="P112" i="111"/>
  <c r="N112" i="111"/>
  <c r="L112" i="111"/>
  <c r="J112" i="111"/>
  <c r="G112" i="111"/>
  <c r="H112" i="111" s="1"/>
  <c r="T111" i="111"/>
  <c r="R111" i="111"/>
  <c r="P111" i="111"/>
  <c r="N111" i="111"/>
  <c r="L111" i="111"/>
  <c r="J111" i="111"/>
  <c r="G111" i="111"/>
  <c r="H111" i="111" s="1"/>
  <c r="T110" i="111"/>
  <c r="R110" i="111"/>
  <c r="P110" i="111"/>
  <c r="N110" i="111"/>
  <c r="L110" i="111"/>
  <c r="J110" i="111"/>
  <c r="G110" i="111"/>
  <c r="H110" i="111" s="1"/>
  <c r="T109" i="111"/>
  <c r="R109" i="111"/>
  <c r="P109" i="111"/>
  <c r="N109" i="111"/>
  <c r="L109" i="111"/>
  <c r="J109" i="111"/>
  <c r="G109" i="111"/>
  <c r="H109" i="111" s="1"/>
  <c r="T108" i="111"/>
  <c r="R108" i="111"/>
  <c r="P108" i="111"/>
  <c r="N108" i="111"/>
  <c r="L108" i="111"/>
  <c r="J108" i="111"/>
  <c r="G108" i="111"/>
  <c r="H108" i="111" s="1"/>
  <c r="T107" i="111"/>
  <c r="R107" i="111"/>
  <c r="P107" i="111"/>
  <c r="N107" i="111"/>
  <c r="L107" i="111"/>
  <c r="J107" i="111"/>
  <c r="G107" i="111"/>
  <c r="H107" i="111" s="1"/>
  <c r="T106" i="111"/>
  <c r="R106" i="111"/>
  <c r="P106" i="111"/>
  <c r="N106" i="111"/>
  <c r="L106" i="111"/>
  <c r="J106" i="111"/>
  <c r="G106" i="111"/>
  <c r="H106" i="111" s="1"/>
  <c r="T105" i="111"/>
  <c r="R105" i="111"/>
  <c r="P105" i="111"/>
  <c r="N105" i="111"/>
  <c r="L105" i="111"/>
  <c r="J105" i="111"/>
  <c r="G105" i="111"/>
  <c r="H105" i="111" s="1"/>
  <c r="T104" i="111"/>
  <c r="R104" i="111"/>
  <c r="P104" i="111"/>
  <c r="N104" i="111"/>
  <c r="L104" i="111"/>
  <c r="J104" i="111"/>
  <c r="G104" i="111"/>
  <c r="H104" i="111" s="1"/>
  <c r="T103" i="111"/>
  <c r="R103" i="111"/>
  <c r="P103" i="111"/>
  <c r="N103" i="111"/>
  <c r="L103" i="111"/>
  <c r="J103" i="111"/>
  <c r="G103" i="111"/>
  <c r="H103" i="111" s="1"/>
  <c r="T102" i="111"/>
  <c r="R102" i="111"/>
  <c r="P102" i="111"/>
  <c r="N102" i="111"/>
  <c r="L102" i="111"/>
  <c r="J102" i="111"/>
  <c r="G102" i="111"/>
  <c r="H102" i="111" s="1"/>
  <c r="T101" i="111"/>
  <c r="R101" i="111"/>
  <c r="P101" i="111"/>
  <c r="N101" i="111"/>
  <c r="L101" i="111"/>
  <c r="J101" i="111"/>
  <c r="G101" i="111"/>
  <c r="H101" i="111" s="1"/>
  <c r="T100" i="111"/>
  <c r="R100" i="111"/>
  <c r="P100" i="111"/>
  <c r="N100" i="111"/>
  <c r="L100" i="111"/>
  <c r="J100" i="111"/>
  <c r="G100" i="111"/>
  <c r="H100" i="111" s="1"/>
  <c r="T99" i="111"/>
  <c r="R99" i="111"/>
  <c r="P99" i="111"/>
  <c r="N99" i="111"/>
  <c r="L99" i="111"/>
  <c r="J99" i="111"/>
  <c r="G99" i="111"/>
  <c r="H99" i="111" s="1"/>
  <c r="T113" i="104"/>
  <c r="R113" i="104"/>
  <c r="P113" i="104"/>
  <c r="N113" i="104"/>
  <c r="L113" i="104"/>
  <c r="J113" i="104"/>
  <c r="G113" i="104"/>
  <c r="H113" i="104" s="1"/>
  <c r="T112" i="104"/>
  <c r="R112" i="104"/>
  <c r="P112" i="104"/>
  <c r="N112" i="104"/>
  <c r="L112" i="104"/>
  <c r="J112" i="104"/>
  <c r="G112" i="104"/>
  <c r="H112" i="104" s="1"/>
  <c r="T111" i="104"/>
  <c r="R111" i="104"/>
  <c r="P111" i="104"/>
  <c r="N111" i="104"/>
  <c r="L111" i="104"/>
  <c r="J111" i="104"/>
  <c r="G111" i="104"/>
  <c r="H111" i="104" s="1"/>
  <c r="T110" i="104"/>
  <c r="R110" i="104"/>
  <c r="P110" i="104"/>
  <c r="N110" i="104"/>
  <c r="L110" i="104"/>
  <c r="J110" i="104"/>
  <c r="G110" i="104"/>
  <c r="H110" i="104" s="1"/>
  <c r="T109" i="104"/>
  <c r="R109" i="104"/>
  <c r="P109" i="104"/>
  <c r="N109" i="104"/>
  <c r="L109" i="104"/>
  <c r="J109" i="104"/>
  <c r="G109" i="104"/>
  <c r="H109" i="104" s="1"/>
  <c r="T108" i="104"/>
  <c r="R108" i="104"/>
  <c r="P108" i="104"/>
  <c r="N108" i="104"/>
  <c r="L108" i="104"/>
  <c r="J108" i="104"/>
  <c r="G108" i="104"/>
  <c r="H108" i="104" s="1"/>
  <c r="T107" i="104"/>
  <c r="R107" i="104"/>
  <c r="P107" i="104"/>
  <c r="N107" i="104"/>
  <c r="L107" i="104"/>
  <c r="J107" i="104"/>
  <c r="G107" i="104"/>
  <c r="H107" i="104" s="1"/>
  <c r="T106" i="104"/>
  <c r="R106" i="104"/>
  <c r="P106" i="104"/>
  <c r="N106" i="104"/>
  <c r="L106" i="104"/>
  <c r="J106" i="104"/>
  <c r="G106" i="104"/>
  <c r="H106" i="104" s="1"/>
  <c r="T105" i="104"/>
  <c r="R105" i="104"/>
  <c r="P105" i="104"/>
  <c r="N105" i="104"/>
  <c r="L105" i="104"/>
  <c r="J105" i="104"/>
  <c r="G105" i="104"/>
  <c r="H105" i="104" s="1"/>
  <c r="T104" i="104"/>
  <c r="R104" i="104"/>
  <c r="P104" i="104"/>
  <c r="N104" i="104"/>
  <c r="L104" i="104"/>
  <c r="J104" i="104"/>
  <c r="G104" i="104"/>
  <c r="H104" i="104" s="1"/>
  <c r="T103" i="104"/>
  <c r="R103" i="104"/>
  <c r="P103" i="104"/>
  <c r="N103" i="104"/>
  <c r="L103" i="104"/>
  <c r="J103" i="104"/>
  <c r="G103" i="104"/>
  <c r="H103" i="104" s="1"/>
  <c r="T102" i="104"/>
  <c r="R102" i="104"/>
  <c r="P102" i="104"/>
  <c r="N102" i="104"/>
  <c r="L102" i="104"/>
  <c r="J102" i="104"/>
  <c r="G102" i="104"/>
  <c r="H102" i="104" s="1"/>
  <c r="T101" i="104"/>
  <c r="R101" i="104"/>
  <c r="P101" i="104"/>
  <c r="N101" i="104"/>
  <c r="L101" i="104"/>
  <c r="J101" i="104"/>
  <c r="G101" i="104"/>
  <c r="H101" i="104" s="1"/>
  <c r="T100" i="104"/>
  <c r="R100" i="104"/>
  <c r="P100" i="104"/>
  <c r="N100" i="104"/>
  <c r="L100" i="104"/>
  <c r="J100" i="104"/>
  <c r="G100" i="104"/>
  <c r="H100" i="104" s="1"/>
  <c r="T99" i="104"/>
  <c r="R99" i="104"/>
  <c r="P99" i="104"/>
  <c r="N99" i="104"/>
  <c r="L99" i="104"/>
  <c r="J99" i="104"/>
  <c r="G99" i="104"/>
  <c r="H99" i="104" s="1"/>
  <c r="T113" i="105"/>
  <c r="R113" i="105"/>
  <c r="P113" i="105"/>
  <c r="N113" i="105"/>
  <c r="L113" i="105"/>
  <c r="J113" i="105"/>
  <c r="G113" i="105"/>
  <c r="H113" i="105" s="1"/>
  <c r="T112" i="105"/>
  <c r="R112" i="105"/>
  <c r="P112" i="105"/>
  <c r="N112" i="105"/>
  <c r="L112" i="105"/>
  <c r="J112" i="105"/>
  <c r="G112" i="105"/>
  <c r="H112" i="105" s="1"/>
  <c r="T111" i="105"/>
  <c r="R111" i="105"/>
  <c r="P111" i="105"/>
  <c r="N111" i="105"/>
  <c r="L111" i="105"/>
  <c r="J111" i="105"/>
  <c r="G111" i="105"/>
  <c r="H111" i="105" s="1"/>
  <c r="T110" i="105"/>
  <c r="R110" i="105"/>
  <c r="P110" i="105"/>
  <c r="N110" i="105"/>
  <c r="L110" i="105"/>
  <c r="J110" i="105"/>
  <c r="G110" i="105"/>
  <c r="H110" i="105" s="1"/>
  <c r="T109" i="105"/>
  <c r="R109" i="105"/>
  <c r="P109" i="105"/>
  <c r="N109" i="105"/>
  <c r="L109" i="105"/>
  <c r="J109" i="105"/>
  <c r="G109" i="105"/>
  <c r="H109" i="105" s="1"/>
  <c r="T108" i="105"/>
  <c r="R108" i="105"/>
  <c r="P108" i="105"/>
  <c r="N108" i="105"/>
  <c r="L108" i="105"/>
  <c r="J108" i="105"/>
  <c r="G108" i="105"/>
  <c r="H108" i="105" s="1"/>
  <c r="T107" i="105"/>
  <c r="R107" i="105"/>
  <c r="P107" i="105"/>
  <c r="N107" i="105"/>
  <c r="L107" i="105"/>
  <c r="J107" i="105"/>
  <c r="G107" i="105"/>
  <c r="H107" i="105" s="1"/>
  <c r="T106" i="105"/>
  <c r="R106" i="105"/>
  <c r="P106" i="105"/>
  <c r="N106" i="105"/>
  <c r="L106" i="105"/>
  <c r="J106" i="105"/>
  <c r="G106" i="105"/>
  <c r="H106" i="105" s="1"/>
  <c r="T105" i="105"/>
  <c r="R105" i="105"/>
  <c r="P105" i="105"/>
  <c r="N105" i="105"/>
  <c r="L105" i="105"/>
  <c r="J105" i="105"/>
  <c r="G105" i="105"/>
  <c r="H105" i="105" s="1"/>
  <c r="T104" i="105"/>
  <c r="R104" i="105"/>
  <c r="P104" i="105"/>
  <c r="N104" i="105"/>
  <c r="L104" i="105"/>
  <c r="J104" i="105"/>
  <c r="G104" i="105"/>
  <c r="H104" i="105" s="1"/>
  <c r="T103" i="105"/>
  <c r="R103" i="105"/>
  <c r="P103" i="105"/>
  <c r="N103" i="105"/>
  <c r="L103" i="105"/>
  <c r="J103" i="105"/>
  <c r="G103" i="105"/>
  <c r="H103" i="105" s="1"/>
  <c r="T102" i="105"/>
  <c r="R102" i="105"/>
  <c r="P102" i="105"/>
  <c r="N102" i="105"/>
  <c r="L102" i="105"/>
  <c r="J102" i="105"/>
  <c r="G102" i="105"/>
  <c r="H102" i="105" s="1"/>
  <c r="T101" i="105"/>
  <c r="R101" i="105"/>
  <c r="P101" i="105"/>
  <c r="N101" i="105"/>
  <c r="L101" i="105"/>
  <c r="J101" i="105"/>
  <c r="G101" i="105"/>
  <c r="H101" i="105" s="1"/>
  <c r="T100" i="105"/>
  <c r="R100" i="105"/>
  <c r="P100" i="105"/>
  <c r="N100" i="105"/>
  <c r="L100" i="105"/>
  <c r="J100" i="105"/>
  <c r="G100" i="105"/>
  <c r="H100" i="105" s="1"/>
  <c r="T99" i="105"/>
  <c r="R99" i="105"/>
  <c r="P99" i="105"/>
  <c r="N99" i="105"/>
  <c r="L99" i="105"/>
  <c r="J99" i="105"/>
  <c r="G99" i="105"/>
  <c r="H99" i="105" s="1"/>
  <c r="T113" i="106"/>
  <c r="R113" i="106"/>
  <c r="P113" i="106"/>
  <c r="N113" i="106"/>
  <c r="L113" i="106"/>
  <c r="J113" i="106"/>
  <c r="G113" i="106"/>
  <c r="H113" i="106" s="1"/>
  <c r="T112" i="106"/>
  <c r="R112" i="106"/>
  <c r="P112" i="106"/>
  <c r="N112" i="106"/>
  <c r="L112" i="106"/>
  <c r="J112" i="106"/>
  <c r="G112" i="106"/>
  <c r="H112" i="106" s="1"/>
  <c r="T111" i="106"/>
  <c r="R111" i="106"/>
  <c r="P111" i="106"/>
  <c r="N111" i="106"/>
  <c r="L111" i="106"/>
  <c r="J111" i="106"/>
  <c r="G111" i="106"/>
  <c r="H111" i="106" s="1"/>
  <c r="T110" i="106"/>
  <c r="R110" i="106"/>
  <c r="P110" i="106"/>
  <c r="N110" i="106"/>
  <c r="L110" i="106"/>
  <c r="J110" i="106"/>
  <c r="G110" i="106"/>
  <c r="H110" i="106" s="1"/>
  <c r="T109" i="106"/>
  <c r="R109" i="106"/>
  <c r="P109" i="106"/>
  <c r="N109" i="106"/>
  <c r="L109" i="106"/>
  <c r="J109" i="106"/>
  <c r="G109" i="106"/>
  <c r="H109" i="106" s="1"/>
  <c r="T108" i="106"/>
  <c r="R108" i="106"/>
  <c r="P108" i="106"/>
  <c r="N108" i="106"/>
  <c r="L108" i="106"/>
  <c r="J108" i="106"/>
  <c r="G108" i="106"/>
  <c r="H108" i="106" s="1"/>
  <c r="T107" i="106"/>
  <c r="R107" i="106"/>
  <c r="P107" i="106"/>
  <c r="N107" i="106"/>
  <c r="L107" i="106"/>
  <c r="J107" i="106"/>
  <c r="G107" i="106"/>
  <c r="H107" i="106" s="1"/>
  <c r="T106" i="106"/>
  <c r="R106" i="106"/>
  <c r="P106" i="106"/>
  <c r="N106" i="106"/>
  <c r="L106" i="106"/>
  <c r="J106" i="106"/>
  <c r="G106" i="106"/>
  <c r="H106" i="106" s="1"/>
  <c r="T105" i="106"/>
  <c r="R105" i="106"/>
  <c r="P105" i="106"/>
  <c r="N105" i="106"/>
  <c r="L105" i="106"/>
  <c r="J105" i="106"/>
  <c r="G105" i="106"/>
  <c r="H105" i="106" s="1"/>
  <c r="T104" i="106"/>
  <c r="R104" i="106"/>
  <c r="P104" i="106"/>
  <c r="N104" i="106"/>
  <c r="L104" i="106"/>
  <c r="J104" i="106"/>
  <c r="G104" i="106"/>
  <c r="H104" i="106" s="1"/>
  <c r="T103" i="106"/>
  <c r="R103" i="106"/>
  <c r="P103" i="106"/>
  <c r="N103" i="106"/>
  <c r="L103" i="106"/>
  <c r="J103" i="106"/>
  <c r="G103" i="106"/>
  <c r="H103" i="106" s="1"/>
  <c r="T102" i="106"/>
  <c r="R102" i="106"/>
  <c r="P102" i="106"/>
  <c r="N102" i="106"/>
  <c r="L102" i="106"/>
  <c r="J102" i="106"/>
  <c r="G102" i="106"/>
  <c r="H102" i="106" s="1"/>
  <c r="T101" i="106"/>
  <c r="R101" i="106"/>
  <c r="P101" i="106"/>
  <c r="N101" i="106"/>
  <c r="L101" i="106"/>
  <c r="J101" i="106"/>
  <c r="G101" i="106"/>
  <c r="H101" i="106" s="1"/>
  <c r="T100" i="106"/>
  <c r="R100" i="106"/>
  <c r="P100" i="106"/>
  <c r="N100" i="106"/>
  <c r="L100" i="106"/>
  <c r="J100" i="106"/>
  <c r="G100" i="106"/>
  <c r="H100" i="106" s="1"/>
  <c r="T99" i="106"/>
  <c r="R99" i="106"/>
  <c r="P99" i="106"/>
  <c r="N99" i="106"/>
  <c r="L99" i="106"/>
  <c r="J99" i="106"/>
  <c r="G99" i="106"/>
  <c r="H99" i="106" s="1"/>
  <c r="T113" i="112"/>
  <c r="R113" i="112"/>
  <c r="P113" i="112"/>
  <c r="N113" i="112"/>
  <c r="L113" i="112"/>
  <c r="J113" i="112"/>
  <c r="G113" i="112"/>
  <c r="H113" i="112" s="1"/>
  <c r="T112" i="112"/>
  <c r="R112" i="112"/>
  <c r="P112" i="112"/>
  <c r="N112" i="112"/>
  <c r="L112" i="112"/>
  <c r="J112" i="112"/>
  <c r="G112" i="112"/>
  <c r="H112" i="112" s="1"/>
  <c r="T111" i="112"/>
  <c r="R111" i="112"/>
  <c r="P111" i="112"/>
  <c r="N111" i="112"/>
  <c r="L111" i="112"/>
  <c r="J111" i="112"/>
  <c r="G111" i="112"/>
  <c r="H111" i="112" s="1"/>
  <c r="T110" i="112"/>
  <c r="R110" i="112"/>
  <c r="P110" i="112"/>
  <c r="N110" i="112"/>
  <c r="L110" i="112"/>
  <c r="J110" i="112"/>
  <c r="G110" i="112"/>
  <c r="H110" i="112" s="1"/>
  <c r="T109" i="112"/>
  <c r="R109" i="112"/>
  <c r="P109" i="112"/>
  <c r="N109" i="112"/>
  <c r="L109" i="112"/>
  <c r="J109" i="112"/>
  <c r="G109" i="112"/>
  <c r="H109" i="112" s="1"/>
  <c r="T108" i="112"/>
  <c r="R108" i="112"/>
  <c r="P108" i="112"/>
  <c r="N108" i="112"/>
  <c r="L108" i="112"/>
  <c r="J108" i="112"/>
  <c r="G108" i="112"/>
  <c r="H108" i="112" s="1"/>
  <c r="T107" i="112"/>
  <c r="R107" i="112"/>
  <c r="P107" i="112"/>
  <c r="N107" i="112"/>
  <c r="L107" i="112"/>
  <c r="J107" i="112"/>
  <c r="G107" i="112"/>
  <c r="H107" i="112" s="1"/>
  <c r="T106" i="112"/>
  <c r="R106" i="112"/>
  <c r="P106" i="112"/>
  <c r="N106" i="112"/>
  <c r="L106" i="112"/>
  <c r="J106" i="112"/>
  <c r="G106" i="112"/>
  <c r="H106" i="112" s="1"/>
  <c r="T105" i="112"/>
  <c r="R105" i="112"/>
  <c r="P105" i="112"/>
  <c r="N105" i="112"/>
  <c r="L105" i="112"/>
  <c r="J105" i="112"/>
  <c r="G105" i="112"/>
  <c r="H105" i="112" s="1"/>
  <c r="T104" i="112"/>
  <c r="R104" i="112"/>
  <c r="P104" i="112"/>
  <c r="N104" i="112"/>
  <c r="L104" i="112"/>
  <c r="J104" i="112"/>
  <c r="G104" i="112"/>
  <c r="H104" i="112" s="1"/>
  <c r="T103" i="112"/>
  <c r="R103" i="112"/>
  <c r="P103" i="112"/>
  <c r="N103" i="112"/>
  <c r="L103" i="112"/>
  <c r="J103" i="112"/>
  <c r="G103" i="112"/>
  <c r="H103" i="112" s="1"/>
  <c r="T102" i="112"/>
  <c r="R102" i="112"/>
  <c r="P102" i="112"/>
  <c r="N102" i="112"/>
  <c r="L102" i="112"/>
  <c r="J102" i="112"/>
  <c r="G102" i="112"/>
  <c r="H102" i="112" s="1"/>
  <c r="T101" i="112"/>
  <c r="R101" i="112"/>
  <c r="P101" i="112"/>
  <c r="N101" i="112"/>
  <c r="L101" i="112"/>
  <c r="J101" i="112"/>
  <c r="G101" i="112"/>
  <c r="H101" i="112" s="1"/>
  <c r="T100" i="112"/>
  <c r="R100" i="112"/>
  <c r="P100" i="112"/>
  <c r="N100" i="112"/>
  <c r="L100" i="112"/>
  <c r="J100" i="112"/>
  <c r="G100" i="112"/>
  <c r="H100" i="112" s="1"/>
  <c r="T99" i="112"/>
  <c r="R99" i="112"/>
  <c r="P99" i="112"/>
  <c r="N99" i="112"/>
  <c r="L99" i="112"/>
  <c r="J99" i="112"/>
  <c r="G99" i="112"/>
  <c r="H99" i="112" s="1"/>
  <c r="T113" i="113"/>
  <c r="R113" i="113"/>
  <c r="P113" i="113"/>
  <c r="N113" i="113"/>
  <c r="L113" i="113"/>
  <c r="J113" i="113"/>
  <c r="G113" i="113"/>
  <c r="H113" i="113" s="1"/>
  <c r="T112" i="113"/>
  <c r="R112" i="113"/>
  <c r="P112" i="113"/>
  <c r="N112" i="113"/>
  <c r="L112" i="113"/>
  <c r="J112" i="113"/>
  <c r="G112" i="113"/>
  <c r="H112" i="113" s="1"/>
  <c r="T111" i="113"/>
  <c r="R111" i="113"/>
  <c r="P111" i="113"/>
  <c r="N111" i="113"/>
  <c r="L111" i="113"/>
  <c r="J111" i="113"/>
  <c r="G111" i="113"/>
  <c r="H111" i="113" s="1"/>
  <c r="T110" i="113"/>
  <c r="R110" i="113"/>
  <c r="P110" i="113"/>
  <c r="N110" i="113"/>
  <c r="L110" i="113"/>
  <c r="J110" i="113"/>
  <c r="G110" i="113"/>
  <c r="H110" i="113" s="1"/>
  <c r="T109" i="113"/>
  <c r="R109" i="113"/>
  <c r="P109" i="113"/>
  <c r="N109" i="113"/>
  <c r="L109" i="113"/>
  <c r="J109" i="113"/>
  <c r="G109" i="113"/>
  <c r="H109" i="113" s="1"/>
  <c r="T108" i="113"/>
  <c r="R108" i="113"/>
  <c r="P108" i="113"/>
  <c r="N108" i="113"/>
  <c r="L108" i="113"/>
  <c r="J108" i="113"/>
  <c r="G108" i="113"/>
  <c r="H108" i="113" s="1"/>
  <c r="T107" i="113"/>
  <c r="R107" i="113"/>
  <c r="P107" i="113"/>
  <c r="N107" i="113"/>
  <c r="L107" i="113"/>
  <c r="J107" i="113"/>
  <c r="G107" i="113"/>
  <c r="H107" i="113" s="1"/>
  <c r="T106" i="113"/>
  <c r="R106" i="113"/>
  <c r="P106" i="113"/>
  <c r="N106" i="113"/>
  <c r="L106" i="113"/>
  <c r="J106" i="113"/>
  <c r="G106" i="113"/>
  <c r="H106" i="113" s="1"/>
  <c r="T105" i="113"/>
  <c r="R105" i="113"/>
  <c r="P105" i="113"/>
  <c r="N105" i="113"/>
  <c r="L105" i="113"/>
  <c r="J105" i="113"/>
  <c r="G105" i="113"/>
  <c r="H105" i="113" s="1"/>
  <c r="T104" i="113"/>
  <c r="R104" i="113"/>
  <c r="P104" i="113"/>
  <c r="N104" i="113"/>
  <c r="L104" i="113"/>
  <c r="J104" i="113"/>
  <c r="G104" i="113"/>
  <c r="H104" i="113" s="1"/>
  <c r="T103" i="113"/>
  <c r="R103" i="113"/>
  <c r="P103" i="113"/>
  <c r="N103" i="113"/>
  <c r="L103" i="113"/>
  <c r="J103" i="113"/>
  <c r="G103" i="113"/>
  <c r="H103" i="113" s="1"/>
  <c r="T102" i="113"/>
  <c r="R102" i="113"/>
  <c r="P102" i="113"/>
  <c r="N102" i="113"/>
  <c r="L102" i="113"/>
  <c r="J102" i="113"/>
  <c r="G102" i="113"/>
  <c r="H102" i="113" s="1"/>
  <c r="T101" i="113"/>
  <c r="R101" i="113"/>
  <c r="P101" i="113"/>
  <c r="N101" i="113"/>
  <c r="L101" i="113"/>
  <c r="J101" i="113"/>
  <c r="G101" i="113"/>
  <c r="H101" i="113" s="1"/>
  <c r="T100" i="113"/>
  <c r="R100" i="113"/>
  <c r="P100" i="113"/>
  <c r="N100" i="113"/>
  <c r="L100" i="113"/>
  <c r="J100" i="113"/>
  <c r="G100" i="113"/>
  <c r="H100" i="113" s="1"/>
  <c r="T99" i="113"/>
  <c r="R99" i="113"/>
  <c r="P99" i="113"/>
  <c r="N99" i="113"/>
  <c r="L99" i="113"/>
  <c r="J99" i="113"/>
  <c r="G99" i="113"/>
  <c r="H99" i="113" s="1"/>
  <c r="T113" i="114"/>
  <c r="R113" i="114"/>
  <c r="P113" i="114"/>
  <c r="N113" i="114"/>
  <c r="L113" i="114"/>
  <c r="J113" i="114"/>
  <c r="G113" i="114"/>
  <c r="H113" i="114" s="1"/>
  <c r="T112" i="114"/>
  <c r="R112" i="114"/>
  <c r="P112" i="114"/>
  <c r="N112" i="114"/>
  <c r="L112" i="114"/>
  <c r="J112" i="114"/>
  <c r="G112" i="114"/>
  <c r="H112" i="114" s="1"/>
  <c r="T111" i="114"/>
  <c r="R111" i="114"/>
  <c r="P111" i="114"/>
  <c r="N111" i="114"/>
  <c r="L111" i="114"/>
  <c r="J111" i="114"/>
  <c r="G111" i="114"/>
  <c r="H111" i="114" s="1"/>
  <c r="T110" i="114"/>
  <c r="R110" i="114"/>
  <c r="P110" i="114"/>
  <c r="N110" i="114"/>
  <c r="L110" i="114"/>
  <c r="J110" i="114"/>
  <c r="G110" i="114"/>
  <c r="H110" i="114" s="1"/>
  <c r="T109" i="114"/>
  <c r="R109" i="114"/>
  <c r="P109" i="114"/>
  <c r="N109" i="114"/>
  <c r="L109" i="114"/>
  <c r="J109" i="114"/>
  <c r="G109" i="114"/>
  <c r="H109" i="114" s="1"/>
  <c r="T108" i="114"/>
  <c r="R108" i="114"/>
  <c r="P108" i="114"/>
  <c r="N108" i="114"/>
  <c r="L108" i="114"/>
  <c r="J108" i="114"/>
  <c r="G108" i="114"/>
  <c r="H108" i="114" s="1"/>
  <c r="T107" i="114"/>
  <c r="R107" i="114"/>
  <c r="P107" i="114"/>
  <c r="N107" i="114"/>
  <c r="L107" i="114"/>
  <c r="J107" i="114"/>
  <c r="G107" i="114"/>
  <c r="H107" i="114" s="1"/>
  <c r="T106" i="114"/>
  <c r="R106" i="114"/>
  <c r="P106" i="114"/>
  <c r="N106" i="114"/>
  <c r="L106" i="114"/>
  <c r="J106" i="114"/>
  <c r="G106" i="114"/>
  <c r="H106" i="114" s="1"/>
  <c r="T105" i="114"/>
  <c r="R105" i="114"/>
  <c r="P105" i="114"/>
  <c r="N105" i="114"/>
  <c r="L105" i="114"/>
  <c r="J105" i="114"/>
  <c r="G105" i="114"/>
  <c r="H105" i="114" s="1"/>
  <c r="T104" i="114"/>
  <c r="R104" i="114"/>
  <c r="P104" i="114"/>
  <c r="N104" i="114"/>
  <c r="L104" i="114"/>
  <c r="J104" i="114"/>
  <c r="G104" i="114"/>
  <c r="H104" i="114" s="1"/>
  <c r="T103" i="114"/>
  <c r="R103" i="114"/>
  <c r="P103" i="114"/>
  <c r="N103" i="114"/>
  <c r="L103" i="114"/>
  <c r="J103" i="114"/>
  <c r="G103" i="114"/>
  <c r="H103" i="114" s="1"/>
  <c r="T102" i="114"/>
  <c r="R102" i="114"/>
  <c r="P102" i="114"/>
  <c r="N102" i="114"/>
  <c r="L102" i="114"/>
  <c r="J102" i="114"/>
  <c r="G102" i="114"/>
  <c r="H102" i="114" s="1"/>
  <c r="T101" i="114"/>
  <c r="R101" i="114"/>
  <c r="P101" i="114"/>
  <c r="N101" i="114"/>
  <c r="L101" i="114"/>
  <c r="J101" i="114"/>
  <c r="G101" i="114"/>
  <c r="H101" i="114" s="1"/>
  <c r="T100" i="114"/>
  <c r="R100" i="114"/>
  <c r="P100" i="114"/>
  <c r="N100" i="114"/>
  <c r="L100" i="114"/>
  <c r="J100" i="114"/>
  <c r="G100" i="114"/>
  <c r="H100" i="114" s="1"/>
  <c r="T99" i="114"/>
  <c r="R99" i="114"/>
  <c r="P99" i="114"/>
  <c r="N99" i="114"/>
  <c r="L99" i="114"/>
  <c r="J99" i="114"/>
  <c r="G99" i="114"/>
  <c r="H99" i="114" s="1"/>
  <c r="T113" i="115"/>
  <c r="R113" i="115"/>
  <c r="P113" i="115"/>
  <c r="N113" i="115"/>
  <c r="L113" i="115"/>
  <c r="J113" i="115"/>
  <c r="G113" i="115"/>
  <c r="H113" i="115" s="1"/>
  <c r="T112" i="115"/>
  <c r="R112" i="115"/>
  <c r="P112" i="115"/>
  <c r="N112" i="115"/>
  <c r="L112" i="115"/>
  <c r="J112" i="115"/>
  <c r="G112" i="115"/>
  <c r="H112" i="115" s="1"/>
  <c r="T111" i="115"/>
  <c r="R111" i="115"/>
  <c r="P111" i="115"/>
  <c r="N111" i="115"/>
  <c r="L111" i="115"/>
  <c r="J111" i="115"/>
  <c r="G111" i="115"/>
  <c r="H111" i="115" s="1"/>
  <c r="T110" i="115"/>
  <c r="R110" i="115"/>
  <c r="P110" i="115"/>
  <c r="N110" i="115"/>
  <c r="L110" i="115"/>
  <c r="J110" i="115"/>
  <c r="G110" i="115"/>
  <c r="H110" i="115" s="1"/>
  <c r="T109" i="115"/>
  <c r="R109" i="115"/>
  <c r="P109" i="115"/>
  <c r="N109" i="115"/>
  <c r="L109" i="115"/>
  <c r="J109" i="115"/>
  <c r="G109" i="115"/>
  <c r="H109" i="115" s="1"/>
  <c r="T108" i="115"/>
  <c r="R108" i="115"/>
  <c r="P108" i="115"/>
  <c r="N108" i="115"/>
  <c r="L108" i="115"/>
  <c r="J108" i="115"/>
  <c r="G108" i="115"/>
  <c r="H108" i="115" s="1"/>
  <c r="T107" i="115"/>
  <c r="R107" i="115"/>
  <c r="P107" i="115"/>
  <c r="N107" i="115"/>
  <c r="L107" i="115"/>
  <c r="J107" i="115"/>
  <c r="G107" i="115"/>
  <c r="H107" i="115" s="1"/>
  <c r="T106" i="115"/>
  <c r="R106" i="115"/>
  <c r="P106" i="115"/>
  <c r="N106" i="115"/>
  <c r="L106" i="115"/>
  <c r="J106" i="115"/>
  <c r="G106" i="115"/>
  <c r="H106" i="115" s="1"/>
  <c r="T105" i="115"/>
  <c r="R105" i="115"/>
  <c r="P105" i="115"/>
  <c r="N105" i="115"/>
  <c r="L105" i="115"/>
  <c r="J105" i="115"/>
  <c r="G105" i="115"/>
  <c r="H105" i="115" s="1"/>
  <c r="T104" i="115"/>
  <c r="R104" i="115"/>
  <c r="P104" i="115"/>
  <c r="N104" i="115"/>
  <c r="L104" i="115"/>
  <c r="J104" i="115"/>
  <c r="G104" i="115"/>
  <c r="H104" i="115" s="1"/>
  <c r="T103" i="115"/>
  <c r="R103" i="115"/>
  <c r="P103" i="115"/>
  <c r="N103" i="115"/>
  <c r="L103" i="115"/>
  <c r="J103" i="115"/>
  <c r="G103" i="115"/>
  <c r="H103" i="115" s="1"/>
  <c r="T102" i="115"/>
  <c r="R102" i="115"/>
  <c r="P102" i="115"/>
  <c r="N102" i="115"/>
  <c r="L102" i="115"/>
  <c r="J102" i="115"/>
  <c r="G102" i="115"/>
  <c r="H102" i="115" s="1"/>
  <c r="T101" i="115"/>
  <c r="R101" i="115"/>
  <c r="P101" i="115"/>
  <c r="N101" i="115"/>
  <c r="L101" i="115"/>
  <c r="J101" i="115"/>
  <c r="G101" i="115"/>
  <c r="H101" i="115" s="1"/>
  <c r="T100" i="115"/>
  <c r="R100" i="115"/>
  <c r="P100" i="115"/>
  <c r="N100" i="115"/>
  <c r="L100" i="115"/>
  <c r="J100" i="115"/>
  <c r="G100" i="115"/>
  <c r="H100" i="115" s="1"/>
  <c r="T99" i="115"/>
  <c r="R99" i="115"/>
  <c r="P99" i="115"/>
  <c r="N99" i="115"/>
  <c r="L99" i="115"/>
  <c r="J99" i="115"/>
  <c r="G99" i="115"/>
  <c r="H99" i="115" s="1"/>
  <c r="T113" i="116"/>
  <c r="R113" i="116"/>
  <c r="P113" i="116"/>
  <c r="N113" i="116"/>
  <c r="L113" i="116"/>
  <c r="J113" i="116"/>
  <c r="G113" i="116"/>
  <c r="H113" i="116" s="1"/>
  <c r="T112" i="116"/>
  <c r="R112" i="116"/>
  <c r="P112" i="116"/>
  <c r="N112" i="116"/>
  <c r="L112" i="116"/>
  <c r="J112" i="116"/>
  <c r="G112" i="116"/>
  <c r="H112" i="116" s="1"/>
  <c r="T111" i="116"/>
  <c r="R111" i="116"/>
  <c r="P111" i="116"/>
  <c r="N111" i="116"/>
  <c r="L111" i="116"/>
  <c r="J111" i="116"/>
  <c r="G111" i="116"/>
  <c r="H111" i="116" s="1"/>
  <c r="T110" i="116"/>
  <c r="R110" i="116"/>
  <c r="P110" i="116"/>
  <c r="N110" i="116"/>
  <c r="L110" i="116"/>
  <c r="J110" i="116"/>
  <c r="G110" i="116"/>
  <c r="H110" i="116" s="1"/>
  <c r="T109" i="116"/>
  <c r="R109" i="116"/>
  <c r="P109" i="116"/>
  <c r="N109" i="116"/>
  <c r="L109" i="116"/>
  <c r="J109" i="116"/>
  <c r="G109" i="116"/>
  <c r="H109" i="116" s="1"/>
  <c r="T108" i="116"/>
  <c r="R108" i="116"/>
  <c r="P108" i="116"/>
  <c r="N108" i="116"/>
  <c r="L108" i="116"/>
  <c r="J108" i="116"/>
  <c r="G108" i="116"/>
  <c r="H108" i="116" s="1"/>
  <c r="T107" i="116"/>
  <c r="R107" i="116"/>
  <c r="P107" i="116"/>
  <c r="N107" i="116"/>
  <c r="L107" i="116"/>
  <c r="J107" i="116"/>
  <c r="G107" i="116"/>
  <c r="H107" i="116" s="1"/>
  <c r="T106" i="116"/>
  <c r="R106" i="116"/>
  <c r="P106" i="116"/>
  <c r="N106" i="116"/>
  <c r="L106" i="116"/>
  <c r="J106" i="116"/>
  <c r="G106" i="116"/>
  <c r="H106" i="116" s="1"/>
  <c r="T105" i="116"/>
  <c r="R105" i="116"/>
  <c r="P105" i="116"/>
  <c r="N105" i="116"/>
  <c r="L105" i="116"/>
  <c r="J105" i="116"/>
  <c r="G105" i="116"/>
  <c r="H105" i="116" s="1"/>
  <c r="T104" i="116"/>
  <c r="R104" i="116"/>
  <c r="P104" i="116"/>
  <c r="N104" i="116"/>
  <c r="L104" i="116"/>
  <c r="J104" i="116"/>
  <c r="G104" i="116"/>
  <c r="H104" i="116" s="1"/>
  <c r="T103" i="116"/>
  <c r="R103" i="116"/>
  <c r="P103" i="116"/>
  <c r="N103" i="116"/>
  <c r="L103" i="116"/>
  <c r="J103" i="116"/>
  <c r="G103" i="116"/>
  <c r="H103" i="116" s="1"/>
  <c r="T102" i="116"/>
  <c r="R102" i="116"/>
  <c r="P102" i="116"/>
  <c r="N102" i="116"/>
  <c r="L102" i="116"/>
  <c r="J102" i="116"/>
  <c r="G102" i="116"/>
  <c r="H102" i="116" s="1"/>
  <c r="T101" i="116"/>
  <c r="R101" i="116"/>
  <c r="P101" i="116"/>
  <c r="N101" i="116"/>
  <c r="L101" i="116"/>
  <c r="J101" i="116"/>
  <c r="G101" i="116"/>
  <c r="H101" i="116" s="1"/>
  <c r="T100" i="116"/>
  <c r="R100" i="116"/>
  <c r="P100" i="116"/>
  <c r="N100" i="116"/>
  <c r="L100" i="116"/>
  <c r="J100" i="116"/>
  <c r="G100" i="116"/>
  <c r="H100" i="116" s="1"/>
  <c r="T99" i="116"/>
  <c r="R99" i="116"/>
  <c r="P99" i="116"/>
  <c r="N99" i="116"/>
  <c r="L99" i="116"/>
  <c r="J99" i="116"/>
  <c r="G99" i="116"/>
  <c r="H99" i="116" s="1"/>
  <c r="T113" i="117"/>
  <c r="R113" i="117"/>
  <c r="P113" i="117"/>
  <c r="N113" i="117"/>
  <c r="L113" i="117"/>
  <c r="J113" i="117"/>
  <c r="G113" i="117"/>
  <c r="H113" i="117" s="1"/>
  <c r="T112" i="117"/>
  <c r="R112" i="117"/>
  <c r="P112" i="117"/>
  <c r="N112" i="117"/>
  <c r="L112" i="117"/>
  <c r="J112" i="117"/>
  <c r="G112" i="117"/>
  <c r="H112" i="117" s="1"/>
  <c r="T111" i="117"/>
  <c r="R111" i="117"/>
  <c r="P111" i="117"/>
  <c r="N111" i="117"/>
  <c r="L111" i="117"/>
  <c r="J111" i="117"/>
  <c r="G111" i="117"/>
  <c r="H111" i="117" s="1"/>
  <c r="T110" i="117"/>
  <c r="R110" i="117"/>
  <c r="P110" i="117"/>
  <c r="N110" i="117"/>
  <c r="L110" i="117"/>
  <c r="J110" i="117"/>
  <c r="G110" i="117"/>
  <c r="H110" i="117" s="1"/>
  <c r="T109" i="117"/>
  <c r="R109" i="117"/>
  <c r="P109" i="117"/>
  <c r="N109" i="117"/>
  <c r="L109" i="117"/>
  <c r="J109" i="117"/>
  <c r="G109" i="117"/>
  <c r="H109" i="117" s="1"/>
  <c r="T108" i="117"/>
  <c r="R108" i="117"/>
  <c r="P108" i="117"/>
  <c r="N108" i="117"/>
  <c r="L108" i="117"/>
  <c r="J108" i="117"/>
  <c r="G108" i="117"/>
  <c r="H108" i="117" s="1"/>
  <c r="T107" i="117"/>
  <c r="R107" i="117"/>
  <c r="P107" i="117"/>
  <c r="N107" i="117"/>
  <c r="L107" i="117"/>
  <c r="J107" i="117"/>
  <c r="G107" i="117"/>
  <c r="H107" i="117" s="1"/>
  <c r="T106" i="117"/>
  <c r="R106" i="117"/>
  <c r="P106" i="117"/>
  <c r="N106" i="117"/>
  <c r="L106" i="117"/>
  <c r="J106" i="117"/>
  <c r="G106" i="117"/>
  <c r="H106" i="117" s="1"/>
  <c r="T105" i="117"/>
  <c r="R105" i="117"/>
  <c r="P105" i="117"/>
  <c r="N105" i="117"/>
  <c r="L105" i="117"/>
  <c r="J105" i="117"/>
  <c r="G105" i="117"/>
  <c r="H105" i="117" s="1"/>
  <c r="T104" i="117"/>
  <c r="R104" i="117"/>
  <c r="P104" i="117"/>
  <c r="N104" i="117"/>
  <c r="L104" i="117"/>
  <c r="J104" i="117"/>
  <c r="G104" i="117"/>
  <c r="H104" i="117" s="1"/>
  <c r="T103" i="117"/>
  <c r="R103" i="117"/>
  <c r="P103" i="117"/>
  <c r="N103" i="117"/>
  <c r="L103" i="117"/>
  <c r="J103" i="117"/>
  <c r="G103" i="117"/>
  <c r="H103" i="117" s="1"/>
  <c r="T102" i="117"/>
  <c r="R102" i="117"/>
  <c r="P102" i="117"/>
  <c r="N102" i="117"/>
  <c r="L102" i="117"/>
  <c r="J102" i="117"/>
  <c r="G102" i="117"/>
  <c r="H102" i="117" s="1"/>
  <c r="T101" i="117"/>
  <c r="R101" i="117"/>
  <c r="P101" i="117"/>
  <c r="N101" i="117"/>
  <c r="L101" i="117"/>
  <c r="J101" i="117"/>
  <c r="G101" i="117"/>
  <c r="H101" i="117" s="1"/>
  <c r="T100" i="117"/>
  <c r="R100" i="117"/>
  <c r="P100" i="117"/>
  <c r="N100" i="117"/>
  <c r="L100" i="117"/>
  <c r="J100" i="117"/>
  <c r="G100" i="117"/>
  <c r="H100" i="117" s="1"/>
  <c r="T99" i="117"/>
  <c r="R99" i="117"/>
  <c r="P99" i="117"/>
  <c r="N99" i="117"/>
  <c r="L99" i="117"/>
  <c r="J99" i="117"/>
  <c r="G99" i="117"/>
  <c r="H99" i="117" s="1"/>
  <c r="T113" i="107"/>
  <c r="R113" i="107"/>
  <c r="P113" i="107"/>
  <c r="N113" i="107"/>
  <c r="L113" i="107"/>
  <c r="J113" i="107"/>
  <c r="G113" i="107"/>
  <c r="H113" i="107" s="1"/>
  <c r="T112" i="107"/>
  <c r="R112" i="107"/>
  <c r="P112" i="107"/>
  <c r="N112" i="107"/>
  <c r="L112" i="107"/>
  <c r="J112" i="107"/>
  <c r="G112" i="107"/>
  <c r="H112" i="107" s="1"/>
  <c r="T111" i="107"/>
  <c r="R111" i="107"/>
  <c r="P111" i="107"/>
  <c r="N111" i="107"/>
  <c r="L111" i="107"/>
  <c r="J111" i="107"/>
  <c r="G111" i="107"/>
  <c r="H111" i="107" s="1"/>
  <c r="T110" i="107"/>
  <c r="R110" i="107"/>
  <c r="P110" i="107"/>
  <c r="N110" i="107"/>
  <c r="L110" i="107"/>
  <c r="J110" i="107"/>
  <c r="G110" i="107"/>
  <c r="H110" i="107" s="1"/>
  <c r="T109" i="107"/>
  <c r="R109" i="107"/>
  <c r="P109" i="107"/>
  <c r="N109" i="107"/>
  <c r="L109" i="107"/>
  <c r="J109" i="107"/>
  <c r="G109" i="107"/>
  <c r="H109" i="107" s="1"/>
  <c r="T108" i="107"/>
  <c r="R108" i="107"/>
  <c r="P108" i="107"/>
  <c r="N108" i="107"/>
  <c r="L108" i="107"/>
  <c r="J108" i="107"/>
  <c r="G108" i="107"/>
  <c r="H108" i="107" s="1"/>
  <c r="T107" i="107"/>
  <c r="R107" i="107"/>
  <c r="P107" i="107"/>
  <c r="N107" i="107"/>
  <c r="L107" i="107"/>
  <c r="J107" i="107"/>
  <c r="G107" i="107"/>
  <c r="H107" i="107" s="1"/>
  <c r="T106" i="107"/>
  <c r="R106" i="107"/>
  <c r="P106" i="107"/>
  <c r="N106" i="107"/>
  <c r="L106" i="107"/>
  <c r="J106" i="107"/>
  <c r="G106" i="107"/>
  <c r="H106" i="107" s="1"/>
  <c r="T105" i="107"/>
  <c r="R105" i="107"/>
  <c r="P105" i="107"/>
  <c r="N105" i="107"/>
  <c r="L105" i="107"/>
  <c r="J105" i="107"/>
  <c r="G105" i="107"/>
  <c r="H105" i="107" s="1"/>
  <c r="T104" i="107"/>
  <c r="R104" i="107"/>
  <c r="P104" i="107"/>
  <c r="N104" i="107"/>
  <c r="L104" i="107"/>
  <c r="J104" i="107"/>
  <c r="G104" i="107"/>
  <c r="H104" i="107" s="1"/>
  <c r="T103" i="107"/>
  <c r="R103" i="107"/>
  <c r="P103" i="107"/>
  <c r="N103" i="107"/>
  <c r="L103" i="107"/>
  <c r="J103" i="107"/>
  <c r="G103" i="107"/>
  <c r="H103" i="107" s="1"/>
  <c r="T102" i="107"/>
  <c r="R102" i="107"/>
  <c r="P102" i="107"/>
  <c r="N102" i="107"/>
  <c r="L102" i="107"/>
  <c r="J102" i="107"/>
  <c r="G102" i="107"/>
  <c r="H102" i="107" s="1"/>
  <c r="T101" i="107"/>
  <c r="R101" i="107"/>
  <c r="P101" i="107"/>
  <c r="N101" i="107"/>
  <c r="L101" i="107"/>
  <c r="J101" i="107"/>
  <c r="G101" i="107"/>
  <c r="H101" i="107" s="1"/>
  <c r="T100" i="107"/>
  <c r="R100" i="107"/>
  <c r="P100" i="107"/>
  <c r="N100" i="107"/>
  <c r="L100" i="107"/>
  <c r="J100" i="107"/>
  <c r="G100" i="107"/>
  <c r="H100" i="107" s="1"/>
  <c r="T99" i="107"/>
  <c r="R99" i="107"/>
  <c r="P99" i="107"/>
  <c r="N99" i="107"/>
  <c r="L99" i="107"/>
  <c r="J99" i="107"/>
  <c r="G99" i="107"/>
  <c r="H99" i="107" s="1"/>
  <c r="T113" i="118"/>
  <c r="R113" i="118"/>
  <c r="P113" i="118"/>
  <c r="N113" i="118"/>
  <c r="L113" i="118"/>
  <c r="J113" i="118"/>
  <c r="G113" i="118"/>
  <c r="H113" i="118" s="1"/>
  <c r="T112" i="118"/>
  <c r="R112" i="118"/>
  <c r="P112" i="118"/>
  <c r="N112" i="118"/>
  <c r="L112" i="118"/>
  <c r="J112" i="118"/>
  <c r="G112" i="118"/>
  <c r="H112" i="118" s="1"/>
  <c r="T111" i="118"/>
  <c r="R111" i="118"/>
  <c r="P111" i="118"/>
  <c r="N111" i="118"/>
  <c r="L111" i="118"/>
  <c r="J111" i="118"/>
  <c r="G111" i="118"/>
  <c r="H111" i="118" s="1"/>
  <c r="T110" i="118"/>
  <c r="R110" i="118"/>
  <c r="P110" i="118"/>
  <c r="N110" i="118"/>
  <c r="L110" i="118"/>
  <c r="J110" i="118"/>
  <c r="G110" i="118"/>
  <c r="H110" i="118" s="1"/>
  <c r="T109" i="118"/>
  <c r="R109" i="118"/>
  <c r="P109" i="118"/>
  <c r="N109" i="118"/>
  <c r="L109" i="118"/>
  <c r="J109" i="118"/>
  <c r="G109" i="118"/>
  <c r="H109" i="118" s="1"/>
  <c r="T108" i="118"/>
  <c r="R108" i="118"/>
  <c r="P108" i="118"/>
  <c r="N108" i="118"/>
  <c r="L108" i="118"/>
  <c r="J108" i="118"/>
  <c r="G108" i="118"/>
  <c r="H108" i="118" s="1"/>
  <c r="T107" i="118"/>
  <c r="R107" i="118"/>
  <c r="P107" i="118"/>
  <c r="N107" i="118"/>
  <c r="L107" i="118"/>
  <c r="J107" i="118"/>
  <c r="G107" i="118"/>
  <c r="H107" i="118" s="1"/>
  <c r="T106" i="118"/>
  <c r="R106" i="118"/>
  <c r="P106" i="118"/>
  <c r="N106" i="118"/>
  <c r="L106" i="118"/>
  <c r="J106" i="118"/>
  <c r="G106" i="118"/>
  <c r="H106" i="118" s="1"/>
  <c r="T105" i="118"/>
  <c r="R105" i="118"/>
  <c r="P105" i="118"/>
  <c r="N105" i="118"/>
  <c r="L105" i="118"/>
  <c r="J105" i="118"/>
  <c r="G105" i="118"/>
  <c r="H105" i="118" s="1"/>
  <c r="T104" i="118"/>
  <c r="R104" i="118"/>
  <c r="P104" i="118"/>
  <c r="N104" i="118"/>
  <c r="L104" i="118"/>
  <c r="J104" i="118"/>
  <c r="G104" i="118"/>
  <c r="H104" i="118" s="1"/>
  <c r="T103" i="118"/>
  <c r="R103" i="118"/>
  <c r="P103" i="118"/>
  <c r="N103" i="118"/>
  <c r="L103" i="118"/>
  <c r="J103" i="118"/>
  <c r="G103" i="118"/>
  <c r="H103" i="118" s="1"/>
  <c r="T102" i="118"/>
  <c r="R102" i="118"/>
  <c r="P102" i="118"/>
  <c r="N102" i="118"/>
  <c r="L102" i="118"/>
  <c r="J102" i="118"/>
  <c r="G102" i="118"/>
  <c r="H102" i="118" s="1"/>
  <c r="T101" i="118"/>
  <c r="R101" i="118"/>
  <c r="P101" i="118"/>
  <c r="N101" i="118"/>
  <c r="L101" i="118"/>
  <c r="J101" i="118"/>
  <c r="G101" i="118"/>
  <c r="H101" i="118" s="1"/>
  <c r="T100" i="118"/>
  <c r="R100" i="118"/>
  <c r="P100" i="118"/>
  <c r="N100" i="118"/>
  <c r="L100" i="118"/>
  <c r="J100" i="118"/>
  <c r="G100" i="118"/>
  <c r="H100" i="118" s="1"/>
  <c r="T99" i="118"/>
  <c r="R99" i="118"/>
  <c r="P99" i="118"/>
  <c r="N99" i="118"/>
  <c r="L99" i="118"/>
  <c r="J99" i="118"/>
  <c r="G99" i="118"/>
  <c r="H99" i="118" s="1"/>
  <c r="T113" i="103"/>
  <c r="R113" i="103"/>
  <c r="P113" i="103"/>
  <c r="N113" i="103"/>
  <c r="L113" i="103"/>
  <c r="J113" i="103"/>
  <c r="G113" i="103"/>
  <c r="H113" i="103" s="1"/>
  <c r="T112" i="103"/>
  <c r="R112" i="103"/>
  <c r="P112" i="103"/>
  <c r="N112" i="103"/>
  <c r="L112" i="103"/>
  <c r="J112" i="103"/>
  <c r="G112" i="103"/>
  <c r="H112" i="103" s="1"/>
  <c r="T111" i="103"/>
  <c r="R111" i="103"/>
  <c r="P111" i="103"/>
  <c r="N111" i="103"/>
  <c r="L111" i="103"/>
  <c r="J111" i="103"/>
  <c r="G111" i="103"/>
  <c r="H111" i="103" s="1"/>
  <c r="T110" i="103"/>
  <c r="R110" i="103"/>
  <c r="P110" i="103"/>
  <c r="N110" i="103"/>
  <c r="L110" i="103"/>
  <c r="J110" i="103"/>
  <c r="G110" i="103"/>
  <c r="H110" i="103" s="1"/>
  <c r="T109" i="103"/>
  <c r="R109" i="103"/>
  <c r="P109" i="103"/>
  <c r="N109" i="103"/>
  <c r="L109" i="103"/>
  <c r="J109" i="103"/>
  <c r="G109" i="103"/>
  <c r="H109" i="103" s="1"/>
  <c r="T108" i="103"/>
  <c r="R108" i="103"/>
  <c r="P108" i="103"/>
  <c r="N108" i="103"/>
  <c r="L108" i="103"/>
  <c r="J108" i="103"/>
  <c r="G108" i="103"/>
  <c r="H108" i="103" s="1"/>
  <c r="T107" i="103"/>
  <c r="R107" i="103"/>
  <c r="P107" i="103"/>
  <c r="N107" i="103"/>
  <c r="L107" i="103"/>
  <c r="J107" i="103"/>
  <c r="G107" i="103"/>
  <c r="H107" i="103" s="1"/>
  <c r="T106" i="103"/>
  <c r="R106" i="103"/>
  <c r="P106" i="103"/>
  <c r="N106" i="103"/>
  <c r="L106" i="103"/>
  <c r="J106" i="103"/>
  <c r="G106" i="103"/>
  <c r="H106" i="103" s="1"/>
  <c r="T105" i="103"/>
  <c r="R105" i="103"/>
  <c r="P105" i="103"/>
  <c r="N105" i="103"/>
  <c r="L105" i="103"/>
  <c r="J105" i="103"/>
  <c r="G105" i="103"/>
  <c r="H105" i="103" s="1"/>
  <c r="T104" i="103"/>
  <c r="R104" i="103"/>
  <c r="P104" i="103"/>
  <c r="N104" i="103"/>
  <c r="L104" i="103"/>
  <c r="J104" i="103"/>
  <c r="G104" i="103"/>
  <c r="H104" i="103" s="1"/>
  <c r="T103" i="103"/>
  <c r="R103" i="103"/>
  <c r="P103" i="103"/>
  <c r="N103" i="103"/>
  <c r="L103" i="103"/>
  <c r="J103" i="103"/>
  <c r="G103" i="103"/>
  <c r="H103" i="103" s="1"/>
  <c r="T102" i="103"/>
  <c r="R102" i="103"/>
  <c r="P102" i="103"/>
  <c r="N102" i="103"/>
  <c r="L102" i="103"/>
  <c r="J102" i="103"/>
  <c r="G102" i="103"/>
  <c r="H102" i="103" s="1"/>
  <c r="T101" i="103"/>
  <c r="R101" i="103"/>
  <c r="P101" i="103"/>
  <c r="N101" i="103"/>
  <c r="L101" i="103"/>
  <c r="J101" i="103"/>
  <c r="H101" i="103"/>
  <c r="T100" i="103"/>
  <c r="R100" i="103"/>
  <c r="P100" i="103"/>
  <c r="N100" i="103"/>
  <c r="L100" i="103"/>
  <c r="J100" i="103"/>
  <c r="G100" i="103"/>
  <c r="H100" i="103" s="1"/>
  <c r="T99" i="103"/>
  <c r="R99" i="103"/>
  <c r="P99" i="103"/>
  <c r="N99" i="103"/>
  <c r="L99" i="103"/>
  <c r="J99" i="103"/>
  <c r="G99" i="103"/>
  <c r="H99" i="103" s="1"/>
  <c r="T94" i="111"/>
  <c r="R94" i="111"/>
  <c r="P94" i="111"/>
  <c r="N94" i="111"/>
  <c r="L94" i="111"/>
  <c r="J94" i="111"/>
  <c r="G94" i="111"/>
  <c r="H94" i="111" s="1"/>
  <c r="T93" i="111"/>
  <c r="R93" i="111"/>
  <c r="P93" i="111"/>
  <c r="N93" i="111"/>
  <c r="L93" i="111"/>
  <c r="J93" i="111"/>
  <c r="G93" i="111"/>
  <c r="H93" i="111" s="1"/>
  <c r="T92" i="111"/>
  <c r="R92" i="111"/>
  <c r="P92" i="111"/>
  <c r="N92" i="111"/>
  <c r="L92" i="111"/>
  <c r="J92" i="111"/>
  <c r="G92" i="111"/>
  <c r="H92" i="111" s="1"/>
  <c r="T91" i="111"/>
  <c r="R91" i="111"/>
  <c r="P91" i="111"/>
  <c r="N91" i="111"/>
  <c r="L91" i="111"/>
  <c r="J91" i="111"/>
  <c r="G91" i="111"/>
  <c r="H91" i="111" s="1"/>
  <c r="T90" i="111"/>
  <c r="R90" i="111"/>
  <c r="P90" i="111"/>
  <c r="N90" i="111"/>
  <c r="L90" i="111"/>
  <c r="J90" i="111"/>
  <c r="G90" i="111"/>
  <c r="H90" i="111" s="1"/>
  <c r="T89" i="111"/>
  <c r="R89" i="111"/>
  <c r="P89" i="111"/>
  <c r="N89" i="111"/>
  <c r="L89" i="111"/>
  <c r="J89" i="111"/>
  <c r="G89" i="111"/>
  <c r="H89" i="111" s="1"/>
  <c r="T88" i="111"/>
  <c r="R88" i="111"/>
  <c r="P88" i="111"/>
  <c r="N88" i="111"/>
  <c r="L88" i="111"/>
  <c r="J88" i="111"/>
  <c r="G88" i="111"/>
  <c r="H88" i="111" s="1"/>
  <c r="T87" i="111"/>
  <c r="R87" i="111"/>
  <c r="P87" i="111"/>
  <c r="N87" i="111"/>
  <c r="L87" i="111"/>
  <c r="J87" i="111"/>
  <c r="G87" i="111"/>
  <c r="H87" i="111" s="1"/>
  <c r="T86" i="111"/>
  <c r="R86" i="111"/>
  <c r="P86" i="111"/>
  <c r="N86" i="111"/>
  <c r="L86" i="111"/>
  <c r="J86" i="111"/>
  <c r="G86" i="111"/>
  <c r="H86" i="111" s="1"/>
  <c r="T85" i="111"/>
  <c r="R85" i="111"/>
  <c r="P85" i="111"/>
  <c r="N85" i="111"/>
  <c r="L85" i="111"/>
  <c r="J85" i="111"/>
  <c r="G85" i="111"/>
  <c r="H85" i="111" s="1"/>
  <c r="T84" i="111"/>
  <c r="R84" i="111"/>
  <c r="P84" i="111"/>
  <c r="N84" i="111"/>
  <c r="L84" i="111"/>
  <c r="J84" i="111"/>
  <c r="G84" i="111"/>
  <c r="H84" i="111" s="1"/>
  <c r="T83" i="111"/>
  <c r="R83" i="111"/>
  <c r="P83" i="111"/>
  <c r="N83" i="111"/>
  <c r="L83" i="111"/>
  <c r="J83" i="111"/>
  <c r="G83" i="111"/>
  <c r="H83" i="111" s="1"/>
  <c r="T82" i="111"/>
  <c r="R82" i="111"/>
  <c r="P82" i="111"/>
  <c r="N82" i="111"/>
  <c r="L82" i="111"/>
  <c r="J82" i="111"/>
  <c r="G82" i="111"/>
  <c r="H82" i="111" s="1"/>
  <c r="T81" i="111"/>
  <c r="R81" i="111"/>
  <c r="P81" i="111"/>
  <c r="N81" i="111"/>
  <c r="L81" i="111"/>
  <c r="J81" i="111"/>
  <c r="G81" i="111"/>
  <c r="H81" i="111" s="1"/>
  <c r="T80" i="111"/>
  <c r="R80" i="111"/>
  <c r="P80" i="111"/>
  <c r="N80" i="111"/>
  <c r="L80" i="111"/>
  <c r="J80" i="111"/>
  <c r="G80" i="111"/>
  <c r="H80" i="111" s="1"/>
  <c r="T79" i="111"/>
  <c r="R79" i="111"/>
  <c r="P79" i="111"/>
  <c r="N79" i="111"/>
  <c r="L79" i="111"/>
  <c r="J79" i="111"/>
  <c r="G79" i="111"/>
  <c r="H79" i="111" s="1"/>
  <c r="T78" i="111"/>
  <c r="R78" i="111"/>
  <c r="P78" i="111"/>
  <c r="N78" i="111"/>
  <c r="L78" i="111"/>
  <c r="J78" i="111"/>
  <c r="G78" i="111"/>
  <c r="H78" i="111" s="1"/>
  <c r="T77" i="111"/>
  <c r="R77" i="111"/>
  <c r="P77" i="111"/>
  <c r="N77" i="111"/>
  <c r="L77" i="111"/>
  <c r="J77" i="111"/>
  <c r="G77" i="111"/>
  <c r="H77" i="111" s="1"/>
  <c r="T76" i="111"/>
  <c r="R76" i="111"/>
  <c r="P76" i="111"/>
  <c r="N76" i="111"/>
  <c r="L76" i="111"/>
  <c r="J76" i="111"/>
  <c r="G76" i="111"/>
  <c r="H76" i="111" s="1"/>
  <c r="T75" i="111"/>
  <c r="R75" i="111"/>
  <c r="P75" i="111"/>
  <c r="N75" i="111"/>
  <c r="L75" i="111"/>
  <c r="J75" i="111"/>
  <c r="G75" i="111"/>
  <c r="H75" i="111" s="1"/>
  <c r="T74" i="111"/>
  <c r="R74" i="111"/>
  <c r="P74" i="111"/>
  <c r="N74" i="111"/>
  <c r="L74" i="111"/>
  <c r="J74" i="111"/>
  <c r="G74" i="111"/>
  <c r="H74" i="111" s="1"/>
  <c r="T73" i="111"/>
  <c r="R73" i="111"/>
  <c r="P73" i="111"/>
  <c r="N73" i="111"/>
  <c r="L73" i="111"/>
  <c r="J73" i="111"/>
  <c r="G73" i="111"/>
  <c r="H73" i="111" s="1"/>
  <c r="T72" i="111"/>
  <c r="R72" i="111"/>
  <c r="P72" i="111"/>
  <c r="N72" i="111"/>
  <c r="L72" i="111"/>
  <c r="J72" i="111"/>
  <c r="G72" i="111"/>
  <c r="H72" i="111" s="1"/>
  <c r="N71" i="111"/>
  <c r="L71" i="111"/>
  <c r="J71" i="111"/>
  <c r="G71" i="111"/>
  <c r="H71" i="111" s="1"/>
  <c r="N70" i="111"/>
  <c r="L70" i="111"/>
  <c r="J70" i="111"/>
  <c r="G70" i="111"/>
  <c r="H70" i="111" s="1"/>
  <c r="N69" i="111"/>
  <c r="L69" i="111"/>
  <c r="J69" i="111"/>
  <c r="G69" i="111"/>
  <c r="H69" i="111" s="1"/>
  <c r="N68" i="111"/>
  <c r="L68" i="111"/>
  <c r="J68" i="111"/>
  <c r="G68" i="111"/>
  <c r="H68" i="111" s="1"/>
  <c r="N67" i="111"/>
  <c r="L67" i="111"/>
  <c r="J67" i="111"/>
  <c r="G67" i="111"/>
  <c r="H67" i="111" s="1"/>
  <c r="N66" i="111"/>
  <c r="L66" i="111"/>
  <c r="J66" i="111"/>
  <c r="G66" i="111"/>
  <c r="H66" i="111" s="1"/>
  <c r="T65" i="111"/>
  <c r="R65" i="111"/>
  <c r="P65" i="111"/>
  <c r="N65" i="111"/>
  <c r="L65" i="111"/>
  <c r="J65" i="111"/>
  <c r="G65" i="111"/>
  <c r="H65" i="111" s="1"/>
  <c r="T64" i="111"/>
  <c r="R64" i="111"/>
  <c r="P64" i="111"/>
  <c r="N64" i="111"/>
  <c r="L64" i="111"/>
  <c r="J64" i="111"/>
  <c r="G64" i="111"/>
  <c r="H64" i="111" s="1"/>
  <c r="T63" i="111"/>
  <c r="R63" i="111"/>
  <c r="P63" i="111"/>
  <c r="N63" i="111"/>
  <c r="L63" i="111"/>
  <c r="J63" i="111"/>
  <c r="G63" i="111"/>
  <c r="H63" i="111" s="1"/>
  <c r="T62" i="111"/>
  <c r="R62" i="111"/>
  <c r="P62" i="111"/>
  <c r="N62" i="111"/>
  <c r="L62" i="111"/>
  <c r="J62" i="111"/>
  <c r="G62" i="111"/>
  <c r="H62" i="111" s="1"/>
  <c r="T61" i="111"/>
  <c r="R61" i="111"/>
  <c r="P61" i="111"/>
  <c r="N61" i="111"/>
  <c r="L61" i="111"/>
  <c r="J61" i="111"/>
  <c r="G61" i="111"/>
  <c r="H61" i="111" s="1"/>
  <c r="T60" i="111"/>
  <c r="R60" i="111"/>
  <c r="P60" i="111"/>
  <c r="N60" i="111"/>
  <c r="L60" i="111"/>
  <c r="J60" i="111"/>
  <c r="G60" i="111"/>
  <c r="H60" i="111" s="1"/>
  <c r="T59" i="111"/>
  <c r="R59" i="111"/>
  <c r="P59" i="111"/>
  <c r="N59" i="111"/>
  <c r="L59" i="111"/>
  <c r="J59" i="111"/>
  <c r="G59" i="111"/>
  <c r="H59" i="111" s="1"/>
  <c r="T58" i="111"/>
  <c r="R58" i="111"/>
  <c r="P58" i="111"/>
  <c r="N58" i="111"/>
  <c r="L58" i="111"/>
  <c r="J58" i="111"/>
  <c r="G58" i="111"/>
  <c r="H58" i="111" s="1"/>
  <c r="T57" i="111"/>
  <c r="R57" i="111"/>
  <c r="P57" i="111"/>
  <c r="N57" i="111"/>
  <c r="L57" i="111"/>
  <c r="J57" i="111"/>
  <c r="G57" i="111"/>
  <c r="H57" i="111" s="1"/>
  <c r="T56" i="111"/>
  <c r="R56" i="111"/>
  <c r="P56" i="111"/>
  <c r="N56" i="111"/>
  <c r="L56" i="111"/>
  <c r="J56" i="111"/>
  <c r="G56" i="111"/>
  <c r="H56" i="111" s="1"/>
  <c r="T55" i="111"/>
  <c r="R55" i="111"/>
  <c r="P55" i="111"/>
  <c r="N55" i="111"/>
  <c r="L55" i="111"/>
  <c r="J55" i="111"/>
  <c r="G55" i="111"/>
  <c r="H55" i="111" s="1"/>
  <c r="T54" i="111"/>
  <c r="R54" i="111"/>
  <c r="P54" i="111"/>
  <c r="N54" i="111"/>
  <c r="L54" i="111"/>
  <c r="J54" i="111"/>
  <c r="G54" i="111"/>
  <c r="H54" i="111" s="1"/>
  <c r="T53" i="111"/>
  <c r="R53" i="111"/>
  <c r="P53" i="111"/>
  <c r="N53" i="111"/>
  <c r="L53" i="111"/>
  <c r="J53" i="111"/>
  <c r="G53" i="111"/>
  <c r="H53" i="111" s="1"/>
  <c r="T52" i="111"/>
  <c r="R52" i="111"/>
  <c r="P52" i="111"/>
  <c r="N52" i="111"/>
  <c r="L52" i="111"/>
  <c r="J52" i="111"/>
  <c r="G52" i="111"/>
  <c r="H52" i="111" s="1"/>
  <c r="T51" i="111"/>
  <c r="R51" i="111"/>
  <c r="P51" i="111"/>
  <c r="N51" i="111"/>
  <c r="L51" i="111"/>
  <c r="J51" i="111"/>
  <c r="G51" i="111"/>
  <c r="H51" i="111" s="1"/>
  <c r="T50" i="111"/>
  <c r="R50" i="111"/>
  <c r="P50" i="111"/>
  <c r="N50" i="111"/>
  <c r="L50" i="111"/>
  <c r="J50" i="111"/>
  <c r="G50" i="111"/>
  <c r="H50" i="111" s="1"/>
  <c r="T49" i="111"/>
  <c r="R49" i="111"/>
  <c r="P49" i="111"/>
  <c r="N49" i="111"/>
  <c r="L49" i="111"/>
  <c r="J49" i="111"/>
  <c r="G49" i="111"/>
  <c r="H49" i="111" s="1"/>
  <c r="T48" i="111"/>
  <c r="R48" i="111"/>
  <c r="P48" i="111"/>
  <c r="N48" i="111"/>
  <c r="L48" i="111"/>
  <c r="J48" i="111"/>
  <c r="G48" i="111"/>
  <c r="H48" i="111" s="1"/>
  <c r="T47" i="111"/>
  <c r="R47" i="111"/>
  <c r="P47" i="111"/>
  <c r="N47" i="111"/>
  <c r="L47" i="111"/>
  <c r="J47" i="111"/>
  <c r="G47" i="111"/>
  <c r="H47" i="111" s="1"/>
  <c r="T46" i="111"/>
  <c r="R46" i="111"/>
  <c r="P46" i="111"/>
  <c r="N46" i="111"/>
  <c r="L46" i="111"/>
  <c r="J46" i="111"/>
  <c r="G46" i="111"/>
  <c r="H46" i="111" s="1"/>
  <c r="T45" i="111"/>
  <c r="R45" i="111"/>
  <c r="P45" i="111"/>
  <c r="N45" i="111"/>
  <c r="L45" i="111"/>
  <c r="J45" i="111"/>
  <c r="G45" i="111"/>
  <c r="H45" i="111" s="1"/>
  <c r="T94" i="104"/>
  <c r="R94" i="104"/>
  <c r="P94" i="104"/>
  <c r="N94" i="104"/>
  <c r="L94" i="104"/>
  <c r="J94" i="104"/>
  <c r="G94" i="104"/>
  <c r="H94" i="104" s="1"/>
  <c r="T93" i="104"/>
  <c r="R93" i="104"/>
  <c r="P93" i="104"/>
  <c r="N93" i="104"/>
  <c r="L93" i="104"/>
  <c r="J93" i="104"/>
  <c r="G93" i="104"/>
  <c r="H93" i="104" s="1"/>
  <c r="T92" i="104"/>
  <c r="R92" i="104"/>
  <c r="P92" i="104"/>
  <c r="N92" i="104"/>
  <c r="L92" i="104"/>
  <c r="J92" i="104"/>
  <c r="G92" i="104"/>
  <c r="H92" i="104" s="1"/>
  <c r="T91" i="104"/>
  <c r="R91" i="104"/>
  <c r="P91" i="104"/>
  <c r="N91" i="104"/>
  <c r="L91" i="104"/>
  <c r="J91" i="104"/>
  <c r="G91" i="104"/>
  <c r="H91" i="104" s="1"/>
  <c r="T90" i="104"/>
  <c r="R90" i="104"/>
  <c r="P90" i="104"/>
  <c r="N90" i="104"/>
  <c r="L90" i="104"/>
  <c r="J90" i="104"/>
  <c r="G90" i="104"/>
  <c r="H90" i="104" s="1"/>
  <c r="T89" i="104"/>
  <c r="R89" i="104"/>
  <c r="P89" i="104"/>
  <c r="N89" i="104"/>
  <c r="L89" i="104"/>
  <c r="J89" i="104"/>
  <c r="G89" i="104"/>
  <c r="H89" i="104" s="1"/>
  <c r="T88" i="104"/>
  <c r="R88" i="104"/>
  <c r="P88" i="104"/>
  <c r="N88" i="104"/>
  <c r="L88" i="104"/>
  <c r="J88" i="104"/>
  <c r="G88" i="104"/>
  <c r="H88" i="104" s="1"/>
  <c r="T87" i="104"/>
  <c r="R87" i="104"/>
  <c r="P87" i="104"/>
  <c r="N87" i="104"/>
  <c r="L87" i="104"/>
  <c r="J87" i="104"/>
  <c r="G87" i="104"/>
  <c r="H87" i="104" s="1"/>
  <c r="T86" i="104"/>
  <c r="R86" i="104"/>
  <c r="P86" i="104"/>
  <c r="N86" i="104"/>
  <c r="L86" i="104"/>
  <c r="J86" i="104"/>
  <c r="G86" i="104"/>
  <c r="H86" i="104" s="1"/>
  <c r="T85" i="104"/>
  <c r="R85" i="104"/>
  <c r="P85" i="104"/>
  <c r="N85" i="104"/>
  <c r="L85" i="104"/>
  <c r="J85" i="104"/>
  <c r="G85" i="104"/>
  <c r="H85" i="104" s="1"/>
  <c r="T84" i="104"/>
  <c r="R84" i="104"/>
  <c r="P84" i="104"/>
  <c r="N84" i="104"/>
  <c r="L84" i="104"/>
  <c r="J84" i="104"/>
  <c r="G84" i="104"/>
  <c r="H84" i="104" s="1"/>
  <c r="T83" i="104"/>
  <c r="R83" i="104"/>
  <c r="P83" i="104"/>
  <c r="N83" i="104"/>
  <c r="L83" i="104"/>
  <c r="J83" i="104"/>
  <c r="G83" i="104"/>
  <c r="H83" i="104" s="1"/>
  <c r="T82" i="104"/>
  <c r="R82" i="104"/>
  <c r="P82" i="104"/>
  <c r="N82" i="104"/>
  <c r="L82" i="104"/>
  <c r="J82" i="104"/>
  <c r="G82" i="104"/>
  <c r="H82" i="104" s="1"/>
  <c r="T81" i="104"/>
  <c r="R81" i="104"/>
  <c r="P81" i="104"/>
  <c r="N81" i="104"/>
  <c r="L81" i="104"/>
  <c r="J81" i="104"/>
  <c r="G81" i="104"/>
  <c r="H81" i="104" s="1"/>
  <c r="T80" i="104"/>
  <c r="R80" i="104"/>
  <c r="P80" i="104"/>
  <c r="N80" i="104"/>
  <c r="L80" i="104"/>
  <c r="J80" i="104"/>
  <c r="G80" i="104"/>
  <c r="H80" i="104" s="1"/>
  <c r="T79" i="104"/>
  <c r="R79" i="104"/>
  <c r="P79" i="104"/>
  <c r="N79" i="104"/>
  <c r="L79" i="104"/>
  <c r="J79" i="104"/>
  <c r="G79" i="104"/>
  <c r="H79" i="104" s="1"/>
  <c r="T78" i="104"/>
  <c r="R78" i="104"/>
  <c r="P78" i="104"/>
  <c r="N78" i="104"/>
  <c r="L78" i="104"/>
  <c r="J78" i="104"/>
  <c r="G78" i="104"/>
  <c r="H78" i="104" s="1"/>
  <c r="T77" i="104"/>
  <c r="R77" i="104"/>
  <c r="P77" i="104"/>
  <c r="N77" i="104"/>
  <c r="L77" i="104"/>
  <c r="J77" i="104"/>
  <c r="G77" i="104"/>
  <c r="H77" i="104" s="1"/>
  <c r="T76" i="104"/>
  <c r="R76" i="104"/>
  <c r="P76" i="104"/>
  <c r="N76" i="104"/>
  <c r="L76" i="104"/>
  <c r="J76" i="104"/>
  <c r="G76" i="104"/>
  <c r="H76" i="104" s="1"/>
  <c r="T75" i="104"/>
  <c r="R75" i="104"/>
  <c r="P75" i="104"/>
  <c r="N75" i="104"/>
  <c r="L75" i="104"/>
  <c r="J75" i="104"/>
  <c r="G75" i="104"/>
  <c r="H75" i="104" s="1"/>
  <c r="T74" i="104"/>
  <c r="R74" i="104"/>
  <c r="P74" i="104"/>
  <c r="N74" i="104"/>
  <c r="L74" i="104"/>
  <c r="J74" i="104"/>
  <c r="G74" i="104"/>
  <c r="H74" i="104" s="1"/>
  <c r="T73" i="104"/>
  <c r="R73" i="104"/>
  <c r="P73" i="104"/>
  <c r="N73" i="104"/>
  <c r="L73" i="104"/>
  <c r="J73" i="104"/>
  <c r="G73" i="104"/>
  <c r="H73" i="104" s="1"/>
  <c r="T72" i="104"/>
  <c r="R72" i="104"/>
  <c r="P72" i="104"/>
  <c r="N72" i="104"/>
  <c r="L72" i="104"/>
  <c r="J72" i="104"/>
  <c r="G72" i="104"/>
  <c r="H72" i="104" s="1"/>
  <c r="N71" i="104"/>
  <c r="L71" i="104"/>
  <c r="J71" i="104"/>
  <c r="G71" i="104"/>
  <c r="H71" i="104" s="1"/>
  <c r="N70" i="104"/>
  <c r="L70" i="104"/>
  <c r="J70" i="104"/>
  <c r="G70" i="104"/>
  <c r="H70" i="104" s="1"/>
  <c r="N69" i="104"/>
  <c r="L69" i="104"/>
  <c r="J69" i="104"/>
  <c r="G69" i="104"/>
  <c r="H69" i="104" s="1"/>
  <c r="N68" i="104"/>
  <c r="L68" i="104"/>
  <c r="J68" i="104"/>
  <c r="G68" i="104"/>
  <c r="H68" i="104" s="1"/>
  <c r="N67" i="104"/>
  <c r="L67" i="104"/>
  <c r="J67" i="104"/>
  <c r="G67" i="104"/>
  <c r="H67" i="104" s="1"/>
  <c r="N66" i="104"/>
  <c r="L66" i="104"/>
  <c r="J66" i="104"/>
  <c r="G66" i="104"/>
  <c r="H66" i="104" s="1"/>
  <c r="T65" i="104"/>
  <c r="R65" i="104"/>
  <c r="P65" i="104"/>
  <c r="N65" i="104"/>
  <c r="L65" i="104"/>
  <c r="J65" i="104"/>
  <c r="G65" i="104"/>
  <c r="H65" i="104" s="1"/>
  <c r="T64" i="104"/>
  <c r="R64" i="104"/>
  <c r="P64" i="104"/>
  <c r="N64" i="104"/>
  <c r="L64" i="104"/>
  <c r="J64" i="104"/>
  <c r="G64" i="104"/>
  <c r="H64" i="104" s="1"/>
  <c r="T63" i="104"/>
  <c r="R63" i="104"/>
  <c r="P63" i="104"/>
  <c r="N63" i="104"/>
  <c r="L63" i="104"/>
  <c r="J63" i="104"/>
  <c r="G63" i="104"/>
  <c r="H63" i="104" s="1"/>
  <c r="T62" i="104"/>
  <c r="R62" i="104"/>
  <c r="P62" i="104"/>
  <c r="N62" i="104"/>
  <c r="L62" i="104"/>
  <c r="J62" i="104"/>
  <c r="G62" i="104"/>
  <c r="H62" i="104" s="1"/>
  <c r="T61" i="104"/>
  <c r="R61" i="104"/>
  <c r="P61" i="104"/>
  <c r="N61" i="104"/>
  <c r="L61" i="104"/>
  <c r="J61" i="104"/>
  <c r="G61" i="104"/>
  <c r="H61" i="104" s="1"/>
  <c r="T60" i="104"/>
  <c r="R60" i="104"/>
  <c r="P60" i="104"/>
  <c r="N60" i="104"/>
  <c r="L60" i="104"/>
  <c r="J60" i="104"/>
  <c r="G60" i="104"/>
  <c r="H60" i="104" s="1"/>
  <c r="T59" i="104"/>
  <c r="R59" i="104"/>
  <c r="P59" i="104"/>
  <c r="N59" i="104"/>
  <c r="L59" i="104"/>
  <c r="J59" i="104"/>
  <c r="G59" i="104"/>
  <c r="H59" i="104" s="1"/>
  <c r="T58" i="104"/>
  <c r="R58" i="104"/>
  <c r="P58" i="104"/>
  <c r="N58" i="104"/>
  <c r="L58" i="104"/>
  <c r="J58" i="104"/>
  <c r="G58" i="104"/>
  <c r="H58" i="104" s="1"/>
  <c r="T57" i="104"/>
  <c r="R57" i="104"/>
  <c r="P57" i="104"/>
  <c r="N57" i="104"/>
  <c r="L57" i="104"/>
  <c r="J57" i="104"/>
  <c r="G57" i="104"/>
  <c r="H57" i="104" s="1"/>
  <c r="T56" i="104"/>
  <c r="R56" i="104"/>
  <c r="P56" i="104"/>
  <c r="N56" i="104"/>
  <c r="L56" i="104"/>
  <c r="J56" i="104"/>
  <c r="G56" i="104"/>
  <c r="H56" i="104" s="1"/>
  <c r="T55" i="104"/>
  <c r="R55" i="104"/>
  <c r="P55" i="104"/>
  <c r="N55" i="104"/>
  <c r="L55" i="104"/>
  <c r="J55" i="104"/>
  <c r="G55" i="104"/>
  <c r="H55" i="104" s="1"/>
  <c r="T54" i="104"/>
  <c r="R54" i="104"/>
  <c r="P54" i="104"/>
  <c r="N54" i="104"/>
  <c r="L54" i="104"/>
  <c r="J54" i="104"/>
  <c r="G54" i="104"/>
  <c r="H54" i="104" s="1"/>
  <c r="T53" i="104"/>
  <c r="R53" i="104"/>
  <c r="P53" i="104"/>
  <c r="N53" i="104"/>
  <c r="L53" i="104"/>
  <c r="J53" i="104"/>
  <c r="G53" i="104"/>
  <c r="H53" i="104" s="1"/>
  <c r="T52" i="104"/>
  <c r="R52" i="104"/>
  <c r="P52" i="104"/>
  <c r="N52" i="104"/>
  <c r="L52" i="104"/>
  <c r="J52" i="104"/>
  <c r="G52" i="104"/>
  <c r="H52" i="104" s="1"/>
  <c r="T51" i="104"/>
  <c r="R51" i="104"/>
  <c r="P51" i="104"/>
  <c r="N51" i="104"/>
  <c r="L51" i="104"/>
  <c r="J51" i="104"/>
  <c r="G51" i="104"/>
  <c r="H51" i="104" s="1"/>
  <c r="T50" i="104"/>
  <c r="R50" i="104"/>
  <c r="P50" i="104"/>
  <c r="N50" i="104"/>
  <c r="L50" i="104"/>
  <c r="J50" i="104"/>
  <c r="G50" i="104"/>
  <c r="H50" i="104" s="1"/>
  <c r="T49" i="104"/>
  <c r="R49" i="104"/>
  <c r="P49" i="104"/>
  <c r="N49" i="104"/>
  <c r="L49" i="104"/>
  <c r="J49" i="104"/>
  <c r="G49" i="104"/>
  <c r="H49" i="104" s="1"/>
  <c r="T48" i="104"/>
  <c r="R48" i="104"/>
  <c r="P48" i="104"/>
  <c r="N48" i="104"/>
  <c r="L48" i="104"/>
  <c r="J48" i="104"/>
  <c r="G48" i="104"/>
  <c r="H48" i="104" s="1"/>
  <c r="T47" i="104"/>
  <c r="R47" i="104"/>
  <c r="P47" i="104"/>
  <c r="N47" i="104"/>
  <c r="L47" i="104"/>
  <c r="J47" i="104"/>
  <c r="G47" i="104"/>
  <c r="H47" i="104" s="1"/>
  <c r="T46" i="104"/>
  <c r="R46" i="104"/>
  <c r="P46" i="104"/>
  <c r="N46" i="104"/>
  <c r="L46" i="104"/>
  <c r="J46" i="104"/>
  <c r="G46" i="104"/>
  <c r="H46" i="104" s="1"/>
  <c r="T45" i="104"/>
  <c r="R45" i="104"/>
  <c r="P45" i="104"/>
  <c r="N45" i="104"/>
  <c r="L45" i="104"/>
  <c r="J45" i="104"/>
  <c r="G45" i="104"/>
  <c r="H45" i="104" s="1"/>
  <c r="T94" i="105"/>
  <c r="R94" i="105"/>
  <c r="P94" i="105"/>
  <c r="N94" i="105"/>
  <c r="L94" i="105"/>
  <c r="J94" i="105"/>
  <c r="G94" i="105"/>
  <c r="H94" i="105" s="1"/>
  <c r="T93" i="105"/>
  <c r="R93" i="105"/>
  <c r="P93" i="105"/>
  <c r="N93" i="105"/>
  <c r="L93" i="105"/>
  <c r="J93" i="105"/>
  <c r="G93" i="105"/>
  <c r="H93" i="105" s="1"/>
  <c r="T92" i="105"/>
  <c r="R92" i="105"/>
  <c r="P92" i="105"/>
  <c r="N92" i="105"/>
  <c r="L92" i="105"/>
  <c r="J92" i="105"/>
  <c r="G92" i="105"/>
  <c r="H92" i="105" s="1"/>
  <c r="T91" i="105"/>
  <c r="R91" i="105"/>
  <c r="P91" i="105"/>
  <c r="N91" i="105"/>
  <c r="L91" i="105"/>
  <c r="J91" i="105"/>
  <c r="G91" i="105"/>
  <c r="H91" i="105" s="1"/>
  <c r="T90" i="105"/>
  <c r="R90" i="105"/>
  <c r="P90" i="105"/>
  <c r="N90" i="105"/>
  <c r="L90" i="105"/>
  <c r="J90" i="105"/>
  <c r="G90" i="105"/>
  <c r="H90" i="105" s="1"/>
  <c r="T89" i="105"/>
  <c r="R89" i="105"/>
  <c r="P89" i="105"/>
  <c r="N89" i="105"/>
  <c r="L89" i="105"/>
  <c r="J89" i="105"/>
  <c r="G89" i="105"/>
  <c r="H89" i="105" s="1"/>
  <c r="T88" i="105"/>
  <c r="R88" i="105"/>
  <c r="P88" i="105"/>
  <c r="N88" i="105"/>
  <c r="L88" i="105"/>
  <c r="J88" i="105"/>
  <c r="G88" i="105"/>
  <c r="H88" i="105" s="1"/>
  <c r="T87" i="105"/>
  <c r="R87" i="105"/>
  <c r="P87" i="105"/>
  <c r="N87" i="105"/>
  <c r="L87" i="105"/>
  <c r="J87" i="105"/>
  <c r="G87" i="105"/>
  <c r="H87" i="105" s="1"/>
  <c r="T86" i="105"/>
  <c r="R86" i="105"/>
  <c r="P86" i="105"/>
  <c r="N86" i="105"/>
  <c r="L86" i="105"/>
  <c r="J86" i="105"/>
  <c r="G86" i="105"/>
  <c r="H86" i="105" s="1"/>
  <c r="T85" i="105"/>
  <c r="R85" i="105"/>
  <c r="P85" i="105"/>
  <c r="N85" i="105"/>
  <c r="L85" i="105"/>
  <c r="J85" i="105"/>
  <c r="G85" i="105"/>
  <c r="H85" i="105" s="1"/>
  <c r="T84" i="105"/>
  <c r="R84" i="105"/>
  <c r="P84" i="105"/>
  <c r="N84" i="105"/>
  <c r="L84" i="105"/>
  <c r="J84" i="105"/>
  <c r="G84" i="105"/>
  <c r="H84" i="105" s="1"/>
  <c r="T83" i="105"/>
  <c r="R83" i="105"/>
  <c r="P83" i="105"/>
  <c r="N83" i="105"/>
  <c r="L83" i="105"/>
  <c r="J83" i="105"/>
  <c r="G83" i="105"/>
  <c r="H83" i="105" s="1"/>
  <c r="T82" i="105"/>
  <c r="R82" i="105"/>
  <c r="P82" i="105"/>
  <c r="N82" i="105"/>
  <c r="L82" i="105"/>
  <c r="J82" i="105"/>
  <c r="G82" i="105"/>
  <c r="H82" i="105" s="1"/>
  <c r="T81" i="105"/>
  <c r="R81" i="105"/>
  <c r="P81" i="105"/>
  <c r="N81" i="105"/>
  <c r="L81" i="105"/>
  <c r="J81" i="105"/>
  <c r="G81" i="105"/>
  <c r="H81" i="105" s="1"/>
  <c r="T80" i="105"/>
  <c r="R80" i="105"/>
  <c r="P80" i="105"/>
  <c r="N80" i="105"/>
  <c r="L80" i="105"/>
  <c r="J80" i="105"/>
  <c r="G80" i="105"/>
  <c r="H80" i="105" s="1"/>
  <c r="T79" i="105"/>
  <c r="R79" i="105"/>
  <c r="P79" i="105"/>
  <c r="N79" i="105"/>
  <c r="L79" i="105"/>
  <c r="J79" i="105"/>
  <c r="G79" i="105"/>
  <c r="H79" i="105" s="1"/>
  <c r="T78" i="105"/>
  <c r="R78" i="105"/>
  <c r="P78" i="105"/>
  <c r="N78" i="105"/>
  <c r="L78" i="105"/>
  <c r="J78" i="105"/>
  <c r="G78" i="105"/>
  <c r="H78" i="105" s="1"/>
  <c r="T77" i="105"/>
  <c r="R77" i="105"/>
  <c r="P77" i="105"/>
  <c r="N77" i="105"/>
  <c r="L77" i="105"/>
  <c r="J77" i="105"/>
  <c r="G77" i="105"/>
  <c r="H77" i="105" s="1"/>
  <c r="T76" i="105"/>
  <c r="R76" i="105"/>
  <c r="P76" i="105"/>
  <c r="N76" i="105"/>
  <c r="L76" i="105"/>
  <c r="J76" i="105"/>
  <c r="G76" i="105"/>
  <c r="H76" i="105" s="1"/>
  <c r="T75" i="105"/>
  <c r="R75" i="105"/>
  <c r="P75" i="105"/>
  <c r="N75" i="105"/>
  <c r="L75" i="105"/>
  <c r="J75" i="105"/>
  <c r="G75" i="105"/>
  <c r="H75" i="105" s="1"/>
  <c r="T74" i="105"/>
  <c r="R74" i="105"/>
  <c r="P74" i="105"/>
  <c r="N74" i="105"/>
  <c r="L74" i="105"/>
  <c r="J74" i="105"/>
  <c r="G74" i="105"/>
  <c r="H74" i="105" s="1"/>
  <c r="T73" i="105"/>
  <c r="R73" i="105"/>
  <c r="P73" i="105"/>
  <c r="N73" i="105"/>
  <c r="L73" i="105"/>
  <c r="J73" i="105"/>
  <c r="G73" i="105"/>
  <c r="H73" i="105" s="1"/>
  <c r="T72" i="105"/>
  <c r="R72" i="105"/>
  <c r="P72" i="105"/>
  <c r="N72" i="105"/>
  <c r="L72" i="105"/>
  <c r="J72" i="105"/>
  <c r="G72" i="105"/>
  <c r="H72" i="105" s="1"/>
  <c r="N71" i="105"/>
  <c r="L71" i="105"/>
  <c r="J71" i="105"/>
  <c r="G71" i="105"/>
  <c r="H71" i="105" s="1"/>
  <c r="N70" i="105"/>
  <c r="L70" i="105"/>
  <c r="J70" i="105"/>
  <c r="G70" i="105"/>
  <c r="H70" i="105" s="1"/>
  <c r="N69" i="105"/>
  <c r="L69" i="105"/>
  <c r="J69" i="105"/>
  <c r="G69" i="105"/>
  <c r="H69" i="105" s="1"/>
  <c r="N68" i="105"/>
  <c r="L68" i="105"/>
  <c r="J68" i="105"/>
  <c r="G68" i="105"/>
  <c r="H68" i="105" s="1"/>
  <c r="N67" i="105"/>
  <c r="L67" i="105"/>
  <c r="J67" i="105"/>
  <c r="G67" i="105"/>
  <c r="H67" i="105" s="1"/>
  <c r="N66" i="105"/>
  <c r="L66" i="105"/>
  <c r="J66" i="105"/>
  <c r="G66" i="105"/>
  <c r="H66" i="105" s="1"/>
  <c r="T65" i="105"/>
  <c r="R65" i="105"/>
  <c r="P65" i="105"/>
  <c r="N65" i="105"/>
  <c r="L65" i="105"/>
  <c r="J65" i="105"/>
  <c r="G65" i="105"/>
  <c r="H65" i="105" s="1"/>
  <c r="T64" i="105"/>
  <c r="R64" i="105"/>
  <c r="P64" i="105"/>
  <c r="N64" i="105"/>
  <c r="L64" i="105"/>
  <c r="J64" i="105"/>
  <c r="G64" i="105"/>
  <c r="H64" i="105" s="1"/>
  <c r="T63" i="105"/>
  <c r="R63" i="105"/>
  <c r="P63" i="105"/>
  <c r="N63" i="105"/>
  <c r="L63" i="105"/>
  <c r="J63" i="105"/>
  <c r="G63" i="105"/>
  <c r="H63" i="105" s="1"/>
  <c r="T62" i="105"/>
  <c r="R62" i="105"/>
  <c r="P62" i="105"/>
  <c r="N62" i="105"/>
  <c r="L62" i="105"/>
  <c r="J62" i="105"/>
  <c r="G62" i="105"/>
  <c r="H62" i="105" s="1"/>
  <c r="T61" i="105"/>
  <c r="R61" i="105"/>
  <c r="P61" i="105"/>
  <c r="N61" i="105"/>
  <c r="L61" i="105"/>
  <c r="J61" i="105"/>
  <c r="G61" i="105"/>
  <c r="H61" i="105" s="1"/>
  <c r="T60" i="105"/>
  <c r="R60" i="105"/>
  <c r="P60" i="105"/>
  <c r="N60" i="105"/>
  <c r="L60" i="105"/>
  <c r="J60" i="105"/>
  <c r="G60" i="105"/>
  <c r="H60" i="105" s="1"/>
  <c r="T59" i="105"/>
  <c r="R59" i="105"/>
  <c r="P59" i="105"/>
  <c r="N59" i="105"/>
  <c r="L59" i="105"/>
  <c r="J59" i="105"/>
  <c r="G59" i="105"/>
  <c r="H59" i="105" s="1"/>
  <c r="T58" i="105"/>
  <c r="R58" i="105"/>
  <c r="P58" i="105"/>
  <c r="N58" i="105"/>
  <c r="L58" i="105"/>
  <c r="J58" i="105"/>
  <c r="G58" i="105"/>
  <c r="H58" i="105" s="1"/>
  <c r="T57" i="105"/>
  <c r="R57" i="105"/>
  <c r="P57" i="105"/>
  <c r="N57" i="105"/>
  <c r="L57" i="105"/>
  <c r="J57" i="105"/>
  <c r="G57" i="105"/>
  <c r="H57" i="105" s="1"/>
  <c r="T56" i="105"/>
  <c r="R56" i="105"/>
  <c r="P56" i="105"/>
  <c r="N56" i="105"/>
  <c r="L56" i="105"/>
  <c r="J56" i="105"/>
  <c r="G56" i="105"/>
  <c r="H56" i="105" s="1"/>
  <c r="T55" i="105"/>
  <c r="R55" i="105"/>
  <c r="P55" i="105"/>
  <c r="N55" i="105"/>
  <c r="L55" i="105"/>
  <c r="J55" i="105"/>
  <c r="G55" i="105"/>
  <c r="H55" i="105" s="1"/>
  <c r="T54" i="105"/>
  <c r="R54" i="105"/>
  <c r="P54" i="105"/>
  <c r="N54" i="105"/>
  <c r="L54" i="105"/>
  <c r="J54" i="105"/>
  <c r="G54" i="105"/>
  <c r="H54" i="105" s="1"/>
  <c r="T53" i="105"/>
  <c r="R53" i="105"/>
  <c r="P53" i="105"/>
  <c r="N53" i="105"/>
  <c r="L53" i="105"/>
  <c r="J53" i="105"/>
  <c r="G53" i="105"/>
  <c r="H53" i="105" s="1"/>
  <c r="T52" i="105"/>
  <c r="R52" i="105"/>
  <c r="P52" i="105"/>
  <c r="N52" i="105"/>
  <c r="L52" i="105"/>
  <c r="J52" i="105"/>
  <c r="G52" i="105"/>
  <c r="H52" i="105" s="1"/>
  <c r="T51" i="105"/>
  <c r="R51" i="105"/>
  <c r="P51" i="105"/>
  <c r="N51" i="105"/>
  <c r="L51" i="105"/>
  <c r="J51" i="105"/>
  <c r="G51" i="105"/>
  <c r="H51" i="105" s="1"/>
  <c r="T50" i="105"/>
  <c r="R50" i="105"/>
  <c r="P50" i="105"/>
  <c r="N50" i="105"/>
  <c r="L50" i="105"/>
  <c r="J50" i="105"/>
  <c r="G50" i="105"/>
  <c r="H50" i="105" s="1"/>
  <c r="T49" i="105"/>
  <c r="R49" i="105"/>
  <c r="P49" i="105"/>
  <c r="N49" i="105"/>
  <c r="L49" i="105"/>
  <c r="J49" i="105"/>
  <c r="G49" i="105"/>
  <c r="H49" i="105" s="1"/>
  <c r="T48" i="105"/>
  <c r="R48" i="105"/>
  <c r="P48" i="105"/>
  <c r="N48" i="105"/>
  <c r="L48" i="105"/>
  <c r="J48" i="105"/>
  <c r="G48" i="105"/>
  <c r="H48" i="105" s="1"/>
  <c r="T47" i="105"/>
  <c r="R47" i="105"/>
  <c r="P47" i="105"/>
  <c r="N47" i="105"/>
  <c r="L47" i="105"/>
  <c r="J47" i="105"/>
  <c r="G47" i="105"/>
  <c r="H47" i="105" s="1"/>
  <c r="T46" i="105"/>
  <c r="R46" i="105"/>
  <c r="P46" i="105"/>
  <c r="N46" i="105"/>
  <c r="L46" i="105"/>
  <c r="J46" i="105"/>
  <c r="G46" i="105"/>
  <c r="H46" i="105" s="1"/>
  <c r="T45" i="105"/>
  <c r="R45" i="105"/>
  <c r="P45" i="105"/>
  <c r="N45" i="105"/>
  <c r="L45" i="105"/>
  <c r="J45" i="105"/>
  <c r="G45" i="105"/>
  <c r="H45" i="105" s="1"/>
  <c r="T94" i="106"/>
  <c r="R94" i="106"/>
  <c r="P94" i="106"/>
  <c r="N94" i="106"/>
  <c r="L94" i="106"/>
  <c r="J94" i="106"/>
  <c r="G94" i="106"/>
  <c r="H94" i="106" s="1"/>
  <c r="T93" i="106"/>
  <c r="R93" i="106"/>
  <c r="P93" i="106"/>
  <c r="N93" i="106"/>
  <c r="L93" i="106"/>
  <c r="J93" i="106"/>
  <c r="G93" i="106"/>
  <c r="H93" i="106" s="1"/>
  <c r="T92" i="106"/>
  <c r="R92" i="106"/>
  <c r="P92" i="106"/>
  <c r="N92" i="106"/>
  <c r="L92" i="106"/>
  <c r="J92" i="106"/>
  <c r="G92" i="106"/>
  <c r="H92" i="106" s="1"/>
  <c r="T91" i="106"/>
  <c r="R91" i="106"/>
  <c r="P91" i="106"/>
  <c r="N91" i="106"/>
  <c r="L91" i="106"/>
  <c r="J91" i="106"/>
  <c r="G91" i="106"/>
  <c r="H91" i="106" s="1"/>
  <c r="T90" i="106"/>
  <c r="R90" i="106"/>
  <c r="P90" i="106"/>
  <c r="N90" i="106"/>
  <c r="L90" i="106"/>
  <c r="J90" i="106"/>
  <c r="G90" i="106"/>
  <c r="H90" i="106" s="1"/>
  <c r="T89" i="106"/>
  <c r="R89" i="106"/>
  <c r="P89" i="106"/>
  <c r="N89" i="106"/>
  <c r="L89" i="106"/>
  <c r="J89" i="106"/>
  <c r="G89" i="106"/>
  <c r="H89" i="106" s="1"/>
  <c r="T88" i="106"/>
  <c r="R88" i="106"/>
  <c r="P88" i="106"/>
  <c r="N88" i="106"/>
  <c r="L88" i="106"/>
  <c r="J88" i="106"/>
  <c r="G88" i="106"/>
  <c r="H88" i="106" s="1"/>
  <c r="T87" i="106"/>
  <c r="R87" i="106"/>
  <c r="P87" i="106"/>
  <c r="N87" i="106"/>
  <c r="L87" i="106"/>
  <c r="J87" i="106"/>
  <c r="G87" i="106"/>
  <c r="H87" i="106" s="1"/>
  <c r="T86" i="106"/>
  <c r="R86" i="106"/>
  <c r="P86" i="106"/>
  <c r="N86" i="106"/>
  <c r="L86" i="106"/>
  <c r="J86" i="106"/>
  <c r="G86" i="106"/>
  <c r="H86" i="106" s="1"/>
  <c r="T85" i="106"/>
  <c r="R85" i="106"/>
  <c r="P85" i="106"/>
  <c r="N85" i="106"/>
  <c r="L85" i="106"/>
  <c r="J85" i="106"/>
  <c r="G85" i="106"/>
  <c r="H85" i="106" s="1"/>
  <c r="T84" i="106"/>
  <c r="R84" i="106"/>
  <c r="P84" i="106"/>
  <c r="N84" i="106"/>
  <c r="L84" i="106"/>
  <c r="J84" i="106"/>
  <c r="G84" i="106"/>
  <c r="H84" i="106" s="1"/>
  <c r="T83" i="106"/>
  <c r="R83" i="106"/>
  <c r="P83" i="106"/>
  <c r="N83" i="106"/>
  <c r="L83" i="106"/>
  <c r="J83" i="106"/>
  <c r="G83" i="106"/>
  <c r="H83" i="106" s="1"/>
  <c r="T82" i="106"/>
  <c r="R82" i="106"/>
  <c r="P82" i="106"/>
  <c r="N82" i="106"/>
  <c r="L82" i="106"/>
  <c r="J82" i="106"/>
  <c r="G82" i="106"/>
  <c r="H82" i="106" s="1"/>
  <c r="T81" i="106"/>
  <c r="R81" i="106"/>
  <c r="P81" i="106"/>
  <c r="N81" i="106"/>
  <c r="L81" i="106"/>
  <c r="J81" i="106"/>
  <c r="G81" i="106"/>
  <c r="H81" i="106" s="1"/>
  <c r="T80" i="106"/>
  <c r="R80" i="106"/>
  <c r="P80" i="106"/>
  <c r="N80" i="106"/>
  <c r="L80" i="106"/>
  <c r="J80" i="106"/>
  <c r="G80" i="106"/>
  <c r="H80" i="106" s="1"/>
  <c r="T79" i="106"/>
  <c r="R79" i="106"/>
  <c r="P79" i="106"/>
  <c r="N79" i="106"/>
  <c r="L79" i="106"/>
  <c r="J79" i="106"/>
  <c r="G79" i="106"/>
  <c r="H79" i="106" s="1"/>
  <c r="T78" i="106"/>
  <c r="R78" i="106"/>
  <c r="P78" i="106"/>
  <c r="N78" i="106"/>
  <c r="L78" i="106"/>
  <c r="J78" i="106"/>
  <c r="G78" i="106"/>
  <c r="H78" i="106" s="1"/>
  <c r="T77" i="106"/>
  <c r="R77" i="106"/>
  <c r="P77" i="106"/>
  <c r="N77" i="106"/>
  <c r="L77" i="106"/>
  <c r="J77" i="106"/>
  <c r="G77" i="106"/>
  <c r="H77" i="106" s="1"/>
  <c r="T76" i="106"/>
  <c r="R76" i="106"/>
  <c r="P76" i="106"/>
  <c r="N76" i="106"/>
  <c r="L76" i="106"/>
  <c r="J76" i="106"/>
  <c r="G76" i="106"/>
  <c r="H76" i="106" s="1"/>
  <c r="T75" i="106"/>
  <c r="R75" i="106"/>
  <c r="P75" i="106"/>
  <c r="N75" i="106"/>
  <c r="L75" i="106"/>
  <c r="J75" i="106"/>
  <c r="G75" i="106"/>
  <c r="H75" i="106" s="1"/>
  <c r="T74" i="106"/>
  <c r="R74" i="106"/>
  <c r="P74" i="106"/>
  <c r="N74" i="106"/>
  <c r="L74" i="106"/>
  <c r="J74" i="106"/>
  <c r="G74" i="106"/>
  <c r="H74" i="106" s="1"/>
  <c r="T73" i="106"/>
  <c r="R73" i="106"/>
  <c r="P73" i="106"/>
  <c r="N73" i="106"/>
  <c r="L73" i="106"/>
  <c r="J73" i="106"/>
  <c r="G73" i="106"/>
  <c r="H73" i="106" s="1"/>
  <c r="T72" i="106"/>
  <c r="R72" i="106"/>
  <c r="P72" i="106"/>
  <c r="N72" i="106"/>
  <c r="L72" i="106"/>
  <c r="J72" i="106"/>
  <c r="G72" i="106"/>
  <c r="H72" i="106" s="1"/>
  <c r="N71" i="106"/>
  <c r="L71" i="106"/>
  <c r="J71" i="106"/>
  <c r="G71" i="106"/>
  <c r="H71" i="106" s="1"/>
  <c r="N70" i="106"/>
  <c r="L70" i="106"/>
  <c r="J70" i="106"/>
  <c r="G70" i="106"/>
  <c r="H70" i="106" s="1"/>
  <c r="N69" i="106"/>
  <c r="L69" i="106"/>
  <c r="J69" i="106"/>
  <c r="G69" i="106"/>
  <c r="H69" i="106" s="1"/>
  <c r="N68" i="106"/>
  <c r="L68" i="106"/>
  <c r="J68" i="106"/>
  <c r="G68" i="106"/>
  <c r="H68" i="106" s="1"/>
  <c r="N67" i="106"/>
  <c r="L67" i="106"/>
  <c r="J67" i="106"/>
  <c r="G67" i="106"/>
  <c r="H67" i="106" s="1"/>
  <c r="N66" i="106"/>
  <c r="L66" i="106"/>
  <c r="J66" i="106"/>
  <c r="G66" i="106"/>
  <c r="H66" i="106" s="1"/>
  <c r="T65" i="106"/>
  <c r="R65" i="106"/>
  <c r="P65" i="106"/>
  <c r="N65" i="106"/>
  <c r="L65" i="106"/>
  <c r="J65" i="106"/>
  <c r="G65" i="106"/>
  <c r="H65" i="106" s="1"/>
  <c r="T64" i="106"/>
  <c r="R64" i="106"/>
  <c r="P64" i="106"/>
  <c r="N64" i="106"/>
  <c r="L64" i="106"/>
  <c r="J64" i="106"/>
  <c r="G64" i="106"/>
  <c r="H64" i="106" s="1"/>
  <c r="T63" i="106"/>
  <c r="R63" i="106"/>
  <c r="P63" i="106"/>
  <c r="N63" i="106"/>
  <c r="L63" i="106"/>
  <c r="J63" i="106"/>
  <c r="G63" i="106"/>
  <c r="H63" i="106" s="1"/>
  <c r="T62" i="106"/>
  <c r="R62" i="106"/>
  <c r="P62" i="106"/>
  <c r="N62" i="106"/>
  <c r="L62" i="106"/>
  <c r="J62" i="106"/>
  <c r="G62" i="106"/>
  <c r="H62" i="106" s="1"/>
  <c r="T61" i="106"/>
  <c r="R61" i="106"/>
  <c r="P61" i="106"/>
  <c r="N61" i="106"/>
  <c r="L61" i="106"/>
  <c r="J61" i="106"/>
  <c r="G61" i="106"/>
  <c r="H61" i="106" s="1"/>
  <c r="T60" i="106"/>
  <c r="R60" i="106"/>
  <c r="P60" i="106"/>
  <c r="N60" i="106"/>
  <c r="L60" i="106"/>
  <c r="J60" i="106"/>
  <c r="G60" i="106"/>
  <c r="H60" i="106" s="1"/>
  <c r="T59" i="106"/>
  <c r="R59" i="106"/>
  <c r="P59" i="106"/>
  <c r="N59" i="106"/>
  <c r="L59" i="106"/>
  <c r="J59" i="106"/>
  <c r="G59" i="106"/>
  <c r="H59" i="106" s="1"/>
  <c r="T58" i="106"/>
  <c r="R58" i="106"/>
  <c r="P58" i="106"/>
  <c r="N58" i="106"/>
  <c r="L58" i="106"/>
  <c r="J58" i="106"/>
  <c r="G58" i="106"/>
  <c r="H58" i="106" s="1"/>
  <c r="T57" i="106"/>
  <c r="R57" i="106"/>
  <c r="P57" i="106"/>
  <c r="N57" i="106"/>
  <c r="L57" i="106"/>
  <c r="J57" i="106"/>
  <c r="G57" i="106"/>
  <c r="H57" i="106" s="1"/>
  <c r="T56" i="106"/>
  <c r="R56" i="106"/>
  <c r="P56" i="106"/>
  <c r="N56" i="106"/>
  <c r="L56" i="106"/>
  <c r="J56" i="106"/>
  <c r="G56" i="106"/>
  <c r="H56" i="106" s="1"/>
  <c r="T55" i="106"/>
  <c r="R55" i="106"/>
  <c r="P55" i="106"/>
  <c r="N55" i="106"/>
  <c r="L55" i="106"/>
  <c r="J55" i="106"/>
  <c r="G55" i="106"/>
  <c r="H55" i="106" s="1"/>
  <c r="T54" i="106"/>
  <c r="R54" i="106"/>
  <c r="P54" i="106"/>
  <c r="N54" i="106"/>
  <c r="L54" i="106"/>
  <c r="J54" i="106"/>
  <c r="G54" i="106"/>
  <c r="H54" i="106" s="1"/>
  <c r="T53" i="106"/>
  <c r="R53" i="106"/>
  <c r="P53" i="106"/>
  <c r="N53" i="106"/>
  <c r="L53" i="106"/>
  <c r="J53" i="106"/>
  <c r="G53" i="106"/>
  <c r="H53" i="106" s="1"/>
  <c r="T52" i="106"/>
  <c r="R52" i="106"/>
  <c r="P52" i="106"/>
  <c r="N52" i="106"/>
  <c r="L52" i="106"/>
  <c r="J52" i="106"/>
  <c r="G52" i="106"/>
  <c r="H52" i="106" s="1"/>
  <c r="T51" i="106"/>
  <c r="R51" i="106"/>
  <c r="P51" i="106"/>
  <c r="N51" i="106"/>
  <c r="L51" i="106"/>
  <c r="J51" i="106"/>
  <c r="G51" i="106"/>
  <c r="H51" i="106" s="1"/>
  <c r="T50" i="106"/>
  <c r="R50" i="106"/>
  <c r="P50" i="106"/>
  <c r="N50" i="106"/>
  <c r="L50" i="106"/>
  <c r="J50" i="106"/>
  <c r="G50" i="106"/>
  <c r="H50" i="106" s="1"/>
  <c r="T49" i="106"/>
  <c r="R49" i="106"/>
  <c r="P49" i="106"/>
  <c r="N49" i="106"/>
  <c r="L49" i="106"/>
  <c r="J49" i="106"/>
  <c r="G49" i="106"/>
  <c r="H49" i="106" s="1"/>
  <c r="T48" i="106"/>
  <c r="R48" i="106"/>
  <c r="P48" i="106"/>
  <c r="N48" i="106"/>
  <c r="L48" i="106"/>
  <c r="J48" i="106"/>
  <c r="G48" i="106"/>
  <c r="H48" i="106" s="1"/>
  <c r="T47" i="106"/>
  <c r="R47" i="106"/>
  <c r="P47" i="106"/>
  <c r="N47" i="106"/>
  <c r="L47" i="106"/>
  <c r="J47" i="106"/>
  <c r="G47" i="106"/>
  <c r="H47" i="106" s="1"/>
  <c r="T46" i="106"/>
  <c r="R46" i="106"/>
  <c r="P46" i="106"/>
  <c r="N46" i="106"/>
  <c r="L46" i="106"/>
  <c r="J46" i="106"/>
  <c r="G46" i="106"/>
  <c r="H46" i="106" s="1"/>
  <c r="T45" i="106"/>
  <c r="R45" i="106"/>
  <c r="P45" i="106"/>
  <c r="N45" i="106"/>
  <c r="L45" i="106"/>
  <c r="J45" i="106"/>
  <c r="G45" i="106"/>
  <c r="H45" i="106" s="1"/>
  <c r="T94" i="112"/>
  <c r="R94" i="112"/>
  <c r="P94" i="112"/>
  <c r="N94" i="112"/>
  <c r="L94" i="112"/>
  <c r="J94" i="112"/>
  <c r="G94" i="112"/>
  <c r="H94" i="112" s="1"/>
  <c r="T93" i="112"/>
  <c r="R93" i="112"/>
  <c r="P93" i="112"/>
  <c r="N93" i="112"/>
  <c r="L93" i="112"/>
  <c r="J93" i="112"/>
  <c r="G93" i="112"/>
  <c r="H93" i="112" s="1"/>
  <c r="T92" i="112"/>
  <c r="R92" i="112"/>
  <c r="P92" i="112"/>
  <c r="N92" i="112"/>
  <c r="L92" i="112"/>
  <c r="J92" i="112"/>
  <c r="G92" i="112"/>
  <c r="H92" i="112" s="1"/>
  <c r="T91" i="112"/>
  <c r="R91" i="112"/>
  <c r="P91" i="112"/>
  <c r="N91" i="112"/>
  <c r="L91" i="112"/>
  <c r="J91" i="112"/>
  <c r="G91" i="112"/>
  <c r="H91" i="112" s="1"/>
  <c r="T90" i="112"/>
  <c r="R90" i="112"/>
  <c r="P90" i="112"/>
  <c r="N90" i="112"/>
  <c r="L90" i="112"/>
  <c r="J90" i="112"/>
  <c r="G90" i="112"/>
  <c r="H90" i="112" s="1"/>
  <c r="T89" i="112"/>
  <c r="R89" i="112"/>
  <c r="P89" i="112"/>
  <c r="N89" i="112"/>
  <c r="L89" i="112"/>
  <c r="J89" i="112"/>
  <c r="G89" i="112"/>
  <c r="H89" i="112" s="1"/>
  <c r="T88" i="112"/>
  <c r="R88" i="112"/>
  <c r="P88" i="112"/>
  <c r="N88" i="112"/>
  <c r="L88" i="112"/>
  <c r="J88" i="112"/>
  <c r="G88" i="112"/>
  <c r="H88" i="112" s="1"/>
  <c r="T87" i="112"/>
  <c r="R87" i="112"/>
  <c r="P87" i="112"/>
  <c r="N87" i="112"/>
  <c r="L87" i="112"/>
  <c r="J87" i="112"/>
  <c r="G87" i="112"/>
  <c r="H87" i="112" s="1"/>
  <c r="T86" i="112"/>
  <c r="R86" i="112"/>
  <c r="P86" i="112"/>
  <c r="N86" i="112"/>
  <c r="L86" i="112"/>
  <c r="J86" i="112"/>
  <c r="G86" i="112"/>
  <c r="H86" i="112" s="1"/>
  <c r="T85" i="112"/>
  <c r="R85" i="112"/>
  <c r="P85" i="112"/>
  <c r="N85" i="112"/>
  <c r="L85" i="112"/>
  <c r="J85" i="112"/>
  <c r="G85" i="112"/>
  <c r="H85" i="112" s="1"/>
  <c r="T84" i="112"/>
  <c r="R84" i="112"/>
  <c r="P84" i="112"/>
  <c r="N84" i="112"/>
  <c r="L84" i="112"/>
  <c r="J84" i="112"/>
  <c r="G84" i="112"/>
  <c r="H84" i="112" s="1"/>
  <c r="T83" i="112"/>
  <c r="R83" i="112"/>
  <c r="P83" i="112"/>
  <c r="N83" i="112"/>
  <c r="L83" i="112"/>
  <c r="J83" i="112"/>
  <c r="G83" i="112"/>
  <c r="H83" i="112" s="1"/>
  <c r="T82" i="112"/>
  <c r="R82" i="112"/>
  <c r="P82" i="112"/>
  <c r="N82" i="112"/>
  <c r="L82" i="112"/>
  <c r="J82" i="112"/>
  <c r="G82" i="112"/>
  <c r="H82" i="112" s="1"/>
  <c r="T81" i="112"/>
  <c r="R81" i="112"/>
  <c r="P81" i="112"/>
  <c r="N81" i="112"/>
  <c r="L81" i="112"/>
  <c r="J81" i="112"/>
  <c r="G81" i="112"/>
  <c r="H81" i="112" s="1"/>
  <c r="T80" i="112"/>
  <c r="R80" i="112"/>
  <c r="P80" i="112"/>
  <c r="N80" i="112"/>
  <c r="L80" i="112"/>
  <c r="J80" i="112"/>
  <c r="G80" i="112"/>
  <c r="H80" i="112" s="1"/>
  <c r="T79" i="112"/>
  <c r="R79" i="112"/>
  <c r="P79" i="112"/>
  <c r="N79" i="112"/>
  <c r="L79" i="112"/>
  <c r="J79" i="112"/>
  <c r="G79" i="112"/>
  <c r="H79" i="112" s="1"/>
  <c r="T78" i="112"/>
  <c r="R78" i="112"/>
  <c r="P78" i="112"/>
  <c r="N78" i="112"/>
  <c r="L78" i="112"/>
  <c r="J78" i="112"/>
  <c r="G78" i="112"/>
  <c r="H78" i="112" s="1"/>
  <c r="T77" i="112"/>
  <c r="R77" i="112"/>
  <c r="P77" i="112"/>
  <c r="N77" i="112"/>
  <c r="L77" i="112"/>
  <c r="J77" i="112"/>
  <c r="G77" i="112"/>
  <c r="H77" i="112" s="1"/>
  <c r="T76" i="112"/>
  <c r="R76" i="112"/>
  <c r="P76" i="112"/>
  <c r="N76" i="112"/>
  <c r="L76" i="112"/>
  <c r="J76" i="112"/>
  <c r="G76" i="112"/>
  <c r="H76" i="112" s="1"/>
  <c r="T75" i="112"/>
  <c r="R75" i="112"/>
  <c r="P75" i="112"/>
  <c r="N75" i="112"/>
  <c r="L75" i="112"/>
  <c r="J75" i="112"/>
  <c r="G75" i="112"/>
  <c r="H75" i="112" s="1"/>
  <c r="T74" i="112"/>
  <c r="R74" i="112"/>
  <c r="P74" i="112"/>
  <c r="N74" i="112"/>
  <c r="L74" i="112"/>
  <c r="J74" i="112"/>
  <c r="G74" i="112"/>
  <c r="H74" i="112" s="1"/>
  <c r="T73" i="112"/>
  <c r="R73" i="112"/>
  <c r="P73" i="112"/>
  <c r="N73" i="112"/>
  <c r="L73" i="112"/>
  <c r="J73" i="112"/>
  <c r="G73" i="112"/>
  <c r="H73" i="112" s="1"/>
  <c r="T72" i="112"/>
  <c r="R72" i="112"/>
  <c r="P72" i="112"/>
  <c r="N72" i="112"/>
  <c r="L72" i="112"/>
  <c r="J72" i="112"/>
  <c r="G72" i="112"/>
  <c r="H72" i="112" s="1"/>
  <c r="N71" i="112"/>
  <c r="L71" i="112"/>
  <c r="J71" i="112"/>
  <c r="G71" i="112"/>
  <c r="H71" i="112" s="1"/>
  <c r="N70" i="112"/>
  <c r="L70" i="112"/>
  <c r="J70" i="112"/>
  <c r="G70" i="112"/>
  <c r="H70" i="112" s="1"/>
  <c r="N69" i="112"/>
  <c r="L69" i="112"/>
  <c r="J69" i="112"/>
  <c r="G69" i="112"/>
  <c r="H69" i="112" s="1"/>
  <c r="N68" i="112"/>
  <c r="L68" i="112"/>
  <c r="J68" i="112"/>
  <c r="G68" i="112"/>
  <c r="H68" i="112" s="1"/>
  <c r="N67" i="112"/>
  <c r="L67" i="112"/>
  <c r="J67" i="112"/>
  <c r="G67" i="112"/>
  <c r="H67" i="112" s="1"/>
  <c r="N66" i="112"/>
  <c r="L66" i="112"/>
  <c r="J66" i="112"/>
  <c r="G66" i="112"/>
  <c r="H66" i="112" s="1"/>
  <c r="T65" i="112"/>
  <c r="R65" i="112"/>
  <c r="P65" i="112"/>
  <c r="N65" i="112"/>
  <c r="L65" i="112"/>
  <c r="J65" i="112"/>
  <c r="G65" i="112"/>
  <c r="H65" i="112" s="1"/>
  <c r="T64" i="112"/>
  <c r="R64" i="112"/>
  <c r="P64" i="112"/>
  <c r="N64" i="112"/>
  <c r="L64" i="112"/>
  <c r="J64" i="112"/>
  <c r="G64" i="112"/>
  <c r="H64" i="112" s="1"/>
  <c r="T63" i="112"/>
  <c r="R63" i="112"/>
  <c r="P63" i="112"/>
  <c r="N63" i="112"/>
  <c r="L63" i="112"/>
  <c r="J63" i="112"/>
  <c r="G63" i="112"/>
  <c r="H63" i="112" s="1"/>
  <c r="T62" i="112"/>
  <c r="R62" i="112"/>
  <c r="P62" i="112"/>
  <c r="N62" i="112"/>
  <c r="L62" i="112"/>
  <c r="J62" i="112"/>
  <c r="G62" i="112"/>
  <c r="H62" i="112" s="1"/>
  <c r="T61" i="112"/>
  <c r="R61" i="112"/>
  <c r="P61" i="112"/>
  <c r="N61" i="112"/>
  <c r="L61" i="112"/>
  <c r="J61" i="112"/>
  <c r="G61" i="112"/>
  <c r="H61" i="112" s="1"/>
  <c r="T60" i="112"/>
  <c r="R60" i="112"/>
  <c r="P60" i="112"/>
  <c r="N60" i="112"/>
  <c r="L60" i="112"/>
  <c r="J60" i="112"/>
  <c r="G60" i="112"/>
  <c r="H60" i="112" s="1"/>
  <c r="T59" i="112"/>
  <c r="R59" i="112"/>
  <c r="P59" i="112"/>
  <c r="N59" i="112"/>
  <c r="L59" i="112"/>
  <c r="J59" i="112"/>
  <c r="G59" i="112"/>
  <c r="H59" i="112" s="1"/>
  <c r="T58" i="112"/>
  <c r="R58" i="112"/>
  <c r="P58" i="112"/>
  <c r="N58" i="112"/>
  <c r="L58" i="112"/>
  <c r="J58" i="112"/>
  <c r="G58" i="112"/>
  <c r="H58" i="112" s="1"/>
  <c r="T57" i="112"/>
  <c r="R57" i="112"/>
  <c r="P57" i="112"/>
  <c r="N57" i="112"/>
  <c r="L57" i="112"/>
  <c r="J57" i="112"/>
  <c r="G57" i="112"/>
  <c r="H57" i="112" s="1"/>
  <c r="T56" i="112"/>
  <c r="R56" i="112"/>
  <c r="P56" i="112"/>
  <c r="N56" i="112"/>
  <c r="L56" i="112"/>
  <c r="J56" i="112"/>
  <c r="G56" i="112"/>
  <c r="H56" i="112" s="1"/>
  <c r="T55" i="112"/>
  <c r="R55" i="112"/>
  <c r="P55" i="112"/>
  <c r="N55" i="112"/>
  <c r="L55" i="112"/>
  <c r="J55" i="112"/>
  <c r="G55" i="112"/>
  <c r="H55" i="112" s="1"/>
  <c r="T54" i="112"/>
  <c r="R54" i="112"/>
  <c r="P54" i="112"/>
  <c r="N54" i="112"/>
  <c r="L54" i="112"/>
  <c r="J54" i="112"/>
  <c r="G54" i="112"/>
  <c r="H54" i="112" s="1"/>
  <c r="T53" i="112"/>
  <c r="R53" i="112"/>
  <c r="P53" i="112"/>
  <c r="N53" i="112"/>
  <c r="L53" i="112"/>
  <c r="J53" i="112"/>
  <c r="G53" i="112"/>
  <c r="H53" i="112" s="1"/>
  <c r="T52" i="112"/>
  <c r="R52" i="112"/>
  <c r="P52" i="112"/>
  <c r="N52" i="112"/>
  <c r="L52" i="112"/>
  <c r="J52" i="112"/>
  <c r="G52" i="112"/>
  <c r="H52" i="112" s="1"/>
  <c r="T51" i="112"/>
  <c r="R51" i="112"/>
  <c r="P51" i="112"/>
  <c r="N51" i="112"/>
  <c r="L51" i="112"/>
  <c r="J51" i="112"/>
  <c r="G51" i="112"/>
  <c r="H51" i="112" s="1"/>
  <c r="T50" i="112"/>
  <c r="R50" i="112"/>
  <c r="P50" i="112"/>
  <c r="N50" i="112"/>
  <c r="L50" i="112"/>
  <c r="J50" i="112"/>
  <c r="G50" i="112"/>
  <c r="H50" i="112" s="1"/>
  <c r="T49" i="112"/>
  <c r="R49" i="112"/>
  <c r="P49" i="112"/>
  <c r="N49" i="112"/>
  <c r="L49" i="112"/>
  <c r="J49" i="112"/>
  <c r="G49" i="112"/>
  <c r="H49" i="112" s="1"/>
  <c r="T48" i="112"/>
  <c r="R48" i="112"/>
  <c r="P48" i="112"/>
  <c r="N48" i="112"/>
  <c r="L48" i="112"/>
  <c r="J48" i="112"/>
  <c r="G48" i="112"/>
  <c r="H48" i="112" s="1"/>
  <c r="T47" i="112"/>
  <c r="R47" i="112"/>
  <c r="P47" i="112"/>
  <c r="N47" i="112"/>
  <c r="L47" i="112"/>
  <c r="J47" i="112"/>
  <c r="G47" i="112"/>
  <c r="H47" i="112" s="1"/>
  <c r="T46" i="112"/>
  <c r="R46" i="112"/>
  <c r="P46" i="112"/>
  <c r="N46" i="112"/>
  <c r="L46" i="112"/>
  <c r="J46" i="112"/>
  <c r="G46" i="112"/>
  <c r="H46" i="112" s="1"/>
  <c r="T45" i="112"/>
  <c r="R45" i="112"/>
  <c r="P45" i="112"/>
  <c r="N45" i="112"/>
  <c r="L45" i="112"/>
  <c r="J45" i="112"/>
  <c r="G45" i="112"/>
  <c r="H45" i="112" s="1"/>
  <c r="T94" i="113"/>
  <c r="R94" i="113"/>
  <c r="P94" i="113"/>
  <c r="N94" i="113"/>
  <c r="L94" i="113"/>
  <c r="J94" i="113"/>
  <c r="G94" i="113"/>
  <c r="H94" i="113" s="1"/>
  <c r="T93" i="113"/>
  <c r="R93" i="113"/>
  <c r="P93" i="113"/>
  <c r="N93" i="113"/>
  <c r="L93" i="113"/>
  <c r="J93" i="113"/>
  <c r="G93" i="113"/>
  <c r="H93" i="113" s="1"/>
  <c r="T92" i="113"/>
  <c r="R92" i="113"/>
  <c r="P92" i="113"/>
  <c r="N92" i="113"/>
  <c r="L92" i="113"/>
  <c r="J92" i="113"/>
  <c r="G92" i="113"/>
  <c r="H92" i="113" s="1"/>
  <c r="T91" i="113"/>
  <c r="R91" i="113"/>
  <c r="P91" i="113"/>
  <c r="N91" i="113"/>
  <c r="L91" i="113"/>
  <c r="J91" i="113"/>
  <c r="G91" i="113"/>
  <c r="H91" i="113" s="1"/>
  <c r="T90" i="113"/>
  <c r="R90" i="113"/>
  <c r="P90" i="113"/>
  <c r="N90" i="113"/>
  <c r="L90" i="113"/>
  <c r="J90" i="113"/>
  <c r="G90" i="113"/>
  <c r="H90" i="113" s="1"/>
  <c r="T89" i="113"/>
  <c r="R89" i="113"/>
  <c r="P89" i="113"/>
  <c r="N89" i="113"/>
  <c r="L89" i="113"/>
  <c r="J89" i="113"/>
  <c r="G89" i="113"/>
  <c r="H89" i="113" s="1"/>
  <c r="T88" i="113"/>
  <c r="R88" i="113"/>
  <c r="P88" i="113"/>
  <c r="N88" i="113"/>
  <c r="L88" i="113"/>
  <c r="J88" i="113"/>
  <c r="G88" i="113"/>
  <c r="H88" i="113" s="1"/>
  <c r="T87" i="113"/>
  <c r="R87" i="113"/>
  <c r="P87" i="113"/>
  <c r="N87" i="113"/>
  <c r="L87" i="113"/>
  <c r="J87" i="113"/>
  <c r="G87" i="113"/>
  <c r="H87" i="113" s="1"/>
  <c r="T86" i="113"/>
  <c r="R86" i="113"/>
  <c r="P86" i="113"/>
  <c r="N86" i="113"/>
  <c r="L86" i="113"/>
  <c r="J86" i="113"/>
  <c r="G86" i="113"/>
  <c r="H86" i="113" s="1"/>
  <c r="T85" i="113"/>
  <c r="R85" i="113"/>
  <c r="P85" i="113"/>
  <c r="N85" i="113"/>
  <c r="L85" i="113"/>
  <c r="J85" i="113"/>
  <c r="G85" i="113"/>
  <c r="H85" i="113" s="1"/>
  <c r="T84" i="113"/>
  <c r="R84" i="113"/>
  <c r="P84" i="113"/>
  <c r="N84" i="113"/>
  <c r="L84" i="113"/>
  <c r="J84" i="113"/>
  <c r="G84" i="113"/>
  <c r="H84" i="113" s="1"/>
  <c r="T83" i="113"/>
  <c r="R83" i="113"/>
  <c r="P83" i="113"/>
  <c r="N83" i="113"/>
  <c r="L83" i="113"/>
  <c r="J83" i="113"/>
  <c r="G83" i="113"/>
  <c r="H83" i="113" s="1"/>
  <c r="T82" i="113"/>
  <c r="R82" i="113"/>
  <c r="P82" i="113"/>
  <c r="N82" i="113"/>
  <c r="L82" i="113"/>
  <c r="J82" i="113"/>
  <c r="G82" i="113"/>
  <c r="H82" i="113" s="1"/>
  <c r="T81" i="113"/>
  <c r="R81" i="113"/>
  <c r="P81" i="113"/>
  <c r="N81" i="113"/>
  <c r="L81" i="113"/>
  <c r="J81" i="113"/>
  <c r="G81" i="113"/>
  <c r="H81" i="113" s="1"/>
  <c r="T80" i="113"/>
  <c r="R80" i="113"/>
  <c r="P80" i="113"/>
  <c r="N80" i="113"/>
  <c r="L80" i="113"/>
  <c r="J80" i="113"/>
  <c r="G80" i="113"/>
  <c r="H80" i="113" s="1"/>
  <c r="T79" i="113"/>
  <c r="R79" i="113"/>
  <c r="P79" i="113"/>
  <c r="N79" i="113"/>
  <c r="L79" i="113"/>
  <c r="J79" i="113"/>
  <c r="G79" i="113"/>
  <c r="H79" i="113" s="1"/>
  <c r="T78" i="113"/>
  <c r="R78" i="113"/>
  <c r="P78" i="113"/>
  <c r="N78" i="113"/>
  <c r="L78" i="113"/>
  <c r="J78" i="113"/>
  <c r="G78" i="113"/>
  <c r="H78" i="113" s="1"/>
  <c r="T77" i="113"/>
  <c r="R77" i="113"/>
  <c r="P77" i="113"/>
  <c r="N77" i="113"/>
  <c r="L77" i="113"/>
  <c r="J77" i="113"/>
  <c r="G77" i="113"/>
  <c r="H77" i="113" s="1"/>
  <c r="T76" i="113"/>
  <c r="R76" i="113"/>
  <c r="P76" i="113"/>
  <c r="N76" i="113"/>
  <c r="L76" i="113"/>
  <c r="J76" i="113"/>
  <c r="G76" i="113"/>
  <c r="H76" i="113" s="1"/>
  <c r="T75" i="113"/>
  <c r="R75" i="113"/>
  <c r="P75" i="113"/>
  <c r="N75" i="113"/>
  <c r="L75" i="113"/>
  <c r="J75" i="113"/>
  <c r="G75" i="113"/>
  <c r="H75" i="113" s="1"/>
  <c r="T74" i="113"/>
  <c r="R74" i="113"/>
  <c r="P74" i="113"/>
  <c r="N74" i="113"/>
  <c r="L74" i="113"/>
  <c r="J74" i="113"/>
  <c r="G74" i="113"/>
  <c r="H74" i="113" s="1"/>
  <c r="T73" i="113"/>
  <c r="R73" i="113"/>
  <c r="P73" i="113"/>
  <c r="N73" i="113"/>
  <c r="L73" i="113"/>
  <c r="J73" i="113"/>
  <c r="G73" i="113"/>
  <c r="H73" i="113" s="1"/>
  <c r="T72" i="113"/>
  <c r="R72" i="113"/>
  <c r="P72" i="113"/>
  <c r="N72" i="113"/>
  <c r="L72" i="113"/>
  <c r="J72" i="113"/>
  <c r="G72" i="113"/>
  <c r="H72" i="113" s="1"/>
  <c r="N71" i="113"/>
  <c r="L71" i="113"/>
  <c r="J71" i="113"/>
  <c r="G71" i="113"/>
  <c r="H71" i="113" s="1"/>
  <c r="N70" i="113"/>
  <c r="L70" i="113"/>
  <c r="J70" i="113"/>
  <c r="G70" i="113"/>
  <c r="H70" i="113" s="1"/>
  <c r="N69" i="113"/>
  <c r="L69" i="113"/>
  <c r="J69" i="113"/>
  <c r="G69" i="113"/>
  <c r="H69" i="113" s="1"/>
  <c r="N68" i="113"/>
  <c r="L68" i="113"/>
  <c r="J68" i="113"/>
  <c r="G68" i="113"/>
  <c r="H68" i="113" s="1"/>
  <c r="N67" i="113"/>
  <c r="L67" i="113"/>
  <c r="J67" i="113"/>
  <c r="G67" i="113"/>
  <c r="H67" i="113" s="1"/>
  <c r="N66" i="113"/>
  <c r="L66" i="113"/>
  <c r="J66" i="113"/>
  <c r="G66" i="113"/>
  <c r="H66" i="113" s="1"/>
  <c r="T65" i="113"/>
  <c r="R65" i="113"/>
  <c r="P65" i="113"/>
  <c r="N65" i="113"/>
  <c r="L65" i="113"/>
  <c r="J65" i="113"/>
  <c r="G65" i="113"/>
  <c r="H65" i="113" s="1"/>
  <c r="T64" i="113"/>
  <c r="R64" i="113"/>
  <c r="P64" i="113"/>
  <c r="N64" i="113"/>
  <c r="L64" i="113"/>
  <c r="J64" i="113"/>
  <c r="G64" i="113"/>
  <c r="H64" i="113" s="1"/>
  <c r="T63" i="113"/>
  <c r="R63" i="113"/>
  <c r="P63" i="113"/>
  <c r="N63" i="113"/>
  <c r="L63" i="113"/>
  <c r="J63" i="113"/>
  <c r="G63" i="113"/>
  <c r="H63" i="113" s="1"/>
  <c r="T62" i="113"/>
  <c r="R62" i="113"/>
  <c r="P62" i="113"/>
  <c r="N62" i="113"/>
  <c r="L62" i="113"/>
  <c r="J62" i="113"/>
  <c r="G62" i="113"/>
  <c r="H62" i="113" s="1"/>
  <c r="T61" i="113"/>
  <c r="R61" i="113"/>
  <c r="P61" i="113"/>
  <c r="N61" i="113"/>
  <c r="L61" i="113"/>
  <c r="J61" i="113"/>
  <c r="G61" i="113"/>
  <c r="H61" i="113" s="1"/>
  <c r="T60" i="113"/>
  <c r="R60" i="113"/>
  <c r="P60" i="113"/>
  <c r="N60" i="113"/>
  <c r="L60" i="113"/>
  <c r="J60" i="113"/>
  <c r="G60" i="113"/>
  <c r="H60" i="113" s="1"/>
  <c r="T59" i="113"/>
  <c r="R59" i="113"/>
  <c r="P59" i="113"/>
  <c r="N59" i="113"/>
  <c r="L59" i="113"/>
  <c r="J59" i="113"/>
  <c r="G59" i="113"/>
  <c r="H59" i="113" s="1"/>
  <c r="T58" i="113"/>
  <c r="R58" i="113"/>
  <c r="P58" i="113"/>
  <c r="N58" i="113"/>
  <c r="L58" i="113"/>
  <c r="J58" i="113"/>
  <c r="G58" i="113"/>
  <c r="H58" i="113" s="1"/>
  <c r="T57" i="113"/>
  <c r="R57" i="113"/>
  <c r="P57" i="113"/>
  <c r="N57" i="113"/>
  <c r="L57" i="113"/>
  <c r="J57" i="113"/>
  <c r="G57" i="113"/>
  <c r="H57" i="113" s="1"/>
  <c r="T56" i="113"/>
  <c r="R56" i="113"/>
  <c r="P56" i="113"/>
  <c r="N56" i="113"/>
  <c r="L56" i="113"/>
  <c r="J56" i="113"/>
  <c r="G56" i="113"/>
  <c r="H56" i="113" s="1"/>
  <c r="T55" i="113"/>
  <c r="R55" i="113"/>
  <c r="P55" i="113"/>
  <c r="N55" i="113"/>
  <c r="L55" i="113"/>
  <c r="J55" i="113"/>
  <c r="G55" i="113"/>
  <c r="H55" i="113" s="1"/>
  <c r="T54" i="113"/>
  <c r="R54" i="113"/>
  <c r="P54" i="113"/>
  <c r="N54" i="113"/>
  <c r="L54" i="113"/>
  <c r="J54" i="113"/>
  <c r="G54" i="113"/>
  <c r="H54" i="113" s="1"/>
  <c r="T53" i="113"/>
  <c r="R53" i="113"/>
  <c r="P53" i="113"/>
  <c r="N53" i="113"/>
  <c r="L53" i="113"/>
  <c r="J53" i="113"/>
  <c r="G53" i="113"/>
  <c r="H53" i="113" s="1"/>
  <c r="T52" i="113"/>
  <c r="R52" i="113"/>
  <c r="P52" i="113"/>
  <c r="N52" i="113"/>
  <c r="L52" i="113"/>
  <c r="J52" i="113"/>
  <c r="G52" i="113"/>
  <c r="H52" i="113" s="1"/>
  <c r="T51" i="113"/>
  <c r="R51" i="113"/>
  <c r="P51" i="113"/>
  <c r="N51" i="113"/>
  <c r="L51" i="113"/>
  <c r="J51" i="113"/>
  <c r="G51" i="113"/>
  <c r="H51" i="113" s="1"/>
  <c r="T50" i="113"/>
  <c r="R50" i="113"/>
  <c r="P50" i="113"/>
  <c r="N50" i="113"/>
  <c r="L50" i="113"/>
  <c r="J50" i="113"/>
  <c r="G50" i="113"/>
  <c r="H50" i="113" s="1"/>
  <c r="T49" i="113"/>
  <c r="R49" i="113"/>
  <c r="P49" i="113"/>
  <c r="N49" i="113"/>
  <c r="L49" i="113"/>
  <c r="J49" i="113"/>
  <c r="G49" i="113"/>
  <c r="H49" i="113" s="1"/>
  <c r="T48" i="113"/>
  <c r="R48" i="113"/>
  <c r="P48" i="113"/>
  <c r="N48" i="113"/>
  <c r="L48" i="113"/>
  <c r="J48" i="113"/>
  <c r="G48" i="113"/>
  <c r="H48" i="113" s="1"/>
  <c r="T47" i="113"/>
  <c r="R47" i="113"/>
  <c r="P47" i="113"/>
  <c r="N47" i="113"/>
  <c r="L47" i="113"/>
  <c r="J47" i="113"/>
  <c r="G47" i="113"/>
  <c r="H47" i="113" s="1"/>
  <c r="T46" i="113"/>
  <c r="R46" i="113"/>
  <c r="P46" i="113"/>
  <c r="N46" i="113"/>
  <c r="L46" i="113"/>
  <c r="J46" i="113"/>
  <c r="G46" i="113"/>
  <c r="H46" i="113" s="1"/>
  <c r="T45" i="113"/>
  <c r="R45" i="113"/>
  <c r="P45" i="113"/>
  <c r="N45" i="113"/>
  <c r="L45" i="113"/>
  <c r="J45" i="113"/>
  <c r="G45" i="113"/>
  <c r="H45" i="113" s="1"/>
  <c r="T94" i="114"/>
  <c r="R94" i="114"/>
  <c r="P94" i="114"/>
  <c r="N94" i="114"/>
  <c r="L94" i="114"/>
  <c r="J94" i="114"/>
  <c r="G94" i="114"/>
  <c r="H94" i="114" s="1"/>
  <c r="T93" i="114"/>
  <c r="R93" i="114"/>
  <c r="P93" i="114"/>
  <c r="N93" i="114"/>
  <c r="L93" i="114"/>
  <c r="J93" i="114"/>
  <c r="G93" i="114"/>
  <c r="H93" i="114" s="1"/>
  <c r="T92" i="114"/>
  <c r="R92" i="114"/>
  <c r="P92" i="114"/>
  <c r="N92" i="114"/>
  <c r="L92" i="114"/>
  <c r="J92" i="114"/>
  <c r="G92" i="114"/>
  <c r="H92" i="114" s="1"/>
  <c r="T91" i="114"/>
  <c r="R91" i="114"/>
  <c r="P91" i="114"/>
  <c r="N91" i="114"/>
  <c r="L91" i="114"/>
  <c r="J91" i="114"/>
  <c r="G91" i="114"/>
  <c r="H91" i="114" s="1"/>
  <c r="T90" i="114"/>
  <c r="R90" i="114"/>
  <c r="P90" i="114"/>
  <c r="N90" i="114"/>
  <c r="L90" i="114"/>
  <c r="J90" i="114"/>
  <c r="G90" i="114"/>
  <c r="H90" i="114" s="1"/>
  <c r="T89" i="114"/>
  <c r="R89" i="114"/>
  <c r="P89" i="114"/>
  <c r="N89" i="114"/>
  <c r="L89" i="114"/>
  <c r="J89" i="114"/>
  <c r="G89" i="114"/>
  <c r="H89" i="114" s="1"/>
  <c r="T88" i="114"/>
  <c r="R88" i="114"/>
  <c r="P88" i="114"/>
  <c r="N88" i="114"/>
  <c r="L88" i="114"/>
  <c r="J88" i="114"/>
  <c r="G88" i="114"/>
  <c r="H88" i="114" s="1"/>
  <c r="T87" i="114"/>
  <c r="R87" i="114"/>
  <c r="P87" i="114"/>
  <c r="N87" i="114"/>
  <c r="L87" i="114"/>
  <c r="J87" i="114"/>
  <c r="G87" i="114"/>
  <c r="H87" i="114" s="1"/>
  <c r="T86" i="114"/>
  <c r="R86" i="114"/>
  <c r="P86" i="114"/>
  <c r="N86" i="114"/>
  <c r="L86" i="114"/>
  <c r="J86" i="114"/>
  <c r="G86" i="114"/>
  <c r="H86" i="114" s="1"/>
  <c r="T85" i="114"/>
  <c r="R85" i="114"/>
  <c r="P85" i="114"/>
  <c r="N85" i="114"/>
  <c r="L85" i="114"/>
  <c r="J85" i="114"/>
  <c r="G85" i="114"/>
  <c r="H85" i="114" s="1"/>
  <c r="T84" i="114"/>
  <c r="R84" i="114"/>
  <c r="P84" i="114"/>
  <c r="N84" i="114"/>
  <c r="L84" i="114"/>
  <c r="J84" i="114"/>
  <c r="G84" i="114"/>
  <c r="H84" i="114" s="1"/>
  <c r="T83" i="114"/>
  <c r="R83" i="114"/>
  <c r="P83" i="114"/>
  <c r="N83" i="114"/>
  <c r="L83" i="114"/>
  <c r="J83" i="114"/>
  <c r="G83" i="114"/>
  <c r="H83" i="114" s="1"/>
  <c r="T82" i="114"/>
  <c r="R82" i="114"/>
  <c r="P82" i="114"/>
  <c r="N82" i="114"/>
  <c r="L82" i="114"/>
  <c r="J82" i="114"/>
  <c r="G82" i="114"/>
  <c r="H82" i="114" s="1"/>
  <c r="T81" i="114"/>
  <c r="R81" i="114"/>
  <c r="P81" i="114"/>
  <c r="N81" i="114"/>
  <c r="L81" i="114"/>
  <c r="J81" i="114"/>
  <c r="G81" i="114"/>
  <c r="H81" i="114" s="1"/>
  <c r="T80" i="114"/>
  <c r="R80" i="114"/>
  <c r="P80" i="114"/>
  <c r="N80" i="114"/>
  <c r="L80" i="114"/>
  <c r="J80" i="114"/>
  <c r="G80" i="114"/>
  <c r="H80" i="114" s="1"/>
  <c r="T79" i="114"/>
  <c r="R79" i="114"/>
  <c r="P79" i="114"/>
  <c r="N79" i="114"/>
  <c r="L79" i="114"/>
  <c r="J79" i="114"/>
  <c r="G79" i="114"/>
  <c r="H79" i="114" s="1"/>
  <c r="T78" i="114"/>
  <c r="R78" i="114"/>
  <c r="P78" i="114"/>
  <c r="N78" i="114"/>
  <c r="L78" i="114"/>
  <c r="J78" i="114"/>
  <c r="G78" i="114"/>
  <c r="H78" i="114" s="1"/>
  <c r="T77" i="114"/>
  <c r="R77" i="114"/>
  <c r="P77" i="114"/>
  <c r="N77" i="114"/>
  <c r="L77" i="114"/>
  <c r="J77" i="114"/>
  <c r="G77" i="114"/>
  <c r="H77" i="114" s="1"/>
  <c r="T76" i="114"/>
  <c r="R76" i="114"/>
  <c r="P76" i="114"/>
  <c r="N76" i="114"/>
  <c r="L76" i="114"/>
  <c r="J76" i="114"/>
  <c r="G76" i="114"/>
  <c r="H76" i="114" s="1"/>
  <c r="T75" i="114"/>
  <c r="R75" i="114"/>
  <c r="P75" i="114"/>
  <c r="N75" i="114"/>
  <c r="L75" i="114"/>
  <c r="J75" i="114"/>
  <c r="G75" i="114"/>
  <c r="H75" i="114" s="1"/>
  <c r="T74" i="114"/>
  <c r="R74" i="114"/>
  <c r="P74" i="114"/>
  <c r="N74" i="114"/>
  <c r="L74" i="114"/>
  <c r="J74" i="114"/>
  <c r="G74" i="114"/>
  <c r="H74" i="114" s="1"/>
  <c r="T73" i="114"/>
  <c r="R73" i="114"/>
  <c r="P73" i="114"/>
  <c r="N73" i="114"/>
  <c r="L73" i="114"/>
  <c r="J73" i="114"/>
  <c r="G73" i="114"/>
  <c r="H73" i="114" s="1"/>
  <c r="T72" i="114"/>
  <c r="R72" i="114"/>
  <c r="P72" i="114"/>
  <c r="N72" i="114"/>
  <c r="L72" i="114"/>
  <c r="J72" i="114"/>
  <c r="G72" i="114"/>
  <c r="H72" i="114" s="1"/>
  <c r="N71" i="114"/>
  <c r="L71" i="114"/>
  <c r="J71" i="114"/>
  <c r="G71" i="114"/>
  <c r="H71" i="114" s="1"/>
  <c r="N70" i="114"/>
  <c r="L70" i="114"/>
  <c r="J70" i="114"/>
  <c r="G70" i="114"/>
  <c r="H70" i="114" s="1"/>
  <c r="N69" i="114"/>
  <c r="L69" i="114"/>
  <c r="J69" i="114"/>
  <c r="G69" i="114"/>
  <c r="H69" i="114" s="1"/>
  <c r="N68" i="114"/>
  <c r="L68" i="114"/>
  <c r="J68" i="114"/>
  <c r="G68" i="114"/>
  <c r="H68" i="114" s="1"/>
  <c r="N67" i="114"/>
  <c r="L67" i="114"/>
  <c r="J67" i="114"/>
  <c r="G67" i="114"/>
  <c r="H67" i="114" s="1"/>
  <c r="N66" i="114"/>
  <c r="L66" i="114"/>
  <c r="J66" i="114"/>
  <c r="G66" i="114"/>
  <c r="H66" i="114" s="1"/>
  <c r="T65" i="114"/>
  <c r="R65" i="114"/>
  <c r="P65" i="114"/>
  <c r="N65" i="114"/>
  <c r="L65" i="114"/>
  <c r="J65" i="114"/>
  <c r="G65" i="114"/>
  <c r="H65" i="114" s="1"/>
  <c r="T64" i="114"/>
  <c r="R64" i="114"/>
  <c r="P64" i="114"/>
  <c r="N64" i="114"/>
  <c r="L64" i="114"/>
  <c r="J64" i="114"/>
  <c r="G64" i="114"/>
  <c r="H64" i="114" s="1"/>
  <c r="T63" i="114"/>
  <c r="R63" i="114"/>
  <c r="P63" i="114"/>
  <c r="N63" i="114"/>
  <c r="L63" i="114"/>
  <c r="J63" i="114"/>
  <c r="G63" i="114"/>
  <c r="H63" i="114" s="1"/>
  <c r="T62" i="114"/>
  <c r="R62" i="114"/>
  <c r="P62" i="114"/>
  <c r="N62" i="114"/>
  <c r="L62" i="114"/>
  <c r="J62" i="114"/>
  <c r="G62" i="114"/>
  <c r="H62" i="114" s="1"/>
  <c r="T61" i="114"/>
  <c r="R61" i="114"/>
  <c r="P61" i="114"/>
  <c r="N61" i="114"/>
  <c r="L61" i="114"/>
  <c r="J61" i="114"/>
  <c r="G61" i="114"/>
  <c r="H61" i="114" s="1"/>
  <c r="T60" i="114"/>
  <c r="R60" i="114"/>
  <c r="P60" i="114"/>
  <c r="N60" i="114"/>
  <c r="L60" i="114"/>
  <c r="J60" i="114"/>
  <c r="G60" i="114"/>
  <c r="H60" i="114" s="1"/>
  <c r="T59" i="114"/>
  <c r="R59" i="114"/>
  <c r="P59" i="114"/>
  <c r="N59" i="114"/>
  <c r="L59" i="114"/>
  <c r="J59" i="114"/>
  <c r="G59" i="114"/>
  <c r="H59" i="114" s="1"/>
  <c r="T58" i="114"/>
  <c r="R58" i="114"/>
  <c r="P58" i="114"/>
  <c r="N58" i="114"/>
  <c r="L58" i="114"/>
  <c r="J58" i="114"/>
  <c r="G58" i="114"/>
  <c r="H58" i="114" s="1"/>
  <c r="T57" i="114"/>
  <c r="R57" i="114"/>
  <c r="P57" i="114"/>
  <c r="N57" i="114"/>
  <c r="L57" i="114"/>
  <c r="J57" i="114"/>
  <c r="G57" i="114"/>
  <c r="H57" i="114" s="1"/>
  <c r="T56" i="114"/>
  <c r="R56" i="114"/>
  <c r="P56" i="114"/>
  <c r="N56" i="114"/>
  <c r="L56" i="114"/>
  <c r="J56" i="114"/>
  <c r="G56" i="114"/>
  <c r="H56" i="114" s="1"/>
  <c r="T55" i="114"/>
  <c r="R55" i="114"/>
  <c r="P55" i="114"/>
  <c r="N55" i="114"/>
  <c r="L55" i="114"/>
  <c r="J55" i="114"/>
  <c r="G55" i="114"/>
  <c r="H55" i="114" s="1"/>
  <c r="T54" i="114"/>
  <c r="R54" i="114"/>
  <c r="P54" i="114"/>
  <c r="N54" i="114"/>
  <c r="L54" i="114"/>
  <c r="J54" i="114"/>
  <c r="G54" i="114"/>
  <c r="H54" i="114" s="1"/>
  <c r="T53" i="114"/>
  <c r="R53" i="114"/>
  <c r="P53" i="114"/>
  <c r="N53" i="114"/>
  <c r="L53" i="114"/>
  <c r="J53" i="114"/>
  <c r="G53" i="114"/>
  <c r="H53" i="114" s="1"/>
  <c r="T52" i="114"/>
  <c r="R52" i="114"/>
  <c r="P52" i="114"/>
  <c r="N52" i="114"/>
  <c r="L52" i="114"/>
  <c r="J52" i="114"/>
  <c r="G52" i="114"/>
  <c r="H52" i="114" s="1"/>
  <c r="T51" i="114"/>
  <c r="R51" i="114"/>
  <c r="P51" i="114"/>
  <c r="N51" i="114"/>
  <c r="L51" i="114"/>
  <c r="J51" i="114"/>
  <c r="G51" i="114"/>
  <c r="H51" i="114" s="1"/>
  <c r="T50" i="114"/>
  <c r="R50" i="114"/>
  <c r="P50" i="114"/>
  <c r="N50" i="114"/>
  <c r="L50" i="114"/>
  <c r="J50" i="114"/>
  <c r="G50" i="114"/>
  <c r="H50" i="114" s="1"/>
  <c r="T49" i="114"/>
  <c r="R49" i="114"/>
  <c r="P49" i="114"/>
  <c r="N49" i="114"/>
  <c r="L49" i="114"/>
  <c r="J49" i="114"/>
  <c r="G49" i="114"/>
  <c r="H49" i="114" s="1"/>
  <c r="T48" i="114"/>
  <c r="R48" i="114"/>
  <c r="P48" i="114"/>
  <c r="N48" i="114"/>
  <c r="L48" i="114"/>
  <c r="J48" i="114"/>
  <c r="G48" i="114"/>
  <c r="H48" i="114" s="1"/>
  <c r="T47" i="114"/>
  <c r="R47" i="114"/>
  <c r="P47" i="114"/>
  <c r="N47" i="114"/>
  <c r="L47" i="114"/>
  <c r="J47" i="114"/>
  <c r="G47" i="114"/>
  <c r="H47" i="114" s="1"/>
  <c r="T46" i="114"/>
  <c r="R46" i="114"/>
  <c r="P46" i="114"/>
  <c r="N46" i="114"/>
  <c r="L46" i="114"/>
  <c r="J46" i="114"/>
  <c r="G46" i="114"/>
  <c r="H46" i="114" s="1"/>
  <c r="T45" i="114"/>
  <c r="R45" i="114"/>
  <c r="P45" i="114"/>
  <c r="N45" i="114"/>
  <c r="L45" i="114"/>
  <c r="J45" i="114"/>
  <c r="G45" i="114"/>
  <c r="H45" i="114" s="1"/>
  <c r="T94" i="115"/>
  <c r="R94" i="115"/>
  <c r="P94" i="115"/>
  <c r="N94" i="115"/>
  <c r="L94" i="115"/>
  <c r="J94" i="115"/>
  <c r="G94" i="115"/>
  <c r="H94" i="115" s="1"/>
  <c r="T93" i="115"/>
  <c r="R93" i="115"/>
  <c r="P93" i="115"/>
  <c r="N93" i="115"/>
  <c r="L93" i="115"/>
  <c r="J93" i="115"/>
  <c r="G93" i="115"/>
  <c r="H93" i="115" s="1"/>
  <c r="T92" i="115"/>
  <c r="R92" i="115"/>
  <c r="P92" i="115"/>
  <c r="N92" i="115"/>
  <c r="L92" i="115"/>
  <c r="J92" i="115"/>
  <c r="G92" i="115"/>
  <c r="H92" i="115" s="1"/>
  <c r="T91" i="115"/>
  <c r="R91" i="115"/>
  <c r="P91" i="115"/>
  <c r="N91" i="115"/>
  <c r="L91" i="115"/>
  <c r="J91" i="115"/>
  <c r="G91" i="115"/>
  <c r="H91" i="115" s="1"/>
  <c r="T90" i="115"/>
  <c r="R90" i="115"/>
  <c r="P90" i="115"/>
  <c r="N90" i="115"/>
  <c r="L90" i="115"/>
  <c r="J90" i="115"/>
  <c r="G90" i="115"/>
  <c r="H90" i="115" s="1"/>
  <c r="T89" i="115"/>
  <c r="R89" i="115"/>
  <c r="P89" i="115"/>
  <c r="N89" i="115"/>
  <c r="L89" i="115"/>
  <c r="J89" i="115"/>
  <c r="G89" i="115"/>
  <c r="H89" i="115" s="1"/>
  <c r="T88" i="115"/>
  <c r="R88" i="115"/>
  <c r="P88" i="115"/>
  <c r="N88" i="115"/>
  <c r="L88" i="115"/>
  <c r="J88" i="115"/>
  <c r="G88" i="115"/>
  <c r="H88" i="115" s="1"/>
  <c r="T87" i="115"/>
  <c r="R87" i="115"/>
  <c r="P87" i="115"/>
  <c r="N87" i="115"/>
  <c r="L87" i="115"/>
  <c r="J87" i="115"/>
  <c r="G87" i="115"/>
  <c r="H87" i="115" s="1"/>
  <c r="T86" i="115"/>
  <c r="R86" i="115"/>
  <c r="P86" i="115"/>
  <c r="N86" i="115"/>
  <c r="L86" i="115"/>
  <c r="J86" i="115"/>
  <c r="G86" i="115"/>
  <c r="H86" i="115" s="1"/>
  <c r="T85" i="115"/>
  <c r="R85" i="115"/>
  <c r="P85" i="115"/>
  <c r="N85" i="115"/>
  <c r="L85" i="115"/>
  <c r="J85" i="115"/>
  <c r="G85" i="115"/>
  <c r="H85" i="115" s="1"/>
  <c r="T84" i="115"/>
  <c r="R84" i="115"/>
  <c r="P84" i="115"/>
  <c r="N84" i="115"/>
  <c r="L84" i="115"/>
  <c r="J84" i="115"/>
  <c r="G84" i="115"/>
  <c r="H84" i="115" s="1"/>
  <c r="T83" i="115"/>
  <c r="R83" i="115"/>
  <c r="P83" i="115"/>
  <c r="N83" i="115"/>
  <c r="L83" i="115"/>
  <c r="J83" i="115"/>
  <c r="G83" i="115"/>
  <c r="H83" i="115" s="1"/>
  <c r="T82" i="115"/>
  <c r="R82" i="115"/>
  <c r="P82" i="115"/>
  <c r="N82" i="115"/>
  <c r="L82" i="115"/>
  <c r="J82" i="115"/>
  <c r="G82" i="115"/>
  <c r="H82" i="115" s="1"/>
  <c r="T81" i="115"/>
  <c r="R81" i="115"/>
  <c r="P81" i="115"/>
  <c r="N81" i="115"/>
  <c r="L81" i="115"/>
  <c r="J81" i="115"/>
  <c r="G81" i="115"/>
  <c r="H81" i="115" s="1"/>
  <c r="T80" i="115"/>
  <c r="R80" i="115"/>
  <c r="P80" i="115"/>
  <c r="N80" i="115"/>
  <c r="L80" i="115"/>
  <c r="J80" i="115"/>
  <c r="G80" i="115"/>
  <c r="H80" i="115" s="1"/>
  <c r="T79" i="115"/>
  <c r="R79" i="115"/>
  <c r="P79" i="115"/>
  <c r="N79" i="115"/>
  <c r="L79" i="115"/>
  <c r="J79" i="115"/>
  <c r="G79" i="115"/>
  <c r="H79" i="115" s="1"/>
  <c r="T78" i="115"/>
  <c r="R78" i="115"/>
  <c r="P78" i="115"/>
  <c r="N78" i="115"/>
  <c r="L78" i="115"/>
  <c r="J78" i="115"/>
  <c r="G78" i="115"/>
  <c r="H78" i="115" s="1"/>
  <c r="T77" i="115"/>
  <c r="R77" i="115"/>
  <c r="P77" i="115"/>
  <c r="N77" i="115"/>
  <c r="L77" i="115"/>
  <c r="J77" i="115"/>
  <c r="G77" i="115"/>
  <c r="H77" i="115" s="1"/>
  <c r="T76" i="115"/>
  <c r="R76" i="115"/>
  <c r="P76" i="115"/>
  <c r="N76" i="115"/>
  <c r="L76" i="115"/>
  <c r="J76" i="115"/>
  <c r="G76" i="115"/>
  <c r="H76" i="115" s="1"/>
  <c r="T75" i="115"/>
  <c r="R75" i="115"/>
  <c r="P75" i="115"/>
  <c r="N75" i="115"/>
  <c r="L75" i="115"/>
  <c r="J75" i="115"/>
  <c r="G75" i="115"/>
  <c r="H75" i="115" s="1"/>
  <c r="T74" i="115"/>
  <c r="R74" i="115"/>
  <c r="P74" i="115"/>
  <c r="N74" i="115"/>
  <c r="L74" i="115"/>
  <c r="J74" i="115"/>
  <c r="G74" i="115"/>
  <c r="H74" i="115" s="1"/>
  <c r="T73" i="115"/>
  <c r="R73" i="115"/>
  <c r="P73" i="115"/>
  <c r="N73" i="115"/>
  <c r="L73" i="115"/>
  <c r="J73" i="115"/>
  <c r="G73" i="115"/>
  <c r="H73" i="115" s="1"/>
  <c r="T72" i="115"/>
  <c r="R72" i="115"/>
  <c r="P72" i="115"/>
  <c r="N72" i="115"/>
  <c r="L72" i="115"/>
  <c r="J72" i="115"/>
  <c r="G72" i="115"/>
  <c r="H72" i="115" s="1"/>
  <c r="N71" i="115"/>
  <c r="L71" i="115"/>
  <c r="J71" i="115"/>
  <c r="G71" i="115"/>
  <c r="H71" i="115" s="1"/>
  <c r="N70" i="115"/>
  <c r="L70" i="115"/>
  <c r="J70" i="115"/>
  <c r="G70" i="115"/>
  <c r="H70" i="115" s="1"/>
  <c r="N69" i="115"/>
  <c r="L69" i="115"/>
  <c r="J69" i="115"/>
  <c r="G69" i="115"/>
  <c r="H69" i="115" s="1"/>
  <c r="N68" i="115"/>
  <c r="L68" i="115"/>
  <c r="J68" i="115"/>
  <c r="G68" i="115"/>
  <c r="H68" i="115" s="1"/>
  <c r="N67" i="115"/>
  <c r="L67" i="115"/>
  <c r="J67" i="115"/>
  <c r="G67" i="115"/>
  <c r="H67" i="115" s="1"/>
  <c r="N66" i="115"/>
  <c r="L66" i="115"/>
  <c r="J66" i="115"/>
  <c r="G66" i="115"/>
  <c r="H66" i="115" s="1"/>
  <c r="T65" i="115"/>
  <c r="R65" i="115"/>
  <c r="P65" i="115"/>
  <c r="N65" i="115"/>
  <c r="L65" i="115"/>
  <c r="J65" i="115"/>
  <c r="G65" i="115"/>
  <c r="H65" i="115" s="1"/>
  <c r="T64" i="115"/>
  <c r="R64" i="115"/>
  <c r="P64" i="115"/>
  <c r="N64" i="115"/>
  <c r="L64" i="115"/>
  <c r="J64" i="115"/>
  <c r="G64" i="115"/>
  <c r="H64" i="115" s="1"/>
  <c r="T63" i="115"/>
  <c r="R63" i="115"/>
  <c r="P63" i="115"/>
  <c r="N63" i="115"/>
  <c r="L63" i="115"/>
  <c r="J63" i="115"/>
  <c r="G63" i="115"/>
  <c r="H63" i="115" s="1"/>
  <c r="T62" i="115"/>
  <c r="R62" i="115"/>
  <c r="P62" i="115"/>
  <c r="N62" i="115"/>
  <c r="L62" i="115"/>
  <c r="J62" i="115"/>
  <c r="G62" i="115"/>
  <c r="H62" i="115" s="1"/>
  <c r="T61" i="115"/>
  <c r="R61" i="115"/>
  <c r="P61" i="115"/>
  <c r="N61" i="115"/>
  <c r="L61" i="115"/>
  <c r="J61" i="115"/>
  <c r="G61" i="115"/>
  <c r="H61" i="115" s="1"/>
  <c r="T60" i="115"/>
  <c r="R60" i="115"/>
  <c r="P60" i="115"/>
  <c r="N60" i="115"/>
  <c r="L60" i="115"/>
  <c r="J60" i="115"/>
  <c r="G60" i="115"/>
  <c r="H60" i="115" s="1"/>
  <c r="T59" i="115"/>
  <c r="R59" i="115"/>
  <c r="P59" i="115"/>
  <c r="N59" i="115"/>
  <c r="L59" i="115"/>
  <c r="J59" i="115"/>
  <c r="G59" i="115"/>
  <c r="H59" i="115" s="1"/>
  <c r="T58" i="115"/>
  <c r="R58" i="115"/>
  <c r="P58" i="115"/>
  <c r="N58" i="115"/>
  <c r="L58" i="115"/>
  <c r="J58" i="115"/>
  <c r="G58" i="115"/>
  <c r="H58" i="115" s="1"/>
  <c r="T57" i="115"/>
  <c r="R57" i="115"/>
  <c r="P57" i="115"/>
  <c r="N57" i="115"/>
  <c r="L57" i="115"/>
  <c r="J57" i="115"/>
  <c r="G57" i="115"/>
  <c r="H57" i="115" s="1"/>
  <c r="T56" i="115"/>
  <c r="R56" i="115"/>
  <c r="P56" i="115"/>
  <c r="N56" i="115"/>
  <c r="L56" i="115"/>
  <c r="J56" i="115"/>
  <c r="G56" i="115"/>
  <c r="H56" i="115" s="1"/>
  <c r="T55" i="115"/>
  <c r="R55" i="115"/>
  <c r="P55" i="115"/>
  <c r="N55" i="115"/>
  <c r="L55" i="115"/>
  <c r="J55" i="115"/>
  <c r="G55" i="115"/>
  <c r="H55" i="115" s="1"/>
  <c r="T54" i="115"/>
  <c r="R54" i="115"/>
  <c r="P54" i="115"/>
  <c r="N54" i="115"/>
  <c r="L54" i="115"/>
  <c r="J54" i="115"/>
  <c r="G54" i="115"/>
  <c r="H54" i="115" s="1"/>
  <c r="T53" i="115"/>
  <c r="R53" i="115"/>
  <c r="P53" i="115"/>
  <c r="N53" i="115"/>
  <c r="L53" i="115"/>
  <c r="J53" i="115"/>
  <c r="G53" i="115"/>
  <c r="H53" i="115" s="1"/>
  <c r="T52" i="115"/>
  <c r="R52" i="115"/>
  <c r="P52" i="115"/>
  <c r="N52" i="115"/>
  <c r="L52" i="115"/>
  <c r="J52" i="115"/>
  <c r="G52" i="115"/>
  <c r="H52" i="115" s="1"/>
  <c r="T51" i="115"/>
  <c r="R51" i="115"/>
  <c r="P51" i="115"/>
  <c r="N51" i="115"/>
  <c r="L51" i="115"/>
  <c r="J51" i="115"/>
  <c r="G51" i="115"/>
  <c r="H51" i="115" s="1"/>
  <c r="T50" i="115"/>
  <c r="R50" i="115"/>
  <c r="P50" i="115"/>
  <c r="N50" i="115"/>
  <c r="L50" i="115"/>
  <c r="J50" i="115"/>
  <c r="G50" i="115"/>
  <c r="H50" i="115" s="1"/>
  <c r="T49" i="115"/>
  <c r="R49" i="115"/>
  <c r="P49" i="115"/>
  <c r="N49" i="115"/>
  <c r="L49" i="115"/>
  <c r="J49" i="115"/>
  <c r="G49" i="115"/>
  <c r="H49" i="115" s="1"/>
  <c r="T48" i="115"/>
  <c r="R48" i="115"/>
  <c r="P48" i="115"/>
  <c r="N48" i="115"/>
  <c r="L48" i="115"/>
  <c r="J48" i="115"/>
  <c r="G48" i="115"/>
  <c r="H48" i="115" s="1"/>
  <c r="T47" i="115"/>
  <c r="R47" i="115"/>
  <c r="P47" i="115"/>
  <c r="N47" i="115"/>
  <c r="L47" i="115"/>
  <c r="J47" i="115"/>
  <c r="G47" i="115"/>
  <c r="H47" i="115" s="1"/>
  <c r="T46" i="115"/>
  <c r="R46" i="115"/>
  <c r="P46" i="115"/>
  <c r="N46" i="115"/>
  <c r="L46" i="115"/>
  <c r="J46" i="115"/>
  <c r="G46" i="115"/>
  <c r="H46" i="115" s="1"/>
  <c r="T45" i="115"/>
  <c r="R45" i="115"/>
  <c r="P45" i="115"/>
  <c r="N45" i="115"/>
  <c r="L45" i="115"/>
  <c r="J45" i="115"/>
  <c r="G45" i="115"/>
  <c r="H45" i="115" s="1"/>
  <c r="T94" i="116"/>
  <c r="R94" i="116"/>
  <c r="P94" i="116"/>
  <c r="N94" i="116"/>
  <c r="L94" i="116"/>
  <c r="J94" i="116"/>
  <c r="G94" i="116"/>
  <c r="H94" i="116" s="1"/>
  <c r="T93" i="116"/>
  <c r="R93" i="116"/>
  <c r="P93" i="116"/>
  <c r="N93" i="116"/>
  <c r="L93" i="116"/>
  <c r="J93" i="116"/>
  <c r="G93" i="116"/>
  <c r="H93" i="116" s="1"/>
  <c r="T92" i="116"/>
  <c r="R92" i="116"/>
  <c r="P92" i="116"/>
  <c r="N92" i="116"/>
  <c r="L92" i="116"/>
  <c r="J92" i="116"/>
  <c r="G92" i="116"/>
  <c r="H92" i="116" s="1"/>
  <c r="T91" i="116"/>
  <c r="R91" i="116"/>
  <c r="P91" i="116"/>
  <c r="N91" i="116"/>
  <c r="L91" i="116"/>
  <c r="J91" i="116"/>
  <c r="G91" i="116"/>
  <c r="H91" i="116" s="1"/>
  <c r="T90" i="116"/>
  <c r="R90" i="116"/>
  <c r="P90" i="116"/>
  <c r="N90" i="116"/>
  <c r="L90" i="116"/>
  <c r="J90" i="116"/>
  <c r="G90" i="116"/>
  <c r="H90" i="116" s="1"/>
  <c r="T89" i="116"/>
  <c r="R89" i="116"/>
  <c r="P89" i="116"/>
  <c r="N89" i="116"/>
  <c r="L89" i="116"/>
  <c r="J89" i="116"/>
  <c r="G89" i="116"/>
  <c r="H89" i="116" s="1"/>
  <c r="T88" i="116"/>
  <c r="R88" i="116"/>
  <c r="P88" i="116"/>
  <c r="N88" i="116"/>
  <c r="L88" i="116"/>
  <c r="J88" i="116"/>
  <c r="G88" i="116"/>
  <c r="H88" i="116" s="1"/>
  <c r="T87" i="116"/>
  <c r="R87" i="116"/>
  <c r="P87" i="116"/>
  <c r="N87" i="116"/>
  <c r="L87" i="116"/>
  <c r="J87" i="116"/>
  <c r="G87" i="116"/>
  <c r="H87" i="116" s="1"/>
  <c r="T86" i="116"/>
  <c r="R86" i="116"/>
  <c r="P86" i="116"/>
  <c r="N86" i="116"/>
  <c r="L86" i="116"/>
  <c r="J86" i="116"/>
  <c r="G86" i="116"/>
  <c r="H86" i="116" s="1"/>
  <c r="T85" i="116"/>
  <c r="R85" i="116"/>
  <c r="P85" i="116"/>
  <c r="N85" i="116"/>
  <c r="L85" i="116"/>
  <c r="J85" i="116"/>
  <c r="G85" i="116"/>
  <c r="H85" i="116" s="1"/>
  <c r="T84" i="116"/>
  <c r="R84" i="116"/>
  <c r="P84" i="116"/>
  <c r="N84" i="116"/>
  <c r="L84" i="116"/>
  <c r="J84" i="116"/>
  <c r="G84" i="116"/>
  <c r="H84" i="116" s="1"/>
  <c r="T83" i="116"/>
  <c r="R83" i="116"/>
  <c r="P83" i="116"/>
  <c r="N83" i="116"/>
  <c r="L83" i="116"/>
  <c r="J83" i="116"/>
  <c r="G83" i="116"/>
  <c r="H83" i="116" s="1"/>
  <c r="T82" i="116"/>
  <c r="R82" i="116"/>
  <c r="P82" i="116"/>
  <c r="N82" i="116"/>
  <c r="L82" i="116"/>
  <c r="J82" i="116"/>
  <c r="G82" i="116"/>
  <c r="H82" i="116" s="1"/>
  <c r="T81" i="116"/>
  <c r="R81" i="116"/>
  <c r="P81" i="116"/>
  <c r="N81" i="116"/>
  <c r="L81" i="116"/>
  <c r="J81" i="116"/>
  <c r="G81" i="116"/>
  <c r="H81" i="116" s="1"/>
  <c r="T80" i="116"/>
  <c r="R80" i="116"/>
  <c r="P80" i="116"/>
  <c r="N80" i="116"/>
  <c r="L80" i="116"/>
  <c r="J80" i="116"/>
  <c r="G80" i="116"/>
  <c r="H80" i="116" s="1"/>
  <c r="T79" i="116"/>
  <c r="R79" i="116"/>
  <c r="P79" i="116"/>
  <c r="N79" i="116"/>
  <c r="L79" i="116"/>
  <c r="J79" i="116"/>
  <c r="G79" i="116"/>
  <c r="H79" i="116" s="1"/>
  <c r="T78" i="116"/>
  <c r="R78" i="116"/>
  <c r="P78" i="116"/>
  <c r="N78" i="116"/>
  <c r="L78" i="116"/>
  <c r="J78" i="116"/>
  <c r="G78" i="116"/>
  <c r="H78" i="116" s="1"/>
  <c r="T77" i="116"/>
  <c r="R77" i="116"/>
  <c r="P77" i="116"/>
  <c r="N77" i="116"/>
  <c r="L77" i="116"/>
  <c r="J77" i="116"/>
  <c r="G77" i="116"/>
  <c r="H77" i="116" s="1"/>
  <c r="T76" i="116"/>
  <c r="R76" i="116"/>
  <c r="P76" i="116"/>
  <c r="N76" i="116"/>
  <c r="L76" i="116"/>
  <c r="J76" i="116"/>
  <c r="G76" i="116"/>
  <c r="H76" i="116" s="1"/>
  <c r="T75" i="116"/>
  <c r="R75" i="116"/>
  <c r="P75" i="116"/>
  <c r="N75" i="116"/>
  <c r="L75" i="116"/>
  <c r="J75" i="116"/>
  <c r="G75" i="116"/>
  <c r="H75" i="116" s="1"/>
  <c r="T74" i="116"/>
  <c r="R74" i="116"/>
  <c r="P74" i="116"/>
  <c r="N74" i="116"/>
  <c r="L74" i="116"/>
  <c r="J74" i="116"/>
  <c r="G74" i="116"/>
  <c r="H74" i="116" s="1"/>
  <c r="T73" i="116"/>
  <c r="R73" i="116"/>
  <c r="P73" i="116"/>
  <c r="N73" i="116"/>
  <c r="L73" i="116"/>
  <c r="J73" i="116"/>
  <c r="G73" i="116"/>
  <c r="H73" i="116" s="1"/>
  <c r="T72" i="116"/>
  <c r="R72" i="116"/>
  <c r="P72" i="116"/>
  <c r="N72" i="116"/>
  <c r="L72" i="116"/>
  <c r="J72" i="116"/>
  <c r="G72" i="116"/>
  <c r="H72" i="116" s="1"/>
  <c r="N71" i="116"/>
  <c r="L71" i="116"/>
  <c r="J71" i="116"/>
  <c r="G71" i="116"/>
  <c r="H71" i="116" s="1"/>
  <c r="N70" i="116"/>
  <c r="L70" i="116"/>
  <c r="J70" i="116"/>
  <c r="G70" i="116"/>
  <c r="H70" i="116" s="1"/>
  <c r="N69" i="116"/>
  <c r="L69" i="116"/>
  <c r="J69" i="116"/>
  <c r="G69" i="116"/>
  <c r="H69" i="116" s="1"/>
  <c r="N68" i="116"/>
  <c r="L68" i="116"/>
  <c r="J68" i="116"/>
  <c r="G68" i="116"/>
  <c r="H68" i="116" s="1"/>
  <c r="N67" i="116"/>
  <c r="L67" i="116"/>
  <c r="J67" i="116"/>
  <c r="G67" i="116"/>
  <c r="H67" i="116" s="1"/>
  <c r="N66" i="116"/>
  <c r="L66" i="116"/>
  <c r="J66" i="116"/>
  <c r="G66" i="116"/>
  <c r="H66" i="116" s="1"/>
  <c r="T65" i="116"/>
  <c r="R65" i="116"/>
  <c r="P65" i="116"/>
  <c r="N65" i="116"/>
  <c r="L65" i="116"/>
  <c r="J65" i="116"/>
  <c r="G65" i="116"/>
  <c r="H65" i="116" s="1"/>
  <c r="T64" i="116"/>
  <c r="R64" i="116"/>
  <c r="P64" i="116"/>
  <c r="N64" i="116"/>
  <c r="L64" i="116"/>
  <c r="J64" i="116"/>
  <c r="G64" i="116"/>
  <c r="H64" i="116" s="1"/>
  <c r="T63" i="116"/>
  <c r="R63" i="116"/>
  <c r="P63" i="116"/>
  <c r="N63" i="116"/>
  <c r="L63" i="116"/>
  <c r="J63" i="116"/>
  <c r="G63" i="116"/>
  <c r="H63" i="116" s="1"/>
  <c r="T62" i="116"/>
  <c r="R62" i="116"/>
  <c r="P62" i="116"/>
  <c r="N62" i="116"/>
  <c r="L62" i="116"/>
  <c r="J62" i="116"/>
  <c r="G62" i="116"/>
  <c r="H62" i="116" s="1"/>
  <c r="T61" i="116"/>
  <c r="R61" i="116"/>
  <c r="P61" i="116"/>
  <c r="N61" i="116"/>
  <c r="L61" i="116"/>
  <c r="J61" i="116"/>
  <c r="G61" i="116"/>
  <c r="H61" i="116" s="1"/>
  <c r="T60" i="116"/>
  <c r="R60" i="116"/>
  <c r="P60" i="116"/>
  <c r="N60" i="116"/>
  <c r="L60" i="116"/>
  <c r="J60" i="116"/>
  <c r="G60" i="116"/>
  <c r="H60" i="116" s="1"/>
  <c r="T59" i="116"/>
  <c r="R59" i="116"/>
  <c r="P59" i="116"/>
  <c r="N59" i="116"/>
  <c r="L59" i="116"/>
  <c r="J59" i="116"/>
  <c r="G59" i="116"/>
  <c r="H59" i="116" s="1"/>
  <c r="T58" i="116"/>
  <c r="R58" i="116"/>
  <c r="P58" i="116"/>
  <c r="N58" i="116"/>
  <c r="L58" i="116"/>
  <c r="J58" i="116"/>
  <c r="G58" i="116"/>
  <c r="H58" i="116" s="1"/>
  <c r="T57" i="116"/>
  <c r="R57" i="116"/>
  <c r="P57" i="116"/>
  <c r="N57" i="116"/>
  <c r="L57" i="116"/>
  <c r="J57" i="116"/>
  <c r="G57" i="116"/>
  <c r="H57" i="116" s="1"/>
  <c r="T56" i="116"/>
  <c r="R56" i="116"/>
  <c r="P56" i="116"/>
  <c r="N56" i="116"/>
  <c r="L56" i="116"/>
  <c r="J56" i="116"/>
  <c r="G56" i="116"/>
  <c r="H56" i="116" s="1"/>
  <c r="T55" i="116"/>
  <c r="R55" i="116"/>
  <c r="P55" i="116"/>
  <c r="N55" i="116"/>
  <c r="L55" i="116"/>
  <c r="J55" i="116"/>
  <c r="G55" i="116"/>
  <c r="H55" i="116" s="1"/>
  <c r="T54" i="116"/>
  <c r="R54" i="116"/>
  <c r="P54" i="116"/>
  <c r="N54" i="116"/>
  <c r="L54" i="116"/>
  <c r="J54" i="116"/>
  <c r="G54" i="116"/>
  <c r="H54" i="116" s="1"/>
  <c r="T53" i="116"/>
  <c r="R53" i="116"/>
  <c r="P53" i="116"/>
  <c r="N53" i="116"/>
  <c r="L53" i="116"/>
  <c r="J53" i="116"/>
  <c r="G53" i="116"/>
  <c r="H53" i="116" s="1"/>
  <c r="T52" i="116"/>
  <c r="R52" i="116"/>
  <c r="P52" i="116"/>
  <c r="N52" i="116"/>
  <c r="L52" i="116"/>
  <c r="J52" i="116"/>
  <c r="G52" i="116"/>
  <c r="H52" i="116" s="1"/>
  <c r="T51" i="116"/>
  <c r="R51" i="116"/>
  <c r="P51" i="116"/>
  <c r="N51" i="116"/>
  <c r="L51" i="116"/>
  <c r="J51" i="116"/>
  <c r="G51" i="116"/>
  <c r="H51" i="116" s="1"/>
  <c r="T50" i="116"/>
  <c r="R50" i="116"/>
  <c r="P50" i="116"/>
  <c r="N50" i="116"/>
  <c r="L50" i="116"/>
  <c r="J50" i="116"/>
  <c r="G50" i="116"/>
  <c r="H50" i="116" s="1"/>
  <c r="T49" i="116"/>
  <c r="R49" i="116"/>
  <c r="P49" i="116"/>
  <c r="N49" i="116"/>
  <c r="L49" i="116"/>
  <c r="J49" i="116"/>
  <c r="G49" i="116"/>
  <c r="H49" i="116" s="1"/>
  <c r="T48" i="116"/>
  <c r="R48" i="116"/>
  <c r="P48" i="116"/>
  <c r="N48" i="116"/>
  <c r="L48" i="116"/>
  <c r="J48" i="116"/>
  <c r="G48" i="116"/>
  <c r="H48" i="116" s="1"/>
  <c r="T47" i="116"/>
  <c r="R47" i="116"/>
  <c r="P47" i="116"/>
  <c r="N47" i="116"/>
  <c r="L47" i="116"/>
  <c r="J47" i="116"/>
  <c r="G47" i="116"/>
  <c r="H47" i="116" s="1"/>
  <c r="T46" i="116"/>
  <c r="R46" i="116"/>
  <c r="P46" i="116"/>
  <c r="N46" i="116"/>
  <c r="L46" i="116"/>
  <c r="J46" i="116"/>
  <c r="G46" i="116"/>
  <c r="H46" i="116" s="1"/>
  <c r="T45" i="116"/>
  <c r="R45" i="116"/>
  <c r="P45" i="116"/>
  <c r="N45" i="116"/>
  <c r="L45" i="116"/>
  <c r="J45" i="116"/>
  <c r="G45" i="116"/>
  <c r="H45" i="116" s="1"/>
  <c r="T94" i="117"/>
  <c r="R94" i="117"/>
  <c r="P94" i="117"/>
  <c r="N94" i="117"/>
  <c r="L94" i="117"/>
  <c r="J94" i="117"/>
  <c r="G94" i="117"/>
  <c r="H94" i="117" s="1"/>
  <c r="T93" i="117"/>
  <c r="R93" i="117"/>
  <c r="P93" i="117"/>
  <c r="N93" i="117"/>
  <c r="L93" i="117"/>
  <c r="J93" i="117"/>
  <c r="G93" i="117"/>
  <c r="H93" i="117" s="1"/>
  <c r="T92" i="117"/>
  <c r="R92" i="117"/>
  <c r="P92" i="117"/>
  <c r="N92" i="117"/>
  <c r="L92" i="117"/>
  <c r="J92" i="117"/>
  <c r="G92" i="117"/>
  <c r="H92" i="117" s="1"/>
  <c r="T91" i="117"/>
  <c r="R91" i="117"/>
  <c r="P91" i="117"/>
  <c r="N91" i="117"/>
  <c r="L91" i="117"/>
  <c r="J91" i="117"/>
  <c r="G91" i="117"/>
  <c r="H91" i="117" s="1"/>
  <c r="T90" i="117"/>
  <c r="R90" i="117"/>
  <c r="P90" i="117"/>
  <c r="N90" i="117"/>
  <c r="L90" i="117"/>
  <c r="J90" i="117"/>
  <c r="G90" i="117"/>
  <c r="H90" i="117" s="1"/>
  <c r="T89" i="117"/>
  <c r="R89" i="117"/>
  <c r="P89" i="117"/>
  <c r="N89" i="117"/>
  <c r="L89" i="117"/>
  <c r="J89" i="117"/>
  <c r="G89" i="117"/>
  <c r="H89" i="117" s="1"/>
  <c r="T88" i="117"/>
  <c r="R88" i="117"/>
  <c r="P88" i="117"/>
  <c r="N88" i="117"/>
  <c r="L88" i="117"/>
  <c r="J88" i="117"/>
  <c r="G88" i="117"/>
  <c r="H88" i="117" s="1"/>
  <c r="T87" i="117"/>
  <c r="R87" i="117"/>
  <c r="P87" i="117"/>
  <c r="N87" i="117"/>
  <c r="L87" i="117"/>
  <c r="J87" i="117"/>
  <c r="G87" i="117"/>
  <c r="H87" i="117" s="1"/>
  <c r="T86" i="117"/>
  <c r="R86" i="117"/>
  <c r="P86" i="117"/>
  <c r="N86" i="117"/>
  <c r="L86" i="117"/>
  <c r="J86" i="117"/>
  <c r="G86" i="117"/>
  <c r="H86" i="117" s="1"/>
  <c r="T85" i="117"/>
  <c r="R85" i="117"/>
  <c r="P85" i="117"/>
  <c r="N85" i="117"/>
  <c r="L85" i="117"/>
  <c r="J85" i="117"/>
  <c r="G85" i="117"/>
  <c r="H85" i="117" s="1"/>
  <c r="T84" i="117"/>
  <c r="R84" i="117"/>
  <c r="P84" i="117"/>
  <c r="N84" i="117"/>
  <c r="L84" i="117"/>
  <c r="J84" i="117"/>
  <c r="G84" i="117"/>
  <c r="H84" i="117" s="1"/>
  <c r="T83" i="117"/>
  <c r="R83" i="117"/>
  <c r="P83" i="117"/>
  <c r="N83" i="117"/>
  <c r="L83" i="117"/>
  <c r="J83" i="117"/>
  <c r="G83" i="117"/>
  <c r="H83" i="117" s="1"/>
  <c r="T82" i="117"/>
  <c r="R82" i="117"/>
  <c r="P82" i="117"/>
  <c r="N82" i="117"/>
  <c r="L82" i="117"/>
  <c r="J82" i="117"/>
  <c r="G82" i="117"/>
  <c r="H82" i="117" s="1"/>
  <c r="T81" i="117"/>
  <c r="R81" i="117"/>
  <c r="P81" i="117"/>
  <c r="N81" i="117"/>
  <c r="L81" i="117"/>
  <c r="J81" i="117"/>
  <c r="G81" i="117"/>
  <c r="H81" i="117" s="1"/>
  <c r="T80" i="117"/>
  <c r="R80" i="117"/>
  <c r="P80" i="117"/>
  <c r="N80" i="117"/>
  <c r="L80" i="117"/>
  <c r="J80" i="117"/>
  <c r="G80" i="117"/>
  <c r="H80" i="117" s="1"/>
  <c r="T79" i="117"/>
  <c r="R79" i="117"/>
  <c r="P79" i="117"/>
  <c r="N79" i="117"/>
  <c r="L79" i="117"/>
  <c r="J79" i="117"/>
  <c r="G79" i="117"/>
  <c r="H79" i="117" s="1"/>
  <c r="T78" i="117"/>
  <c r="R78" i="117"/>
  <c r="P78" i="117"/>
  <c r="N78" i="117"/>
  <c r="L78" i="117"/>
  <c r="J78" i="117"/>
  <c r="G78" i="117"/>
  <c r="H78" i="117" s="1"/>
  <c r="T77" i="117"/>
  <c r="R77" i="117"/>
  <c r="P77" i="117"/>
  <c r="N77" i="117"/>
  <c r="L77" i="117"/>
  <c r="J77" i="117"/>
  <c r="G77" i="117"/>
  <c r="H77" i="117" s="1"/>
  <c r="T76" i="117"/>
  <c r="R76" i="117"/>
  <c r="P76" i="117"/>
  <c r="N76" i="117"/>
  <c r="L76" i="117"/>
  <c r="J76" i="117"/>
  <c r="G76" i="117"/>
  <c r="H76" i="117" s="1"/>
  <c r="T75" i="117"/>
  <c r="R75" i="117"/>
  <c r="P75" i="117"/>
  <c r="N75" i="117"/>
  <c r="L75" i="117"/>
  <c r="J75" i="117"/>
  <c r="G75" i="117"/>
  <c r="H75" i="117" s="1"/>
  <c r="T74" i="117"/>
  <c r="R74" i="117"/>
  <c r="P74" i="117"/>
  <c r="N74" i="117"/>
  <c r="L74" i="117"/>
  <c r="J74" i="117"/>
  <c r="G74" i="117"/>
  <c r="H74" i="117" s="1"/>
  <c r="T73" i="117"/>
  <c r="R73" i="117"/>
  <c r="P73" i="117"/>
  <c r="N73" i="117"/>
  <c r="L73" i="117"/>
  <c r="J73" i="117"/>
  <c r="G73" i="117"/>
  <c r="H73" i="117" s="1"/>
  <c r="T72" i="117"/>
  <c r="R72" i="117"/>
  <c r="P72" i="117"/>
  <c r="N72" i="117"/>
  <c r="L72" i="117"/>
  <c r="J72" i="117"/>
  <c r="G72" i="117"/>
  <c r="H72" i="117" s="1"/>
  <c r="N71" i="117"/>
  <c r="L71" i="117"/>
  <c r="J71" i="117"/>
  <c r="G71" i="117"/>
  <c r="H71" i="117" s="1"/>
  <c r="N70" i="117"/>
  <c r="L70" i="117"/>
  <c r="J70" i="117"/>
  <c r="G70" i="117"/>
  <c r="H70" i="117" s="1"/>
  <c r="N69" i="117"/>
  <c r="L69" i="117"/>
  <c r="J69" i="117"/>
  <c r="G69" i="117"/>
  <c r="H69" i="117" s="1"/>
  <c r="N68" i="117"/>
  <c r="L68" i="117"/>
  <c r="J68" i="117"/>
  <c r="G68" i="117"/>
  <c r="H68" i="117" s="1"/>
  <c r="N67" i="117"/>
  <c r="L67" i="117"/>
  <c r="J67" i="117"/>
  <c r="G67" i="117"/>
  <c r="H67" i="117" s="1"/>
  <c r="N66" i="117"/>
  <c r="L66" i="117"/>
  <c r="J66" i="117"/>
  <c r="G66" i="117"/>
  <c r="H66" i="117" s="1"/>
  <c r="T65" i="117"/>
  <c r="R65" i="117"/>
  <c r="P65" i="117"/>
  <c r="N65" i="117"/>
  <c r="L65" i="117"/>
  <c r="J65" i="117"/>
  <c r="G65" i="117"/>
  <c r="H65" i="117" s="1"/>
  <c r="T64" i="117"/>
  <c r="R64" i="117"/>
  <c r="P64" i="117"/>
  <c r="N64" i="117"/>
  <c r="L64" i="117"/>
  <c r="J64" i="117"/>
  <c r="G64" i="117"/>
  <c r="H64" i="117" s="1"/>
  <c r="T63" i="117"/>
  <c r="R63" i="117"/>
  <c r="P63" i="117"/>
  <c r="N63" i="117"/>
  <c r="L63" i="117"/>
  <c r="J63" i="117"/>
  <c r="G63" i="117"/>
  <c r="H63" i="117" s="1"/>
  <c r="T62" i="117"/>
  <c r="R62" i="117"/>
  <c r="P62" i="117"/>
  <c r="N62" i="117"/>
  <c r="L62" i="117"/>
  <c r="J62" i="117"/>
  <c r="G62" i="117"/>
  <c r="H62" i="117" s="1"/>
  <c r="T61" i="117"/>
  <c r="R61" i="117"/>
  <c r="P61" i="117"/>
  <c r="N61" i="117"/>
  <c r="L61" i="117"/>
  <c r="J61" i="117"/>
  <c r="G61" i="117"/>
  <c r="H61" i="117" s="1"/>
  <c r="T60" i="117"/>
  <c r="R60" i="117"/>
  <c r="P60" i="117"/>
  <c r="N60" i="117"/>
  <c r="L60" i="117"/>
  <c r="J60" i="117"/>
  <c r="G60" i="117"/>
  <c r="H60" i="117" s="1"/>
  <c r="T59" i="117"/>
  <c r="R59" i="117"/>
  <c r="P59" i="117"/>
  <c r="N59" i="117"/>
  <c r="L59" i="117"/>
  <c r="J59" i="117"/>
  <c r="G59" i="117"/>
  <c r="H59" i="117" s="1"/>
  <c r="T58" i="117"/>
  <c r="R58" i="117"/>
  <c r="P58" i="117"/>
  <c r="N58" i="117"/>
  <c r="L58" i="117"/>
  <c r="J58" i="117"/>
  <c r="G58" i="117"/>
  <c r="H58" i="117" s="1"/>
  <c r="T57" i="117"/>
  <c r="R57" i="117"/>
  <c r="P57" i="117"/>
  <c r="N57" i="117"/>
  <c r="L57" i="117"/>
  <c r="J57" i="117"/>
  <c r="G57" i="117"/>
  <c r="H57" i="117" s="1"/>
  <c r="T56" i="117"/>
  <c r="R56" i="117"/>
  <c r="P56" i="117"/>
  <c r="N56" i="117"/>
  <c r="L56" i="117"/>
  <c r="J56" i="117"/>
  <c r="G56" i="117"/>
  <c r="H56" i="117" s="1"/>
  <c r="T55" i="117"/>
  <c r="R55" i="117"/>
  <c r="P55" i="117"/>
  <c r="N55" i="117"/>
  <c r="L55" i="117"/>
  <c r="J55" i="117"/>
  <c r="G55" i="117"/>
  <c r="H55" i="117" s="1"/>
  <c r="T54" i="117"/>
  <c r="R54" i="117"/>
  <c r="P54" i="117"/>
  <c r="N54" i="117"/>
  <c r="L54" i="117"/>
  <c r="J54" i="117"/>
  <c r="G54" i="117"/>
  <c r="H54" i="117" s="1"/>
  <c r="T53" i="117"/>
  <c r="R53" i="117"/>
  <c r="P53" i="117"/>
  <c r="N53" i="117"/>
  <c r="L53" i="117"/>
  <c r="J53" i="117"/>
  <c r="G53" i="117"/>
  <c r="H53" i="117" s="1"/>
  <c r="T52" i="117"/>
  <c r="R52" i="117"/>
  <c r="P52" i="117"/>
  <c r="N52" i="117"/>
  <c r="L52" i="117"/>
  <c r="J52" i="117"/>
  <c r="G52" i="117"/>
  <c r="H52" i="117" s="1"/>
  <c r="T51" i="117"/>
  <c r="R51" i="117"/>
  <c r="P51" i="117"/>
  <c r="N51" i="117"/>
  <c r="L51" i="117"/>
  <c r="J51" i="117"/>
  <c r="G51" i="117"/>
  <c r="H51" i="117" s="1"/>
  <c r="T50" i="117"/>
  <c r="R50" i="117"/>
  <c r="P50" i="117"/>
  <c r="N50" i="117"/>
  <c r="L50" i="117"/>
  <c r="J50" i="117"/>
  <c r="G50" i="117"/>
  <c r="H50" i="117" s="1"/>
  <c r="T49" i="117"/>
  <c r="R49" i="117"/>
  <c r="P49" i="117"/>
  <c r="N49" i="117"/>
  <c r="L49" i="117"/>
  <c r="J49" i="117"/>
  <c r="G49" i="117"/>
  <c r="H49" i="117" s="1"/>
  <c r="T48" i="117"/>
  <c r="R48" i="117"/>
  <c r="P48" i="117"/>
  <c r="N48" i="117"/>
  <c r="L48" i="117"/>
  <c r="J48" i="117"/>
  <c r="G48" i="117"/>
  <c r="H48" i="117" s="1"/>
  <c r="T47" i="117"/>
  <c r="R47" i="117"/>
  <c r="P47" i="117"/>
  <c r="N47" i="117"/>
  <c r="L47" i="117"/>
  <c r="J47" i="117"/>
  <c r="G47" i="117"/>
  <c r="H47" i="117" s="1"/>
  <c r="T46" i="117"/>
  <c r="R46" i="117"/>
  <c r="P46" i="117"/>
  <c r="N46" i="117"/>
  <c r="L46" i="117"/>
  <c r="J46" i="117"/>
  <c r="G46" i="117"/>
  <c r="H46" i="117" s="1"/>
  <c r="T45" i="117"/>
  <c r="R45" i="117"/>
  <c r="P45" i="117"/>
  <c r="N45" i="117"/>
  <c r="L45" i="117"/>
  <c r="J45" i="117"/>
  <c r="G45" i="117"/>
  <c r="H45" i="117" s="1"/>
  <c r="T94" i="107"/>
  <c r="R94" i="107"/>
  <c r="P94" i="107"/>
  <c r="N94" i="107"/>
  <c r="L94" i="107"/>
  <c r="J94" i="107"/>
  <c r="G94" i="107"/>
  <c r="H94" i="107" s="1"/>
  <c r="T93" i="107"/>
  <c r="R93" i="107"/>
  <c r="P93" i="107"/>
  <c r="N93" i="107"/>
  <c r="L93" i="107"/>
  <c r="J93" i="107"/>
  <c r="G93" i="107"/>
  <c r="H93" i="107" s="1"/>
  <c r="T92" i="107"/>
  <c r="R92" i="107"/>
  <c r="P92" i="107"/>
  <c r="N92" i="107"/>
  <c r="L92" i="107"/>
  <c r="J92" i="107"/>
  <c r="G92" i="107"/>
  <c r="H92" i="107" s="1"/>
  <c r="T91" i="107"/>
  <c r="R91" i="107"/>
  <c r="P91" i="107"/>
  <c r="N91" i="107"/>
  <c r="L91" i="107"/>
  <c r="J91" i="107"/>
  <c r="G91" i="107"/>
  <c r="H91" i="107" s="1"/>
  <c r="T90" i="107"/>
  <c r="R90" i="107"/>
  <c r="P90" i="107"/>
  <c r="N90" i="107"/>
  <c r="L90" i="107"/>
  <c r="J90" i="107"/>
  <c r="G90" i="107"/>
  <c r="H90" i="107" s="1"/>
  <c r="T89" i="107"/>
  <c r="R89" i="107"/>
  <c r="P89" i="107"/>
  <c r="N89" i="107"/>
  <c r="L89" i="107"/>
  <c r="J89" i="107"/>
  <c r="G89" i="107"/>
  <c r="H89" i="107" s="1"/>
  <c r="T88" i="107"/>
  <c r="R88" i="107"/>
  <c r="P88" i="107"/>
  <c r="N88" i="107"/>
  <c r="L88" i="107"/>
  <c r="J88" i="107"/>
  <c r="G88" i="107"/>
  <c r="H88" i="107" s="1"/>
  <c r="T87" i="107"/>
  <c r="R87" i="107"/>
  <c r="P87" i="107"/>
  <c r="N87" i="107"/>
  <c r="L87" i="107"/>
  <c r="J87" i="107"/>
  <c r="G87" i="107"/>
  <c r="H87" i="107" s="1"/>
  <c r="T86" i="107"/>
  <c r="R86" i="107"/>
  <c r="P86" i="107"/>
  <c r="N86" i="107"/>
  <c r="L86" i="107"/>
  <c r="J86" i="107"/>
  <c r="G86" i="107"/>
  <c r="H86" i="107" s="1"/>
  <c r="T85" i="107"/>
  <c r="R85" i="107"/>
  <c r="P85" i="107"/>
  <c r="N85" i="107"/>
  <c r="L85" i="107"/>
  <c r="J85" i="107"/>
  <c r="G85" i="107"/>
  <c r="H85" i="107" s="1"/>
  <c r="T84" i="107"/>
  <c r="R84" i="107"/>
  <c r="P84" i="107"/>
  <c r="N84" i="107"/>
  <c r="L84" i="107"/>
  <c r="J84" i="107"/>
  <c r="G84" i="107"/>
  <c r="H84" i="107" s="1"/>
  <c r="T83" i="107"/>
  <c r="R83" i="107"/>
  <c r="P83" i="107"/>
  <c r="N83" i="107"/>
  <c r="L83" i="107"/>
  <c r="J83" i="107"/>
  <c r="G83" i="107"/>
  <c r="H83" i="107" s="1"/>
  <c r="T82" i="107"/>
  <c r="R82" i="107"/>
  <c r="P82" i="107"/>
  <c r="N82" i="107"/>
  <c r="L82" i="107"/>
  <c r="J82" i="107"/>
  <c r="G82" i="107"/>
  <c r="H82" i="107" s="1"/>
  <c r="T81" i="107"/>
  <c r="R81" i="107"/>
  <c r="P81" i="107"/>
  <c r="N81" i="107"/>
  <c r="L81" i="107"/>
  <c r="J81" i="107"/>
  <c r="G81" i="107"/>
  <c r="H81" i="107" s="1"/>
  <c r="T80" i="107"/>
  <c r="R80" i="107"/>
  <c r="P80" i="107"/>
  <c r="N80" i="107"/>
  <c r="L80" i="107"/>
  <c r="J80" i="107"/>
  <c r="G80" i="107"/>
  <c r="H80" i="107" s="1"/>
  <c r="T79" i="107"/>
  <c r="R79" i="107"/>
  <c r="P79" i="107"/>
  <c r="N79" i="107"/>
  <c r="L79" i="107"/>
  <c r="J79" i="107"/>
  <c r="G79" i="107"/>
  <c r="H79" i="107" s="1"/>
  <c r="T78" i="107"/>
  <c r="R78" i="107"/>
  <c r="P78" i="107"/>
  <c r="N78" i="107"/>
  <c r="L78" i="107"/>
  <c r="J78" i="107"/>
  <c r="G78" i="107"/>
  <c r="H78" i="107" s="1"/>
  <c r="T77" i="107"/>
  <c r="R77" i="107"/>
  <c r="P77" i="107"/>
  <c r="N77" i="107"/>
  <c r="L77" i="107"/>
  <c r="J77" i="107"/>
  <c r="G77" i="107"/>
  <c r="H77" i="107" s="1"/>
  <c r="T76" i="107"/>
  <c r="R76" i="107"/>
  <c r="P76" i="107"/>
  <c r="N76" i="107"/>
  <c r="L76" i="107"/>
  <c r="J76" i="107"/>
  <c r="G76" i="107"/>
  <c r="H76" i="107" s="1"/>
  <c r="T75" i="107"/>
  <c r="R75" i="107"/>
  <c r="P75" i="107"/>
  <c r="N75" i="107"/>
  <c r="L75" i="107"/>
  <c r="J75" i="107"/>
  <c r="G75" i="107"/>
  <c r="H75" i="107" s="1"/>
  <c r="T74" i="107"/>
  <c r="R74" i="107"/>
  <c r="P74" i="107"/>
  <c r="N74" i="107"/>
  <c r="L74" i="107"/>
  <c r="J74" i="107"/>
  <c r="G74" i="107"/>
  <c r="H74" i="107" s="1"/>
  <c r="T73" i="107"/>
  <c r="R73" i="107"/>
  <c r="P73" i="107"/>
  <c r="N73" i="107"/>
  <c r="L73" i="107"/>
  <c r="J73" i="107"/>
  <c r="G73" i="107"/>
  <c r="H73" i="107" s="1"/>
  <c r="T72" i="107"/>
  <c r="R72" i="107"/>
  <c r="P72" i="107"/>
  <c r="N72" i="107"/>
  <c r="L72" i="107"/>
  <c r="J72" i="107"/>
  <c r="G72" i="107"/>
  <c r="H72" i="107" s="1"/>
  <c r="N71" i="107"/>
  <c r="L71" i="107"/>
  <c r="J71" i="107"/>
  <c r="G71" i="107"/>
  <c r="H71" i="107" s="1"/>
  <c r="N70" i="107"/>
  <c r="L70" i="107"/>
  <c r="J70" i="107"/>
  <c r="G70" i="107"/>
  <c r="H70" i="107" s="1"/>
  <c r="N69" i="107"/>
  <c r="L69" i="107"/>
  <c r="J69" i="107"/>
  <c r="G69" i="107"/>
  <c r="H69" i="107" s="1"/>
  <c r="N68" i="107"/>
  <c r="L68" i="107"/>
  <c r="J68" i="107"/>
  <c r="G68" i="107"/>
  <c r="H68" i="107" s="1"/>
  <c r="N67" i="107"/>
  <c r="L67" i="107"/>
  <c r="J67" i="107"/>
  <c r="G67" i="107"/>
  <c r="H67" i="107" s="1"/>
  <c r="N66" i="107"/>
  <c r="L66" i="107"/>
  <c r="J66" i="107"/>
  <c r="G66" i="107"/>
  <c r="H66" i="107" s="1"/>
  <c r="T65" i="107"/>
  <c r="R65" i="107"/>
  <c r="P65" i="107"/>
  <c r="N65" i="107"/>
  <c r="L65" i="107"/>
  <c r="J65" i="107"/>
  <c r="G65" i="107"/>
  <c r="H65" i="107" s="1"/>
  <c r="T64" i="107"/>
  <c r="R64" i="107"/>
  <c r="P64" i="107"/>
  <c r="N64" i="107"/>
  <c r="L64" i="107"/>
  <c r="J64" i="107"/>
  <c r="G64" i="107"/>
  <c r="H64" i="107" s="1"/>
  <c r="T63" i="107"/>
  <c r="R63" i="107"/>
  <c r="P63" i="107"/>
  <c r="N63" i="107"/>
  <c r="L63" i="107"/>
  <c r="J63" i="107"/>
  <c r="G63" i="107"/>
  <c r="H63" i="107" s="1"/>
  <c r="T62" i="107"/>
  <c r="R62" i="107"/>
  <c r="P62" i="107"/>
  <c r="N62" i="107"/>
  <c r="L62" i="107"/>
  <c r="J62" i="107"/>
  <c r="G62" i="107"/>
  <c r="H62" i="107" s="1"/>
  <c r="T61" i="107"/>
  <c r="R61" i="107"/>
  <c r="P61" i="107"/>
  <c r="N61" i="107"/>
  <c r="L61" i="107"/>
  <c r="J61" i="107"/>
  <c r="G61" i="107"/>
  <c r="H61" i="107" s="1"/>
  <c r="T60" i="107"/>
  <c r="R60" i="107"/>
  <c r="P60" i="107"/>
  <c r="N60" i="107"/>
  <c r="L60" i="107"/>
  <c r="J60" i="107"/>
  <c r="G60" i="107"/>
  <c r="H60" i="107" s="1"/>
  <c r="T59" i="107"/>
  <c r="R59" i="107"/>
  <c r="P59" i="107"/>
  <c r="N59" i="107"/>
  <c r="L59" i="107"/>
  <c r="J59" i="107"/>
  <c r="G59" i="107"/>
  <c r="H59" i="107" s="1"/>
  <c r="T58" i="107"/>
  <c r="R58" i="107"/>
  <c r="P58" i="107"/>
  <c r="N58" i="107"/>
  <c r="L58" i="107"/>
  <c r="J58" i="107"/>
  <c r="G58" i="107"/>
  <c r="H58" i="107" s="1"/>
  <c r="T57" i="107"/>
  <c r="R57" i="107"/>
  <c r="P57" i="107"/>
  <c r="N57" i="107"/>
  <c r="L57" i="107"/>
  <c r="J57" i="107"/>
  <c r="G57" i="107"/>
  <c r="H57" i="107" s="1"/>
  <c r="T56" i="107"/>
  <c r="R56" i="107"/>
  <c r="P56" i="107"/>
  <c r="N56" i="107"/>
  <c r="L56" i="107"/>
  <c r="J56" i="107"/>
  <c r="G56" i="107"/>
  <c r="H56" i="107" s="1"/>
  <c r="T55" i="107"/>
  <c r="R55" i="107"/>
  <c r="P55" i="107"/>
  <c r="N55" i="107"/>
  <c r="L55" i="107"/>
  <c r="J55" i="107"/>
  <c r="G55" i="107"/>
  <c r="H55" i="107" s="1"/>
  <c r="T54" i="107"/>
  <c r="R54" i="107"/>
  <c r="P54" i="107"/>
  <c r="N54" i="107"/>
  <c r="L54" i="107"/>
  <c r="J54" i="107"/>
  <c r="G54" i="107"/>
  <c r="H54" i="107" s="1"/>
  <c r="T53" i="107"/>
  <c r="R53" i="107"/>
  <c r="P53" i="107"/>
  <c r="N53" i="107"/>
  <c r="L53" i="107"/>
  <c r="J53" i="107"/>
  <c r="G53" i="107"/>
  <c r="H53" i="107" s="1"/>
  <c r="T52" i="107"/>
  <c r="R52" i="107"/>
  <c r="P52" i="107"/>
  <c r="N52" i="107"/>
  <c r="L52" i="107"/>
  <c r="J52" i="107"/>
  <c r="G52" i="107"/>
  <c r="H52" i="107" s="1"/>
  <c r="T51" i="107"/>
  <c r="R51" i="107"/>
  <c r="P51" i="107"/>
  <c r="N51" i="107"/>
  <c r="L51" i="107"/>
  <c r="J51" i="107"/>
  <c r="G51" i="107"/>
  <c r="H51" i="107" s="1"/>
  <c r="T50" i="107"/>
  <c r="R50" i="107"/>
  <c r="P50" i="107"/>
  <c r="N50" i="107"/>
  <c r="L50" i="107"/>
  <c r="J50" i="107"/>
  <c r="G50" i="107"/>
  <c r="H50" i="107" s="1"/>
  <c r="T49" i="107"/>
  <c r="R49" i="107"/>
  <c r="P49" i="107"/>
  <c r="N49" i="107"/>
  <c r="L49" i="107"/>
  <c r="J49" i="107"/>
  <c r="G49" i="107"/>
  <c r="H49" i="107" s="1"/>
  <c r="T48" i="107"/>
  <c r="R48" i="107"/>
  <c r="P48" i="107"/>
  <c r="N48" i="107"/>
  <c r="L48" i="107"/>
  <c r="J48" i="107"/>
  <c r="G48" i="107"/>
  <c r="H48" i="107" s="1"/>
  <c r="T47" i="107"/>
  <c r="R47" i="107"/>
  <c r="P47" i="107"/>
  <c r="N47" i="107"/>
  <c r="L47" i="107"/>
  <c r="J47" i="107"/>
  <c r="G47" i="107"/>
  <c r="H47" i="107" s="1"/>
  <c r="T46" i="107"/>
  <c r="R46" i="107"/>
  <c r="P46" i="107"/>
  <c r="N46" i="107"/>
  <c r="L46" i="107"/>
  <c r="J46" i="107"/>
  <c r="G46" i="107"/>
  <c r="H46" i="107" s="1"/>
  <c r="T45" i="107"/>
  <c r="R45" i="107"/>
  <c r="P45" i="107"/>
  <c r="N45" i="107"/>
  <c r="L45" i="107"/>
  <c r="J45" i="107"/>
  <c r="G45" i="107"/>
  <c r="H45" i="107" s="1"/>
  <c r="T94" i="118"/>
  <c r="R94" i="118"/>
  <c r="P94" i="118"/>
  <c r="N94" i="118"/>
  <c r="L94" i="118"/>
  <c r="J94" i="118"/>
  <c r="G94" i="118"/>
  <c r="H94" i="118" s="1"/>
  <c r="T93" i="118"/>
  <c r="R93" i="118"/>
  <c r="P93" i="118"/>
  <c r="N93" i="118"/>
  <c r="L93" i="118"/>
  <c r="J93" i="118"/>
  <c r="G93" i="118"/>
  <c r="H93" i="118" s="1"/>
  <c r="T92" i="118"/>
  <c r="R92" i="118"/>
  <c r="P92" i="118"/>
  <c r="N92" i="118"/>
  <c r="L92" i="118"/>
  <c r="J92" i="118"/>
  <c r="G92" i="118"/>
  <c r="H92" i="118" s="1"/>
  <c r="T91" i="118"/>
  <c r="R91" i="118"/>
  <c r="P91" i="118"/>
  <c r="N91" i="118"/>
  <c r="L91" i="118"/>
  <c r="J91" i="118"/>
  <c r="G91" i="118"/>
  <c r="H91" i="118" s="1"/>
  <c r="T90" i="118"/>
  <c r="R90" i="118"/>
  <c r="P90" i="118"/>
  <c r="N90" i="118"/>
  <c r="L90" i="118"/>
  <c r="J90" i="118"/>
  <c r="G90" i="118"/>
  <c r="H90" i="118" s="1"/>
  <c r="T89" i="118"/>
  <c r="R89" i="118"/>
  <c r="P89" i="118"/>
  <c r="N89" i="118"/>
  <c r="L89" i="118"/>
  <c r="J89" i="118"/>
  <c r="G89" i="118"/>
  <c r="H89" i="118" s="1"/>
  <c r="T88" i="118"/>
  <c r="R88" i="118"/>
  <c r="P88" i="118"/>
  <c r="N88" i="118"/>
  <c r="L88" i="118"/>
  <c r="J88" i="118"/>
  <c r="G88" i="118"/>
  <c r="H88" i="118" s="1"/>
  <c r="T87" i="118"/>
  <c r="R87" i="118"/>
  <c r="P87" i="118"/>
  <c r="N87" i="118"/>
  <c r="L87" i="118"/>
  <c r="J87" i="118"/>
  <c r="G87" i="118"/>
  <c r="H87" i="118" s="1"/>
  <c r="T86" i="118"/>
  <c r="R86" i="118"/>
  <c r="P86" i="118"/>
  <c r="N86" i="118"/>
  <c r="L86" i="118"/>
  <c r="J86" i="118"/>
  <c r="G86" i="118"/>
  <c r="H86" i="118" s="1"/>
  <c r="T85" i="118"/>
  <c r="R85" i="118"/>
  <c r="P85" i="118"/>
  <c r="N85" i="118"/>
  <c r="L85" i="118"/>
  <c r="J85" i="118"/>
  <c r="G85" i="118"/>
  <c r="H85" i="118" s="1"/>
  <c r="T84" i="118"/>
  <c r="R84" i="118"/>
  <c r="P84" i="118"/>
  <c r="N84" i="118"/>
  <c r="L84" i="118"/>
  <c r="J84" i="118"/>
  <c r="G84" i="118"/>
  <c r="H84" i="118" s="1"/>
  <c r="T83" i="118"/>
  <c r="R83" i="118"/>
  <c r="P83" i="118"/>
  <c r="N83" i="118"/>
  <c r="L83" i="118"/>
  <c r="J83" i="118"/>
  <c r="G83" i="118"/>
  <c r="H83" i="118" s="1"/>
  <c r="T82" i="118"/>
  <c r="R82" i="118"/>
  <c r="P82" i="118"/>
  <c r="N82" i="118"/>
  <c r="L82" i="118"/>
  <c r="J82" i="118"/>
  <c r="G82" i="118"/>
  <c r="H82" i="118" s="1"/>
  <c r="T81" i="118"/>
  <c r="R81" i="118"/>
  <c r="P81" i="118"/>
  <c r="N81" i="118"/>
  <c r="L81" i="118"/>
  <c r="J81" i="118"/>
  <c r="G81" i="118"/>
  <c r="H81" i="118" s="1"/>
  <c r="T80" i="118"/>
  <c r="R80" i="118"/>
  <c r="P80" i="118"/>
  <c r="N80" i="118"/>
  <c r="L80" i="118"/>
  <c r="J80" i="118"/>
  <c r="G80" i="118"/>
  <c r="H80" i="118" s="1"/>
  <c r="T79" i="118"/>
  <c r="R79" i="118"/>
  <c r="P79" i="118"/>
  <c r="N79" i="118"/>
  <c r="L79" i="118"/>
  <c r="J79" i="118"/>
  <c r="G79" i="118"/>
  <c r="H79" i="118" s="1"/>
  <c r="T78" i="118"/>
  <c r="R78" i="118"/>
  <c r="P78" i="118"/>
  <c r="N78" i="118"/>
  <c r="L78" i="118"/>
  <c r="J78" i="118"/>
  <c r="G78" i="118"/>
  <c r="H78" i="118" s="1"/>
  <c r="T77" i="118"/>
  <c r="R77" i="118"/>
  <c r="P77" i="118"/>
  <c r="N77" i="118"/>
  <c r="L77" i="118"/>
  <c r="J77" i="118"/>
  <c r="G77" i="118"/>
  <c r="H77" i="118" s="1"/>
  <c r="T76" i="118"/>
  <c r="R76" i="118"/>
  <c r="P76" i="118"/>
  <c r="N76" i="118"/>
  <c r="L76" i="118"/>
  <c r="J76" i="118"/>
  <c r="G76" i="118"/>
  <c r="H76" i="118" s="1"/>
  <c r="T75" i="118"/>
  <c r="R75" i="118"/>
  <c r="P75" i="118"/>
  <c r="N75" i="118"/>
  <c r="L75" i="118"/>
  <c r="J75" i="118"/>
  <c r="G75" i="118"/>
  <c r="H75" i="118" s="1"/>
  <c r="T74" i="118"/>
  <c r="R74" i="118"/>
  <c r="P74" i="118"/>
  <c r="N74" i="118"/>
  <c r="L74" i="118"/>
  <c r="J74" i="118"/>
  <c r="G74" i="118"/>
  <c r="H74" i="118" s="1"/>
  <c r="T73" i="118"/>
  <c r="R73" i="118"/>
  <c r="P73" i="118"/>
  <c r="N73" i="118"/>
  <c r="L73" i="118"/>
  <c r="J73" i="118"/>
  <c r="G73" i="118"/>
  <c r="H73" i="118" s="1"/>
  <c r="T72" i="118"/>
  <c r="R72" i="118"/>
  <c r="P72" i="118"/>
  <c r="N72" i="118"/>
  <c r="L72" i="118"/>
  <c r="J72" i="118"/>
  <c r="G72" i="118"/>
  <c r="H72" i="118" s="1"/>
  <c r="N71" i="118"/>
  <c r="L71" i="118"/>
  <c r="J71" i="118"/>
  <c r="G71" i="118"/>
  <c r="H71" i="118" s="1"/>
  <c r="N70" i="118"/>
  <c r="L70" i="118"/>
  <c r="J70" i="118"/>
  <c r="G70" i="118"/>
  <c r="H70" i="118" s="1"/>
  <c r="N69" i="118"/>
  <c r="L69" i="118"/>
  <c r="J69" i="118"/>
  <c r="G69" i="118"/>
  <c r="H69" i="118" s="1"/>
  <c r="N68" i="118"/>
  <c r="L68" i="118"/>
  <c r="J68" i="118"/>
  <c r="G68" i="118"/>
  <c r="H68" i="118" s="1"/>
  <c r="N67" i="118"/>
  <c r="L67" i="118"/>
  <c r="J67" i="118"/>
  <c r="G67" i="118"/>
  <c r="H67" i="118" s="1"/>
  <c r="N66" i="118"/>
  <c r="L66" i="118"/>
  <c r="J66" i="118"/>
  <c r="G66" i="118"/>
  <c r="H66" i="118" s="1"/>
  <c r="T65" i="118"/>
  <c r="R65" i="118"/>
  <c r="P65" i="118"/>
  <c r="N65" i="118"/>
  <c r="L65" i="118"/>
  <c r="J65" i="118"/>
  <c r="G65" i="118"/>
  <c r="H65" i="118" s="1"/>
  <c r="T64" i="118"/>
  <c r="R64" i="118"/>
  <c r="P64" i="118"/>
  <c r="N64" i="118"/>
  <c r="L64" i="118"/>
  <c r="J64" i="118"/>
  <c r="G64" i="118"/>
  <c r="H64" i="118" s="1"/>
  <c r="T63" i="118"/>
  <c r="R63" i="118"/>
  <c r="P63" i="118"/>
  <c r="N63" i="118"/>
  <c r="L63" i="118"/>
  <c r="J63" i="118"/>
  <c r="G63" i="118"/>
  <c r="H63" i="118" s="1"/>
  <c r="T62" i="118"/>
  <c r="R62" i="118"/>
  <c r="P62" i="118"/>
  <c r="N62" i="118"/>
  <c r="L62" i="118"/>
  <c r="J62" i="118"/>
  <c r="G62" i="118"/>
  <c r="H62" i="118" s="1"/>
  <c r="T61" i="118"/>
  <c r="R61" i="118"/>
  <c r="P61" i="118"/>
  <c r="N61" i="118"/>
  <c r="L61" i="118"/>
  <c r="J61" i="118"/>
  <c r="G61" i="118"/>
  <c r="H61" i="118" s="1"/>
  <c r="T60" i="118"/>
  <c r="R60" i="118"/>
  <c r="P60" i="118"/>
  <c r="N60" i="118"/>
  <c r="L60" i="118"/>
  <c r="J60" i="118"/>
  <c r="G60" i="118"/>
  <c r="H60" i="118" s="1"/>
  <c r="T59" i="118"/>
  <c r="R59" i="118"/>
  <c r="P59" i="118"/>
  <c r="N59" i="118"/>
  <c r="L59" i="118"/>
  <c r="J59" i="118"/>
  <c r="G59" i="118"/>
  <c r="H59" i="118" s="1"/>
  <c r="T58" i="118"/>
  <c r="R58" i="118"/>
  <c r="P58" i="118"/>
  <c r="N58" i="118"/>
  <c r="L58" i="118"/>
  <c r="J58" i="118"/>
  <c r="G58" i="118"/>
  <c r="H58" i="118" s="1"/>
  <c r="T57" i="118"/>
  <c r="R57" i="118"/>
  <c r="P57" i="118"/>
  <c r="N57" i="118"/>
  <c r="L57" i="118"/>
  <c r="J57" i="118"/>
  <c r="G57" i="118"/>
  <c r="H57" i="118" s="1"/>
  <c r="T56" i="118"/>
  <c r="R56" i="118"/>
  <c r="P56" i="118"/>
  <c r="N56" i="118"/>
  <c r="L56" i="118"/>
  <c r="J56" i="118"/>
  <c r="G56" i="118"/>
  <c r="H56" i="118" s="1"/>
  <c r="T55" i="118"/>
  <c r="R55" i="118"/>
  <c r="P55" i="118"/>
  <c r="N55" i="118"/>
  <c r="L55" i="118"/>
  <c r="J55" i="118"/>
  <c r="G55" i="118"/>
  <c r="H55" i="118" s="1"/>
  <c r="T54" i="118"/>
  <c r="R54" i="118"/>
  <c r="P54" i="118"/>
  <c r="N54" i="118"/>
  <c r="L54" i="118"/>
  <c r="J54" i="118"/>
  <c r="G54" i="118"/>
  <c r="H54" i="118" s="1"/>
  <c r="T53" i="118"/>
  <c r="R53" i="118"/>
  <c r="P53" i="118"/>
  <c r="N53" i="118"/>
  <c r="L53" i="118"/>
  <c r="J53" i="118"/>
  <c r="G53" i="118"/>
  <c r="H53" i="118" s="1"/>
  <c r="T52" i="118"/>
  <c r="R52" i="118"/>
  <c r="P52" i="118"/>
  <c r="N52" i="118"/>
  <c r="L52" i="118"/>
  <c r="J52" i="118"/>
  <c r="G52" i="118"/>
  <c r="H52" i="118" s="1"/>
  <c r="T51" i="118"/>
  <c r="R51" i="118"/>
  <c r="P51" i="118"/>
  <c r="N51" i="118"/>
  <c r="L51" i="118"/>
  <c r="J51" i="118"/>
  <c r="G51" i="118"/>
  <c r="H51" i="118" s="1"/>
  <c r="T50" i="118"/>
  <c r="R50" i="118"/>
  <c r="P50" i="118"/>
  <c r="N50" i="118"/>
  <c r="L50" i="118"/>
  <c r="J50" i="118"/>
  <c r="G50" i="118"/>
  <c r="H50" i="118" s="1"/>
  <c r="T49" i="118"/>
  <c r="R49" i="118"/>
  <c r="P49" i="118"/>
  <c r="N49" i="118"/>
  <c r="L49" i="118"/>
  <c r="J49" i="118"/>
  <c r="G49" i="118"/>
  <c r="H49" i="118" s="1"/>
  <c r="T48" i="118"/>
  <c r="R48" i="118"/>
  <c r="P48" i="118"/>
  <c r="N48" i="118"/>
  <c r="L48" i="118"/>
  <c r="J48" i="118"/>
  <c r="G48" i="118"/>
  <c r="H48" i="118" s="1"/>
  <c r="T47" i="118"/>
  <c r="R47" i="118"/>
  <c r="P47" i="118"/>
  <c r="N47" i="118"/>
  <c r="L47" i="118"/>
  <c r="J47" i="118"/>
  <c r="G47" i="118"/>
  <c r="H47" i="118" s="1"/>
  <c r="T46" i="118"/>
  <c r="R46" i="118"/>
  <c r="P46" i="118"/>
  <c r="N46" i="118"/>
  <c r="L46" i="118"/>
  <c r="J46" i="118"/>
  <c r="G46" i="118"/>
  <c r="H46" i="118" s="1"/>
  <c r="T45" i="118"/>
  <c r="R45" i="118"/>
  <c r="P45" i="118"/>
  <c r="N45" i="118"/>
  <c r="L45" i="118"/>
  <c r="J45" i="118"/>
  <c r="G45" i="118"/>
  <c r="H45" i="118" s="1"/>
  <c r="T94" i="103"/>
  <c r="R94" i="103"/>
  <c r="P94" i="103"/>
  <c r="G94" i="103"/>
  <c r="H94" i="103" s="1"/>
  <c r="T93" i="103"/>
  <c r="R93" i="103"/>
  <c r="P93" i="103"/>
  <c r="J93" i="103"/>
  <c r="G93" i="103"/>
  <c r="H93" i="103" s="1"/>
  <c r="T92" i="103"/>
  <c r="R92" i="103"/>
  <c r="P92" i="103"/>
  <c r="G92" i="103"/>
  <c r="H92" i="103" s="1"/>
  <c r="T91" i="103"/>
  <c r="R91" i="103"/>
  <c r="P91" i="103"/>
  <c r="G91" i="103"/>
  <c r="H91" i="103" s="1"/>
  <c r="T90" i="103"/>
  <c r="R90" i="103"/>
  <c r="P90" i="103"/>
  <c r="G90" i="103"/>
  <c r="H90" i="103" s="1"/>
  <c r="T89" i="103"/>
  <c r="R89" i="103"/>
  <c r="P89" i="103"/>
  <c r="G89" i="103"/>
  <c r="H89" i="103" s="1"/>
  <c r="T88" i="103"/>
  <c r="R88" i="103"/>
  <c r="P88" i="103"/>
  <c r="G88" i="103"/>
  <c r="H88" i="103" s="1"/>
  <c r="T87" i="103"/>
  <c r="R87" i="103"/>
  <c r="P87" i="103"/>
  <c r="G87" i="103"/>
  <c r="H87" i="103" s="1"/>
  <c r="T86" i="103"/>
  <c r="R86" i="103"/>
  <c r="P86" i="103"/>
  <c r="G86" i="103"/>
  <c r="H86" i="103" s="1"/>
  <c r="T85" i="103"/>
  <c r="R85" i="103"/>
  <c r="P85" i="103"/>
  <c r="G85" i="103"/>
  <c r="H85" i="103" s="1"/>
  <c r="T84" i="103"/>
  <c r="R84" i="103"/>
  <c r="P84" i="103"/>
  <c r="G84" i="103"/>
  <c r="H84" i="103" s="1"/>
  <c r="T83" i="103"/>
  <c r="R83" i="103"/>
  <c r="P83" i="103"/>
  <c r="G83" i="103"/>
  <c r="H83" i="103" s="1"/>
  <c r="T82" i="103"/>
  <c r="R82" i="103"/>
  <c r="P82" i="103"/>
  <c r="G82" i="103"/>
  <c r="H82" i="103" s="1"/>
  <c r="T81" i="103"/>
  <c r="R81" i="103"/>
  <c r="P81" i="103"/>
  <c r="G81" i="103"/>
  <c r="H81" i="103" s="1"/>
  <c r="T80" i="103"/>
  <c r="R80" i="103"/>
  <c r="P80" i="103"/>
  <c r="G80" i="103"/>
  <c r="H80" i="103" s="1"/>
  <c r="T79" i="103"/>
  <c r="R79" i="103"/>
  <c r="P79" i="103"/>
  <c r="G79" i="103"/>
  <c r="H79" i="103" s="1"/>
  <c r="T78" i="103"/>
  <c r="R78" i="103"/>
  <c r="P78" i="103"/>
  <c r="G78" i="103"/>
  <c r="H78" i="103" s="1"/>
  <c r="T77" i="103"/>
  <c r="R77" i="103"/>
  <c r="P77" i="103"/>
  <c r="G77" i="103"/>
  <c r="H77" i="103" s="1"/>
  <c r="T76" i="103"/>
  <c r="R76" i="103"/>
  <c r="P76" i="103"/>
  <c r="G76" i="103"/>
  <c r="H76" i="103" s="1"/>
  <c r="T75" i="103"/>
  <c r="R75" i="103"/>
  <c r="P75" i="103"/>
  <c r="G75" i="103"/>
  <c r="H75" i="103" s="1"/>
  <c r="T74" i="103"/>
  <c r="R74" i="103"/>
  <c r="P74" i="103"/>
  <c r="G74" i="103"/>
  <c r="H74" i="103" s="1"/>
  <c r="T73" i="103"/>
  <c r="R73" i="103"/>
  <c r="P73" i="103"/>
  <c r="G73" i="103"/>
  <c r="H73" i="103" s="1"/>
  <c r="T72" i="103"/>
  <c r="R72" i="103"/>
  <c r="P72" i="103"/>
  <c r="G72" i="103"/>
  <c r="H72" i="103" s="1"/>
  <c r="G71" i="103"/>
  <c r="H71" i="103" s="1"/>
  <c r="G70" i="103"/>
  <c r="H70" i="103" s="1"/>
  <c r="G69" i="103"/>
  <c r="H69" i="103" s="1"/>
  <c r="G68" i="103"/>
  <c r="H68" i="103" s="1"/>
  <c r="G67" i="103"/>
  <c r="H67" i="103" s="1"/>
  <c r="G66" i="103"/>
  <c r="H66" i="103" s="1"/>
  <c r="T65" i="103"/>
  <c r="R65" i="103"/>
  <c r="P65" i="103"/>
  <c r="G65" i="103"/>
  <c r="H65" i="103" s="1"/>
  <c r="T64" i="103"/>
  <c r="R64" i="103"/>
  <c r="P64" i="103"/>
  <c r="G64" i="103"/>
  <c r="H64" i="103" s="1"/>
  <c r="T63" i="103"/>
  <c r="R63" i="103"/>
  <c r="P63" i="103"/>
  <c r="G63" i="103"/>
  <c r="H63" i="103" s="1"/>
  <c r="T62" i="103"/>
  <c r="R62" i="103"/>
  <c r="P62" i="103"/>
  <c r="G62" i="103"/>
  <c r="H62" i="103" s="1"/>
  <c r="T61" i="103"/>
  <c r="R61" i="103"/>
  <c r="P61" i="103"/>
  <c r="G61" i="103"/>
  <c r="H61" i="103" s="1"/>
  <c r="T60" i="103"/>
  <c r="R60" i="103"/>
  <c r="P60" i="103"/>
  <c r="G60" i="103"/>
  <c r="H60" i="103" s="1"/>
  <c r="T59" i="103"/>
  <c r="R59" i="103"/>
  <c r="P59" i="103"/>
  <c r="G59" i="103"/>
  <c r="H59" i="103" s="1"/>
  <c r="T58" i="103"/>
  <c r="R58" i="103"/>
  <c r="P58" i="103"/>
  <c r="G58" i="103"/>
  <c r="H58" i="103" s="1"/>
  <c r="T57" i="103"/>
  <c r="R57" i="103"/>
  <c r="P57" i="103"/>
  <c r="G57" i="103"/>
  <c r="H57" i="103" s="1"/>
  <c r="T56" i="103"/>
  <c r="R56" i="103"/>
  <c r="P56" i="103"/>
  <c r="G56" i="103"/>
  <c r="H56" i="103" s="1"/>
  <c r="T55" i="103"/>
  <c r="R55" i="103"/>
  <c r="P55" i="103"/>
  <c r="G55" i="103"/>
  <c r="H55" i="103" s="1"/>
  <c r="T54" i="103"/>
  <c r="R54" i="103"/>
  <c r="P54" i="103"/>
  <c r="G54" i="103"/>
  <c r="H54" i="103" s="1"/>
  <c r="T53" i="103"/>
  <c r="R53" i="103"/>
  <c r="P53" i="103"/>
  <c r="G53" i="103"/>
  <c r="H53" i="103" s="1"/>
  <c r="T52" i="103"/>
  <c r="R52" i="103"/>
  <c r="P52" i="103"/>
  <c r="G52" i="103"/>
  <c r="H52" i="103" s="1"/>
  <c r="T51" i="103"/>
  <c r="R51" i="103"/>
  <c r="P51" i="103"/>
  <c r="G51" i="103"/>
  <c r="H51" i="103" s="1"/>
  <c r="T50" i="103"/>
  <c r="R50" i="103"/>
  <c r="P50" i="103"/>
  <c r="G50" i="103"/>
  <c r="H50" i="103" s="1"/>
  <c r="T49" i="103"/>
  <c r="R49" i="103"/>
  <c r="P49" i="103"/>
  <c r="G49" i="103"/>
  <c r="H49" i="103" s="1"/>
  <c r="T48" i="103"/>
  <c r="R48" i="103"/>
  <c r="P48" i="103"/>
  <c r="G48" i="103"/>
  <c r="H48" i="103" s="1"/>
  <c r="T47" i="103"/>
  <c r="R47" i="103"/>
  <c r="P47" i="103"/>
  <c r="G47" i="103"/>
  <c r="H47" i="103" s="1"/>
  <c r="T46" i="103"/>
  <c r="R46" i="103"/>
  <c r="P46" i="103"/>
  <c r="G46" i="103"/>
  <c r="H46" i="103" s="1"/>
  <c r="G45" i="103"/>
  <c r="T151" i="98"/>
  <c r="R151" i="98"/>
  <c r="P151" i="98"/>
  <c r="N151" i="98"/>
  <c r="L151" i="98"/>
  <c r="J151" i="98"/>
  <c r="G151" i="98"/>
  <c r="H151" i="98" s="1"/>
  <c r="T150" i="98"/>
  <c r="R150" i="98"/>
  <c r="P150" i="98"/>
  <c r="N150" i="98"/>
  <c r="L150" i="98"/>
  <c r="J150" i="98"/>
  <c r="G150" i="98"/>
  <c r="H150" i="98" s="1"/>
  <c r="T149" i="98"/>
  <c r="R149" i="98"/>
  <c r="P149" i="98"/>
  <c r="N149" i="98"/>
  <c r="L149" i="98"/>
  <c r="J149" i="98"/>
  <c r="G149" i="98"/>
  <c r="H149" i="98" s="1"/>
  <c r="T148" i="98"/>
  <c r="R148" i="98"/>
  <c r="P148" i="98"/>
  <c r="N148" i="98"/>
  <c r="L148" i="98"/>
  <c r="J148" i="98"/>
  <c r="G148" i="98"/>
  <c r="H148" i="98" s="1"/>
  <c r="T147" i="98"/>
  <c r="R147" i="98"/>
  <c r="P147" i="98"/>
  <c r="N147" i="98"/>
  <c r="L147" i="98"/>
  <c r="J147" i="98"/>
  <c r="G147" i="98"/>
  <c r="H147" i="98" s="1"/>
  <c r="T146" i="98"/>
  <c r="R146" i="98"/>
  <c r="P146" i="98"/>
  <c r="N146" i="98"/>
  <c r="L146" i="98"/>
  <c r="J146" i="98"/>
  <c r="G146" i="98"/>
  <c r="H146" i="98" s="1"/>
  <c r="T145" i="98"/>
  <c r="R145" i="98"/>
  <c r="P145" i="98"/>
  <c r="N145" i="98"/>
  <c r="L145" i="98"/>
  <c r="J145" i="98"/>
  <c r="G145" i="98"/>
  <c r="H145" i="98" s="1"/>
  <c r="T144" i="98"/>
  <c r="R144" i="98"/>
  <c r="P144" i="98"/>
  <c r="N144" i="98"/>
  <c r="L144" i="98"/>
  <c r="J144" i="98"/>
  <c r="G144" i="98"/>
  <c r="H144" i="98" s="1"/>
  <c r="T143" i="98"/>
  <c r="R143" i="98"/>
  <c r="P143" i="98"/>
  <c r="N143" i="98"/>
  <c r="L143" i="98"/>
  <c r="J143" i="98"/>
  <c r="G143" i="98"/>
  <c r="H143" i="98" s="1"/>
  <c r="T142" i="98"/>
  <c r="R142" i="98"/>
  <c r="P142" i="98"/>
  <c r="N142" i="98"/>
  <c r="L142" i="98"/>
  <c r="J142" i="98"/>
  <c r="G142" i="98"/>
  <c r="H142" i="98" s="1"/>
  <c r="T141" i="98"/>
  <c r="R141" i="98"/>
  <c r="P141" i="98"/>
  <c r="N141" i="98"/>
  <c r="L141" i="98"/>
  <c r="J141" i="98"/>
  <c r="G141" i="98"/>
  <c r="H141" i="98" s="1"/>
  <c r="T140" i="98"/>
  <c r="R140" i="98"/>
  <c r="P140" i="98"/>
  <c r="N140" i="98"/>
  <c r="L140" i="98"/>
  <c r="J140" i="98"/>
  <c r="T139" i="98"/>
  <c r="R139" i="98"/>
  <c r="P139" i="98"/>
  <c r="N139" i="98"/>
  <c r="L139" i="98"/>
  <c r="J139" i="98"/>
  <c r="G139" i="98"/>
  <c r="H139" i="98" s="1"/>
  <c r="T138" i="98"/>
  <c r="R138" i="98"/>
  <c r="P138" i="98"/>
  <c r="N138" i="98"/>
  <c r="L138" i="98"/>
  <c r="J138" i="98"/>
  <c r="T137" i="98"/>
  <c r="R137" i="98"/>
  <c r="P137" i="98"/>
  <c r="N137" i="98"/>
  <c r="L137" i="98"/>
  <c r="J137" i="98"/>
  <c r="T132" i="98"/>
  <c r="R132" i="98"/>
  <c r="P132" i="98"/>
  <c r="N132" i="98"/>
  <c r="L132" i="98"/>
  <c r="J132" i="98"/>
  <c r="G132" i="98"/>
  <c r="H132" i="98" s="1"/>
  <c r="T131" i="98"/>
  <c r="R131" i="98"/>
  <c r="P131" i="98"/>
  <c r="N131" i="98"/>
  <c r="L131" i="98"/>
  <c r="J131" i="98"/>
  <c r="G131" i="98"/>
  <c r="H131" i="98" s="1"/>
  <c r="T130" i="98"/>
  <c r="R130" i="98"/>
  <c r="P130" i="98"/>
  <c r="N130" i="98"/>
  <c r="L130" i="98"/>
  <c r="J130" i="98"/>
  <c r="G130" i="98"/>
  <c r="H130" i="98" s="1"/>
  <c r="T129" i="98"/>
  <c r="R129" i="98"/>
  <c r="P129" i="98"/>
  <c r="N129" i="98"/>
  <c r="L129" i="98"/>
  <c r="J129" i="98"/>
  <c r="G129" i="98"/>
  <c r="H129" i="98" s="1"/>
  <c r="T128" i="98"/>
  <c r="R128" i="98"/>
  <c r="P128" i="98"/>
  <c r="N128" i="98"/>
  <c r="L128" i="98"/>
  <c r="J128" i="98"/>
  <c r="G128" i="98"/>
  <c r="H128" i="98" s="1"/>
  <c r="T127" i="98"/>
  <c r="R127" i="98"/>
  <c r="P127" i="98"/>
  <c r="N127" i="98"/>
  <c r="L127" i="98"/>
  <c r="J127" i="98"/>
  <c r="G127" i="98"/>
  <c r="H127" i="98" s="1"/>
  <c r="T126" i="98"/>
  <c r="R126" i="98"/>
  <c r="P126" i="98"/>
  <c r="N126" i="98"/>
  <c r="L126" i="98"/>
  <c r="J126" i="98"/>
  <c r="G126" i="98"/>
  <c r="H126" i="98" s="1"/>
  <c r="T125" i="98"/>
  <c r="R125" i="98"/>
  <c r="P125" i="98"/>
  <c r="N125" i="98"/>
  <c r="L125" i="98"/>
  <c r="J125" i="98"/>
  <c r="G125" i="98"/>
  <c r="H125" i="98" s="1"/>
  <c r="T124" i="98"/>
  <c r="R124" i="98"/>
  <c r="P124" i="98"/>
  <c r="N124" i="98"/>
  <c r="L124" i="98"/>
  <c r="J124" i="98"/>
  <c r="G124" i="98"/>
  <c r="H124" i="98" s="1"/>
  <c r="T123" i="98"/>
  <c r="R123" i="98"/>
  <c r="P123" i="98"/>
  <c r="N123" i="98"/>
  <c r="L123" i="98"/>
  <c r="J123" i="98"/>
  <c r="G123" i="98"/>
  <c r="H123" i="98" s="1"/>
  <c r="T122" i="98"/>
  <c r="R122" i="98"/>
  <c r="P122" i="98"/>
  <c r="N122" i="98"/>
  <c r="L122" i="98"/>
  <c r="J122" i="98"/>
  <c r="G122" i="98"/>
  <c r="H122" i="98" s="1"/>
  <c r="T121" i="98"/>
  <c r="R121" i="98"/>
  <c r="P121" i="98"/>
  <c r="N121" i="98"/>
  <c r="L121" i="98"/>
  <c r="J121" i="98"/>
  <c r="T120" i="98"/>
  <c r="R120" i="98"/>
  <c r="P120" i="98"/>
  <c r="N120" i="98"/>
  <c r="L120" i="98"/>
  <c r="J120" i="98"/>
  <c r="G120" i="98"/>
  <c r="H120" i="98" s="1"/>
  <c r="T119" i="98"/>
  <c r="R119" i="98"/>
  <c r="P119" i="98"/>
  <c r="N119" i="98"/>
  <c r="L119" i="98"/>
  <c r="J119" i="98"/>
  <c r="T118" i="98"/>
  <c r="R118" i="98"/>
  <c r="P118" i="98"/>
  <c r="N118" i="98"/>
  <c r="L118" i="98"/>
  <c r="J118" i="98"/>
  <c r="G118" i="98"/>
  <c r="H118" i="98" s="1"/>
  <c r="T113" i="98"/>
  <c r="R113" i="98"/>
  <c r="P113" i="98"/>
  <c r="N113" i="98"/>
  <c r="L113" i="98"/>
  <c r="J113" i="98"/>
  <c r="G113" i="98"/>
  <c r="H113" i="98" s="1"/>
  <c r="T112" i="98"/>
  <c r="R112" i="98"/>
  <c r="P112" i="98"/>
  <c r="N112" i="98"/>
  <c r="L112" i="98"/>
  <c r="J112" i="98"/>
  <c r="G112" i="98"/>
  <c r="H112" i="98" s="1"/>
  <c r="T111" i="98"/>
  <c r="R111" i="98"/>
  <c r="P111" i="98"/>
  <c r="N111" i="98"/>
  <c r="L111" i="98"/>
  <c r="J111" i="98"/>
  <c r="G111" i="98"/>
  <c r="H111" i="98" s="1"/>
  <c r="T110" i="98"/>
  <c r="R110" i="98"/>
  <c r="P110" i="98"/>
  <c r="N110" i="98"/>
  <c r="L110" i="98"/>
  <c r="J110" i="98"/>
  <c r="G110" i="98"/>
  <c r="H110" i="98" s="1"/>
  <c r="T109" i="98"/>
  <c r="R109" i="98"/>
  <c r="P109" i="98"/>
  <c r="N109" i="98"/>
  <c r="L109" i="98"/>
  <c r="J109" i="98"/>
  <c r="G109" i="98"/>
  <c r="H109" i="98" s="1"/>
  <c r="T108" i="98"/>
  <c r="R108" i="98"/>
  <c r="P108" i="98"/>
  <c r="N108" i="98"/>
  <c r="L108" i="98"/>
  <c r="J108" i="98"/>
  <c r="T107" i="98"/>
  <c r="R107" i="98"/>
  <c r="P107" i="98"/>
  <c r="N107" i="98"/>
  <c r="L107" i="98"/>
  <c r="J107" i="98"/>
  <c r="G107" i="98"/>
  <c r="H107" i="98" s="1"/>
  <c r="T106" i="98"/>
  <c r="R106" i="98"/>
  <c r="P106" i="98"/>
  <c r="N106" i="98"/>
  <c r="L106" i="98"/>
  <c r="J106" i="98"/>
  <c r="T105" i="98"/>
  <c r="R105" i="98"/>
  <c r="P105" i="98"/>
  <c r="N105" i="98"/>
  <c r="L105" i="98"/>
  <c r="J105" i="98"/>
  <c r="G105" i="98"/>
  <c r="H105" i="98" s="1"/>
  <c r="T104" i="98"/>
  <c r="R104" i="98"/>
  <c r="P104" i="98"/>
  <c r="N104" i="98"/>
  <c r="L104" i="98"/>
  <c r="J104" i="98"/>
  <c r="T103" i="98"/>
  <c r="R103" i="98"/>
  <c r="P103" i="98"/>
  <c r="N103" i="98"/>
  <c r="L103" i="98"/>
  <c r="J103" i="98"/>
  <c r="G103" i="98"/>
  <c r="H103" i="98" s="1"/>
  <c r="T102" i="98"/>
  <c r="R102" i="98"/>
  <c r="P102" i="98"/>
  <c r="N102" i="98"/>
  <c r="L102" i="98"/>
  <c r="J102" i="98"/>
  <c r="T101" i="98"/>
  <c r="R101" i="98"/>
  <c r="P101" i="98"/>
  <c r="N101" i="98"/>
  <c r="L101" i="98"/>
  <c r="J101" i="98"/>
  <c r="G101" i="98"/>
  <c r="H101" i="98" s="1"/>
  <c r="T100" i="98"/>
  <c r="R100" i="98"/>
  <c r="P100" i="98"/>
  <c r="N100" i="98"/>
  <c r="L100" i="98"/>
  <c r="J100" i="98"/>
  <c r="T99" i="98"/>
  <c r="R99" i="98"/>
  <c r="P99" i="98"/>
  <c r="N99" i="98"/>
  <c r="L99" i="98"/>
  <c r="J99" i="98"/>
  <c r="G99" i="98"/>
  <c r="H99" i="98" s="1"/>
  <c r="H137" i="118" l="1"/>
  <c r="H141" i="118"/>
  <c r="H145" i="118"/>
  <c r="H149" i="118"/>
  <c r="H138" i="107"/>
  <c r="H142" i="107"/>
  <c r="H146" i="107"/>
  <c r="H150" i="107"/>
  <c r="H139" i="117"/>
  <c r="H143" i="117"/>
  <c r="H147" i="117"/>
  <c r="H151" i="117"/>
  <c r="H140" i="116"/>
  <c r="H144" i="116"/>
  <c r="H148" i="116"/>
  <c r="H137" i="115"/>
  <c r="H141" i="115"/>
  <c r="H145" i="115"/>
  <c r="H149" i="115"/>
  <c r="H138" i="114"/>
  <c r="H139" i="118"/>
  <c r="H143" i="118"/>
  <c r="H147" i="118"/>
  <c r="H151" i="118"/>
  <c r="H140" i="107"/>
  <c r="H144" i="107"/>
  <c r="H148" i="107"/>
  <c r="H137" i="117"/>
  <c r="H141" i="117"/>
  <c r="H145" i="117"/>
  <c r="H149" i="117"/>
  <c r="H138" i="116"/>
  <c r="H142" i="116"/>
  <c r="H146" i="116"/>
  <c r="H150" i="116"/>
  <c r="H139" i="115"/>
  <c r="H143" i="115"/>
  <c r="H147" i="115"/>
  <c r="H151" i="115"/>
  <c r="H138" i="118"/>
  <c r="H142" i="118"/>
  <c r="H146" i="118"/>
  <c r="H150" i="118"/>
  <c r="H139" i="107"/>
  <c r="H143" i="107"/>
  <c r="H147" i="107"/>
  <c r="H151" i="107"/>
  <c r="H140" i="117"/>
  <c r="H144" i="117"/>
  <c r="H148" i="117"/>
  <c r="H137" i="116"/>
  <c r="H141" i="116"/>
  <c r="H145" i="116"/>
  <c r="H149" i="116"/>
  <c r="H138" i="115"/>
  <c r="H142" i="115"/>
  <c r="H146" i="115"/>
  <c r="H150" i="115"/>
  <c r="H140" i="118"/>
  <c r="H144" i="118"/>
  <c r="H148" i="118"/>
  <c r="H137" i="107"/>
  <c r="H141" i="107"/>
  <c r="H145" i="107"/>
  <c r="H149" i="107"/>
  <c r="H138" i="117"/>
  <c r="H142" i="117"/>
  <c r="H146" i="117"/>
  <c r="H150" i="117"/>
  <c r="H139" i="116"/>
  <c r="H143" i="116"/>
  <c r="H147" i="116"/>
  <c r="H151" i="116"/>
  <c r="H140" i="115"/>
  <c r="H144" i="115"/>
  <c r="H148" i="115"/>
  <c r="H137" i="114"/>
  <c r="H45" i="103"/>
  <c r="G138" i="98"/>
  <c r="H138" i="98" s="1"/>
  <c r="G140" i="98"/>
  <c r="H140" i="98" s="1"/>
  <c r="G137" i="98"/>
  <c r="H137" i="98" s="1"/>
  <c r="G119" i="98"/>
  <c r="H119" i="98" s="1"/>
  <c r="G121" i="98"/>
  <c r="H121" i="98" s="1"/>
  <c r="G100" i="98"/>
  <c r="H100" i="98" s="1"/>
  <c r="G102" i="98"/>
  <c r="H102" i="98" s="1"/>
  <c r="G104" i="98"/>
  <c r="H104" i="98" s="1"/>
  <c r="G106" i="98"/>
  <c r="H106" i="98" s="1"/>
  <c r="G108" i="98"/>
  <c r="H108" i="98" s="1"/>
  <c r="C9" i="64" l="1"/>
  <c r="C5" i="80"/>
  <c r="F2" i="111"/>
  <c r="F2" i="104"/>
  <c r="F2" i="105"/>
  <c r="F2" i="106"/>
  <c r="F2" i="112"/>
  <c r="F2" i="113"/>
  <c r="F2" i="114"/>
  <c r="F2" i="115"/>
  <c r="F2" i="116"/>
  <c r="F2" i="117"/>
  <c r="F2" i="107"/>
  <c r="F2" i="118"/>
  <c r="F2" i="103"/>
  <c r="I3" i="101" l="1"/>
  <c r="I3" i="100"/>
  <c r="I3" i="99"/>
  <c r="R46" i="120" l="1"/>
  <c r="AC46" i="120" s="1"/>
  <c r="R47" i="120"/>
  <c r="AC47" i="120" s="1"/>
  <c r="R48" i="120"/>
  <c r="AC48" i="120" s="1"/>
  <c r="R49" i="120"/>
  <c r="AC49" i="120" s="1"/>
  <c r="R50" i="120"/>
  <c r="AC50" i="120" s="1"/>
  <c r="R51" i="120"/>
  <c r="AC51" i="120" s="1"/>
  <c r="R52" i="120"/>
  <c r="AC52" i="120" s="1"/>
  <c r="R53" i="120"/>
  <c r="AC53" i="120" s="1"/>
  <c r="R54" i="120"/>
  <c r="AC54" i="120" s="1"/>
  <c r="R55" i="120"/>
  <c r="AC55" i="120" s="1"/>
  <c r="R56" i="120"/>
  <c r="AC56" i="120" s="1"/>
  <c r="R57" i="120"/>
  <c r="AC57" i="120" s="1"/>
  <c r="R58" i="120"/>
  <c r="AC58" i="120" s="1"/>
  <c r="R59" i="120"/>
  <c r="AC59" i="120" s="1"/>
  <c r="R60" i="120"/>
  <c r="AC60" i="120" s="1"/>
  <c r="R61" i="120"/>
  <c r="AC61" i="120" s="1"/>
  <c r="R62" i="120"/>
  <c r="AC62" i="120" s="1"/>
  <c r="R63" i="120"/>
  <c r="AC63" i="120" s="1"/>
  <c r="R64" i="120"/>
  <c r="AC64" i="120" s="1"/>
  <c r="R65" i="120"/>
  <c r="AC65" i="120" s="1"/>
  <c r="R66" i="120"/>
  <c r="AC66" i="120" s="1"/>
  <c r="R67" i="120"/>
  <c r="AC67" i="120" s="1"/>
  <c r="R68" i="120"/>
  <c r="AC68" i="120" s="1"/>
  <c r="R69" i="120"/>
  <c r="AC69" i="120" s="1"/>
  <c r="R70" i="120"/>
  <c r="AC70" i="120" s="1"/>
  <c r="R71" i="120"/>
  <c r="AC71" i="120" s="1"/>
  <c r="R72" i="120"/>
  <c r="AC72" i="120" s="1"/>
  <c r="R73" i="120"/>
  <c r="AC73" i="120" s="1"/>
  <c r="R74" i="120"/>
  <c r="AC74" i="120" s="1"/>
  <c r="R75" i="120"/>
  <c r="AC75" i="120" s="1"/>
  <c r="R76" i="120"/>
  <c r="AC76" i="120" s="1"/>
  <c r="R77" i="120"/>
  <c r="AC77" i="120" s="1"/>
  <c r="R78" i="120"/>
  <c r="AC78" i="120" s="1"/>
  <c r="R79" i="120"/>
  <c r="AC79" i="120" s="1"/>
  <c r="R80" i="120"/>
  <c r="AC80" i="120" s="1"/>
  <c r="R81" i="120"/>
  <c r="AC81" i="120" s="1"/>
  <c r="R82" i="120"/>
  <c r="AC82" i="120" s="1"/>
  <c r="R83" i="120"/>
  <c r="AC83" i="120" s="1"/>
  <c r="R84" i="120"/>
  <c r="AC84" i="120" s="1"/>
  <c r="R85" i="120"/>
  <c r="AC85" i="120" s="1"/>
  <c r="R86" i="120"/>
  <c r="AC86" i="120" s="1"/>
  <c r="R87" i="120"/>
  <c r="AC87" i="120" s="1"/>
  <c r="R88" i="120"/>
  <c r="AC88" i="120" s="1"/>
  <c r="R89" i="120"/>
  <c r="AC89" i="120" s="1"/>
  <c r="R90" i="120"/>
  <c r="AC90" i="120" s="1"/>
  <c r="R91" i="120"/>
  <c r="AC91" i="120" s="1"/>
  <c r="R92" i="120"/>
  <c r="AC92" i="120" s="1"/>
  <c r="R93" i="120"/>
  <c r="AC93" i="120" s="1"/>
  <c r="R94" i="120"/>
  <c r="AC94" i="120" s="1"/>
  <c r="R99" i="120"/>
  <c r="R100" i="120"/>
  <c r="R101" i="120"/>
  <c r="R102" i="120"/>
  <c r="R103" i="120"/>
  <c r="R104" i="120"/>
  <c r="R105" i="120"/>
  <c r="R106" i="120"/>
  <c r="R107" i="120"/>
  <c r="R108" i="120"/>
  <c r="R109" i="120"/>
  <c r="R110" i="120"/>
  <c r="R111" i="120"/>
  <c r="R112" i="120"/>
  <c r="R113" i="120"/>
  <c r="R118" i="120"/>
  <c r="R119" i="120"/>
  <c r="R120" i="120"/>
  <c r="R121" i="120"/>
  <c r="R122" i="120"/>
  <c r="R123" i="120"/>
  <c r="R124" i="120"/>
  <c r="R125" i="120"/>
  <c r="R126" i="120"/>
  <c r="R127" i="120"/>
  <c r="R128" i="120"/>
  <c r="R129" i="120"/>
  <c r="R130" i="120"/>
  <c r="R131" i="120"/>
  <c r="R132" i="120"/>
  <c r="P136" i="120"/>
  <c r="R137" i="120"/>
  <c r="R138" i="120"/>
  <c r="R139" i="120"/>
  <c r="R140" i="120"/>
  <c r="R141" i="120"/>
  <c r="R142" i="120"/>
  <c r="R143" i="120"/>
  <c r="R144" i="120"/>
  <c r="R145" i="120"/>
  <c r="R146" i="120"/>
  <c r="R147" i="120"/>
  <c r="R148" i="120"/>
  <c r="R149" i="120"/>
  <c r="R150" i="120"/>
  <c r="R151" i="120"/>
  <c r="P155" i="120"/>
  <c r="R156" i="120"/>
  <c r="AD52" i="120" l="1"/>
  <c r="AN52" i="120"/>
  <c r="AO52" i="120" s="1"/>
  <c r="F8" i="101"/>
  <c r="F8" i="100"/>
  <c r="L41" i="120"/>
  <c r="E98" i="120" l="1"/>
  <c r="P98" i="120" s="1"/>
  <c r="F21" i="111" l="1"/>
  <c r="F21" i="105"/>
  <c r="F21" i="106"/>
  <c r="F21" i="113"/>
  <c r="F21" i="114"/>
  <c r="F21" i="116"/>
  <c r="F21" i="117"/>
  <c r="F21" i="103"/>
  <c r="C45" i="103"/>
  <c r="C46" i="103"/>
  <c r="C47" i="103"/>
  <c r="C48" i="103"/>
  <c r="C49" i="103"/>
  <c r="C50" i="103"/>
  <c r="C51" i="103"/>
  <c r="C52" i="103"/>
  <c r="C53" i="103"/>
  <c r="C54" i="103"/>
  <c r="C55" i="103"/>
  <c r="C56" i="103"/>
  <c r="C57" i="103"/>
  <c r="C58" i="103"/>
  <c r="C59" i="103"/>
  <c r="C49" i="99"/>
  <c r="C50" i="99"/>
  <c r="C51" i="99"/>
  <c r="C53" i="99"/>
  <c r="C54" i="99"/>
  <c r="C55" i="99"/>
  <c r="C56" i="99"/>
  <c r="C57" i="99"/>
  <c r="C58" i="99"/>
  <c r="C59" i="99"/>
  <c r="T30" i="111"/>
  <c r="R30" i="111"/>
  <c r="P30" i="111"/>
  <c r="N30" i="111"/>
  <c r="L30" i="111"/>
  <c r="J30" i="111"/>
  <c r="T30" i="104"/>
  <c r="R30" i="104"/>
  <c r="P30" i="104"/>
  <c r="N30" i="104"/>
  <c r="L30" i="104"/>
  <c r="J30" i="104"/>
  <c r="T30" i="105"/>
  <c r="R30" i="105"/>
  <c r="P30" i="105"/>
  <c r="N30" i="105"/>
  <c r="L30" i="105"/>
  <c r="J30" i="105"/>
  <c r="T30" i="106"/>
  <c r="R30" i="106"/>
  <c r="P30" i="106"/>
  <c r="N30" i="106"/>
  <c r="L30" i="106"/>
  <c r="J30" i="106"/>
  <c r="T30" i="112"/>
  <c r="R30" i="112"/>
  <c r="P30" i="112"/>
  <c r="N30" i="112"/>
  <c r="L30" i="112"/>
  <c r="J30" i="112"/>
  <c r="T30" i="113"/>
  <c r="R30" i="113"/>
  <c r="P30" i="113"/>
  <c r="N30" i="113"/>
  <c r="L30" i="113"/>
  <c r="J30" i="113"/>
  <c r="T30" i="114"/>
  <c r="R30" i="114"/>
  <c r="P30" i="114"/>
  <c r="N30" i="114"/>
  <c r="L30" i="114"/>
  <c r="J30" i="114"/>
  <c r="T30" i="115"/>
  <c r="R30" i="115"/>
  <c r="P30" i="115"/>
  <c r="N30" i="115"/>
  <c r="L30" i="115"/>
  <c r="J30" i="115"/>
  <c r="T30" i="116"/>
  <c r="R30" i="116"/>
  <c r="P30" i="116"/>
  <c r="N30" i="116"/>
  <c r="L30" i="116"/>
  <c r="J30" i="116"/>
  <c r="T30" i="117"/>
  <c r="R30" i="117"/>
  <c r="P30" i="117"/>
  <c r="N30" i="117"/>
  <c r="L30" i="117"/>
  <c r="J30" i="117"/>
  <c r="T30" i="107"/>
  <c r="R30" i="107"/>
  <c r="P30" i="107"/>
  <c r="N30" i="107"/>
  <c r="L30" i="107"/>
  <c r="J30" i="107"/>
  <c r="T30" i="118"/>
  <c r="R30" i="118"/>
  <c r="P30" i="118"/>
  <c r="N30" i="118"/>
  <c r="L30" i="118"/>
  <c r="J30" i="118"/>
  <c r="T30" i="103"/>
  <c r="R30" i="103"/>
  <c r="P30" i="103"/>
  <c r="N30" i="103"/>
  <c r="L30" i="103"/>
  <c r="J30" i="103"/>
  <c r="H30" i="111"/>
  <c r="H30" i="104"/>
  <c r="H30" i="105"/>
  <c r="H30" i="106"/>
  <c r="H30" i="112"/>
  <c r="H30" i="113"/>
  <c r="H30" i="114"/>
  <c r="H30" i="115"/>
  <c r="H30" i="116"/>
  <c r="H30" i="117"/>
  <c r="H30" i="107"/>
  <c r="H30" i="118"/>
  <c r="H30" i="103"/>
  <c r="C56" i="100" l="1"/>
  <c r="C56" i="101" s="1"/>
  <c r="N56" i="120"/>
  <c r="N52" i="120"/>
  <c r="C48" i="101"/>
  <c r="N48" i="120"/>
  <c r="C59" i="100"/>
  <c r="C59" i="101" s="1"/>
  <c r="N59" i="120"/>
  <c r="C55" i="100"/>
  <c r="C55" i="101" s="1"/>
  <c r="N55" i="120"/>
  <c r="C51" i="100"/>
  <c r="C51" i="101" s="1"/>
  <c r="N51" i="120"/>
  <c r="C47" i="101"/>
  <c r="N47" i="120"/>
  <c r="C58" i="100"/>
  <c r="C58" i="101" s="1"/>
  <c r="N58" i="120"/>
  <c r="C54" i="100"/>
  <c r="C54" i="101" s="1"/>
  <c r="N54" i="120"/>
  <c r="C50" i="100"/>
  <c r="C50" i="101" s="1"/>
  <c r="N50" i="120"/>
  <c r="C46" i="101"/>
  <c r="N46" i="120"/>
  <c r="C57" i="100"/>
  <c r="C57" i="101" s="1"/>
  <c r="N57" i="120"/>
  <c r="C53" i="100"/>
  <c r="C53" i="101" s="1"/>
  <c r="N53" i="120"/>
  <c r="C49" i="100"/>
  <c r="C49" i="101" s="1"/>
  <c r="N49" i="120"/>
  <c r="C45" i="101"/>
  <c r="N45" i="120"/>
  <c r="T31" i="99"/>
  <c r="T31" i="100" l="1"/>
  <c r="S30" i="100"/>
  <c r="R31" i="99"/>
  <c r="R31" i="100" s="1"/>
  <c r="P31" i="99"/>
  <c r="P31" i="100" s="1"/>
  <c r="N31" i="99"/>
  <c r="N31" i="100" s="1"/>
  <c r="L31" i="99"/>
  <c r="L31" i="100" s="1"/>
  <c r="J31" i="99"/>
  <c r="J31" i="100" l="1"/>
  <c r="I5" i="99"/>
  <c r="G5" i="99"/>
  <c r="S30" i="101"/>
  <c r="S5" i="101" s="1"/>
  <c r="S5" i="100"/>
  <c r="G5" i="100"/>
  <c r="S30" i="105"/>
  <c r="S5" i="105" s="1"/>
  <c r="AH97" i="105" s="1"/>
  <c r="G30" i="111"/>
  <c r="G30" i="105"/>
  <c r="G30" i="112"/>
  <c r="G30" i="114"/>
  <c r="G30" i="116"/>
  <c r="G30" i="107"/>
  <c r="G30" i="103"/>
  <c r="G30" i="104"/>
  <c r="G30" i="106"/>
  <c r="G30" i="113"/>
  <c r="G30" i="115"/>
  <c r="G30" i="117"/>
  <c r="G30" i="118"/>
  <c r="L31" i="101"/>
  <c r="L31" i="103"/>
  <c r="L31" i="111"/>
  <c r="L31" i="105"/>
  <c r="L31" i="112"/>
  <c r="L31" i="114"/>
  <c r="L31" i="116"/>
  <c r="L31" i="107"/>
  <c r="L31" i="104"/>
  <c r="L31" i="106"/>
  <c r="L31" i="113"/>
  <c r="L31" i="115"/>
  <c r="L31" i="117"/>
  <c r="L31" i="118"/>
  <c r="S30" i="111"/>
  <c r="S5" i="111" s="1"/>
  <c r="AH154" i="111" s="1"/>
  <c r="N31" i="101"/>
  <c r="N31" i="111"/>
  <c r="N31" i="105"/>
  <c r="N31" i="112"/>
  <c r="N31" i="114"/>
  <c r="N31" i="116"/>
  <c r="N31" i="103"/>
  <c r="N31" i="104"/>
  <c r="N31" i="106"/>
  <c r="N31" i="113"/>
  <c r="N31" i="115"/>
  <c r="N31" i="117"/>
  <c r="N31" i="118"/>
  <c r="N31" i="107"/>
  <c r="T31" i="101"/>
  <c r="T31" i="111"/>
  <c r="T31" i="105"/>
  <c r="T31" i="112"/>
  <c r="T31" i="114"/>
  <c r="T31" i="116"/>
  <c r="T31" i="107"/>
  <c r="T31" i="103"/>
  <c r="T31" i="104"/>
  <c r="T31" i="106"/>
  <c r="T31" i="113"/>
  <c r="T31" i="115"/>
  <c r="T31" i="117"/>
  <c r="T31" i="118"/>
  <c r="S30" i="103"/>
  <c r="S30" i="118"/>
  <c r="S5" i="118" s="1"/>
  <c r="AH97" i="118" s="1"/>
  <c r="S30" i="113"/>
  <c r="S5" i="113" s="1"/>
  <c r="AH135" i="113" s="1"/>
  <c r="H31" i="114"/>
  <c r="H31" i="106"/>
  <c r="H31" i="112"/>
  <c r="H31" i="118"/>
  <c r="H31" i="116"/>
  <c r="H31" i="111"/>
  <c r="H31" i="104"/>
  <c r="H31" i="113"/>
  <c r="H31" i="117"/>
  <c r="H31" i="103"/>
  <c r="H31" i="105"/>
  <c r="H31" i="107"/>
  <c r="H31" i="115"/>
  <c r="P31" i="101"/>
  <c r="P31" i="104"/>
  <c r="P31" i="106"/>
  <c r="P31" i="113"/>
  <c r="P31" i="115"/>
  <c r="P31" i="117"/>
  <c r="P31" i="111"/>
  <c r="P31" i="105"/>
  <c r="P31" i="112"/>
  <c r="P31" i="114"/>
  <c r="P31" i="116"/>
  <c r="P31" i="107"/>
  <c r="P31" i="103"/>
  <c r="P31" i="118"/>
  <c r="S30" i="107"/>
  <c r="S30" i="116"/>
  <c r="S30" i="115"/>
  <c r="S5" i="115" s="1"/>
  <c r="AH97" i="115" s="1"/>
  <c r="S30" i="104"/>
  <c r="S5" i="104" s="1"/>
  <c r="AH154" i="104" s="1"/>
  <c r="J31" i="101"/>
  <c r="J31" i="104"/>
  <c r="J31" i="106"/>
  <c r="J31" i="113"/>
  <c r="J31" i="117"/>
  <c r="J31" i="111"/>
  <c r="J31" i="105"/>
  <c r="J31" i="112"/>
  <c r="J31" i="114"/>
  <c r="J31" i="116"/>
  <c r="J31" i="107"/>
  <c r="J31" i="115"/>
  <c r="J31" i="118"/>
  <c r="J31" i="103"/>
  <c r="R31" i="101"/>
  <c r="R31" i="104"/>
  <c r="R31" i="106"/>
  <c r="R31" i="113"/>
  <c r="R31" i="115"/>
  <c r="R31" i="118"/>
  <c r="R31" i="111"/>
  <c r="R31" i="105"/>
  <c r="R31" i="112"/>
  <c r="R31" i="114"/>
  <c r="R31" i="116"/>
  <c r="R31" i="107"/>
  <c r="R31" i="103"/>
  <c r="R31" i="117"/>
  <c r="S30" i="114"/>
  <c r="S5" i="114" s="1"/>
  <c r="AH135" i="114" s="1"/>
  <c r="S30" i="112"/>
  <c r="S30" i="106"/>
  <c r="S5" i="106" s="1"/>
  <c r="AH116" i="106" s="1"/>
  <c r="S30" i="117"/>
  <c r="S5" i="117" s="1"/>
  <c r="AH135" i="117" s="1"/>
  <c r="Q30" i="100"/>
  <c r="Q5" i="100" s="1"/>
  <c r="Q30" i="106"/>
  <c r="Q30" i="115"/>
  <c r="D180" i="64"/>
  <c r="K30" i="100"/>
  <c r="K5" i="100" s="1"/>
  <c r="K30" i="114"/>
  <c r="K30" i="103"/>
  <c r="K30" i="104"/>
  <c r="K30" i="106"/>
  <c r="K5" i="106" s="1"/>
  <c r="I30" i="100"/>
  <c r="I5" i="100" s="1"/>
  <c r="I30" i="114"/>
  <c r="I30" i="103"/>
  <c r="I30" i="111"/>
  <c r="I30" i="117"/>
  <c r="AH154" i="114"/>
  <c r="AH135" i="118"/>
  <c r="AH97" i="113"/>
  <c r="AH116" i="113"/>
  <c r="AH44" i="115"/>
  <c r="D183" i="64"/>
  <c r="D179" i="64"/>
  <c r="D184" i="64"/>
  <c r="M30" i="100"/>
  <c r="M5" i="100" s="1"/>
  <c r="O30" i="100"/>
  <c r="O5" i="100" s="1"/>
  <c r="D178" i="64"/>
  <c r="AH135" i="105" l="1"/>
  <c r="AH44" i="105"/>
  <c r="AH154" i="105"/>
  <c r="AH154" i="113"/>
  <c r="AH116" i="105"/>
  <c r="AH135" i="104"/>
  <c r="AH116" i="104"/>
  <c r="AH154" i="115"/>
  <c r="AH97" i="104"/>
  <c r="AH116" i="111"/>
  <c r="AH44" i="104"/>
  <c r="AH135" i="106"/>
  <c r="G5" i="101"/>
  <c r="AH44" i="118"/>
  <c r="AH154" i="106"/>
  <c r="AH116" i="115"/>
  <c r="AH116" i="118"/>
  <c r="AH97" i="106"/>
  <c r="AH135" i="115"/>
  <c r="AH154" i="118"/>
  <c r="AH44" i="106"/>
  <c r="AH44" i="113"/>
  <c r="AH44" i="114"/>
  <c r="AH116" i="117"/>
  <c r="AH97" i="117"/>
  <c r="AH44" i="117"/>
  <c r="AH154" i="117"/>
  <c r="G5" i="117"/>
  <c r="V154" i="117" s="1"/>
  <c r="G5" i="104"/>
  <c r="V154" i="104" s="1"/>
  <c r="G5" i="114"/>
  <c r="V154" i="114" s="1"/>
  <c r="K5" i="104"/>
  <c r="Z116" i="104" s="1"/>
  <c r="AH44" i="111"/>
  <c r="AH97" i="111"/>
  <c r="AH97" i="114"/>
  <c r="I5" i="111"/>
  <c r="X154" i="111" s="1"/>
  <c r="K5" i="114"/>
  <c r="Z135" i="114" s="1"/>
  <c r="Q5" i="115"/>
  <c r="AF116" i="115" s="1"/>
  <c r="G5" i="113"/>
  <c r="V154" i="113" s="1"/>
  <c r="G5" i="107"/>
  <c r="V97" i="107" s="1"/>
  <c r="G5" i="105"/>
  <c r="V116" i="105" s="1"/>
  <c r="S5" i="107"/>
  <c r="AH135" i="111"/>
  <c r="AH116" i="114"/>
  <c r="I5" i="103"/>
  <c r="X44" i="103" s="1"/>
  <c r="Q5" i="106"/>
  <c r="AF154" i="106" s="1"/>
  <c r="S5" i="112"/>
  <c r="AH135" i="112" s="1"/>
  <c r="S5" i="116"/>
  <c r="AH154" i="116" s="1"/>
  <c r="S5" i="103"/>
  <c r="AH135" i="103" s="1"/>
  <c r="G5" i="118"/>
  <c r="V135" i="118" s="1"/>
  <c r="G5" i="106"/>
  <c r="V97" i="106" s="1"/>
  <c r="G5" i="116"/>
  <c r="V44" i="116" s="1"/>
  <c r="G5" i="111"/>
  <c r="V97" i="111" s="1"/>
  <c r="I5" i="114"/>
  <c r="X135" i="114" s="1"/>
  <c r="I5" i="117"/>
  <c r="X97" i="117" s="1"/>
  <c r="K5" i="103"/>
  <c r="Z44" i="103" s="1"/>
  <c r="G5" i="115"/>
  <c r="V154" i="115" s="1"/>
  <c r="G5" i="103"/>
  <c r="V44" i="103" s="1"/>
  <c r="G5" i="112"/>
  <c r="V135" i="112" s="1"/>
  <c r="AH97" i="112"/>
  <c r="Q30" i="117"/>
  <c r="Q30" i="116"/>
  <c r="Q30" i="114"/>
  <c r="Q5" i="114" s="1"/>
  <c r="AF154" i="114" s="1"/>
  <c r="I30" i="115"/>
  <c r="I30" i="112"/>
  <c r="K30" i="118"/>
  <c r="K30" i="112"/>
  <c r="Q30" i="118"/>
  <c r="Q5" i="118" s="1"/>
  <c r="AF154" i="118" s="1"/>
  <c r="Q30" i="104"/>
  <c r="I30" i="118"/>
  <c r="I5" i="118" s="1"/>
  <c r="X135" i="118" s="1"/>
  <c r="I30" i="106"/>
  <c r="I30" i="116"/>
  <c r="I5" i="116" s="1"/>
  <c r="X44" i="116" s="1"/>
  <c r="I30" i="104"/>
  <c r="M30" i="112"/>
  <c r="M30" i="107"/>
  <c r="M5" i="107" s="1"/>
  <c r="AB154" i="107" s="1"/>
  <c r="M30" i="118"/>
  <c r="K30" i="117"/>
  <c r="K30" i="113"/>
  <c r="K5" i="113" s="1"/>
  <c r="Z44" i="113" s="1"/>
  <c r="K30" i="116"/>
  <c r="K5" i="116" s="1"/>
  <c r="Z97" i="116" s="1"/>
  <c r="K30" i="111"/>
  <c r="O30" i="116"/>
  <c r="O30" i="114"/>
  <c r="O5" i="114" s="1"/>
  <c r="AD44" i="114" s="1"/>
  <c r="O30" i="104"/>
  <c r="O5" i="104" s="1"/>
  <c r="AD154" i="104" s="1"/>
  <c r="D182" i="64"/>
  <c r="Q30" i="113"/>
  <c r="Q30" i="107"/>
  <c r="Q30" i="105"/>
  <c r="M30" i="111"/>
  <c r="M5" i="111" s="1"/>
  <c r="AB116" i="111" s="1"/>
  <c r="M30" i="114"/>
  <c r="M30" i="115"/>
  <c r="O30" i="112"/>
  <c r="O30" i="105"/>
  <c r="O30" i="118"/>
  <c r="Q30" i="111"/>
  <c r="M30" i="103"/>
  <c r="M30" i="117"/>
  <c r="M30" i="105"/>
  <c r="M30" i="106"/>
  <c r="O30" i="111"/>
  <c r="O5" i="111" s="1"/>
  <c r="AD135" i="111" s="1"/>
  <c r="O30" i="117"/>
  <c r="O30" i="115"/>
  <c r="I30" i="113"/>
  <c r="I30" i="107"/>
  <c r="I30" i="105"/>
  <c r="M30" i="116"/>
  <c r="M30" i="104"/>
  <c r="M5" i="104" s="1"/>
  <c r="AB97" i="104" s="1"/>
  <c r="M30" i="113"/>
  <c r="D181" i="64"/>
  <c r="K30" i="115"/>
  <c r="K30" i="107"/>
  <c r="K30" i="105"/>
  <c r="K5" i="105" s="1"/>
  <c r="Z154" i="105" s="1"/>
  <c r="O30" i="103"/>
  <c r="O5" i="103" s="1"/>
  <c r="AD135" i="103" s="1"/>
  <c r="O30" i="107"/>
  <c r="O30" i="113"/>
  <c r="O30" i="106"/>
  <c r="O5" i="106" s="1"/>
  <c r="AD154" i="106" s="1"/>
  <c r="Q30" i="103"/>
  <c r="Q5" i="103" s="1"/>
  <c r="AF116" i="103" s="1"/>
  <c r="Q30" i="112"/>
  <c r="Z116" i="114"/>
  <c r="Z97" i="106"/>
  <c r="K30" i="101"/>
  <c r="K5" i="101" s="1"/>
  <c r="Z116" i="106"/>
  <c r="Z135" i="106"/>
  <c r="Z154" i="106"/>
  <c r="Z97" i="114"/>
  <c r="Z44" i="106"/>
  <c r="AB135" i="107"/>
  <c r="Q30" i="101"/>
  <c r="Q5" i="101" s="1"/>
  <c r="AF44" i="115"/>
  <c r="X154" i="117"/>
  <c r="X97" i="111"/>
  <c r="I30" i="101"/>
  <c r="I5" i="101" s="1"/>
  <c r="V97" i="114"/>
  <c r="V116" i="113"/>
  <c r="V44" i="118"/>
  <c r="V44" i="112"/>
  <c r="M30" i="101"/>
  <c r="M5" i="101" s="1"/>
  <c r="O30" i="101"/>
  <c r="O5" i="101" s="1"/>
  <c r="Z154" i="103" l="1"/>
  <c r="AB44" i="111"/>
  <c r="X44" i="117"/>
  <c r="X135" i="111"/>
  <c r="V44" i="111"/>
  <c r="V135" i="111"/>
  <c r="V135" i="117"/>
  <c r="V97" i="112"/>
  <c r="V44" i="114"/>
  <c r="V97" i="118"/>
  <c r="V44" i="107"/>
  <c r="V116" i="104"/>
  <c r="V97" i="116"/>
  <c r="V154" i="107"/>
  <c r="V116" i="107"/>
  <c r="V44" i="113"/>
  <c r="V135" i="107"/>
  <c r="V135" i="115"/>
  <c r="V154" i="116"/>
  <c r="V135" i="116"/>
  <c r="V154" i="105"/>
  <c r="V44" i="115"/>
  <c r="V116" i="116"/>
  <c r="X116" i="111"/>
  <c r="Z154" i="114"/>
  <c r="X44" i="111"/>
  <c r="AH116" i="103"/>
  <c r="AF44" i="106"/>
  <c r="V116" i="111"/>
  <c r="V116" i="117"/>
  <c r="V154" i="111"/>
  <c r="V97" i="117"/>
  <c r="V97" i="115"/>
  <c r="X116" i="103"/>
  <c r="AD154" i="114"/>
  <c r="Z44" i="114"/>
  <c r="AF97" i="115"/>
  <c r="AH116" i="116"/>
  <c r="V44" i="117"/>
  <c r="V116" i="115"/>
  <c r="AF116" i="114"/>
  <c r="X154" i="103"/>
  <c r="V44" i="106"/>
  <c r="V116" i="112"/>
  <c r="V97" i="113"/>
  <c r="V116" i="114"/>
  <c r="AF135" i="103"/>
  <c r="X154" i="116"/>
  <c r="AF135" i="118"/>
  <c r="AF44" i="118"/>
  <c r="V154" i="106"/>
  <c r="V154" i="112"/>
  <c r="V135" i="113"/>
  <c r="V135" i="114"/>
  <c r="X135" i="116"/>
  <c r="AF97" i="118"/>
  <c r="AH44" i="112"/>
  <c r="X135" i="117"/>
  <c r="X116" i="117"/>
  <c r="X116" i="116"/>
  <c r="X97" i="116"/>
  <c r="AB135" i="111"/>
  <c r="V116" i="118"/>
  <c r="X116" i="114"/>
  <c r="AD116" i="104"/>
  <c r="AF44" i="114"/>
  <c r="AD44" i="104"/>
  <c r="AF135" i="106"/>
  <c r="Z44" i="116"/>
  <c r="V97" i="104"/>
  <c r="X44" i="114"/>
  <c r="V44" i="104"/>
  <c r="V154" i="118"/>
  <c r="V135" i="104"/>
  <c r="AB97" i="107"/>
  <c r="AD135" i="104"/>
  <c r="AF135" i="115"/>
  <c r="Z154" i="116"/>
  <c r="AB97" i="111"/>
  <c r="AF135" i="114"/>
  <c r="AB116" i="107"/>
  <c r="AF154" i="115"/>
  <c r="Z116" i="116"/>
  <c r="V135" i="103"/>
  <c r="V116" i="103"/>
  <c r="V154" i="103"/>
  <c r="X135" i="103"/>
  <c r="AB44" i="107"/>
  <c r="AD97" i="104"/>
  <c r="AF97" i="114"/>
  <c r="Z135" i="116"/>
  <c r="AH116" i="112"/>
  <c r="AH154" i="112"/>
  <c r="AD97" i="106"/>
  <c r="Z97" i="105"/>
  <c r="AD97" i="111"/>
  <c r="AD154" i="111"/>
  <c r="AD44" i="111"/>
  <c r="AD135" i="114"/>
  <c r="AF116" i="118"/>
  <c r="AD97" i="114"/>
  <c r="AB154" i="111"/>
  <c r="AH154" i="103"/>
  <c r="K5" i="107"/>
  <c r="Z135" i="107" s="1"/>
  <c r="M5" i="106"/>
  <c r="AB154" i="106" s="1"/>
  <c r="M5" i="115"/>
  <c r="K5" i="118"/>
  <c r="V135" i="105"/>
  <c r="V116" i="106"/>
  <c r="AB44" i="104"/>
  <c r="AD116" i="114"/>
  <c r="X97" i="118"/>
  <c r="Z135" i="113"/>
  <c r="X116" i="118"/>
  <c r="AB135" i="104"/>
  <c r="Z135" i="104"/>
  <c r="Z116" i="103"/>
  <c r="Z44" i="104"/>
  <c r="I5" i="105"/>
  <c r="X135" i="105" s="1"/>
  <c r="O5" i="117"/>
  <c r="AD135" i="117" s="1"/>
  <c r="M5" i="117"/>
  <c r="AB116" i="117" s="1"/>
  <c r="O5" i="105"/>
  <c r="AD135" i="105" s="1"/>
  <c r="K5" i="111"/>
  <c r="Z135" i="111" s="1"/>
  <c r="M5" i="118"/>
  <c r="AB154" i="118" s="1"/>
  <c r="I5" i="115"/>
  <c r="X135" i="115" s="1"/>
  <c r="AH135" i="116"/>
  <c r="AH44" i="107"/>
  <c r="AH135" i="107"/>
  <c r="AH97" i="107"/>
  <c r="AH154" i="107"/>
  <c r="Q5" i="111"/>
  <c r="AF154" i="111" s="1"/>
  <c r="Q5" i="107"/>
  <c r="M5" i="112"/>
  <c r="V97" i="105"/>
  <c r="V135" i="106"/>
  <c r="X154" i="114"/>
  <c r="Z135" i="103"/>
  <c r="AF97" i="106"/>
  <c r="Z116" i="113"/>
  <c r="Z154" i="104"/>
  <c r="X97" i="114"/>
  <c r="M5" i="113"/>
  <c r="I5" i="107"/>
  <c r="M5" i="103"/>
  <c r="O5" i="112"/>
  <c r="Q5" i="105"/>
  <c r="I5" i="106"/>
  <c r="K5" i="112"/>
  <c r="AH44" i="116"/>
  <c r="AH44" i="103"/>
  <c r="AH116" i="107"/>
  <c r="O5" i="113"/>
  <c r="AD44" i="113" s="1"/>
  <c r="I5" i="113"/>
  <c r="X44" i="113" s="1"/>
  <c r="Q5" i="116"/>
  <c r="AF116" i="116" s="1"/>
  <c r="V44" i="105"/>
  <c r="AB116" i="104"/>
  <c r="X154" i="118"/>
  <c r="Z154" i="113"/>
  <c r="Z97" i="113"/>
  <c r="AF116" i="106"/>
  <c r="Z97" i="104"/>
  <c r="Q5" i="112"/>
  <c r="AF154" i="112" s="1"/>
  <c r="O5" i="107"/>
  <c r="AD44" i="107" s="1"/>
  <c r="K5" i="115"/>
  <c r="Z97" i="115" s="1"/>
  <c r="M5" i="116"/>
  <c r="AB116" i="116" s="1"/>
  <c r="O5" i="115"/>
  <c r="AD135" i="115" s="1"/>
  <c r="M5" i="105"/>
  <c r="AB154" i="105" s="1"/>
  <c r="O5" i="118"/>
  <c r="AD116" i="118" s="1"/>
  <c r="M5" i="114"/>
  <c r="Q5" i="113"/>
  <c r="AF135" i="113" s="1"/>
  <c r="O5" i="116"/>
  <c r="AD44" i="116" s="1"/>
  <c r="K5" i="117"/>
  <c r="Z97" i="117" s="1"/>
  <c r="I5" i="104"/>
  <c r="X44" i="104" s="1"/>
  <c r="Q5" i="104"/>
  <c r="AF154" i="104" s="1"/>
  <c r="I5" i="112"/>
  <c r="X135" i="112" s="1"/>
  <c r="Q5" i="117"/>
  <c r="AF116" i="117" s="1"/>
  <c r="AH97" i="116"/>
  <c r="Z135" i="115"/>
  <c r="X154" i="105"/>
  <c r="AD135" i="113"/>
  <c r="AD97" i="113"/>
  <c r="AF44" i="103"/>
  <c r="AF154" i="103"/>
  <c r="AD44" i="103"/>
  <c r="AD154" i="103"/>
  <c r="AD116" i="103"/>
  <c r="AD135" i="106"/>
  <c r="AD116" i="106"/>
  <c r="AD44" i="106"/>
  <c r="Z116" i="105"/>
  <c r="Z135" i="105"/>
  <c r="Z44" i="105"/>
  <c r="AD116" i="111"/>
  <c r="AD154" i="113"/>
  <c r="AD116" i="113"/>
  <c r="Z154" i="107"/>
  <c r="AB154" i="104"/>
  <c r="X44" i="118"/>
  <c r="M156" i="120"/>
  <c r="AB116" i="105" l="1"/>
  <c r="X97" i="113"/>
  <c r="X135" i="113"/>
  <c r="Z154" i="115"/>
  <c r="Z97" i="107"/>
  <c r="X116" i="113"/>
  <c r="AB135" i="106"/>
  <c r="Z44" i="115"/>
  <c r="AD44" i="118"/>
  <c r="AF44" i="112"/>
  <c r="AF44" i="113"/>
  <c r="AF116" i="112"/>
  <c r="AF97" i="112"/>
  <c r="AF116" i="113"/>
  <c r="AD154" i="115"/>
  <c r="X97" i="112"/>
  <c r="X154" i="112"/>
  <c r="AF97" i="117"/>
  <c r="X154" i="113"/>
  <c r="AD97" i="107"/>
  <c r="AB154" i="114"/>
  <c r="AB97" i="114"/>
  <c r="AB135" i="114"/>
  <c r="AB154" i="103"/>
  <c r="AB116" i="103"/>
  <c r="AB135" i="103"/>
  <c r="AB44" i="116"/>
  <c r="AD154" i="107"/>
  <c r="X44" i="112"/>
  <c r="AF44" i="117"/>
  <c r="AF154" i="117"/>
  <c r="AF44" i="104"/>
  <c r="AF135" i="104"/>
  <c r="Z154" i="117"/>
  <c r="Z116" i="117"/>
  <c r="AD97" i="118"/>
  <c r="AD154" i="118"/>
  <c r="X44" i="106"/>
  <c r="X154" i="106"/>
  <c r="X97" i="106"/>
  <c r="X116" i="106"/>
  <c r="AD97" i="112"/>
  <c r="AD135" i="112"/>
  <c r="AD44" i="112"/>
  <c r="AD116" i="112"/>
  <c r="X44" i="107"/>
  <c r="X135" i="107"/>
  <c r="X97" i="107"/>
  <c r="X116" i="107"/>
  <c r="AB97" i="112"/>
  <c r="AB44" i="112"/>
  <c r="AB135" i="112"/>
  <c r="AB154" i="112"/>
  <c r="AF135" i="111"/>
  <c r="AF97" i="111"/>
  <c r="AF44" i="111"/>
  <c r="Z154" i="118"/>
  <c r="Z44" i="118"/>
  <c r="Z116" i="118"/>
  <c r="Z97" i="118"/>
  <c r="AB97" i="106"/>
  <c r="AB44" i="106"/>
  <c r="AD154" i="116"/>
  <c r="AD97" i="116"/>
  <c r="AB135" i="113"/>
  <c r="AB97" i="113"/>
  <c r="AB44" i="113"/>
  <c r="X116" i="104"/>
  <c r="AB135" i="116"/>
  <c r="AD135" i="107"/>
  <c r="AB116" i="113"/>
  <c r="AD116" i="116"/>
  <c r="AD116" i="115"/>
  <c r="X154" i="104"/>
  <c r="AB97" i="116"/>
  <c r="AD44" i="115"/>
  <c r="X97" i="104"/>
  <c r="AF97" i="104"/>
  <c r="X116" i="112"/>
  <c r="AF135" i="117"/>
  <c r="AF116" i="104"/>
  <c r="Z135" i="117"/>
  <c r="AF97" i="113"/>
  <c r="AD135" i="118"/>
  <c r="AD97" i="115"/>
  <c r="Z116" i="115"/>
  <c r="AF135" i="112"/>
  <c r="AF154" i="116"/>
  <c r="AF135" i="116"/>
  <c r="AF44" i="116"/>
  <c r="AF97" i="116"/>
  <c r="X135" i="106"/>
  <c r="AD154" i="112"/>
  <c r="X154" i="107"/>
  <c r="AB116" i="112"/>
  <c r="AF116" i="111"/>
  <c r="AB135" i="118"/>
  <c r="AB44" i="118"/>
  <c r="AB97" i="118"/>
  <c r="AB116" i="118"/>
  <c r="AD154" i="105"/>
  <c r="AD97" i="105"/>
  <c r="AD116" i="105"/>
  <c r="AD44" i="105"/>
  <c r="AD44" i="117"/>
  <c r="AD154" i="117"/>
  <c r="AD116" i="117"/>
  <c r="AD97" i="117"/>
  <c r="Z135" i="118"/>
  <c r="AB116" i="106"/>
  <c r="Z154" i="112"/>
  <c r="Z97" i="112"/>
  <c r="Z44" i="112"/>
  <c r="Z116" i="112"/>
  <c r="AF135" i="105"/>
  <c r="AF44" i="105"/>
  <c r="AF97" i="105"/>
  <c r="AF116" i="105"/>
  <c r="AF116" i="107"/>
  <c r="AF135" i="107"/>
  <c r="AF97" i="107"/>
  <c r="AF154" i="107"/>
  <c r="AB44" i="115"/>
  <c r="AB97" i="115"/>
  <c r="AB116" i="115"/>
  <c r="AB97" i="105"/>
  <c r="Z44" i="107"/>
  <c r="AB135" i="115"/>
  <c r="Z44" i="117"/>
  <c r="AB44" i="105"/>
  <c r="AB44" i="114"/>
  <c r="AF154" i="113"/>
  <c r="AD116" i="107"/>
  <c r="AB154" i="116"/>
  <c r="X135" i="104"/>
  <c r="AD135" i="116"/>
  <c r="AB116" i="114"/>
  <c r="AB135" i="105"/>
  <c r="Z135" i="112"/>
  <c r="AF154" i="105"/>
  <c r="AB44" i="103"/>
  <c r="AB154" i="113"/>
  <c r="AF44" i="107"/>
  <c r="X44" i="115"/>
  <c r="X97" i="115"/>
  <c r="X116" i="115"/>
  <c r="X154" i="115"/>
  <c r="Z116" i="111"/>
  <c r="Z97" i="111"/>
  <c r="Z154" i="111"/>
  <c r="Z44" i="111"/>
  <c r="AB44" i="117"/>
  <c r="AB154" i="117"/>
  <c r="AB97" i="117"/>
  <c r="AB135" i="117"/>
  <c r="X116" i="105"/>
  <c r="X97" i="105"/>
  <c r="X44" i="105"/>
  <c r="AB154" i="115"/>
  <c r="Z116" i="107"/>
  <c r="C45" i="111"/>
  <c r="C49" i="111"/>
  <c r="C53" i="111"/>
  <c r="C57" i="111"/>
  <c r="C47" i="111"/>
  <c r="C55" i="111"/>
  <c r="C59" i="111"/>
  <c r="C46" i="111"/>
  <c r="C50" i="111"/>
  <c r="C54" i="111"/>
  <c r="C58" i="111"/>
  <c r="C51" i="111"/>
  <c r="C48" i="111"/>
  <c r="C52" i="111"/>
  <c r="C56" i="111"/>
  <c r="B59" i="99"/>
  <c r="D59" i="99"/>
  <c r="O59" i="120" s="1"/>
  <c r="E59" i="99"/>
  <c r="B60" i="99"/>
  <c r="C60" i="99"/>
  <c r="D60" i="99"/>
  <c r="E60" i="99"/>
  <c r="B61" i="99"/>
  <c r="C61" i="99"/>
  <c r="D61" i="99"/>
  <c r="O61" i="120" s="1"/>
  <c r="E61" i="99"/>
  <c r="B62" i="99"/>
  <c r="C62" i="99"/>
  <c r="D62" i="99"/>
  <c r="E62" i="99"/>
  <c r="B63" i="99"/>
  <c r="C63" i="99"/>
  <c r="D63" i="99"/>
  <c r="O63" i="120" s="1"/>
  <c r="E63" i="99"/>
  <c r="B64" i="99"/>
  <c r="C64" i="99"/>
  <c r="D64" i="99"/>
  <c r="E64" i="99"/>
  <c r="D62" i="100" l="1"/>
  <c r="D62" i="101" s="1"/>
  <c r="O62" i="120"/>
  <c r="B64" i="100"/>
  <c r="B64" i="101" s="1"/>
  <c r="M64" i="120"/>
  <c r="B63" i="100"/>
  <c r="B63" i="101" s="1"/>
  <c r="M63" i="120"/>
  <c r="B62" i="100"/>
  <c r="B62" i="101" s="1"/>
  <c r="M62" i="120"/>
  <c r="B61" i="100"/>
  <c r="B61" i="101" s="1"/>
  <c r="M61" i="120"/>
  <c r="B60" i="100"/>
  <c r="B60" i="101" s="1"/>
  <c r="M60" i="120"/>
  <c r="E64" i="100"/>
  <c r="E64" i="101" s="1"/>
  <c r="P64" i="120"/>
  <c r="E63" i="100"/>
  <c r="E63" i="101" s="1"/>
  <c r="P63" i="120"/>
  <c r="E62" i="100"/>
  <c r="E62" i="101" s="1"/>
  <c r="P62" i="120"/>
  <c r="E61" i="100"/>
  <c r="E61" i="101" s="1"/>
  <c r="P61" i="120"/>
  <c r="E60" i="100"/>
  <c r="E60" i="101" s="1"/>
  <c r="P60" i="120"/>
  <c r="E59" i="100"/>
  <c r="E59" i="101" s="1"/>
  <c r="P59" i="120"/>
  <c r="D64" i="100"/>
  <c r="D64" i="101" s="1"/>
  <c r="O64" i="120"/>
  <c r="D60" i="100"/>
  <c r="D60" i="101" s="1"/>
  <c r="O60" i="120"/>
  <c r="C64" i="100"/>
  <c r="C64" i="101" s="1"/>
  <c r="N64" i="120"/>
  <c r="C63" i="100"/>
  <c r="C63" i="101" s="1"/>
  <c r="N63" i="120"/>
  <c r="C62" i="100"/>
  <c r="C62" i="101" s="1"/>
  <c r="N62" i="120"/>
  <c r="C61" i="100"/>
  <c r="C61" i="101" s="1"/>
  <c r="N61" i="120"/>
  <c r="C60" i="100"/>
  <c r="C60" i="101" s="1"/>
  <c r="N60" i="120"/>
  <c r="B59" i="100"/>
  <c r="B59" i="101" s="1"/>
  <c r="M59" i="120"/>
  <c r="L2" i="105"/>
  <c r="C48" i="104"/>
  <c r="C52" i="104"/>
  <c r="C56" i="104"/>
  <c r="C46" i="104"/>
  <c r="C54" i="104"/>
  <c r="C45" i="104"/>
  <c r="C49" i="104"/>
  <c r="C53" i="104"/>
  <c r="C57" i="104"/>
  <c r="C50" i="104"/>
  <c r="C58" i="104"/>
  <c r="C59" i="104"/>
  <c r="C47" i="104"/>
  <c r="C51" i="104"/>
  <c r="C55" i="104"/>
  <c r="F60" i="99"/>
  <c r="F64" i="99"/>
  <c r="F63" i="99"/>
  <c r="F61" i="99"/>
  <c r="D61" i="100"/>
  <c r="D63" i="100"/>
  <c r="F62" i="99"/>
  <c r="D59" i="100"/>
  <c r="F59" i="99"/>
  <c r="F59" i="98"/>
  <c r="S59" i="98" l="1"/>
  <c r="S59" i="99" s="1"/>
  <c r="S59" i="100" s="1"/>
  <c r="S59" i="101" s="1"/>
  <c r="O59" i="98"/>
  <c r="O59" i="99" s="1"/>
  <c r="O59" i="100" s="1"/>
  <c r="O59" i="101" s="1"/>
  <c r="K59" i="98"/>
  <c r="K59" i="99" s="1"/>
  <c r="K59" i="100" s="1"/>
  <c r="K59" i="101" s="1"/>
  <c r="Q59" i="98"/>
  <c r="Q59" i="99" s="1"/>
  <c r="Q59" i="100" s="1"/>
  <c r="Q59" i="101" s="1"/>
  <c r="M59" i="98"/>
  <c r="M59" i="99" s="1"/>
  <c r="M59" i="100" s="1"/>
  <c r="M59" i="101" s="1"/>
  <c r="I59" i="98"/>
  <c r="B104" i="105"/>
  <c r="D104" i="105"/>
  <c r="C104" i="105"/>
  <c r="E104" i="105"/>
  <c r="B99" i="105"/>
  <c r="D99" i="105"/>
  <c r="C99" i="105"/>
  <c r="E99" i="105"/>
  <c r="F64" i="101"/>
  <c r="F62" i="101"/>
  <c r="F60" i="100"/>
  <c r="F64" i="100"/>
  <c r="F62" i="100"/>
  <c r="Q62" i="120"/>
  <c r="Q60" i="120"/>
  <c r="Q63" i="120"/>
  <c r="Q59" i="120"/>
  <c r="F60" i="101"/>
  <c r="Q61" i="120"/>
  <c r="Q64" i="120"/>
  <c r="L2" i="106"/>
  <c r="C47" i="105"/>
  <c r="C51" i="105"/>
  <c r="C55" i="105"/>
  <c r="C59" i="105"/>
  <c r="C49" i="105"/>
  <c r="C57" i="105"/>
  <c r="C48" i="105"/>
  <c r="C52" i="105"/>
  <c r="C56" i="105"/>
  <c r="C45" i="105"/>
  <c r="C53" i="105"/>
  <c r="C58" i="105"/>
  <c r="C46" i="105"/>
  <c r="C50" i="105"/>
  <c r="C54" i="105"/>
  <c r="F59" i="100"/>
  <c r="D59" i="101"/>
  <c r="F59" i="101" s="1"/>
  <c r="F61" i="100"/>
  <c r="D61" i="101"/>
  <c r="F61" i="101" s="1"/>
  <c r="D63" i="101"/>
  <c r="F63" i="101" s="1"/>
  <c r="F63" i="100"/>
  <c r="J59" i="98" l="1"/>
  <c r="I59" i="99"/>
  <c r="B104" i="106"/>
  <c r="D104" i="106"/>
  <c r="C104" i="106"/>
  <c r="E104" i="106"/>
  <c r="B99" i="106"/>
  <c r="D99" i="106"/>
  <c r="C99" i="106"/>
  <c r="E99" i="106"/>
  <c r="S59" i="120"/>
  <c r="U59" i="120"/>
  <c r="AE59" i="120"/>
  <c r="S60" i="120"/>
  <c r="U60" i="120"/>
  <c r="AE60" i="120"/>
  <c r="S61" i="120"/>
  <c r="U61" i="120"/>
  <c r="AE61" i="120"/>
  <c r="S64" i="120"/>
  <c r="U64" i="120"/>
  <c r="AE64" i="120"/>
  <c r="S63" i="120"/>
  <c r="U63" i="120"/>
  <c r="AE63" i="120"/>
  <c r="S62" i="120"/>
  <c r="U62" i="120"/>
  <c r="AE62" i="120"/>
  <c r="L2" i="112"/>
  <c r="C46" i="106"/>
  <c r="C50" i="106"/>
  <c r="C54" i="106"/>
  <c r="C58" i="106"/>
  <c r="C48" i="106"/>
  <c r="C56" i="106"/>
  <c r="C47" i="106"/>
  <c r="C51" i="106"/>
  <c r="C55" i="106"/>
  <c r="C59" i="106"/>
  <c r="C52" i="106"/>
  <c r="C57" i="106"/>
  <c r="C45" i="106"/>
  <c r="C49" i="106"/>
  <c r="C53" i="106"/>
  <c r="P45" i="120"/>
  <c r="I59" i="100" l="1"/>
  <c r="J59" i="99"/>
  <c r="N59" i="99"/>
  <c r="N59" i="98"/>
  <c r="B104" i="112"/>
  <c r="D104" i="112"/>
  <c r="C104" i="112"/>
  <c r="E104" i="112"/>
  <c r="B99" i="112"/>
  <c r="D99" i="112"/>
  <c r="C99" i="112"/>
  <c r="E99" i="112"/>
  <c r="L2" i="113"/>
  <c r="C45" i="112"/>
  <c r="C49" i="112"/>
  <c r="C53" i="112"/>
  <c r="C57" i="112"/>
  <c r="C47" i="112"/>
  <c r="C55" i="112"/>
  <c r="C46" i="112"/>
  <c r="C50" i="112"/>
  <c r="C54" i="112"/>
  <c r="C58" i="112"/>
  <c r="C51" i="112"/>
  <c r="C59" i="112"/>
  <c r="C56" i="112"/>
  <c r="C48" i="112"/>
  <c r="C52" i="112"/>
  <c r="I59" i="101" l="1"/>
  <c r="J59" i="101" s="1"/>
  <c r="J59" i="100"/>
  <c r="R59" i="98"/>
  <c r="N59" i="101"/>
  <c r="N59" i="100"/>
  <c r="B104" i="113"/>
  <c r="D104" i="113"/>
  <c r="C104" i="113"/>
  <c r="E104" i="113"/>
  <c r="B99" i="113"/>
  <c r="D99" i="113"/>
  <c r="C99" i="113"/>
  <c r="E99" i="113"/>
  <c r="L2" i="114"/>
  <c r="C48" i="113"/>
  <c r="C52" i="113"/>
  <c r="C56" i="113"/>
  <c r="C46" i="113"/>
  <c r="C54" i="113"/>
  <c r="C47" i="113"/>
  <c r="C45" i="113"/>
  <c r="C49" i="113"/>
  <c r="C53" i="113"/>
  <c r="C57" i="113"/>
  <c r="C50" i="113"/>
  <c r="C58" i="113"/>
  <c r="C55" i="113"/>
  <c r="C59" i="113"/>
  <c r="C51" i="113"/>
  <c r="X59" i="112" l="1"/>
  <c r="X59" i="103"/>
  <c r="X59" i="115"/>
  <c r="X59" i="114"/>
  <c r="X59" i="104"/>
  <c r="X59" i="117"/>
  <c r="X59" i="111"/>
  <c r="X59" i="116"/>
  <c r="X59" i="106"/>
  <c r="X59" i="118"/>
  <c r="X59" i="105"/>
  <c r="X59" i="107"/>
  <c r="X59" i="113"/>
  <c r="AB59" i="104"/>
  <c r="AB59" i="106"/>
  <c r="AB59" i="113"/>
  <c r="AB59" i="115"/>
  <c r="AB59" i="117"/>
  <c r="AB59" i="118"/>
  <c r="AB59" i="111"/>
  <c r="AB59" i="105"/>
  <c r="AB59" i="112"/>
  <c r="AB59" i="114"/>
  <c r="AB59" i="116"/>
  <c r="AB59" i="107"/>
  <c r="AB59" i="103"/>
  <c r="B104" i="114"/>
  <c r="D104" i="114"/>
  <c r="C104" i="114"/>
  <c r="E104" i="114"/>
  <c r="B99" i="114"/>
  <c r="D99" i="114"/>
  <c r="C99" i="114"/>
  <c r="E99" i="114"/>
  <c r="C47" i="114"/>
  <c r="C51" i="114"/>
  <c r="C55" i="114"/>
  <c r="C59" i="114"/>
  <c r="C53" i="114"/>
  <c r="C46" i="114"/>
  <c r="C54" i="114"/>
  <c r="C48" i="114"/>
  <c r="C52" i="114"/>
  <c r="C56" i="114"/>
  <c r="C45" i="114"/>
  <c r="C49" i="114"/>
  <c r="C57" i="114"/>
  <c r="C50" i="114"/>
  <c r="C58" i="114"/>
  <c r="F77" i="64"/>
  <c r="F108" i="64"/>
  <c r="F170" i="64"/>
  <c r="R59" i="99" l="1"/>
  <c r="B104" i="115"/>
  <c r="D104" i="115"/>
  <c r="C104" i="115"/>
  <c r="E104" i="115"/>
  <c r="B99" i="115"/>
  <c r="D99" i="115"/>
  <c r="C99" i="115"/>
  <c r="E99" i="115"/>
  <c r="L2" i="116"/>
  <c r="C46" i="115"/>
  <c r="C50" i="115"/>
  <c r="C54" i="115"/>
  <c r="C58" i="115"/>
  <c r="C45" i="115"/>
  <c r="C57" i="115"/>
  <c r="C47" i="115"/>
  <c r="C51" i="115"/>
  <c r="C55" i="115"/>
  <c r="C59" i="115"/>
  <c r="C48" i="115"/>
  <c r="C52" i="115"/>
  <c r="C56" i="115"/>
  <c r="C49" i="115"/>
  <c r="C53" i="115"/>
  <c r="AN45" i="120"/>
  <c r="D49" i="99"/>
  <c r="E49" i="99"/>
  <c r="D50" i="99"/>
  <c r="E50" i="99"/>
  <c r="D51" i="99"/>
  <c r="E51" i="99"/>
  <c r="B49" i="99"/>
  <c r="B50" i="99"/>
  <c r="P103" i="99" l="1"/>
  <c r="N103" i="99"/>
  <c r="R104" i="99"/>
  <c r="N104" i="99"/>
  <c r="T104" i="99"/>
  <c r="P104" i="99"/>
  <c r="R59" i="101"/>
  <c r="R59" i="100"/>
  <c r="B104" i="116"/>
  <c r="D104" i="116"/>
  <c r="C104" i="116"/>
  <c r="E104" i="116"/>
  <c r="B99" i="116"/>
  <c r="D99" i="116"/>
  <c r="C99" i="116"/>
  <c r="E99" i="116"/>
  <c r="P101" i="99"/>
  <c r="T101" i="99"/>
  <c r="J101" i="99"/>
  <c r="N101" i="99"/>
  <c r="L101" i="99"/>
  <c r="R101" i="99"/>
  <c r="G101" i="99"/>
  <c r="H101" i="99" s="1"/>
  <c r="L103" i="99"/>
  <c r="R103" i="99"/>
  <c r="T103" i="99"/>
  <c r="J103" i="99"/>
  <c r="T102" i="99"/>
  <c r="L102" i="99"/>
  <c r="N102" i="99"/>
  <c r="R102" i="99"/>
  <c r="J102" i="99"/>
  <c r="P102" i="99"/>
  <c r="G102" i="99"/>
  <c r="H102" i="99" s="1"/>
  <c r="L104" i="99"/>
  <c r="J104" i="99"/>
  <c r="T100" i="99"/>
  <c r="L100" i="99"/>
  <c r="P100" i="99"/>
  <c r="R100" i="99"/>
  <c r="J100" i="99"/>
  <c r="G100" i="99"/>
  <c r="H100" i="99" s="1"/>
  <c r="N100" i="99"/>
  <c r="Q104" i="120"/>
  <c r="Q100" i="120"/>
  <c r="Q103" i="120"/>
  <c r="Q102" i="120"/>
  <c r="Q101" i="120"/>
  <c r="M45" i="120"/>
  <c r="D50" i="100"/>
  <c r="O50" i="120"/>
  <c r="O46" i="120"/>
  <c r="M48" i="120"/>
  <c r="E51" i="100"/>
  <c r="P51" i="120"/>
  <c r="E49" i="100"/>
  <c r="P49" i="120"/>
  <c r="P47" i="120"/>
  <c r="M47" i="120"/>
  <c r="D51" i="100"/>
  <c r="O51" i="120"/>
  <c r="D49" i="100"/>
  <c r="O49" i="120"/>
  <c r="O47" i="120"/>
  <c r="B49" i="100"/>
  <c r="M49" i="120"/>
  <c r="O48" i="120"/>
  <c r="B50" i="100"/>
  <c r="M50" i="120"/>
  <c r="M46" i="120"/>
  <c r="E50" i="100"/>
  <c r="P50" i="120"/>
  <c r="P48" i="120"/>
  <c r="P46" i="120"/>
  <c r="L2" i="117"/>
  <c r="C45" i="116"/>
  <c r="C49" i="116"/>
  <c r="C53" i="116"/>
  <c r="C57" i="116"/>
  <c r="C52" i="116"/>
  <c r="C46" i="116"/>
  <c r="C50" i="116"/>
  <c r="C54" i="116"/>
  <c r="C58" i="116"/>
  <c r="C47" i="116"/>
  <c r="C51" i="116"/>
  <c r="C55" i="116"/>
  <c r="C59" i="116"/>
  <c r="C48" i="116"/>
  <c r="C56" i="116"/>
  <c r="B48" i="105"/>
  <c r="B49" i="105"/>
  <c r="B50" i="105"/>
  <c r="B51" i="105"/>
  <c r="B52" i="105"/>
  <c r="B53" i="105"/>
  <c r="AF59" i="111" l="1"/>
  <c r="AF59" i="105"/>
  <c r="AF59" i="112"/>
  <c r="AF59" i="114"/>
  <c r="AF59" i="116"/>
  <c r="AF59" i="107"/>
  <c r="AF59" i="103"/>
  <c r="AF59" i="104"/>
  <c r="AF59" i="106"/>
  <c r="AF59" i="113"/>
  <c r="AF59" i="115"/>
  <c r="AF59" i="117"/>
  <c r="AF59" i="118"/>
  <c r="G103" i="99"/>
  <c r="H103" i="99" s="1"/>
  <c r="G104" i="99"/>
  <c r="H104" i="99" s="1"/>
  <c r="T103" i="100"/>
  <c r="R103" i="100"/>
  <c r="J103" i="100"/>
  <c r="P103" i="100"/>
  <c r="N103" i="100"/>
  <c r="R104" i="100"/>
  <c r="L104" i="100"/>
  <c r="N104" i="100"/>
  <c r="B104" i="117"/>
  <c r="D104" i="117"/>
  <c r="C104" i="117"/>
  <c r="E104" i="117"/>
  <c r="B99" i="117"/>
  <c r="D99" i="117"/>
  <c r="C99" i="117"/>
  <c r="E99" i="117"/>
  <c r="T102" i="100"/>
  <c r="L102" i="100"/>
  <c r="P102" i="100"/>
  <c r="G102" i="100"/>
  <c r="H102" i="100" s="1"/>
  <c r="R102" i="100"/>
  <c r="N102" i="100"/>
  <c r="J102" i="100"/>
  <c r="R101" i="100"/>
  <c r="J101" i="100"/>
  <c r="N101" i="100"/>
  <c r="P101" i="100"/>
  <c r="T101" i="100"/>
  <c r="L101" i="100"/>
  <c r="G101" i="100"/>
  <c r="H101" i="100" s="1"/>
  <c r="L103" i="100"/>
  <c r="J104" i="100"/>
  <c r="T104" i="100"/>
  <c r="P104" i="100"/>
  <c r="N100" i="100"/>
  <c r="R100" i="100"/>
  <c r="J100" i="100"/>
  <c r="L100" i="100"/>
  <c r="G100" i="100"/>
  <c r="H100" i="100" s="1"/>
  <c r="T100" i="100"/>
  <c r="P100" i="100"/>
  <c r="C48" i="117"/>
  <c r="C52" i="117"/>
  <c r="C56" i="117"/>
  <c r="C46" i="117"/>
  <c r="C51" i="117"/>
  <c r="C59" i="117"/>
  <c r="C45" i="117"/>
  <c r="C49" i="117"/>
  <c r="C53" i="117"/>
  <c r="C57" i="117"/>
  <c r="C50" i="117"/>
  <c r="C54" i="117"/>
  <c r="C58" i="117"/>
  <c r="C47" i="117"/>
  <c r="C55" i="117"/>
  <c r="B48" i="111"/>
  <c r="B49" i="111"/>
  <c r="B50" i="111"/>
  <c r="B51" i="111"/>
  <c r="B52" i="111"/>
  <c r="B53" i="111"/>
  <c r="B54" i="111"/>
  <c r="B55" i="111"/>
  <c r="B56" i="111"/>
  <c r="B57" i="111"/>
  <c r="B58" i="111"/>
  <c r="B59" i="111"/>
  <c r="B60" i="111"/>
  <c r="C60" i="111"/>
  <c r="B48" i="103"/>
  <c r="B49" i="103"/>
  <c r="B50" i="103"/>
  <c r="B137" i="99"/>
  <c r="M137" i="120" s="1"/>
  <c r="C137" i="99"/>
  <c r="D137" i="99"/>
  <c r="E137" i="99"/>
  <c r="B138" i="99"/>
  <c r="M138" i="120" s="1"/>
  <c r="C138" i="99"/>
  <c r="D138" i="99"/>
  <c r="E138" i="99"/>
  <c r="B139" i="99"/>
  <c r="M139" i="120" s="1"/>
  <c r="C139" i="99"/>
  <c r="D139" i="99"/>
  <c r="E139" i="99"/>
  <c r="B140" i="99"/>
  <c r="M140" i="120" s="1"/>
  <c r="C140" i="99"/>
  <c r="D140" i="99"/>
  <c r="E140" i="99"/>
  <c r="B141" i="99"/>
  <c r="M141" i="120" s="1"/>
  <c r="C141" i="99"/>
  <c r="D141" i="99"/>
  <c r="E141" i="99"/>
  <c r="B142" i="99"/>
  <c r="M142" i="120" s="1"/>
  <c r="C142" i="99"/>
  <c r="D142" i="99"/>
  <c r="E142" i="99"/>
  <c r="F138" i="99"/>
  <c r="F139" i="99"/>
  <c r="F140" i="99"/>
  <c r="F141" i="99"/>
  <c r="F142" i="99"/>
  <c r="F143" i="99"/>
  <c r="F144" i="99"/>
  <c r="F145" i="99"/>
  <c r="F146" i="99"/>
  <c r="F147" i="99"/>
  <c r="F148" i="99"/>
  <c r="M100" i="120"/>
  <c r="M101" i="120"/>
  <c r="M102" i="120"/>
  <c r="B103" i="99"/>
  <c r="M103" i="120" s="1"/>
  <c r="C103" i="99"/>
  <c r="D103" i="99"/>
  <c r="E103" i="99"/>
  <c r="M104" i="120"/>
  <c r="B105" i="99"/>
  <c r="M105" i="120" s="1"/>
  <c r="C105" i="99"/>
  <c r="D105" i="99"/>
  <c r="E105" i="99"/>
  <c r="B106" i="99"/>
  <c r="M106" i="120" s="1"/>
  <c r="C106" i="99"/>
  <c r="D106" i="99"/>
  <c r="E106" i="99"/>
  <c r="B107" i="99"/>
  <c r="M107" i="120" s="1"/>
  <c r="C107" i="99"/>
  <c r="D107" i="99"/>
  <c r="E107" i="99"/>
  <c r="B108" i="99"/>
  <c r="M108" i="120" s="1"/>
  <c r="C108" i="99"/>
  <c r="D108" i="99"/>
  <c r="E108" i="99"/>
  <c r="B109" i="99"/>
  <c r="M109" i="120" s="1"/>
  <c r="C109" i="99"/>
  <c r="D109" i="99"/>
  <c r="E109" i="99"/>
  <c r="B110" i="99"/>
  <c r="M110" i="120" s="1"/>
  <c r="C110" i="99"/>
  <c r="D110" i="99"/>
  <c r="E110" i="99"/>
  <c r="B51" i="99"/>
  <c r="B52" i="99"/>
  <c r="D52" i="99"/>
  <c r="E52" i="99"/>
  <c r="G104" i="100" l="1"/>
  <c r="H104" i="100" s="1"/>
  <c r="G103" i="100"/>
  <c r="H103" i="100" s="1"/>
  <c r="R109" i="99"/>
  <c r="G111" i="99"/>
  <c r="H111" i="99" s="1"/>
  <c r="N139" i="99"/>
  <c r="L139" i="99"/>
  <c r="R139" i="99"/>
  <c r="J110" i="99"/>
  <c r="L106" i="99"/>
  <c r="P146" i="99"/>
  <c r="L146" i="99"/>
  <c r="F138" i="100"/>
  <c r="T138" i="99"/>
  <c r="R138" i="99"/>
  <c r="J138" i="99"/>
  <c r="B104" i="107"/>
  <c r="D104" i="107"/>
  <c r="C104" i="107"/>
  <c r="E104" i="107"/>
  <c r="B99" i="107"/>
  <c r="D99" i="107"/>
  <c r="C99" i="107"/>
  <c r="E99" i="107"/>
  <c r="R99" i="99"/>
  <c r="J99" i="99"/>
  <c r="N99" i="99"/>
  <c r="T99" i="99"/>
  <c r="P99" i="99"/>
  <c r="L99" i="99"/>
  <c r="G99" i="99"/>
  <c r="H99" i="99" s="1"/>
  <c r="J139" i="99"/>
  <c r="P139" i="99"/>
  <c r="T139" i="99"/>
  <c r="G139" i="99"/>
  <c r="H139" i="99" s="1"/>
  <c r="R108" i="99"/>
  <c r="J108" i="99"/>
  <c r="N108" i="99"/>
  <c r="T108" i="99"/>
  <c r="P108" i="99"/>
  <c r="G108" i="99"/>
  <c r="H108" i="99" s="1"/>
  <c r="L108" i="99"/>
  <c r="N147" i="99"/>
  <c r="R147" i="99"/>
  <c r="T147" i="99"/>
  <c r="P147" i="99"/>
  <c r="J147" i="99"/>
  <c r="T111" i="99"/>
  <c r="L111" i="99"/>
  <c r="N111" i="99"/>
  <c r="R111" i="99"/>
  <c r="J111" i="99"/>
  <c r="P111" i="99"/>
  <c r="P107" i="99"/>
  <c r="L107" i="99"/>
  <c r="R107" i="99"/>
  <c r="N107" i="99"/>
  <c r="T107" i="99"/>
  <c r="J107" i="99"/>
  <c r="G107" i="99"/>
  <c r="H107" i="99" s="1"/>
  <c r="L138" i="99"/>
  <c r="P138" i="99"/>
  <c r="G138" i="99"/>
  <c r="H138" i="99" s="1"/>
  <c r="N138" i="99"/>
  <c r="P110" i="99"/>
  <c r="T110" i="99"/>
  <c r="N110" i="99"/>
  <c r="L110" i="99"/>
  <c r="R110" i="99"/>
  <c r="T106" i="99"/>
  <c r="N106" i="99"/>
  <c r="R106" i="99"/>
  <c r="J106" i="99"/>
  <c r="P106" i="99"/>
  <c r="G106" i="99"/>
  <c r="H106" i="99" s="1"/>
  <c r="N109" i="99"/>
  <c r="T109" i="99"/>
  <c r="J109" i="99"/>
  <c r="P109" i="99"/>
  <c r="P105" i="99"/>
  <c r="T105" i="99"/>
  <c r="J105" i="99"/>
  <c r="N105" i="99"/>
  <c r="L105" i="99"/>
  <c r="R105" i="99"/>
  <c r="G105" i="99"/>
  <c r="H105" i="99" s="1"/>
  <c r="R148" i="99"/>
  <c r="J148" i="99"/>
  <c r="L148" i="99"/>
  <c r="P148" i="99"/>
  <c r="N148" i="99"/>
  <c r="T148" i="99"/>
  <c r="G148" i="99"/>
  <c r="H148" i="99" s="1"/>
  <c r="P140" i="99"/>
  <c r="G140" i="99"/>
  <c r="H140" i="99" s="1"/>
  <c r="L140" i="99"/>
  <c r="R140" i="99"/>
  <c r="N140" i="99"/>
  <c r="T140" i="99"/>
  <c r="J140" i="99"/>
  <c r="P141" i="99"/>
  <c r="N141" i="99"/>
  <c r="T141" i="99"/>
  <c r="L141" i="99"/>
  <c r="R141" i="99"/>
  <c r="J141" i="99"/>
  <c r="G141" i="99"/>
  <c r="H141" i="99" s="1"/>
  <c r="N143" i="99"/>
  <c r="T143" i="99"/>
  <c r="L143" i="99"/>
  <c r="R143" i="99"/>
  <c r="J143" i="99"/>
  <c r="P143" i="99"/>
  <c r="G143" i="99"/>
  <c r="H143" i="99" s="1"/>
  <c r="N146" i="99"/>
  <c r="T146" i="99"/>
  <c r="R146" i="99"/>
  <c r="J146" i="99"/>
  <c r="R142" i="99"/>
  <c r="P142" i="99"/>
  <c r="N142" i="99"/>
  <c r="T142" i="99"/>
  <c r="L142" i="99"/>
  <c r="N145" i="99"/>
  <c r="T145" i="99"/>
  <c r="L145" i="99"/>
  <c r="R145" i="99"/>
  <c r="P145" i="99"/>
  <c r="G145" i="99"/>
  <c r="H145" i="99" s="1"/>
  <c r="J145" i="99"/>
  <c r="P144" i="99"/>
  <c r="G144" i="99"/>
  <c r="H144" i="99" s="1"/>
  <c r="N144" i="99"/>
  <c r="T144" i="99"/>
  <c r="L144" i="99"/>
  <c r="R144" i="99"/>
  <c r="J144" i="99"/>
  <c r="T137" i="99"/>
  <c r="L137" i="99"/>
  <c r="R137" i="99"/>
  <c r="J137" i="99"/>
  <c r="P137" i="99"/>
  <c r="N137" i="99"/>
  <c r="G137" i="99"/>
  <c r="H137" i="99" s="1"/>
  <c r="Q147" i="120"/>
  <c r="Q143" i="120"/>
  <c r="Q139" i="120"/>
  <c r="Q146" i="120"/>
  <c r="Q142" i="120"/>
  <c r="Q138" i="120"/>
  <c r="Q145" i="120"/>
  <c r="Q141" i="120"/>
  <c r="Q137" i="120"/>
  <c r="Q148" i="120"/>
  <c r="Q144" i="120"/>
  <c r="Q140" i="120"/>
  <c r="Q99" i="120"/>
  <c r="Q105" i="120"/>
  <c r="Q108" i="120"/>
  <c r="Q111" i="120"/>
  <c r="Q107" i="120"/>
  <c r="Q110" i="120"/>
  <c r="Q106" i="120"/>
  <c r="Q109" i="120"/>
  <c r="D52" i="100"/>
  <c r="Z52" i="120" s="1"/>
  <c r="O52" i="120"/>
  <c r="E52" i="100"/>
  <c r="AA52" i="120" s="1"/>
  <c r="P52" i="120"/>
  <c r="B52" i="100"/>
  <c r="M52" i="120"/>
  <c r="B51" i="100"/>
  <c r="B51" i="104" s="1"/>
  <c r="M51" i="120"/>
  <c r="C47" i="107"/>
  <c r="C51" i="107"/>
  <c r="C55" i="107"/>
  <c r="C59" i="107"/>
  <c r="C46" i="107"/>
  <c r="C50" i="107"/>
  <c r="C58" i="107"/>
  <c r="C48" i="107"/>
  <c r="C52" i="107"/>
  <c r="C56" i="107"/>
  <c r="C45" i="107"/>
  <c r="C49" i="107"/>
  <c r="C53" i="107"/>
  <c r="C57" i="107"/>
  <c r="C54" i="107"/>
  <c r="B52" i="103"/>
  <c r="B51" i="103"/>
  <c r="G109" i="99" l="1"/>
  <c r="H109" i="99" s="1"/>
  <c r="B52" i="104"/>
  <c r="X52" i="120"/>
  <c r="L109" i="99"/>
  <c r="G110" i="99"/>
  <c r="H110" i="99" s="1"/>
  <c r="G147" i="99"/>
  <c r="H147" i="99" s="1"/>
  <c r="L147" i="99"/>
  <c r="G142" i="99"/>
  <c r="H142" i="99" s="1"/>
  <c r="G146" i="99"/>
  <c r="H146" i="99" s="1"/>
  <c r="J142" i="99"/>
  <c r="B104" i="118"/>
  <c r="D104" i="118"/>
  <c r="C104" i="118"/>
  <c r="E104" i="118"/>
  <c r="B99" i="118"/>
  <c r="D99" i="118"/>
  <c r="C99" i="118"/>
  <c r="E99" i="118"/>
  <c r="U145" i="120"/>
  <c r="T145" i="120"/>
  <c r="U147" i="120"/>
  <c r="T147" i="120"/>
  <c r="U148" i="120"/>
  <c r="T148" i="120"/>
  <c r="U141" i="120"/>
  <c r="T141" i="120"/>
  <c r="U146" i="120"/>
  <c r="T146" i="120"/>
  <c r="U143" i="120"/>
  <c r="T143" i="120"/>
  <c r="U144" i="120"/>
  <c r="T144" i="120"/>
  <c r="U142" i="120"/>
  <c r="T142" i="120"/>
  <c r="U108" i="120"/>
  <c r="T108" i="120"/>
  <c r="U109" i="120"/>
  <c r="T109" i="120"/>
  <c r="U110" i="120"/>
  <c r="T110" i="120"/>
  <c r="U111" i="120"/>
  <c r="T111" i="120"/>
  <c r="T99" i="100"/>
  <c r="L99" i="100"/>
  <c r="P99" i="100"/>
  <c r="J99" i="100"/>
  <c r="R99" i="100"/>
  <c r="N99" i="100"/>
  <c r="G99" i="100"/>
  <c r="H99" i="100" s="1"/>
  <c r="C46" i="118"/>
  <c r="C50" i="118"/>
  <c r="C54" i="118"/>
  <c r="C58" i="118"/>
  <c r="C45" i="118"/>
  <c r="C49" i="118"/>
  <c r="C53" i="118"/>
  <c r="C47" i="118"/>
  <c r="C51" i="118"/>
  <c r="C55" i="118"/>
  <c r="C59" i="118"/>
  <c r="C48" i="118"/>
  <c r="C52" i="118"/>
  <c r="C56" i="118"/>
  <c r="C57" i="118"/>
  <c r="F98" i="111" l="1"/>
  <c r="F98" i="104"/>
  <c r="F98" i="105"/>
  <c r="F98" i="106"/>
  <c r="F98" i="112"/>
  <c r="F98" i="113"/>
  <c r="F98" i="114"/>
  <c r="F98" i="115"/>
  <c r="F98" i="116"/>
  <c r="F98" i="117"/>
  <c r="F98" i="107"/>
  <c r="F98" i="118"/>
  <c r="F98" i="103"/>
  <c r="F51" i="98" l="1"/>
  <c r="F50" i="98"/>
  <c r="F49" i="98"/>
  <c r="F48" i="98"/>
  <c r="F47" i="98"/>
  <c r="F46" i="98"/>
  <c r="F45" i="98"/>
  <c r="Q49" i="98" l="1"/>
  <c r="Q49" i="99" s="1"/>
  <c r="Q49" i="100" s="1"/>
  <c r="Q49" i="101" s="1"/>
  <c r="M49" i="99"/>
  <c r="M49" i="100" s="1"/>
  <c r="M49" i="101" s="1"/>
  <c r="S49" i="98"/>
  <c r="S49" i="99" s="1"/>
  <c r="S49" i="100" s="1"/>
  <c r="S49" i="101" s="1"/>
  <c r="O49" i="98"/>
  <c r="O49" i="99" s="1"/>
  <c r="O49" i="100" s="1"/>
  <c r="O49" i="101" s="1"/>
  <c r="K49" i="99"/>
  <c r="K49" i="100" s="1"/>
  <c r="K49" i="101" s="1"/>
  <c r="Q50" i="98"/>
  <c r="Q50" i="99" s="1"/>
  <c r="Q50" i="100" s="1"/>
  <c r="Q50" i="101" s="1"/>
  <c r="M50" i="99"/>
  <c r="M50" i="100" s="1"/>
  <c r="M50" i="101" s="1"/>
  <c r="S50" i="98"/>
  <c r="S50" i="99" s="1"/>
  <c r="S50" i="100" s="1"/>
  <c r="S50" i="101" s="1"/>
  <c r="O50" i="98"/>
  <c r="O50" i="99" s="1"/>
  <c r="O50" i="100" s="1"/>
  <c r="O50" i="101" s="1"/>
  <c r="K50" i="99"/>
  <c r="K50" i="100" s="1"/>
  <c r="K50" i="101" s="1"/>
  <c r="S51" i="98"/>
  <c r="S51" i="99" s="1"/>
  <c r="S51" i="100" s="1"/>
  <c r="S51" i="101" s="1"/>
  <c r="O51" i="98"/>
  <c r="O51" i="99" s="1"/>
  <c r="O51" i="100" s="1"/>
  <c r="O51" i="101" s="1"/>
  <c r="K51" i="99"/>
  <c r="K51" i="100" s="1"/>
  <c r="K51" i="101" s="1"/>
  <c r="Q51" i="98"/>
  <c r="Q51" i="99" s="1"/>
  <c r="Q51" i="100" s="1"/>
  <c r="Q51" i="101" s="1"/>
  <c r="M51" i="99"/>
  <c r="M51" i="100" s="1"/>
  <c r="M51" i="101" s="1"/>
  <c r="O48" i="98"/>
  <c r="O48" i="99" s="1"/>
  <c r="O48" i="100" s="1"/>
  <c r="O48" i="101" s="1"/>
  <c r="M48" i="99"/>
  <c r="M48" i="100" s="1"/>
  <c r="M48" i="101" s="1"/>
  <c r="S48" i="98"/>
  <c r="S48" i="99" s="1"/>
  <c r="S48" i="100" s="1"/>
  <c r="S48" i="101" s="1"/>
  <c r="K48" i="99"/>
  <c r="K48" i="100" s="1"/>
  <c r="K48" i="101" s="1"/>
  <c r="Q48" i="98"/>
  <c r="Q48" i="99" s="1"/>
  <c r="Q48" i="100" s="1"/>
  <c r="Q48" i="101" s="1"/>
  <c r="S45" i="98"/>
  <c r="S45" i="99" s="1"/>
  <c r="S45" i="100" s="1"/>
  <c r="S45" i="101" s="1"/>
  <c r="K45" i="98"/>
  <c r="K45" i="99" s="1"/>
  <c r="K45" i="100" s="1"/>
  <c r="K45" i="101" s="1"/>
  <c r="Q45" i="98"/>
  <c r="Q45" i="99" s="1"/>
  <c r="Q45" i="100" s="1"/>
  <c r="Q45" i="101" s="1"/>
  <c r="O45" i="98"/>
  <c r="O45" i="99" s="1"/>
  <c r="O45" i="100" s="1"/>
  <c r="O45" i="101" s="1"/>
  <c r="I45" i="98"/>
  <c r="M45" i="99"/>
  <c r="M45" i="100" s="1"/>
  <c r="M45" i="101" s="1"/>
  <c r="Q46" i="98"/>
  <c r="Q46" i="99" s="1"/>
  <c r="Q46" i="100" s="1"/>
  <c r="Q46" i="101" s="1"/>
  <c r="O46" i="98"/>
  <c r="O46" i="99" s="1"/>
  <c r="O46" i="100" s="1"/>
  <c r="O46" i="101" s="1"/>
  <c r="M46" i="99"/>
  <c r="M46" i="100" s="1"/>
  <c r="M46" i="101" s="1"/>
  <c r="S46" i="98"/>
  <c r="S46" i="99" s="1"/>
  <c r="S46" i="100" s="1"/>
  <c r="S46" i="101" s="1"/>
  <c r="K46" i="99"/>
  <c r="K46" i="100" s="1"/>
  <c r="K46" i="101" s="1"/>
  <c r="S47" i="98"/>
  <c r="S47" i="99" s="1"/>
  <c r="S47" i="100" s="1"/>
  <c r="S47" i="101" s="1"/>
  <c r="O47" i="98"/>
  <c r="O47" i="99" s="1"/>
  <c r="O47" i="100" s="1"/>
  <c r="O47" i="101" s="1"/>
  <c r="K47" i="99"/>
  <c r="K47" i="100" s="1"/>
  <c r="K47" i="101" s="1"/>
  <c r="Q47" i="98"/>
  <c r="Q47" i="99" s="1"/>
  <c r="Q47" i="100" s="1"/>
  <c r="Q47" i="101" s="1"/>
  <c r="M47" i="99"/>
  <c r="M47" i="100" s="1"/>
  <c r="M47" i="101" s="1"/>
  <c r="K3" i="98"/>
  <c r="E41" i="111"/>
  <c r="E41" i="104"/>
  <c r="E41" i="105"/>
  <c r="E41" i="106"/>
  <c r="E41" i="112"/>
  <c r="E41" i="113"/>
  <c r="E41" i="114"/>
  <c r="E41" i="115"/>
  <c r="E41" i="116"/>
  <c r="E41" i="117"/>
  <c r="E41" i="107"/>
  <c r="E41" i="118"/>
  <c r="E41" i="103"/>
  <c r="E98" i="111"/>
  <c r="E98" i="104"/>
  <c r="E98" i="105"/>
  <c r="E98" i="106"/>
  <c r="E98" i="112"/>
  <c r="E98" i="113"/>
  <c r="E98" i="114"/>
  <c r="E98" i="115"/>
  <c r="E98" i="116"/>
  <c r="E98" i="117"/>
  <c r="E98" i="107"/>
  <c r="E98" i="118"/>
  <c r="E98" i="103"/>
  <c r="J45" i="98" l="1"/>
  <c r="I45" i="99"/>
  <c r="I45" i="100" s="1"/>
  <c r="I45" i="101" s="1"/>
  <c r="J48" i="98"/>
  <c r="I48" i="99"/>
  <c r="I48" i="100" s="1"/>
  <c r="I48" i="101" s="1"/>
  <c r="J49" i="98"/>
  <c r="I49" i="99"/>
  <c r="I49" i="100" s="1"/>
  <c r="I49" i="101" s="1"/>
  <c r="J46" i="98"/>
  <c r="I46" i="99"/>
  <c r="I46" i="100" s="1"/>
  <c r="I46" i="101" s="1"/>
  <c r="J51" i="98"/>
  <c r="I51" i="99"/>
  <c r="I51" i="100" s="1"/>
  <c r="I51" i="101" s="1"/>
  <c r="J47" i="98"/>
  <c r="I47" i="99"/>
  <c r="I47" i="100" s="1"/>
  <c r="I47" i="101" s="1"/>
  <c r="J50" i="98"/>
  <c r="I50" i="99"/>
  <c r="I50" i="100" s="1"/>
  <c r="I50" i="101" s="1"/>
  <c r="N49" i="98"/>
  <c r="N46" i="98"/>
  <c r="N47" i="98"/>
  <c r="N48" i="98"/>
  <c r="N45" i="98"/>
  <c r="P118" i="99"/>
  <c r="G118" i="99"/>
  <c r="H118" i="99" s="1"/>
  <c r="T118" i="99"/>
  <c r="J118" i="99"/>
  <c r="N118" i="99"/>
  <c r="L118" i="99"/>
  <c r="R118" i="99"/>
  <c r="Q118" i="120"/>
  <c r="E155" i="111"/>
  <c r="E155" i="104"/>
  <c r="E155" i="105"/>
  <c r="E155" i="106"/>
  <c r="E155" i="112"/>
  <c r="E155" i="113"/>
  <c r="E155" i="114"/>
  <c r="E155" i="115"/>
  <c r="E155" i="116"/>
  <c r="E155" i="117"/>
  <c r="E155" i="107"/>
  <c r="E155" i="118"/>
  <c r="E155" i="103"/>
  <c r="E136" i="111"/>
  <c r="E136" i="104"/>
  <c r="E136" i="105"/>
  <c r="E136" i="106"/>
  <c r="E136" i="112"/>
  <c r="E136" i="113"/>
  <c r="E136" i="114"/>
  <c r="E136" i="115"/>
  <c r="E136" i="116"/>
  <c r="E136" i="117"/>
  <c r="E136" i="107"/>
  <c r="E136" i="118"/>
  <c r="E136" i="103"/>
  <c r="E117" i="111"/>
  <c r="E117" i="104"/>
  <c r="E117" i="105"/>
  <c r="E117" i="106"/>
  <c r="E117" i="112"/>
  <c r="E117" i="113"/>
  <c r="E117" i="114"/>
  <c r="E117" i="115"/>
  <c r="E117" i="116"/>
  <c r="E117" i="117"/>
  <c r="E117" i="107"/>
  <c r="E117" i="118"/>
  <c r="E117" i="103"/>
  <c r="AL98" i="120"/>
  <c r="AL136" i="120"/>
  <c r="AL155" i="120"/>
  <c r="AA155" i="120"/>
  <c r="AA136" i="120"/>
  <c r="AA98" i="120"/>
  <c r="A153" i="120"/>
  <c r="A134" i="120"/>
  <c r="L134" i="120" s="1"/>
  <c r="E117" i="120"/>
  <c r="A115" i="120"/>
  <c r="A96" i="120"/>
  <c r="L96" i="120" s="1"/>
  <c r="W41" i="120"/>
  <c r="R49" i="98" l="1"/>
  <c r="R47" i="98"/>
  <c r="N50" i="98"/>
  <c r="N51" i="98"/>
  <c r="R51" i="98" s="1"/>
  <c r="R46" i="98"/>
  <c r="R48" i="98"/>
  <c r="R50" i="98"/>
  <c r="R45" i="98"/>
  <c r="W96" i="120"/>
  <c r="AA117" i="120"/>
  <c r="P117" i="120"/>
  <c r="W153" i="120"/>
  <c r="L153" i="120"/>
  <c r="W115" i="120"/>
  <c r="L115" i="120"/>
  <c r="W134" i="120"/>
  <c r="AL117" i="120"/>
  <c r="AH153" i="120"/>
  <c r="AH134" i="120"/>
  <c r="AH41" i="120"/>
  <c r="AH96" i="120"/>
  <c r="AH115" i="120"/>
  <c r="F12" i="105" l="1"/>
  <c r="F12" i="106"/>
  <c r="F12" i="113"/>
  <c r="F12" i="114"/>
  <c r="F12" i="116"/>
  <c r="F12" i="117"/>
  <c r="F98" i="98" l="1"/>
  <c r="F12" i="98" s="1"/>
  <c r="A13" i="64" l="1"/>
  <c r="A14" i="64"/>
  <c r="A15" i="64"/>
  <c r="A16" i="64"/>
  <c r="A12" i="64"/>
  <c r="AC156" i="120" l="1"/>
  <c r="AN156" i="120" s="1"/>
  <c r="AC138" i="120"/>
  <c r="AN138" i="120" s="1"/>
  <c r="AC139" i="120"/>
  <c r="AN139" i="120" s="1"/>
  <c r="AC140" i="120"/>
  <c r="AN140" i="120" s="1"/>
  <c r="AC141" i="120"/>
  <c r="AN141" i="120" s="1"/>
  <c r="AC142" i="120"/>
  <c r="AN142" i="120" s="1"/>
  <c r="AC143" i="120"/>
  <c r="AN143" i="120" s="1"/>
  <c r="AC144" i="120"/>
  <c r="AN144" i="120" s="1"/>
  <c r="AC145" i="120"/>
  <c r="AN145" i="120" s="1"/>
  <c r="AC146" i="120"/>
  <c r="AN146" i="120" s="1"/>
  <c r="AC147" i="120"/>
  <c r="AN147" i="120" s="1"/>
  <c r="AC148" i="120"/>
  <c r="AN148" i="120" s="1"/>
  <c r="AC149" i="120"/>
  <c r="AN149" i="120" s="1"/>
  <c r="AC150" i="120"/>
  <c r="AN150" i="120" s="1"/>
  <c r="AC151" i="120"/>
  <c r="AN151" i="120" s="1"/>
  <c r="AC137" i="120"/>
  <c r="AN137" i="120" s="1"/>
  <c r="AC119" i="120"/>
  <c r="AN119" i="120" s="1"/>
  <c r="AC120" i="120"/>
  <c r="AN120" i="120" s="1"/>
  <c r="AC121" i="120"/>
  <c r="AN121" i="120" s="1"/>
  <c r="AC122" i="120"/>
  <c r="AN122" i="120" s="1"/>
  <c r="AC123" i="120"/>
  <c r="AN123" i="120" s="1"/>
  <c r="AC124" i="120"/>
  <c r="AN124" i="120" s="1"/>
  <c r="AC125" i="120"/>
  <c r="AN125" i="120" s="1"/>
  <c r="AC126" i="120"/>
  <c r="AN126" i="120" s="1"/>
  <c r="AC127" i="120"/>
  <c r="AN127" i="120" s="1"/>
  <c r="AC128" i="120"/>
  <c r="AN128" i="120" s="1"/>
  <c r="AC129" i="120"/>
  <c r="AN129" i="120" s="1"/>
  <c r="AC130" i="120"/>
  <c r="AN130" i="120" s="1"/>
  <c r="AC131" i="120"/>
  <c r="AN131" i="120" s="1"/>
  <c r="AC132" i="120"/>
  <c r="AN132" i="120" s="1"/>
  <c r="AC118" i="120"/>
  <c r="AN118" i="120" s="1"/>
  <c r="AC100" i="120"/>
  <c r="AN100" i="120" s="1"/>
  <c r="AC101" i="120"/>
  <c r="AN101" i="120" s="1"/>
  <c r="AC102" i="120"/>
  <c r="AN102" i="120" s="1"/>
  <c r="AC103" i="120"/>
  <c r="AN103" i="120" s="1"/>
  <c r="AC104" i="120"/>
  <c r="AN104" i="120" s="1"/>
  <c r="AC105" i="120"/>
  <c r="AN105" i="120" s="1"/>
  <c r="AC106" i="120"/>
  <c r="AN106" i="120" s="1"/>
  <c r="AC107" i="120"/>
  <c r="AN107" i="120" s="1"/>
  <c r="AC108" i="120"/>
  <c r="AN108" i="120" s="1"/>
  <c r="AC109" i="120"/>
  <c r="AN109" i="120" s="1"/>
  <c r="AC110" i="120"/>
  <c r="AN110" i="120" s="1"/>
  <c r="AC111" i="120"/>
  <c r="AN111" i="120" s="1"/>
  <c r="AC112" i="120"/>
  <c r="AN112" i="120" s="1"/>
  <c r="AC113" i="120"/>
  <c r="AN113" i="120" s="1"/>
  <c r="AC99" i="120"/>
  <c r="AN99" i="120" s="1"/>
  <c r="AN46" i="120"/>
  <c r="AN47" i="120"/>
  <c r="AN48" i="120"/>
  <c r="AN49" i="120"/>
  <c r="AN50" i="120"/>
  <c r="AN51" i="120"/>
  <c r="AN58" i="120"/>
  <c r="AN59" i="120"/>
  <c r="AN60" i="120"/>
  <c r="AN61" i="120"/>
  <c r="AN62" i="120"/>
  <c r="AN63" i="120"/>
  <c r="AN64" i="120"/>
  <c r="AN65" i="120"/>
  <c r="AN66" i="120"/>
  <c r="AN67" i="120"/>
  <c r="AN68" i="120"/>
  <c r="AN69" i="120"/>
  <c r="AN70" i="120"/>
  <c r="AN71" i="120"/>
  <c r="AN72" i="120"/>
  <c r="AN73" i="120"/>
  <c r="AN74" i="120"/>
  <c r="AN75" i="120"/>
  <c r="AN76" i="120"/>
  <c r="AN77" i="120"/>
  <c r="AN78" i="120"/>
  <c r="AN79" i="120"/>
  <c r="AN80" i="120"/>
  <c r="AN81" i="120"/>
  <c r="AN82" i="120"/>
  <c r="AN83" i="120"/>
  <c r="AN84" i="120"/>
  <c r="AN85" i="120"/>
  <c r="AN86" i="120"/>
  <c r="AN87" i="120"/>
  <c r="AN88" i="120"/>
  <c r="AN89" i="120"/>
  <c r="AN90" i="120"/>
  <c r="AN91" i="120"/>
  <c r="AN92" i="120"/>
  <c r="AN93" i="120"/>
  <c r="AN94" i="120"/>
  <c r="AN57" i="120" l="1"/>
  <c r="AN55" i="120"/>
  <c r="AN53" i="120"/>
  <c r="AN56" i="120"/>
  <c r="AN54" i="120"/>
  <c r="F123" i="64"/>
  <c r="F122" i="64"/>
  <c r="F154" i="64"/>
  <c r="F153" i="64"/>
  <c r="F61" i="64"/>
  <c r="F60" i="64"/>
  <c r="F30" i="64"/>
  <c r="F29" i="64"/>
  <c r="F52"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136" i="118"/>
  <c r="F136" i="107"/>
  <c r="F136" i="117"/>
  <c r="F136" i="116"/>
  <c r="F136" i="115"/>
  <c r="F136" i="114"/>
  <c r="F136" i="113"/>
  <c r="F136" i="112"/>
  <c r="F136" i="106"/>
  <c r="F136" i="105"/>
  <c r="F136" i="104"/>
  <c r="F136" i="111"/>
  <c r="F136" i="103"/>
  <c r="F136" i="98"/>
  <c r="F14" i="98" s="1"/>
  <c r="F52" i="64"/>
  <c r="F67" i="64"/>
  <c r="F68" i="64"/>
  <c r="F70" i="64"/>
  <c r="F71" i="64"/>
  <c r="F73" i="64"/>
  <c r="F74" i="64"/>
  <c r="S92" i="98" l="1"/>
  <c r="S92" i="99" s="1"/>
  <c r="S92" i="100" s="1"/>
  <c r="S92" i="101" s="1"/>
  <c r="O92" i="98"/>
  <c r="O92" i="99" s="1"/>
  <c r="O92" i="100" s="1"/>
  <c r="O92" i="101" s="1"/>
  <c r="K92" i="98"/>
  <c r="K92" i="99" s="1"/>
  <c r="K92" i="100" s="1"/>
  <c r="K92" i="101" s="1"/>
  <c r="Q92" i="98"/>
  <c r="Q92" i="99" s="1"/>
  <c r="Q92" i="100" s="1"/>
  <c r="Q92" i="101" s="1"/>
  <c r="M92" i="98"/>
  <c r="M92" i="99" s="1"/>
  <c r="M92" i="100" s="1"/>
  <c r="M92" i="101" s="1"/>
  <c r="I92" i="98"/>
  <c r="S84" i="98"/>
  <c r="S84" i="99" s="1"/>
  <c r="S84" i="100" s="1"/>
  <c r="S84" i="101" s="1"/>
  <c r="O84" i="98"/>
  <c r="O84" i="99" s="1"/>
  <c r="O84" i="100" s="1"/>
  <c r="O84" i="101" s="1"/>
  <c r="K84" i="98"/>
  <c r="K84" i="99" s="1"/>
  <c r="K84" i="100" s="1"/>
  <c r="K84" i="101" s="1"/>
  <c r="Q84" i="98"/>
  <c r="Q84" i="99" s="1"/>
  <c r="Q84" i="100" s="1"/>
  <c r="Q84" i="101" s="1"/>
  <c r="M84" i="98"/>
  <c r="M84" i="99" s="1"/>
  <c r="M84" i="100" s="1"/>
  <c r="M84" i="101" s="1"/>
  <c r="I84" i="98"/>
  <c r="S80" i="98"/>
  <c r="S80" i="99" s="1"/>
  <c r="S80" i="100" s="1"/>
  <c r="S80" i="101" s="1"/>
  <c r="O80" i="98"/>
  <c r="O80" i="99" s="1"/>
  <c r="O80" i="100" s="1"/>
  <c r="O80" i="101" s="1"/>
  <c r="K80" i="98"/>
  <c r="K80" i="99" s="1"/>
  <c r="K80" i="100" s="1"/>
  <c r="K80" i="101" s="1"/>
  <c r="Q80" i="98"/>
  <c r="Q80" i="99" s="1"/>
  <c r="Q80" i="100" s="1"/>
  <c r="Q80" i="101" s="1"/>
  <c r="M80" i="98"/>
  <c r="M80" i="99" s="1"/>
  <c r="M80" i="100" s="1"/>
  <c r="M80" i="101" s="1"/>
  <c r="I80" i="98"/>
  <c r="I80" i="99" s="1"/>
  <c r="I80" i="100" s="1"/>
  <c r="I80" i="101" s="1"/>
  <c r="S76" i="98"/>
  <c r="S76" i="99" s="1"/>
  <c r="S76" i="100" s="1"/>
  <c r="S76" i="101" s="1"/>
  <c r="O76" i="98"/>
  <c r="O76" i="99" s="1"/>
  <c r="O76" i="100" s="1"/>
  <c r="O76" i="101" s="1"/>
  <c r="K76" i="98"/>
  <c r="K76" i="99" s="1"/>
  <c r="K76" i="100" s="1"/>
  <c r="K76" i="101" s="1"/>
  <c r="Q76" i="98"/>
  <c r="Q76" i="99" s="1"/>
  <c r="Q76" i="100" s="1"/>
  <c r="Q76" i="101" s="1"/>
  <c r="M76" i="98"/>
  <c r="M76" i="99" s="1"/>
  <c r="M76" i="100" s="1"/>
  <c r="M76" i="101" s="1"/>
  <c r="I76" i="98"/>
  <c r="S72" i="98"/>
  <c r="S72" i="99" s="1"/>
  <c r="S72" i="100" s="1"/>
  <c r="S72" i="101" s="1"/>
  <c r="O72" i="98"/>
  <c r="O72" i="99" s="1"/>
  <c r="O72" i="100" s="1"/>
  <c r="O72" i="101" s="1"/>
  <c r="K72" i="98"/>
  <c r="K72" i="99" s="1"/>
  <c r="K72" i="100" s="1"/>
  <c r="K72" i="101" s="1"/>
  <c r="Q72" i="98"/>
  <c r="Q72" i="99" s="1"/>
  <c r="Q72" i="100" s="1"/>
  <c r="Q72" i="101" s="1"/>
  <c r="M72" i="98"/>
  <c r="M72" i="99" s="1"/>
  <c r="M72" i="100" s="1"/>
  <c r="M72" i="101" s="1"/>
  <c r="I72" i="98"/>
  <c r="I72" i="99" s="1"/>
  <c r="I72" i="100" s="1"/>
  <c r="I72" i="101" s="1"/>
  <c r="S68" i="98"/>
  <c r="S68" i="99" s="1"/>
  <c r="S68" i="100" s="1"/>
  <c r="S68" i="101" s="1"/>
  <c r="O68" i="98"/>
  <c r="O68" i="99" s="1"/>
  <c r="O68" i="100" s="1"/>
  <c r="O68" i="101" s="1"/>
  <c r="K68" i="98"/>
  <c r="K68" i="99" s="1"/>
  <c r="K68" i="100" s="1"/>
  <c r="K68" i="101" s="1"/>
  <c r="Q68" i="98"/>
  <c r="Q68" i="99" s="1"/>
  <c r="Q68" i="100" s="1"/>
  <c r="Q68" i="101" s="1"/>
  <c r="M68" i="98"/>
  <c r="M68" i="99" s="1"/>
  <c r="M68" i="100" s="1"/>
  <c r="M68" i="101" s="1"/>
  <c r="I68" i="98"/>
  <c r="S64" i="98"/>
  <c r="S64" i="99" s="1"/>
  <c r="S64" i="100" s="1"/>
  <c r="S64" i="101" s="1"/>
  <c r="O64" i="98"/>
  <c r="O64" i="99" s="1"/>
  <c r="O64" i="100" s="1"/>
  <c r="O64" i="101" s="1"/>
  <c r="K64" i="98"/>
  <c r="K64" i="99" s="1"/>
  <c r="K64" i="100" s="1"/>
  <c r="K64" i="101" s="1"/>
  <c r="Q64" i="98"/>
  <c r="Q64" i="99" s="1"/>
  <c r="Q64" i="100" s="1"/>
  <c r="Q64" i="101" s="1"/>
  <c r="M64" i="98"/>
  <c r="M64" i="99" s="1"/>
  <c r="M64" i="100" s="1"/>
  <c r="M64" i="101" s="1"/>
  <c r="I64" i="98"/>
  <c r="I64" i="99" s="1"/>
  <c r="S60" i="98"/>
  <c r="S60" i="99" s="1"/>
  <c r="S60" i="100" s="1"/>
  <c r="S60" i="101" s="1"/>
  <c r="O60" i="98"/>
  <c r="O60" i="99" s="1"/>
  <c r="O60" i="100" s="1"/>
  <c r="O60" i="101" s="1"/>
  <c r="K60" i="98"/>
  <c r="K60" i="99" s="1"/>
  <c r="K60" i="100" s="1"/>
  <c r="K60" i="101" s="1"/>
  <c r="Q60" i="98"/>
  <c r="Q60" i="99" s="1"/>
  <c r="Q60" i="100" s="1"/>
  <c r="Q60" i="101" s="1"/>
  <c r="M60" i="98"/>
  <c r="M60" i="99" s="1"/>
  <c r="M60" i="100" s="1"/>
  <c r="M60" i="101" s="1"/>
  <c r="I60" i="98"/>
  <c r="S91" i="98"/>
  <c r="S91" i="99" s="1"/>
  <c r="S91" i="100" s="1"/>
  <c r="S91" i="101" s="1"/>
  <c r="O91" i="98"/>
  <c r="O91" i="99" s="1"/>
  <c r="O91" i="100" s="1"/>
  <c r="O91" i="101" s="1"/>
  <c r="K91" i="98"/>
  <c r="K91" i="99" s="1"/>
  <c r="K91" i="100" s="1"/>
  <c r="K91" i="101" s="1"/>
  <c r="Q91" i="98"/>
  <c r="Q91" i="99" s="1"/>
  <c r="Q91" i="100" s="1"/>
  <c r="Q91" i="101" s="1"/>
  <c r="M91" i="98"/>
  <c r="M91" i="99" s="1"/>
  <c r="M91" i="100" s="1"/>
  <c r="M91" i="101" s="1"/>
  <c r="I91" i="98"/>
  <c r="S87" i="98"/>
  <c r="S87" i="99" s="1"/>
  <c r="S87" i="100" s="1"/>
  <c r="S87" i="101" s="1"/>
  <c r="O87" i="98"/>
  <c r="O87" i="99" s="1"/>
  <c r="O87" i="100" s="1"/>
  <c r="O87" i="101" s="1"/>
  <c r="K87" i="98"/>
  <c r="K87" i="99" s="1"/>
  <c r="K87" i="100" s="1"/>
  <c r="K87" i="101" s="1"/>
  <c r="Q87" i="98"/>
  <c r="Q87" i="99" s="1"/>
  <c r="Q87" i="100" s="1"/>
  <c r="Q87" i="101" s="1"/>
  <c r="M87" i="98"/>
  <c r="M87" i="99" s="1"/>
  <c r="M87" i="100" s="1"/>
  <c r="M87" i="101" s="1"/>
  <c r="I87" i="98"/>
  <c r="I87" i="99" s="1"/>
  <c r="I87" i="100" s="1"/>
  <c r="I87" i="101" s="1"/>
  <c r="S83" i="98"/>
  <c r="S83" i="99" s="1"/>
  <c r="S83" i="100" s="1"/>
  <c r="S83" i="101" s="1"/>
  <c r="O83" i="98"/>
  <c r="O83" i="99" s="1"/>
  <c r="O83" i="100" s="1"/>
  <c r="O83" i="101" s="1"/>
  <c r="K83" i="98"/>
  <c r="K83" i="99" s="1"/>
  <c r="K83" i="100" s="1"/>
  <c r="K83" i="101" s="1"/>
  <c r="Q83" i="98"/>
  <c r="Q83" i="99" s="1"/>
  <c r="Q83" i="100" s="1"/>
  <c r="Q83" i="101" s="1"/>
  <c r="M83" i="98"/>
  <c r="M83" i="99" s="1"/>
  <c r="M83" i="100" s="1"/>
  <c r="M83" i="101" s="1"/>
  <c r="I83" i="98"/>
  <c r="S79" i="98"/>
  <c r="S79" i="99" s="1"/>
  <c r="S79" i="100" s="1"/>
  <c r="S79" i="101" s="1"/>
  <c r="O79" i="98"/>
  <c r="O79" i="99" s="1"/>
  <c r="O79" i="100" s="1"/>
  <c r="O79" i="101" s="1"/>
  <c r="K79" i="98"/>
  <c r="K79" i="99" s="1"/>
  <c r="K79" i="100" s="1"/>
  <c r="K79" i="101" s="1"/>
  <c r="Q79" i="98"/>
  <c r="Q79" i="99" s="1"/>
  <c r="Q79" i="100" s="1"/>
  <c r="Q79" i="101" s="1"/>
  <c r="M79" i="98"/>
  <c r="M79" i="99" s="1"/>
  <c r="M79" i="100" s="1"/>
  <c r="M79" i="101" s="1"/>
  <c r="I79" i="98"/>
  <c r="S75" i="98"/>
  <c r="S75" i="99" s="1"/>
  <c r="S75" i="100" s="1"/>
  <c r="S75" i="101" s="1"/>
  <c r="O75" i="98"/>
  <c r="O75" i="99" s="1"/>
  <c r="O75" i="100" s="1"/>
  <c r="O75" i="101" s="1"/>
  <c r="K75" i="98"/>
  <c r="K75" i="99" s="1"/>
  <c r="K75" i="100" s="1"/>
  <c r="K75" i="101" s="1"/>
  <c r="Q75" i="98"/>
  <c r="Q75" i="99" s="1"/>
  <c r="Q75" i="100" s="1"/>
  <c r="Q75" i="101" s="1"/>
  <c r="M75" i="98"/>
  <c r="M75" i="99" s="1"/>
  <c r="M75" i="100" s="1"/>
  <c r="M75" i="101" s="1"/>
  <c r="I75" i="98"/>
  <c r="S71" i="98"/>
  <c r="S71" i="99" s="1"/>
  <c r="S71" i="100" s="1"/>
  <c r="S71" i="101" s="1"/>
  <c r="O71" i="98"/>
  <c r="O71" i="99" s="1"/>
  <c r="O71" i="100" s="1"/>
  <c r="O71" i="101" s="1"/>
  <c r="K71" i="98"/>
  <c r="K71" i="99" s="1"/>
  <c r="K71" i="100" s="1"/>
  <c r="K71" i="101" s="1"/>
  <c r="Q71" i="98"/>
  <c r="Q71" i="99" s="1"/>
  <c r="Q71" i="100" s="1"/>
  <c r="Q71" i="101" s="1"/>
  <c r="M71" i="98"/>
  <c r="M71" i="99" s="1"/>
  <c r="M71" i="100" s="1"/>
  <c r="M71" i="101" s="1"/>
  <c r="I71" i="98"/>
  <c r="S67" i="98"/>
  <c r="S67" i="99" s="1"/>
  <c r="S67" i="100" s="1"/>
  <c r="S67" i="101" s="1"/>
  <c r="O67" i="98"/>
  <c r="O67" i="99" s="1"/>
  <c r="O67" i="100" s="1"/>
  <c r="O67" i="101" s="1"/>
  <c r="K67" i="98"/>
  <c r="K67" i="99" s="1"/>
  <c r="K67" i="100" s="1"/>
  <c r="K67" i="101" s="1"/>
  <c r="Q67" i="98"/>
  <c r="Q67" i="99" s="1"/>
  <c r="Q67" i="100" s="1"/>
  <c r="Q67" i="101" s="1"/>
  <c r="M67" i="98"/>
  <c r="M67" i="99" s="1"/>
  <c r="M67" i="100" s="1"/>
  <c r="M67" i="101" s="1"/>
  <c r="I67" i="98"/>
  <c r="S63" i="98"/>
  <c r="S63" i="99" s="1"/>
  <c r="S63" i="100" s="1"/>
  <c r="S63" i="101" s="1"/>
  <c r="O63" i="98"/>
  <c r="O63" i="99" s="1"/>
  <c r="O63" i="100" s="1"/>
  <c r="O63" i="101" s="1"/>
  <c r="K63" i="98"/>
  <c r="K63" i="99" s="1"/>
  <c r="K63" i="100" s="1"/>
  <c r="K63" i="101" s="1"/>
  <c r="Q63" i="98"/>
  <c r="Q63" i="99" s="1"/>
  <c r="Q63" i="100" s="1"/>
  <c r="Q63" i="101" s="1"/>
  <c r="M63" i="98"/>
  <c r="M63" i="99" s="1"/>
  <c r="M63" i="100" s="1"/>
  <c r="M63" i="101" s="1"/>
  <c r="I63" i="98"/>
  <c r="S52" i="98"/>
  <c r="S52" i="99" s="1"/>
  <c r="S52" i="100" s="1"/>
  <c r="S52" i="101" s="1"/>
  <c r="O52" i="98"/>
  <c r="O52" i="99" s="1"/>
  <c r="O52" i="100" s="1"/>
  <c r="O52" i="101" s="1"/>
  <c r="K52" i="99"/>
  <c r="K52" i="100" s="1"/>
  <c r="K52" i="101" s="1"/>
  <c r="Q52" i="98"/>
  <c r="Q52" i="99" s="1"/>
  <c r="Q52" i="100" s="1"/>
  <c r="Q52" i="101" s="1"/>
  <c r="M52" i="99"/>
  <c r="M52" i="100" s="1"/>
  <c r="M52" i="101" s="1"/>
  <c r="S88" i="98"/>
  <c r="S88" i="99" s="1"/>
  <c r="S88" i="100" s="1"/>
  <c r="S88" i="101" s="1"/>
  <c r="O88" i="98"/>
  <c r="O88" i="99" s="1"/>
  <c r="O88" i="100" s="1"/>
  <c r="O88" i="101" s="1"/>
  <c r="K88" i="98"/>
  <c r="K88" i="99" s="1"/>
  <c r="K88" i="100" s="1"/>
  <c r="K88" i="101" s="1"/>
  <c r="Q88" i="98"/>
  <c r="Q88" i="99" s="1"/>
  <c r="Q88" i="100" s="1"/>
  <c r="Q88" i="101" s="1"/>
  <c r="M88" i="98"/>
  <c r="M88" i="99" s="1"/>
  <c r="M88" i="100" s="1"/>
  <c r="M88" i="101" s="1"/>
  <c r="I88" i="98"/>
  <c r="Q94" i="98"/>
  <c r="Q94" i="99" s="1"/>
  <c r="Q94" i="100" s="1"/>
  <c r="Q94" i="101" s="1"/>
  <c r="M94" i="98"/>
  <c r="M94" i="99" s="1"/>
  <c r="M94" i="100" s="1"/>
  <c r="M94" i="101" s="1"/>
  <c r="I94" i="98"/>
  <c r="S94" i="98"/>
  <c r="S94" i="99" s="1"/>
  <c r="S94" i="100" s="1"/>
  <c r="S94" i="101" s="1"/>
  <c r="O94" i="98"/>
  <c r="O94" i="99" s="1"/>
  <c r="O94" i="100" s="1"/>
  <c r="O94" i="101" s="1"/>
  <c r="K94" i="98"/>
  <c r="K94" i="99" s="1"/>
  <c r="K94" i="100" s="1"/>
  <c r="K94" i="101" s="1"/>
  <c r="Q90" i="98"/>
  <c r="Q90" i="99" s="1"/>
  <c r="Q90" i="100" s="1"/>
  <c r="Q90" i="101" s="1"/>
  <c r="M90" i="98"/>
  <c r="M90" i="99" s="1"/>
  <c r="M90" i="100" s="1"/>
  <c r="M90" i="101" s="1"/>
  <c r="I90" i="98"/>
  <c r="I90" i="99" s="1"/>
  <c r="I90" i="100" s="1"/>
  <c r="I90" i="101" s="1"/>
  <c r="S90" i="98"/>
  <c r="S90" i="99" s="1"/>
  <c r="S90" i="100" s="1"/>
  <c r="S90" i="101" s="1"/>
  <c r="O90" i="98"/>
  <c r="O90" i="99" s="1"/>
  <c r="O90" i="100" s="1"/>
  <c r="O90" i="101" s="1"/>
  <c r="K90" i="98"/>
  <c r="K90" i="99" s="1"/>
  <c r="K90" i="100" s="1"/>
  <c r="K90" i="101" s="1"/>
  <c r="Q86" i="98"/>
  <c r="Q86" i="99" s="1"/>
  <c r="Q86" i="100" s="1"/>
  <c r="Q86" i="101" s="1"/>
  <c r="M86" i="98"/>
  <c r="M86" i="99" s="1"/>
  <c r="M86" i="100" s="1"/>
  <c r="M86" i="101" s="1"/>
  <c r="I86" i="98"/>
  <c r="S86" i="98"/>
  <c r="S86" i="99" s="1"/>
  <c r="S86" i="100" s="1"/>
  <c r="S86" i="101" s="1"/>
  <c r="O86" i="98"/>
  <c r="O86" i="99" s="1"/>
  <c r="O86" i="100" s="1"/>
  <c r="O86" i="101" s="1"/>
  <c r="K86" i="98"/>
  <c r="K86" i="99" s="1"/>
  <c r="K86" i="100" s="1"/>
  <c r="K86" i="101" s="1"/>
  <c r="Q82" i="98"/>
  <c r="Q82" i="99" s="1"/>
  <c r="Q82" i="100" s="1"/>
  <c r="Q82" i="101" s="1"/>
  <c r="M82" i="98"/>
  <c r="M82" i="99" s="1"/>
  <c r="M82" i="100" s="1"/>
  <c r="M82" i="101" s="1"/>
  <c r="I82" i="98"/>
  <c r="S82" i="98"/>
  <c r="S82" i="99" s="1"/>
  <c r="S82" i="100" s="1"/>
  <c r="S82" i="101" s="1"/>
  <c r="O82" i="98"/>
  <c r="O82" i="99" s="1"/>
  <c r="O82" i="100" s="1"/>
  <c r="O82" i="101" s="1"/>
  <c r="K82" i="98"/>
  <c r="K82" i="99" s="1"/>
  <c r="K82" i="100" s="1"/>
  <c r="K82" i="101" s="1"/>
  <c r="Q78" i="98"/>
  <c r="Q78" i="99" s="1"/>
  <c r="Q78" i="100" s="1"/>
  <c r="Q78" i="101" s="1"/>
  <c r="M78" i="98"/>
  <c r="M78" i="99" s="1"/>
  <c r="M78" i="100" s="1"/>
  <c r="M78" i="101" s="1"/>
  <c r="I78" i="98"/>
  <c r="S78" i="98"/>
  <c r="S78" i="99" s="1"/>
  <c r="S78" i="100" s="1"/>
  <c r="S78" i="101" s="1"/>
  <c r="O78" i="98"/>
  <c r="O78" i="99" s="1"/>
  <c r="O78" i="100" s="1"/>
  <c r="O78" i="101" s="1"/>
  <c r="K78" i="98"/>
  <c r="K78" i="99" s="1"/>
  <c r="K78" i="100" s="1"/>
  <c r="K78" i="101" s="1"/>
  <c r="Q74" i="98"/>
  <c r="Q74" i="99" s="1"/>
  <c r="Q74" i="100" s="1"/>
  <c r="Q74" i="101" s="1"/>
  <c r="M74" i="98"/>
  <c r="M74" i="99" s="1"/>
  <c r="M74" i="100" s="1"/>
  <c r="M74" i="101" s="1"/>
  <c r="I74" i="98"/>
  <c r="S74" i="98"/>
  <c r="S74" i="99" s="1"/>
  <c r="S74" i="100" s="1"/>
  <c r="S74" i="101" s="1"/>
  <c r="O74" i="98"/>
  <c r="O74" i="99" s="1"/>
  <c r="O74" i="100" s="1"/>
  <c r="O74" i="101" s="1"/>
  <c r="K74" i="98"/>
  <c r="K74" i="99" s="1"/>
  <c r="K74" i="100" s="1"/>
  <c r="K74" i="101" s="1"/>
  <c r="Q70" i="98"/>
  <c r="Q70" i="99" s="1"/>
  <c r="Q70" i="100" s="1"/>
  <c r="Q70" i="101" s="1"/>
  <c r="M70" i="98"/>
  <c r="M70" i="99" s="1"/>
  <c r="M70" i="100" s="1"/>
  <c r="M70" i="101" s="1"/>
  <c r="I70" i="98"/>
  <c r="S70" i="98"/>
  <c r="S70" i="99" s="1"/>
  <c r="S70" i="100" s="1"/>
  <c r="S70" i="101" s="1"/>
  <c r="O70" i="98"/>
  <c r="O70" i="99" s="1"/>
  <c r="O70" i="100" s="1"/>
  <c r="O70" i="101" s="1"/>
  <c r="K70" i="98"/>
  <c r="K70" i="99" s="1"/>
  <c r="K70" i="100" s="1"/>
  <c r="K70" i="101" s="1"/>
  <c r="Q66" i="98"/>
  <c r="Q66" i="99" s="1"/>
  <c r="Q66" i="100" s="1"/>
  <c r="Q66" i="101" s="1"/>
  <c r="M66" i="98"/>
  <c r="M66" i="99" s="1"/>
  <c r="M66" i="100" s="1"/>
  <c r="M66" i="101" s="1"/>
  <c r="I66" i="98"/>
  <c r="S66" i="98"/>
  <c r="S66" i="99" s="1"/>
  <c r="S66" i="100" s="1"/>
  <c r="S66" i="101" s="1"/>
  <c r="O66" i="98"/>
  <c r="O66" i="99" s="1"/>
  <c r="O66" i="100" s="1"/>
  <c r="O66" i="101" s="1"/>
  <c r="K66" i="98"/>
  <c r="K66" i="99" s="1"/>
  <c r="K66" i="100" s="1"/>
  <c r="K66" i="101" s="1"/>
  <c r="Q62" i="98"/>
  <c r="Q62" i="99" s="1"/>
  <c r="Q62" i="100" s="1"/>
  <c r="Q62" i="101" s="1"/>
  <c r="M62" i="98"/>
  <c r="M62" i="99" s="1"/>
  <c r="M62" i="100" s="1"/>
  <c r="M62" i="101" s="1"/>
  <c r="I62" i="98"/>
  <c r="S62" i="98"/>
  <c r="S62" i="99" s="1"/>
  <c r="S62" i="100" s="1"/>
  <c r="S62" i="101" s="1"/>
  <c r="O62" i="98"/>
  <c r="O62" i="99" s="1"/>
  <c r="O62" i="100" s="1"/>
  <c r="O62" i="101" s="1"/>
  <c r="K62" i="98"/>
  <c r="K62" i="99" s="1"/>
  <c r="K62" i="100" s="1"/>
  <c r="K62" i="101" s="1"/>
  <c r="Q93" i="98"/>
  <c r="Q93" i="99" s="1"/>
  <c r="Q93" i="100" s="1"/>
  <c r="Q93" i="101" s="1"/>
  <c r="M93" i="98"/>
  <c r="M93" i="99" s="1"/>
  <c r="M93" i="100" s="1"/>
  <c r="M93" i="101" s="1"/>
  <c r="I93" i="98"/>
  <c r="S93" i="98"/>
  <c r="S93" i="99" s="1"/>
  <c r="S93" i="100" s="1"/>
  <c r="S93" i="101" s="1"/>
  <c r="O93" i="98"/>
  <c r="O93" i="99" s="1"/>
  <c r="O93" i="100" s="1"/>
  <c r="O93" i="101" s="1"/>
  <c r="K93" i="98"/>
  <c r="K93" i="99" s="1"/>
  <c r="K93" i="100" s="1"/>
  <c r="K93" i="101" s="1"/>
  <c r="Q89" i="98"/>
  <c r="Q89" i="99" s="1"/>
  <c r="Q89" i="100" s="1"/>
  <c r="Q89" i="101" s="1"/>
  <c r="M89" i="98"/>
  <c r="M89" i="99" s="1"/>
  <c r="M89" i="100" s="1"/>
  <c r="M89" i="101" s="1"/>
  <c r="I89" i="98"/>
  <c r="S89" i="98"/>
  <c r="S89" i="99" s="1"/>
  <c r="S89" i="100" s="1"/>
  <c r="S89" i="101" s="1"/>
  <c r="O89" i="98"/>
  <c r="O89" i="99" s="1"/>
  <c r="O89" i="100" s="1"/>
  <c r="O89" i="101" s="1"/>
  <c r="K89" i="98"/>
  <c r="K89" i="99" s="1"/>
  <c r="K89" i="100" s="1"/>
  <c r="K89" i="101" s="1"/>
  <c r="Q85" i="98"/>
  <c r="Q85" i="99" s="1"/>
  <c r="Q85" i="100" s="1"/>
  <c r="Q85" i="101" s="1"/>
  <c r="M85" i="98"/>
  <c r="M85" i="99" s="1"/>
  <c r="M85" i="100" s="1"/>
  <c r="M85" i="101" s="1"/>
  <c r="I85" i="98"/>
  <c r="S85" i="98"/>
  <c r="S85" i="99" s="1"/>
  <c r="S85" i="100" s="1"/>
  <c r="S85" i="101" s="1"/>
  <c r="O85" i="98"/>
  <c r="O85" i="99" s="1"/>
  <c r="O85" i="100" s="1"/>
  <c r="O85" i="101" s="1"/>
  <c r="K85" i="98"/>
  <c r="K85" i="99" s="1"/>
  <c r="K85" i="100" s="1"/>
  <c r="K85" i="101" s="1"/>
  <c r="Q81" i="98"/>
  <c r="Q81" i="99" s="1"/>
  <c r="Q81" i="100" s="1"/>
  <c r="Q81" i="101" s="1"/>
  <c r="M81" i="98"/>
  <c r="M81" i="99" s="1"/>
  <c r="M81" i="100" s="1"/>
  <c r="M81" i="101" s="1"/>
  <c r="I81" i="98"/>
  <c r="S81" i="98"/>
  <c r="S81" i="99" s="1"/>
  <c r="S81" i="100" s="1"/>
  <c r="S81" i="101" s="1"/>
  <c r="O81" i="98"/>
  <c r="O81" i="99" s="1"/>
  <c r="O81" i="100" s="1"/>
  <c r="O81" i="101" s="1"/>
  <c r="K81" i="98"/>
  <c r="K81" i="99" s="1"/>
  <c r="K81" i="100" s="1"/>
  <c r="K81" i="101" s="1"/>
  <c r="Q77" i="98"/>
  <c r="Q77" i="99" s="1"/>
  <c r="Q77" i="100" s="1"/>
  <c r="Q77" i="101" s="1"/>
  <c r="M77" i="98"/>
  <c r="M77" i="99" s="1"/>
  <c r="M77" i="100" s="1"/>
  <c r="M77" i="101" s="1"/>
  <c r="I77" i="98"/>
  <c r="S77" i="98"/>
  <c r="S77" i="99" s="1"/>
  <c r="S77" i="100" s="1"/>
  <c r="S77" i="101" s="1"/>
  <c r="O77" i="98"/>
  <c r="O77" i="99" s="1"/>
  <c r="O77" i="100" s="1"/>
  <c r="O77" i="101" s="1"/>
  <c r="K77" i="98"/>
  <c r="K77" i="99" s="1"/>
  <c r="K77" i="100" s="1"/>
  <c r="K77" i="101" s="1"/>
  <c r="Q73" i="98"/>
  <c r="Q73" i="99" s="1"/>
  <c r="Q73" i="100" s="1"/>
  <c r="Q73" i="101" s="1"/>
  <c r="M73" i="98"/>
  <c r="M73" i="99" s="1"/>
  <c r="M73" i="100" s="1"/>
  <c r="M73" i="101" s="1"/>
  <c r="I73" i="98"/>
  <c r="S73" i="98"/>
  <c r="S73" i="99" s="1"/>
  <c r="S73" i="100" s="1"/>
  <c r="S73" i="101" s="1"/>
  <c r="O73" i="98"/>
  <c r="O73" i="99" s="1"/>
  <c r="O73" i="100" s="1"/>
  <c r="O73" i="101" s="1"/>
  <c r="K73" i="98"/>
  <c r="K73" i="99" s="1"/>
  <c r="K73" i="100" s="1"/>
  <c r="K73" i="101" s="1"/>
  <c r="Q69" i="98"/>
  <c r="Q69" i="99" s="1"/>
  <c r="Q69" i="100" s="1"/>
  <c r="Q69" i="101" s="1"/>
  <c r="M69" i="98"/>
  <c r="M69" i="99" s="1"/>
  <c r="M69" i="100" s="1"/>
  <c r="M69" i="101" s="1"/>
  <c r="I69" i="98"/>
  <c r="S69" i="98"/>
  <c r="S69" i="99" s="1"/>
  <c r="S69" i="100" s="1"/>
  <c r="S69" i="101" s="1"/>
  <c r="O69" i="98"/>
  <c r="O69" i="99" s="1"/>
  <c r="O69" i="100" s="1"/>
  <c r="O69" i="101" s="1"/>
  <c r="K69" i="98"/>
  <c r="K69" i="99" s="1"/>
  <c r="K69" i="100" s="1"/>
  <c r="K69" i="101" s="1"/>
  <c r="Q65" i="98"/>
  <c r="Q65" i="99" s="1"/>
  <c r="Q65" i="100" s="1"/>
  <c r="Q65" i="101" s="1"/>
  <c r="M65" i="98"/>
  <c r="M65" i="99" s="1"/>
  <c r="M65" i="100" s="1"/>
  <c r="M65" i="101" s="1"/>
  <c r="I65" i="98"/>
  <c r="S65" i="98"/>
  <c r="S65" i="99" s="1"/>
  <c r="S65" i="100" s="1"/>
  <c r="S65" i="101" s="1"/>
  <c r="O65" i="98"/>
  <c r="O65" i="99" s="1"/>
  <c r="O65" i="100" s="1"/>
  <c r="O65" i="101" s="1"/>
  <c r="K65" i="98"/>
  <c r="K65" i="99" s="1"/>
  <c r="K65" i="100" s="1"/>
  <c r="K65" i="101" s="1"/>
  <c r="I61" i="98"/>
  <c r="Q61" i="98"/>
  <c r="Q61" i="99" s="1"/>
  <c r="Q61" i="100" s="1"/>
  <c r="Q61" i="101" s="1"/>
  <c r="M61" i="98"/>
  <c r="M61" i="99" s="1"/>
  <c r="M61" i="100" s="1"/>
  <c r="M61" i="101" s="1"/>
  <c r="S61" i="98"/>
  <c r="S61" i="99" s="1"/>
  <c r="S61" i="100" s="1"/>
  <c r="S61" i="101" s="1"/>
  <c r="O61" i="98"/>
  <c r="O61" i="99" s="1"/>
  <c r="O61" i="100" s="1"/>
  <c r="O61" i="101" s="1"/>
  <c r="K61" i="98"/>
  <c r="K61" i="99" s="1"/>
  <c r="K61" i="100" s="1"/>
  <c r="K61" i="101" s="1"/>
  <c r="J57" i="98"/>
  <c r="J53" i="98"/>
  <c r="J56" i="98"/>
  <c r="J80" i="98"/>
  <c r="J72" i="98"/>
  <c r="J64" i="98"/>
  <c r="J55" i="98"/>
  <c r="J58" i="98"/>
  <c r="J54" i="98"/>
  <c r="F43" i="98"/>
  <c r="F14" i="105"/>
  <c r="F129" i="64" s="1"/>
  <c r="F14" i="114"/>
  <c r="F133" i="64" s="1"/>
  <c r="F14" i="116"/>
  <c r="F135" i="64" s="1"/>
  <c r="F14" i="106"/>
  <c r="F130" i="64" s="1"/>
  <c r="F14" i="113"/>
  <c r="F132" i="64" s="1"/>
  <c r="F14" i="117"/>
  <c r="F136" i="64" s="1"/>
  <c r="F114" i="64"/>
  <c r="F14" i="111"/>
  <c r="F12" i="111"/>
  <c r="F14" i="103"/>
  <c r="F12" i="103"/>
  <c r="F12" i="107"/>
  <c r="F75" i="64" s="1"/>
  <c r="F12" i="112"/>
  <c r="F69" i="64" s="1"/>
  <c r="F14" i="104"/>
  <c r="F128" i="64" s="1"/>
  <c r="F14" i="115"/>
  <c r="F134" i="64" s="1"/>
  <c r="F14" i="118"/>
  <c r="F138" i="64" s="1"/>
  <c r="F12" i="118"/>
  <c r="F76" i="64" s="1"/>
  <c r="F12" i="115"/>
  <c r="F72" i="64" s="1"/>
  <c r="F12" i="104"/>
  <c r="F66" i="64" s="1"/>
  <c r="F14" i="112"/>
  <c r="F131" i="64" s="1"/>
  <c r="F14" i="107"/>
  <c r="F137" i="64" s="1"/>
  <c r="R154" i="64"/>
  <c r="Q154" i="64" s="1"/>
  <c r="R153" i="64"/>
  <c r="Q153" i="64" s="1"/>
  <c r="R123" i="64"/>
  <c r="Q123" i="64" s="1"/>
  <c r="R122" i="64"/>
  <c r="Q122" i="64" s="1"/>
  <c r="R92" i="64"/>
  <c r="Q92" i="64" s="1"/>
  <c r="R91" i="64"/>
  <c r="Q91" i="64" s="1"/>
  <c r="R61" i="64"/>
  <c r="Q61" i="64" s="1"/>
  <c r="R60" i="64"/>
  <c r="Q60" i="64" s="1"/>
  <c r="R30" i="64"/>
  <c r="Q30" i="64" s="1"/>
  <c r="R29" i="64"/>
  <c r="Q29" i="64" s="1"/>
  <c r="J87" i="98" l="1"/>
  <c r="J90" i="98"/>
  <c r="J88" i="98"/>
  <c r="I88" i="99"/>
  <c r="I88" i="100" s="1"/>
  <c r="I88" i="101" s="1"/>
  <c r="J52" i="98"/>
  <c r="I52" i="99"/>
  <c r="I52" i="100" s="1"/>
  <c r="I52" i="101" s="1"/>
  <c r="J63" i="98"/>
  <c r="I63" i="99"/>
  <c r="J71" i="98"/>
  <c r="I71" i="99"/>
  <c r="I71" i="100" s="1"/>
  <c r="I71" i="101" s="1"/>
  <c r="J79" i="98"/>
  <c r="I79" i="99"/>
  <c r="I79" i="100" s="1"/>
  <c r="I79" i="101" s="1"/>
  <c r="J60" i="98"/>
  <c r="I60" i="99"/>
  <c r="J68" i="98"/>
  <c r="I68" i="99"/>
  <c r="I68" i="100" s="1"/>
  <c r="I68" i="101" s="1"/>
  <c r="J76" i="98"/>
  <c r="I76" i="99"/>
  <c r="I76" i="100" s="1"/>
  <c r="I76" i="101" s="1"/>
  <c r="J84" i="98"/>
  <c r="I84" i="99"/>
  <c r="I84" i="100" s="1"/>
  <c r="I84" i="101" s="1"/>
  <c r="J61" i="98"/>
  <c r="I61" i="99"/>
  <c r="J65" i="98"/>
  <c r="I65" i="99"/>
  <c r="I65" i="100" s="1"/>
  <c r="I65" i="101" s="1"/>
  <c r="J73" i="98"/>
  <c r="I73" i="99"/>
  <c r="I73" i="100" s="1"/>
  <c r="I73" i="101" s="1"/>
  <c r="J81" i="98"/>
  <c r="I81" i="99"/>
  <c r="I81" i="100" s="1"/>
  <c r="I81" i="101" s="1"/>
  <c r="J89" i="98"/>
  <c r="I89" i="99"/>
  <c r="I89" i="100" s="1"/>
  <c r="I89" i="101" s="1"/>
  <c r="J62" i="98"/>
  <c r="I62" i="99"/>
  <c r="J70" i="98"/>
  <c r="I70" i="99"/>
  <c r="I70" i="100" s="1"/>
  <c r="I70" i="101" s="1"/>
  <c r="J78" i="98"/>
  <c r="I78" i="99"/>
  <c r="I78" i="100" s="1"/>
  <c r="I78" i="101" s="1"/>
  <c r="J86" i="98"/>
  <c r="I86" i="99"/>
  <c r="I86" i="100" s="1"/>
  <c r="I86" i="101" s="1"/>
  <c r="J94" i="98"/>
  <c r="I94" i="99"/>
  <c r="I94" i="100" s="1"/>
  <c r="I94" i="101" s="1"/>
  <c r="J67" i="98"/>
  <c r="I67" i="99"/>
  <c r="I67" i="100" s="1"/>
  <c r="I67" i="101" s="1"/>
  <c r="J75" i="98"/>
  <c r="I75" i="99"/>
  <c r="I75" i="100" s="1"/>
  <c r="I75" i="101" s="1"/>
  <c r="J83" i="98"/>
  <c r="I83" i="99"/>
  <c r="I83" i="100" s="1"/>
  <c r="I83" i="101" s="1"/>
  <c r="J91" i="98"/>
  <c r="I91" i="99"/>
  <c r="I91" i="100" s="1"/>
  <c r="I91" i="101" s="1"/>
  <c r="I64" i="100"/>
  <c r="J64" i="99"/>
  <c r="J92" i="98"/>
  <c r="I92" i="99"/>
  <c r="I92" i="100" s="1"/>
  <c r="I92" i="101" s="1"/>
  <c r="J69" i="98"/>
  <c r="I69" i="99"/>
  <c r="I69" i="100" s="1"/>
  <c r="I69" i="101" s="1"/>
  <c r="J77" i="98"/>
  <c r="I77" i="99"/>
  <c r="I77" i="100" s="1"/>
  <c r="I77" i="101" s="1"/>
  <c r="J85" i="98"/>
  <c r="I85" i="99"/>
  <c r="I85" i="100" s="1"/>
  <c r="I85" i="101" s="1"/>
  <c r="J93" i="98"/>
  <c r="I93" i="99"/>
  <c r="I93" i="100" s="1"/>
  <c r="I93" i="101" s="1"/>
  <c r="J66" i="98"/>
  <c r="I66" i="99"/>
  <c r="I66" i="100" s="1"/>
  <c r="I66" i="101" s="1"/>
  <c r="J74" i="98"/>
  <c r="I74" i="99"/>
  <c r="I74" i="100" s="1"/>
  <c r="I74" i="101" s="1"/>
  <c r="J82" i="98"/>
  <c r="I82" i="99"/>
  <c r="I82" i="100" s="1"/>
  <c r="I82" i="101" s="1"/>
  <c r="N55" i="98"/>
  <c r="N93" i="98"/>
  <c r="N86" i="98"/>
  <c r="N87" i="98"/>
  <c r="N68" i="98"/>
  <c r="N61" i="98"/>
  <c r="N54" i="98"/>
  <c r="N91" i="98"/>
  <c r="N72" i="98"/>
  <c r="N73" i="98"/>
  <c r="N83" i="98"/>
  <c r="N56" i="98"/>
  <c r="N65" i="98"/>
  <c r="N89" i="98"/>
  <c r="N53" i="98"/>
  <c r="N82" i="98"/>
  <c r="N58" i="98"/>
  <c r="N79" i="98"/>
  <c r="N76" i="98"/>
  <c r="N81" i="98"/>
  <c r="N66" i="98"/>
  <c r="N67" i="98"/>
  <c r="N88" i="98"/>
  <c r="N74" i="98"/>
  <c r="N63" i="98"/>
  <c r="N75" i="98"/>
  <c r="N60" i="98"/>
  <c r="N80" i="98"/>
  <c r="N92" i="98"/>
  <c r="N69" i="98"/>
  <c r="N85" i="98"/>
  <c r="N57" i="98"/>
  <c r="N62" i="98"/>
  <c r="N70" i="98"/>
  <c r="N78" i="98"/>
  <c r="N94" i="98"/>
  <c r="F127" i="64"/>
  <c r="F65" i="64"/>
  <c r="F126" i="64"/>
  <c r="F64" i="64"/>
  <c r="A143" i="64"/>
  <c r="A112" i="64"/>
  <c r="A81" i="64"/>
  <c r="A50" i="64"/>
  <c r="I61" i="100" l="1"/>
  <c r="J61" i="99"/>
  <c r="I60" i="100"/>
  <c r="J60" i="99"/>
  <c r="I64" i="101"/>
  <c r="J64" i="101" s="1"/>
  <c r="J64" i="100"/>
  <c r="I62" i="100"/>
  <c r="J62" i="99"/>
  <c r="I63" i="100"/>
  <c r="J63" i="99"/>
  <c r="N64" i="101"/>
  <c r="N64" i="99"/>
  <c r="R65" i="98"/>
  <c r="N62" i="99"/>
  <c r="N62" i="101"/>
  <c r="N63" i="99"/>
  <c r="N60" i="101"/>
  <c r="N60" i="99"/>
  <c r="R57" i="98"/>
  <c r="R89" i="98"/>
  <c r="R83" i="98"/>
  <c r="R73" i="98"/>
  <c r="R72" i="98"/>
  <c r="R91" i="98"/>
  <c r="R54" i="98"/>
  <c r="R61" i="98"/>
  <c r="R87" i="98"/>
  <c r="R93" i="98"/>
  <c r="R78" i="98"/>
  <c r="R60" i="98"/>
  <c r="N90" i="98"/>
  <c r="N64" i="98"/>
  <c r="R70" i="98"/>
  <c r="R85" i="98"/>
  <c r="R92" i="98"/>
  <c r="R66" i="98"/>
  <c r="R79" i="98"/>
  <c r="R82" i="98"/>
  <c r="R53" i="98"/>
  <c r="R56" i="98"/>
  <c r="R68" i="98"/>
  <c r="R86" i="98"/>
  <c r="R55" i="98"/>
  <c r="N84" i="98"/>
  <c r="N71" i="98"/>
  <c r="N77" i="98"/>
  <c r="N52" i="98"/>
  <c r="R67" i="98"/>
  <c r="R81" i="98"/>
  <c r="R64" i="98"/>
  <c r="N62" i="100"/>
  <c r="R76" i="98"/>
  <c r="R63" i="98"/>
  <c r="R94" i="98"/>
  <c r="R75" i="98"/>
  <c r="R74" i="98"/>
  <c r="R80" i="98"/>
  <c r="R88" i="98"/>
  <c r="R62" i="98"/>
  <c r="R69" i="98"/>
  <c r="R77" i="98"/>
  <c r="N64" i="100"/>
  <c r="N63" i="101"/>
  <c r="N63" i="100"/>
  <c r="R58" i="98"/>
  <c r="A19" i="64"/>
  <c r="I62" i="101" l="1"/>
  <c r="J62" i="101" s="1"/>
  <c r="J62" i="100"/>
  <c r="I60" i="101"/>
  <c r="J60" i="101" s="1"/>
  <c r="J60" i="100"/>
  <c r="I63" i="101"/>
  <c r="J63" i="101" s="1"/>
  <c r="J63" i="100"/>
  <c r="X64" i="106"/>
  <c r="X64" i="112"/>
  <c r="X64" i="113"/>
  <c r="X64" i="107"/>
  <c r="X64" i="115"/>
  <c r="X64" i="116"/>
  <c r="X64" i="117"/>
  <c r="X64" i="118"/>
  <c r="X64" i="103"/>
  <c r="X64" i="105"/>
  <c r="X64" i="104"/>
  <c r="X64" i="114"/>
  <c r="X64" i="111"/>
  <c r="I61" i="101"/>
  <c r="J61" i="101" s="1"/>
  <c r="J61" i="100"/>
  <c r="AB63" i="111"/>
  <c r="AB63" i="104"/>
  <c r="AB63" i="105"/>
  <c r="AB63" i="106"/>
  <c r="AB63" i="112"/>
  <c r="AB63" i="113"/>
  <c r="AB63" i="114"/>
  <c r="AB63" i="115"/>
  <c r="AB63" i="116"/>
  <c r="AB63" i="117"/>
  <c r="AB63" i="107"/>
  <c r="AB63" i="118"/>
  <c r="AB63" i="103"/>
  <c r="AB62" i="111"/>
  <c r="AB62" i="104"/>
  <c r="AB62" i="105"/>
  <c r="AB62" i="106"/>
  <c r="AB62" i="112"/>
  <c r="AB62" i="113"/>
  <c r="AB62" i="114"/>
  <c r="AB62" i="115"/>
  <c r="AB62" i="116"/>
  <c r="AB62" i="117"/>
  <c r="AB62" i="107"/>
  <c r="AB62" i="118"/>
  <c r="AB62" i="103"/>
  <c r="AB64" i="111"/>
  <c r="AB64" i="104"/>
  <c r="AB64" i="105"/>
  <c r="AB64" i="112"/>
  <c r="AB64" i="106"/>
  <c r="AB64" i="113"/>
  <c r="AB64" i="115"/>
  <c r="AB64" i="116"/>
  <c r="AB64" i="114"/>
  <c r="AB64" i="117"/>
  <c r="AB64" i="107"/>
  <c r="AB64" i="118"/>
  <c r="AB64" i="103"/>
  <c r="N60" i="100"/>
  <c r="AB60" i="104" s="1"/>
  <c r="R60" i="99"/>
  <c r="R52" i="98"/>
  <c r="R90" i="98"/>
  <c r="R71" i="98"/>
  <c r="R61" i="99"/>
  <c r="R63" i="99"/>
  <c r="R84" i="98"/>
  <c r="N61" i="99"/>
  <c r="R64" i="99"/>
  <c r="R62" i="99"/>
  <c r="X48" i="120"/>
  <c r="X49" i="120"/>
  <c r="X50" i="120"/>
  <c r="F119" i="99"/>
  <c r="B118" i="99"/>
  <c r="C118" i="99"/>
  <c r="C118" i="100" s="1"/>
  <c r="D118" i="99"/>
  <c r="D118" i="100" s="1"/>
  <c r="E118" i="99"/>
  <c r="E118" i="100" s="1"/>
  <c r="B119" i="99"/>
  <c r="C119" i="99"/>
  <c r="C119" i="100" s="1"/>
  <c r="D119" i="99"/>
  <c r="D119" i="100" s="1"/>
  <c r="E119" i="99"/>
  <c r="E119" i="100" s="1"/>
  <c r="B103" i="100"/>
  <c r="C103" i="100"/>
  <c r="D103" i="100"/>
  <c r="E103" i="100"/>
  <c r="B105" i="100"/>
  <c r="C105" i="100"/>
  <c r="D105" i="100"/>
  <c r="E105" i="100"/>
  <c r="B106" i="100"/>
  <c r="C106" i="100"/>
  <c r="D106" i="100"/>
  <c r="E106" i="100"/>
  <c r="B107" i="100"/>
  <c r="C107" i="100"/>
  <c r="D107" i="100"/>
  <c r="E107" i="100"/>
  <c r="B108" i="100"/>
  <c r="C108" i="100"/>
  <c r="D108" i="100"/>
  <c r="E108" i="100"/>
  <c r="B109" i="100"/>
  <c r="C109" i="100"/>
  <c r="D109" i="100"/>
  <c r="E109" i="100"/>
  <c r="X61" i="115" l="1"/>
  <c r="X61" i="117"/>
  <c r="X61" i="106"/>
  <c r="X61" i="105"/>
  <c r="X61" i="116"/>
  <c r="X61" i="103"/>
  <c r="X61" i="111"/>
  <c r="X61" i="104"/>
  <c r="X61" i="114"/>
  <c r="X61" i="118"/>
  <c r="X61" i="112"/>
  <c r="X61" i="107"/>
  <c r="X61" i="113"/>
  <c r="X60" i="111"/>
  <c r="X60" i="105"/>
  <c r="X60" i="106"/>
  <c r="X60" i="107"/>
  <c r="X60" i="118"/>
  <c r="X60" i="104"/>
  <c r="X60" i="116"/>
  <c r="X60" i="117"/>
  <c r="X60" i="114"/>
  <c r="X60" i="103"/>
  <c r="X60" i="115"/>
  <c r="X60" i="113"/>
  <c r="X60" i="112"/>
  <c r="X63" i="105"/>
  <c r="X63" i="115"/>
  <c r="X63" i="116"/>
  <c r="X63" i="104"/>
  <c r="X63" i="114"/>
  <c r="X63" i="103"/>
  <c r="X63" i="118"/>
  <c r="X63" i="113"/>
  <c r="X63" i="107"/>
  <c r="X63" i="111"/>
  <c r="X63" i="117"/>
  <c r="X63" i="112"/>
  <c r="X63" i="106"/>
  <c r="X62" i="115"/>
  <c r="X62" i="117"/>
  <c r="X62" i="103"/>
  <c r="X62" i="111"/>
  <c r="X62" i="118"/>
  <c r="X62" i="104"/>
  <c r="X62" i="112"/>
  <c r="X62" i="106"/>
  <c r="X62" i="113"/>
  <c r="X62" i="116"/>
  <c r="X62" i="107"/>
  <c r="X62" i="105"/>
  <c r="X62" i="114"/>
  <c r="AB60" i="117"/>
  <c r="AB60" i="112"/>
  <c r="AB60" i="116"/>
  <c r="AB60" i="115"/>
  <c r="AB60" i="105"/>
  <c r="AB60" i="103"/>
  <c r="AB60" i="113"/>
  <c r="AB60" i="111"/>
  <c r="AB60" i="106"/>
  <c r="AB60" i="118"/>
  <c r="AB60" i="114"/>
  <c r="AB60" i="107"/>
  <c r="L119" i="99"/>
  <c r="N119" i="99"/>
  <c r="J119" i="99"/>
  <c r="R109" i="100"/>
  <c r="P109" i="100"/>
  <c r="T109" i="100"/>
  <c r="N109" i="100"/>
  <c r="L109" i="100"/>
  <c r="J109" i="100"/>
  <c r="T105" i="100"/>
  <c r="P105" i="100"/>
  <c r="N105" i="100"/>
  <c r="L105" i="100"/>
  <c r="J105" i="100"/>
  <c r="R108" i="100"/>
  <c r="T108" i="100"/>
  <c r="N108" i="100"/>
  <c r="P108" i="100"/>
  <c r="L108" i="100"/>
  <c r="J108" i="100"/>
  <c r="P106" i="100"/>
  <c r="T106" i="100"/>
  <c r="P107" i="100"/>
  <c r="T107" i="100"/>
  <c r="R107" i="100"/>
  <c r="N107" i="100"/>
  <c r="J107" i="100"/>
  <c r="T118" i="100"/>
  <c r="R118" i="100"/>
  <c r="P118" i="100"/>
  <c r="N118" i="100"/>
  <c r="J118" i="100"/>
  <c r="L118" i="100"/>
  <c r="N61" i="100"/>
  <c r="N61" i="101"/>
  <c r="R63" i="100"/>
  <c r="R63" i="101"/>
  <c r="R61" i="100"/>
  <c r="R61" i="101"/>
  <c r="R60" i="101"/>
  <c r="R60" i="100"/>
  <c r="R62" i="101"/>
  <c r="R62" i="100"/>
  <c r="R64" i="101"/>
  <c r="R64" i="100"/>
  <c r="T119" i="99"/>
  <c r="P119" i="99"/>
  <c r="L107" i="100"/>
  <c r="L106" i="100"/>
  <c r="N106" i="100"/>
  <c r="J106" i="100"/>
  <c r="R105" i="100"/>
  <c r="B119" i="100"/>
  <c r="M119" i="120"/>
  <c r="B118" i="100"/>
  <c r="M118" i="120"/>
  <c r="Q119" i="120"/>
  <c r="F119" i="100"/>
  <c r="Y50" i="120"/>
  <c r="Y48" i="120"/>
  <c r="Y49" i="120"/>
  <c r="X47" i="120"/>
  <c r="B47" i="105"/>
  <c r="B47" i="111"/>
  <c r="B47" i="103"/>
  <c r="Y46" i="120"/>
  <c r="Y45" i="120"/>
  <c r="Y47" i="120"/>
  <c r="X46" i="120"/>
  <c r="B46" i="105"/>
  <c r="B46" i="103"/>
  <c r="B46" i="111"/>
  <c r="X45" i="120"/>
  <c r="B45" i="111"/>
  <c r="B45" i="103"/>
  <c r="F50" i="100"/>
  <c r="F50" i="99"/>
  <c r="F49" i="100"/>
  <c r="F49" i="99"/>
  <c r="F48" i="100"/>
  <c r="F48" i="99"/>
  <c r="F47" i="100"/>
  <c r="F47" i="99"/>
  <c r="F46" i="100"/>
  <c r="F46" i="99"/>
  <c r="F45" i="100"/>
  <c r="F45" i="99"/>
  <c r="E156" i="99"/>
  <c r="E156" i="100" s="1"/>
  <c r="D156" i="99"/>
  <c r="D156" i="100" s="1"/>
  <c r="C156" i="99"/>
  <c r="C156" i="100" s="1"/>
  <c r="F142" i="100"/>
  <c r="F143" i="100"/>
  <c r="F144" i="100"/>
  <c r="F145" i="100"/>
  <c r="F146" i="100"/>
  <c r="F147" i="100"/>
  <c r="F148" i="100"/>
  <c r="F149" i="99"/>
  <c r="F150" i="99"/>
  <c r="F151" i="99"/>
  <c r="B142" i="100"/>
  <c r="C142" i="100"/>
  <c r="D142" i="100"/>
  <c r="E142" i="100"/>
  <c r="B143" i="99"/>
  <c r="C143" i="99"/>
  <c r="C143" i="100" s="1"/>
  <c r="D143" i="99"/>
  <c r="D143" i="100" s="1"/>
  <c r="E143" i="99"/>
  <c r="E143" i="100" s="1"/>
  <c r="B144" i="99"/>
  <c r="C144" i="99"/>
  <c r="C144" i="100" s="1"/>
  <c r="D144" i="99"/>
  <c r="D144" i="100" s="1"/>
  <c r="E144" i="99"/>
  <c r="E144" i="100" s="1"/>
  <c r="B145" i="99"/>
  <c r="C145" i="99"/>
  <c r="C145" i="100" s="1"/>
  <c r="D145" i="99"/>
  <c r="D145" i="100" s="1"/>
  <c r="E145" i="99"/>
  <c r="E145" i="100" s="1"/>
  <c r="B146" i="99"/>
  <c r="C146" i="99"/>
  <c r="C146" i="100" s="1"/>
  <c r="D146" i="99"/>
  <c r="D146" i="100" s="1"/>
  <c r="E146" i="99"/>
  <c r="E146" i="100" s="1"/>
  <c r="B147" i="99"/>
  <c r="C147" i="99"/>
  <c r="C147" i="100" s="1"/>
  <c r="D147" i="99"/>
  <c r="D147" i="100" s="1"/>
  <c r="E147" i="99"/>
  <c r="E147" i="100" s="1"/>
  <c r="B148" i="99"/>
  <c r="C148" i="99"/>
  <c r="C148" i="100" s="1"/>
  <c r="D148" i="99"/>
  <c r="D148" i="100" s="1"/>
  <c r="E148" i="99"/>
  <c r="E148" i="100" s="1"/>
  <c r="B149" i="99"/>
  <c r="C149" i="99"/>
  <c r="C149" i="100" s="1"/>
  <c r="D149" i="99"/>
  <c r="D149" i="100" s="1"/>
  <c r="E149" i="99"/>
  <c r="E149" i="100" s="1"/>
  <c r="B150" i="99"/>
  <c r="C150" i="99"/>
  <c r="C150" i="100" s="1"/>
  <c r="D150" i="99"/>
  <c r="D150" i="100" s="1"/>
  <c r="E150" i="99"/>
  <c r="E150" i="100" s="1"/>
  <c r="B151" i="99"/>
  <c r="C151" i="99"/>
  <c r="C151" i="100" s="1"/>
  <c r="D151" i="99"/>
  <c r="D151" i="100" s="1"/>
  <c r="E151" i="99"/>
  <c r="E151" i="100" s="1"/>
  <c r="F141" i="100"/>
  <c r="E141" i="100"/>
  <c r="D141" i="100"/>
  <c r="C141" i="100"/>
  <c r="B141" i="100"/>
  <c r="F140" i="100"/>
  <c r="E140" i="100"/>
  <c r="D140" i="100"/>
  <c r="C140" i="100"/>
  <c r="B140" i="100"/>
  <c r="F139" i="100"/>
  <c r="E139" i="100"/>
  <c r="D139" i="100"/>
  <c r="C139" i="100"/>
  <c r="B139" i="100"/>
  <c r="E138" i="100"/>
  <c r="D138" i="100"/>
  <c r="C138" i="100"/>
  <c r="B138" i="100"/>
  <c r="E137" i="100"/>
  <c r="D137" i="100"/>
  <c r="C137" i="100"/>
  <c r="B137" i="100"/>
  <c r="AF60" i="111" l="1"/>
  <c r="AF60" i="105"/>
  <c r="AF60" i="112"/>
  <c r="AF60" i="114"/>
  <c r="AF60" i="116"/>
  <c r="AF60" i="107"/>
  <c r="AF60" i="113"/>
  <c r="AF60" i="115"/>
  <c r="AF60" i="117"/>
  <c r="AF60" i="118"/>
  <c r="AF60" i="104"/>
  <c r="AF60" i="106"/>
  <c r="AF60" i="103"/>
  <c r="AF61" i="111"/>
  <c r="AF61" i="104"/>
  <c r="AF61" i="105"/>
  <c r="AF61" i="106"/>
  <c r="AF61" i="112"/>
  <c r="AF61" i="113"/>
  <c r="AF61" i="114"/>
  <c r="AF61" i="115"/>
  <c r="AF61" i="116"/>
  <c r="AF61" i="107"/>
  <c r="AF61" i="118"/>
  <c r="AF61" i="117"/>
  <c r="AF61" i="103"/>
  <c r="AB61" i="111"/>
  <c r="AB61" i="104"/>
  <c r="AB61" i="105"/>
  <c r="AB61" i="112"/>
  <c r="AB61" i="106"/>
  <c r="AB61" i="113"/>
  <c r="AB61" i="115"/>
  <c r="AB61" i="116"/>
  <c r="AB61" i="114"/>
  <c r="AB61" i="117"/>
  <c r="AB61" i="107"/>
  <c r="AB61" i="118"/>
  <c r="AB61" i="103"/>
  <c r="AF62" i="111"/>
  <c r="AF62" i="104"/>
  <c r="AF62" i="105"/>
  <c r="AF62" i="106"/>
  <c r="AF62" i="112"/>
  <c r="AF62" i="113"/>
  <c r="AF62" i="115"/>
  <c r="AF62" i="116"/>
  <c r="AF62" i="114"/>
  <c r="AF62" i="117"/>
  <c r="AF62" i="107"/>
  <c r="AF62" i="118"/>
  <c r="AF62" i="103"/>
  <c r="AF63" i="111"/>
  <c r="AF63" i="104"/>
  <c r="AF63" i="105"/>
  <c r="AF63" i="112"/>
  <c r="AF63" i="106"/>
  <c r="AF63" i="113"/>
  <c r="AF63" i="115"/>
  <c r="AF63" i="116"/>
  <c r="AF63" i="114"/>
  <c r="AF63" i="117"/>
  <c r="AF63" i="107"/>
  <c r="AF63" i="118"/>
  <c r="AF63" i="103"/>
  <c r="AF64" i="111"/>
  <c r="AF64" i="104"/>
  <c r="AF64" i="105"/>
  <c r="AF64" i="106"/>
  <c r="AF64" i="112"/>
  <c r="AF64" i="113"/>
  <c r="AF64" i="114"/>
  <c r="AF64" i="115"/>
  <c r="AF64" i="116"/>
  <c r="AF64" i="117"/>
  <c r="AF64" i="107"/>
  <c r="AF64" i="118"/>
  <c r="AF64" i="103"/>
  <c r="G106" i="100"/>
  <c r="H106" i="100" s="1"/>
  <c r="G119" i="99"/>
  <c r="H119" i="99" s="1"/>
  <c r="G107" i="100"/>
  <c r="H107" i="100" s="1"/>
  <c r="R119" i="99"/>
  <c r="G108" i="100"/>
  <c r="H108" i="100" s="1"/>
  <c r="G105" i="100"/>
  <c r="H105" i="100" s="1"/>
  <c r="T150" i="99"/>
  <c r="R150" i="99"/>
  <c r="G109" i="100"/>
  <c r="H109" i="100" s="1"/>
  <c r="N149" i="99"/>
  <c r="P149" i="99"/>
  <c r="L149" i="99"/>
  <c r="R151" i="99"/>
  <c r="N151" i="99"/>
  <c r="G118" i="100"/>
  <c r="H118" i="100" s="1"/>
  <c r="P148" i="100"/>
  <c r="R50" i="99"/>
  <c r="N50" i="100"/>
  <c r="J50" i="100"/>
  <c r="R139" i="100"/>
  <c r="P139" i="100"/>
  <c r="J139" i="100"/>
  <c r="P146" i="100"/>
  <c r="L146" i="100"/>
  <c r="J146" i="100"/>
  <c r="J142" i="100"/>
  <c r="N49" i="99"/>
  <c r="R106" i="100"/>
  <c r="P143" i="100"/>
  <c r="R143" i="100"/>
  <c r="T140" i="100"/>
  <c r="R140" i="100"/>
  <c r="J140" i="100"/>
  <c r="T145" i="100"/>
  <c r="P145" i="100"/>
  <c r="J145" i="100"/>
  <c r="N145" i="100"/>
  <c r="T119" i="100"/>
  <c r="P119" i="100"/>
  <c r="N119" i="100"/>
  <c r="T144" i="100"/>
  <c r="P144" i="100"/>
  <c r="N144" i="100"/>
  <c r="J144" i="100"/>
  <c r="P141" i="100"/>
  <c r="R141" i="100"/>
  <c r="P147" i="100"/>
  <c r="T147" i="100"/>
  <c r="R147" i="100"/>
  <c r="L147" i="100"/>
  <c r="R45" i="99"/>
  <c r="N45" i="99"/>
  <c r="R47" i="99"/>
  <c r="N47" i="99"/>
  <c r="J47" i="99"/>
  <c r="R45" i="100"/>
  <c r="N45" i="100"/>
  <c r="R47" i="100"/>
  <c r="N47" i="100"/>
  <c r="J47" i="100"/>
  <c r="R48" i="99"/>
  <c r="J48" i="99"/>
  <c r="N46" i="100"/>
  <c r="R48" i="100"/>
  <c r="J48" i="100"/>
  <c r="C156" i="101"/>
  <c r="C156" i="104"/>
  <c r="C156" i="105"/>
  <c r="C156" i="106"/>
  <c r="C156" i="112"/>
  <c r="C156" i="113"/>
  <c r="C156" i="114"/>
  <c r="C156" i="115"/>
  <c r="C156" i="116"/>
  <c r="C156" i="117"/>
  <c r="C156" i="107"/>
  <c r="C156" i="118"/>
  <c r="C156" i="111"/>
  <c r="C156" i="103"/>
  <c r="D156" i="101"/>
  <c r="D156" i="104"/>
  <c r="D156" i="105"/>
  <c r="D156" i="106"/>
  <c r="D156" i="112"/>
  <c r="D156" i="113"/>
  <c r="D156" i="114"/>
  <c r="D156" i="115"/>
  <c r="D156" i="116"/>
  <c r="D156" i="117"/>
  <c r="D156" i="107"/>
  <c r="D156" i="118"/>
  <c r="D156" i="111"/>
  <c r="D156" i="103"/>
  <c r="E156" i="101"/>
  <c r="E156" i="104"/>
  <c r="E156" i="105"/>
  <c r="E156" i="106"/>
  <c r="E156" i="112"/>
  <c r="E156" i="113"/>
  <c r="E156" i="114"/>
  <c r="E156" i="115"/>
  <c r="E156" i="116"/>
  <c r="E156" i="117"/>
  <c r="E156" i="107"/>
  <c r="E156" i="118"/>
  <c r="E156" i="111"/>
  <c r="E156" i="103"/>
  <c r="T119" i="120"/>
  <c r="U119" i="120"/>
  <c r="J49" i="99"/>
  <c r="R49" i="99"/>
  <c r="N48" i="99"/>
  <c r="N50" i="99"/>
  <c r="J50" i="99"/>
  <c r="L150" i="99"/>
  <c r="J150" i="99"/>
  <c r="P150" i="99"/>
  <c r="N150" i="99"/>
  <c r="R149" i="99"/>
  <c r="T149" i="99"/>
  <c r="J149" i="99"/>
  <c r="L151" i="99"/>
  <c r="P151" i="99"/>
  <c r="T151" i="99"/>
  <c r="J151" i="99"/>
  <c r="J46" i="99"/>
  <c r="R46" i="99"/>
  <c r="N46" i="99"/>
  <c r="J45" i="99"/>
  <c r="L140" i="100"/>
  <c r="P140" i="100"/>
  <c r="N140" i="100"/>
  <c r="R145" i="100"/>
  <c r="L145" i="100"/>
  <c r="J45" i="100"/>
  <c r="R49" i="100"/>
  <c r="N49" i="100"/>
  <c r="J49" i="100"/>
  <c r="R119" i="100"/>
  <c r="J119" i="100"/>
  <c r="T141" i="100"/>
  <c r="L141" i="100"/>
  <c r="J141" i="100"/>
  <c r="N148" i="100"/>
  <c r="R148" i="100"/>
  <c r="J148" i="100"/>
  <c r="L148" i="100"/>
  <c r="L144" i="100"/>
  <c r="R144" i="100"/>
  <c r="T138" i="100"/>
  <c r="L138" i="100"/>
  <c r="P138" i="100"/>
  <c r="R138" i="100"/>
  <c r="N138" i="100"/>
  <c r="J138" i="100"/>
  <c r="G138" i="100"/>
  <c r="H138" i="100" s="1"/>
  <c r="N147" i="100"/>
  <c r="J147" i="100"/>
  <c r="T143" i="100"/>
  <c r="L143" i="100"/>
  <c r="N143" i="100"/>
  <c r="J143" i="100"/>
  <c r="R46" i="100"/>
  <c r="J46" i="100"/>
  <c r="N48" i="100"/>
  <c r="R50" i="100"/>
  <c r="T139" i="100"/>
  <c r="L139" i="100"/>
  <c r="N139" i="100"/>
  <c r="N146" i="100"/>
  <c r="R146" i="100"/>
  <c r="T146" i="100"/>
  <c r="T142" i="100"/>
  <c r="L142" i="100"/>
  <c r="P142" i="100"/>
  <c r="R142" i="100"/>
  <c r="N142" i="100"/>
  <c r="B151" i="100"/>
  <c r="M151" i="120"/>
  <c r="B150" i="100"/>
  <c r="M150" i="120"/>
  <c r="B149" i="100"/>
  <c r="M149" i="120"/>
  <c r="B148" i="100"/>
  <c r="M148" i="120"/>
  <c r="B147" i="100"/>
  <c r="M147" i="120"/>
  <c r="B146" i="100"/>
  <c r="M146" i="120"/>
  <c r="B145" i="100"/>
  <c r="M145" i="120"/>
  <c r="B144" i="100"/>
  <c r="M144" i="120"/>
  <c r="B143" i="100"/>
  <c r="M143" i="120"/>
  <c r="Q151" i="120"/>
  <c r="Q150" i="120"/>
  <c r="Q149" i="120"/>
  <c r="Q46" i="120"/>
  <c r="Q48" i="120"/>
  <c r="Q50" i="120"/>
  <c r="Q45" i="120"/>
  <c r="Q47" i="120"/>
  <c r="Q49" i="120"/>
  <c r="F150" i="100"/>
  <c r="F149" i="100"/>
  <c r="F151" i="100"/>
  <c r="F136" i="99"/>
  <c r="F14" i="99" s="1"/>
  <c r="G147" i="100" l="1"/>
  <c r="H147" i="100" s="1"/>
  <c r="G143" i="100"/>
  <c r="H143" i="100" s="1"/>
  <c r="G139" i="100"/>
  <c r="H139" i="100" s="1"/>
  <c r="G140" i="100"/>
  <c r="H140" i="100" s="1"/>
  <c r="G141" i="100"/>
  <c r="H141" i="100" s="1"/>
  <c r="G119" i="100"/>
  <c r="H119" i="100" s="1"/>
  <c r="G148" i="100"/>
  <c r="H148" i="100" s="1"/>
  <c r="G142" i="100"/>
  <c r="H142" i="100" s="1"/>
  <c r="G151" i="99"/>
  <c r="H151" i="99" s="1"/>
  <c r="G146" i="100"/>
  <c r="H146" i="100" s="1"/>
  <c r="G144" i="100"/>
  <c r="H144" i="100" s="1"/>
  <c r="T148" i="100"/>
  <c r="G145" i="100"/>
  <c r="H145" i="100" s="1"/>
  <c r="G150" i="99"/>
  <c r="H150" i="99" s="1"/>
  <c r="N141" i="100"/>
  <c r="L119" i="100"/>
  <c r="G149" i="99"/>
  <c r="H149" i="99" s="1"/>
  <c r="T151" i="100"/>
  <c r="R151" i="100"/>
  <c r="N151" i="100"/>
  <c r="L151" i="100"/>
  <c r="J151" i="100"/>
  <c r="N149" i="100"/>
  <c r="T149" i="100"/>
  <c r="R149" i="100"/>
  <c r="J149" i="100"/>
  <c r="L149" i="100"/>
  <c r="N150" i="100"/>
  <c r="T150" i="100"/>
  <c r="P150" i="100"/>
  <c r="J150" i="100"/>
  <c r="L150" i="100"/>
  <c r="U151" i="120"/>
  <c r="T151" i="120"/>
  <c r="U150" i="120"/>
  <c r="T150" i="120"/>
  <c r="U149" i="120"/>
  <c r="T149" i="120"/>
  <c r="S49" i="120"/>
  <c r="AP49" i="99" s="1"/>
  <c r="S48" i="120"/>
  <c r="S50" i="120"/>
  <c r="S47" i="120"/>
  <c r="S46" i="120"/>
  <c r="AL46" i="99" s="1"/>
  <c r="F118" i="64"/>
  <c r="P137" i="100"/>
  <c r="T137" i="100"/>
  <c r="L137" i="100"/>
  <c r="N137" i="100"/>
  <c r="J137" i="100"/>
  <c r="R137" i="100"/>
  <c r="G137" i="100"/>
  <c r="H137" i="100" s="1"/>
  <c r="P151" i="100"/>
  <c r="P149" i="100"/>
  <c r="R150" i="100"/>
  <c r="Q136" i="120"/>
  <c r="S45" i="120"/>
  <c r="F115" i="64"/>
  <c r="F136" i="100"/>
  <c r="F14" i="100" s="1"/>
  <c r="E113" i="99"/>
  <c r="E113" i="100" s="1"/>
  <c r="D113" i="99"/>
  <c r="D113" i="100" s="1"/>
  <c r="C113" i="99"/>
  <c r="C113" i="100" s="1"/>
  <c r="B113" i="99"/>
  <c r="E113" i="111" s="1"/>
  <c r="E113" i="103"/>
  <c r="C113" i="111"/>
  <c r="B113" i="111"/>
  <c r="C113" i="104"/>
  <c r="B113" i="104"/>
  <c r="C113" i="105"/>
  <c r="B113" i="105"/>
  <c r="C113" i="106"/>
  <c r="B113" i="106"/>
  <c r="C113" i="112"/>
  <c r="B113" i="112"/>
  <c r="C113" i="113"/>
  <c r="B113" i="113"/>
  <c r="C113" i="114"/>
  <c r="B113" i="114"/>
  <c r="C113" i="115"/>
  <c r="B113" i="115"/>
  <c r="C113" i="116"/>
  <c r="B113" i="116"/>
  <c r="C113" i="117"/>
  <c r="B113" i="117"/>
  <c r="G151" i="100" l="1"/>
  <c r="H151" i="100" s="1"/>
  <c r="G150" i="100"/>
  <c r="H150" i="100" s="1"/>
  <c r="G149" i="100"/>
  <c r="H149" i="100" s="1"/>
  <c r="T113" i="99"/>
  <c r="N113" i="99"/>
  <c r="R113" i="99"/>
  <c r="J113" i="99"/>
  <c r="P113" i="99"/>
  <c r="AL49" i="99"/>
  <c r="AN49" i="99"/>
  <c r="AN50" i="99"/>
  <c r="AP50" i="99"/>
  <c r="AP48" i="99"/>
  <c r="AN48" i="99"/>
  <c r="AN47" i="99"/>
  <c r="AP47" i="99"/>
  <c r="AL47" i="99"/>
  <c r="AL50" i="99"/>
  <c r="AL48" i="99"/>
  <c r="AP46" i="99"/>
  <c r="AN46" i="99"/>
  <c r="D113" i="117"/>
  <c r="D113" i="116"/>
  <c r="D113" i="115"/>
  <c r="D113" i="114"/>
  <c r="D113" i="113"/>
  <c r="D113" i="112"/>
  <c r="D113" i="106"/>
  <c r="D113" i="105"/>
  <c r="D113" i="104"/>
  <c r="D113" i="111"/>
  <c r="E113" i="117"/>
  <c r="E113" i="116"/>
  <c r="E113" i="115"/>
  <c r="E113" i="114"/>
  <c r="E113" i="113"/>
  <c r="E113" i="112"/>
  <c r="E113" i="106"/>
  <c r="E113" i="105"/>
  <c r="E113" i="104"/>
  <c r="F119" i="64"/>
  <c r="AN45" i="99"/>
  <c r="AL45" i="99"/>
  <c r="AP45" i="99"/>
  <c r="D113" i="103"/>
  <c r="M113" i="120"/>
  <c r="Q113" i="120"/>
  <c r="B113" i="100"/>
  <c r="D113" i="118" s="1"/>
  <c r="C113" i="103"/>
  <c r="B113" i="103"/>
  <c r="G113" i="99" l="1"/>
  <c r="H113" i="99" s="1"/>
  <c r="L113" i="99"/>
  <c r="R113" i="100"/>
  <c r="P113" i="100"/>
  <c r="N113" i="100"/>
  <c r="L113" i="100"/>
  <c r="J113" i="100"/>
  <c r="E113" i="107"/>
  <c r="D113" i="107"/>
  <c r="E113" i="118"/>
  <c r="B113" i="101"/>
  <c r="C113" i="118"/>
  <c r="B113" i="118"/>
  <c r="C113" i="107"/>
  <c r="B113" i="107"/>
  <c r="U113" i="120"/>
  <c r="T113" i="120"/>
  <c r="T113" i="100"/>
  <c r="P136" i="103"/>
  <c r="P14" i="103" s="1"/>
  <c r="P35" i="103" s="1"/>
  <c r="N136" i="118"/>
  <c r="N14" i="118" s="1"/>
  <c r="N35" i="118" s="1"/>
  <c r="L136" i="107"/>
  <c r="L14" i="107" s="1"/>
  <c r="L35" i="107" s="1"/>
  <c r="T136" i="107"/>
  <c r="T14" i="107" s="1"/>
  <c r="T35" i="107" s="1"/>
  <c r="J136" i="117"/>
  <c r="J14" i="117" s="1"/>
  <c r="J35" i="117" s="1"/>
  <c r="R136" i="117"/>
  <c r="R14" i="117" s="1"/>
  <c r="R35" i="117" s="1"/>
  <c r="P136" i="116"/>
  <c r="P14" i="116" s="1"/>
  <c r="P35" i="116" s="1"/>
  <c r="N136" i="115"/>
  <c r="N14" i="115" s="1"/>
  <c r="N35" i="115" s="1"/>
  <c r="L136" i="114"/>
  <c r="L14" i="114" s="1"/>
  <c r="L35" i="114" s="1"/>
  <c r="T136" i="114"/>
  <c r="T14" i="114" s="1"/>
  <c r="T35" i="114" s="1"/>
  <c r="J136" i="113"/>
  <c r="J14" i="113" s="1"/>
  <c r="J35" i="113" s="1"/>
  <c r="R136" i="113"/>
  <c r="R14" i="113" s="1"/>
  <c r="R35" i="113" s="1"/>
  <c r="P136" i="112"/>
  <c r="P14" i="112" s="1"/>
  <c r="P35" i="112" s="1"/>
  <c r="N136" i="106"/>
  <c r="N14" i="106" s="1"/>
  <c r="N35" i="106" s="1"/>
  <c r="L136" i="105"/>
  <c r="L14" i="105" s="1"/>
  <c r="L35" i="105" s="1"/>
  <c r="T136" i="105"/>
  <c r="T14" i="105" s="1"/>
  <c r="T35" i="105" s="1"/>
  <c r="J136" i="104"/>
  <c r="J14" i="104" s="1"/>
  <c r="J35" i="104" s="1"/>
  <c r="R136" i="104"/>
  <c r="R14" i="104" s="1"/>
  <c r="R35" i="104" s="1"/>
  <c r="P136" i="111"/>
  <c r="P14" i="111" s="1"/>
  <c r="P35" i="111" s="1"/>
  <c r="L43" i="103"/>
  <c r="L117" i="103"/>
  <c r="L13" i="103" s="1"/>
  <c r="L34" i="103" s="1"/>
  <c r="T117" i="103"/>
  <c r="T13" i="103" s="1"/>
  <c r="T34" i="103" s="1"/>
  <c r="J117" i="118"/>
  <c r="J13" i="118" s="1"/>
  <c r="J34" i="118" s="1"/>
  <c r="R117" i="118"/>
  <c r="R13" i="118" s="1"/>
  <c r="R34" i="118" s="1"/>
  <c r="P117" i="107"/>
  <c r="P13" i="107" s="1"/>
  <c r="P34" i="107" s="1"/>
  <c r="L117" i="116"/>
  <c r="L13" i="116" s="1"/>
  <c r="L34" i="116" s="1"/>
  <c r="T117" i="116"/>
  <c r="T13" i="116" s="1"/>
  <c r="T34" i="116" s="1"/>
  <c r="J117" i="115"/>
  <c r="J13" i="115" s="1"/>
  <c r="J34" i="115" s="1"/>
  <c r="R117" i="115"/>
  <c r="R13" i="115" s="1"/>
  <c r="R34" i="115" s="1"/>
  <c r="H117" i="114"/>
  <c r="H13" i="114" s="1"/>
  <c r="H34" i="114" s="1"/>
  <c r="P117" i="114"/>
  <c r="P13" i="114" s="1"/>
  <c r="P34" i="114" s="1"/>
  <c r="N117" i="113"/>
  <c r="N13" i="113" s="1"/>
  <c r="N34" i="113" s="1"/>
  <c r="L117" i="111"/>
  <c r="L13" i="111" s="1"/>
  <c r="L34" i="111" s="1"/>
  <c r="T117" i="111"/>
  <c r="T13" i="111" s="1"/>
  <c r="T34" i="111" s="1"/>
  <c r="J136" i="111"/>
  <c r="J14" i="111" s="1"/>
  <c r="J35" i="111" s="1"/>
  <c r="R136" i="111"/>
  <c r="R14" i="111" s="1"/>
  <c r="R35" i="111" s="1"/>
  <c r="H43" i="118"/>
  <c r="P43" i="118"/>
  <c r="L43" i="107"/>
  <c r="T43" i="107"/>
  <c r="H43" i="117"/>
  <c r="H117" i="107"/>
  <c r="H13" i="107" s="1"/>
  <c r="H34" i="107" s="1"/>
  <c r="N117" i="117"/>
  <c r="N13" i="117" s="1"/>
  <c r="N34" i="117" s="1"/>
  <c r="L117" i="112"/>
  <c r="L13" i="112" s="1"/>
  <c r="L34" i="112" s="1"/>
  <c r="T117" i="112"/>
  <c r="T13" i="112" s="1"/>
  <c r="T34" i="112" s="1"/>
  <c r="J117" i="106"/>
  <c r="J13" i="106" s="1"/>
  <c r="J34" i="106" s="1"/>
  <c r="R117" i="106"/>
  <c r="R13" i="106" s="1"/>
  <c r="R34" i="106" s="1"/>
  <c r="H117" i="105"/>
  <c r="H13" i="105" s="1"/>
  <c r="H34" i="105" s="1"/>
  <c r="P117" i="105"/>
  <c r="P13" i="105" s="1"/>
  <c r="P34" i="105" s="1"/>
  <c r="N117" i="104"/>
  <c r="N13" i="104" s="1"/>
  <c r="N34" i="104" s="1"/>
  <c r="T43" i="103"/>
  <c r="P43" i="117"/>
  <c r="L43" i="116"/>
  <c r="T43" i="116"/>
  <c r="H43" i="115"/>
  <c r="P43" i="115"/>
  <c r="L43" i="114"/>
  <c r="T43" i="114"/>
  <c r="H43" i="113"/>
  <c r="P43" i="113"/>
  <c r="L43" i="112"/>
  <c r="T43" i="112"/>
  <c r="H43" i="106"/>
  <c r="P43" i="106"/>
  <c r="L43" i="105"/>
  <c r="H43" i="104"/>
  <c r="P43" i="104"/>
  <c r="L43" i="111"/>
  <c r="T43" i="111"/>
  <c r="P98" i="103"/>
  <c r="P12" i="103" s="1"/>
  <c r="P33" i="103" s="1"/>
  <c r="N98" i="118"/>
  <c r="N12" i="118" s="1"/>
  <c r="N33" i="118" s="1"/>
  <c r="L98" i="107"/>
  <c r="L12" i="107" s="1"/>
  <c r="L33" i="107" s="1"/>
  <c r="T98" i="107"/>
  <c r="T12" i="107" s="1"/>
  <c r="T33" i="107" s="1"/>
  <c r="J98" i="117"/>
  <c r="J12" i="117" s="1"/>
  <c r="J33" i="117" s="1"/>
  <c r="R98" i="117"/>
  <c r="R12" i="117" s="1"/>
  <c r="R33" i="117" s="1"/>
  <c r="H98" i="116"/>
  <c r="H12" i="116" s="1"/>
  <c r="H33" i="116" s="1"/>
  <c r="P98" i="116"/>
  <c r="P12" i="116" s="1"/>
  <c r="P33" i="116" s="1"/>
  <c r="N98" i="115"/>
  <c r="N12" i="115" s="1"/>
  <c r="N33" i="115" s="1"/>
  <c r="L98" i="114"/>
  <c r="L12" i="114" s="1"/>
  <c r="L33" i="114" s="1"/>
  <c r="T98" i="114"/>
  <c r="T12" i="114" s="1"/>
  <c r="T33" i="114" s="1"/>
  <c r="J98" i="113"/>
  <c r="J12" i="113" s="1"/>
  <c r="J33" i="113" s="1"/>
  <c r="R98" i="113"/>
  <c r="R12" i="113" s="1"/>
  <c r="R33" i="113" s="1"/>
  <c r="H98" i="112"/>
  <c r="H12" i="112" s="1"/>
  <c r="H33" i="112" s="1"/>
  <c r="P98" i="112"/>
  <c r="P12" i="112" s="1"/>
  <c r="P33" i="112" s="1"/>
  <c r="N98" i="106"/>
  <c r="N12" i="106" s="1"/>
  <c r="N33" i="106" s="1"/>
  <c r="L98" i="105"/>
  <c r="L12" i="105" s="1"/>
  <c r="L33" i="105" s="1"/>
  <c r="T98" i="105"/>
  <c r="T12" i="105" s="1"/>
  <c r="T33" i="105" s="1"/>
  <c r="J98" i="104"/>
  <c r="J12" i="104" s="1"/>
  <c r="J33" i="104" s="1"/>
  <c r="R98" i="104"/>
  <c r="R12" i="104" s="1"/>
  <c r="R33" i="104" s="1"/>
  <c r="P98" i="111"/>
  <c r="P12" i="111" s="1"/>
  <c r="P33" i="111" s="1"/>
  <c r="L136" i="103"/>
  <c r="L14" i="103" s="1"/>
  <c r="L35" i="103" s="1"/>
  <c r="T136" i="103"/>
  <c r="T14" i="103" s="1"/>
  <c r="T35" i="103" s="1"/>
  <c r="J136" i="118"/>
  <c r="J14" i="118" s="1"/>
  <c r="J35" i="118" s="1"/>
  <c r="R136" i="118"/>
  <c r="R14" i="118" s="1"/>
  <c r="R35" i="118" s="1"/>
  <c r="P136" i="107"/>
  <c r="P14" i="107" s="1"/>
  <c r="P35" i="107" s="1"/>
  <c r="N136" i="117"/>
  <c r="N14" i="117" s="1"/>
  <c r="N35" i="117" s="1"/>
  <c r="L136" i="116"/>
  <c r="L14" i="116" s="1"/>
  <c r="L35" i="116" s="1"/>
  <c r="T136" i="116"/>
  <c r="T14" i="116" s="1"/>
  <c r="T35" i="116" s="1"/>
  <c r="J136" i="115"/>
  <c r="J14" i="115" s="1"/>
  <c r="J35" i="115" s="1"/>
  <c r="R136" i="115"/>
  <c r="R14" i="115" s="1"/>
  <c r="R35" i="115" s="1"/>
  <c r="P136" i="114"/>
  <c r="P14" i="114" s="1"/>
  <c r="P35" i="114" s="1"/>
  <c r="N136" i="113"/>
  <c r="N14" i="113" s="1"/>
  <c r="N35" i="113" s="1"/>
  <c r="L136" i="112"/>
  <c r="L14" i="112" s="1"/>
  <c r="L35" i="112" s="1"/>
  <c r="T136" i="112"/>
  <c r="T14" i="112" s="1"/>
  <c r="T35" i="112" s="1"/>
  <c r="J136" i="106"/>
  <c r="J14" i="106" s="1"/>
  <c r="J35" i="106" s="1"/>
  <c r="R136" i="106"/>
  <c r="R14" i="106" s="1"/>
  <c r="R35" i="106" s="1"/>
  <c r="P136" i="105"/>
  <c r="P14" i="105" s="1"/>
  <c r="P35" i="105" s="1"/>
  <c r="N136" i="104"/>
  <c r="N14" i="104" s="1"/>
  <c r="N35" i="104" s="1"/>
  <c r="L136" i="111"/>
  <c r="L14" i="111" s="1"/>
  <c r="L35" i="111" s="1"/>
  <c r="T136" i="111"/>
  <c r="T14" i="111" s="1"/>
  <c r="T35" i="111" s="1"/>
  <c r="J136" i="105"/>
  <c r="J14" i="105" s="1"/>
  <c r="J35" i="105" s="1"/>
  <c r="N136" i="111"/>
  <c r="N14" i="111" s="1"/>
  <c r="N35" i="111" s="1"/>
  <c r="N117" i="103"/>
  <c r="N13" i="103" s="1"/>
  <c r="N34" i="103" s="1"/>
  <c r="T117" i="118"/>
  <c r="T13" i="118" s="1"/>
  <c r="T34" i="118" s="1"/>
  <c r="J117" i="107"/>
  <c r="J13" i="107" s="1"/>
  <c r="J34" i="107" s="1"/>
  <c r="N117" i="116"/>
  <c r="N13" i="116" s="1"/>
  <c r="N34" i="116" s="1"/>
  <c r="T117" i="115"/>
  <c r="T13" i="115" s="1"/>
  <c r="T34" i="115" s="1"/>
  <c r="J117" i="114"/>
  <c r="J13" i="114" s="1"/>
  <c r="J34" i="114" s="1"/>
  <c r="R117" i="114"/>
  <c r="R13" i="114" s="1"/>
  <c r="R34" i="114" s="1"/>
  <c r="H117" i="113"/>
  <c r="H13" i="113" s="1"/>
  <c r="H34" i="113" s="1"/>
  <c r="P117" i="113"/>
  <c r="P13" i="113" s="1"/>
  <c r="P34" i="113" s="1"/>
  <c r="N117" i="112"/>
  <c r="N13" i="112" s="1"/>
  <c r="N34" i="112" s="1"/>
  <c r="L117" i="106"/>
  <c r="L13" i="106" s="1"/>
  <c r="L34" i="106" s="1"/>
  <c r="R117" i="105"/>
  <c r="R13" i="105" s="1"/>
  <c r="R34" i="105" s="1"/>
  <c r="H117" i="103"/>
  <c r="H13" i="103" s="1"/>
  <c r="H34" i="103" s="1"/>
  <c r="P117" i="103"/>
  <c r="P13" i="103" s="1"/>
  <c r="P34" i="103" s="1"/>
  <c r="N117" i="118"/>
  <c r="N13" i="118" s="1"/>
  <c r="N34" i="118" s="1"/>
  <c r="L117" i="107"/>
  <c r="L13" i="107" s="1"/>
  <c r="L34" i="107" s="1"/>
  <c r="T117" i="107"/>
  <c r="T13" i="107" s="1"/>
  <c r="T34" i="107" s="1"/>
  <c r="J117" i="117"/>
  <c r="J13" i="117" s="1"/>
  <c r="J34" i="117" s="1"/>
  <c r="H117" i="116"/>
  <c r="H13" i="116" s="1"/>
  <c r="H34" i="116" s="1"/>
  <c r="P117" i="116"/>
  <c r="P13" i="116" s="1"/>
  <c r="P34" i="116" s="1"/>
  <c r="N117" i="115"/>
  <c r="N13" i="115" s="1"/>
  <c r="N34" i="115" s="1"/>
  <c r="L117" i="114"/>
  <c r="L13" i="114" s="1"/>
  <c r="L34" i="114" s="1"/>
  <c r="T117" i="114"/>
  <c r="T13" i="114" s="1"/>
  <c r="T34" i="114" s="1"/>
  <c r="J117" i="113"/>
  <c r="J13" i="113" s="1"/>
  <c r="J34" i="113" s="1"/>
  <c r="R117" i="113"/>
  <c r="R13" i="113" s="1"/>
  <c r="R34" i="113" s="1"/>
  <c r="H117" i="112"/>
  <c r="H13" i="112" s="1"/>
  <c r="H34" i="112" s="1"/>
  <c r="P117" i="112"/>
  <c r="P13" i="112" s="1"/>
  <c r="P34" i="112" s="1"/>
  <c r="N117" i="106"/>
  <c r="N13" i="106" s="1"/>
  <c r="N34" i="106" s="1"/>
  <c r="L117" i="105"/>
  <c r="L13" i="105" s="1"/>
  <c r="L34" i="105" s="1"/>
  <c r="T117" i="105"/>
  <c r="T13" i="105" s="1"/>
  <c r="T34" i="105" s="1"/>
  <c r="J117" i="104"/>
  <c r="J13" i="104" s="1"/>
  <c r="J34" i="104" s="1"/>
  <c r="R117" i="104"/>
  <c r="R13" i="104" s="1"/>
  <c r="R34" i="104" s="1"/>
  <c r="H117" i="111"/>
  <c r="H13" i="111" s="1"/>
  <c r="H34" i="111" s="1"/>
  <c r="P117" i="111"/>
  <c r="P13" i="111" s="1"/>
  <c r="P34" i="111" s="1"/>
  <c r="L117" i="118"/>
  <c r="L13" i="118" s="1"/>
  <c r="L34" i="118" s="1"/>
  <c r="R117" i="107"/>
  <c r="R13" i="107" s="1"/>
  <c r="R34" i="107" s="1"/>
  <c r="H117" i="117"/>
  <c r="H13" i="117" s="1"/>
  <c r="H34" i="117" s="1"/>
  <c r="P117" i="117"/>
  <c r="P13" i="117" s="1"/>
  <c r="P34" i="117" s="1"/>
  <c r="L117" i="115"/>
  <c r="L13" i="115" s="1"/>
  <c r="L34" i="115" s="1"/>
  <c r="N117" i="111"/>
  <c r="N13" i="111" s="1"/>
  <c r="N34" i="111" s="1"/>
  <c r="J117" i="103"/>
  <c r="J13" i="103" s="1"/>
  <c r="J34" i="103" s="1"/>
  <c r="R117" i="103"/>
  <c r="R13" i="103" s="1"/>
  <c r="R34" i="103" s="1"/>
  <c r="H117" i="118"/>
  <c r="H13" i="118" s="1"/>
  <c r="H34" i="118" s="1"/>
  <c r="P117" i="118"/>
  <c r="P13" i="118" s="1"/>
  <c r="P34" i="118" s="1"/>
  <c r="N117" i="107"/>
  <c r="N13" i="107" s="1"/>
  <c r="N34" i="107" s="1"/>
  <c r="L117" i="117"/>
  <c r="L13" i="117" s="1"/>
  <c r="L34" i="117" s="1"/>
  <c r="T117" i="117"/>
  <c r="T13" i="117" s="1"/>
  <c r="T34" i="117" s="1"/>
  <c r="J117" i="116"/>
  <c r="J13" i="116" s="1"/>
  <c r="J34" i="116" s="1"/>
  <c r="R117" i="116"/>
  <c r="R13" i="116" s="1"/>
  <c r="R34" i="116" s="1"/>
  <c r="H117" i="115"/>
  <c r="H13" i="115" s="1"/>
  <c r="H34" i="115" s="1"/>
  <c r="P117" i="115"/>
  <c r="P13" i="115" s="1"/>
  <c r="P34" i="115" s="1"/>
  <c r="N117" i="114"/>
  <c r="N13" i="114" s="1"/>
  <c r="N34" i="114" s="1"/>
  <c r="L117" i="113"/>
  <c r="L13" i="113" s="1"/>
  <c r="L34" i="113" s="1"/>
  <c r="R117" i="112"/>
  <c r="R13" i="112" s="1"/>
  <c r="R34" i="112" s="1"/>
  <c r="P117" i="106"/>
  <c r="P13" i="106" s="1"/>
  <c r="P34" i="106" s="1"/>
  <c r="N117" i="105"/>
  <c r="N13" i="105" s="1"/>
  <c r="N34" i="105" s="1"/>
  <c r="J117" i="111"/>
  <c r="J13" i="111" s="1"/>
  <c r="J34" i="111" s="1"/>
  <c r="R117" i="111"/>
  <c r="R13" i="111" s="1"/>
  <c r="R34" i="111" s="1"/>
  <c r="R98" i="103"/>
  <c r="R12" i="103" s="1"/>
  <c r="R33" i="103" s="1"/>
  <c r="P98" i="118"/>
  <c r="P12" i="118" s="1"/>
  <c r="P33" i="118" s="1"/>
  <c r="N98" i="107"/>
  <c r="N12" i="107" s="1"/>
  <c r="N33" i="107" s="1"/>
  <c r="L98" i="117"/>
  <c r="L12" i="117" s="1"/>
  <c r="L33" i="117" s="1"/>
  <c r="J98" i="116"/>
  <c r="J12" i="116" s="1"/>
  <c r="J33" i="116" s="1"/>
  <c r="R98" i="116"/>
  <c r="R12" i="116" s="1"/>
  <c r="R33" i="116" s="1"/>
  <c r="P98" i="115"/>
  <c r="P12" i="115" s="1"/>
  <c r="P33" i="115" s="1"/>
  <c r="N98" i="114"/>
  <c r="N12" i="114" s="1"/>
  <c r="N33" i="114" s="1"/>
  <c r="J98" i="112"/>
  <c r="J12" i="112" s="1"/>
  <c r="J33" i="112" s="1"/>
  <c r="R98" i="112"/>
  <c r="R12" i="112" s="1"/>
  <c r="R33" i="112" s="1"/>
  <c r="N98" i="105"/>
  <c r="N12" i="105" s="1"/>
  <c r="N33" i="105" s="1"/>
  <c r="L98" i="103"/>
  <c r="L12" i="103" s="1"/>
  <c r="L33" i="103" s="1"/>
  <c r="T98" i="103"/>
  <c r="T12" i="103" s="1"/>
  <c r="T33" i="103" s="1"/>
  <c r="J98" i="118"/>
  <c r="J12" i="118" s="1"/>
  <c r="J33" i="118" s="1"/>
  <c r="R98" i="118"/>
  <c r="R12" i="118" s="1"/>
  <c r="R33" i="118" s="1"/>
  <c r="H98" i="107"/>
  <c r="H12" i="107" s="1"/>
  <c r="H33" i="107" s="1"/>
  <c r="P98" i="107"/>
  <c r="P12" i="107" s="1"/>
  <c r="P33" i="107" s="1"/>
  <c r="N98" i="117"/>
  <c r="N12" i="117" s="1"/>
  <c r="N33" i="117" s="1"/>
  <c r="L98" i="116"/>
  <c r="L12" i="116" s="1"/>
  <c r="L33" i="116" s="1"/>
  <c r="T98" i="116"/>
  <c r="T12" i="116" s="1"/>
  <c r="T33" i="116" s="1"/>
  <c r="J98" i="115"/>
  <c r="J12" i="115" s="1"/>
  <c r="J33" i="115" s="1"/>
  <c r="R98" i="115"/>
  <c r="R12" i="115" s="1"/>
  <c r="R33" i="115" s="1"/>
  <c r="H98" i="114"/>
  <c r="H12" i="114" s="1"/>
  <c r="H33" i="114" s="1"/>
  <c r="P98" i="114"/>
  <c r="P12" i="114" s="1"/>
  <c r="P33" i="114" s="1"/>
  <c r="N98" i="113"/>
  <c r="N12" i="113" s="1"/>
  <c r="N33" i="113" s="1"/>
  <c r="L98" i="112"/>
  <c r="L12" i="112" s="1"/>
  <c r="L33" i="112" s="1"/>
  <c r="T98" i="112"/>
  <c r="T12" i="112" s="1"/>
  <c r="T33" i="112" s="1"/>
  <c r="J98" i="106"/>
  <c r="J12" i="106" s="1"/>
  <c r="J33" i="106" s="1"/>
  <c r="R98" i="106"/>
  <c r="R12" i="106" s="1"/>
  <c r="R33" i="106" s="1"/>
  <c r="P98" i="105"/>
  <c r="P12" i="105" s="1"/>
  <c r="P33" i="105" s="1"/>
  <c r="N98" i="104"/>
  <c r="N12" i="104" s="1"/>
  <c r="N33" i="104" s="1"/>
  <c r="L98" i="111"/>
  <c r="L12" i="111" s="1"/>
  <c r="L33" i="111" s="1"/>
  <c r="T98" i="111"/>
  <c r="T12" i="111" s="1"/>
  <c r="T33" i="111" s="1"/>
  <c r="N98" i="103"/>
  <c r="N12" i="103" s="1"/>
  <c r="N33" i="103" s="1"/>
  <c r="L98" i="118"/>
  <c r="L12" i="118" s="1"/>
  <c r="L33" i="118" s="1"/>
  <c r="J98" i="107"/>
  <c r="J12" i="107" s="1"/>
  <c r="J33" i="107" s="1"/>
  <c r="R98" i="107"/>
  <c r="R12" i="107" s="1"/>
  <c r="R33" i="107" s="1"/>
  <c r="P98" i="117"/>
  <c r="P12" i="117" s="1"/>
  <c r="P33" i="117" s="1"/>
  <c r="N98" i="116"/>
  <c r="N12" i="116" s="1"/>
  <c r="N33" i="116" s="1"/>
  <c r="L98" i="115"/>
  <c r="L12" i="115" s="1"/>
  <c r="L33" i="115" s="1"/>
  <c r="J98" i="114"/>
  <c r="J12" i="114" s="1"/>
  <c r="J33" i="114" s="1"/>
  <c r="R98" i="114"/>
  <c r="R12" i="114" s="1"/>
  <c r="R33" i="114" s="1"/>
  <c r="N98" i="112"/>
  <c r="N12" i="112" s="1"/>
  <c r="N33" i="112" s="1"/>
  <c r="J98" i="105"/>
  <c r="J12" i="105" s="1"/>
  <c r="J33" i="105" s="1"/>
  <c r="R98" i="105"/>
  <c r="R12" i="105" s="1"/>
  <c r="R33" i="105" s="1"/>
  <c r="L43" i="118"/>
  <c r="T43" i="118"/>
  <c r="H43" i="107"/>
  <c r="P43" i="107"/>
  <c r="L43" i="117"/>
  <c r="T43" i="117"/>
  <c r="H43" i="116"/>
  <c r="P43" i="116"/>
  <c r="L43" i="115"/>
  <c r="T43" i="115"/>
  <c r="H43" i="114"/>
  <c r="P43" i="114"/>
  <c r="L43" i="113"/>
  <c r="T43" i="113"/>
  <c r="H43" i="112"/>
  <c r="P43" i="112"/>
  <c r="L43" i="106"/>
  <c r="T43" i="106"/>
  <c r="P43" i="105"/>
  <c r="L43" i="104"/>
  <c r="T43" i="104"/>
  <c r="P43" i="111"/>
  <c r="T43" i="105"/>
  <c r="N98" i="111"/>
  <c r="N12" i="111" s="1"/>
  <c r="N33" i="111" s="1"/>
  <c r="R98" i="111"/>
  <c r="R12" i="111" s="1"/>
  <c r="R33" i="111" s="1"/>
  <c r="H43" i="105"/>
  <c r="H98" i="105"/>
  <c r="H12" i="105" s="1"/>
  <c r="H33" i="105" s="1"/>
  <c r="H43" i="111"/>
  <c r="J98" i="111"/>
  <c r="J12" i="111" s="1"/>
  <c r="J33" i="111" s="1"/>
  <c r="H98" i="111"/>
  <c r="H12" i="111" s="1"/>
  <c r="H33" i="111" s="1"/>
  <c r="J98" i="103"/>
  <c r="J12" i="103" s="1"/>
  <c r="J33" i="103" s="1"/>
  <c r="H98" i="103"/>
  <c r="H12" i="103" s="1"/>
  <c r="H33" i="103" s="1"/>
  <c r="H43" i="103"/>
  <c r="P43" i="103"/>
  <c r="T117" i="113"/>
  <c r="T13" i="113" s="1"/>
  <c r="T34" i="113" s="1"/>
  <c r="T117" i="106"/>
  <c r="T13" i="106" s="1"/>
  <c r="T34" i="106" s="1"/>
  <c r="T117" i="104"/>
  <c r="T13" i="104" s="1"/>
  <c r="T34" i="104" s="1"/>
  <c r="R117" i="117"/>
  <c r="R13" i="117" s="1"/>
  <c r="R34" i="117" s="1"/>
  <c r="P117" i="104"/>
  <c r="P13" i="104" s="1"/>
  <c r="P34" i="104" s="1"/>
  <c r="H117" i="104"/>
  <c r="H13" i="104" s="1"/>
  <c r="H34" i="104" s="1"/>
  <c r="L117" i="104"/>
  <c r="L13" i="104" s="1"/>
  <c r="L34" i="104" s="1"/>
  <c r="J117" i="112"/>
  <c r="J13" i="112" s="1"/>
  <c r="J34" i="112" s="1"/>
  <c r="H117" i="106"/>
  <c r="H13" i="106" s="1"/>
  <c r="H34" i="106" s="1"/>
  <c r="J117" i="105"/>
  <c r="J13" i="105" s="1"/>
  <c r="J34" i="105" s="1"/>
  <c r="H98" i="118"/>
  <c r="H12" i="118" s="1"/>
  <c r="H33" i="118" s="1"/>
  <c r="T98" i="118"/>
  <c r="T12" i="118" s="1"/>
  <c r="T33" i="118" s="1"/>
  <c r="H98" i="117"/>
  <c r="H12" i="117" s="1"/>
  <c r="H33" i="117" s="1"/>
  <c r="T98" i="117"/>
  <c r="T12" i="117" s="1"/>
  <c r="T33" i="117" s="1"/>
  <c r="H98" i="115"/>
  <c r="H12" i="115" s="1"/>
  <c r="H33" i="115" s="1"/>
  <c r="T98" i="115"/>
  <c r="T12" i="115" s="1"/>
  <c r="T33" i="115" s="1"/>
  <c r="T98" i="113"/>
  <c r="T12" i="113" s="1"/>
  <c r="T33" i="113" s="1"/>
  <c r="T98" i="106"/>
  <c r="T12" i="106" s="1"/>
  <c r="T33" i="106" s="1"/>
  <c r="H98" i="113"/>
  <c r="H12" i="113" s="1"/>
  <c r="H33" i="113" s="1"/>
  <c r="P98" i="113"/>
  <c r="P12" i="113" s="1"/>
  <c r="P33" i="113" s="1"/>
  <c r="P98" i="106"/>
  <c r="P12" i="106" s="1"/>
  <c r="P33" i="106" s="1"/>
  <c r="H98" i="104"/>
  <c r="H12" i="104" s="1"/>
  <c r="H33" i="104" s="1"/>
  <c r="P98" i="104"/>
  <c r="P12" i="104" s="1"/>
  <c r="P33" i="104" s="1"/>
  <c r="L98" i="113"/>
  <c r="L12" i="113" s="1"/>
  <c r="L33" i="113" s="1"/>
  <c r="H98" i="106"/>
  <c r="H12" i="106" s="1"/>
  <c r="H33" i="106" s="1"/>
  <c r="L98" i="106"/>
  <c r="L12" i="106" s="1"/>
  <c r="L33" i="106" s="1"/>
  <c r="L98" i="104"/>
  <c r="L12" i="104" s="1"/>
  <c r="L33" i="104" s="1"/>
  <c r="J136" i="103"/>
  <c r="J14" i="103" s="1"/>
  <c r="J35" i="103" s="1"/>
  <c r="N136" i="103"/>
  <c r="N14" i="103" s="1"/>
  <c r="N35" i="103" s="1"/>
  <c r="R136" i="103"/>
  <c r="R14" i="103" s="1"/>
  <c r="R35" i="103" s="1"/>
  <c r="L136" i="118"/>
  <c r="L14" i="118" s="1"/>
  <c r="L35" i="118" s="1"/>
  <c r="P136" i="118"/>
  <c r="P14" i="118" s="1"/>
  <c r="P35" i="118" s="1"/>
  <c r="T136" i="118"/>
  <c r="T14" i="118" s="1"/>
  <c r="T35" i="118" s="1"/>
  <c r="J136" i="107"/>
  <c r="J14" i="107" s="1"/>
  <c r="J35" i="107" s="1"/>
  <c r="N136" i="107"/>
  <c r="N14" i="107" s="1"/>
  <c r="N35" i="107" s="1"/>
  <c r="R136" i="107"/>
  <c r="R14" i="107" s="1"/>
  <c r="R35" i="107" s="1"/>
  <c r="L136" i="117"/>
  <c r="L14" i="117" s="1"/>
  <c r="L35" i="117" s="1"/>
  <c r="P136" i="117"/>
  <c r="P14" i="117" s="1"/>
  <c r="P35" i="117" s="1"/>
  <c r="T136" i="117"/>
  <c r="T14" i="117" s="1"/>
  <c r="T35" i="117" s="1"/>
  <c r="J136" i="116"/>
  <c r="J14" i="116" s="1"/>
  <c r="J35" i="116" s="1"/>
  <c r="N136" i="116"/>
  <c r="N14" i="116" s="1"/>
  <c r="N35" i="116" s="1"/>
  <c r="R136" i="116"/>
  <c r="R14" i="116" s="1"/>
  <c r="R35" i="116" s="1"/>
  <c r="L136" i="115"/>
  <c r="L14" i="115" s="1"/>
  <c r="L35" i="115" s="1"/>
  <c r="P136" i="115"/>
  <c r="P14" i="115" s="1"/>
  <c r="P35" i="115" s="1"/>
  <c r="T136" i="115"/>
  <c r="T14" i="115" s="1"/>
  <c r="T35" i="115" s="1"/>
  <c r="J136" i="114"/>
  <c r="J14" i="114" s="1"/>
  <c r="J35" i="114" s="1"/>
  <c r="N136" i="114"/>
  <c r="N14" i="114" s="1"/>
  <c r="N35" i="114" s="1"/>
  <c r="R136" i="114"/>
  <c r="R14" i="114" s="1"/>
  <c r="R35" i="114" s="1"/>
  <c r="L136" i="113"/>
  <c r="L14" i="113" s="1"/>
  <c r="L35" i="113" s="1"/>
  <c r="P136" i="113"/>
  <c r="P14" i="113" s="1"/>
  <c r="P35" i="113" s="1"/>
  <c r="T136" i="113"/>
  <c r="T14" i="113" s="1"/>
  <c r="T35" i="113" s="1"/>
  <c r="J136" i="112"/>
  <c r="J14" i="112" s="1"/>
  <c r="J35" i="112" s="1"/>
  <c r="N136" i="112"/>
  <c r="N14" i="112" s="1"/>
  <c r="N35" i="112" s="1"/>
  <c r="R136" i="112"/>
  <c r="R14" i="112" s="1"/>
  <c r="R35" i="112" s="1"/>
  <c r="L136" i="106"/>
  <c r="L14" i="106" s="1"/>
  <c r="L35" i="106" s="1"/>
  <c r="P136" i="106"/>
  <c r="P14" i="106" s="1"/>
  <c r="P35" i="106" s="1"/>
  <c r="T136" i="106"/>
  <c r="T14" i="106" s="1"/>
  <c r="T35" i="106" s="1"/>
  <c r="N136" i="105"/>
  <c r="N14" i="105" s="1"/>
  <c r="N35" i="105" s="1"/>
  <c r="R136" i="105"/>
  <c r="R14" i="105" s="1"/>
  <c r="R35" i="105" s="1"/>
  <c r="L136" i="104"/>
  <c r="L14" i="104" s="1"/>
  <c r="L35" i="104" s="1"/>
  <c r="P136" i="104"/>
  <c r="P14" i="104" s="1"/>
  <c r="P35" i="104" s="1"/>
  <c r="T136" i="104"/>
  <c r="T14" i="104" s="1"/>
  <c r="T35" i="104" s="1"/>
  <c r="T98" i="104"/>
  <c r="T12" i="104" s="1"/>
  <c r="T33" i="104" s="1"/>
  <c r="J43" i="103"/>
  <c r="N43" i="103"/>
  <c r="R43" i="103"/>
  <c r="J43" i="118"/>
  <c r="N43" i="118"/>
  <c r="R43" i="118"/>
  <c r="J43" i="107"/>
  <c r="N43" i="107"/>
  <c r="R43" i="107"/>
  <c r="J43" i="117"/>
  <c r="N43" i="117"/>
  <c r="R43" i="117"/>
  <c r="J43" i="116"/>
  <c r="N43" i="116"/>
  <c r="R43" i="116"/>
  <c r="J43" i="115"/>
  <c r="N43" i="115"/>
  <c r="R43" i="115"/>
  <c r="J43" i="114"/>
  <c r="N43" i="114"/>
  <c r="R43" i="114"/>
  <c r="J43" i="113"/>
  <c r="N43" i="113"/>
  <c r="R43" i="113"/>
  <c r="J43" i="112"/>
  <c r="N43" i="112"/>
  <c r="R43" i="112"/>
  <c r="J43" i="106"/>
  <c r="N43" i="106"/>
  <c r="R43" i="106"/>
  <c r="J43" i="105"/>
  <c r="N43" i="105"/>
  <c r="R43" i="105"/>
  <c r="J43" i="104"/>
  <c r="N43" i="104"/>
  <c r="R43" i="104"/>
  <c r="J43" i="111"/>
  <c r="N43" i="111"/>
  <c r="R43" i="111"/>
  <c r="AA46" i="120"/>
  <c r="AA47" i="120"/>
  <c r="AA48" i="120"/>
  <c r="AA49" i="120"/>
  <c r="AA50" i="120"/>
  <c r="AA45" i="120"/>
  <c r="Z46" i="120"/>
  <c r="Z47" i="120"/>
  <c r="Z48" i="120"/>
  <c r="Z49" i="120"/>
  <c r="Z50" i="120"/>
  <c r="Z45" i="120"/>
  <c r="G113" i="100" l="1"/>
  <c r="H113" i="100" s="1"/>
  <c r="T113" i="101"/>
  <c r="R113" i="101"/>
  <c r="P113" i="101"/>
  <c r="N113" i="101"/>
  <c r="L113" i="101"/>
  <c r="J113" i="101"/>
  <c r="O12" i="111"/>
  <c r="S14" i="111"/>
  <c r="O14" i="103"/>
  <c r="M12" i="103"/>
  <c r="M14" i="111"/>
  <c r="M12" i="104"/>
  <c r="O12" i="105"/>
  <c r="K12" i="105"/>
  <c r="S12" i="103"/>
  <c r="S14" i="105"/>
  <c r="K14" i="111"/>
  <c r="O14" i="105"/>
  <c r="I14" i="111"/>
  <c r="I14" i="104"/>
  <c r="I14" i="105"/>
  <c r="M12" i="111"/>
  <c r="K12" i="111"/>
  <c r="M12" i="105"/>
  <c r="O12" i="103"/>
  <c r="S12" i="105"/>
  <c r="I12" i="104"/>
  <c r="S14" i="106"/>
  <c r="M14" i="112"/>
  <c r="K14" i="113"/>
  <c r="S14" i="115"/>
  <c r="M14" i="116"/>
  <c r="K14" i="117"/>
  <c r="S14" i="118"/>
  <c r="S14" i="112"/>
  <c r="Q14" i="115"/>
  <c r="M14" i="117"/>
  <c r="I14" i="113"/>
  <c r="O14" i="116"/>
  <c r="K14" i="107"/>
  <c r="O14" i="106"/>
  <c r="I14" i="112"/>
  <c r="Q14" i="114"/>
  <c r="O14" i="115"/>
  <c r="I14" i="116"/>
  <c r="Q14" i="107"/>
  <c r="O14" i="118"/>
  <c r="O14" i="111"/>
  <c r="K14" i="105"/>
  <c r="K14" i="112"/>
  <c r="I14" i="115"/>
  <c r="O14" i="107"/>
  <c r="M14" i="106"/>
  <c r="S14" i="114"/>
  <c r="Q14" i="117"/>
  <c r="M14" i="118"/>
  <c r="K14" i="106"/>
  <c r="S14" i="113"/>
  <c r="M14" i="114"/>
  <c r="K14" i="115"/>
  <c r="S14" i="117"/>
  <c r="M14" i="107"/>
  <c r="K14" i="118"/>
  <c r="Q14" i="106"/>
  <c r="M14" i="113"/>
  <c r="S14" i="116"/>
  <c r="Q14" i="118"/>
  <c r="Q14" i="104"/>
  <c r="O14" i="112"/>
  <c r="K14" i="114"/>
  <c r="I14" i="117"/>
  <c r="Q14" i="112"/>
  <c r="O14" i="113"/>
  <c r="I14" i="114"/>
  <c r="Q14" i="116"/>
  <c r="O14" i="117"/>
  <c r="I14" i="107"/>
  <c r="Q14" i="111"/>
  <c r="K14" i="103"/>
  <c r="I14" i="106"/>
  <c r="O14" i="114"/>
  <c r="K14" i="116"/>
  <c r="I14" i="118"/>
  <c r="Q14" i="113"/>
  <c r="M14" i="115"/>
  <c r="S14" i="107"/>
  <c r="O12" i="113"/>
  <c r="S12" i="118"/>
  <c r="M12" i="113"/>
  <c r="I12" i="115"/>
  <c r="O12" i="107"/>
  <c r="I12" i="112"/>
  <c r="I12" i="116"/>
  <c r="M12" i="106"/>
  <c r="O12" i="116"/>
  <c r="O12" i="114"/>
  <c r="K12" i="117"/>
  <c r="S12" i="114"/>
  <c r="K12" i="106"/>
  <c r="S12" i="106"/>
  <c r="S12" i="117"/>
  <c r="S12" i="111"/>
  <c r="Q12" i="104"/>
  <c r="M12" i="112"/>
  <c r="M12" i="116"/>
  <c r="K12" i="118"/>
  <c r="S12" i="112"/>
  <c r="K12" i="116"/>
  <c r="Q12" i="118"/>
  <c r="O12" i="115"/>
  <c r="M12" i="107"/>
  <c r="K12" i="114"/>
  <c r="Q12" i="117"/>
  <c r="M12" i="118"/>
  <c r="K12" i="113"/>
  <c r="S12" i="115"/>
  <c r="I12" i="114"/>
  <c r="Q12" i="107"/>
  <c r="Q12" i="106"/>
  <c r="I12" i="113"/>
  <c r="S12" i="107"/>
  <c r="Q12" i="105"/>
  <c r="K12" i="115"/>
  <c r="I12" i="107"/>
  <c r="I12" i="106"/>
  <c r="S12" i="116"/>
  <c r="M12" i="114"/>
  <c r="O12" i="112"/>
  <c r="K12" i="107"/>
  <c r="O12" i="106"/>
  <c r="S12" i="113"/>
  <c r="Q12" i="111"/>
  <c r="I12" i="105"/>
  <c r="Q12" i="114"/>
  <c r="O12" i="117"/>
  <c r="K12" i="112"/>
  <c r="Q12" i="115"/>
  <c r="M12" i="117"/>
  <c r="I12" i="118"/>
  <c r="Q12" i="112"/>
  <c r="Q12" i="116"/>
  <c r="O12" i="118"/>
  <c r="Q12" i="113"/>
  <c r="M12" i="115"/>
  <c r="I12" i="117"/>
  <c r="G12" i="106"/>
  <c r="G12" i="117"/>
  <c r="G12" i="107"/>
  <c r="G12" i="116"/>
  <c r="G12" i="114"/>
  <c r="G12" i="112"/>
  <c r="G12" i="113"/>
  <c r="G12" i="115"/>
  <c r="G12" i="118"/>
  <c r="K12" i="103"/>
  <c r="Q12" i="103"/>
  <c r="S14" i="103"/>
  <c r="K14" i="104"/>
  <c r="M14" i="104"/>
  <c r="S14" i="104"/>
  <c r="O14" i="104"/>
  <c r="G12" i="104"/>
  <c r="S12" i="104"/>
  <c r="K12" i="104"/>
  <c r="O12" i="104"/>
  <c r="M14" i="105"/>
  <c r="Q14" i="103"/>
  <c r="I14" i="103"/>
  <c r="G12" i="111"/>
  <c r="I12" i="111"/>
  <c r="Q14" i="105"/>
  <c r="M14" i="103"/>
  <c r="G12" i="105"/>
  <c r="I12" i="103"/>
  <c r="G12" i="103"/>
  <c r="G113" i="101" l="1"/>
  <c r="H113" i="101" s="1"/>
  <c r="V113" i="104" s="1"/>
  <c r="AH113" i="104"/>
  <c r="AH113" i="105"/>
  <c r="AH113" i="112"/>
  <c r="AH113" i="113"/>
  <c r="AH113" i="115"/>
  <c r="AH113" i="114"/>
  <c r="AH113" i="117"/>
  <c r="AH113" i="116"/>
  <c r="AH113" i="107"/>
  <c r="AH113" i="118"/>
  <c r="AH113" i="106"/>
  <c r="AH113" i="111"/>
  <c r="Z113" i="104"/>
  <c r="Z113" i="105"/>
  <c r="Z113" i="112"/>
  <c r="Z113" i="106"/>
  <c r="Z113" i="113"/>
  <c r="Z113" i="115"/>
  <c r="Z113" i="114"/>
  <c r="Z113" i="117"/>
  <c r="Z113" i="107"/>
  <c r="Z113" i="116"/>
  <c r="Z113" i="118"/>
  <c r="Z113" i="111"/>
  <c r="X113" i="104"/>
  <c r="X113" i="105"/>
  <c r="X113" i="106"/>
  <c r="X113" i="112"/>
  <c r="X113" i="113"/>
  <c r="X113" i="116"/>
  <c r="X113" i="115"/>
  <c r="X113" i="114"/>
  <c r="X113" i="117"/>
  <c r="X113" i="118"/>
  <c r="X113" i="107"/>
  <c r="X113" i="111"/>
  <c r="AB113" i="104"/>
  <c r="AB113" i="105"/>
  <c r="AB113" i="106"/>
  <c r="AB113" i="114"/>
  <c r="AB113" i="107"/>
  <c r="AB113" i="112"/>
  <c r="AB113" i="113"/>
  <c r="AB113" i="115"/>
  <c r="AB113" i="117"/>
  <c r="AB113" i="116"/>
  <c r="AB113" i="118"/>
  <c r="AB113" i="111"/>
  <c r="AF113" i="104"/>
  <c r="AF113" i="106"/>
  <c r="AF113" i="112"/>
  <c r="AF113" i="105"/>
  <c r="AF113" i="113"/>
  <c r="AF113" i="116"/>
  <c r="AF113" i="115"/>
  <c r="AF113" i="117"/>
  <c r="AF113" i="114"/>
  <c r="AF113" i="107"/>
  <c r="AF113" i="111"/>
  <c r="AF113" i="118"/>
  <c r="AD113" i="104"/>
  <c r="AD113" i="105"/>
  <c r="AD113" i="106"/>
  <c r="AD113" i="112"/>
  <c r="AD113" i="116"/>
  <c r="AD113" i="113"/>
  <c r="AD113" i="115"/>
  <c r="AD113" i="117"/>
  <c r="AD113" i="111"/>
  <c r="AD113" i="114"/>
  <c r="AD113" i="107"/>
  <c r="AD113" i="118"/>
  <c r="B120" i="99"/>
  <c r="C120" i="99"/>
  <c r="C120" i="100" s="1"/>
  <c r="D120" i="99"/>
  <c r="D120" i="100" s="1"/>
  <c r="E120" i="99"/>
  <c r="E120" i="100" s="1"/>
  <c r="B121" i="99"/>
  <c r="C121" i="99"/>
  <c r="C121" i="100" s="1"/>
  <c r="D121" i="99"/>
  <c r="D121" i="100" s="1"/>
  <c r="E121" i="99"/>
  <c r="E121" i="100" s="1"/>
  <c r="B122" i="99"/>
  <c r="C122" i="99"/>
  <c r="C122" i="100" s="1"/>
  <c r="D122" i="99"/>
  <c r="D122" i="100" s="1"/>
  <c r="E122" i="99"/>
  <c r="E122" i="100" s="1"/>
  <c r="B123" i="99"/>
  <c r="C123" i="99"/>
  <c r="C123" i="100" s="1"/>
  <c r="D123" i="99"/>
  <c r="D123" i="100" s="1"/>
  <c r="E123" i="99"/>
  <c r="E123" i="100" s="1"/>
  <c r="B124" i="99"/>
  <c r="C124" i="99"/>
  <c r="C124" i="100" s="1"/>
  <c r="D124" i="99"/>
  <c r="D124" i="100" s="1"/>
  <c r="E124" i="99"/>
  <c r="E124" i="100" s="1"/>
  <c r="B125" i="99"/>
  <c r="C125" i="99"/>
  <c r="C125" i="100" s="1"/>
  <c r="D125" i="99"/>
  <c r="D125" i="100" s="1"/>
  <c r="E125" i="99"/>
  <c r="E125" i="100" s="1"/>
  <c r="B126" i="99"/>
  <c r="C126" i="99"/>
  <c r="C126" i="100" s="1"/>
  <c r="D126" i="99"/>
  <c r="D126" i="100" s="1"/>
  <c r="E126" i="99"/>
  <c r="E126" i="100" s="1"/>
  <c r="B127" i="99"/>
  <c r="C127" i="99"/>
  <c r="C127" i="100" s="1"/>
  <c r="D127" i="99"/>
  <c r="D127" i="100" s="1"/>
  <c r="E127" i="99"/>
  <c r="E127" i="100" s="1"/>
  <c r="B128" i="99"/>
  <c r="C128" i="99"/>
  <c r="C128" i="100" s="1"/>
  <c r="D128" i="99"/>
  <c r="D128" i="100" s="1"/>
  <c r="E128" i="99"/>
  <c r="E128" i="100" s="1"/>
  <c r="B129" i="99"/>
  <c r="C129" i="99"/>
  <c r="C129" i="100" s="1"/>
  <c r="D129" i="99"/>
  <c r="D129" i="100" s="1"/>
  <c r="E129" i="99"/>
  <c r="E129" i="100" s="1"/>
  <c r="B130" i="99"/>
  <c r="C130" i="99"/>
  <c r="C130" i="100" s="1"/>
  <c r="D130" i="99"/>
  <c r="D130" i="100" s="1"/>
  <c r="E130" i="99"/>
  <c r="E130" i="100" s="1"/>
  <c r="B131" i="99"/>
  <c r="C131" i="99"/>
  <c r="C131" i="100" s="1"/>
  <c r="D131" i="99"/>
  <c r="D131" i="100" s="1"/>
  <c r="E131" i="99"/>
  <c r="E131" i="100" s="1"/>
  <c r="B132" i="99"/>
  <c r="C132" i="99"/>
  <c r="C132" i="100" s="1"/>
  <c r="D132" i="99"/>
  <c r="D132" i="100" s="1"/>
  <c r="E132" i="99"/>
  <c r="E132" i="100" s="1"/>
  <c r="D100" i="101"/>
  <c r="D102" i="101"/>
  <c r="C103" i="101"/>
  <c r="E103" i="101"/>
  <c r="D106" i="101"/>
  <c r="C107" i="101"/>
  <c r="E107" i="101"/>
  <c r="D108" i="101"/>
  <c r="B110" i="100"/>
  <c r="B110" i="101" s="1"/>
  <c r="C110" i="100"/>
  <c r="C110" i="101" s="1"/>
  <c r="D110" i="100"/>
  <c r="D110" i="101" s="1"/>
  <c r="E110" i="100"/>
  <c r="E110" i="101" s="1"/>
  <c r="B111" i="99"/>
  <c r="C111" i="99"/>
  <c r="C111" i="100" s="1"/>
  <c r="C111" i="101" s="1"/>
  <c r="D111" i="99"/>
  <c r="D111" i="100" s="1"/>
  <c r="D111" i="101" s="1"/>
  <c r="E111" i="99"/>
  <c r="E111" i="100" s="1"/>
  <c r="E111" i="101" s="1"/>
  <c r="B112" i="99"/>
  <c r="C112" i="99"/>
  <c r="C112" i="100" s="1"/>
  <c r="C112" i="101" s="1"/>
  <c r="D112" i="99"/>
  <c r="D112" i="100" s="1"/>
  <c r="D112" i="101" s="1"/>
  <c r="E112" i="99"/>
  <c r="E112" i="100" s="1"/>
  <c r="E112" i="101" s="1"/>
  <c r="B145" i="101"/>
  <c r="B146" i="101"/>
  <c r="B147" i="101"/>
  <c r="B148" i="101"/>
  <c r="B149" i="101"/>
  <c r="B150" i="101"/>
  <c r="B151" i="101"/>
  <c r="B119" i="101"/>
  <c r="B100" i="101"/>
  <c r="E100" i="101"/>
  <c r="C101" i="101"/>
  <c r="E101" i="101"/>
  <c r="C102" i="101"/>
  <c r="B103" i="101"/>
  <c r="D103" i="101"/>
  <c r="B105" i="101"/>
  <c r="C105" i="101"/>
  <c r="D105" i="101"/>
  <c r="B106" i="101"/>
  <c r="C106" i="101"/>
  <c r="B107" i="101"/>
  <c r="D107" i="101"/>
  <c r="B108" i="101"/>
  <c r="C108" i="101"/>
  <c r="E108" i="101"/>
  <c r="B109" i="101"/>
  <c r="C109" i="101"/>
  <c r="D109" i="101"/>
  <c r="C100" i="101"/>
  <c r="B101" i="101"/>
  <c r="D101" i="101"/>
  <c r="B102" i="101"/>
  <c r="E102" i="101"/>
  <c r="E105" i="101"/>
  <c r="E106" i="101"/>
  <c r="E109" i="101"/>
  <c r="B138" i="101"/>
  <c r="B139" i="101"/>
  <c r="B140" i="101"/>
  <c r="B141" i="101"/>
  <c r="B142" i="101"/>
  <c r="B143" i="101"/>
  <c r="B144" i="101"/>
  <c r="B137" i="101"/>
  <c r="AQ68" i="105"/>
  <c r="AP68" i="105"/>
  <c r="AO68" i="105"/>
  <c r="AN68" i="105"/>
  <c r="AM68" i="105"/>
  <c r="AL68" i="105"/>
  <c r="C68" i="105"/>
  <c r="B68" i="105"/>
  <c r="V113" i="117" l="1"/>
  <c r="V113" i="118"/>
  <c r="V113" i="114"/>
  <c r="V113" i="106"/>
  <c r="V113" i="112"/>
  <c r="V113" i="111"/>
  <c r="V113" i="115"/>
  <c r="V113" i="105"/>
  <c r="V113" i="113"/>
  <c r="V113" i="107"/>
  <c r="V113" i="116"/>
  <c r="B132" i="100"/>
  <c r="B132" i="101" s="1"/>
  <c r="M132" i="120"/>
  <c r="B131" i="100"/>
  <c r="B131" i="101" s="1"/>
  <c r="M131" i="120"/>
  <c r="B130" i="100"/>
  <c r="B130" i="101" s="1"/>
  <c r="M130" i="120"/>
  <c r="B129" i="100"/>
  <c r="B129" i="101" s="1"/>
  <c r="M129" i="120"/>
  <c r="B128" i="100"/>
  <c r="B128" i="101" s="1"/>
  <c r="M128" i="120"/>
  <c r="B127" i="100"/>
  <c r="B127" i="101" s="1"/>
  <c r="M127" i="120"/>
  <c r="B126" i="100"/>
  <c r="B126" i="101" s="1"/>
  <c r="M126" i="120"/>
  <c r="B125" i="100"/>
  <c r="B125" i="101" s="1"/>
  <c r="M125" i="120"/>
  <c r="B124" i="100"/>
  <c r="B124" i="101" s="1"/>
  <c r="M124" i="120"/>
  <c r="B123" i="100"/>
  <c r="B123" i="101" s="1"/>
  <c r="M123" i="120"/>
  <c r="B122" i="100"/>
  <c r="B122" i="101" s="1"/>
  <c r="M122" i="120"/>
  <c r="B121" i="100"/>
  <c r="B121" i="101" s="1"/>
  <c r="M121" i="120"/>
  <c r="B120" i="100"/>
  <c r="B120" i="101" s="1"/>
  <c r="M120" i="120"/>
  <c r="B112" i="100"/>
  <c r="B112" i="101" s="1"/>
  <c r="M112" i="120"/>
  <c r="B111" i="100"/>
  <c r="B111" i="101" s="1"/>
  <c r="M111" i="120"/>
  <c r="AK68" i="105"/>
  <c r="E151" i="111" l="1"/>
  <c r="D151" i="111"/>
  <c r="C151" i="111"/>
  <c r="B151" i="111"/>
  <c r="E150" i="111"/>
  <c r="D150" i="111"/>
  <c r="C150" i="111"/>
  <c r="B150" i="111"/>
  <c r="E149" i="111"/>
  <c r="D149" i="111"/>
  <c r="C149" i="111"/>
  <c r="B149" i="111"/>
  <c r="E148" i="111"/>
  <c r="D148" i="111"/>
  <c r="C148" i="111"/>
  <c r="B148" i="111"/>
  <c r="E147" i="111"/>
  <c r="D147" i="111"/>
  <c r="C147" i="111"/>
  <c r="B147" i="111"/>
  <c r="E146" i="111"/>
  <c r="D146" i="111"/>
  <c r="C146" i="111"/>
  <c r="B146" i="111"/>
  <c r="E145" i="111"/>
  <c r="D145" i="111"/>
  <c r="C145" i="111"/>
  <c r="B145" i="111"/>
  <c r="E144" i="111"/>
  <c r="D144" i="111"/>
  <c r="C144" i="111"/>
  <c r="B144" i="111"/>
  <c r="E143" i="111"/>
  <c r="D143" i="111"/>
  <c r="C143" i="111"/>
  <c r="B143" i="111"/>
  <c r="E142" i="111"/>
  <c r="D142" i="111"/>
  <c r="C142" i="111"/>
  <c r="B142" i="111"/>
  <c r="E141" i="111"/>
  <c r="D141" i="111"/>
  <c r="C141" i="111"/>
  <c r="B141" i="111"/>
  <c r="E140" i="111"/>
  <c r="D140" i="111"/>
  <c r="C140" i="111"/>
  <c r="B140" i="111"/>
  <c r="E139" i="111"/>
  <c r="D139" i="111"/>
  <c r="C139" i="111"/>
  <c r="B139" i="111"/>
  <c r="E138" i="111"/>
  <c r="D138" i="111"/>
  <c r="C138" i="111"/>
  <c r="B138" i="111"/>
  <c r="E137" i="111"/>
  <c r="D137" i="111"/>
  <c r="C137" i="111"/>
  <c r="B137" i="111"/>
  <c r="E151" i="104"/>
  <c r="D151" i="104"/>
  <c r="C151" i="104"/>
  <c r="B151" i="104"/>
  <c r="E150" i="104"/>
  <c r="D150" i="104"/>
  <c r="C150" i="104"/>
  <c r="B150" i="104"/>
  <c r="E149" i="104"/>
  <c r="D149" i="104"/>
  <c r="C149" i="104"/>
  <c r="B149" i="104"/>
  <c r="E148" i="104"/>
  <c r="D148" i="104"/>
  <c r="C148" i="104"/>
  <c r="B148" i="104"/>
  <c r="E147" i="104"/>
  <c r="D147" i="104"/>
  <c r="C147" i="104"/>
  <c r="B147" i="104"/>
  <c r="E146" i="104"/>
  <c r="D146" i="104"/>
  <c r="C146" i="104"/>
  <c r="B146" i="104"/>
  <c r="E145" i="104"/>
  <c r="D145" i="104"/>
  <c r="C145" i="104"/>
  <c r="B145" i="104"/>
  <c r="E144" i="104"/>
  <c r="D144" i="104"/>
  <c r="C144" i="104"/>
  <c r="B144" i="104"/>
  <c r="E143" i="104"/>
  <c r="D143" i="104"/>
  <c r="C143" i="104"/>
  <c r="B143" i="104"/>
  <c r="E142" i="104"/>
  <c r="D142" i="104"/>
  <c r="C142" i="104"/>
  <c r="B142" i="104"/>
  <c r="E141" i="104"/>
  <c r="D141" i="104"/>
  <c r="C141" i="104"/>
  <c r="B141" i="104"/>
  <c r="E140" i="104"/>
  <c r="D140" i="104"/>
  <c r="C140" i="104"/>
  <c r="B140" i="104"/>
  <c r="E139" i="104"/>
  <c r="D139" i="104"/>
  <c r="C139" i="104"/>
  <c r="B139" i="104"/>
  <c r="E138" i="104"/>
  <c r="D138" i="104"/>
  <c r="C138" i="104"/>
  <c r="B138" i="104"/>
  <c r="E137" i="104"/>
  <c r="D137" i="104"/>
  <c r="C137" i="104"/>
  <c r="B137" i="104"/>
  <c r="E151" i="105"/>
  <c r="D151" i="105"/>
  <c r="C151" i="105"/>
  <c r="B151" i="105"/>
  <c r="E150" i="105"/>
  <c r="D150" i="105"/>
  <c r="C150" i="105"/>
  <c r="B150" i="105"/>
  <c r="E149" i="105"/>
  <c r="D149" i="105"/>
  <c r="C149" i="105"/>
  <c r="B149" i="105"/>
  <c r="E148" i="105"/>
  <c r="D148" i="105"/>
  <c r="C148" i="105"/>
  <c r="B148" i="105"/>
  <c r="E147" i="105"/>
  <c r="D147" i="105"/>
  <c r="C147" i="105"/>
  <c r="B147" i="105"/>
  <c r="E146" i="105"/>
  <c r="D146" i="105"/>
  <c r="C146" i="105"/>
  <c r="B146" i="105"/>
  <c r="E145" i="105"/>
  <c r="D145" i="105"/>
  <c r="C145" i="105"/>
  <c r="B145" i="105"/>
  <c r="E144" i="105"/>
  <c r="D144" i="105"/>
  <c r="C144" i="105"/>
  <c r="B144" i="105"/>
  <c r="E143" i="105"/>
  <c r="D143" i="105"/>
  <c r="C143" i="105"/>
  <c r="B143" i="105"/>
  <c r="E142" i="105"/>
  <c r="D142" i="105"/>
  <c r="C142" i="105"/>
  <c r="B142" i="105"/>
  <c r="E141" i="105"/>
  <c r="D141" i="105"/>
  <c r="C141" i="105"/>
  <c r="B141" i="105"/>
  <c r="E140" i="105"/>
  <c r="D140" i="105"/>
  <c r="C140" i="105"/>
  <c r="B140" i="105"/>
  <c r="E139" i="105"/>
  <c r="D139" i="105"/>
  <c r="C139" i="105"/>
  <c r="B139" i="105"/>
  <c r="E138" i="105"/>
  <c r="D138" i="105"/>
  <c r="C138" i="105"/>
  <c r="B138" i="105"/>
  <c r="E137" i="105"/>
  <c r="D137" i="105"/>
  <c r="C137" i="105"/>
  <c r="B137" i="105"/>
  <c r="E151" i="106"/>
  <c r="D151" i="106"/>
  <c r="C151" i="106"/>
  <c r="B151" i="106"/>
  <c r="E150" i="106"/>
  <c r="D150" i="106"/>
  <c r="C150" i="106"/>
  <c r="B150" i="106"/>
  <c r="E149" i="106"/>
  <c r="D149" i="106"/>
  <c r="C149" i="106"/>
  <c r="B149" i="106"/>
  <c r="E148" i="106"/>
  <c r="D148" i="106"/>
  <c r="C148" i="106"/>
  <c r="B148" i="106"/>
  <c r="E147" i="106"/>
  <c r="D147" i="106"/>
  <c r="C147" i="106"/>
  <c r="B147" i="106"/>
  <c r="E146" i="106"/>
  <c r="D146" i="106"/>
  <c r="C146" i="106"/>
  <c r="B146" i="106"/>
  <c r="E145" i="106"/>
  <c r="D145" i="106"/>
  <c r="C145" i="106"/>
  <c r="B145" i="106"/>
  <c r="E144" i="106"/>
  <c r="D144" i="106"/>
  <c r="C144" i="106"/>
  <c r="B144" i="106"/>
  <c r="E143" i="106"/>
  <c r="D143" i="106"/>
  <c r="C143" i="106"/>
  <c r="B143" i="106"/>
  <c r="E142" i="106"/>
  <c r="D142" i="106"/>
  <c r="C142" i="106"/>
  <c r="B142" i="106"/>
  <c r="E141" i="106"/>
  <c r="D141" i="106"/>
  <c r="C141" i="106"/>
  <c r="B141" i="106"/>
  <c r="E140" i="106"/>
  <c r="D140" i="106"/>
  <c r="C140" i="106"/>
  <c r="B140" i="106"/>
  <c r="E139" i="106"/>
  <c r="D139" i="106"/>
  <c r="C139" i="106"/>
  <c r="B139" i="106"/>
  <c r="E138" i="106"/>
  <c r="D138" i="106"/>
  <c r="C138" i="106"/>
  <c r="B138" i="106"/>
  <c r="E137" i="106"/>
  <c r="D137" i="106"/>
  <c r="C137" i="106"/>
  <c r="B137" i="106"/>
  <c r="E151" i="112"/>
  <c r="D151" i="112"/>
  <c r="C151" i="112"/>
  <c r="B151" i="112"/>
  <c r="E150" i="112"/>
  <c r="D150" i="112"/>
  <c r="C150" i="112"/>
  <c r="B150" i="112"/>
  <c r="E149" i="112"/>
  <c r="D149" i="112"/>
  <c r="C149" i="112"/>
  <c r="B149" i="112"/>
  <c r="E148" i="112"/>
  <c r="D148" i="112"/>
  <c r="C148" i="112"/>
  <c r="B148" i="112"/>
  <c r="E147" i="112"/>
  <c r="D147" i="112"/>
  <c r="C147" i="112"/>
  <c r="B147" i="112"/>
  <c r="E146" i="112"/>
  <c r="D146" i="112"/>
  <c r="C146" i="112"/>
  <c r="B146" i="112"/>
  <c r="E145" i="112"/>
  <c r="D145" i="112"/>
  <c r="C145" i="112"/>
  <c r="B145" i="112"/>
  <c r="E144" i="112"/>
  <c r="D144" i="112"/>
  <c r="C144" i="112"/>
  <c r="B144" i="112"/>
  <c r="E143" i="112"/>
  <c r="D143" i="112"/>
  <c r="C143" i="112"/>
  <c r="B143" i="112"/>
  <c r="E142" i="112"/>
  <c r="D142" i="112"/>
  <c r="C142" i="112"/>
  <c r="B142" i="112"/>
  <c r="E141" i="112"/>
  <c r="D141" i="112"/>
  <c r="C141" i="112"/>
  <c r="B141" i="112"/>
  <c r="E140" i="112"/>
  <c r="D140" i="112"/>
  <c r="C140" i="112"/>
  <c r="B140" i="112"/>
  <c r="E139" i="112"/>
  <c r="D139" i="112"/>
  <c r="C139" i="112"/>
  <c r="B139" i="112"/>
  <c r="E138" i="112"/>
  <c r="D138" i="112"/>
  <c r="C138" i="112"/>
  <c r="B138" i="112"/>
  <c r="E137" i="112"/>
  <c r="D137" i="112"/>
  <c r="C137" i="112"/>
  <c r="B137" i="112"/>
  <c r="E151" i="113"/>
  <c r="D151" i="113"/>
  <c r="C151" i="113"/>
  <c r="B151" i="113"/>
  <c r="E150" i="113"/>
  <c r="D150" i="113"/>
  <c r="C150" i="113"/>
  <c r="B150" i="113"/>
  <c r="E149" i="113"/>
  <c r="D149" i="113"/>
  <c r="C149" i="113"/>
  <c r="B149" i="113"/>
  <c r="E148" i="113"/>
  <c r="D148" i="113"/>
  <c r="C148" i="113"/>
  <c r="B148" i="113"/>
  <c r="E147" i="113"/>
  <c r="D147" i="113"/>
  <c r="C147" i="113"/>
  <c r="B147" i="113"/>
  <c r="E146" i="113"/>
  <c r="D146" i="113"/>
  <c r="C146" i="113"/>
  <c r="B146" i="113"/>
  <c r="E145" i="113"/>
  <c r="D145" i="113"/>
  <c r="C145" i="113"/>
  <c r="B145" i="113"/>
  <c r="E144" i="113"/>
  <c r="D144" i="113"/>
  <c r="C144" i="113"/>
  <c r="B144" i="113"/>
  <c r="E143" i="113"/>
  <c r="D143" i="113"/>
  <c r="C143" i="113"/>
  <c r="B143" i="113"/>
  <c r="E142" i="113"/>
  <c r="D142" i="113"/>
  <c r="C142" i="113"/>
  <c r="B142" i="113"/>
  <c r="E141" i="113"/>
  <c r="D141" i="113"/>
  <c r="C141" i="113"/>
  <c r="B141" i="113"/>
  <c r="E140" i="113"/>
  <c r="D140" i="113"/>
  <c r="C140" i="113"/>
  <c r="B140" i="113"/>
  <c r="E139" i="113"/>
  <c r="D139" i="113"/>
  <c r="C139" i="113"/>
  <c r="B139" i="113"/>
  <c r="E138" i="113"/>
  <c r="D138" i="113"/>
  <c r="C138" i="113"/>
  <c r="B138" i="113"/>
  <c r="E137" i="113"/>
  <c r="D137" i="113"/>
  <c r="C137" i="113"/>
  <c r="B137" i="113"/>
  <c r="E151" i="114"/>
  <c r="D151" i="114"/>
  <c r="C151" i="114"/>
  <c r="B151" i="114"/>
  <c r="E150" i="114"/>
  <c r="D150" i="114"/>
  <c r="C150" i="114"/>
  <c r="B150" i="114"/>
  <c r="E149" i="114"/>
  <c r="D149" i="114"/>
  <c r="C149" i="114"/>
  <c r="B149" i="114"/>
  <c r="E148" i="114"/>
  <c r="D148" i="114"/>
  <c r="C148" i="114"/>
  <c r="B148" i="114"/>
  <c r="E147" i="114"/>
  <c r="D147" i="114"/>
  <c r="C147" i="114"/>
  <c r="B147" i="114"/>
  <c r="E146" i="114"/>
  <c r="D146" i="114"/>
  <c r="C146" i="114"/>
  <c r="B146" i="114"/>
  <c r="E145" i="114"/>
  <c r="D145" i="114"/>
  <c r="C145" i="114"/>
  <c r="B145" i="114"/>
  <c r="E144" i="114"/>
  <c r="D144" i="114"/>
  <c r="C144" i="114"/>
  <c r="B144" i="114"/>
  <c r="E143" i="114"/>
  <c r="D143" i="114"/>
  <c r="C143" i="114"/>
  <c r="B143" i="114"/>
  <c r="E142" i="114"/>
  <c r="D142" i="114"/>
  <c r="C142" i="114"/>
  <c r="B142" i="114"/>
  <c r="E141" i="114"/>
  <c r="D141" i="114"/>
  <c r="C141" i="114"/>
  <c r="B141" i="114"/>
  <c r="E140" i="114"/>
  <c r="D140" i="114"/>
  <c r="C140" i="114"/>
  <c r="B140" i="114"/>
  <c r="E139" i="114"/>
  <c r="D139" i="114"/>
  <c r="C139" i="114"/>
  <c r="B139" i="114"/>
  <c r="E138" i="114"/>
  <c r="D138" i="114"/>
  <c r="C138" i="114"/>
  <c r="B138" i="114"/>
  <c r="E137" i="114"/>
  <c r="D137" i="114"/>
  <c r="C137" i="114"/>
  <c r="B137" i="114"/>
  <c r="E151" i="115"/>
  <c r="D151" i="115"/>
  <c r="C151" i="115"/>
  <c r="B151" i="115"/>
  <c r="E150" i="115"/>
  <c r="D150" i="115"/>
  <c r="C150" i="115"/>
  <c r="B150" i="115"/>
  <c r="E149" i="115"/>
  <c r="D149" i="115"/>
  <c r="C149" i="115"/>
  <c r="B149" i="115"/>
  <c r="E148" i="115"/>
  <c r="D148" i="115"/>
  <c r="C148" i="115"/>
  <c r="B148" i="115"/>
  <c r="E147" i="115"/>
  <c r="D147" i="115"/>
  <c r="C147" i="115"/>
  <c r="B147" i="115"/>
  <c r="E146" i="115"/>
  <c r="D146" i="115"/>
  <c r="C146" i="115"/>
  <c r="B146" i="115"/>
  <c r="E145" i="115"/>
  <c r="D145" i="115"/>
  <c r="C145" i="115"/>
  <c r="B145" i="115"/>
  <c r="E144" i="115"/>
  <c r="D144" i="115"/>
  <c r="C144" i="115"/>
  <c r="B144" i="115"/>
  <c r="E143" i="115"/>
  <c r="D143" i="115"/>
  <c r="C143" i="115"/>
  <c r="B143" i="115"/>
  <c r="E142" i="115"/>
  <c r="D142" i="115"/>
  <c r="C142" i="115"/>
  <c r="B142" i="115"/>
  <c r="E141" i="115"/>
  <c r="D141" i="115"/>
  <c r="C141" i="115"/>
  <c r="B141" i="115"/>
  <c r="E140" i="115"/>
  <c r="D140" i="115"/>
  <c r="C140" i="115"/>
  <c r="B140" i="115"/>
  <c r="E139" i="115"/>
  <c r="D139" i="115"/>
  <c r="C139" i="115"/>
  <c r="B139" i="115"/>
  <c r="E138" i="115"/>
  <c r="D138" i="115"/>
  <c r="C138" i="115"/>
  <c r="B138" i="115"/>
  <c r="E137" i="115"/>
  <c r="D137" i="115"/>
  <c r="C137" i="115"/>
  <c r="B137" i="115"/>
  <c r="E151" i="116"/>
  <c r="D151" i="116"/>
  <c r="C151" i="116"/>
  <c r="B151" i="116"/>
  <c r="E150" i="116"/>
  <c r="D150" i="116"/>
  <c r="C150" i="116"/>
  <c r="B150" i="116"/>
  <c r="E149" i="116"/>
  <c r="D149" i="116"/>
  <c r="C149" i="116"/>
  <c r="B149" i="116"/>
  <c r="E148" i="116"/>
  <c r="D148" i="116"/>
  <c r="C148" i="116"/>
  <c r="B148" i="116"/>
  <c r="E147" i="116"/>
  <c r="D147" i="116"/>
  <c r="C147" i="116"/>
  <c r="B147" i="116"/>
  <c r="E146" i="116"/>
  <c r="D146" i="116"/>
  <c r="C146" i="116"/>
  <c r="B146" i="116"/>
  <c r="E145" i="116"/>
  <c r="D145" i="116"/>
  <c r="C145" i="116"/>
  <c r="B145" i="116"/>
  <c r="E144" i="116"/>
  <c r="D144" i="116"/>
  <c r="C144" i="116"/>
  <c r="B144" i="116"/>
  <c r="E143" i="116"/>
  <c r="D143" i="116"/>
  <c r="C143" i="116"/>
  <c r="B143" i="116"/>
  <c r="E142" i="116"/>
  <c r="D142" i="116"/>
  <c r="C142" i="116"/>
  <c r="B142" i="116"/>
  <c r="E141" i="116"/>
  <c r="D141" i="116"/>
  <c r="C141" i="116"/>
  <c r="B141" i="116"/>
  <c r="E140" i="116"/>
  <c r="D140" i="116"/>
  <c r="C140" i="116"/>
  <c r="B140" i="116"/>
  <c r="E139" i="116"/>
  <c r="D139" i="116"/>
  <c r="C139" i="116"/>
  <c r="B139" i="116"/>
  <c r="E138" i="116"/>
  <c r="D138" i="116"/>
  <c r="C138" i="116"/>
  <c r="B138" i="116"/>
  <c r="E137" i="116"/>
  <c r="D137" i="116"/>
  <c r="C137" i="116"/>
  <c r="B137" i="116"/>
  <c r="E151" i="117"/>
  <c r="D151" i="117"/>
  <c r="C151" i="117"/>
  <c r="B151" i="117"/>
  <c r="E150" i="117"/>
  <c r="D150" i="117"/>
  <c r="C150" i="117"/>
  <c r="B150" i="117"/>
  <c r="E149" i="117"/>
  <c r="D149" i="117"/>
  <c r="C149" i="117"/>
  <c r="B149" i="117"/>
  <c r="E148" i="117"/>
  <c r="D148" i="117"/>
  <c r="C148" i="117"/>
  <c r="B148" i="117"/>
  <c r="E147" i="117"/>
  <c r="D147" i="117"/>
  <c r="C147" i="117"/>
  <c r="B147" i="117"/>
  <c r="E146" i="117"/>
  <c r="D146" i="117"/>
  <c r="C146" i="117"/>
  <c r="B146" i="117"/>
  <c r="E145" i="117"/>
  <c r="D145" i="117"/>
  <c r="C145" i="117"/>
  <c r="B145" i="117"/>
  <c r="E144" i="117"/>
  <c r="D144" i="117"/>
  <c r="C144" i="117"/>
  <c r="B144" i="117"/>
  <c r="E143" i="117"/>
  <c r="D143" i="117"/>
  <c r="C143" i="117"/>
  <c r="B143" i="117"/>
  <c r="E142" i="117"/>
  <c r="D142" i="117"/>
  <c r="C142" i="117"/>
  <c r="B142" i="117"/>
  <c r="E141" i="117"/>
  <c r="D141" i="117"/>
  <c r="C141" i="117"/>
  <c r="B141" i="117"/>
  <c r="E140" i="117"/>
  <c r="D140" i="117"/>
  <c r="C140" i="117"/>
  <c r="B140" i="117"/>
  <c r="E139" i="117"/>
  <c r="D139" i="117"/>
  <c r="C139" i="117"/>
  <c r="B139" i="117"/>
  <c r="E138" i="117"/>
  <c r="D138" i="117"/>
  <c r="C138" i="117"/>
  <c r="B138" i="117"/>
  <c r="E137" i="117"/>
  <c r="D137" i="117"/>
  <c r="C137" i="117"/>
  <c r="B137" i="117"/>
  <c r="E151" i="107"/>
  <c r="D151" i="107"/>
  <c r="C151" i="107"/>
  <c r="B151" i="107"/>
  <c r="E150" i="107"/>
  <c r="D150" i="107"/>
  <c r="C150" i="107"/>
  <c r="B150" i="107"/>
  <c r="E149" i="107"/>
  <c r="D149" i="107"/>
  <c r="C149" i="107"/>
  <c r="B149" i="107"/>
  <c r="E148" i="107"/>
  <c r="D148" i="107"/>
  <c r="C148" i="107"/>
  <c r="B148" i="107"/>
  <c r="E147" i="107"/>
  <c r="D147" i="107"/>
  <c r="C147" i="107"/>
  <c r="B147" i="107"/>
  <c r="E146" i="107"/>
  <c r="D146" i="107"/>
  <c r="C146" i="107"/>
  <c r="B146" i="107"/>
  <c r="E145" i="107"/>
  <c r="D145" i="107"/>
  <c r="C145" i="107"/>
  <c r="B145" i="107"/>
  <c r="E144" i="107"/>
  <c r="D144" i="107"/>
  <c r="C144" i="107"/>
  <c r="B144" i="107"/>
  <c r="E143" i="107"/>
  <c r="D143" i="107"/>
  <c r="C143" i="107"/>
  <c r="B143" i="107"/>
  <c r="E142" i="107"/>
  <c r="D142" i="107"/>
  <c r="C142" i="107"/>
  <c r="B142" i="107"/>
  <c r="E141" i="107"/>
  <c r="D141" i="107"/>
  <c r="C141" i="107"/>
  <c r="B141" i="107"/>
  <c r="E140" i="107"/>
  <c r="D140" i="107"/>
  <c r="C140" i="107"/>
  <c r="B140" i="107"/>
  <c r="E139" i="107"/>
  <c r="D139" i="107"/>
  <c r="C139" i="107"/>
  <c r="B139" i="107"/>
  <c r="E138" i="107"/>
  <c r="D138" i="107"/>
  <c r="C138" i="107"/>
  <c r="B138" i="107"/>
  <c r="E137" i="107"/>
  <c r="D137" i="107"/>
  <c r="C137" i="107"/>
  <c r="B137" i="107"/>
  <c r="E151" i="118"/>
  <c r="D151" i="118"/>
  <c r="C151" i="118"/>
  <c r="B151" i="118"/>
  <c r="E150" i="118"/>
  <c r="D150" i="118"/>
  <c r="C150" i="118"/>
  <c r="B150" i="118"/>
  <c r="E149" i="118"/>
  <c r="D149" i="118"/>
  <c r="C149" i="118"/>
  <c r="B149" i="118"/>
  <c r="E148" i="118"/>
  <c r="D148" i="118"/>
  <c r="C148" i="118"/>
  <c r="B148" i="118"/>
  <c r="E147" i="118"/>
  <c r="D147" i="118"/>
  <c r="C147" i="118"/>
  <c r="B147" i="118"/>
  <c r="E146" i="118"/>
  <c r="D146" i="118"/>
  <c r="C146" i="118"/>
  <c r="B146" i="118"/>
  <c r="E145" i="118"/>
  <c r="D145" i="118"/>
  <c r="C145" i="118"/>
  <c r="B145" i="118"/>
  <c r="E144" i="118"/>
  <c r="D144" i="118"/>
  <c r="C144" i="118"/>
  <c r="B144" i="118"/>
  <c r="E143" i="118"/>
  <c r="D143" i="118"/>
  <c r="C143" i="118"/>
  <c r="B143" i="118"/>
  <c r="E142" i="118"/>
  <c r="D142" i="118"/>
  <c r="C142" i="118"/>
  <c r="B142" i="118"/>
  <c r="E141" i="118"/>
  <c r="D141" i="118"/>
  <c r="C141" i="118"/>
  <c r="B141" i="118"/>
  <c r="E140" i="118"/>
  <c r="D140" i="118"/>
  <c r="C140" i="118"/>
  <c r="B140" i="118"/>
  <c r="E139" i="118"/>
  <c r="D139" i="118"/>
  <c r="C139" i="118"/>
  <c r="B139" i="118"/>
  <c r="E138" i="118"/>
  <c r="D138" i="118"/>
  <c r="C138" i="118"/>
  <c r="B138" i="118"/>
  <c r="E137" i="118"/>
  <c r="D137" i="118"/>
  <c r="C137" i="118"/>
  <c r="B137" i="118"/>
  <c r="E151" i="103"/>
  <c r="D151" i="103"/>
  <c r="C151" i="103"/>
  <c r="B151" i="103"/>
  <c r="E150" i="103"/>
  <c r="D150" i="103"/>
  <c r="C150" i="103"/>
  <c r="B150" i="103"/>
  <c r="E149" i="103"/>
  <c r="D149" i="103"/>
  <c r="C149" i="103"/>
  <c r="B149" i="103"/>
  <c r="E148" i="103"/>
  <c r="D148" i="103"/>
  <c r="C148" i="103"/>
  <c r="B148" i="103"/>
  <c r="E147" i="103"/>
  <c r="D147" i="103"/>
  <c r="C147" i="103"/>
  <c r="B147" i="103"/>
  <c r="E146" i="103"/>
  <c r="D146" i="103"/>
  <c r="C146" i="103"/>
  <c r="B146" i="103"/>
  <c r="E145" i="103"/>
  <c r="D145" i="103"/>
  <c r="C145" i="103"/>
  <c r="B145" i="103"/>
  <c r="E144" i="103"/>
  <c r="D144" i="103"/>
  <c r="C144" i="103"/>
  <c r="B144" i="103"/>
  <c r="E143" i="103"/>
  <c r="D143" i="103"/>
  <c r="C143" i="103"/>
  <c r="B143" i="103"/>
  <c r="E142" i="103"/>
  <c r="D142" i="103"/>
  <c r="C142" i="103"/>
  <c r="B142" i="103"/>
  <c r="E141" i="103"/>
  <c r="D141" i="103"/>
  <c r="C141" i="103"/>
  <c r="B141" i="103"/>
  <c r="E140" i="103"/>
  <c r="D140" i="103"/>
  <c r="C140" i="103"/>
  <c r="B140" i="103"/>
  <c r="E139" i="103"/>
  <c r="D139" i="103"/>
  <c r="C139" i="103"/>
  <c r="B139" i="103"/>
  <c r="E138" i="103"/>
  <c r="D138" i="103"/>
  <c r="C138" i="103"/>
  <c r="B138" i="103"/>
  <c r="E137" i="103"/>
  <c r="D137" i="103"/>
  <c r="C137" i="103"/>
  <c r="B137" i="103"/>
  <c r="E132" i="111"/>
  <c r="D132" i="111"/>
  <c r="C132" i="111"/>
  <c r="B132" i="111"/>
  <c r="E131" i="111"/>
  <c r="D131" i="111"/>
  <c r="C131" i="111"/>
  <c r="B131" i="111"/>
  <c r="E130" i="111"/>
  <c r="D130" i="111"/>
  <c r="C130" i="111"/>
  <c r="B130" i="111"/>
  <c r="E129" i="111"/>
  <c r="D129" i="111"/>
  <c r="C129" i="111"/>
  <c r="B129" i="111"/>
  <c r="E128" i="111"/>
  <c r="D128" i="111"/>
  <c r="C128" i="111"/>
  <c r="B128" i="111"/>
  <c r="E127" i="111"/>
  <c r="D127" i="111"/>
  <c r="C127" i="111"/>
  <c r="B127" i="111"/>
  <c r="E126" i="111"/>
  <c r="D126" i="111"/>
  <c r="C126" i="111"/>
  <c r="B126" i="111"/>
  <c r="E125" i="111"/>
  <c r="D125" i="111"/>
  <c r="C125" i="111"/>
  <c r="B125" i="111"/>
  <c r="E124" i="111"/>
  <c r="D124" i="111"/>
  <c r="C124" i="111"/>
  <c r="B124" i="111"/>
  <c r="E123" i="111"/>
  <c r="D123" i="111"/>
  <c r="C123" i="111"/>
  <c r="B123" i="111"/>
  <c r="E122" i="111"/>
  <c r="D122" i="111"/>
  <c r="C122" i="111"/>
  <c r="B122" i="111"/>
  <c r="E121" i="111"/>
  <c r="D121" i="111"/>
  <c r="C121" i="111"/>
  <c r="B121" i="111"/>
  <c r="E120" i="111"/>
  <c r="D120" i="111"/>
  <c r="C120" i="111"/>
  <c r="B120" i="111"/>
  <c r="E119" i="111"/>
  <c r="D119" i="111"/>
  <c r="C119" i="111"/>
  <c r="B119" i="111"/>
  <c r="E118" i="111"/>
  <c r="D118" i="111"/>
  <c r="C118" i="111"/>
  <c r="B118" i="111"/>
  <c r="E132" i="104"/>
  <c r="D132" i="104"/>
  <c r="C132" i="104"/>
  <c r="B132" i="104"/>
  <c r="E131" i="104"/>
  <c r="D131" i="104"/>
  <c r="C131" i="104"/>
  <c r="B131" i="104"/>
  <c r="E130" i="104"/>
  <c r="D130" i="104"/>
  <c r="C130" i="104"/>
  <c r="B130" i="104"/>
  <c r="E129" i="104"/>
  <c r="D129" i="104"/>
  <c r="C129" i="104"/>
  <c r="B129" i="104"/>
  <c r="E128" i="104"/>
  <c r="D128" i="104"/>
  <c r="C128" i="104"/>
  <c r="B128" i="104"/>
  <c r="E127" i="104"/>
  <c r="D127" i="104"/>
  <c r="C127" i="104"/>
  <c r="B127" i="104"/>
  <c r="E126" i="104"/>
  <c r="D126" i="104"/>
  <c r="C126" i="104"/>
  <c r="B126" i="104"/>
  <c r="E125" i="104"/>
  <c r="D125" i="104"/>
  <c r="C125" i="104"/>
  <c r="B125" i="104"/>
  <c r="E124" i="104"/>
  <c r="D124" i="104"/>
  <c r="C124" i="104"/>
  <c r="B124" i="104"/>
  <c r="E123" i="104"/>
  <c r="D123" i="104"/>
  <c r="C123" i="104"/>
  <c r="B123" i="104"/>
  <c r="E122" i="104"/>
  <c r="D122" i="104"/>
  <c r="C122" i="104"/>
  <c r="B122" i="104"/>
  <c r="E121" i="104"/>
  <c r="D121" i="104"/>
  <c r="C121" i="104"/>
  <c r="B121" i="104"/>
  <c r="E120" i="104"/>
  <c r="D120" i="104"/>
  <c r="C120" i="104"/>
  <c r="B120" i="104"/>
  <c r="E119" i="104"/>
  <c r="D119" i="104"/>
  <c r="C119" i="104"/>
  <c r="B119" i="104"/>
  <c r="E118" i="104"/>
  <c r="D118" i="104"/>
  <c r="C118" i="104"/>
  <c r="B118" i="104"/>
  <c r="E132" i="105"/>
  <c r="D132" i="105"/>
  <c r="C132" i="105"/>
  <c r="B132" i="105"/>
  <c r="E131" i="105"/>
  <c r="D131" i="105"/>
  <c r="C131" i="105"/>
  <c r="B131" i="105"/>
  <c r="E130" i="105"/>
  <c r="D130" i="105"/>
  <c r="C130" i="105"/>
  <c r="B130" i="105"/>
  <c r="E129" i="105"/>
  <c r="D129" i="105"/>
  <c r="C129" i="105"/>
  <c r="B129" i="105"/>
  <c r="E128" i="105"/>
  <c r="D128" i="105"/>
  <c r="C128" i="105"/>
  <c r="B128" i="105"/>
  <c r="E127" i="105"/>
  <c r="D127" i="105"/>
  <c r="C127" i="105"/>
  <c r="B127" i="105"/>
  <c r="E126" i="105"/>
  <c r="D126" i="105"/>
  <c r="C126" i="105"/>
  <c r="B126" i="105"/>
  <c r="E125" i="105"/>
  <c r="D125" i="105"/>
  <c r="C125" i="105"/>
  <c r="B125" i="105"/>
  <c r="E124" i="105"/>
  <c r="D124" i="105"/>
  <c r="C124" i="105"/>
  <c r="B124" i="105"/>
  <c r="E123" i="105"/>
  <c r="D123" i="105"/>
  <c r="C123" i="105"/>
  <c r="B123" i="105"/>
  <c r="E122" i="105"/>
  <c r="D122" i="105"/>
  <c r="C122" i="105"/>
  <c r="B122" i="105"/>
  <c r="E121" i="105"/>
  <c r="D121" i="105"/>
  <c r="C121" i="105"/>
  <c r="B121" i="105"/>
  <c r="E120" i="105"/>
  <c r="D120" i="105"/>
  <c r="C120" i="105"/>
  <c r="B120" i="105"/>
  <c r="E119" i="105"/>
  <c r="D119" i="105"/>
  <c r="C119" i="105"/>
  <c r="B119" i="105"/>
  <c r="E118" i="105"/>
  <c r="D118" i="105"/>
  <c r="C118" i="105"/>
  <c r="B118" i="105"/>
  <c r="E132" i="106"/>
  <c r="D132" i="106"/>
  <c r="C132" i="106"/>
  <c r="B132" i="106"/>
  <c r="E131" i="106"/>
  <c r="D131" i="106"/>
  <c r="C131" i="106"/>
  <c r="B131" i="106"/>
  <c r="E130" i="106"/>
  <c r="D130" i="106"/>
  <c r="C130" i="106"/>
  <c r="B130" i="106"/>
  <c r="E129" i="106"/>
  <c r="D129" i="106"/>
  <c r="C129" i="106"/>
  <c r="B129" i="106"/>
  <c r="E128" i="106"/>
  <c r="D128" i="106"/>
  <c r="C128" i="106"/>
  <c r="B128" i="106"/>
  <c r="E127" i="106"/>
  <c r="D127" i="106"/>
  <c r="C127" i="106"/>
  <c r="B127" i="106"/>
  <c r="E126" i="106"/>
  <c r="D126" i="106"/>
  <c r="C126" i="106"/>
  <c r="B126" i="106"/>
  <c r="E125" i="106"/>
  <c r="D125" i="106"/>
  <c r="C125" i="106"/>
  <c r="B125" i="106"/>
  <c r="E124" i="106"/>
  <c r="D124" i="106"/>
  <c r="C124" i="106"/>
  <c r="B124" i="106"/>
  <c r="E123" i="106"/>
  <c r="D123" i="106"/>
  <c r="C123" i="106"/>
  <c r="B123" i="106"/>
  <c r="E122" i="106"/>
  <c r="D122" i="106"/>
  <c r="C122" i="106"/>
  <c r="B122" i="106"/>
  <c r="E121" i="106"/>
  <c r="D121" i="106"/>
  <c r="C121" i="106"/>
  <c r="B121" i="106"/>
  <c r="E120" i="106"/>
  <c r="D120" i="106"/>
  <c r="C120" i="106"/>
  <c r="B120" i="106"/>
  <c r="E119" i="106"/>
  <c r="D119" i="106"/>
  <c r="C119" i="106"/>
  <c r="B119" i="106"/>
  <c r="E118" i="106"/>
  <c r="D118" i="106"/>
  <c r="C118" i="106"/>
  <c r="B118" i="106"/>
  <c r="E132" i="112"/>
  <c r="D132" i="112"/>
  <c r="C132" i="112"/>
  <c r="B132" i="112"/>
  <c r="E131" i="112"/>
  <c r="D131" i="112"/>
  <c r="C131" i="112"/>
  <c r="B131" i="112"/>
  <c r="E130" i="112"/>
  <c r="D130" i="112"/>
  <c r="C130" i="112"/>
  <c r="B130" i="112"/>
  <c r="E129" i="112"/>
  <c r="D129" i="112"/>
  <c r="C129" i="112"/>
  <c r="B129" i="112"/>
  <c r="E128" i="112"/>
  <c r="D128" i="112"/>
  <c r="C128" i="112"/>
  <c r="B128" i="112"/>
  <c r="E127" i="112"/>
  <c r="D127" i="112"/>
  <c r="C127" i="112"/>
  <c r="B127" i="112"/>
  <c r="E126" i="112"/>
  <c r="D126" i="112"/>
  <c r="C126" i="112"/>
  <c r="B126" i="112"/>
  <c r="E125" i="112"/>
  <c r="D125" i="112"/>
  <c r="C125" i="112"/>
  <c r="B125" i="112"/>
  <c r="E124" i="112"/>
  <c r="D124" i="112"/>
  <c r="C124" i="112"/>
  <c r="B124" i="112"/>
  <c r="E123" i="112"/>
  <c r="D123" i="112"/>
  <c r="C123" i="112"/>
  <c r="B123" i="112"/>
  <c r="E122" i="112"/>
  <c r="D122" i="112"/>
  <c r="C122" i="112"/>
  <c r="B122" i="112"/>
  <c r="E121" i="112"/>
  <c r="D121" i="112"/>
  <c r="C121" i="112"/>
  <c r="B121" i="112"/>
  <c r="E120" i="112"/>
  <c r="D120" i="112"/>
  <c r="C120" i="112"/>
  <c r="B120" i="112"/>
  <c r="E119" i="112"/>
  <c r="D119" i="112"/>
  <c r="C119" i="112"/>
  <c r="B119" i="112"/>
  <c r="E118" i="112"/>
  <c r="D118" i="112"/>
  <c r="C118" i="112"/>
  <c r="B118" i="112"/>
  <c r="E132" i="113"/>
  <c r="D132" i="113"/>
  <c r="C132" i="113"/>
  <c r="B132" i="113"/>
  <c r="E131" i="113"/>
  <c r="D131" i="113"/>
  <c r="C131" i="113"/>
  <c r="B131" i="113"/>
  <c r="E130" i="113"/>
  <c r="D130" i="113"/>
  <c r="C130" i="113"/>
  <c r="B130" i="113"/>
  <c r="E129" i="113"/>
  <c r="D129" i="113"/>
  <c r="C129" i="113"/>
  <c r="B129" i="113"/>
  <c r="E128" i="113"/>
  <c r="D128" i="113"/>
  <c r="C128" i="113"/>
  <c r="B128" i="113"/>
  <c r="E127" i="113"/>
  <c r="D127" i="113"/>
  <c r="C127" i="113"/>
  <c r="B127" i="113"/>
  <c r="E126" i="113"/>
  <c r="D126" i="113"/>
  <c r="C126" i="113"/>
  <c r="B126" i="113"/>
  <c r="E125" i="113"/>
  <c r="D125" i="113"/>
  <c r="C125" i="113"/>
  <c r="B125" i="113"/>
  <c r="E124" i="113"/>
  <c r="D124" i="113"/>
  <c r="C124" i="113"/>
  <c r="B124" i="113"/>
  <c r="E123" i="113"/>
  <c r="D123" i="113"/>
  <c r="C123" i="113"/>
  <c r="B123" i="113"/>
  <c r="E122" i="113"/>
  <c r="D122" i="113"/>
  <c r="C122" i="113"/>
  <c r="B122" i="113"/>
  <c r="E121" i="113"/>
  <c r="D121" i="113"/>
  <c r="C121" i="113"/>
  <c r="B121" i="113"/>
  <c r="E120" i="113"/>
  <c r="D120" i="113"/>
  <c r="C120" i="113"/>
  <c r="B120" i="113"/>
  <c r="E119" i="113"/>
  <c r="D119" i="113"/>
  <c r="C119" i="113"/>
  <c r="B119" i="113"/>
  <c r="E118" i="113"/>
  <c r="D118" i="113"/>
  <c r="C118" i="113"/>
  <c r="B118" i="113"/>
  <c r="E132" i="114"/>
  <c r="D132" i="114"/>
  <c r="C132" i="114"/>
  <c r="B132" i="114"/>
  <c r="E131" i="114"/>
  <c r="D131" i="114"/>
  <c r="C131" i="114"/>
  <c r="B131" i="114"/>
  <c r="E130" i="114"/>
  <c r="D130" i="114"/>
  <c r="C130" i="114"/>
  <c r="B130" i="114"/>
  <c r="E129" i="114"/>
  <c r="D129" i="114"/>
  <c r="C129" i="114"/>
  <c r="B129" i="114"/>
  <c r="E128" i="114"/>
  <c r="D128" i="114"/>
  <c r="C128" i="114"/>
  <c r="B128" i="114"/>
  <c r="E127" i="114"/>
  <c r="D127" i="114"/>
  <c r="C127" i="114"/>
  <c r="B127" i="114"/>
  <c r="E126" i="114"/>
  <c r="D126" i="114"/>
  <c r="C126" i="114"/>
  <c r="B126" i="114"/>
  <c r="E125" i="114"/>
  <c r="D125" i="114"/>
  <c r="C125" i="114"/>
  <c r="B125" i="114"/>
  <c r="E124" i="114"/>
  <c r="D124" i="114"/>
  <c r="C124" i="114"/>
  <c r="B124" i="114"/>
  <c r="E123" i="114"/>
  <c r="D123" i="114"/>
  <c r="C123" i="114"/>
  <c r="B123" i="114"/>
  <c r="E122" i="114"/>
  <c r="D122" i="114"/>
  <c r="C122" i="114"/>
  <c r="B122" i="114"/>
  <c r="E121" i="114"/>
  <c r="D121" i="114"/>
  <c r="C121" i="114"/>
  <c r="B121" i="114"/>
  <c r="E120" i="114"/>
  <c r="D120" i="114"/>
  <c r="C120" i="114"/>
  <c r="B120" i="114"/>
  <c r="E119" i="114"/>
  <c r="D119" i="114"/>
  <c r="C119" i="114"/>
  <c r="B119" i="114"/>
  <c r="E118" i="114"/>
  <c r="D118" i="114"/>
  <c r="C118" i="114"/>
  <c r="B118" i="114"/>
  <c r="E132" i="115"/>
  <c r="D132" i="115"/>
  <c r="C132" i="115"/>
  <c r="B132" i="115"/>
  <c r="E131" i="115"/>
  <c r="D131" i="115"/>
  <c r="C131" i="115"/>
  <c r="B131" i="115"/>
  <c r="E130" i="115"/>
  <c r="D130" i="115"/>
  <c r="C130" i="115"/>
  <c r="B130" i="115"/>
  <c r="E129" i="115"/>
  <c r="D129" i="115"/>
  <c r="C129" i="115"/>
  <c r="B129" i="115"/>
  <c r="E128" i="115"/>
  <c r="D128" i="115"/>
  <c r="C128" i="115"/>
  <c r="B128" i="115"/>
  <c r="E127" i="115"/>
  <c r="D127" i="115"/>
  <c r="C127" i="115"/>
  <c r="B127" i="115"/>
  <c r="E126" i="115"/>
  <c r="D126" i="115"/>
  <c r="C126" i="115"/>
  <c r="B126" i="115"/>
  <c r="E125" i="115"/>
  <c r="D125" i="115"/>
  <c r="C125" i="115"/>
  <c r="B125" i="115"/>
  <c r="E124" i="115"/>
  <c r="D124" i="115"/>
  <c r="C124" i="115"/>
  <c r="B124" i="115"/>
  <c r="E123" i="115"/>
  <c r="D123" i="115"/>
  <c r="C123" i="115"/>
  <c r="B123" i="115"/>
  <c r="E122" i="115"/>
  <c r="D122" i="115"/>
  <c r="C122" i="115"/>
  <c r="B122" i="115"/>
  <c r="E121" i="115"/>
  <c r="D121" i="115"/>
  <c r="C121" i="115"/>
  <c r="B121" i="115"/>
  <c r="E120" i="115"/>
  <c r="D120" i="115"/>
  <c r="C120" i="115"/>
  <c r="B120" i="115"/>
  <c r="E119" i="115"/>
  <c r="D119" i="115"/>
  <c r="C119" i="115"/>
  <c r="B119" i="115"/>
  <c r="E118" i="115"/>
  <c r="D118" i="115"/>
  <c r="C118" i="115"/>
  <c r="B118" i="115"/>
  <c r="E132" i="116"/>
  <c r="D132" i="116"/>
  <c r="C132" i="116"/>
  <c r="B132" i="116"/>
  <c r="E131" i="116"/>
  <c r="D131" i="116"/>
  <c r="C131" i="116"/>
  <c r="B131" i="116"/>
  <c r="E130" i="116"/>
  <c r="D130" i="116"/>
  <c r="C130" i="116"/>
  <c r="B130" i="116"/>
  <c r="E129" i="116"/>
  <c r="D129" i="116"/>
  <c r="C129" i="116"/>
  <c r="B129" i="116"/>
  <c r="E128" i="116"/>
  <c r="D128" i="116"/>
  <c r="C128" i="116"/>
  <c r="B128" i="116"/>
  <c r="E127" i="116"/>
  <c r="D127" i="116"/>
  <c r="C127" i="116"/>
  <c r="B127" i="116"/>
  <c r="E126" i="116"/>
  <c r="D126" i="116"/>
  <c r="C126" i="116"/>
  <c r="B126" i="116"/>
  <c r="E125" i="116"/>
  <c r="D125" i="116"/>
  <c r="C125" i="116"/>
  <c r="B125" i="116"/>
  <c r="E124" i="116"/>
  <c r="D124" i="116"/>
  <c r="C124" i="116"/>
  <c r="B124" i="116"/>
  <c r="E123" i="116"/>
  <c r="D123" i="116"/>
  <c r="C123" i="116"/>
  <c r="B123" i="116"/>
  <c r="E122" i="116"/>
  <c r="D122" i="116"/>
  <c r="C122" i="116"/>
  <c r="B122" i="116"/>
  <c r="E121" i="116"/>
  <c r="D121" i="116"/>
  <c r="C121" i="116"/>
  <c r="B121" i="116"/>
  <c r="E120" i="116"/>
  <c r="D120" i="116"/>
  <c r="C120" i="116"/>
  <c r="B120" i="116"/>
  <c r="E119" i="116"/>
  <c r="D119" i="116"/>
  <c r="C119" i="116"/>
  <c r="B119" i="116"/>
  <c r="E118" i="116"/>
  <c r="D118" i="116"/>
  <c r="C118" i="116"/>
  <c r="B118" i="116"/>
  <c r="E132" i="117"/>
  <c r="D132" i="117"/>
  <c r="C132" i="117"/>
  <c r="B132" i="117"/>
  <c r="E131" i="117"/>
  <c r="D131" i="117"/>
  <c r="C131" i="117"/>
  <c r="B131" i="117"/>
  <c r="E130" i="117"/>
  <c r="D130" i="117"/>
  <c r="C130" i="117"/>
  <c r="B130" i="117"/>
  <c r="E129" i="117"/>
  <c r="D129" i="117"/>
  <c r="C129" i="117"/>
  <c r="B129" i="117"/>
  <c r="E128" i="117"/>
  <c r="D128" i="117"/>
  <c r="C128" i="117"/>
  <c r="B128" i="117"/>
  <c r="E127" i="117"/>
  <c r="D127" i="117"/>
  <c r="C127" i="117"/>
  <c r="B127" i="117"/>
  <c r="E126" i="117"/>
  <c r="D126" i="117"/>
  <c r="C126" i="117"/>
  <c r="B126" i="117"/>
  <c r="E125" i="117"/>
  <c r="D125" i="117"/>
  <c r="C125" i="117"/>
  <c r="B125" i="117"/>
  <c r="E124" i="117"/>
  <c r="D124" i="117"/>
  <c r="C124" i="117"/>
  <c r="B124" i="117"/>
  <c r="E123" i="117"/>
  <c r="D123" i="117"/>
  <c r="C123" i="117"/>
  <c r="B123" i="117"/>
  <c r="E122" i="117"/>
  <c r="D122" i="117"/>
  <c r="C122" i="117"/>
  <c r="B122" i="117"/>
  <c r="E121" i="117"/>
  <c r="D121" i="117"/>
  <c r="C121" i="117"/>
  <c r="B121" i="117"/>
  <c r="E120" i="117"/>
  <c r="D120" i="117"/>
  <c r="C120" i="117"/>
  <c r="B120" i="117"/>
  <c r="E119" i="117"/>
  <c r="D119" i="117"/>
  <c r="C119" i="117"/>
  <c r="B119" i="117"/>
  <c r="E118" i="117"/>
  <c r="D118" i="117"/>
  <c r="C118" i="117"/>
  <c r="B118" i="117"/>
  <c r="E132" i="107"/>
  <c r="D132" i="107"/>
  <c r="C132" i="107"/>
  <c r="B132" i="107"/>
  <c r="E131" i="107"/>
  <c r="D131" i="107"/>
  <c r="C131" i="107"/>
  <c r="B131" i="107"/>
  <c r="E130" i="107"/>
  <c r="D130" i="107"/>
  <c r="C130" i="107"/>
  <c r="B130" i="107"/>
  <c r="E129" i="107"/>
  <c r="D129" i="107"/>
  <c r="C129" i="107"/>
  <c r="B129" i="107"/>
  <c r="E128" i="107"/>
  <c r="D128" i="107"/>
  <c r="C128" i="107"/>
  <c r="B128" i="107"/>
  <c r="E127" i="107"/>
  <c r="D127" i="107"/>
  <c r="C127" i="107"/>
  <c r="B127" i="107"/>
  <c r="E126" i="107"/>
  <c r="D126" i="107"/>
  <c r="C126" i="107"/>
  <c r="B126" i="107"/>
  <c r="E125" i="107"/>
  <c r="D125" i="107"/>
  <c r="C125" i="107"/>
  <c r="B125" i="107"/>
  <c r="E124" i="107"/>
  <c r="D124" i="107"/>
  <c r="C124" i="107"/>
  <c r="B124" i="107"/>
  <c r="E123" i="107"/>
  <c r="D123" i="107"/>
  <c r="C123" i="107"/>
  <c r="B123" i="107"/>
  <c r="E122" i="107"/>
  <c r="D122" i="107"/>
  <c r="C122" i="107"/>
  <c r="B122" i="107"/>
  <c r="E121" i="107"/>
  <c r="D121" i="107"/>
  <c r="C121" i="107"/>
  <c r="B121" i="107"/>
  <c r="E120" i="107"/>
  <c r="D120" i="107"/>
  <c r="C120" i="107"/>
  <c r="B120" i="107"/>
  <c r="E119" i="107"/>
  <c r="D119" i="107"/>
  <c r="C119" i="107"/>
  <c r="B119" i="107"/>
  <c r="E118" i="107"/>
  <c r="D118" i="107"/>
  <c r="C118" i="107"/>
  <c r="B118" i="107"/>
  <c r="E132" i="118"/>
  <c r="D132" i="118"/>
  <c r="C132" i="118"/>
  <c r="B132" i="118"/>
  <c r="E131" i="118"/>
  <c r="D131" i="118"/>
  <c r="C131" i="118"/>
  <c r="B131" i="118"/>
  <c r="E130" i="118"/>
  <c r="D130" i="118"/>
  <c r="C130" i="118"/>
  <c r="B130" i="118"/>
  <c r="E129" i="118"/>
  <c r="D129" i="118"/>
  <c r="C129" i="118"/>
  <c r="B129" i="118"/>
  <c r="E128" i="118"/>
  <c r="D128" i="118"/>
  <c r="C128" i="118"/>
  <c r="B128" i="118"/>
  <c r="E127" i="118"/>
  <c r="D127" i="118"/>
  <c r="C127" i="118"/>
  <c r="B127" i="118"/>
  <c r="E126" i="118"/>
  <c r="D126" i="118"/>
  <c r="C126" i="118"/>
  <c r="B126" i="118"/>
  <c r="E125" i="118"/>
  <c r="D125" i="118"/>
  <c r="C125" i="118"/>
  <c r="B125" i="118"/>
  <c r="E124" i="118"/>
  <c r="D124" i="118"/>
  <c r="C124" i="118"/>
  <c r="B124" i="118"/>
  <c r="E123" i="118"/>
  <c r="D123" i="118"/>
  <c r="C123" i="118"/>
  <c r="B123" i="118"/>
  <c r="E122" i="118"/>
  <c r="D122" i="118"/>
  <c r="C122" i="118"/>
  <c r="B122" i="118"/>
  <c r="E121" i="118"/>
  <c r="D121" i="118"/>
  <c r="C121" i="118"/>
  <c r="B121" i="118"/>
  <c r="E120" i="118"/>
  <c r="D120" i="118"/>
  <c r="C120" i="118"/>
  <c r="B120" i="118"/>
  <c r="E119" i="118"/>
  <c r="D119" i="118"/>
  <c r="C119" i="118"/>
  <c r="B119" i="118"/>
  <c r="E118" i="118"/>
  <c r="D118" i="118"/>
  <c r="C118" i="118"/>
  <c r="B118" i="118"/>
  <c r="E132" i="103"/>
  <c r="D132" i="103"/>
  <c r="C132" i="103"/>
  <c r="B132" i="103"/>
  <c r="E131" i="103"/>
  <c r="D131" i="103"/>
  <c r="C131" i="103"/>
  <c r="B131" i="103"/>
  <c r="E130" i="103"/>
  <c r="D130" i="103"/>
  <c r="C130" i="103"/>
  <c r="B130" i="103"/>
  <c r="E129" i="103"/>
  <c r="D129" i="103"/>
  <c r="C129" i="103"/>
  <c r="B129" i="103"/>
  <c r="E128" i="103"/>
  <c r="D128" i="103"/>
  <c r="C128" i="103"/>
  <c r="B128" i="103"/>
  <c r="E127" i="103"/>
  <c r="D127" i="103"/>
  <c r="C127" i="103"/>
  <c r="B127" i="103"/>
  <c r="E126" i="103"/>
  <c r="D126" i="103"/>
  <c r="C126" i="103"/>
  <c r="B126" i="103"/>
  <c r="E125" i="103"/>
  <c r="D125" i="103"/>
  <c r="C125" i="103"/>
  <c r="B125" i="103"/>
  <c r="E124" i="103"/>
  <c r="D124" i="103"/>
  <c r="C124" i="103"/>
  <c r="B124" i="103"/>
  <c r="E123" i="103"/>
  <c r="D123" i="103"/>
  <c r="C123" i="103"/>
  <c r="B123" i="103"/>
  <c r="E122" i="103"/>
  <c r="D122" i="103"/>
  <c r="C122" i="103"/>
  <c r="B122" i="103"/>
  <c r="E121" i="103"/>
  <c r="D121" i="103"/>
  <c r="C121" i="103"/>
  <c r="B121" i="103"/>
  <c r="E120" i="103"/>
  <c r="D120" i="103"/>
  <c r="C120" i="103"/>
  <c r="B120" i="103"/>
  <c r="E119" i="103"/>
  <c r="D119" i="103"/>
  <c r="C119" i="103"/>
  <c r="B119" i="103"/>
  <c r="E118" i="103"/>
  <c r="D118" i="103"/>
  <c r="C118" i="103"/>
  <c r="B118" i="103"/>
  <c r="B101" i="111"/>
  <c r="C101" i="111"/>
  <c r="D101" i="111"/>
  <c r="E101" i="111"/>
  <c r="B102" i="111"/>
  <c r="C102" i="111"/>
  <c r="D102" i="111"/>
  <c r="E102" i="111"/>
  <c r="B103" i="111"/>
  <c r="C103" i="111"/>
  <c r="D103" i="111"/>
  <c r="E103" i="111"/>
  <c r="B105" i="111"/>
  <c r="C105" i="111"/>
  <c r="D105" i="111"/>
  <c r="E105" i="111"/>
  <c r="B106" i="111"/>
  <c r="C106" i="111"/>
  <c r="D106" i="111"/>
  <c r="E106" i="111"/>
  <c r="B107" i="111"/>
  <c r="C107" i="111"/>
  <c r="D107" i="111"/>
  <c r="E107" i="111"/>
  <c r="B108" i="111"/>
  <c r="C108" i="111"/>
  <c r="D108" i="111"/>
  <c r="E108" i="111"/>
  <c r="B109" i="111"/>
  <c r="C109" i="111"/>
  <c r="D109" i="111"/>
  <c r="E109" i="111"/>
  <c r="B110" i="111"/>
  <c r="C110" i="111"/>
  <c r="D110" i="111"/>
  <c r="E110" i="111"/>
  <c r="B111" i="111"/>
  <c r="C111" i="111"/>
  <c r="D111" i="111"/>
  <c r="E111" i="111"/>
  <c r="B112" i="111"/>
  <c r="C112" i="111"/>
  <c r="D112" i="111"/>
  <c r="E112" i="111"/>
  <c r="B101" i="104"/>
  <c r="C101" i="104"/>
  <c r="D101" i="104"/>
  <c r="E101" i="104"/>
  <c r="B102" i="104"/>
  <c r="C102" i="104"/>
  <c r="D102" i="104"/>
  <c r="E102" i="104"/>
  <c r="B103" i="104"/>
  <c r="C103" i="104"/>
  <c r="D103" i="104"/>
  <c r="E103" i="104"/>
  <c r="B105" i="104"/>
  <c r="C105" i="104"/>
  <c r="D105" i="104"/>
  <c r="E105" i="104"/>
  <c r="B106" i="104"/>
  <c r="C106" i="104"/>
  <c r="D106" i="104"/>
  <c r="E106" i="104"/>
  <c r="B107" i="104"/>
  <c r="C107" i="104"/>
  <c r="D107" i="104"/>
  <c r="E107" i="104"/>
  <c r="B108" i="104"/>
  <c r="C108" i="104"/>
  <c r="D108" i="104"/>
  <c r="E108" i="104"/>
  <c r="B109" i="104"/>
  <c r="C109" i="104"/>
  <c r="D109" i="104"/>
  <c r="E109" i="104"/>
  <c r="B110" i="104"/>
  <c r="C110" i="104"/>
  <c r="D110" i="104"/>
  <c r="E110" i="104"/>
  <c r="B111" i="104"/>
  <c r="C111" i="104"/>
  <c r="D111" i="104"/>
  <c r="E111" i="104"/>
  <c r="B112" i="104"/>
  <c r="C112" i="104"/>
  <c r="D112" i="104"/>
  <c r="E112" i="104"/>
  <c r="B101" i="105"/>
  <c r="C101" i="105"/>
  <c r="D101" i="105"/>
  <c r="E101" i="105"/>
  <c r="B102" i="105"/>
  <c r="C102" i="105"/>
  <c r="D102" i="105"/>
  <c r="E102" i="105"/>
  <c r="B103" i="105"/>
  <c r="C103" i="105"/>
  <c r="D103" i="105"/>
  <c r="E103" i="105"/>
  <c r="B105" i="105"/>
  <c r="C105" i="105"/>
  <c r="D105" i="105"/>
  <c r="E105" i="105"/>
  <c r="B106" i="105"/>
  <c r="C106" i="105"/>
  <c r="D106" i="105"/>
  <c r="E106" i="105"/>
  <c r="B107" i="105"/>
  <c r="C107" i="105"/>
  <c r="D107" i="105"/>
  <c r="E107" i="105"/>
  <c r="B108" i="105"/>
  <c r="C108" i="105"/>
  <c r="D108" i="105"/>
  <c r="E108" i="105"/>
  <c r="B109" i="105"/>
  <c r="C109" i="105"/>
  <c r="D109" i="105"/>
  <c r="E109" i="105"/>
  <c r="B110" i="105"/>
  <c r="C110" i="105"/>
  <c r="D110" i="105"/>
  <c r="E110" i="105"/>
  <c r="B111" i="105"/>
  <c r="C111" i="105"/>
  <c r="D111" i="105"/>
  <c r="E111" i="105"/>
  <c r="B112" i="105"/>
  <c r="C112" i="105"/>
  <c r="D112" i="105"/>
  <c r="E112" i="105"/>
  <c r="B101" i="106"/>
  <c r="C101" i="106"/>
  <c r="D101" i="106"/>
  <c r="E101" i="106"/>
  <c r="B102" i="106"/>
  <c r="C102" i="106"/>
  <c r="D102" i="106"/>
  <c r="E102" i="106"/>
  <c r="B103" i="106"/>
  <c r="C103" i="106"/>
  <c r="D103" i="106"/>
  <c r="E103" i="106"/>
  <c r="B105" i="106"/>
  <c r="C105" i="106"/>
  <c r="D105" i="106"/>
  <c r="E105" i="106"/>
  <c r="B106" i="106"/>
  <c r="C106" i="106"/>
  <c r="D106" i="106"/>
  <c r="E106" i="106"/>
  <c r="B107" i="106"/>
  <c r="C107" i="106"/>
  <c r="D107" i="106"/>
  <c r="E107" i="106"/>
  <c r="B108" i="106"/>
  <c r="C108" i="106"/>
  <c r="D108" i="106"/>
  <c r="E108" i="106"/>
  <c r="B109" i="106"/>
  <c r="C109" i="106"/>
  <c r="D109" i="106"/>
  <c r="E109" i="106"/>
  <c r="B110" i="106"/>
  <c r="C110" i="106"/>
  <c r="D110" i="106"/>
  <c r="E110" i="106"/>
  <c r="B111" i="106"/>
  <c r="C111" i="106"/>
  <c r="D111" i="106"/>
  <c r="E111" i="106"/>
  <c r="B112" i="106"/>
  <c r="C112" i="106"/>
  <c r="D112" i="106"/>
  <c r="E112" i="106"/>
  <c r="B101" i="112"/>
  <c r="C101" i="112"/>
  <c r="D101" i="112"/>
  <c r="E101" i="112"/>
  <c r="B102" i="112"/>
  <c r="C102" i="112"/>
  <c r="D102" i="112"/>
  <c r="E102" i="112"/>
  <c r="B103" i="112"/>
  <c r="C103" i="112"/>
  <c r="D103" i="112"/>
  <c r="E103" i="112"/>
  <c r="B105" i="112"/>
  <c r="C105" i="112"/>
  <c r="D105" i="112"/>
  <c r="E105" i="112"/>
  <c r="B106" i="112"/>
  <c r="C106" i="112"/>
  <c r="D106" i="112"/>
  <c r="E106" i="112"/>
  <c r="B107" i="112"/>
  <c r="C107" i="112"/>
  <c r="D107" i="112"/>
  <c r="E107" i="112"/>
  <c r="B108" i="112"/>
  <c r="C108" i="112"/>
  <c r="D108" i="112"/>
  <c r="E108" i="112"/>
  <c r="B109" i="112"/>
  <c r="C109" i="112"/>
  <c r="D109" i="112"/>
  <c r="E109" i="112"/>
  <c r="B110" i="112"/>
  <c r="C110" i="112"/>
  <c r="D110" i="112"/>
  <c r="E110" i="112"/>
  <c r="B111" i="112"/>
  <c r="C111" i="112"/>
  <c r="D111" i="112"/>
  <c r="E111" i="112"/>
  <c r="B112" i="112"/>
  <c r="C112" i="112"/>
  <c r="D112" i="112"/>
  <c r="E112" i="112"/>
  <c r="B101" i="113"/>
  <c r="C101" i="113"/>
  <c r="D101" i="113"/>
  <c r="E101" i="113"/>
  <c r="B102" i="113"/>
  <c r="C102" i="113"/>
  <c r="D102" i="113"/>
  <c r="E102" i="113"/>
  <c r="B103" i="113"/>
  <c r="C103" i="113"/>
  <c r="D103" i="113"/>
  <c r="E103" i="113"/>
  <c r="B105" i="113"/>
  <c r="C105" i="113"/>
  <c r="D105" i="113"/>
  <c r="E105" i="113"/>
  <c r="B106" i="113"/>
  <c r="C106" i="113"/>
  <c r="D106" i="113"/>
  <c r="E106" i="113"/>
  <c r="B107" i="113"/>
  <c r="C107" i="113"/>
  <c r="D107" i="113"/>
  <c r="E107" i="113"/>
  <c r="B108" i="113"/>
  <c r="C108" i="113"/>
  <c r="D108" i="113"/>
  <c r="E108" i="113"/>
  <c r="B109" i="113"/>
  <c r="C109" i="113"/>
  <c r="D109" i="113"/>
  <c r="E109" i="113"/>
  <c r="B110" i="113"/>
  <c r="C110" i="113"/>
  <c r="D110" i="113"/>
  <c r="E110" i="113"/>
  <c r="B111" i="113"/>
  <c r="C111" i="113"/>
  <c r="D111" i="113"/>
  <c r="E111" i="113"/>
  <c r="B112" i="113"/>
  <c r="C112" i="113"/>
  <c r="D112" i="113"/>
  <c r="E112" i="113"/>
  <c r="B101" i="114"/>
  <c r="C101" i="114"/>
  <c r="D101" i="114"/>
  <c r="E101" i="114"/>
  <c r="B102" i="114"/>
  <c r="C102" i="114"/>
  <c r="D102" i="114"/>
  <c r="E102" i="114"/>
  <c r="B103" i="114"/>
  <c r="C103" i="114"/>
  <c r="D103" i="114"/>
  <c r="E103" i="114"/>
  <c r="B105" i="114"/>
  <c r="C105" i="114"/>
  <c r="D105" i="114"/>
  <c r="E105" i="114"/>
  <c r="B106" i="114"/>
  <c r="C106" i="114"/>
  <c r="D106" i="114"/>
  <c r="E106" i="114"/>
  <c r="B107" i="114"/>
  <c r="C107" i="114"/>
  <c r="D107" i="114"/>
  <c r="E107" i="114"/>
  <c r="B108" i="114"/>
  <c r="C108" i="114"/>
  <c r="D108" i="114"/>
  <c r="E108" i="114"/>
  <c r="B109" i="114"/>
  <c r="C109" i="114"/>
  <c r="D109" i="114"/>
  <c r="E109" i="114"/>
  <c r="B110" i="114"/>
  <c r="C110" i="114"/>
  <c r="D110" i="114"/>
  <c r="E110" i="114"/>
  <c r="B111" i="114"/>
  <c r="C111" i="114"/>
  <c r="D111" i="114"/>
  <c r="E111" i="114"/>
  <c r="B112" i="114"/>
  <c r="C112" i="114"/>
  <c r="D112" i="114"/>
  <c r="E112" i="114"/>
  <c r="B101" i="115"/>
  <c r="C101" i="115"/>
  <c r="D101" i="115"/>
  <c r="E101" i="115"/>
  <c r="B102" i="115"/>
  <c r="C102" i="115"/>
  <c r="D102" i="115"/>
  <c r="E102" i="115"/>
  <c r="B103" i="115"/>
  <c r="C103" i="115"/>
  <c r="D103" i="115"/>
  <c r="E103" i="115"/>
  <c r="B105" i="115"/>
  <c r="C105" i="115"/>
  <c r="D105" i="115"/>
  <c r="E105" i="115"/>
  <c r="B106" i="115"/>
  <c r="C106" i="115"/>
  <c r="D106" i="115"/>
  <c r="E106" i="115"/>
  <c r="B107" i="115"/>
  <c r="C107" i="115"/>
  <c r="D107" i="115"/>
  <c r="E107" i="115"/>
  <c r="B108" i="115"/>
  <c r="C108" i="115"/>
  <c r="D108" i="115"/>
  <c r="E108" i="115"/>
  <c r="B109" i="115"/>
  <c r="C109" i="115"/>
  <c r="D109" i="115"/>
  <c r="E109" i="115"/>
  <c r="B110" i="115"/>
  <c r="C110" i="115"/>
  <c r="D110" i="115"/>
  <c r="E110" i="115"/>
  <c r="B111" i="115"/>
  <c r="C111" i="115"/>
  <c r="D111" i="115"/>
  <c r="E111" i="115"/>
  <c r="B112" i="115"/>
  <c r="C112" i="115"/>
  <c r="D112" i="115"/>
  <c r="E112" i="115"/>
  <c r="B101" i="116"/>
  <c r="C101" i="116"/>
  <c r="D101" i="116"/>
  <c r="E101" i="116"/>
  <c r="B102" i="116"/>
  <c r="C102" i="116"/>
  <c r="D102" i="116"/>
  <c r="E102" i="116"/>
  <c r="B103" i="116"/>
  <c r="C103" i="116"/>
  <c r="D103" i="116"/>
  <c r="E103" i="116"/>
  <c r="B105" i="116"/>
  <c r="C105" i="116"/>
  <c r="D105" i="116"/>
  <c r="E105" i="116"/>
  <c r="B106" i="116"/>
  <c r="C106" i="116"/>
  <c r="D106" i="116"/>
  <c r="E106" i="116"/>
  <c r="B107" i="116"/>
  <c r="C107" i="116"/>
  <c r="D107" i="116"/>
  <c r="E107" i="116"/>
  <c r="B108" i="116"/>
  <c r="C108" i="116"/>
  <c r="D108" i="116"/>
  <c r="E108" i="116"/>
  <c r="B109" i="116"/>
  <c r="C109" i="116"/>
  <c r="D109" i="116"/>
  <c r="E109" i="116"/>
  <c r="B110" i="116"/>
  <c r="C110" i="116"/>
  <c r="D110" i="116"/>
  <c r="E110" i="116"/>
  <c r="B111" i="116"/>
  <c r="C111" i="116"/>
  <c r="D111" i="116"/>
  <c r="E111" i="116"/>
  <c r="B112" i="116"/>
  <c r="C112" i="116"/>
  <c r="D112" i="116"/>
  <c r="E112" i="116"/>
  <c r="B101" i="117"/>
  <c r="C101" i="117"/>
  <c r="D101" i="117"/>
  <c r="E101" i="117"/>
  <c r="B102" i="117"/>
  <c r="C102" i="117"/>
  <c r="D102" i="117"/>
  <c r="E102" i="117"/>
  <c r="B103" i="117"/>
  <c r="C103" i="117"/>
  <c r="D103" i="117"/>
  <c r="E103" i="117"/>
  <c r="B105" i="117"/>
  <c r="C105" i="117"/>
  <c r="D105" i="117"/>
  <c r="E105" i="117"/>
  <c r="B106" i="117"/>
  <c r="C106" i="117"/>
  <c r="D106" i="117"/>
  <c r="E106" i="117"/>
  <c r="B107" i="117"/>
  <c r="C107" i="117"/>
  <c r="D107" i="117"/>
  <c r="E107" i="117"/>
  <c r="B108" i="117"/>
  <c r="C108" i="117"/>
  <c r="D108" i="117"/>
  <c r="E108" i="117"/>
  <c r="B109" i="117"/>
  <c r="C109" i="117"/>
  <c r="D109" i="117"/>
  <c r="E109" i="117"/>
  <c r="B110" i="117"/>
  <c r="C110" i="117"/>
  <c r="D110" i="117"/>
  <c r="E110" i="117"/>
  <c r="B111" i="117"/>
  <c r="C111" i="117"/>
  <c r="D111" i="117"/>
  <c r="E111" i="117"/>
  <c r="B112" i="117"/>
  <c r="C112" i="117"/>
  <c r="D112" i="117"/>
  <c r="E112" i="117"/>
  <c r="B101" i="107"/>
  <c r="C101" i="107"/>
  <c r="D101" i="107"/>
  <c r="E101" i="107"/>
  <c r="B102" i="107"/>
  <c r="C102" i="107"/>
  <c r="D102" i="107"/>
  <c r="E102" i="107"/>
  <c r="B103" i="107"/>
  <c r="C103" i="107"/>
  <c r="D103" i="107"/>
  <c r="E103" i="107"/>
  <c r="B105" i="107"/>
  <c r="C105" i="107"/>
  <c r="D105" i="107"/>
  <c r="E105" i="107"/>
  <c r="B106" i="107"/>
  <c r="C106" i="107"/>
  <c r="D106" i="107"/>
  <c r="E106" i="107"/>
  <c r="B107" i="107"/>
  <c r="C107" i="107"/>
  <c r="D107" i="107"/>
  <c r="E107" i="107"/>
  <c r="B108" i="107"/>
  <c r="C108" i="107"/>
  <c r="D108" i="107"/>
  <c r="E108" i="107"/>
  <c r="B109" i="107"/>
  <c r="C109" i="107"/>
  <c r="D109" i="107"/>
  <c r="E109" i="107"/>
  <c r="B110" i="107"/>
  <c r="C110" i="107"/>
  <c r="D110" i="107"/>
  <c r="E110" i="107"/>
  <c r="B111" i="107"/>
  <c r="C111" i="107"/>
  <c r="D111" i="107"/>
  <c r="E111" i="107"/>
  <c r="B112" i="107"/>
  <c r="C112" i="107"/>
  <c r="D112" i="107"/>
  <c r="E112" i="107"/>
  <c r="B101" i="118"/>
  <c r="C101" i="118"/>
  <c r="D101" i="118"/>
  <c r="E101" i="118"/>
  <c r="B102" i="118"/>
  <c r="C102" i="118"/>
  <c r="D102" i="118"/>
  <c r="E102" i="118"/>
  <c r="B103" i="118"/>
  <c r="C103" i="118"/>
  <c r="D103" i="118"/>
  <c r="E103" i="118"/>
  <c r="B105" i="118"/>
  <c r="C105" i="118"/>
  <c r="D105" i="118"/>
  <c r="E105" i="118"/>
  <c r="B106" i="118"/>
  <c r="C106" i="118"/>
  <c r="D106" i="118"/>
  <c r="E106" i="118"/>
  <c r="B107" i="118"/>
  <c r="C107" i="118"/>
  <c r="D107" i="118"/>
  <c r="E107" i="118"/>
  <c r="B108" i="118"/>
  <c r="C108" i="118"/>
  <c r="D108" i="118"/>
  <c r="E108" i="118"/>
  <c r="B109" i="118"/>
  <c r="C109" i="118"/>
  <c r="D109" i="118"/>
  <c r="E109" i="118"/>
  <c r="B110" i="118"/>
  <c r="C110" i="118"/>
  <c r="D110" i="118"/>
  <c r="E110" i="118"/>
  <c r="B111" i="118"/>
  <c r="C111" i="118"/>
  <c r="D111" i="118"/>
  <c r="E111" i="118"/>
  <c r="B112" i="118"/>
  <c r="C112" i="118"/>
  <c r="D112" i="118"/>
  <c r="E112" i="118"/>
  <c r="B101" i="103"/>
  <c r="C101" i="103"/>
  <c r="D101" i="103"/>
  <c r="E101" i="103"/>
  <c r="B102" i="103"/>
  <c r="C102" i="103"/>
  <c r="D102" i="103"/>
  <c r="E102" i="103"/>
  <c r="B103" i="103"/>
  <c r="C103" i="103"/>
  <c r="D103" i="103"/>
  <c r="E103" i="103"/>
  <c r="B105" i="103"/>
  <c r="C105" i="103"/>
  <c r="D105" i="103"/>
  <c r="E105" i="103"/>
  <c r="B106" i="103"/>
  <c r="C106" i="103"/>
  <c r="D106" i="103"/>
  <c r="E106" i="103"/>
  <c r="B107" i="103"/>
  <c r="C107" i="103"/>
  <c r="D107" i="103"/>
  <c r="E107" i="103"/>
  <c r="B108" i="103"/>
  <c r="C108" i="103"/>
  <c r="D108" i="103"/>
  <c r="E108" i="103"/>
  <c r="B109" i="103"/>
  <c r="C109" i="103"/>
  <c r="D109" i="103"/>
  <c r="E109" i="103"/>
  <c r="B110" i="103"/>
  <c r="C110" i="103"/>
  <c r="D110" i="103"/>
  <c r="E110" i="103"/>
  <c r="B111" i="103"/>
  <c r="C111" i="103"/>
  <c r="D111" i="103"/>
  <c r="E111" i="103"/>
  <c r="B112" i="103"/>
  <c r="C112" i="103"/>
  <c r="D112" i="103"/>
  <c r="E112" i="103"/>
  <c r="E100" i="111"/>
  <c r="D100" i="111"/>
  <c r="C100" i="111"/>
  <c r="B100" i="111"/>
  <c r="E100" i="104"/>
  <c r="D100" i="104"/>
  <c r="C100" i="104"/>
  <c r="B100" i="104"/>
  <c r="E100" i="105"/>
  <c r="D100" i="105"/>
  <c r="C100" i="105"/>
  <c r="B100" i="105"/>
  <c r="E100" i="106"/>
  <c r="D100" i="106"/>
  <c r="C100" i="106"/>
  <c r="B100" i="106"/>
  <c r="E100" i="112"/>
  <c r="D100" i="112"/>
  <c r="C100" i="112"/>
  <c r="B100" i="112"/>
  <c r="E100" i="113"/>
  <c r="D100" i="113"/>
  <c r="C100" i="113"/>
  <c r="B100" i="113"/>
  <c r="E100" i="114"/>
  <c r="D100" i="114"/>
  <c r="C100" i="114"/>
  <c r="B100" i="114"/>
  <c r="E100" i="115"/>
  <c r="D100" i="115"/>
  <c r="C100" i="115"/>
  <c r="B100" i="115"/>
  <c r="E100" i="116"/>
  <c r="D100" i="116"/>
  <c r="C100" i="116"/>
  <c r="B100" i="116"/>
  <c r="E100" i="117"/>
  <c r="D100" i="117"/>
  <c r="C100" i="117"/>
  <c r="B100" i="117"/>
  <c r="E100" i="107"/>
  <c r="D100" i="107"/>
  <c r="C100" i="107"/>
  <c r="B100" i="107"/>
  <c r="E100" i="118"/>
  <c r="D100" i="118"/>
  <c r="C100" i="118"/>
  <c r="B100" i="118"/>
  <c r="E100" i="103"/>
  <c r="D100" i="103"/>
  <c r="C100" i="103"/>
  <c r="B100" i="103"/>
  <c r="F139" i="101" l="1"/>
  <c r="F140" i="101"/>
  <c r="F141" i="101"/>
  <c r="F132" i="99"/>
  <c r="F119" i="101"/>
  <c r="F120" i="99"/>
  <c r="F121" i="99"/>
  <c r="F122" i="99"/>
  <c r="F123" i="99"/>
  <c r="F124" i="99"/>
  <c r="F125" i="99"/>
  <c r="F126" i="99"/>
  <c r="F127" i="99"/>
  <c r="F128" i="99"/>
  <c r="F129" i="99"/>
  <c r="F130" i="99"/>
  <c r="F131" i="99"/>
  <c r="C64" i="118"/>
  <c r="B64" i="118"/>
  <c r="C63" i="118"/>
  <c r="B63" i="118"/>
  <c r="C62" i="118"/>
  <c r="B62" i="118"/>
  <c r="C61" i="118"/>
  <c r="B61" i="118"/>
  <c r="C60" i="118"/>
  <c r="B60" i="118"/>
  <c r="B59" i="118"/>
  <c r="B52" i="118"/>
  <c r="B51" i="118"/>
  <c r="B50" i="118"/>
  <c r="B49" i="118"/>
  <c r="B48" i="118"/>
  <c r="B47" i="118"/>
  <c r="B46" i="118"/>
  <c r="B45" i="118"/>
  <c r="C64" i="107"/>
  <c r="B64" i="107"/>
  <c r="C63" i="107"/>
  <c r="B63" i="107"/>
  <c r="C62" i="107"/>
  <c r="B62" i="107"/>
  <c r="C61" i="107"/>
  <c r="B61" i="107"/>
  <c r="C60" i="107"/>
  <c r="B60" i="107"/>
  <c r="B59" i="107"/>
  <c r="B52" i="107"/>
  <c r="B51" i="107"/>
  <c r="B50" i="107"/>
  <c r="B49" i="107"/>
  <c r="B48" i="107"/>
  <c r="B47" i="107"/>
  <c r="B46" i="107"/>
  <c r="B45" i="107"/>
  <c r="C64" i="117"/>
  <c r="B64" i="117"/>
  <c r="C63" i="117"/>
  <c r="B63" i="117"/>
  <c r="C62" i="117"/>
  <c r="B62" i="117"/>
  <c r="C61" i="117"/>
  <c r="B61" i="117"/>
  <c r="C60" i="117"/>
  <c r="B60" i="117"/>
  <c r="B59" i="117"/>
  <c r="B52" i="117"/>
  <c r="B51" i="117"/>
  <c r="B50" i="117"/>
  <c r="B49" i="117"/>
  <c r="B48" i="117"/>
  <c r="B47" i="117"/>
  <c r="B46" i="117"/>
  <c r="B45" i="117"/>
  <c r="C64" i="116"/>
  <c r="B64" i="116"/>
  <c r="C63" i="116"/>
  <c r="B63" i="116"/>
  <c r="C62" i="116"/>
  <c r="B62" i="116"/>
  <c r="C61" i="116"/>
  <c r="B61" i="116"/>
  <c r="C60" i="116"/>
  <c r="B60" i="116"/>
  <c r="B59" i="116"/>
  <c r="B52" i="116"/>
  <c r="B51" i="116"/>
  <c r="B50" i="116"/>
  <c r="B49" i="116"/>
  <c r="B48" i="116"/>
  <c r="B47" i="116"/>
  <c r="B46" i="116"/>
  <c r="B45" i="116"/>
  <c r="C64" i="115"/>
  <c r="B64" i="115"/>
  <c r="C63" i="115"/>
  <c r="B63" i="115"/>
  <c r="C62" i="115"/>
  <c r="B62" i="115"/>
  <c r="C61" i="115"/>
  <c r="B61" i="115"/>
  <c r="C60" i="115"/>
  <c r="B60" i="115"/>
  <c r="B59" i="115"/>
  <c r="B52" i="115"/>
  <c r="B51" i="115"/>
  <c r="B50" i="115"/>
  <c r="B49" i="115"/>
  <c r="B48" i="115"/>
  <c r="B47" i="115"/>
  <c r="B46" i="115"/>
  <c r="B45" i="115"/>
  <c r="B94" i="114"/>
  <c r="C93" i="114"/>
  <c r="C91" i="114"/>
  <c r="B90" i="114"/>
  <c r="C89" i="114"/>
  <c r="C87" i="114"/>
  <c r="B86" i="114"/>
  <c r="C85" i="114"/>
  <c r="C83" i="114"/>
  <c r="B82" i="114"/>
  <c r="C81" i="114"/>
  <c r="C79" i="114"/>
  <c r="B78" i="114"/>
  <c r="C77" i="114"/>
  <c r="C75" i="114"/>
  <c r="B74" i="114"/>
  <c r="C73" i="114"/>
  <c r="C71" i="114"/>
  <c r="B70" i="114"/>
  <c r="C69" i="114"/>
  <c r="B69" i="114"/>
  <c r="C68" i="114"/>
  <c r="B68" i="114"/>
  <c r="C67" i="114"/>
  <c r="B67" i="114"/>
  <c r="C66" i="114"/>
  <c r="B66" i="114"/>
  <c r="C65" i="114"/>
  <c r="B65" i="114"/>
  <c r="C64" i="114"/>
  <c r="B64" i="114"/>
  <c r="C63" i="114"/>
  <c r="B63" i="114"/>
  <c r="C62" i="114"/>
  <c r="B62" i="114"/>
  <c r="C61" i="114"/>
  <c r="B61" i="114"/>
  <c r="C60" i="114"/>
  <c r="B60" i="114"/>
  <c r="B59" i="114"/>
  <c r="B58" i="114"/>
  <c r="B57" i="114"/>
  <c r="B56" i="114"/>
  <c r="B55" i="114"/>
  <c r="B54" i="114"/>
  <c r="B53" i="114"/>
  <c r="B52" i="114"/>
  <c r="B51" i="114"/>
  <c r="B50" i="114"/>
  <c r="B49" i="114"/>
  <c r="B48" i="114"/>
  <c r="B47" i="114"/>
  <c r="B46" i="114"/>
  <c r="B45" i="114"/>
  <c r="C94" i="113"/>
  <c r="C90" i="113"/>
  <c r="C86" i="113"/>
  <c r="C82" i="113"/>
  <c r="C78" i="113"/>
  <c r="C74" i="113"/>
  <c r="C72" i="113"/>
  <c r="C70" i="113"/>
  <c r="C69" i="113"/>
  <c r="B69" i="113"/>
  <c r="C68" i="113"/>
  <c r="B68" i="113"/>
  <c r="C67" i="113"/>
  <c r="B67" i="113"/>
  <c r="C66" i="113"/>
  <c r="B66" i="113"/>
  <c r="C65" i="113"/>
  <c r="B65" i="113"/>
  <c r="C64" i="113"/>
  <c r="B64" i="113"/>
  <c r="C63" i="113"/>
  <c r="B63" i="113"/>
  <c r="C62" i="113"/>
  <c r="B62" i="113"/>
  <c r="C61" i="113"/>
  <c r="B61" i="113"/>
  <c r="C60" i="113"/>
  <c r="B60" i="113"/>
  <c r="B59" i="113"/>
  <c r="B58" i="113"/>
  <c r="B57" i="113"/>
  <c r="B56" i="113"/>
  <c r="B55" i="113"/>
  <c r="B54" i="113"/>
  <c r="B53" i="113"/>
  <c r="B52" i="113"/>
  <c r="B51" i="113"/>
  <c r="B50" i="113"/>
  <c r="B49" i="113"/>
  <c r="B48" i="113"/>
  <c r="B47" i="113"/>
  <c r="B46" i="113"/>
  <c r="B45" i="113"/>
  <c r="C94" i="112"/>
  <c r="C93" i="112"/>
  <c r="B93" i="112"/>
  <c r="C92" i="112"/>
  <c r="C91" i="112"/>
  <c r="B91" i="112"/>
  <c r="C90" i="112"/>
  <c r="C89" i="112"/>
  <c r="B89" i="112"/>
  <c r="C88" i="112"/>
  <c r="C87" i="112"/>
  <c r="B87" i="112"/>
  <c r="C86" i="112"/>
  <c r="C85" i="112"/>
  <c r="B85" i="112"/>
  <c r="C84" i="112"/>
  <c r="C83" i="112"/>
  <c r="B83" i="112"/>
  <c r="C82" i="112"/>
  <c r="C81" i="112"/>
  <c r="B81" i="112"/>
  <c r="C80" i="112"/>
  <c r="C79" i="112"/>
  <c r="B79" i="112"/>
  <c r="C78" i="112"/>
  <c r="C77" i="112"/>
  <c r="B77" i="112"/>
  <c r="C76" i="112"/>
  <c r="C75" i="112"/>
  <c r="B75" i="112"/>
  <c r="C74" i="112"/>
  <c r="C73" i="112"/>
  <c r="B73" i="112"/>
  <c r="C72" i="112"/>
  <c r="C71" i="112"/>
  <c r="B71" i="112"/>
  <c r="C70" i="112"/>
  <c r="C69" i="112"/>
  <c r="B69" i="112"/>
  <c r="C68" i="112"/>
  <c r="B68" i="112"/>
  <c r="C67" i="112"/>
  <c r="B67" i="112"/>
  <c r="C66" i="112"/>
  <c r="B66" i="112"/>
  <c r="C65" i="112"/>
  <c r="B65" i="112"/>
  <c r="C64" i="112"/>
  <c r="B64" i="112"/>
  <c r="C63" i="112"/>
  <c r="B63" i="112"/>
  <c r="C62" i="112"/>
  <c r="B62" i="112"/>
  <c r="C61" i="112"/>
  <c r="B61" i="112"/>
  <c r="C60" i="112"/>
  <c r="B60" i="112"/>
  <c r="B59" i="112"/>
  <c r="B58" i="112"/>
  <c r="B57" i="112"/>
  <c r="B56" i="112"/>
  <c r="B55" i="112"/>
  <c r="B54" i="112"/>
  <c r="B53" i="112"/>
  <c r="B52" i="112"/>
  <c r="B51" i="112"/>
  <c r="B50" i="112"/>
  <c r="B49" i="112"/>
  <c r="B48" i="112"/>
  <c r="B47" i="112"/>
  <c r="B46" i="112"/>
  <c r="B45" i="112"/>
  <c r="C93" i="106"/>
  <c r="C91" i="106"/>
  <c r="C89" i="106"/>
  <c r="C87" i="106"/>
  <c r="C85" i="106"/>
  <c r="C83" i="106"/>
  <c r="C81" i="106"/>
  <c r="C79" i="106"/>
  <c r="C77" i="106"/>
  <c r="C75" i="106"/>
  <c r="C73" i="106"/>
  <c r="C71" i="106"/>
  <c r="C69" i="106"/>
  <c r="B69" i="106"/>
  <c r="C68" i="106"/>
  <c r="B68" i="106"/>
  <c r="C67" i="106"/>
  <c r="B67" i="106"/>
  <c r="C66" i="106"/>
  <c r="B66" i="106"/>
  <c r="C65" i="106"/>
  <c r="B65" i="106"/>
  <c r="C64" i="106"/>
  <c r="B64" i="106"/>
  <c r="C63" i="106"/>
  <c r="B63" i="106"/>
  <c r="C62" i="106"/>
  <c r="B62" i="106"/>
  <c r="C61" i="106"/>
  <c r="B61" i="106"/>
  <c r="C60" i="106"/>
  <c r="B60" i="106"/>
  <c r="B59" i="106"/>
  <c r="B58" i="106"/>
  <c r="B57" i="106"/>
  <c r="B56" i="106"/>
  <c r="B55" i="106"/>
  <c r="B54" i="106"/>
  <c r="B53" i="106"/>
  <c r="B52" i="106"/>
  <c r="B51" i="106"/>
  <c r="B50" i="106"/>
  <c r="B49" i="106"/>
  <c r="B48" i="106"/>
  <c r="B47" i="106"/>
  <c r="B46" i="106"/>
  <c r="B45" i="106"/>
  <c r="C94" i="105"/>
  <c r="B94" i="105"/>
  <c r="C93" i="105"/>
  <c r="C92" i="105"/>
  <c r="B92" i="105"/>
  <c r="C91" i="105"/>
  <c r="C90" i="105"/>
  <c r="B90" i="105"/>
  <c r="C89" i="105"/>
  <c r="C88" i="105"/>
  <c r="B88" i="105"/>
  <c r="C87" i="105"/>
  <c r="C86" i="105"/>
  <c r="B86" i="105"/>
  <c r="C85" i="105"/>
  <c r="C84" i="105"/>
  <c r="B84" i="105"/>
  <c r="C83" i="105"/>
  <c r="C82" i="105"/>
  <c r="B82" i="105"/>
  <c r="C81" i="105"/>
  <c r="C80" i="105"/>
  <c r="B80" i="105"/>
  <c r="C79" i="105"/>
  <c r="C78" i="105"/>
  <c r="B78" i="105"/>
  <c r="C77" i="105"/>
  <c r="C76" i="105"/>
  <c r="B76" i="105"/>
  <c r="C75" i="105"/>
  <c r="C74" i="105"/>
  <c r="B74" i="105"/>
  <c r="C73" i="105"/>
  <c r="C72" i="105"/>
  <c r="B72" i="105"/>
  <c r="C71" i="105"/>
  <c r="C70" i="105"/>
  <c r="B70" i="105"/>
  <c r="C69" i="105"/>
  <c r="B69" i="105"/>
  <c r="C67" i="105"/>
  <c r="B67" i="105"/>
  <c r="C66" i="105"/>
  <c r="B66" i="105"/>
  <c r="C65" i="105"/>
  <c r="B65" i="105"/>
  <c r="C64" i="105"/>
  <c r="B64" i="105"/>
  <c r="C63" i="105"/>
  <c r="B63" i="105"/>
  <c r="C62" i="105"/>
  <c r="B62" i="105"/>
  <c r="C61" i="105"/>
  <c r="B61" i="105"/>
  <c r="C60" i="105"/>
  <c r="B60" i="105"/>
  <c r="B59" i="105"/>
  <c r="B58" i="105"/>
  <c r="B57" i="105"/>
  <c r="B56" i="105"/>
  <c r="B55" i="105"/>
  <c r="B54" i="105"/>
  <c r="B45" i="105"/>
  <c r="B50" i="104"/>
  <c r="B49" i="104"/>
  <c r="B48" i="104"/>
  <c r="B47" i="104"/>
  <c r="B46" i="104"/>
  <c r="B45" i="104"/>
  <c r="E94" i="99"/>
  <c r="D94" i="99"/>
  <c r="O94" i="120" s="1"/>
  <c r="C94" i="99"/>
  <c r="C94" i="117" s="1"/>
  <c r="B94" i="99"/>
  <c r="E93" i="99"/>
  <c r="D93" i="99"/>
  <c r="O93" i="120" s="1"/>
  <c r="C93" i="99"/>
  <c r="C93" i="115" s="1"/>
  <c r="B93" i="99"/>
  <c r="E92" i="99"/>
  <c r="D92" i="99"/>
  <c r="O92" i="120" s="1"/>
  <c r="C92" i="99"/>
  <c r="C92" i="116" s="1"/>
  <c r="B92" i="99"/>
  <c r="E91" i="99"/>
  <c r="D91" i="99"/>
  <c r="O91" i="120" s="1"/>
  <c r="C91" i="99"/>
  <c r="C91" i="115" s="1"/>
  <c r="B91" i="99"/>
  <c r="B91" i="116" s="1"/>
  <c r="E90" i="99"/>
  <c r="D90" i="99"/>
  <c r="O90" i="120" s="1"/>
  <c r="C90" i="99"/>
  <c r="C90" i="117" s="1"/>
  <c r="B90" i="99"/>
  <c r="E89" i="99"/>
  <c r="D89" i="99"/>
  <c r="O89" i="120" s="1"/>
  <c r="C89" i="99"/>
  <c r="C89" i="115" s="1"/>
  <c r="B89" i="99"/>
  <c r="E88" i="99"/>
  <c r="D88" i="99"/>
  <c r="O88" i="120" s="1"/>
  <c r="C88" i="99"/>
  <c r="C88" i="116" s="1"/>
  <c r="B88" i="99"/>
  <c r="E87" i="99"/>
  <c r="D87" i="99"/>
  <c r="O87" i="120" s="1"/>
  <c r="C87" i="99"/>
  <c r="C87" i="115" s="1"/>
  <c r="B87" i="99"/>
  <c r="B87" i="115" s="1"/>
  <c r="E86" i="99"/>
  <c r="D86" i="99"/>
  <c r="O86" i="120" s="1"/>
  <c r="C86" i="99"/>
  <c r="C86" i="116" s="1"/>
  <c r="B86" i="99"/>
  <c r="E85" i="99"/>
  <c r="D85" i="99"/>
  <c r="O85" i="120" s="1"/>
  <c r="C85" i="99"/>
  <c r="C85" i="115" s="1"/>
  <c r="B85" i="99"/>
  <c r="E84" i="99"/>
  <c r="D84" i="99"/>
  <c r="O84" i="120" s="1"/>
  <c r="C84" i="99"/>
  <c r="C84" i="116" s="1"/>
  <c r="B84" i="99"/>
  <c r="E83" i="99"/>
  <c r="D83" i="99"/>
  <c r="O83" i="120" s="1"/>
  <c r="C83" i="99"/>
  <c r="C83" i="115" s="1"/>
  <c r="B83" i="99"/>
  <c r="B83" i="115" s="1"/>
  <c r="E82" i="99"/>
  <c r="D82" i="99"/>
  <c r="O82" i="120" s="1"/>
  <c r="C82" i="99"/>
  <c r="C82" i="117" s="1"/>
  <c r="B82" i="99"/>
  <c r="E81" i="99"/>
  <c r="D81" i="99"/>
  <c r="O81" i="120" s="1"/>
  <c r="C81" i="99"/>
  <c r="C81" i="115" s="1"/>
  <c r="B81" i="99"/>
  <c r="E80" i="99"/>
  <c r="D80" i="99"/>
  <c r="O80" i="120" s="1"/>
  <c r="C80" i="99"/>
  <c r="C80" i="116" s="1"/>
  <c r="B80" i="99"/>
  <c r="E79" i="99"/>
  <c r="D79" i="99"/>
  <c r="O79" i="120" s="1"/>
  <c r="C79" i="99"/>
  <c r="C79" i="115" s="1"/>
  <c r="B79" i="99"/>
  <c r="B79" i="116" s="1"/>
  <c r="E78" i="99"/>
  <c r="D78" i="99"/>
  <c r="O78" i="120" s="1"/>
  <c r="C78" i="99"/>
  <c r="C78" i="117" s="1"/>
  <c r="B78" i="99"/>
  <c r="E77" i="99"/>
  <c r="D77" i="99"/>
  <c r="O77" i="120" s="1"/>
  <c r="C77" i="99"/>
  <c r="C77" i="115" s="1"/>
  <c r="B77" i="99"/>
  <c r="E76" i="99"/>
  <c r="D76" i="99"/>
  <c r="O76" i="120" s="1"/>
  <c r="C76" i="99"/>
  <c r="C76" i="116" s="1"/>
  <c r="B76" i="99"/>
  <c r="E75" i="99"/>
  <c r="D75" i="99"/>
  <c r="O75" i="120" s="1"/>
  <c r="C75" i="99"/>
  <c r="C75" i="115" s="1"/>
  <c r="B75" i="99"/>
  <c r="B75" i="116" s="1"/>
  <c r="E74" i="99"/>
  <c r="D74" i="99"/>
  <c r="O74" i="120" s="1"/>
  <c r="C74" i="99"/>
  <c r="C74" i="117" s="1"/>
  <c r="B74" i="99"/>
  <c r="E73" i="99"/>
  <c r="D73" i="99"/>
  <c r="O73" i="120" s="1"/>
  <c r="C73" i="99"/>
  <c r="C73" i="115" s="1"/>
  <c r="B73" i="99"/>
  <c r="E72" i="99"/>
  <c r="D72" i="99"/>
  <c r="O72" i="120" s="1"/>
  <c r="C72" i="99"/>
  <c r="C72" i="116" s="1"/>
  <c r="B72" i="99"/>
  <c r="E71" i="99"/>
  <c r="D71" i="99"/>
  <c r="O71" i="120" s="1"/>
  <c r="C71" i="99"/>
  <c r="C71" i="115" s="1"/>
  <c r="B71" i="99"/>
  <c r="B71" i="115" s="1"/>
  <c r="E70" i="99"/>
  <c r="D70" i="99"/>
  <c r="O70" i="120" s="1"/>
  <c r="C70" i="99"/>
  <c r="C70" i="116" s="1"/>
  <c r="B70" i="99"/>
  <c r="E69" i="99"/>
  <c r="D69" i="99"/>
  <c r="O69" i="120" s="1"/>
  <c r="C69" i="99"/>
  <c r="C69" i="116" s="1"/>
  <c r="B69" i="99"/>
  <c r="B69" i="117" s="1"/>
  <c r="E68" i="99"/>
  <c r="D68" i="99"/>
  <c r="O68" i="120" s="1"/>
  <c r="C68" i="99"/>
  <c r="C68" i="115" s="1"/>
  <c r="B68" i="99"/>
  <c r="B68" i="116" s="1"/>
  <c r="E67" i="99"/>
  <c r="D67" i="99"/>
  <c r="O67" i="120" s="1"/>
  <c r="C67" i="99"/>
  <c r="C67" i="116" s="1"/>
  <c r="B67" i="99"/>
  <c r="B67" i="117" s="1"/>
  <c r="E66" i="99"/>
  <c r="D66" i="99"/>
  <c r="O66" i="120" s="1"/>
  <c r="C66" i="99"/>
  <c r="C66" i="115" s="1"/>
  <c r="B66" i="99"/>
  <c r="B66" i="116" s="1"/>
  <c r="E65" i="99"/>
  <c r="D65" i="99"/>
  <c r="O65" i="120" s="1"/>
  <c r="C65" i="99"/>
  <c r="C65" i="116" s="1"/>
  <c r="B65" i="99"/>
  <c r="B65" i="117" s="1"/>
  <c r="E58" i="99"/>
  <c r="D58" i="99"/>
  <c r="O58" i="120" s="1"/>
  <c r="B58" i="99"/>
  <c r="B58" i="117" s="1"/>
  <c r="E57" i="99"/>
  <c r="D57" i="99"/>
  <c r="O57" i="120" s="1"/>
  <c r="B57" i="99"/>
  <c r="B57" i="115" s="1"/>
  <c r="E56" i="99"/>
  <c r="P56" i="120" s="1"/>
  <c r="D56" i="99"/>
  <c r="B56" i="99"/>
  <c r="M56" i="120" s="1"/>
  <c r="E55" i="99"/>
  <c r="D55" i="99"/>
  <c r="B55" i="99"/>
  <c r="B55" i="116" s="1"/>
  <c r="E54" i="99"/>
  <c r="D54" i="99"/>
  <c r="B54" i="99"/>
  <c r="M54" i="120" s="1"/>
  <c r="E53" i="99"/>
  <c r="D53" i="99"/>
  <c r="B53" i="99"/>
  <c r="M53" i="120" s="1"/>
  <c r="E50" i="101"/>
  <c r="D50" i="101"/>
  <c r="B50" i="101"/>
  <c r="E49" i="101"/>
  <c r="D49" i="101"/>
  <c r="B49" i="101"/>
  <c r="E48" i="101"/>
  <c r="D48" i="101"/>
  <c r="B48" i="101"/>
  <c r="E47" i="101"/>
  <c r="D47" i="101"/>
  <c r="B47" i="101"/>
  <c r="E46" i="101"/>
  <c r="D46" i="101"/>
  <c r="B46" i="101"/>
  <c r="B45" i="101"/>
  <c r="C94" i="111"/>
  <c r="B94" i="111"/>
  <c r="C93" i="111"/>
  <c r="B93" i="111"/>
  <c r="C92" i="111"/>
  <c r="B92" i="111"/>
  <c r="C91" i="111"/>
  <c r="B91" i="111"/>
  <c r="C90" i="111"/>
  <c r="B90" i="111"/>
  <c r="C89" i="111"/>
  <c r="B89" i="111"/>
  <c r="C88" i="111"/>
  <c r="B88" i="111"/>
  <c r="C87" i="111"/>
  <c r="B87" i="111"/>
  <c r="C86" i="111"/>
  <c r="B86" i="111"/>
  <c r="C85" i="111"/>
  <c r="B85" i="111"/>
  <c r="C84" i="111"/>
  <c r="B84" i="111"/>
  <c r="C83" i="111"/>
  <c r="B83" i="111"/>
  <c r="C82" i="111"/>
  <c r="B82" i="111"/>
  <c r="C81" i="111"/>
  <c r="B81" i="111"/>
  <c r="C80" i="111"/>
  <c r="B80" i="111"/>
  <c r="C79" i="111"/>
  <c r="B79" i="111"/>
  <c r="C78" i="111"/>
  <c r="B78" i="111"/>
  <c r="C77" i="111"/>
  <c r="B77" i="111"/>
  <c r="C76" i="111"/>
  <c r="B76" i="111"/>
  <c r="C75" i="111"/>
  <c r="B75" i="111"/>
  <c r="C74" i="111"/>
  <c r="B74" i="111"/>
  <c r="C73" i="111"/>
  <c r="B73" i="111"/>
  <c r="C72" i="111"/>
  <c r="B72" i="111"/>
  <c r="C71" i="111"/>
  <c r="B71" i="111"/>
  <c r="C70" i="111"/>
  <c r="B70" i="111"/>
  <c r="C69" i="111"/>
  <c r="B69" i="111"/>
  <c r="C68" i="111"/>
  <c r="B68" i="111"/>
  <c r="C67" i="111"/>
  <c r="B67" i="111"/>
  <c r="C66" i="111"/>
  <c r="B66" i="111"/>
  <c r="C65" i="111"/>
  <c r="B65" i="111"/>
  <c r="C64" i="111"/>
  <c r="B64" i="111"/>
  <c r="C63" i="111"/>
  <c r="B63" i="111"/>
  <c r="C62" i="111"/>
  <c r="B62" i="111"/>
  <c r="C61" i="111"/>
  <c r="B61" i="111"/>
  <c r="P130" i="99" l="1"/>
  <c r="J130" i="99"/>
  <c r="P126" i="99"/>
  <c r="N122" i="99"/>
  <c r="T122" i="99"/>
  <c r="R132" i="99"/>
  <c r="L132" i="99"/>
  <c r="J129" i="99"/>
  <c r="J125" i="99"/>
  <c r="L125" i="99"/>
  <c r="L121" i="99"/>
  <c r="J121" i="99"/>
  <c r="T121" i="99"/>
  <c r="N112" i="99"/>
  <c r="T112" i="99"/>
  <c r="P128" i="99"/>
  <c r="N128" i="99"/>
  <c r="R128" i="99"/>
  <c r="J124" i="99"/>
  <c r="P124" i="99"/>
  <c r="N124" i="99"/>
  <c r="L120" i="99"/>
  <c r="N131" i="99"/>
  <c r="L131" i="99"/>
  <c r="N127" i="99"/>
  <c r="T127" i="99"/>
  <c r="L127" i="99"/>
  <c r="N123" i="99"/>
  <c r="L123" i="99"/>
  <c r="J106" i="101"/>
  <c r="P101" i="101"/>
  <c r="J101" i="101"/>
  <c r="P137" i="101"/>
  <c r="L137" i="101"/>
  <c r="J137" i="101"/>
  <c r="R109" i="101"/>
  <c r="J109" i="101"/>
  <c r="J105" i="101"/>
  <c r="P118" i="101"/>
  <c r="L118" i="101"/>
  <c r="T141" i="101"/>
  <c r="L141" i="101"/>
  <c r="J141" i="101"/>
  <c r="T108" i="101"/>
  <c r="L103" i="101"/>
  <c r="P119" i="101"/>
  <c r="T119" i="101"/>
  <c r="J119" i="101"/>
  <c r="R140" i="101"/>
  <c r="N140" i="101"/>
  <c r="R107" i="101"/>
  <c r="R102" i="101"/>
  <c r="L102" i="101"/>
  <c r="T139" i="101"/>
  <c r="N139" i="101"/>
  <c r="B54" i="115"/>
  <c r="B58" i="115"/>
  <c r="B65" i="115"/>
  <c r="B67" i="115"/>
  <c r="B69" i="115"/>
  <c r="B79" i="115"/>
  <c r="B53" i="116"/>
  <c r="B57" i="116"/>
  <c r="C66" i="116"/>
  <c r="C68" i="116"/>
  <c r="B71" i="116"/>
  <c r="C82" i="116"/>
  <c r="B87" i="116"/>
  <c r="B55" i="117"/>
  <c r="C65" i="117"/>
  <c r="C67" i="117"/>
  <c r="C69" i="117"/>
  <c r="B55" i="115"/>
  <c r="C65" i="115"/>
  <c r="C67" i="115"/>
  <c r="C69" i="115"/>
  <c r="B75" i="115"/>
  <c r="B91" i="115"/>
  <c r="B54" i="116"/>
  <c r="B58" i="116"/>
  <c r="B65" i="116"/>
  <c r="B67" i="116"/>
  <c r="B69" i="116"/>
  <c r="C78" i="116"/>
  <c r="B83" i="116"/>
  <c r="C94" i="116"/>
  <c r="B56" i="117"/>
  <c r="B66" i="117"/>
  <c r="B68" i="117"/>
  <c r="C70" i="117"/>
  <c r="C86" i="117"/>
  <c r="B56" i="115"/>
  <c r="B66" i="115"/>
  <c r="B68" i="115"/>
  <c r="C74" i="116"/>
  <c r="C90" i="116"/>
  <c r="B53" i="117"/>
  <c r="B57" i="117"/>
  <c r="C66" i="117"/>
  <c r="C68" i="117"/>
  <c r="B53" i="115"/>
  <c r="B56" i="116"/>
  <c r="B54" i="117"/>
  <c r="B70" i="116"/>
  <c r="B70" i="115"/>
  <c r="B71" i="114"/>
  <c r="B71" i="117"/>
  <c r="B72" i="116"/>
  <c r="B72" i="115"/>
  <c r="B73" i="114"/>
  <c r="B73" i="117"/>
  <c r="B74" i="116"/>
  <c r="B74" i="115"/>
  <c r="B75" i="114"/>
  <c r="B75" i="117"/>
  <c r="B75" i="113"/>
  <c r="B76" i="116"/>
  <c r="B76" i="115"/>
  <c r="B77" i="114"/>
  <c r="B77" i="117"/>
  <c r="B77" i="113"/>
  <c r="B78" i="116"/>
  <c r="B78" i="115"/>
  <c r="B79" i="114"/>
  <c r="B79" i="117"/>
  <c r="B79" i="113"/>
  <c r="B80" i="116"/>
  <c r="B80" i="115"/>
  <c r="B81" i="114"/>
  <c r="B81" i="117"/>
  <c r="B81" i="113"/>
  <c r="B82" i="116"/>
  <c r="B82" i="115"/>
  <c r="B83" i="114"/>
  <c r="B83" i="117"/>
  <c r="B83" i="113"/>
  <c r="B84" i="116"/>
  <c r="B84" i="115"/>
  <c r="B85" i="114"/>
  <c r="B85" i="117"/>
  <c r="B85" i="113"/>
  <c r="B86" i="116"/>
  <c r="B86" i="115"/>
  <c r="B87" i="114"/>
  <c r="B87" i="117"/>
  <c r="B87" i="113"/>
  <c r="B88" i="116"/>
  <c r="B88" i="115"/>
  <c r="B89" i="114"/>
  <c r="B89" i="117"/>
  <c r="B89" i="113"/>
  <c r="B90" i="116"/>
  <c r="B90" i="115"/>
  <c r="B91" i="114"/>
  <c r="B91" i="117"/>
  <c r="B91" i="113"/>
  <c r="B92" i="116"/>
  <c r="B92" i="115"/>
  <c r="B93" i="114"/>
  <c r="B93" i="117"/>
  <c r="B93" i="113"/>
  <c r="B94" i="116"/>
  <c r="B94" i="115"/>
  <c r="B70" i="106"/>
  <c r="B72" i="106"/>
  <c r="B74" i="106"/>
  <c r="B76" i="106"/>
  <c r="B78" i="106"/>
  <c r="B80" i="106"/>
  <c r="B82" i="106"/>
  <c r="B84" i="106"/>
  <c r="B86" i="106"/>
  <c r="B88" i="106"/>
  <c r="B90" i="106"/>
  <c r="B92" i="106"/>
  <c r="B94" i="106"/>
  <c r="B71" i="113"/>
  <c r="B73" i="113"/>
  <c r="B76" i="113"/>
  <c r="B80" i="113"/>
  <c r="B84" i="113"/>
  <c r="B88" i="113"/>
  <c r="B92" i="113"/>
  <c r="B72" i="117"/>
  <c r="B76" i="117"/>
  <c r="B80" i="117"/>
  <c r="B84" i="117"/>
  <c r="B88" i="117"/>
  <c r="B92" i="117"/>
  <c r="C70" i="115"/>
  <c r="C70" i="114"/>
  <c r="C71" i="117"/>
  <c r="C71" i="116"/>
  <c r="C72" i="115"/>
  <c r="C72" i="114"/>
  <c r="C73" i="117"/>
  <c r="C73" i="116"/>
  <c r="C74" i="115"/>
  <c r="C74" i="114"/>
  <c r="C75" i="117"/>
  <c r="C75" i="113"/>
  <c r="C75" i="116"/>
  <c r="C76" i="115"/>
  <c r="C76" i="114"/>
  <c r="C77" i="117"/>
  <c r="C77" i="113"/>
  <c r="C77" i="116"/>
  <c r="C78" i="115"/>
  <c r="C78" i="114"/>
  <c r="C79" i="117"/>
  <c r="C79" i="113"/>
  <c r="C79" i="116"/>
  <c r="C80" i="115"/>
  <c r="C80" i="114"/>
  <c r="C81" i="117"/>
  <c r="C81" i="113"/>
  <c r="C81" i="116"/>
  <c r="C82" i="115"/>
  <c r="C82" i="114"/>
  <c r="C83" i="117"/>
  <c r="C83" i="113"/>
  <c r="C83" i="116"/>
  <c r="C84" i="115"/>
  <c r="C84" i="114"/>
  <c r="C85" i="117"/>
  <c r="C85" i="113"/>
  <c r="C85" i="116"/>
  <c r="C86" i="115"/>
  <c r="C86" i="114"/>
  <c r="C87" i="117"/>
  <c r="C87" i="113"/>
  <c r="C87" i="116"/>
  <c r="C88" i="115"/>
  <c r="C88" i="114"/>
  <c r="C89" i="117"/>
  <c r="C89" i="113"/>
  <c r="C89" i="116"/>
  <c r="C90" i="115"/>
  <c r="C90" i="114"/>
  <c r="C91" i="117"/>
  <c r="C91" i="113"/>
  <c r="C91" i="116"/>
  <c r="C92" i="115"/>
  <c r="C92" i="114"/>
  <c r="C93" i="117"/>
  <c r="C93" i="113"/>
  <c r="C93" i="116"/>
  <c r="C94" i="115"/>
  <c r="C94" i="114"/>
  <c r="B71" i="105"/>
  <c r="B73" i="105"/>
  <c r="B75" i="105"/>
  <c r="B77" i="105"/>
  <c r="B79" i="105"/>
  <c r="B81" i="105"/>
  <c r="B83" i="105"/>
  <c r="B85" i="105"/>
  <c r="B87" i="105"/>
  <c r="B89" i="105"/>
  <c r="B91" i="105"/>
  <c r="B93" i="105"/>
  <c r="C70" i="106"/>
  <c r="C72" i="106"/>
  <c r="C74" i="106"/>
  <c r="C76" i="106"/>
  <c r="C78" i="106"/>
  <c r="C80" i="106"/>
  <c r="C82" i="106"/>
  <c r="C84" i="106"/>
  <c r="C86" i="106"/>
  <c r="C88" i="106"/>
  <c r="C90" i="106"/>
  <c r="C92" i="106"/>
  <c r="C94" i="106"/>
  <c r="B70" i="112"/>
  <c r="B72" i="112"/>
  <c r="B74" i="112"/>
  <c r="B76" i="112"/>
  <c r="B78" i="112"/>
  <c r="B80" i="112"/>
  <c r="B82" i="112"/>
  <c r="B84" i="112"/>
  <c r="B86" i="112"/>
  <c r="B88" i="112"/>
  <c r="B90" i="112"/>
  <c r="B92" i="112"/>
  <c r="B94" i="112"/>
  <c r="C71" i="113"/>
  <c r="C73" i="113"/>
  <c r="C76" i="113"/>
  <c r="C80" i="113"/>
  <c r="C84" i="113"/>
  <c r="C88" i="113"/>
  <c r="C92" i="113"/>
  <c r="B72" i="114"/>
  <c r="B76" i="114"/>
  <c r="B80" i="114"/>
  <c r="B84" i="114"/>
  <c r="B88" i="114"/>
  <c r="B92" i="114"/>
  <c r="B73" i="115"/>
  <c r="B77" i="115"/>
  <c r="B81" i="115"/>
  <c r="B85" i="115"/>
  <c r="B89" i="115"/>
  <c r="B93" i="115"/>
  <c r="B73" i="116"/>
  <c r="B77" i="116"/>
  <c r="B81" i="116"/>
  <c r="B85" i="116"/>
  <c r="B89" i="116"/>
  <c r="B93" i="116"/>
  <c r="C72" i="117"/>
  <c r="C76" i="117"/>
  <c r="C80" i="117"/>
  <c r="C84" i="117"/>
  <c r="C88" i="117"/>
  <c r="C92" i="117"/>
  <c r="B71" i="106"/>
  <c r="B73" i="106"/>
  <c r="B75" i="106"/>
  <c r="B77" i="106"/>
  <c r="B79" i="106"/>
  <c r="B81" i="106"/>
  <c r="B83" i="106"/>
  <c r="B85" i="106"/>
  <c r="B87" i="106"/>
  <c r="B89" i="106"/>
  <c r="B91" i="106"/>
  <c r="B93" i="106"/>
  <c r="B70" i="113"/>
  <c r="B72" i="113"/>
  <c r="B74" i="113"/>
  <c r="B78" i="113"/>
  <c r="B82" i="113"/>
  <c r="B86" i="113"/>
  <c r="B90" i="113"/>
  <c r="B94" i="113"/>
  <c r="B70" i="117"/>
  <c r="B74" i="117"/>
  <c r="B78" i="117"/>
  <c r="B82" i="117"/>
  <c r="B86" i="117"/>
  <c r="B90" i="117"/>
  <c r="B94" i="117"/>
  <c r="J112" i="99"/>
  <c r="P112" i="99"/>
  <c r="R112" i="99"/>
  <c r="N125" i="99"/>
  <c r="R125" i="99"/>
  <c r="P125" i="99"/>
  <c r="T125" i="99"/>
  <c r="J128" i="99"/>
  <c r="T128" i="99"/>
  <c r="L128" i="99"/>
  <c r="R124" i="99"/>
  <c r="L124" i="99"/>
  <c r="T124" i="99"/>
  <c r="N120" i="99"/>
  <c r="J120" i="99"/>
  <c r="P120" i="99"/>
  <c r="R120" i="99"/>
  <c r="P131" i="99"/>
  <c r="R131" i="99"/>
  <c r="J131" i="99"/>
  <c r="R127" i="99"/>
  <c r="J127" i="99"/>
  <c r="P127" i="99"/>
  <c r="P123" i="99"/>
  <c r="T123" i="99"/>
  <c r="J123" i="99"/>
  <c r="R123" i="99"/>
  <c r="R129" i="99"/>
  <c r="N129" i="99"/>
  <c r="P129" i="99"/>
  <c r="T129" i="99"/>
  <c r="R121" i="99"/>
  <c r="N121" i="99"/>
  <c r="P121" i="99"/>
  <c r="T130" i="99"/>
  <c r="L130" i="99"/>
  <c r="N130" i="99"/>
  <c r="R130" i="99"/>
  <c r="T126" i="99"/>
  <c r="R126" i="99"/>
  <c r="N126" i="99"/>
  <c r="J126" i="99"/>
  <c r="L122" i="99"/>
  <c r="P122" i="99"/>
  <c r="R122" i="99"/>
  <c r="J122" i="99"/>
  <c r="J132" i="99"/>
  <c r="T132" i="99"/>
  <c r="P132" i="99"/>
  <c r="N132" i="99"/>
  <c r="P106" i="101"/>
  <c r="T106" i="101"/>
  <c r="L106" i="101"/>
  <c r="R106" i="101"/>
  <c r="R101" i="101"/>
  <c r="N101" i="101"/>
  <c r="L101" i="101"/>
  <c r="T101" i="101"/>
  <c r="R137" i="101"/>
  <c r="N137" i="101"/>
  <c r="T137" i="101"/>
  <c r="N109" i="101"/>
  <c r="T109" i="101"/>
  <c r="P109" i="101"/>
  <c r="L109" i="101"/>
  <c r="N105" i="101"/>
  <c r="R105" i="101"/>
  <c r="T105" i="101"/>
  <c r="P105" i="101"/>
  <c r="L105" i="101"/>
  <c r="R118" i="101"/>
  <c r="J118" i="101"/>
  <c r="T118" i="101"/>
  <c r="N118" i="101"/>
  <c r="N141" i="101"/>
  <c r="R141" i="101"/>
  <c r="P141" i="101"/>
  <c r="N108" i="101"/>
  <c r="R108" i="101"/>
  <c r="P108" i="101"/>
  <c r="L108" i="101"/>
  <c r="P103" i="101"/>
  <c r="T103" i="101"/>
  <c r="R103" i="101"/>
  <c r="N103" i="101"/>
  <c r="J103" i="101"/>
  <c r="N119" i="101"/>
  <c r="R119" i="101"/>
  <c r="L119" i="101"/>
  <c r="T140" i="101"/>
  <c r="L140" i="101"/>
  <c r="P140" i="101"/>
  <c r="J140" i="101"/>
  <c r="T107" i="101"/>
  <c r="L107" i="101"/>
  <c r="P107" i="101"/>
  <c r="N107" i="101"/>
  <c r="T102" i="101"/>
  <c r="P102" i="101"/>
  <c r="N102" i="101"/>
  <c r="P139" i="101"/>
  <c r="L139" i="101"/>
  <c r="R139" i="101"/>
  <c r="Q129" i="120"/>
  <c r="Q125" i="120"/>
  <c r="Q121" i="120"/>
  <c r="Q128" i="120"/>
  <c r="Q124" i="120"/>
  <c r="Q120" i="120"/>
  <c r="Q131" i="120"/>
  <c r="Q127" i="120"/>
  <c r="Q123" i="120"/>
  <c r="Q130" i="120"/>
  <c r="Q126" i="120"/>
  <c r="Q122" i="120"/>
  <c r="Q132" i="120"/>
  <c r="Q112" i="120"/>
  <c r="D53" i="100"/>
  <c r="O53" i="120"/>
  <c r="E58" i="100"/>
  <c r="E58" i="101" s="1"/>
  <c r="P58" i="120"/>
  <c r="E66" i="100"/>
  <c r="E66" i="101" s="1"/>
  <c r="P66" i="120"/>
  <c r="E68" i="100"/>
  <c r="E68" i="101" s="1"/>
  <c r="P68" i="120"/>
  <c r="E70" i="100"/>
  <c r="E70" i="101" s="1"/>
  <c r="P70" i="120"/>
  <c r="E72" i="100"/>
  <c r="E72" i="101" s="1"/>
  <c r="P72" i="120"/>
  <c r="E74" i="100"/>
  <c r="E74" i="101" s="1"/>
  <c r="P74" i="120"/>
  <c r="E76" i="100"/>
  <c r="E76" i="101" s="1"/>
  <c r="P76" i="120"/>
  <c r="E78" i="100"/>
  <c r="E78" i="101" s="1"/>
  <c r="P78" i="120"/>
  <c r="E80" i="100"/>
  <c r="E80" i="101" s="1"/>
  <c r="P80" i="120"/>
  <c r="E83" i="100"/>
  <c r="E83" i="101" s="1"/>
  <c r="P83" i="120"/>
  <c r="E85" i="100"/>
  <c r="E85" i="101" s="1"/>
  <c r="P85" i="120"/>
  <c r="E87" i="100"/>
  <c r="E87" i="101" s="1"/>
  <c r="P87" i="120"/>
  <c r="E89" i="100"/>
  <c r="E89" i="101" s="1"/>
  <c r="P89" i="120"/>
  <c r="E91" i="100"/>
  <c r="E91" i="101" s="1"/>
  <c r="P91" i="120"/>
  <c r="E92" i="100"/>
  <c r="E92" i="101" s="1"/>
  <c r="P92" i="120"/>
  <c r="E94" i="100"/>
  <c r="E94" i="101" s="1"/>
  <c r="P94" i="120"/>
  <c r="B55" i="100"/>
  <c r="M55" i="120"/>
  <c r="E57" i="100"/>
  <c r="E57" i="101" s="1"/>
  <c r="P57" i="120"/>
  <c r="B65" i="100"/>
  <c r="M65" i="120"/>
  <c r="B67" i="100"/>
  <c r="M67" i="120"/>
  <c r="B69" i="100"/>
  <c r="M69" i="120"/>
  <c r="B71" i="100"/>
  <c r="M71" i="120"/>
  <c r="B72" i="100"/>
  <c r="B72" i="101" s="1"/>
  <c r="M72" i="120"/>
  <c r="B74" i="100"/>
  <c r="M74" i="120"/>
  <c r="B77" i="100"/>
  <c r="B77" i="101" s="1"/>
  <c r="M77" i="120"/>
  <c r="B79" i="100"/>
  <c r="M79" i="120"/>
  <c r="B81" i="100"/>
  <c r="B81" i="101" s="1"/>
  <c r="M81" i="120"/>
  <c r="B83" i="100"/>
  <c r="M83" i="120"/>
  <c r="B85" i="100"/>
  <c r="B85" i="101" s="1"/>
  <c r="M85" i="120"/>
  <c r="B86" i="100"/>
  <c r="M86" i="120"/>
  <c r="B88" i="100"/>
  <c r="B88" i="101" s="1"/>
  <c r="M88" i="120"/>
  <c r="B90" i="100"/>
  <c r="M90" i="120"/>
  <c r="B93" i="100"/>
  <c r="B93" i="101" s="1"/>
  <c r="M93" i="120"/>
  <c r="D55" i="100"/>
  <c r="O55" i="120"/>
  <c r="B58" i="100"/>
  <c r="M58" i="120"/>
  <c r="C65" i="100"/>
  <c r="N65" i="120"/>
  <c r="C66" i="100"/>
  <c r="N66" i="120"/>
  <c r="C67" i="100"/>
  <c r="N67" i="120"/>
  <c r="C68" i="100"/>
  <c r="N68" i="120"/>
  <c r="C69" i="100"/>
  <c r="N69" i="120"/>
  <c r="C70" i="100"/>
  <c r="C70" i="101" s="1"/>
  <c r="N70" i="120"/>
  <c r="C71" i="100"/>
  <c r="N71" i="120"/>
  <c r="C72" i="100"/>
  <c r="C72" i="101" s="1"/>
  <c r="N72" i="120"/>
  <c r="C73" i="100"/>
  <c r="N73" i="120"/>
  <c r="C74" i="100"/>
  <c r="C74" i="101" s="1"/>
  <c r="N74" i="120"/>
  <c r="C75" i="100"/>
  <c r="N75" i="120"/>
  <c r="C76" i="100"/>
  <c r="C76" i="101" s="1"/>
  <c r="N76" i="120"/>
  <c r="C77" i="100"/>
  <c r="N77" i="120"/>
  <c r="C78" i="100"/>
  <c r="C78" i="101" s="1"/>
  <c r="N78" i="120"/>
  <c r="C79" i="100"/>
  <c r="N79" i="120"/>
  <c r="C80" i="100"/>
  <c r="C80" i="101" s="1"/>
  <c r="N80" i="120"/>
  <c r="C81" i="100"/>
  <c r="N81" i="120"/>
  <c r="C82" i="100"/>
  <c r="C82" i="101" s="1"/>
  <c r="N82" i="120"/>
  <c r="C83" i="100"/>
  <c r="N83" i="120"/>
  <c r="C84" i="100"/>
  <c r="C84" i="101" s="1"/>
  <c r="N84" i="120"/>
  <c r="C85" i="100"/>
  <c r="N85" i="120"/>
  <c r="C86" i="100"/>
  <c r="C86" i="101" s="1"/>
  <c r="N86" i="120"/>
  <c r="C87" i="100"/>
  <c r="N87" i="120"/>
  <c r="C88" i="100"/>
  <c r="C88" i="101" s="1"/>
  <c r="N88" i="120"/>
  <c r="C89" i="100"/>
  <c r="N89" i="120"/>
  <c r="C90" i="100"/>
  <c r="C90" i="101" s="1"/>
  <c r="N90" i="120"/>
  <c r="C91" i="100"/>
  <c r="N91" i="120"/>
  <c r="C92" i="100"/>
  <c r="C92" i="101" s="1"/>
  <c r="N92" i="120"/>
  <c r="C93" i="100"/>
  <c r="N93" i="120"/>
  <c r="C94" i="100"/>
  <c r="C94" i="101" s="1"/>
  <c r="N94" i="120"/>
  <c r="E54" i="100"/>
  <c r="AA54" i="120" s="1"/>
  <c r="P54" i="120"/>
  <c r="E65" i="100"/>
  <c r="E65" i="101" s="1"/>
  <c r="P65" i="120"/>
  <c r="E67" i="100"/>
  <c r="E67" i="101" s="1"/>
  <c r="P67" i="120"/>
  <c r="E69" i="100"/>
  <c r="E69" i="101" s="1"/>
  <c r="P69" i="120"/>
  <c r="E71" i="100"/>
  <c r="E71" i="101" s="1"/>
  <c r="P71" i="120"/>
  <c r="E73" i="100"/>
  <c r="E73" i="101" s="1"/>
  <c r="P73" i="120"/>
  <c r="E75" i="100"/>
  <c r="E75" i="101" s="1"/>
  <c r="P75" i="120"/>
  <c r="E77" i="100"/>
  <c r="E77" i="101" s="1"/>
  <c r="P77" i="120"/>
  <c r="E79" i="100"/>
  <c r="E79" i="101" s="1"/>
  <c r="P79" i="120"/>
  <c r="E81" i="100"/>
  <c r="E81" i="101" s="1"/>
  <c r="P81" i="120"/>
  <c r="E82" i="100"/>
  <c r="E82" i="101" s="1"/>
  <c r="P82" i="120"/>
  <c r="E84" i="100"/>
  <c r="E84" i="101" s="1"/>
  <c r="P84" i="120"/>
  <c r="E86" i="100"/>
  <c r="E86" i="101" s="1"/>
  <c r="P86" i="120"/>
  <c r="E88" i="100"/>
  <c r="E88" i="101" s="1"/>
  <c r="P88" i="120"/>
  <c r="E90" i="100"/>
  <c r="E90" i="101" s="1"/>
  <c r="P90" i="120"/>
  <c r="E93" i="100"/>
  <c r="E93" i="101" s="1"/>
  <c r="P93" i="120"/>
  <c r="E53" i="100"/>
  <c r="AA53" i="120" s="1"/>
  <c r="P53" i="120"/>
  <c r="D56" i="100"/>
  <c r="Z56" i="120" s="1"/>
  <c r="O56" i="120"/>
  <c r="B66" i="100"/>
  <c r="M66" i="120"/>
  <c r="B68" i="100"/>
  <c r="M68" i="120"/>
  <c r="B70" i="100"/>
  <c r="M70" i="120"/>
  <c r="B73" i="100"/>
  <c r="B73" i="101" s="1"/>
  <c r="M73" i="120"/>
  <c r="B75" i="100"/>
  <c r="M75" i="120"/>
  <c r="B76" i="100"/>
  <c r="B76" i="101" s="1"/>
  <c r="M76" i="120"/>
  <c r="B78" i="100"/>
  <c r="M78" i="120"/>
  <c r="B80" i="100"/>
  <c r="B80" i="101" s="1"/>
  <c r="M80" i="120"/>
  <c r="B82" i="100"/>
  <c r="M82" i="120"/>
  <c r="B84" i="100"/>
  <c r="B84" i="101" s="1"/>
  <c r="M84" i="120"/>
  <c r="B87" i="100"/>
  <c r="M87" i="120"/>
  <c r="B89" i="100"/>
  <c r="B89" i="101" s="1"/>
  <c r="M89" i="120"/>
  <c r="B91" i="100"/>
  <c r="M91" i="120"/>
  <c r="B92" i="100"/>
  <c r="B92" i="101" s="1"/>
  <c r="M92" i="120"/>
  <c r="B94" i="100"/>
  <c r="M94" i="120"/>
  <c r="D54" i="100"/>
  <c r="O54" i="120"/>
  <c r="E55" i="100"/>
  <c r="AA55" i="120" s="1"/>
  <c r="P55" i="120"/>
  <c r="B57" i="100"/>
  <c r="M57" i="120"/>
  <c r="F121" i="100"/>
  <c r="F120" i="100"/>
  <c r="B53" i="100"/>
  <c r="B53" i="103"/>
  <c r="B54" i="100"/>
  <c r="B54" i="103"/>
  <c r="B56" i="100"/>
  <c r="B56" i="103"/>
  <c r="B57" i="103"/>
  <c r="B58" i="103"/>
  <c r="B59" i="103"/>
  <c r="E56" i="100"/>
  <c r="E56" i="101" s="1"/>
  <c r="B55" i="103"/>
  <c r="B60" i="103"/>
  <c r="B61" i="103"/>
  <c r="B62" i="103"/>
  <c r="B63" i="103"/>
  <c r="B64" i="103"/>
  <c r="C60" i="103"/>
  <c r="C61" i="103"/>
  <c r="C62" i="103"/>
  <c r="C63" i="103"/>
  <c r="C64" i="103"/>
  <c r="B65" i="103"/>
  <c r="B66" i="103"/>
  <c r="B67" i="103"/>
  <c r="B68" i="103"/>
  <c r="B69" i="103"/>
  <c r="B70" i="103"/>
  <c r="B71" i="103"/>
  <c r="B72" i="103"/>
  <c r="B73" i="103"/>
  <c r="B74" i="103"/>
  <c r="B75" i="103"/>
  <c r="B76" i="103"/>
  <c r="B77" i="103"/>
  <c r="B78" i="103"/>
  <c r="B79" i="103"/>
  <c r="B80" i="103"/>
  <c r="B81" i="103"/>
  <c r="B82" i="103"/>
  <c r="B83" i="103"/>
  <c r="B84" i="103"/>
  <c r="B85" i="103"/>
  <c r="B86" i="103"/>
  <c r="B87" i="103"/>
  <c r="B88" i="103"/>
  <c r="B89" i="103"/>
  <c r="B90" i="103"/>
  <c r="B91" i="103"/>
  <c r="B92" i="103"/>
  <c r="B93" i="103"/>
  <c r="B94" i="103"/>
  <c r="C65" i="103"/>
  <c r="C66" i="103"/>
  <c r="C67" i="103"/>
  <c r="C68" i="103"/>
  <c r="C69" i="103"/>
  <c r="C70" i="103"/>
  <c r="C71" i="103"/>
  <c r="C72" i="103"/>
  <c r="C73" i="103"/>
  <c r="C74" i="103"/>
  <c r="C75" i="103"/>
  <c r="C76" i="103"/>
  <c r="C77" i="103"/>
  <c r="C78" i="103"/>
  <c r="C79" i="103"/>
  <c r="C80" i="103"/>
  <c r="C81" i="103"/>
  <c r="C82" i="103"/>
  <c r="C83" i="103"/>
  <c r="C84" i="103"/>
  <c r="C85" i="103"/>
  <c r="C86" i="103"/>
  <c r="C87" i="103"/>
  <c r="C88" i="103"/>
  <c r="C89" i="103"/>
  <c r="C90" i="103"/>
  <c r="C91" i="103"/>
  <c r="C92" i="103"/>
  <c r="C93" i="103"/>
  <c r="C94" i="103"/>
  <c r="B57" i="104"/>
  <c r="B58" i="104"/>
  <c r="B59" i="104"/>
  <c r="B60" i="104"/>
  <c r="B61" i="104"/>
  <c r="B62" i="104"/>
  <c r="B63" i="104"/>
  <c r="B64" i="104"/>
  <c r="B65" i="104"/>
  <c r="B66" i="104"/>
  <c r="B67" i="104"/>
  <c r="B68" i="104"/>
  <c r="B69" i="104"/>
  <c r="B70" i="104"/>
  <c r="B71" i="104"/>
  <c r="B72" i="104"/>
  <c r="B73" i="104"/>
  <c r="B74" i="104"/>
  <c r="B75" i="104"/>
  <c r="B76" i="104"/>
  <c r="B77" i="104"/>
  <c r="B78" i="104"/>
  <c r="B79" i="104"/>
  <c r="B80" i="104"/>
  <c r="B81" i="104"/>
  <c r="B82" i="104"/>
  <c r="B83" i="104"/>
  <c r="B84" i="104"/>
  <c r="B85" i="104"/>
  <c r="B86" i="104"/>
  <c r="B87" i="104"/>
  <c r="B88" i="104"/>
  <c r="B89" i="104"/>
  <c r="B90" i="104"/>
  <c r="B91" i="104"/>
  <c r="B92" i="104"/>
  <c r="B93" i="104"/>
  <c r="B94" i="104"/>
  <c r="C60" i="104"/>
  <c r="C61" i="104"/>
  <c r="C62" i="104"/>
  <c r="C63" i="104"/>
  <c r="C64" i="104"/>
  <c r="C65" i="104"/>
  <c r="C66" i="104"/>
  <c r="C67" i="104"/>
  <c r="C68" i="104"/>
  <c r="C69" i="104"/>
  <c r="C70" i="104"/>
  <c r="C71" i="104"/>
  <c r="C72" i="104"/>
  <c r="C73" i="104"/>
  <c r="C74" i="104"/>
  <c r="C75" i="104"/>
  <c r="C76" i="104"/>
  <c r="C77" i="104"/>
  <c r="C78" i="104"/>
  <c r="C79" i="104"/>
  <c r="C80" i="104"/>
  <c r="C81" i="104"/>
  <c r="C82" i="104"/>
  <c r="C83" i="104"/>
  <c r="C84" i="104"/>
  <c r="C85" i="104"/>
  <c r="C86" i="104"/>
  <c r="C87" i="104"/>
  <c r="C88" i="104"/>
  <c r="C89" i="104"/>
  <c r="C90" i="104"/>
  <c r="C91" i="104"/>
  <c r="C92" i="104"/>
  <c r="C93" i="104"/>
  <c r="C94" i="104"/>
  <c r="F98" i="99"/>
  <c r="F12" i="99" s="1"/>
  <c r="F45" i="101"/>
  <c r="F46" i="101"/>
  <c r="F47" i="101"/>
  <c r="F48" i="101"/>
  <c r="F49" i="101"/>
  <c r="F50" i="101"/>
  <c r="F51" i="99"/>
  <c r="F52" i="99"/>
  <c r="F53" i="99"/>
  <c r="F54" i="99"/>
  <c r="F55" i="99"/>
  <c r="F56" i="99"/>
  <c r="D57" i="100"/>
  <c r="F57" i="99"/>
  <c r="D58" i="100"/>
  <c r="F58" i="99"/>
  <c r="D65" i="100"/>
  <c r="F65" i="99"/>
  <c r="D66" i="100"/>
  <c r="F66" i="99"/>
  <c r="D67" i="100"/>
  <c r="F67" i="99"/>
  <c r="D68" i="100"/>
  <c r="F68" i="99"/>
  <c r="D69" i="100"/>
  <c r="F69" i="99"/>
  <c r="D70" i="100"/>
  <c r="F70" i="99"/>
  <c r="D71" i="100"/>
  <c r="F71" i="99"/>
  <c r="D72" i="100"/>
  <c r="F72" i="99"/>
  <c r="D73" i="100"/>
  <c r="F73" i="99"/>
  <c r="D74" i="100"/>
  <c r="F74" i="99"/>
  <c r="D75" i="100"/>
  <c r="F75" i="99"/>
  <c r="D76" i="100"/>
  <c r="F76" i="99"/>
  <c r="D77" i="100"/>
  <c r="F77" i="99"/>
  <c r="D78" i="100"/>
  <c r="F78" i="99"/>
  <c r="D79" i="100"/>
  <c r="F79" i="99"/>
  <c r="D80" i="100"/>
  <c r="F80" i="99"/>
  <c r="D81" i="100"/>
  <c r="F81" i="99"/>
  <c r="D82" i="100"/>
  <c r="F82" i="99"/>
  <c r="D83" i="100"/>
  <c r="F83" i="99"/>
  <c r="D84" i="100"/>
  <c r="F84" i="99"/>
  <c r="D85" i="100"/>
  <c r="F85" i="99"/>
  <c r="D86" i="100"/>
  <c r="F86" i="99"/>
  <c r="D87" i="100"/>
  <c r="F87" i="99"/>
  <c r="D88" i="100"/>
  <c r="F88" i="99"/>
  <c r="D89" i="100"/>
  <c r="F89" i="99"/>
  <c r="D90" i="100"/>
  <c r="F90" i="99"/>
  <c r="D91" i="100"/>
  <c r="F91" i="99"/>
  <c r="D92" i="100"/>
  <c r="F92" i="99"/>
  <c r="D93" i="100"/>
  <c r="F93" i="99"/>
  <c r="D94" i="100"/>
  <c r="F94" i="99"/>
  <c r="D52" i="101"/>
  <c r="AK52" i="120" s="1"/>
  <c r="AA51" i="120"/>
  <c r="F130" i="100"/>
  <c r="F128" i="100"/>
  <c r="F126" i="100"/>
  <c r="F124" i="100"/>
  <c r="F122" i="100"/>
  <c r="F132" i="100"/>
  <c r="F131" i="100"/>
  <c r="F129" i="100"/>
  <c r="F127" i="100"/>
  <c r="F125" i="100"/>
  <c r="F123" i="100"/>
  <c r="F142" i="101"/>
  <c r="F138" i="101"/>
  <c r="AH113" i="103"/>
  <c r="AF113" i="103"/>
  <c r="AD113" i="103"/>
  <c r="AB113" i="103"/>
  <c r="Z113" i="103"/>
  <c r="X113" i="103"/>
  <c r="F117" i="111"/>
  <c r="F117" i="104"/>
  <c r="F117" i="105"/>
  <c r="F117" i="106"/>
  <c r="F117" i="112"/>
  <c r="F117" i="113"/>
  <c r="F117" i="114"/>
  <c r="F117" i="115"/>
  <c r="F117" i="116"/>
  <c r="F117" i="117"/>
  <c r="F117" i="107"/>
  <c r="F117" i="118"/>
  <c r="F117" i="103"/>
  <c r="A153" i="98"/>
  <c r="A134" i="98"/>
  <c r="F117" i="98"/>
  <c r="A115" i="98"/>
  <c r="A96" i="98"/>
  <c r="G131" i="99" l="1"/>
  <c r="H131" i="99" s="1"/>
  <c r="G125" i="99"/>
  <c r="H125" i="99" s="1"/>
  <c r="G122" i="99"/>
  <c r="H122" i="99" s="1"/>
  <c r="G141" i="101"/>
  <c r="H141" i="101" s="1"/>
  <c r="V141" i="115" s="1"/>
  <c r="W141" i="115" s="1"/>
  <c r="G121" i="99"/>
  <c r="H121" i="99" s="1"/>
  <c r="T131" i="99"/>
  <c r="G124" i="99"/>
  <c r="H124" i="99" s="1"/>
  <c r="G126" i="99"/>
  <c r="H126" i="99" s="1"/>
  <c r="G139" i="101"/>
  <c r="H139" i="101" s="1"/>
  <c r="V139" i="112" s="1"/>
  <c r="W139" i="112" s="1"/>
  <c r="G102" i="101"/>
  <c r="H102" i="101" s="1"/>
  <c r="V102" i="104" s="1"/>
  <c r="G107" i="101"/>
  <c r="H107" i="101" s="1"/>
  <c r="V107" i="104" s="1"/>
  <c r="G119" i="101"/>
  <c r="H119" i="101" s="1"/>
  <c r="V119" i="113" s="1"/>
  <c r="G103" i="101"/>
  <c r="H103" i="101" s="1"/>
  <c r="V103" i="104" s="1"/>
  <c r="G108" i="101"/>
  <c r="H108" i="101" s="1"/>
  <c r="V108" i="115" s="1"/>
  <c r="G118" i="101"/>
  <c r="H118" i="101" s="1"/>
  <c r="G105" i="101"/>
  <c r="H105" i="101" s="1"/>
  <c r="V105" i="113" s="1"/>
  <c r="G106" i="101"/>
  <c r="H106" i="101" s="1"/>
  <c r="V106" i="106" s="1"/>
  <c r="G123" i="99"/>
  <c r="H123" i="99" s="1"/>
  <c r="G120" i="99"/>
  <c r="H120" i="99" s="1"/>
  <c r="G112" i="99"/>
  <c r="H112" i="99" s="1"/>
  <c r="G129" i="99"/>
  <c r="H129" i="99" s="1"/>
  <c r="G132" i="99"/>
  <c r="H132" i="99" s="1"/>
  <c r="J107" i="101"/>
  <c r="X107" i="112" s="1"/>
  <c r="J139" i="101"/>
  <c r="X139" i="105" s="1"/>
  <c r="J102" i="101"/>
  <c r="X102" i="105" s="1"/>
  <c r="G140" i="101"/>
  <c r="H140" i="101" s="1"/>
  <c r="V140" i="106" s="1"/>
  <c r="W140" i="106" s="1"/>
  <c r="N106" i="101"/>
  <c r="G130" i="99"/>
  <c r="H130" i="99" s="1"/>
  <c r="G127" i="99"/>
  <c r="H127" i="99" s="1"/>
  <c r="G128" i="99"/>
  <c r="H128" i="99" s="1"/>
  <c r="L112" i="99"/>
  <c r="J108" i="101"/>
  <c r="X108" i="106" s="1"/>
  <c r="G109" i="101"/>
  <c r="H109" i="101" s="1"/>
  <c r="V109" i="106" s="1"/>
  <c r="G101" i="101"/>
  <c r="H101" i="101" s="1"/>
  <c r="V101" i="113" s="1"/>
  <c r="L129" i="99"/>
  <c r="T120" i="99"/>
  <c r="L126" i="99"/>
  <c r="G137" i="101"/>
  <c r="H137" i="101" s="1"/>
  <c r="V137" i="112" s="1"/>
  <c r="W137" i="112" s="1"/>
  <c r="R142" i="101"/>
  <c r="J142" i="101"/>
  <c r="T129" i="100"/>
  <c r="N129" i="100"/>
  <c r="L129" i="100"/>
  <c r="T132" i="100"/>
  <c r="L132" i="100"/>
  <c r="P132" i="100"/>
  <c r="R128" i="100"/>
  <c r="L128" i="100"/>
  <c r="J128" i="100"/>
  <c r="R55" i="99"/>
  <c r="J55" i="99"/>
  <c r="J51" i="99"/>
  <c r="R123" i="100"/>
  <c r="N123" i="100"/>
  <c r="N131" i="100"/>
  <c r="T131" i="100"/>
  <c r="T122" i="100"/>
  <c r="N122" i="100"/>
  <c r="T130" i="100"/>
  <c r="R130" i="100"/>
  <c r="L130" i="100"/>
  <c r="N93" i="99"/>
  <c r="J91" i="99"/>
  <c r="R87" i="99"/>
  <c r="J87" i="99"/>
  <c r="N85" i="99"/>
  <c r="R83" i="99"/>
  <c r="N83" i="99"/>
  <c r="R81" i="99"/>
  <c r="N79" i="99"/>
  <c r="J79" i="99"/>
  <c r="N77" i="99"/>
  <c r="J77" i="99"/>
  <c r="R77" i="99"/>
  <c r="R75" i="99"/>
  <c r="J75" i="99"/>
  <c r="R71" i="99"/>
  <c r="J71" i="99"/>
  <c r="R69" i="99"/>
  <c r="R67" i="99"/>
  <c r="N67" i="99"/>
  <c r="R65" i="99"/>
  <c r="N57" i="99"/>
  <c r="J57" i="99"/>
  <c r="N54" i="99"/>
  <c r="R50" i="101"/>
  <c r="N50" i="101"/>
  <c r="P104" i="101"/>
  <c r="J104" i="101"/>
  <c r="N125" i="100"/>
  <c r="T125" i="100"/>
  <c r="J125" i="100"/>
  <c r="N111" i="100"/>
  <c r="P111" i="100"/>
  <c r="R124" i="100"/>
  <c r="P124" i="100"/>
  <c r="T110" i="100"/>
  <c r="N110" i="100"/>
  <c r="J53" i="99"/>
  <c r="R53" i="99"/>
  <c r="R49" i="101"/>
  <c r="N49" i="101"/>
  <c r="F120" i="101"/>
  <c r="R120" i="100"/>
  <c r="P120" i="100"/>
  <c r="L120" i="100"/>
  <c r="L138" i="101"/>
  <c r="R127" i="100"/>
  <c r="T127" i="100"/>
  <c r="J127" i="100"/>
  <c r="R126" i="100"/>
  <c r="N126" i="100"/>
  <c r="P112" i="100"/>
  <c r="N112" i="100"/>
  <c r="L112" i="100"/>
  <c r="J112" i="100"/>
  <c r="R94" i="99"/>
  <c r="R92" i="99"/>
  <c r="J88" i="99"/>
  <c r="N88" i="99"/>
  <c r="J86" i="99"/>
  <c r="N84" i="99"/>
  <c r="R84" i="99"/>
  <c r="J84" i="99"/>
  <c r="J82" i="99"/>
  <c r="R80" i="99"/>
  <c r="R78" i="99"/>
  <c r="R76" i="99"/>
  <c r="J72" i="99"/>
  <c r="N72" i="99"/>
  <c r="N68" i="99"/>
  <c r="R68" i="99"/>
  <c r="J68" i="99"/>
  <c r="J66" i="99"/>
  <c r="N58" i="99"/>
  <c r="R58" i="99"/>
  <c r="J58" i="99"/>
  <c r="R56" i="99"/>
  <c r="J56" i="99"/>
  <c r="N52" i="99"/>
  <c r="R52" i="99"/>
  <c r="J52" i="99"/>
  <c r="T121" i="100"/>
  <c r="N47" i="101"/>
  <c r="J47" i="101"/>
  <c r="J46" i="101"/>
  <c r="R45" i="101"/>
  <c r="N45" i="101"/>
  <c r="J45" i="101"/>
  <c r="R48" i="101"/>
  <c r="B54" i="104"/>
  <c r="B54" i="118"/>
  <c r="B54" i="107"/>
  <c r="B94" i="101"/>
  <c r="B94" i="107"/>
  <c r="B91" i="101"/>
  <c r="B91" i="118"/>
  <c r="B87" i="101"/>
  <c r="B87" i="118"/>
  <c r="B82" i="101"/>
  <c r="B82" i="107"/>
  <c r="B78" i="101"/>
  <c r="B78" i="107"/>
  <c r="B75" i="101"/>
  <c r="B75" i="118"/>
  <c r="B70" i="101"/>
  <c r="B70" i="107"/>
  <c r="B66" i="101"/>
  <c r="B66" i="107"/>
  <c r="B66" i="118"/>
  <c r="C93" i="101"/>
  <c r="C93" i="118"/>
  <c r="C93" i="107"/>
  <c r="C91" i="101"/>
  <c r="C91" i="107"/>
  <c r="C91" i="118"/>
  <c r="C89" i="101"/>
  <c r="C89" i="118"/>
  <c r="C89" i="107"/>
  <c r="C87" i="101"/>
  <c r="C87" i="118"/>
  <c r="C87" i="107"/>
  <c r="C85" i="101"/>
  <c r="C85" i="107"/>
  <c r="C85" i="118"/>
  <c r="C83" i="101"/>
  <c r="C83" i="118"/>
  <c r="C83" i="107"/>
  <c r="C81" i="101"/>
  <c r="C81" i="107"/>
  <c r="C81" i="118"/>
  <c r="C79" i="101"/>
  <c r="C79" i="107"/>
  <c r="C79" i="118"/>
  <c r="C77" i="101"/>
  <c r="C77" i="118"/>
  <c r="C77" i="107"/>
  <c r="C75" i="101"/>
  <c r="C75" i="107"/>
  <c r="C75" i="118"/>
  <c r="C73" i="101"/>
  <c r="C73" i="118"/>
  <c r="C73" i="107"/>
  <c r="C71" i="101"/>
  <c r="C71" i="118"/>
  <c r="C71" i="107"/>
  <c r="C69" i="101"/>
  <c r="C69" i="107"/>
  <c r="C69" i="118"/>
  <c r="C67" i="101"/>
  <c r="C67" i="107"/>
  <c r="C67" i="118"/>
  <c r="C65" i="101"/>
  <c r="C65" i="107"/>
  <c r="C65" i="118"/>
  <c r="B90" i="101"/>
  <c r="B90" i="107"/>
  <c r="B86" i="101"/>
  <c r="B86" i="107"/>
  <c r="B83" i="101"/>
  <c r="B83" i="118"/>
  <c r="B79" i="101"/>
  <c r="B79" i="118"/>
  <c r="B74" i="101"/>
  <c r="B74" i="107"/>
  <c r="B71" i="101"/>
  <c r="B71" i="118"/>
  <c r="B67" i="101"/>
  <c r="B67" i="118"/>
  <c r="B67" i="107"/>
  <c r="B85" i="118"/>
  <c r="B92" i="107"/>
  <c r="B76" i="107"/>
  <c r="C94" i="107"/>
  <c r="C90" i="118"/>
  <c r="C86" i="107"/>
  <c r="C82" i="118"/>
  <c r="C78" i="107"/>
  <c r="C74" i="118"/>
  <c r="C72" i="107"/>
  <c r="C70" i="118"/>
  <c r="B94" i="118"/>
  <c r="B91" i="107"/>
  <c r="B86" i="118"/>
  <c r="B83" i="107"/>
  <c r="B78" i="118"/>
  <c r="B75" i="107"/>
  <c r="B72" i="118"/>
  <c r="B71" i="107"/>
  <c r="B81" i="118"/>
  <c r="B88" i="107"/>
  <c r="B72" i="107"/>
  <c r="C92" i="118"/>
  <c r="C88" i="107"/>
  <c r="C84" i="118"/>
  <c r="C80" i="107"/>
  <c r="C76" i="118"/>
  <c r="B93" i="107"/>
  <c r="B88" i="118"/>
  <c r="B85" i="107"/>
  <c r="B80" i="118"/>
  <c r="B77" i="107"/>
  <c r="B56" i="104"/>
  <c r="B56" i="107"/>
  <c r="B56" i="118"/>
  <c r="B53" i="104"/>
  <c r="B53" i="118"/>
  <c r="B53" i="107"/>
  <c r="B57" i="101"/>
  <c r="B57" i="118"/>
  <c r="B57" i="107"/>
  <c r="B68" i="101"/>
  <c r="B68" i="107"/>
  <c r="B68" i="118"/>
  <c r="C68" i="101"/>
  <c r="C68" i="118"/>
  <c r="C68" i="107"/>
  <c r="C66" i="101"/>
  <c r="C66" i="118"/>
  <c r="C66" i="107"/>
  <c r="B58" i="101"/>
  <c r="B58" i="118"/>
  <c r="B58" i="107"/>
  <c r="B69" i="101"/>
  <c r="B69" i="118"/>
  <c r="B69" i="107"/>
  <c r="B65" i="101"/>
  <c r="B65" i="118"/>
  <c r="B65" i="107"/>
  <c r="B55" i="104"/>
  <c r="B55" i="107"/>
  <c r="B55" i="118"/>
  <c r="B93" i="118"/>
  <c r="B77" i="118"/>
  <c r="B84" i="107"/>
  <c r="C94" i="118"/>
  <c r="C90" i="107"/>
  <c r="C86" i="118"/>
  <c r="C82" i="107"/>
  <c r="C78" i="118"/>
  <c r="C74" i="107"/>
  <c r="C72" i="118"/>
  <c r="C70" i="107"/>
  <c r="B90" i="118"/>
  <c r="B87" i="107"/>
  <c r="B82" i="118"/>
  <c r="B79" i="107"/>
  <c r="B74" i="118"/>
  <c r="B73" i="107"/>
  <c r="B70" i="118"/>
  <c r="B89" i="118"/>
  <c r="B73" i="118"/>
  <c r="B80" i="107"/>
  <c r="C92" i="107"/>
  <c r="C88" i="118"/>
  <c r="C84" i="107"/>
  <c r="C80" i="118"/>
  <c r="C76" i="107"/>
  <c r="B92" i="118"/>
  <c r="B89" i="107"/>
  <c r="B84" i="118"/>
  <c r="B81" i="107"/>
  <c r="B76" i="118"/>
  <c r="U120" i="120"/>
  <c r="T120" i="120"/>
  <c r="T121" i="120"/>
  <c r="U121" i="120"/>
  <c r="U122" i="120"/>
  <c r="T122" i="120"/>
  <c r="U130" i="120"/>
  <c r="T130" i="120"/>
  <c r="U127" i="120"/>
  <c r="T127" i="120"/>
  <c r="U128" i="120"/>
  <c r="T128" i="120"/>
  <c r="U125" i="120"/>
  <c r="T125" i="120"/>
  <c r="U132" i="120"/>
  <c r="T132" i="120"/>
  <c r="U126" i="120"/>
  <c r="T126" i="120"/>
  <c r="U123" i="120"/>
  <c r="T123" i="120"/>
  <c r="U131" i="120"/>
  <c r="T131" i="120"/>
  <c r="U124" i="120"/>
  <c r="T124" i="120"/>
  <c r="U129" i="120"/>
  <c r="T129" i="120"/>
  <c r="U112" i="120"/>
  <c r="T112" i="120"/>
  <c r="O43" i="120"/>
  <c r="P43" i="120"/>
  <c r="V107" i="105"/>
  <c r="V107" i="112"/>
  <c r="V107" i="114"/>
  <c r="V107" i="113"/>
  <c r="V107" i="116"/>
  <c r="V107" i="107"/>
  <c r="V107" i="115"/>
  <c r="V107" i="118"/>
  <c r="V107" i="117"/>
  <c r="V107" i="111"/>
  <c r="AD107" i="104"/>
  <c r="AD107" i="105"/>
  <c r="AD107" i="106"/>
  <c r="AD107" i="114"/>
  <c r="AD107" i="107"/>
  <c r="AD107" i="112"/>
  <c r="AD107" i="115"/>
  <c r="AD107" i="117"/>
  <c r="AD107" i="113"/>
  <c r="AD107" i="116"/>
  <c r="AD107" i="118"/>
  <c r="AD107" i="111"/>
  <c r="Z140" i="104"/>
  <c r="Z140" i="105"/>
  <c r="Z140" i="106"/>
  <c r="Z140" i="112"/>
  <c r="Z140" i="113"/>
  <c r="Z140" i="114"/>
  <c r="Z140" i="116"/>
  <c r="Z140" i="115"/>
  <c r="Z140" i="117"/>
  <c r="Z140" i="107"/>
  <c r="Z140" i="118"/>
  <c r="Z140" i="111"/>
  <c r="AH119" i="104"/>
  <c r="AH119" i="105"/>
  <c r="AH119" i="106"/>
  <c r="AH119" i="112"/>
  <c r="AH119" i="115"/>
  <c r="AH119" i="116"/>
  <c r="AH119" i="113"/>
  <c r="AH119" i="107"/>
  <c r="AH119" i="114"/>
  <c r="AH119" i="117"/>
  <c r="AH119" i="118"/>
  <c r="AH119" i="111"/>
  <c r="AH118" i="104"/>
  <c r="AH118" i="105"/>
  <c r="AH118" i="106"/>
  <c r="AH118" i="112"/>
  <c r="AH118" i="115"/>
  <c r="AH118" i="116"/>
  <c r="AH118" i="113"/>
  <c r="AH118" i="114"/>
  <c r="AH118" i="117"/>
  <c r="AH118" i="111"/>
  <c r="AH118" i="107"/>
  <c r="AH118" i="118"/>
  <c r="AH101" i="104"/>
  <c r="AH101" i="105"/>
  <c r="AH101" i="106"/>
  <c r="AH101" i="112"/>
  <c r="AH101" i="114"/>
  <c r="AH101" i="113"/>
  <c r="AH101" i="107"/>
  <c r="AH101" i="116"/>
  <c r="AH101" i="117"/>
  <c r="AH101" i="115"/>
  <c r="AH101" i="118"/>
  <c r="AH101" i="111"/>
  <c r="D56" i="101"/>
  <c r="F56" i="101" s="1"/>
  <c r="N92" i="99"/>
  <c r="J92" i="99"/>
  <c r="R88" i="99"/>
  <c r="R82" i="99"/>
  <c r="N82" i="99"/>
  <c r="N78" i="99"/>
  <c r="J78" i="99"/>
  <c r="R72" i="99"/>
  <c r="AB139" i="104"/>
  <c r="AB139" i="105"/>
  <c r="AB139" i="106"/>
  <c r="AB139" i="112"/>
  <c r="AB139" i="114"/>
  <c r="AB139" i="115"/>
  <c r="AB139" i="113"/>
  <c r="AB139" i="116"/>
  <c r="AB139" i="117"/>
  <c r="AB139" i="107"/>
  <c r="AB139" i="111"/>
  <c r="AB139" i="118"/>
  <c r="V118" i="104"/>
  <c r="V118" i="112"/>
  <c r="V118" i="105"/>
  <c r="V118" i="106"/>
  <c r="V118" i="113"/>
  <c r="V118" i="114"/>
  <c r="V118" i="115"/>
  <c r="V118" i="116"/>
  <c r="V118" i="117"/>
  <c r="V118" i="107"/>
  <c r="V118" i="118"/>
  <c r="V118" i="111"/>
  <c r="AD105" i="104"/>
  <c r="AD105" i="106"/>
  <c r="AD105" i="112"/>
  <c r="AD105" i="105"/>
  <c r="AD105" i="113"/>
  <c r="AD105" i="116"/>
  <c r="AD105" i="115"/>
  <c r="AD105" i="117"/>
  <c r="AD105" i="114"/>
  <c r="AD105" i="107"/>
  <c r="AD105" i="111"/>
  <c r="AD105" i="118"/>
  <c r="AH109" i="104"/>
  <c r="AH109" i="105"/>
  <c r="AH109" i="106"/>
  <c r="AH109" i="114"/>
  <c r="AH109" i="107"/>
  <c r="AH109" i="112"/>
  <c r="AH109" i="113"/>
  <c r="AH109" i="115"/>
  <c r="AH109" i="117"/>
  <c r="AH109" i="116"/>
  <c r="AH109" i="118"/>
  <c r="AH109" i="111"/>
  <c r="Z101" i="104"/>
  <c r="Z101" i="105"/>
  <c r="Z101" i="112"/>
  <c r="Z101" i="114"/>
  <c r="Z101" i="113"/>
  <c r="Z101" i="106"/>
  <c r="Z101" i="116"/>
  <c r="Z101" i="107"/>
  <c r="Z101" i="115"/>
  <c r="Z101" i="117"/>
  <c r="Z101" i="118"/>
  <c r="Z101" i="111"/>
  <c r="AH106" i="104"/>
  <c r="AH106" i="112"/>
  <c r="AH106" i="105"/>
  <c r="AH106" i="113"/>
  <c r="AH106" i="106"/>
  <c r="AH106" i="115"/>
  <c r="AH106" i="114"/>
  <c r="AH106" i="117"/>
  <c r="AH106" i="116"/>
  <c r="AH106" i="107"/>
  <c r="AH106" i="118"/>
  <c r="AH106" i="111"/>
  <c r="J93" i="99"/>
  <c r="R93" i="99"/>
  <c r="N91" i="99"/>
  <c r="R91" i="99"/>
  <c r="R89" i="99"/>
  <c r="N89" i="99"/>
  <c r="J89" i="99"/>
  <c r="N87" i="99"/>
  <c r="R85" i="99"/>
  <c r="J85" i="99"/>
  <c r="J83" i="99"/>
  <c r="J81" i="99"/>
  <c r="N81" i="99"/>
  <c r="R79" i="99"/>
  <c r="N75" i="99"/>
  <c r="N73" i="99"/>
  <c r="J73" i="99"/>
  <c r="R73" i="99"/>
  <c r="N71" i="99"/>
  <c r="N69" i="99"/>
  <c r="J69" i="99"/>
  <c r="J67" i="99"/>
  <c r="N65" i="99"/>
  <c r="J65" i="99"/>
  <c r="R57" i="99"/>
  <c r="R54" i="99"/>
  <c r="J54" i="99"/>
  <c r="Z139" i="104"/>
  <c r="Z139" i="105"/>
  <c r="Z139" i="106"/>
  <c r="Z139" i="113"/>
  <c r="Z139" i="116"/>
  <c r="Z139" i="114"/>
  <c r="Z139" i="115"/>
  <c r="Z139" i="117"/>
  <c r="Z139" i="107"/>
  <c r="Z139" i="112"/>
  <c r="Z139" i="111"/>
  <c r="Z139" i="118"/>
  <c r="AB102" i="105"/>
  <c r="AB102" i="104"/>
  <c r="AB102" i="106"/>
  <c r="AB102" i="112"/>
  <c r="AB102" i="114"/>
  <c r="AB102" i="113"/>
  <c r="AB102" i="116"/>
  <c r="AB102" i="107"/>
  <c r="AB102" i="115"/>
  <c r="AB102" i="118"/>
  <c r="AB102" i="117"/>
  <c r="AB102" i="111"/>
  <c r="AH102" i="104"/>
  <c r="AH102" i="105"/>
  <c r="AH102" i="112"/>
  <c r="AH102" i="106"/>
  <c r="AH102" i="113"/>
  <c r="AH102" i="115"/>
  <c r="AH102" i="114"/>
  <c r="AH102" i="117"/>
  <c r="AH102" i="107"/>
  <c r="AH102" i="116"/>
  <c r="AH102" i="118"/>
  <c r="AH102" i="111"/>
  <c r="AB107" i="104"/>
  <c r="AB107" i="105"/>
  <c r="AB107" i="112"/>
  <c r="AB107" i="106"/>
  <c r="AB107" i="113"/>
  <c r="AB107" i="115"/>
  <c r="AB107" i="114"/>
  <c r="AB107" i="117"/>
  <c r="AB107" i="107"/>
  <c r="AB107" i="116"/>
  <c r="AB107" i="118"/>
  <c r="AB107" i="111"/>
  <c r="V140" i="116"/>
  <c r="W140" i="116" s="1"/>
  <c r="AD140" i="104"/>
  <c r="AD140" i="105"/>
  <c r="AD140" i="106"/>
  <c r="AD140" i="112"/>
  <c r="AD140" i="113"/>
  <c r="AD140" i="115"/>
  <c r="AD140" i="117"/>
  <c r="AD140" i="107"/>
  <c r="AD140" i="116"/>
  <c r="AD140" i="114"/>
  <c r="AD140" i="111"/>
  <c r="AD140" i="118"/>
  <c r="AD119" i="104"/>
  <c r="AD119" i="105"/>
  <c r="AD119" i="106"/>
  <c r="AD119" i="112"/>
  <c r="AD119" i="113"/>
  <c r="AD119" i="114"/>
  <c r="AD119" i="117"/>
  <c r="AD119" i="116"/>
  <c r="AD119" i="118"/>
  <c r="AD119" i="111"/>
  <c r="AD119" i="107"/>
  <c r="AD119" i="115"/>
  <c r="AB119" i="105"/>
  <c r="AB119" i="104"/>
  <c r="AB119" i="106"/>
  <c r="AB119" i="113"/>
  <c r="AB119" i="115"/>
  <c r="AB119" i="116"/>
  <c r="AB119" i="112"/>
  <c r="AB119" i="114"/>
  <c r="AB119" i="117"/>
  <c r="AB119" i="107"/>
  <c r="AB119" i="111"/>
  <c r="AB119" i="118"/>
  <c r="AF103" i="105"/>
  <c r="AF103" i="104"/>
  <c r="AF103" i="106"/>
  <c r="AF103" i="113"/>
  <c r="AF103" i="112"/>
  <c r="AF103" i="116"/>
  <c r="AF103" i="115"/>
  <c r="AF103" i="114"/>
  <c r="AF103" i="117"/>
  <c r="AF103" i="107"/>
  <c r="AF103" i="111"/>
  <c r="AF103" i="118"/>
  <c r="AH108" i="104"/>
  <c r="AH108" i="105"/>
  <c r="AH108" i="106"/>
  <c r="AH108" i="112"/>
  <c r="AH108" i="116"/>
  <c r="AH108" i="114"/>
  <c r="AH108" i="107"/>
  <c r="AH108" i="111"/>
  <c r="AH108" i="115"/>
  <c r="AH108" i="113"/>
  <c r="AH108" i="117"/>
  <c r="AH108" i="118"/>
  <c r="AD118" i="104"/>
  <c r="AD118" i="105"/>
  <c r="AD118" i="106"/>
  <c r="AD118" i="112"/>
  <c r="AD118" i="113"/>
  <c r="AD118" i="114"/>
  <c r="AD118" i="117"/>
  <c r="AD118" i="107"/>
  <c r="AD118" i="115"/>
  <c r="AD118" i="118"/>
  <c r="AD118" i="116"/>
  <c r="AD118" i="111"/>
  <c r="V105" i="105"/>
  <c r="X105" i="104"/>
  <c r="X105" i="105"/>
  <c r="X105" i="112"/>
  <c r="X105" i="106"/>
  <c r="X105" i="113"/>
  <c r="X105" i="115"/>
  <c r="X105" i="114"/>
  <c r="X105" i="117"/>
  <c r="X105" i="107"/>
  <c r="X105" i="116"/>
  <c r="X105" i="118"/>
  <c r="X105" i="111"/>
  <c r="Z109" i="104"/>
  <c r="Z109" i="105"/>
  <c r="Z109" i="106"/>
  <c r="Z109" i="112"/>
  <c r="Z109" i="114"/>
  <c r="Z109" i="113"/>
  <c r="Z109" i="116"/>
  <c r="Z109" i="107"/>
  <c r="Z109" i="115"/>
  <c r="Z109" i="117"/>
  <c r="Z109" i="118"/>
  <c r="Z109" i="111"/>
  <c r="X109" i="104"/>
  <c r="X109" i="112"/>
  <c r="X109" i="105"/>
  <c r="X109" i="113"/>
  <c r="X109" i="106"/>
  <c r="X109" i="115"/>
  <c r="X109" i="114"/>
  <c r="X109" i="117"/>
  <c r="X109" i="116"/>
  <c r="X109" i="107"/>
  <c r="X109" i="118"/>
  <c r="X109" i="111"/>
  <c r="AD101" i="104"/>
  <c r="AD101" i="105"/>
  <c r="AD101" i="106"/>
  <c r="AD101" i="112"/>
  <c r="AD101" i="113"/>
  <c r="AD101" i="116"/>
  <c r="AD101" i="115"/>
  <c r="AD101" i="114"/>
  <c r="AD101" i="117"/>
  <c r="AD101" i="107"/>
  <c r="AD101" i="111"/>
  <c r="AD101" i="118"/>
  <c r="X101" i="104"/>
  <c r="X101" i="105"/>
  <c r="X101" i="112"/>
  <c r="X101" i="113"/>
  <c r="X101" i="115"/>
  <c r="X101" i="114"/>
  <c r="X101" i="117"/>
  <c r="X101" i="106"/>
  <c r="X101" i="116"/>
  <c r="X101" i="107"/>
  <c r="X101" i="118"/>
  <c r="X101" i="111"/>
  <c r="X106" i="104"/>
  <c r="X106" i="105"/>
  <c r="X106" i="106"/>
  <c r="X106" i="112"/>
  <c r="X106" i="113"/>
  <c r="X106" i="116"/>
  <c r="X106" i="115"/>
  <c r="X106" i="114"/>
  <c r="X106" i="117"/>
  <c r="X106" i="107"/>
  <c r="X106" i="111"/>
  <c r="X106" i="118"/>
  <c r="AD106" i="104"/>
  <c r="AD106" i="105"/>
  <c r="AD106" i="106"/>
  <c r="AD106" i="112"/>
  <c r="AD106" i="116"/>
  <c r="AD106" i="113"/>
  <c r="AD106" i="114"/>
  <c r="AD106" i="107"/>
  <c r="AD106" i="111"/>
  <c r="AD106" i="115"/>
  <c r="AD106" i="118"/>
  <c r="AD106" i="117"/>
  <c r="N53" i="99"/>
  <c r="AH139" i="104"/>
  <c r="AH139" i="105"/>
  <c r="AH139" i="106"/>
  <c r="AH139" i="113"/>
  <c r="AH139" i="112"/>
  <c r="AH139" i="116"/>
  <c r="AH139" i="115"/>
  <c r="AH139" i="114"/>
  <c r="AH139" i="117"/>
  <c r="AH139" i="107"/>
  <c r="AH139" i="111"/>
  <c r="AH139" i="118"/>
  <c r="V102" i="105"/>
  <c r="V102" i="115"/>
  <c r="X140" i="104"/>
  <c r="X140" i="105"/>
  <c r="X140" i="106"/>
  <c r="X140" i="112"/>
  <c r="X140" i="114"/>
  <c r="X140" i="113"/>
  <c r="X140" i="116"/>
  <c r="X140" i="115"/>
  <c r="X140" i="117"/>
  <c r="X140" i="107"/>
  <c r="X140" i="118"/>
  <c r="X140" i="111"/>
  <c r="Z103" i="104"/>
  <c r="Z103" i="106"/>
  <c r="Z103" i="105"/>
  <c r="Z103" i="112"/>
  <c r="Z103" i="113"/>
  <c r="Z103" i="116"/>
  <c r="Z103" i="115"/>
  <c r="Z103" i="117"/>
  <c r="Z103" i="114"/>
  <c r="Z103" i="107"/>
  <c r="Z103" i="111"/>
  <c r="Z103" i="118"/>
  <c r="AF108" i="104"/>
  <c r="AF108" i="105"/>
  <c r="AF108" i="106"/>
  <c r="AF108" i="112"/>
  <c r="AF108" i="114"/>
  <c r="AF108" i="113"/>
  <c r="AF108" i="107"/>
  <c r="AF108" i="116"/>
  <c r="AF108" i="117"/>
  <c r="AF108" i="118"/>
  <c r="AF108" i="115"/>
  <c r="AF108" i="111"/>
  <c r="AB118" i="104"/>
  <c r="AB118" i="105"/>
  <c r="AB118" i="106"/>
  <c r="AB118" i="112"/>
  <c r="AB118" i="113"/>
  <c r="AB118" i="114"/>
  <c r="AB118" i="117"/>
  <c r="AB118" i="115"/>
  <c r="AB118" i="116"/>
  <c r="AB118" i="118"/>
  <c r="AB118" i="107"/>
  <c r="AB118" i="111"/>
  <c r="Z105" i="104"/>
  <c r="Z105" i="105"/>
  <c r="Z105" i="106"/>
  <c r="Z105" i="114"/>
  <c r="Z105" i="107"/>
  <c r="Z105" i="112"/>
  <c r="Z105" i="113"/>
  <c r="Z105" i="115"/>
  <c r="Z105" i="117"/>
  <c r="Z105" i="116"/>
  <c r="Z105" i="118"/>
  <c r="Z105" i="111"/>
  <c r="AF105" i="104"/>
  <c r="AF105" i="105"/>
  <c r="AF105" i="112"/>
  <c r="AF105" i="113"/>
  <c r="AF105" i="115"/>
  <c r="AF105" i="114"/>
  <c r="AF105" i="117"/>
  <c r="AF105" i="116"/>
  <c r="AF105" i="107"/>
  <c r="AF105" i="106"/>
  <c r="AF105" i="118"/>
  <c r="AF105" i="111"/>
  <c r="AD109" i="104"/>
  <c r="AD109" i="105"/>
  <c r="AD109" i="106"/>
  <c r="AD109" i="112"/>
  <c r="AD109" i="113"/>
  <c r="AD109" i="116"/>
  <c r="AD109" i="115"/>
  <c r="AD109" i="114"/>
  <c r="AD109" i="117"/>
  <c r="AD109" i="118"/>
  <c r="AD109" i="107"/>
  <c r="AD109" i="111"/>
  <c r="AF109" i="104"/>
  <c r="AF109" i="105"/>
  <c r="AF109" i="112"/>
  <c r="AF109" i="106"/>
  <c r="AF109" i="113"/>
  <c r="AF109" i="115"/>
  <c r="AF109" i="114"/>
  <c r="AF109" i="117"/>
  <c r="AF109" i="107"/>
  <c r="AF109" i="116"/>
  <c r="AF109" i="118"/>
  <c r="AF109" i="111"/>
  <c r="AF101" i="104"/>
  <c r="AF101" i="105"/>
  <c r="AF101" i="112"/>
  <c r="AF101" i="106"/>
  <c r="AF101" i="113"/>
  <c r="AF101" i="115"/>
  <c r="AF101" i="114"/>
  <c r="AF101" i="117"/>
  <c r="AF101" i="107"/>
  <c r="AF101" i="118"/>
  <c r="AF101" i="116"/>
  <c r="AF101" i="111"/>
  <c r="Z106" i="104"/>
  <c r="Z106" i="105"/>
  <c r="Z106" i="112"/>
  <c r="Z106" i="106"/>
  <c r="Z106" i="113"/>
  <c r="Z106" i="115"/>
  <c r="Z106" i="114"/>
  <c r="Z106" i="117"/>
  <c r="Z106" i="107"/>
  <c r="Z106" i="118"/>
  <c r="Z106" i="116"/>
  <c r="Z106" i="111"/>
  <c r="N94" i="99"/>
  <c r="J94" i="99"/>
  <c r="R90" i="99"/>
  <c r="N90" i="99"/>
  <c r="J90" i="99"/>
  <c r="N86" i="99"/>
  <c r="R86" i="99"/>
  <c r="N80" i="99"/>
  <c r="J80" i="99"/>
  <c r="N76" i="99"/>
  <c r="J76" i="99"/>
  <c r="N74" i="99"/>
  <c r="R74" i="99"/>
  <c r="J74" i="99"/>
  <c r="R70" i="99"/>
  <c r="N70" i="99"/>
  <c r="J70" i="99"/>
  <c r="R66" i="99"/>
  <c r="N66" i="99"/>
  <c r="N56" i="99"/>
  <c r="V139" i="106"/>
  <c r="W139" i="106" s="1"/>
  <c r="V139" i="117"/>
  <c r="W139" i="117" s="1"/>
  <c r="V139" i="111"/>
  <c r="W139" i="111" s="1"/>
  <c r="AF102" i="104"/>
  <c r="AF102" i="105"/>
  <c r="AF102" i="106"/>
  <c r="AF102" i="112"/>
  <c r="AF102" i="113"/>
  <c r="AF102" i="116"/>
  <c r="AF102" i="115"/>
  <c r="AF102" i="114"/>
  <c r="AF102" i="117"/>
  <c r="AF102" i="107"/>
  <c r="AF102" i="111"/>
  <c r="AF102" i="118"/>
  <c r="AD102" i="104"/>
  <c r="AD102" i="105"/>
  <c r="AD102" i="106"/>
  <c r="AD102" i="113"/>
  <c r="AD102" i="116"/>
  <c r="AD102" i="112"/>
  <c r="AD102" i="115"/>
  <c r="AD102" i="114"/>
  <c r="AD102" i="117"/>
  <c r="AD102" i="107"/>
  <c r="AD102" i="111"/>
  <c r="AD102" i="118"/>
  <c r="AF107" i="104"/>
  <c r="AF107" i="105"/>
  <c r="AF107" i="106"/>
  <c r="AF107" i="112"/>
  <c r="AF107" i="116"/>
  <c r="AF107" i="113"/>
  <c r="AF107" i="115"/>
  <c r="AF107" i="117"/>
  <c r="AF107" i="111"/>
  <c r="AF107" i="114"/>
  <c r="AF107" i="107"/>
  <c r="AF107" i="118"/>
  <c r="Z107" i="104"/>
  <c r="Z107" i="105"/>
  <c r="Z107" i="106"/>
  <c r="Z107" i="112"/>
  <c r="Z107" i="113"/>
  <c r="Z107" i="116"/>
  <c r="Z107" i="115"/>
  <c r="Z107" i="114"/>
  <c r="Z107" i="117"/>
  <c r="Z107" i="107"/>
  <c r="Z107" i="111"/>
  <c r="Z107" i="118"/>
  <c r="AB140" i="104"/>
  <c r="AB140" i="105"/>
  <c r="AB140" i="106"/>
  <c r="AB140" i="113"/>
  <c r="AB140" i="114"/>
  <c r="AB140" i="112"/>
  <c r="AB140" i="116"/>
  <c r="AB140" i="115"/>
  <c r="AB140" i="117"/>
  <c r="AB140" i="107"/>
  <c r="AB140" i="111"/>
  <c r="AB140" i="118"/>
  <c r="AH140" i="104"/>
  <c r="AH140" i="105"/>
  <c r="AH140" i="106"/>
  <c r="AH140" i="112"/>
  <c r="AH140" i="113"/>
  <c r="AH140" i="114"/>
  <c r="AH140" i="116"/>
  <c r="AH140" i="117"/>
  <c r="AH140" i="107"/>
  <c r="AH140" i="115"/>
  <c r="AH140" i="118"/>
  <c r="AH140" i="111"/>
  <c r="X119" i="104"/>
  <c r="X119" i="105"/>
  <c r="X119" i="112"/>
  <c r="X119" i="113"/>
  <c r="X119" i="106"/>
  <c r="X119" i="114"/>
  <c r="X119" i="115"/>
  <c r="X119" i="116"/>
  <c r="X119" i="117"/>
  <c r="X119" i="107"/>
  <c r="X119" i="118"/>
  <c r="X119" i="111"/>
  <c r="X103" i="104"/>
  <c r="X103" i="105"/>
  <c r="X103" i="106"/>
  <c r="X103" i="112"/>
  <c r="X103" i="116"/>
  <c r="X103" i="113"/>
  <c r="X103" i="115"/>
  <c r="X103" i="117"/>
  <c r="X103" i="111"/>
  <c r="X103" i="114"/>
  <c r="X103" i="107"/>
  <c r="X103" i="118"/>
  <c r="AH103" i="104"/>
  <c r="AH103" i="105"/>
  <c r="AH103" i="106"/>
  <c r="AH103" i="112"/>
  <c r="AH103" i="113"/>
  <c r="AH103" i="116"/>
  <c r="AH103" i="115"/>
  <c r="AH103" i="114"/>
  <c r="AH103" i="117"/>
  <c r="AH103" i="111"/>
  <c r="AH103" i="107"/>
  <c r="AH103" i="118"/>
  <c r="Z108" i="105"/>
  <c r="Z108" i="104"/>
  <c r="Z108" i="106"/>
  <c r="Z108" i="113"/>
  <c r="Z108" i="112"/>
  <c r="Z108" i="116"/>
  <c r="Z108" i="115"/>
  <c r="Z108" i="114"/>
  <c r="Z108" i="117"/>
  <c r="Z108" i="107"/>
  <c r="Z108" i="111"/>
  <c r="Z108" i="118"/>
  <c r="AB108" i="104"/>
  <c r="AB108" i="105"/>
  <c r="AB108" i="106"/>
  <c r="AB108" i="112"/>
  <c r="AB108" i="113"/>
  <c r="AB108" i="116"/>
  <c r="AB108" i="115"/>
  <c r="AB108" i="114"/>
  <c r="AB108" i="117"/>
  <c r="AB108" i="111"/>
  <c r="AB108" i="107"/>
  <c r="AB108" i="118"/>
  <c r="X118" i="104"/>
  <c r="X118" i="105"/>
  <c r="X118" i="106"/>
  <c r="X118" i="112"/>
  <c r="X118" i="113"/>
  <c r="X118" i="115"/>
  <c r="X118" i="116"/>
  <c r="X118" i="107"/>
  <c r="X118" i="114"/>
  <c r="X118" i="118"/>
  <c r="X118" i="117"/>
  <c r="X118" i="111"/>
  <c r="AB105" i="104"/>
  <c r="AB105" i="105"/>
  <c r="AB105" i="106"/>
  <c r="AB105" i="112"/>
  <c r="AB105" i="116"/>
  <c r="AB105" i="113"/>
  <c r="AB105" i="115"/>
  <c r="AB105" i="117"/>
  <c r="AB105" i="111"/>
  <c r="AB105" i="114"/>
  <c r="AB105" i="107"/>
  <c r="AB105" i="118"/>
  <c r="AB106" i="105"/>
  <c r="AB106" i="104"/>
  <c r="AB106" i="106"/>
  <c r="AB106" i="112"/>
  <c r="AB106" i="114"/>
  <c r="AB106" i="113"/>
  <c r="AB106" i="107"/>
  <c r="AB106" i="116"/>
  <c r="AB106" i="117"/>
  <c r="AB106" i="115"/>
  <c r="AB106" i="118"/>
  <c r="AB106" i="111"/>
  <c r="N55" i="99"/>
  <c r="N51" i="99"/>
  <c r="R51" i="99"/>
  <c r="AF139" i="104"/>
  <c r="AF139" i="105"/>
  <c r="AF139" i="106"/>
  <c r="AF139" i="112"/>
  <c r="AF139" i="113"/>
  <c r="AF139" i="114"/>
  <c r="AF139" i="116"/>
  <c r="AF139" i="117"/>
  <c r="AF139" i="107"/>
  <c r="AF139" i="115"/>
  <c r="AF139" i="118"/>
  <c r="AF139" i="111"/>
  <c r="AD139" i="104"/>
  <c r="AD139" i="105"/>
  <c r="AD139" i="106"/>
  <c r="AD139" i="112"/>
  <c r="AD139" i="113"/>
  <c r="AD139" i="114"/>
  <c r="AD139" i="115"/>
  <c r="AD139" i="117"/>
  <c r="AD139" i="118"/>
  <c r="AD139" i="116"/>
  <c r="AD139" i="107"/>
  <c r="AD139" i="111"/>
  <c r="X102" i="106"/>
  <c r="X102" i="115"/>
  <c r="X102" i="111"/>
  <c r="Z102" i="104"/>
  <c r="Z102" i="112"/>
  <c r="Z102" i="105"/>
  <c r="Z102" i="113"/>
  <c r="Z102" i="106"/>
  <c r="Z102" i="115"/>
  <c r="Z102" i="114"/>
  <c r="Z102" i="117"/>
  <c r="Z102" i="116"/>
  <c r="Z102" i="107"/>
  <c r="Z102" i="118"/>
  <c r="Z102" i="111"/>
  <c r="X107" i="113"/>
  <c r="X107" i="116"/>
  <c r="X107" i="118"/>
  <c r="AH107" i="104"/>
  <c r="AH107" i="106"/>
  <c r="AH107" i="105"/>
  <c r="AH107" i="112"/>
  <c r="AH107" i="113"/>
  <c r="AH107" i="116"/>
  <c r="AH107" i="115"/>
  <c r="AH107" i="117"/>
  <c r="AH107" i="114"/>
  <c r="AH107" i="107"/>
  <c r="AH107" i="111"/>
  <c r="AH107" i="118"/>
  <c r="AF140" i="104"/>
  <c r="AF140" i="105"/>
  <c r="AF140" i="106"/>
  <c r="AF140" i="112"/>
  <c r="AF140" i="113"/>
  <c r="AF140" i="114"/>
  <c r="AF140" i="116"/>
  <c r="AF140" i="118"/>
  <c r="AF140" i="107"/>
  <c r="AF140" i="115"/>
  <c r="AF140" i="117"/>
  <c r="AF140" i="111"/>
  <c r="Z119" i="104"/>
  <c r="Z119" i="105"/>
  <c r="Z119" i="106"/>
  <c r="Z119" i="112"/>
  <c r="Z119" i="113"/>
  <c r="Z119" i="115"/>
  <c r="Z119" i="116"/>
  <c r="Z119" i="107"/>
  <c r="Z119" i="114"/>
  <c r="Z119" i="117"/>
  <c r="Z119" i="118"/>
  <c r="Z119" i="111"/>
  <c r="AF119" i="104"/>
  <c r="AF119" i="105"/>
  <c r="AF119" i="106"/>
  <c r="AF119" i="112"/>
  <c r="AF119" i="113"/>
  <c r="AF119" i="114"/>
  <c r="AF119" i="117"/>
  <c r="AF119" i="107"/>
  <c r="AF119" i="116"/>
  <c r="AF119" i="118"/>
  <c r="AF119" i="115"/>
  <c r="AF119" i="111"/>
  <c r="AB103" i="104"/>
  <c r="AB103" i="105"/>
  <c r="AB103" i="112"/>
  <c r="AB103" i="113"/>
  <c r="AB103" i="115"/>
  <c r="AB103" i="106"/>
  <c r="AB103" i="114"/>
  <c r="AB103" i="117"/>
  <c r="AB103" i="116"/>
  <c r="AB103" i="107"/>
  <c r="AB103" i="118"/>
  <c r="AB103" i="111"/>
  <c r="AD103" i="104"/>
  <c r="AD103" i="105"/>
  <c r="AD103" i="112"/>
  <c r="AD103" i="106"/>
  <c r="AD103" i="114"/>
  <c r="AD103" i="113"/>
  <c r="AD103" i="116"/>
  <c r="AD103" i="107"/>
  <c r="AD103" i="115"/>
  <c r="AD103" i="117"/>
  <c r="AD103" i="118"/>
  <c r="AD103" i="111"/>
  <c r="AD108" i="104"/>
  <c r="AD108" i="105"/>
  <c r="AD108" i="112"/>
  <c r="AD108" i="106"/>
  <c r="AD108" i="113"/>
  <c r="AD108" i="115"/>
  <c r="AD108" i="114"/>
  <c r="AD108" i="117"/>
  <c r="AD108" i="107"/>
  <c r="AD108" i="116"/>
  <c r="AD108" i="118"/>
  <c r="AD108" i="111"/>
  <c r="Z118" i="104"/>
  <c r="Z118" i="105"/>
  <c r="Z118" i="106"/>
  <c r="Z118" i="113"/>
  <c r="Z118" i="115"/>
  <c r="Z118" i="116"/>
  <c r="Z118" i="112"/>
  <c r="Z118" i="114"/>
  <c r="Z118" i="117"/>
  <c r="Z118" i="107"/>
  <c r="Z118" i="111"/>
  <c r="Z118" i="118"/>
  <c r="AF118" i="104"/>
  <c r="AF118" i="105"/>
  <c r="AF118" i="106"/>
  <c r="AF118" i="115"/>
  <c r="AF118" i="116"/>
  <c r="AF118" i="107"/>
  <c r="AF118" i="112"/>
  <c r="AF118" i="117"/>
  <c r="AF118" i="113"/>
  <c r="AF118" i="114"/>
  <c r="AF118" i="118"/>
  <c r="AF118" i="111"/>
  <c r="AH105" i="104"/>
  <c r="AH105" i="105"/>
  <c r="AH105" i="112"/>
  <c r="AH105" i="114"/>
  <c r="AH105" i="113"/>
  <c r="AH105" i="116"/>
  <c r="AH105" i="107"/>
  <c r="AH105" i="115"/>
  <c r="AH105" i="117"/>
  <c r="AH105" i="118"/>
  <c r="AH105" i="106"/>
  <c r="AH105" i="111"/>
  <c r="AB109" i="104"/>
  <c r="AB109" i="105"/>
  <c r="AB109" i="106"/>
  <c r="AB109" i="113"/>
  <c r="AB109" i="116"/>
  <c r="AB109" i="115"/>
  <c r="AB109" i="114"/>
  <c r="AB109" i="117"/>
  <c r="AB109" i="112"/>
  <c r="AB109" i="107"/>
  <c r="AB109" i="111"/>
  <c r="AB109" i="118"/>
  <c r="AB101" i="104"/>
  <c r="AB101" i="105"/>
  <c r="AB101" i="106"/>
  <c r="AB101" i="113"/>
  <c r="AB101" i="112"/>
  <c r="AB101" i="116"/>
  <c r="AB101" i="115"/>
  <c r="AB101" i="114"/>
  <c r="AB101" i="117"/>
  <c r="AB101" i="107"/>
  <c r="AB101" i="111"/>
  <c r="AB101" i="118"/>
  <c r="AF106" i="104"/>
  <c r="AF106" i="105"/>
  <c r="AF106" i="106"/>
  <c r="AF106" i="112"/>
  <c r="AF106" i="113"/>
  <c r="AF106" i="116"/>
  <c r="AF106" i="115"/>
  <c r="AF106" i="117"/>
  <c r="AF106" i="107"/>
  <c r="AF106" i="114"/>
  <c r="AF106" i="111"/>
  <c r="AF106" i="118"/>
  <c r="V106" i="118"/>
  <c r="AH141" i="104"/>
  <c r="AH141" i="105"/>
  <c r="AH141" i="106"/>
  <c r="AH141" i="114"/>
  <c r="AH141" i="115"/>
  <c r="AH141" i="116"/>
  <c r="AH141" i="111"/>
  <c r="AH141" i="113"/>
  <c r="AH141" i="117"/>
  <c r="AH141" i="107"/>
  <c r="AH141" i="112"/>
  <c r="AH141" i="118"/>
  <c r="AB141" i="113"/>
  <c r="AB141" i="112"/>
  <c r="AB141" i="114"/>
  <c r="AB141" i="118"/>
  <c r="AB141" i="105"/>
  <c r="AB141" i="116"/>
  <c r="AB141" i="107"/>
  <c r="AB141" i="106"/>
  <c r="AB141" i="111"/>
  <c r="AB141" i="104"/>
  <c r="AB141" i="117"/>
  <c r="AB141" i="115"/>
  <c r="Z141" i="104"/>
  <c r="Z141" i="105"/>
  <c r="Z141" i="106"/>
  <c r="Z141" i="114"/>
  <c r="Z141" i="115"/>
  <c r="Z141" i="116"/>
  <c r="Z141" i="113"/>
  <c r="Z141" i="111"/>
  <c r="Z141" i="117"/>
  <c r="Z141" i="112"/>
  <c r="Z141" i="107"/>
  <c r="Z141" i="118"/>
  <c r="X141" i="112"/>
  <c r="X141" i="113"/>
  <c r="X141" i="104"/>
  <c r="X141" i="106"/>
  <c r="X141" i="115"/>
  <c r="X141" i="107"/>
  <c r="X141" i="118"/>
  <c r="X141" i="116"/>
  <c r="X141" i="111"/>
  <c r="X141" i="105"/>
  <c r="X141" i="114"/>
  <c r="X141" i="117"/>
  <c r="AD141" i="106"/>
  <c r="AD141" i="114"/>
  <c r="AD141" i="115"/>
  <c r="AD141" i="116"/>
  <c r="AD141" i="104"/>
  <c r="AD141" i="105"/>
  <c r="AD141" i="117"/>
  <c r="AD141" i="112"/>
  <c r="AD141" i="111"/>
  <c r="AD141" i="113"/>
  <c r="AD141" i="107"/>
  <c r="AD141" i="118"/>
  <c r="AF141" i="112"/>
  <c r="AF141" i="113"/>
  <c r="AF141" i="107"/>
  <c r="AF141" i="104"/>
  <c r="AF141" i="106"/>
  <c r="AF141" i="115"/>
  <c r="AF141" i="118"/>
  <c r="AF141" i="111"/>
  <c r="AF141" i="117"/>
  <c r="AF141" i="105"/>
  <c r="AF141" i="114"/>
  <c r="AF141" i="116"/>
  <c r="AD137" i="112"/>
  <c r="AD137" i="114"/>
  <c r="AD137" i="115"/>
  <c r="AD137" i="118"/>
  <c r="AD137" i="116"/>
  <c r="AD137" i="117"/>
  <c r="AD137" i="111"/>
  <c r="AD137" i="104"/>
  <c r="AD137" i="105"/>
  <c r="AD137" i="106"/>
  <c r="AD137" i="113"/>
  <c r="AD137" i="107"/>
  <c r="AH137" i="104"/>
  <c r="AH137" i="105"/>
  <c r="AH137" i="106"/>
  <c r="AH137" i="113"/>
  <c r="AH137" i="107"/>
  <c r="AH137" i="112"/>
  <c r="AH137" i="114"/>
  <c r="AH137" i="115"/>
  <c r="AH137" i="118"/>
  <c r="AH137" i="116"/>
  <c r="AH137" i="117"/>
  <c r="AH137" i="111"/>
  <c r="X137" i="116"/>
  <c r="X137" i="117"/>
  <c r="X137" i="111"/>
  <c r="X137" i="104"/>
  <c r="X137" i="105"/>
  <c r="X137" i="106"/>
  <c r="X137" i="113"/>
  <c r="X137" i="107"/>
  <c r="X137" i="114"/>
  <c r="X137" i="118"/>
  <c r="X137" i="112"/>
  <c r="X137" i="115"/>
  <c r="Z137" i="104"/>
  <c r="Z137" i="105"/>
  <c r="Z137" i="106"/>
  <c r="Z137" i="113"/>
  <c r="Z137" i="107"/>
  <c r="Z137" i="112"/>
  <c r="Z137" i="114"/>
  <c r="Z137" i="115"/>
  <c r="Z137" i="118"/>
  <c r="Z137" i="117"/>
  <c r="Z137" i="111"/>
  <c r="Z137" i="116"/>
  <c r="AB137" i="107"/>
  <c r="AB137" i="112"/>
  <c r="AB137" i="114"/>
  <c r="AB137" i="115"/>
  <c r="AB137" i="118"/>
  <c r="AB137" i="116"/>
  <c r="AB137" i="117"/>
  <c r="AB137" i="111"/>
  <c r="AB137" i="104"/>
  <c r="AB137" i="105"/>
  <c r="AB137" i="106"/>
  <c r="AB137" i="113"/>
  <c r="V137" i="117"/>
  <c r="W137" i="117" s="1"/>
  <c r="AF137" i="116"/>
  <c r="AF137" i="117"/>
  <c r="AF137" i="111"/>
  <c r="AF137" i="104"/>
  <c r="AF137" i="105"/>
  <c r="AF137" i="106"/>
  <c r="AF137" i="113"/>
  <c r="AF137" i="107"/>
  <c r="AF137" i="112"/>
  <c r="AF137" i="115"/>
  <c r="AF137" i="114"/>
  <c r="AF137" i="118"/>
  <c r="R104" i="101"/>
  <c r="N104" i="101"/>
  <c r="T104" i="101"/>
  <c r="L104" i="101"/>
  <c r="R131" i="100"/>
  <c r="J131" i="100"/>
  <c r="L131" i="100"/>
  <c r="P131" i="100"/>
  <c r="T124" i="100"/>
  <c r="L124" i="100"/>
  <c r="N124" i="100"/>
  <c r="J124" i="100"/>
  <c r="R110" i="100"/>
  <c r="J110" i="100"/>
  <c r="P110" i="100"/>
  <c r="J50" i="101"/>
  <c r="R46" i="101"/>
  <c r="N46" i="101"/>
  <c r="N138" i="101"/>
  <c r="R138" i="101"/>
  <c r="J138" i="101"/>
  <c r="P138" i="101"/>
  <c r="T138" i="101"/>
  <c r="R125" i="100"/>
  <c r="L125" i="100"/>
  <c r="P125" i="100"/>
  <c r="T111" i="100"/>
  <c r="L111" i="100"/>
  <c r="R111" i="100"/>
  <c r="R132" i="100"/>
  <c r="N132" i="100"/>
  <c r="J132" i="100"/>
  <c r="L126" i="100"/>
  <c r="T126" i="100"/>
  <c r="P126" i="100"/>
  <c r="J126" i="100"/>
  <c r="R112" i="100"/>
  <c r="T112" i="100"/>
  <c r="J49" i="101"/>
  <c r="J123" i="100"/>
  <c r="P123" i="100"/>
  <c r="T123" i="100"/>
  <c r="N142" i="101"/>
  <c r="L142" i="101"/>
  <c r="P142" i="101"/>
  <c r="N127" i="100"/>
  <c r="L127" i="100"/>
  <c r="P127" i="100"/>
  <c r="T128" i="100"/>
  <c r="P128" i="100"/>
  <c r="N128" i="100"/>
  <c r="J48" i="101"/>
  <c r="N48" i="101"/>
  <c r="T120" i="100"/>
  <c r="N120" i="100"/>
  <c r="N100" i="101"/>
  <c r="J100" i="101"/>
  <c r="T100" i="101"/>
  <c r="P100" i="101"/>
  <c r="L100" i="101"/>
  <c r="R129" i="100"/>
  <c r="J129" i="100"/>
  <c r="P129" i="100"/>
  <c r="L122" i="100"/>
  <c r="P122" i="100"/>
  <c r="J122" i="100"/>
  <c r="R122" i="100"/>
  <c r="P130" i="100"/>
  <c r="J130" i="100"/>
  <c r="N130" i="100"/>
  <c r="R47" i="101"/>
  <c r="R121" i="100"/>
  <c r="N121" i="100"/>
  <c r="L121" i="100"/>
  <c r="P121" i="100"/>
  <c r="F57" i="100"/>
  <c r="F58" i="100"/>
  <c r="D57" i="101"/>
  <c r="F57" i="101" s="1"/>
  <c r="Q117" i="120"/>
  <c r="F121" i="101"/>
  <c r="Q98" i="120"/>
  <c r="Q51" i="120"/>
  <c r="Q91" i="120"/>
  <c r="Q89" i="120"/>
  <c r="Q85" i="120"/>
  <c r="Q83" i="120"/>
  <c r="Q79" i="120"/>
  <c r="Q77" i="120"/>
  <c r="Q73" i="120"/>
  <c r="Q69" i="120"/>
  <c r="Q65" i="120"/>
  <c r="Q57" i="120"/>
  <c r="Q53" i="120"/>
  <c r="Q55" i="120"/>
  <c r="Q93" i="120"/>
  <c r="Q87" i="120"/>
  <c r="Q81" i="120"/>
  <c r="Q75" i="120"/>
  <c r="Q71" i="120"/>
  <c r="Q67" i="120"/>
  <c r="Q54" i="120"/>
  <c r="Q94" i="120"/>
  <c r="Q92" i="120"/>
  <c r="Q90" i="120"/>
  <c r="Q88" i="120"/>
  <c r="Q86" i="120"/>
  <c r="Q84" i="120"/>
  <c r="Q82" i="120"/>
  <c r="Q80" i="120"/>
  <c r="Q78" i="120"/>
  <c r="Q76" i="120"/>
  <c r="Q74" i="120"/>
  <c r="Q72" i="120"/>
  <c r="Q70" i="120"/>
  <c r="Q68" i="120"/>
  <c r="Q66" i="120"/>
  <c r="Q58" i="120"/>
  <c r="Q56" i="120"/>
  <c r="Q52" i="120"/>
  <c r="B55" i="101"/>
  <c r="Z58" i="120"/>
  <c r="F117" i="100"/>
  <c r="F13" i="100" s="1"/>
  <c r="F88" i="64" s="1"/>
  <c r="D58" i="101"/>
  <c r="F58" i="101" s="1"/>
  <c r="F56" i="100"/>
  <c r="Z57" i="120"/>
  <c r="B56" i="101"/>
  <c r="F53" i="64"/>
  <c r="F56" i="64"/>
  <c r="F13" i="98"/>
  <c r="F83" i="64" s="1"/>
  <c r="F13" i="117"/>
  <c r="F105" i="64" s="1"/>
  <c r="F13" i="113"/>
  <c r="F101" i="64" s="1"/>
  <c r="F13" i="106"/>
  <c r="F99" i="64" s="1"/>
  <c r="F13" i="103"/>
  <c r="F13" i="116"/>
  <c r="F104" i="64" s="1"/>
  <c r="F13" i="114"/>
  <c r="F102" i="64" s="1"/>
  <c r="F13" i="105"/>
  <c r="F98" i="64" s="1"/>
  <c r="F13" i="111"/>
  <c r="F96" i="64" s="1"/>
  <c r="Y54" i="120"/>
  <c r="B53" i="101"/>
  <c r="X53" i="120"/>
  <c r="B51" i="101"/>
  <c r="X51" i="120"/>
  <c r="Y53" i="120"/>
  <c r="Y51" i="120"/>
  <c r="B54" i="101"/>
  <c r="X54" i="120"/>
  <c r="B52" i="101"/>
  <c r="AI52" i="120" s="1"/>
  <c r="F13" i="118"/>
  <c r="F107" i="64" s="1"/>
  <c r="F13" i="115"/>
  <c r="F103" i="64" s="1"/>
  <c r="F13" i="104"/>
  <c r="F97" i="64" s="1"/>
  <c r="F13" i="107"/>
  <c r="F106" i="64" s="1"/>
  <c r="F13" i="112"/>
  <c r="F100" i="64" s="1"/>
  <c r="F98" i="100"/>
  <c r="F12" i="100" s="1"/>
  <c r="F57" i="64" s="1"/>
  <c r="Z51" i="120"/>
  <c r="F51" i="100"/>
  <c r="Z53" i="120"/>
  <c r="F53" i="100"/>
  <c r="D94" i="101"/>
  <c r="F94" i="101" s="1"/>
  <c r="F94" i="100"/>
  <c r="D93" i="101"/>
  <c r="F93" i="101" s="1"/>
  <c r="F93" i="100"/>
  <c r="D92" i="101"/>
  <c r="F92" i="101" s="1"/>
  <c r="F92" i="100"/>
  <c r="D91" i="101"/>
  <c r="F91" i="101" s="1"/>
  <c r="F91" i="100"/>
  <c r="D90" i="101"/>
  <c r="F90" i="101" s="1"/>
  <c r="F90" i="100"/>
  <c r="D89" i="101"/>
  <c r="F89" i="101" s="1"/>
  <c r="F89" i="100"/>
  <c r="D88" i="101"/>
  <c r="F88" i="101" s="1"/>
  <c r="F88" i="100"/>
  <c r="D87" i="101"/>
  <c r="F87" i="101" s="1"/>
  <c r="F87" i="100"/>
  <c r="D86" i="101"/>
  <c r="F86" i="101" s="1"/>
  <c r="F86" i="100"/>
  <c r="D85" i="101"/>
  <c r="F85" i="101" s="1"/>
  <c r="F85" i="100"/>
  <c r="D84" i="101"/>
  <c r="F84" i="101" s="1"/>
  <c r="F84" i="100"/>
  <c r="D83" i="101"/>
  <c r="F83" i="101" s="1"/>
  <c r="F83" i="100"/>
  <c r="D82" i="101"/>
  <c r="F82" i="101" s="1"/>
  <c r="F82" i="100"/>
  <c r="D81" i="101"/>
  <c r="F81" i="101" s="1"/>
  <c r="F81" i="100"/>
  <c r="D80" i="101"/>
  <c r="F80" i="101" s="1"/>
  <c r="F80" i="100"/>
  <c r="D79" i="101"/>
  <c r="F79" i="101" s="1"/>
  <c r="F79" i="100"/>
  <c r="D78" i="101"/>
  <c r="F78" i="101" s="1"/>
  <c r="F78" i="100"/>
  <c r="D77" i="101"/>
  <c r="F77" i="101" s="1"/>
  <c r="F77" i="100"/>
  <c r="D76" i="101"/>
  <c r="F76" i="101" s="1"/>
  <c r="F76" i="100"/>
  <c r="D75" i="101"/>
  <c r="F75" i="101" s="1"/>
  <c r="F75" i="100"/>
  <c r="D74" i="101"/>
  <c r="F74" i="101" s="1"/>
  <c r="F74" i="100"/>
  <c r="D73" i="101"/>
  <c r="F73" i="101" s="1"/>
  <c r="F73" i="100"/>
  <c r="D72" i="101"/>
  <c r="F72" i="101" s="1"/>
  <c r="F72" i="100"/>
  <c r="D71" i="101"/>
  <c r="F71" i="101" s="1"/>
  <c r="F71" i="100"/>
  <c r="D70" i="101"/>
  <c r="F70" i="101" s="1"/>
  <c r="F70" i="100"/>
  <c r="D69" i="101"/>
  <c r="F69" i="101" s="1"/>
  <c r="F69" i="100"/>
  <c r="D68" i="101"/>
  <c r="F68" i="101" s="1"/>
  <c r="F68" i="100"/>
  <c r="D67" i="101"/>
  <c r="F67" i="101" s="1"/>
  <c r="F67" i="100"/>
  <c r="D66" i="101"/>
  <c r="F66" i="101" s="1"/>
  <c r="F66" i="100"/>
  <c r="D65" i="101"/>
  <c r="F65" i="101" s="1"/>
  <c r="F65" i="100"/>
  <c r="Z54" i="120"/>
  <c r="F54" i="100"/>
  <c r="Z55" i="120"/>
  <c r="F55" i="100"/>
  <c r="F52" i="100"/>
  <c r="AB52" i="120" s="1"/>
  <c r="F43" i="99"/>
  <c r="D54" i="101"/>
  <c r="D51" i="101"/>
  <c r="D55" i="101"/>
  <c r="D53" i="101"/>
  <c r="E55" i="101"/>
  <c r="E54" i="101"/>
  <c r="E52" i="101"/>
  <c r="E53" i="101"/>
  <c r="E51" i="101"/>
  <c r="F144" i="101"/>
  <c r="F146" i="101"/>
  <c r="F148" i="101"/>
  <c r="F150" i="101"/>
  <c r="F123" i="101"/>
  <c r="F125" i="101"/>
  <c r="F127" i="101"/>
  <c r="F129" i="101"/>
  <c r="F131" i="101"/>
  <c r="F132" i="101"/>
  <c r="F122" i="101"/>
  <c r="F124" i="101"/>
  <c r="F126" i="101"/>
  <c r="F128" i="101"/>
  <c r="F130" i="101"/>
  <c r="F143" i="101"/>
  <c r="F145" i="101"/>
  <c r="F147" i="101"/>
  <c r="F149" i="101"/>
  <c r="F151" i="101"/>
  <c r="AB46" i="120"/>
  <c r="AB48" i="120"/>
  <c r="AB50" i="120"/>
  <c r="AB47" i="120"/>
  <c r="AB49" i="120"/>
  <c r="AB45" i="120"/>
  <c r="B118" i="101"/>
  <c r="F117" i="99"/>
  <c r="F13" i="99" s="1"/>
  <c r="V107" i="106" l="1"/>
  <c r="V101" i="116"/>
  <c r="V141" i="118"/>
  <c r="W141" i="118" s="1"/>
  <c r="V101" i="104"/>
  <c r="V140" i="113"/>
  <c r="W140" i="113" s="1"/>
  <c r="V119" i="112"/>
  <c r="V101" i="107"/>
  <c r="V102" i="113"/>
  <c r="V140" i="107"/>
  <c r="W140" i="107" s="1"/>
  <c r="V106" i="114"/>
  <c r="V106" i="113"/>
  <c r="V109" i="111"/>
  <c r="V101" i="111"/>
  <c r="V101" i="117"/>
  <c r="V101" i="112"/>
  <c r="V102" i="117"/>
  <c r="V102" i="107"/>
  <c r="V102" i="112"/>
  <c r="V140" i="117"/>
  <c r="W140" i="117" s="1"/>
  <c r="V140" i="112"/>
  <c r="W140" i="112" s="1"/>
  <c r="V140" i="105"/>
  <c r="W140" i="105" s="1"/>
  <c r="V137" i="104"/>
  <c r="W137" i="104" s="1"/>
  <c r="V101" i="105"/>
  <c r="V101" i="115"/>
  <c r="V101" i="106"/>
  <c r="V102" i="118"/>
  <c r="V102" i="114"/>
  <c r="V102" i="106"/>
  <c r="V140" i="118"/>
  <c r="W140" i="118" s="1"/>
  <c r="V140" i="115"/>
  <c r="W140" i="115" s="1"/>
  <c r="V140" i="104"/>
  <c r="W140" i="104" s="1"/>
  <c r="V101" i="118"/>
  <c r="V101" i="114"/>
  <c r="V102" i="111"/>
  <c r="V102" i="116"/>
  <c r="V140" i="111"/>
  <c r="W140" i="111" s="1"/>
  <c r="V140" i="114"/>
  <c r="W140" i="114" s="1"/>
  <c r="X107" i="111"/>
  <c r="V105" i="118"/>
  <c r="X107" i="117"/>
  <c r="X107" i="104"/>
  <c r="V105" i="107"/>
  <c r="X107" i="114"/>
  <c r="V105" i="117"/>
  <c r="V108" i="107"/>
  <c r="V105" i="104"/>
  <c r="X107" i="115"/>
  <c r="V105" i="114"/>
  <c r="X108" i="118"/>
  <c r="V108" i="105"/>
  <c r="X107" i="106"/>
  <c r="X107" i="107"/>
  <c r="X107" i="105"/>
  <c r="V105" i="112"/>
  <c r="X108" i="112"/>
  <c r="V108" i="111"/>
  <c r="V108" i="113"/>
  <c r="V137" i="111"/>
  <c r="W137" i="111" s="1"/>
  <c r="V105" i="111"/>
  <c r="V105" i="106"/>
  <c r="X108" i="116"/>
  <c r="V108" i="118"/>
  <c r="V108" i="112"/>
  <c r="V108" i="104"/>
  <c r="V137" i="107"/>
  <c r="W137" i="107" s="1"/>
  <c r="V137" i="118"/>
  <c r="W137" i="118" s="1"/>
  <c r="V103" i="116"/>
  <c r="V108" i="117"/>
  <c r="X139" i="107"/>
  <c r="V137" i="113"/>
  <c r="W137" i="113" s="1"/>
  <c r="V137" i="115"/>
  <c r="W137" i="115" s="1"/>
  <c r="V141" i="112"/>
  <c r="W141" i="112" s="1"/>
  <c r="V103" i="115"/>
  <c r="V105" i="115"/>
  <c r="V108" i="114"/>
  <c r="X139" i="114"/>
  <c r="V137" i="106"/>
  <c r="W137" i="106" s="1"/>
  <c r="V137" i="114"/>
  <c r="W137" i="114" s="1"/>
  <c r="V141" i="114"/>
  <c r="W141" i="114" s="1"/>
  <c r="V103" i="105"/>
  <c r="V105" i="116"/>
  <c r="V108" i="106"/>
  <c r="X139" i="112"/>
  <c r="V137" i="116"/>
  <c r="W137" i="116" s="1"/>
  <c r="V108" i="116"/>
  <c r="V137" i="105"/>
  <c r="W137" i="105" s="1"/>
  <c r="G122" i="100"/>
  <c r="H122" i="100" s="1"/>
  <c r="F52" i="101"/>
  <c r="AM52" i="120" s="1"/>
  <c r="AL52" i="120"/>
  <c r="V141" i="111"/>
  <c r="W141" i="111" s="1"/>
  <c r="V141" i="105"/>
  <c r="W141" i="105" s="1"/>
  <c r="V141" i="106"/>
  <c r="W141" i="106" s="1"/>
  <c r="X108" i="117"/>
  <c r="X108" i="113"/>
  <c r="X108" i="105"/>
  <c r="X139" i="117"/>
  <c r="X139" i="106"/>
  <c r="X139" i="104"/>
  <c r="V141" i="107"/>
  <c r="W141" i="107" s="1"/>
  <c r="V141" i="117"/>
  <c r="W141" i="117" s="1"/>
  <c r="V141" i="104"/>
  <c r="W141" i="104" s="1"/>
  <c r="X108" i="115"/>
  <c r="X108" i="114"/>
  <c r="X108" i="104"/>
  <c r="V119" i="111"/>
  <c r="X139" i="111"/>
  <c r="X139" i="115"/>
  <c r="X139" i="113"/>
  <c r="V141" i="113"/>
  <c r="W141" i="113" s="1"/>
  <c r="V141" i="116"/>
  <c r="W141" i="116" s="1"/>
  <c r="X108" i="111"/>
  <c r="X108" i="107"/>
  <c r="V119" i="115"/>
  <c r="X139" i="118"/>
  <c r="X139" i="116"/>
  <c r="G121" i="100"/>
  <c r="H121" i="100" s="1"/>
  <c r="G110" i="100"/>
  <c r="H110" i="100" s="1"/>
  <c r="V119" i="107"/>
  <c r="V119" i="114"/>
  <c r="V119" i="105"/>
  <c r="V119" i="117"/>
  <c r="V119" i="106"/>
  <c r="V119" i="104"/>
  <c r="V119" i="118"/>
  <c r="V119" i="116"/>
  <c r="G120" i="100"/>
  <c r="H120" i="100" s="1"/>
  <c r="G111" i="100"/>
  <c r="H111" i="100" s="1"/>
  <c r="V106" i="107"/>
  <c r="V106" i="116"/>
  <c r="V106" i="104"/>
  <c r="V109" i="105"/>
  <c r="X102" i="107"/>
  <c r="X102" i="113"/>
  <c r="X102" i="104"/>
  <c r="V139" i="114"/>
  <c r="W139" i="114" s="1"/>
  <c r="V139" i="116"/>
  <c r="W139" i="116" s="1"/>
  <c r="V139" i="105"/>
  <c r="W139" i="105" s="1"/>
  <c r="V103" i="111"/>
  <c r="V103" i="112"/>
  <c r="V103" i="114"/>
  <c r="G126" i="100"/>
  <c r="H126" i="100" s="1"/>
  <c r="G125" i="100"/>
  <c r="H125" i="100" s="1"/>
  <c r="L110" i="100"/>
  <c r="V106" i="117"/>
  <c r="V106" i="112"/>
  <c r="V106" i="105"/>
  <c r="X102" i="118"/>
  <c r="X102" i="117"/>
  <c r="X102" i="112"/>
  <c r="V139" i="107"/>
  <c r="W139" i="107" s="1"/>
  <c r="V139" i="113"/>
  <c r="W139" i="113" s="1"/>
  <c r="V139" i="104"/>
  <c r="W139" i="104" s="1"/>
  <c r="V103" i="113"/>
  <c r="V103" i="117"/>
  <c r="V103" i="106"/>
  <c r="G130" i="100"/>
  <c r="H130" i="100" s="1"/>
  <c r="J111" i="100"/>
  <c r="G131" i="100"/>
  <c r="H131" i="100" s="1"/>
  <c r="V106" i="111"/>
  <c r="V106" i="115"/>
  <c r="V109" i="116"/>
  <c r="X102" i="114"/>
  <c r="X102" i="116"/>
  <c r="V139" i="118"/>
  <c r="W139" i="118" s="1"/>
  <c r="V139" i="115"/>
  <c r="W139" i="115" s="1"/>
  <c r="V103" i="118"/>
  <c r="V103" i="107"/>
  <c r="G104" i="101"/>
  <c r="H104" i="101" s="1"/>
  <c r="V104" i="105" s="1"/>
  <c r="G123" i="100"/>
  <c r="H123" i="100" s="1"/>
  <c r="G100" i="101"/>
  <c r="H100" i="101" s="1"/>
  <c r="V100" i="104" s="1"/>
  <c r="G132" i="100"/>
  <c r="H132" i="100" s="1"/>
  <c r="G142" i="101"/>
  <c r="H142" i="101" s="1"/>
  <c r="V142" i="105" s="1"/>
  <c r="W142" i="105" s="1"/>
  <c r="G129" i="100"/>
  <c r="H129" i="100" s="1"/>
  <c r="R100" i="101"/>
  <c r="AF100" i="104" s="1"/>
  <c r="J120" i="100"/>
  <c r="G128" i="100"/>
  <c r="H128" i="100" s="1"/>
  <c r="T142" i="101"/>
  <c r="AH142" i="104" s="1"/>
  <c r="L123" i="100"/>
  <c r="G112" i="100"/>
  <c r="H112" i="100" s="1"/>
  <c r="G138" i="101"/>
  <c r="H138" i="101" s="1"/>
  <c r="V138" i="104" s="1"/>
  <c r="W138" i="104" s="1"/>
  <c r="G124" i="100"/>
  <c r="H124" i="100" s="1"/>
  <c r="V109" i="107"/>
  <c r="V109" i="113"/>
  <c r="V109" i="104"/>
  <c r="J121" i="100"/>
  <c r="G127" i="100"/>
  <c r="H127" i="100" s="1"/>
  <c r="V109" i="118"/>
  <c r="V109" i="117"/>
  <c r="V109" i="112"/>
  <c r="V109" i="114"/>
  <c r="V109" i="115"/>
  <c r="T128" i="101"/>
  <c r="R128" i="101"/>
  <c r="J128" i="101"/>
  <c r="N66" i="101"/>
  <c r="R66" i="101"/>
  <c r="R68" i="101"/>
  <c r="J68" i="101"/>
  <c r="N70" i="101"/>
  <c r="J70" i="101"/>
  <c r="N72" i="101"/>
  <c r="R72" i="101"/>
  <c r="R74" i="101"/>
  <c r="J74" i="101"/>
  <c r="N74" i="101"/>
  <c r="R76" i="101"/>
  <c r="J76" i="101"/>
  <c r="R78" i="101"/>
  <c r="J78" i="101"/>
  <c r="N78" i="101"/>
  <c r="R80" i="101"/>
  <c r="J80" i="101"/>
  <c r="N82" i="101"/>
  <c r="R82" i="101"/>
  <c r="J82" i="101"/>
  <c r="R84" i="101"/>
  <c r="J84" i="101"/>
  <c r="R86" i="101"/>
  <c r="N86" i="101"/>
  <c r="J86" i="101"/>
  <c r="N88" i="101"/>
  <c r="R90" i="101"/>
  <c r="N90" i="101"/>
  <c r="R92" i="101"/>
  <c r="J92" i="101"/>
  <c r="N94" i="101"/>
  <c r="J94" i="101"/>
  <c r="R58" i="100"/>
  <c r="J58" i="100"/>
  <c r="P112" i="101"/>
  <c r="R112" i="101"/>
  <c r="J112" i="101"/>
  <c r="T131" i="101"/>
  <c r="P131" i="101"/>
  <c r="L131" i="101"/>
  <c r="J131" i="101"/>
  <c r="T110" i="101"/>
  <c r="R110" i="101"/>
  <c r="J110" i="101"/>
  <c r="T145" i="101"/>
  <c r="R145" i="101"/>
  <c r="N145" i="101"/>
  <c r="J145" i="101"/>
  <c r="L145" i="101"/>
  <c r="P126" i="101"/>
  <c r="J126" i="101"/>
  <c r="L126" i="101"/>
  <c r="P129" i="101"/>
  <c r="N129" i="101"/>
  <c r="L129" i="101"/>
  <c r="P150" i="101"/>
  <c r="L150" i="101"/>
  <c r="J55" i="100"/>
  <c r="R65" i="100"/>
  <c r="J65" i="100"/>
  <c r="N65" i="100"/>
  <c r="R67" i="100"/>
  <c r="J67" i="100"/>
  <c r="R69" i="100"/>
  <c r="N69" i="100"/>
  <c r="R71" i="100"/>
  <c r="J71" i="100"/>
  <c r="N71" i="100"/>
  <c r="N73" i="100"/>
  <c r="R75" i="100"/>
  <c r="N75" i="100"/>
  <c r="N77" i="100"/>
  <c r="J77" i="100"/>
  <c r="J81" i="100"/>
  <c r="N83" i="100"/>
  <c r="J83" i="100"/>
  <c r="R85" i="100"/>
  <c r="J85" i="100"/>
  <c r="R87" i="100"/>
  <c r="N87" i="100"/>
  <c r="J87" i="100"/>
  <c r="R89" i="100"/>
  <c r="N89" i="100"/>
  <c r="J89" i="100"/>
  <c r="R91" i="100"/>
  <c r="J91" i="100"/>
  <c r="N93" i="100"/>
  <c r="R93" i="100"/>
  <c r="J93" i="100"/>
  <c r="R53" i="100"/>
  <c r="N53" i="100"/>
  <c r="N56" i="100"/>
  <c r="J56" i="100"/>
  <c r="R121" i="101"/>
  <c r="N121" i="101"/>
  <c r="L121" i="101"/>
  <c r="J121" i="101"/>
  <c r="R57" i="100"/>
  <c r="R147" i="101"/>
  <c r="J147" i="101"/>
  <c r="R132" i="101"/>
  <c r="J132" i="101"/>
  <c r="R144" i="101"/>
  <c r="T144" i="101"/>
  <c r="N144" i="101"/>
  <c r="L144" i="101"/>
  <c r="J144" i="101"/>
  <c r="R151" i="101"/>
  <c r="L151" i="101"/>
  <c r="J65" i="101"/>
  <c r="N67" i="101"/>
  <c r="R67" i="101"/>
  <c r="J67" i="101"/>
  <c r="R69" i="101"/>
  <c r="J69" i="101"/>
  <c r="R71" i="101"/>
  <c r="N71" i="101"/>
  <c r="J71" i="101"/>
  <c r="R73" i="101"/>
  <c r="N73" i="101"/>
  <c r="J73" i="101"/>
  <c r="N75" i="101"/>
  <c r="J75" i="101"/>
  <c r="R77" i="101"/>
  <c r="N77" i="101"/>
  <c r="R79" i="101"/>
  <c r="N79" i="101"/>
  <c r="R81" i="101"/>
  <c r="N81" i="101"/>
  <c r="N83" i="101"/>
  <c r="J83" i="101"/>
  <c r="R85" i="101"/>
  <c r="N85" i="101"/>
  <c r="J85" i="101"/>
  <c r="N87" i="101"/>
  <c r="J87" i="101"/>
  <c r="R89" i="101"/>
  <c r="R91" i="101"/>
  <c r="N91" i="101"/>
  <c r="N93" i="101"/>
  <c r="N58" i="101"/>
  <c r="P123" i="101"/>
  <c r="R123" i="101"/>
  <c r="N123" i="101"/>
  <c r="L123" i="101"/>
  <c r="P143" i="101"/>
  <c r="R143" i="101"/>
  <c r="L143" i="101"/>
  <c r="P124" i="101"/>
  <c r="R124" i="101"/>
  <c r="J124" i="101"/>
  <c r="R111" i="101"/>
  <c r="P111" i="101"/>
  <c r="L111" i="101"/>
  <c r="J127" i="101"/>
  <c r="N127" i="101"/>
  <c r="L127" i="101"/>
  <c r="T148" i="101"/>
  <c r="P148" i="101"/>
  <c r="N148" i="101"/>
  <c r="P149" i="101"/>
  <c r="L149" i="101"/>
  <c r="N149" i="101"/>
  <c r="J149" i="101"/>
  <c r="P130" i="101"/>
  <c r="L130" i="101"/>
  <c r="N130" i="101"/>
  <c r="T122" i="101"/>
  <c r="N122" i="101"/>
  <c r="L122" i="101"/>
  <c r="J122" i="101"/>
  <c r="N125" i="101"/>
  <c r="L125" i="101"/>
  <c r="R146" i="101"/>
  <c r="T146" i="101"/>
  <c r="J146" i="101"/>
  <c r="N146" i="101"/>
  <c r="J52" i="101"/>
  <c r="N52" i="100"/>
  <c r="R52" i="100"/>
  <c r="J52" i="100"/>
  <c r="N54" i="100"/>
  <c r="R66" i="100"/>
  <c r="J66" i="100"/>
  <c r="N68" i="100"/>
  <c r="R68" i="100"/>
  <c r="R70" i="100"/>
  <c r="J70" i="100"/>
  <c r="N70" i="100"/>
  <c r="R72" i="100"/>
  <c r="N72" i="100"/>
  <c r="R74" i="100"/>
  <c r="J74" i="100"/>
  <c r="R76" i="100"/>
  <c r="J76" i="100"/>
  <c r="N78" i="100"/>
  <c r="J78" i="100"/>
  <c r="R80" i="100"/>
  <c r="N80" i="100"/>
  <c r="J80" i="100"/>
  <c r="R82" i="100"/>
  <c r="N82" i="100"/>
  <c r="J82" i="100"/>
  <c r="R84" i="100"/>
  <c r="J84" i="100"/>
  <c r="R86" i="100"/>
  <c r="J86" i="100"/>
  <c r="N86" i="100"/>
  <c r="R88" i="100"/>
  <c r="N88" i="100"/>
  <c r="N90" i="100"/>
  <c r="J90" i="100"/>
  <c r="J92" i="100"/>
  <c r="N94" i="100"/>
  <c r="J94" i="100"/>
  <c r="R51" i="100"/>
  <c r="N56" i="101"/>
  <c r="J56" i="101"/>
  <c r="R57" i="101"/>
  <c r="R120" i="101"/>
  <c r="AF120" i="106" s="1"/>
  <c r="T120" i="101"/>
  <c r="AH120" i="105" s="1"/>
  <c r="P120" i="101"/>
  <c r="AD120" i="104" s="1"/>
  <c r="N120" i="101"/>
  <c r="AB120" i="105" s="1"/>
  <c r="L120" i="101"/>
  <c r="Z120" i="104" s="1"/>
  <c r="N99" i="101"/>
  <c r="F95" i="64"/>
  <c r="S56" i="120"/>
  <c r="AP56" i="99" s="1"/>
  <c r="S55" i="120"/>
  <c r="AN55" i="99" s="1"/>
  <c r="S57" i="120"/>
  <c r="AN57" i="99" s="1"/>
  <c r="S58" i="120"/>
  <c r="AL58" i="99" s="1"/>
  <c r="U58" i="120"/>
  <c r="AE58" i="120"/>
  <c r="S54" i="120"/>
  <c r="AN54" i="99" s="1"/>
  <c r="S66" i="120"/>
  <c r="U66" i="120"/>
  <c r="AE66" i="120"/>
  <c r="S67" i="120"/>
  <c r="U67" i="120"/>
  <c r="AE67" i="120"/>
  <c r="S68" i="120"/>
  <c r="U68" i="120"/>
  <c r="AE68" i="120"/>
  <c r="S65" i="120"/>
  <c r="U65" i="120"/>
  <c r="AE65" i="120"/>
  <c r="S70" i="120"/>
  <c r="U70" i="120"/>
  <c r="AE70" i="120"/>
  <c r="S74" i="120"/>
  <c r="U74" i="120"/>
  <c r="AE74" i="120"/>
  <c r="S78" i="120"/>
  <c r="U78" i="120"/>
  <c r="AE78" i="120"/>
  <c r="S82" i="120"/>
  <c r="U82" i="120"/>
  <c r="AE82" i="120"/>
  <c r="S86" i="120"/>
  <c r="U86" i="120"/>
  <c r="AE86" i="120"/>
  <c r="S90" i="120"/>
  <c r="U90" i="120"/>
  <c r="AE90" i="120"/>
  <c r="S94" i="120"/>
  <c r="U94" i="120"/>
  <c r="AE94" i="120"/>
  <c r="S75" i="120"/>
  <c r="U75" i="120"/>
  <c r="AE75" i="120"/>
  <c r="S87" i="120"/>
  <c r="U87" i="120"/>
  <c r="AE87" i="120"/>
  <c r="S69" i="120"/>
  <c r="U69" i="120"/>
  <c r="AE69" i="120"/>
  <c r="S77" i="120"/>
  <c r="U77" i="120"/>
  <c r="AE77" i="120"/>
  <c r="S83" i="120"/>
  <c r="U83" i="120"/>
  <c r="AE83" i="120"/>
  <c r="S89" i="120"/>
  <c r="U89" i="120"/>
  <c r="AE89" i="120"/>
  <c r="S72" i="120"/>
  <c r="U72" i="120"/>
  <c r="AE72" i="120"/>
  <c r="S76" i="120"/>
  <c r="U76" i="120"/>
  <c r="AE76" i="120"/>
  <c r="S80" i="120"/>
  <c r="U80" i="120"/>
  <c r="AE80" i="120"/>
  <c r="S84" i="120"/>
  <c r="U84" i="120"/>
  <c r="AE84" i="120"/>
  <c r="S88" i="120"/>
  <c r="U88" i="120"/>
  <c r="AE88" i="120"/>
  <c r="S92" i="120"/>
  <c r="U92" i="120"/>
  <c r="AE92" i="120"/>
  <c r="S71" i="120"/>
  <c r="U71" i="120"/>
  <c r="AE71" i="120"/>
  <c r="S81" i="120"/>
  <c r="U81" i="120"/>
  <c r="AE81" i="120"/>
  <c r="S93" i="120"/>
  <c r="U93" i="120"/>
  <c r="AE93" i="120"/>
  <c r="S73" i="120"/>
  <c r="U73" i="120"/>
  <c r="AE73" i="120"/>
  <c r="S79" i="120"/>
  <c r="U79" i="120"/>
  <c r="AE79" i="120"/>
  <c r="S85" i="120"/>
  <c r="U85" i="120"/>
  <c r="AE85" i="120"/>
  <c r="S91" i="120"/>
  <c r="U91" i="120"/>
  <c r="AE91" i="120"/>
  <c r="S53" i="120"/>
  <c r="AD47" i="120"/>
  <c r="AF47" i="120" s="1"/>
  <c r="AD48" i="120"/>
  <c r="AF48" i="120" s="1"/>
  <c r="AD49" i="120"/>
  <c r="AF49" i="120" s="1"/>
  <c r="AD50" i="120"/>
  <c r="S52" i="120"/>
  <c r="AN52" i="99" s="1"/>
  <c r="AD46" i="120"/>
  <c r="AF46" i="120" s="1"/>
  <c r="Q43" i="120"/>
  <c r="AD45" i="120"/>
  <c r="X49" i="104"/>
  <c r="X49" i="106"/>
  <c r="X49" i="105"/>
  <c r="X49" i="113"/>
  <c r="X49" i="112"/>
  <c r="X49" i="115"/>
  <c r="X49" i="114"/>
  <c r="X49" i="116"/>
  <c r="X49" i="117"/>
  <c r="X49" i="107"/>
  <c r="X49" i="111"/>
  <c r="X49" i="118"/>
  <c r="Z138" i="104"/>
  <c r="Z138" i="105"/>
  <c r="Z138" i="106"/>
  <c r="Z138" i="112"/>
  <c r="Z138" i="113"/>
  <c r="Z138" i="115"/>
  <c r="Z138" i="114"/>
  <c r="Z138" i="117"/>
  <c r="Z138" i="107"/>
  <c r="Z138" i="111"/>
  <c r="Z138" i="118"/>
  <c r="Z138" i="116"/>
  <c r="AH104" i="104"/>
  <c r="AH104" i="105"/>
  <c r="AH104" i="106"/>
  <c r="AH104" i="113"/>
  <c r="AH104" i="116"/>
  <c r="AH104" i="115"/>
  <c r="AH104" i="114"/>
  <c r="AH104" i="117"/>
  <c r="AH104" i="107"/>
  <c r="AH104" i="112"/>
  <c r="AH104" i="111"/>
  <c r="AH104" i="118"/>
  <c r="AB48" i="104"/>
  <c r="AB48" i="105"/>
  <c r="AB48" i="106"/>
  <c r="AB48" i="112"/>
  <c r="AB48" i="114"/>
  <c r="AB48" i="113"/>
  <c r="AB48" i="116"/>
  <c r="AB48" i="117"/>
  <c r="AB48" i="118"/>
  <c r="AB48" i="107"/>
  <c r="AB48" i="115"/>
  <c r="AB48" i="111"/>
  <c r="AF49" i="104"/>
  <c r="AF49" i="105"/>
  <c r="AF49" i="106"/>
  <c r="AF49" i="112"/>
  <c r="AF49" i="113"/>
  <c r="AF49" i="114"/>
  <c r="AF49" i="116"/>
  <c r="AF49" i="107"/>
  <c r="AF49" i="115"/>
  <c r="AF49" i="117"/>
  <c r="AF49" i="111"/>
  <c r="AF49" i="118"/>
  <c r="AH100" i="104"/>
  <c r="AH100" i="105"/>
  <c r="AH100" i="106"/>
  <c r="AH100" i="112"/>
  <c r="AH100" i="116"/>
  <c r="AH100" i="113"/>
  <c r="AH100" i="115"/>
  <c r="AH100" i="117"/>
  <c r="AH100" i="111"/>
  <c r="AH100" i="114"/>
  <c r="AH100" i="107"/>
  <c r="AH100" i="118"/>
  <c r="AB100" i="104"/>
  <c r="AB100" i="105"/>
  <c r="AB100" i="106"/>
  <c r="AB100" i="112"/>
  <c r="AB100" i="113"/>
  <c r="AB100" i="116"/>
  <c r="AB100" i="115"/>
  <c r="AB100" i="114"/>
  <c r="AB100" i="117"/>
  <c r="AB100" i="107"/>
  <c r="AB100" i="111"/>
  <c r="AB100" i="118"/>
  <c r="AF48" i="104"/>
  <c r="AF48" i="105"/>
  <c r="AF48" i="106"/>
  <c r="AF48" i="112"/>
  <c r="AF48" i="113"/>
  <c r="AF48" i="115"/>
  <c r="AF48" i="116"/>
  <c r="AF48" i="117"/>
  <c r="AF48" i="114"/>
  <c r="AF48" i="107"/>
  <c r="AF48" i="111"/>
  <c r="AF48" i="118"/>
  <c r="AB120" i="113"/>
  <c r="AB120" i="116"/>
  <c r="AB120" i="114"/>
  <c r="AH138" i="104"/>
  <c r="AH138" i="105"/>
  <c r="AH138" i="106"/>
  <c r="AH138" i="113"/>
  <c r="AH138" i="115"/>
  <c r="AH138" i="112"/>
  <c r="AH138" i="116"/>
  <c r="AH138" i="114"/>
  <c r="AH138" i="107"/>
  <c r="AH138" i="117"/>
  <c r="AH138" i="118"/>
  <c r="AH138" i="111"/>
  <c r="AF138" i="104"/>
  <c r="AF138" i="105"/>
  <c r="AF138" i="106"/>
  <c r="AF138" i="113"/>
  <c r="AF138" i="112"/>
  <c r="AF138" i="114"/>
  <c r="AF138" i="116"/>
  <c r="AF138" i="115"/>
  <c r="AF138" i="117"/>
  <c r="AF138" i="107"/>
  <c r="AF138" i="111"/>
  <c r="AF138" i="118"/>
  <c r="AF50" i="104"/>
  <c r="AF50" i="105"/>
  <c r="AF50" i="106"/>
  <c r="AF50" i="112"/>
  <c r="AF50" i="114"/>
  <c r="AF50" i="116"/>
  <c r="AF50" i="117"/>
  <c r="AF50" i="115"/>
  <c r="AF50" i="107"/>
  <c r="AF50" i="113"/>
  <c r="AF50" i="118"/>
  <c r="AF50" i="111"/>
  <c r="AD104" i="104"/>
  <c r="AD104" i="112"/>
  <c r="AD104" i="113"/>
  <c r="AD104" i="106"/>
  <c r="AD104" i="115"/>
  <c r="AD104" i="105"/>
  <c r="AD104" i="114"/>
  <c r="AD104" i="117"/>
  <c r="AD104" i="116"/>
  <c r="AD104" i="107"/>
  <c r="AD104" i="118"/>
  <c r="AD104" i="111"/>
  <c r="AF104" i="104"/>
  <c r="AF104" i="105"/>
  <c r="AF104" i="106"/>
  <c r="AF104" i="112"/>
  <c r="AF104" i="114"/>
  <c r="AF104" i="113"/>
  <c r="AF104" i="116"/>
  <c r="AF104" i="107"/>
  <c r="AF104" i="115"/>
  <c r="AF104" i="117"/>
  <c r="AF104" i="118"/>
  <c r="AF104" i="111"/>
  <c r="AB138" i="105"/>
  <c r="AB138" i="104"/>
  <c r="AB138" i="106"/>
  <c r="AB138" i="112"/>
  <c r="AB138" i="113"/>
  <c r="AB138" i="114"/>
  <c r="AB138" i="116"/>
  <c r="AB138" i="115"/>
  <c r="AB138" i="118"/>
  <c r="AB138" i="107"/>
  <c r="AB138" i="117"/>
  <c r="AB138" i="111"/>
  <c r="AB50" i="104"/>
  <c r="AB50" i="105"/>
  <c r="AB50" i="106"/>
  <c r="AB50" i="112"/>
  <c r="AB50" i="113"/>
  <c r="AB50" i="116"/>
  <c r="AB50" i="115"/>
  <c r="AB50" i="114"/>
  <c r="AB50" i="117"/>
  <c r="AB50" i="107"/>
  <c r="AB50" i="111"/>
  <c r="AB50" i="118"/>
  <c r="Z100" i="104"/>
  <c r="Z100" i="105"/>
  <c r="Z100" i="106"/>
  <c r="Z100" i="113"/>
  <c r="Z100" i="116"/>
  <c r="Z100" i="115"/>
  <c r="Z100" i="114"/>
  <c r="Z100" i="117"/>
  <c r="Z100" i="112"/>
  <c r="Z100" i="107"/>
  <c r="Z100" i="111"/>
  <c r="Z100" i="118"/>
  <c r="X100" i="105"/>
  <c r="X100" i="104"/>
  <c r="X100" i="106"/>
  <c r="X100" i="112"/>
  <c r="X100" i="114"/>
  <c r="X100" i="113"/>
  <c r="X100" i="116"/>
  <c r="X100" i="107"/>
  <c r="X100" i="115"/>
  <c r="X100" i="117"/>
  <c r="X100" i="118"/>
  <c r="X100" i="111"/>
  <c r="AD120" i="107"/>
  <c r="AD138" i="104"/>
  <c r="AD138" i="105"/>
  <c r="AD138" i="106"/>
  <c r="AD138" i="112"/>
  <c r="AD138" i="113"/>
  <c r="AD138" i="114"/>
  <c r="AD138" i="116"/>
  <c r="AD138" i="117"/>
  <c r="AD138" i="107"/>
  <c r="AD138" i="115"/>
  <c r="AD138" i="118"/>
  <c r="AD138" i="111"/>
  <c r="AB104" i="104"/>
  <c r="AB104" i="105"/>
  <c r="AB104" i="106"/>
  <c r="AB104" i="112"/>
  <c r="AB104" i="113"/>
  <c r="AB104" i="116"/>
  <c r="AB104" i="115"/>
  <c r="AB104" i="117"/>
  <c r="AB104" i="107"/>
  <c r="AB104" i="111"/>
  <c r="AB104" i="114"/>
  <c r="AB104" i="118"/>
  <c r="AD100" i="104"/>
  <c r="AD100" i="105"/>
  <c r="AD100" i="112"/>
  <c r="AD100" i="106"/>
  <c r="AD100" i="113"/>
  <c r="AD100" i="115"/>
  <c r="AD100" i="114"/>
  <c r="AD100" i="117"/>
  <c r="AD100" i="107"/>
  <c r="AD100" i="116"/>
  <c r="AD100" i="118"/>
  <c r="AD100" i="111"/>
  <c r="AF100" i="105"/>
  <c r="AF100" i="112"/>
  <c r="AF100" i="116"/>
  <c r="X48" i="104"/>
  <c r="X48" i="105"/>
  <c r="X48" i="106"/>
  <c r="X48" i="112"/>
  <c r="X48" i="113"/>
  <c r="X48" i="115"/>
  <c r="X48" i="114"/>
  <c r="X48" i="116"/>
  <c r="X48" i="117"/>
  <c r="X48" i="107"/>
  <c r="X48" i="111"/>
  <c r="X48" i="118"/>
  <c r="Z120" i="116"/>
  <c r="AB49" i="104"/>
  <c r="AB49" i="105"/>
  <c r="AB49" i="112"/>
  <c r="AB49" i="113"/>
  <c r="AB49" i="115"/>
  <c r="AB49" i="114"/>
  <c r="AB49" i="116"/>
  <c r="AB49" i="117"/>
  <c r="AB49" i="106"/>
  <c r="AB49" i="118"/>
  <c r="AB49" i="107"/>
  <c r="AB49" i="111"/>
  <c r="V138" i="111"/>
  <c r="W138" i="111" s="1"/>
  <c r="X138" i="104"/>
  <c r="X138" i="105"/>
  <c r="X138" i="106"/>
  <c r="X138" i="113"/>
  <c r="X138" i="112"/>
  <c r="X138" i="116"/>
  <c r="X138" i="115"/>
  <c r="X138" i="117"/>
  <c r="X138" i="107"/>
  <c r="X138" i="114"/>
  <c r="X138" i="111"/>
  <c r="X138" i="118"/>
  <c r="X50" i="104"/>
  <c r="X50" i="105"/>
  <c r="X50" i="112"/>
  <c r="X50" i="114"/>
  <c r="X50" i="106"/>
  <c r="X50" i="113"/>
  <c r="X50" i="115"/>
  <c r="X50" i="107"/>
  <c r="X50" i="116"/>
  <c r="X50" i="118"/>
  <c r="X50" i="111"/>
  <c r="X50" i="117"/>
  <c r="Z104" i="104"/>
  <c r="Z104" i="105"/>
  <c r="Z104" i="106"/>
  <c r="Z104" i="112"/>
  <c r="Z104" i="116"/>
  <c r="Z104" i="114"/>
  <c r="Z104" i="107"/>
  <c r="Z104" i="111"/>
  <c r="Z104" i="113"/>
  <c r="Z104" i="115"/>
  <c r="Z104" i="118"/>
  <c r="Z104" i="117"/>
  <c r="X104" i="104"/>
  <c r="X104" i="105"/>
  <c r="X104" i="106"/>
  <c r="X104" i="112"/>
  <c r="X104" i="114"/>
  <c r="X104" i="113"/>
  <c r="X104" i="107"/>
  <c r="X104" i="116"/>
  <c r="X104" i="117"/>
  <c r="X104" i="118"/>
  <c r="X104" i="115"/>
  <c r="X104" i="111"/>
  <c r="X142" i="106"/>
  <c r="X142" i="114"/>
  <c r="X142" i="115"/>
  <c r="X142" i="116"/>
  <c r="X142" i="104"/>
  <c r="X142" i="105"/>
  <c r="X142" i="112"/>
  <c r="X142" i="117"/>
  <c r="X142" i="111"/>
  <c r="X142" i="118"/>
  <c r="X142" i="113"/>
  <c r="X142" i="107"/>
  <c r="AF142" i="106"/>
  <c r="AF142" i="114"/>
  <c r="AF142" i="115"/>
  <c r="AF142" i="116"/>
  <c r="AF142" i="104"/>
  <c r="AF142" i="105"/>
  <c r="AF142" i="117"/>
  <c r="AF142" i="112"/>
  <c r="AF142" i="111"/>
  <c r="AF142" i="107"/>
  <c r="AF142" i="113"/>
  <c r="AF142" i="118"/>
  <c r="V142" i="107"/>
  <c r="W142" i="107" s="1"/>
  <c r="AB142" i="104"/>
  <c r="AB142" i="105"/>
  <c r="AB142" i="106"/>
  <c r="AB142" i="114"/>
  <c r="AB142" i="115"/>
  <c r="AB142" i="116"/>
  <c r="AB142" i="113"/>
  <c r="AB142" i="111"/>
  <c r="AB142" i="117"/>
  <c r="AB142" i="112"/>
  <c r="AB142" i="107"/>
  <c r="AB142" i="118"/>
  <c r="AD142" i="113"/>
  <c r="AD142" i="112"/>
  <c r="AD142" i="114"/>
  <c r="AD142" i="118"/>
  <c r="AD142" i="105"/>
  <c r="AD142" i="116"/>
  <c r="AD142" i="107"/>
  <c r="AD142" i="104"/>
  <c r="AD142" i="115"/>
  <c r="AD142" i="111"/>
  <c r="AD142" i="117"/>
  <c r="AD142" i="106"/>
  <c r="Z142" i="112"/>
  <c r="Z142" i="113"/>
  <c r="Z142" i="104"/>
  <c r="Z142" i="106"/>
  <c r="Z142" i="115"/>
  <c r="Z142" i="107"/>
  <c r="Z142" i="118"/>
  <c r="Z142" i="105"/>
  <c r="Z142" i="114"/>
  <c r="Z142" i="116"/>
  <c r="Z142" i="111"/>
  <c r="Z142" i="117"/>
  <c r="X47" i="104"/>
  <c r="X47" i="112"/>
  <c r="X47" i="114"/>
  <c r="X47" i="116"/>
  <c r="X47" i="117"/>
  <c r="X47" i="115"/>
  <c r="X47" i="105"/>
  <c r="X47" i="113"/>
  <c r="X47" i="107"/>
  <c r="X47" i="111"/>
  <c r="X47" i="106"/>
  <c r="X47" i="118"/>
  <c r="AB46" i="105"/>
  <c r="AB46" i="106"/>
  <c r="AB46" i="113"/>
  <c r="AB46" i="107"/>
  <c r="AB46" i="118"/>
  <c r="AB46" i="111"/>
  <c r="AB46" i="114"/>
  <c r="AB46" i="116"/>
  <c r="AB46" i="104"/>
  <c r="AB46" i="112"/>
  <c r="AB46" i="117"/>
  <c r="AB46" i="115"/>
  <c r="AF47" i="104"/>
  <c r="AF47" i="112"/>
  <c r="AF47" i="114"/>
  <c r="AF47" i="116"/>
  <c r="AF47" i="117"/>
  <c r="AF47" i="115"/>
  <c r="AF47" i="106"/>
  <c r="AF47" i="118"/>
  <c r="AF47" i="113"/>
  <c r="AF47" i="105"/>
  <c r="AF47" i="107"/>
  <c r="AF47" i="111"/>
  <c r="AF45" i="115"/>
  <c r="AF45" i="104"/>
  <c r="AF45" i="112"/>
  <c r="AF45" i="114"/>
  <c r="AF45" i="116"/>
  <c r="AF45" i="117"/>
  <c r="AF45" i="111"/>
  <c r="AF45" i="118"/>
  <c r="AF45" i="105"/>
  <c r="AF45" i="113"/>
  <c r="AF45" i="107"/>
  <c r="AF45" i="106"/>
  <c r="AF45" i="103"/>
  <c r="X45" i="115"/>
  <c r="X45" i="104"/>
  <c r="X45" i="112"/>
  <c r="X45" i="114"/>
  <c r="X45" i="116"/>
  <c r="X45" i="117"/>
  <c r="X45" i="118"/>
  <c r="X45" i="111"/>
  <c r="X45" i="113"/>
  <c r="X45" i="107"/>
  <c r="X45" i="106"/>
  <c r="X45" i="105"/>
  <c r="X45" i="103"/>
  <c r="AF46" i="105"/>
  <c r="AF46" i="106"/>
  <c r="AF46" i="113"/>
  <c r="AF46" i="107"/>
  <c r="AF46" i="118"/>
  <c r="AF46" i="111"/>
  <c r="AF46" i="104"/>
  <c r="AF46" i="112"/>
  <c r="AF46" i="117"/>
  <c r="AF46" i="116"/>
  <c r="AF46" i="114"/>
  <c r="AF46" i="115"/>
  <c r="AB47" i="115"/>
  <c r="AB47" i="104"/>
  <c r="AB47" i="112"/>
  <c r="AB47" i="114"/>
  <c r="AB47" i="116"/>
  <c r="AB47" i="117"/>
  <c r="AB47" i="118"/>
  <c r="AB47" i="107"/>
  <c r="AB47" i="106"/>
  <c r="AB47" i="105"/>
  <c r="AB47" i="113"/>
  <c r="AB47" i="111"/>
  <c r="AB45" i="104"/>
  <c r="AB45" i="112"/>
  <c r="AB45" i="114"/>
  <c r="AB45" i="116"/>
  <c r="AB45" i="117"/>
  <c r="AB45" i="115"/>
  <c r="AB45" i="106"/>
  <c r="AB45" i="118"/>
  <c r="AB45" i="111"/>
  <c r="AB45" i="113"/>
  <c r="AB45" i="105"/>
  <c r="AB45" i="107"/>
  <c r="AB45" i="103"/>
  <c r="X46" i="105"/>
  <c r="X46" i="106"/>
  <c r="X46" i="113"/>
  <c r="X46" i="107"/>
  <c r="X46" i="118"/>
  <c r="X46" i="115"/>
  <c r="X46" i="116"/>
  <c r="X46" i="111"/>
  <c r="X46" i="114"/>
  <c r="X46" i="104"/>
  <c r="X46" i="112"/>
  <c r="X46" i="117"/>
  <c r="P147" i="101"/>
  <c r="L147" i="101"/>
  <c r="N147" i="101"/>
  <c r="T132" i="101"/>
  <c r="L132" i="101"/>
  <c r="P132" i="101"/>
  <c r="N132" i="101"/>
  <c r="T111" i="101"/>
  <c r="J111" i="101"/>
  <c r="N111" i="101"/>
  <c r="R150" i="101"/>
  <c r="J150" i="101"/>
  <c r="N150" i="101"/>
  <c r="T150" i="101"/>
  <c r="R55" i="100"/>
  <c r="N55" i="100"/>
  <c r="N67" i="100"/>
  <c r="J69" i="100"/>
  <c r="R73" i="100"/>
  <c r="J73" i="100"/>
  <c r="J75" i="100"/>
  <c r="N79" i="100"/>
  <c r="J79" i="100"/>
  <c r="R79" i="100"/>
  <c r="N81" i="100"/>
  <c r="R81" i="100"/>
  <c r="R83" i="100"/>
  <c r="N85" i="100"/>
  <c r="N91" i="100"/>
  <c r="J53" i="100"/>
  <c r="T151" i="101"/>
  <c r="P151" i="101"/>
  <c r="N151" i="101"/>
  <c r="J151" i="101"/>
  <c r="T143" i="101"/>
  <c r="N143" i="101"/>
  <c r="J143" i="101"/>
  <c r="T124" i="101"/>
  <c r="L124" i="101"/>
  <c r="N124" i="101"/>
  <c r="R131" i="101"/>
  <c r="N131" i="101"/>
  <c r="J123" i="101"/>
  <c r="T123" i="101"/>
  <c r="P146" i="101"/>
  <c r="L146" i="101"/>
  <c r="R54" i="100"/>
  <c r="J54" i="100"/>
  <c r="N66" i="100"/>
  <c r="J68" i="100"/>
  <c r="J72" i="100"/>
  <c r="N74" i="100"/>
  <c r="N76" i="100"/>
  <c r="R78" i="100"/>
  <c r="N84" i="100"/>
  <c r="J88" i="100"/>
  <c r="R90" i="100"/>
  <c r="R92" i="100"/>
  <c r="N92" i="100"/>
  <c r="R94" i="100"/>
  <c r="J51" i="100"/>
  <c r="N51" i="100"/>
  <c r="J58" i="101"/>
  <c r="R58" i="101"/>
  <c r="AL55" i="99"/>
  <c r="AP55" i="99"/>
  <c r="R149" i="101"/>
  <c r="T149" i="101"/>
  <c r="J130" i="101"/>
  <c r="T130" i="101"/>
  <c r="R130" i="101"/>
  <c r="R122" i="101"/>
  <c r="P122" i="101"/>
  <c r="T129" i="101"/>
  <c r="R129" i="101"/>
  <c r="J129" i="101"/>
  <c r="P144" i="101"/>
  <c r="J66" i="101"/>
  <c r="N68" i="101"/>
  <c r="R70" i="101"/>
  <c r="J72" i="101"/>
  <c r="N76" i="101"/>
  <c r="N80" i="101"/>
  <c r="N84" i="101"/>
  <c r="R88" i="101"/>
  <c r="J88" i="101"/>
  <c r="J90" i="101"/>
  <c r="N92" i="101"/>
  <c r="R94" i="101"/>
  <c r="R56" i="101"/>
  <c r="N58" i="100"/>
  <c r="N57" i="100"/>
  <c r="J57" i="100"/>
  <c r="N112" i="101"/>
  <c r="L112" i="101"/>
  <c r="T112" i="101"/>
  <c r="P128" i="101"/>
  <c r="N128" i="101"/>
  <c r="R127" i="101"/>
  <c r="P127" i="101"/>
  <c r="T127" i="101"/>
  <c r="R77" i="100"/>
  <c r="L110" i="101"/>
  <c r="P110" i="101"/>
  <c r="G110" i="101"/>
  <c r="H110" i="101" s="1"/>
  <c r="N110" i="101"/>
  <c r="P145" i="101"/>
  <c r="R126" i="101"/>
  <c r="N126" i="101"/>
  <c r="T126" i="101"/>
  <c r="T99" i="101"/>
  <c r="L99" i="101"/>
  <c r="P99" i="101"/>
  <c r="R99" i="101"/>
  <c r="J99" i="101"/>
  <c r="P125" i="101"/>
  <c r="T125" i="101"/>
  <c r="J125" i="101"/>
  <c r="R125" i="101"/>
  <c r="L148" i="101"/>
  <c r="J148" i="101"/>
  <c r="R148" i="101"/>
  <c r="R65" i="101"/>
  <c r="N65" i="101"/>
  <c r="N69" i="101"/>
  <c r="R75" i="101"/>
  <c r="J77" i="101"/>
  <c r="J79" i="101"/>
  <c r="J81" i="101"/>
  <c r="R83" i="101"/>
  <c r="R87" i="101"/>
  <c r="N89" i="101"/>
  <c r="J89" i="101"/>
  <c r="J91" i="101"/>
  <c r="R93" i="101"/>
  <c r="J93" i="101"/>
  <c r="R56" i="100"/>
  <c r="AP53" i="99"/>
  <c r="AN53" i="99"/>
  <c r="T121" i="101"/>
  <c r="P121" i="101"/>
  <c r="N57" i="101"/>
  <c r="J57" i="101"/>
  <c r="S51" i="120"/>
  <c r="AB55" i="120"/>
  <c r="AB53" i="120"/>
  <c r="AB54" i="120"/>
  <c r="AB51" i="120"/>
  <c r="F84" i="64"/>
  <c r="F87" i="64"/>
  <c r="S13" i="105"/>
  <c r="I13" i="105"/>
  <c r="M13" i="105"/>
  <c r="Q13" i="105"/>
  <c r="G13" i="105"/>
  <c r="K13" i="105"/>
  <c r="O13" i="105"/>
  <c r="S13" i="114"/>
  <c r="G13" i="114"/>
  <c r="K13" i="114"/>
  <c r="O13" i="114"/>
  <c r="I13" i="114"/>
  <c r="M13" i="114"/>
  <c r="Q13" i="114"/>
  <c r="S13" i="116"/>
  <c r="G13" i="116"/>
  <c r="K13" i="116"/>
  <c r="O13" i="116"/>
  <c r="I13" i="116"/>
  <c r="M13" i="116"/>
  <c r="Q13" i="116"/>
  <c r="S13" i="103"/>
  <c r="I13" i="103"/>
  <c r="M13" i="103"/>
  <c r="Q13" i="103"/>
  <c r="G13" i="103"/>
  <c r="K13" i="103"/>
  <c r="O13" i="103"/>
  <c r="S13" i="106"/>
  <c r="I13" i="106"/>
  <c r="M13" i="106"/>
  <c r="Q13" i="106"/>
  <c r="G13" i="106"/>
  <c r="K13" i="106"/>
  <c r="O13" i="106"/>
  <c r="Q13" i="113"/>
  <c r="M13" i="113"/>
  <c r="I13" i="113"/>
  <c r="S13" i="113"/>
  <c r="O13" i="113"/>
  <c r="K13" i="113"/>
  <c r="G13" i="113"/>
  <c r="S13" i="117"/>
  <c r="G13" i="117"/>
  <c r="K13" i="117"/>
  <c r="O13" i="117"/>
  <c r="I13" i="117"/>
  <c r="M13" i="117"/>
  <c r="Q13" i="117"/>
  <c r="S13" i="111"/>
  <c r="G13" i="111"/>
  <c r="K13" i="111"/>
  <c r="O13" i="111"/>
  <c r="I13" i="111"/>
  <c r="M13" i="111"/>
  <c r="Q13" i="111"/>
  <c r="G13" i="112"/>
  <c r="Q13" i="112"/>
  <c r="M13" i="112"/>
  <c r="I13" i="112"/>
  <c r="S13" i="112"/>
  <c r="O13" i="112"/>
  <c r="K13" i="112"/>
  <c r="G13" i="107"/>
  <c r="K13" i="107"/>
  <c r="O13" i="107"/>
  <c r="S13" i="107"/>
  <c r="I13" i="107"/>
  <c r="M13" i="107"/>
  <c r="Q13" i="107"/>
  <c r="G13" i="104"/>
  <c r="K13" i="104"/>
  <c r="O13" i="104"/>
  <c r="S13" i="104"/>
  <c r="I13" i="104"/>
  <c r="M13" i="104"/>
  <c r="Q13" i="104"/>
  <c r="G13" i="115"/>
  <c r="I13" i="115"/>
  <c r="K13" i="115"/>
  <c r="M13" i="115"/>
  <c r="O13" i="115"/>
  <c r="Q13" i="115"/>
  <c r="S13" i="115"/>
  <c r="G13" i="118"/>
  <c r="Q13" i="118"/>
  <c r="M13" i="118"/>
  <c r="I13" i="118"/>
  <c r="S13" i="118"/>
  <c r="O13" i="118"/>
  <c r="K13" i="118"/>
  <c r="F98" i="101"/>
  <c r="F12" i="101" s="1"/>
  <c r="F136" i="101"/>
  <c r="F14" i="101" s="1"/>
  <c r="F54" i="101"/>
  <c r="F55" i="101"/>
  <c r="F43" i="100"/>
  <c r="F53" i="101"/>
  <c r="F51" i="101"/>
  <c r="AB142" i="103"/>
  <c r="AD142" i="103"/>
  <c r="F117" i="101"/>
  <c r="F13" i="101" s="1"/>
  <c r="X142" i="103"/>
  <c r="AF142" i="103"/>
  <c r="Z142" i="103"/>
  <c r="V100" i="115" l="1"/>
  <c r="V100" i="107"/>
  <c r="V100" i="112"/>
  <c r="AN58" i="99"/>
  <c r="AH142" i="114"/>
  <c r="AP58" i="99"/>
  <c r="AH142" i="112"/>
  <c r="V104" i="111"/>
  <c r="AH120" i="104"/>
  <c r="R52" i="101"/>
  <c r="AF52" i="112" s="1"/>
  <c r="V142" i="104"/>
  <c r="W142" i="104" s="1"/>
  <c r="V104" i="113"/>
  <c r="AD120" i="116"/>
  <c r="AD120" i="105"/>
  <c r="AF100" i="111"/>
  <c r="AF100" i="115"/>
  <c r="AF100" i="114"/>
  <c r="AD120" i="118"/>
  <c r="AD120" i="117"/>
  <c r="AD120" i="113"/>
  <c r="V100" i="111"/>
  <c r="V100" i="117"/>
  <c r="V100" i="113"/>
  <c r="V142" i="106"/>
  <c r="W142" i="106" s="1"/>
  <c r="V138" i="115"/>
  <c r="W138" i="115" s="1"/>
  <c r="AF100" i="118"/>
  <c r="AF100" i="113"/>
  <c r="AF100" i="106"/>
  <c r="V104" i="115"/>
  <c r="AD120" i="111"/>
  <c r="AD120" i="114"/>
  <c r="AD120" i="106"/>
  <c r="V100" i="118"/>
  <c r="V100" i="114"/>
  <c r="V100" i="105"/>
  <c r="V142" i="112"/>
  <c r="W142" i="112" s="1"/>
  <c r="Z120" i="106"/>
  <c r="AF100" i="117"/>
  <c r="AF100" i="107"/>
  <c r="V104" i="106"/>
  <c r="AD120" i="112"/>
  <c r="AD120" i="115"/>
  <c r="V100" i="116"/>
  <c r="V100" i="106"/>
  <c r="N52" i="101"/>
  <c r="V104" i="117"/>
  <c r="V104" i="107"/>
  <c r="V104" i="104"/>
  <c r="V104" i="114"/>
  <c r="V104" i="118"/>
  <c r="V104" i="112"/>
  <c r="V104" i="116"/>
  <c r="V142" i="117"/>
  <c r="W142" i="117" s="1"/>
  <c r="V142" i="113"/>
  <c r="W142" i="113" s="1"/>
  <c r="Z120" i="111"/>
  <c r="AB120" i="118"/>
  <c r="V142" i="118"/>
  <c r="W142" i="118" s="1"/>
  <c r="AB120" i="106"/>
  <c r="V142" i="114"/>
  <c r="W142" i="114" s="1"/>
  <c r="V138" i="112"/>
  <c r="W138" i="112" s="1"/>
  <c r="V142" i="111"/>
  <c r="W142" i="111" s="1"/>
  <c r="V142" i="116"/>
  <c r="W142" i="116" s="1"/>
  <c r="AB120" i="104"/>
  <c r="V142" i="115"/>
  <c r="W142" i="115" s="1"/>
  <c r="AL54" i="99"/>
  <c r="G131" i="101"/>
  <c r="H131" i="101" s="1"/>
  <c r="V131" i="104" s="1"/>
  <c r="AH142" i="118"/>
  <c r="G149" i="101"/>
  <c r="H149" i="101" s="1"/>
  <c r="V149" i="118" s="1"/>
  <c r="W149" i="118" s="1"/>
  <c r="AH142" i="106"/>
  <c r="AH142" i="116"/>
  <c r="AH142" i="107"/>
  <c r="AH120" i="115"/>
  <c r="AH120" i="117"/>
  <c r="AH120" i="113"/>
  <c r="AH120" i="116"/>
  <c r="AH120" i="106"/>
  <c r="X93" i="111"/>
  <c r="X93" i="104"/>
  <c r="X93" i="105"/>
  <c r="X93" i="106"/>
  <c r="X93" i="112"/>
  <c r="X93" i="113"/>
  <c r="X93" i="114"/>
  <c r="X93" i="115"/>
  <c r="X93" i="117"/>
  <c r="X93" i="107"/>
  <c r="X93" i="116"/>
  <c r="X93" i="118"/>
  <c r="X93" i="103"/>
  <c r="AB89" i="111"/>
  <c r="AB89" i="104"/>
  <c r="AB89" i="105"/>
  <c r="AB89" i="106"/>
  <c r="AB89" i="113"/>
  <c r="AB89" i="112"/>
  <c r="AB89" i="115"/>
  <c r="AB89" i="114"/>
  <c r="AB89" i="116"/>
  <c r="AB89" i="117"/>
  <c r="AB89" i="107"/>
  <c r="AB89" i="118"/>
  <c r="AB89" i="103"/>
  <c r="AF85" i="111"/>
  <c r="AF85" i="104"/>
  <c r="AF85" i="105"/>
  <c r="AF85" i="106"/>
  <c r="AF85" i="112"/>
  <c r="AF85" i="113"/>
  <c r="AF85" i="115"/>
  <c r="AF85" i="114"/>
  <c r="AF85" i="116"/>
  <c r="AF85" i="117"/>
  <c r="AF85" i="107"/>
  <c r="AF85" i="103"/>
  <c r="AF85" i="118"/>
  <c r="X79" i="111"/>
  <c r="X79" i="104"/>
  <c r="X79" i="105"/>
  <c r="X79" i="106"/>
  <c r="X79" i="113"/>
  <c r="X79" i="112"/>
  <c r="X79" i="114"/>
  <c r="X79" i="115"/>
  <c r="X79" i="116"/>
  <c r="X79" i="117"/>
  <c r="X79" i="107"/>
  <c r="X79" i="118"/>
  <c r="X79" i="103"/>
  <c r="AF73" i="111"/>
  <c r="AF73" i="104"/>
  <c r="AF73" i="105"/>
  <c r="AF73" i="106"/>
  <c r="AF73" i="112"/>
  <c r="AF73" i="113"/>
  <c r="AF73" i="114"/>
  <c r="AF73" i="115"/>
  <c r="AF73" i="116"/>
  <c r="AF73" i="117"/>
  <c r="AF73" i="107"/>
  <c r="AF73" i="118"/>
  <c r="AF73" i="103"/>
  <c r="AF67" i="111"/>
  <c r="AF67" i="105"/>
  <c r="AF67" i="104"/>
  <c r="AF67" i="106"/>
  <c r="AF67" i="112"/>
  <c r="AF67" i="113"/>
  <c r="AF67" i="114"/>
  <c r="AF67" i="115"/>
  <c r="AF67" i="116"/>
  <c r="AF67" i="117"/>
  <c r="AF67" i="107"/>
  <c r="AF67" i="118"/>
  <c r="AF67" i="103"/>
  <c r="AB92" i="111"/>
  <c r="AB92" i="104"/>
  <c r="AB92" i="105"/>
  <c r="AB92" i="106"/>
  <c r="AB92" i="112"/>
  <c r="AB92" i="113"/>
  <c r="AB92" i="115"/>
  <c r="AB92" i="114"/>
  <c r="AB92" i="117"/>
  <c r="AB92" i="107"/>
  <c r="AB92" i="116"/>
  <c r="AB92" i="118"/>
  <c r="AB92" i="103"/>
  <c r="AF90" i="111"/>
  <c r="AF90" i="104"/>
  <c r="AF90" i="105"/>
  <c r="AF90" i="106"/>
  <c r="AF90" i="113"/>
  <c r="AF90" i="112"/>
  <c r="AF90" i="114"/>
  <c r="AF90" i="115"/>
  <c r="AF90" i="117"/>
  <c r="AF90" i="107"/>
  <c r="AF90" i="116"/>
  <c r="AF90" i="118"/>
  <c r="AF90" i="103"/>
  <c r="AB86" i="111"/>
  <c r="AB86" i="104"/>
  <c r="AB86" i="105"/>
  <c r="AB86" i="106"/>
  <c r="AB86" i="112"/>
  <c r="AB86" i="113"/>
  <c r="AB86" i="114"/>
  <c r="AB86" i="115"/>
  <c r="AB86" i="116"/>
  <c r="AB86" i="117"/>
  <c r="AB86" i="107"/>
  <c r="AB86" i="103"/>
  <c r="AB86" i="118"/>
  <c r="AB80" i="111"/>
  <c r="AB80" i="104"/>
  <c r="AB80" i="105"/>
  <c r="AB80" i="106"/>
  <c r="AB80" i="112"/>
  <c r="AB80" i="113"/>
  <c r="AB80" i="115"/>
  <c r="AB80" i="114"/>
  <c r="AB80" i="116"/>
  <c r="AB80" i="117"/>
  <c r="AB80" i="107"/>
  <c r="AB80" i="118"/>
  <c r="AB80" i="103"/>
  <c r="AF74" i="111"/>
  <c r="AF74" i="105"/>
  <c r="AF74" i="104"/>
  <c r="AF74" i="106"/>
  <c r="AF74" i="113"/>
  <c r="AF74" i="112"/>
  <c r="AF74" i="114"/>
  <c r="AF74" i="115"/>
  <c r="AF74" i="117"/>
  <c r="AF74" i="107"/>
  <c r="AF74" i="116"/>
  <c r="AF74" i="118"/>
  <c r="AF74" i="103"/>
  <c r="AF68" i="111"/>
  <c r="AF68" i="104"/>
  <c r="AF68" i="105"/>
  <c r="AF68" i="106"/>
  <c r="AF68" i="112"/>
  <c r="AF68" i="113"/>
  <c r="AF68" i="114"/>
  <c r="AF68" i="115"/>
  <c r="AF68" i="116"/>
  <c r="AF68" i="117"/>
  <c r="AF68" i="107"/>
  <c r="AF68" i="118"/>
  <c r="AF68" i="103"/>
  <c r="AF91" i="111"/>
  <c r="AF91" i="104"/>
  <c r="AF91" i="105"/>
  <c r="AF91" i="106"/>
  <c r="AF91" i="113"/>
  <c r="AF91" i="112"/>
  <c r="AF91" i="115"/>
  <c r="AF91" i="114"/>
  <c r="AF91" i="116"/>
  <c r="AF91" i="117"/>
  <c r="AF91" i="107"/>
  <c r="AF91" i="103"/>
  <c r="AF91" i="118"/>
  <c r="AB85" i="111"/>
  <c r="AB85" i="104"/>
  <c r="AB85" i="105"/>
  <c r="AB85" i="106"/>
  <c r="AB85" i="113"/>
  <c r="AB85" i="112"/>
  <c r="AB85" i="115"/>
  <c r="AB85" i="114"/>
  <c r="AB85" i="116"/>
  <c r="AB85" i="117"/>
  <c r="AB85" i="107"/>
  <c r="AB85" i="118"/>
  <c r="AB85" i="103"/>
  <c r="X83" i="111"/>
  <c r="X83" i="104"/>
  <c r="X83" i="105"/>
  <c r="X83" i="106"/>
  <c r="X83" i="113"/>
  <c r="X83" i="112"/>
  <c r="X83" i="115"/>
  <c r="X83" i="114"/>
  <c r="X83" i="116"/>
  <c r="X83" i="117"/>
  <c r="X83" i="107"/>
  <c r="X83" i="118"/>
  <c r="X83" i="103"/>
  <c r="AB83" i="111"/>
  <c r="AB83" i="104"/>
  <c r="AB83" i="105"/>
  <c r="AB83" i="106"/>
  <c r="AB83" i="112"/>
  <c r="AB83" i="113"/>
  <c r="AB83" i="115"/>
  <c r="AB83" i="114"/>
  <c r="AB83" i="116"/>
  <c r="AB83" i="117"/>
  <c r="AB83" i="107"/>
  <c r="AB83" i="118"/>
  <c r="AB83" i="103"/>
  <c r="X75" i="111"/>
  <c r="X75" i="104"/>
  <c r="X75" i="105"/>
  <c r="X75" i="106"/>
  <c r="X75" i="112"/>
  <c r="X75" i="113"/>
  <c r="X75" i="115"/>
  <c r="X75" i="114"/>
  <c r="X75" i="116"/>
  <c r="X75" i="117"/>
  <c r="X75" i="107"/>
  <c r="X75" i="118"/>
  <c r="X75" i="103"/>
  <c r="X71" i="111"/>
  <c r="X71" i="105"/>
  <c r="X71" i="104"/>
  <c r="X71" i="106"/>
  <c r="X71" i="113"/>
  <c r="X71" i="112"/>
  <c r="X71" i="115"/>
  <c r="X71" i="114"/>
  <c r="X71" i="116"/>
  <c r="X71" i="117"/>
  <c r="X71" i="107"/>
  <c r="X71" i="118"/>
  <c r="X71" i="103"/>
  <c r="AF71" i="111"/>
  <c r="AF71" i="105"/>
  <c r="AF71" i="104"/>
  <c r="AF71" i="106"/>
  <c r="AF71" i="113"/>
  <c r="AF71" i="112"/>
  <c r="AF71" i="115"/>
  <c r="AF71" i="114"/>
  <c r="AF71" i="116"/>
  <c r="AF71" i="117"/>
  <c r="AF71" i="107"/>
  <c r="AF71" i="118"/>
  <c r="AF71" i="103"/>
  <c r="X67" i="111"/>
  <c r="X67" i="104"/>
  <c r="X67" i="105"/>
  <c r="X67" i="106"/>
  <c r="X67" i="112"/>
  <c r="X67" i="113"/>
  <c r="X67" i="115"/>
  <c r="X67" i="116"/>
  <c r="X67" i="114"/>
  <c r="X67" i="117"/>
  <c r="X67" i="107"/>
  <c r="X67" i="118"/>
  <c r="X67" i="103"/>
  <c r="AB67" i="111"/>
  <c r="AB67" i="104"/>
  <c r="AB67" i="105"/>
  <c r="AB67" i="106"/>
  <c r="AB67" i="112"/>
  <c r="AB67" i="113"/>
  <c r="AB67" i="115"/>
  <c r="AB67" i="116"/>
  <c r="AB67" i="114"/>
  <c r="AB67" i="117"/>
  <c r="AB67" i="107"/>
  <c r="AB67" i="118"/>
  <c r="AB67" i="103"/>
  <c r="X94" i="111"/>
  <c r="X94" i="104"/>
  <c r="X94" i="105"/>
  <c r="X94" i="106"/>
  <c r="X94" i="112"/>
  <c r="X94" i="115"/>
  <c r="X94" i="113"/>
  <c r="X94" i="114"/>
  <c r="X94" i="116"/>
  <c r="X94" i="117"/>
  <c r="X94" i="107"/>
  <c r="X94" i="118"/>
  <c r="X94" i="103"/>
  <c r="X86" i="111"/>
  <c r="X86" i="104"/>
  <c r="X86" i="105"/>
  <c r="X86" i="106"/>
  <c r="X86" i="113"/>
  <c r="X86" i="112"/>
  <c r="X86" i="114"/>
  <c r="X86" i="115"/>
  <c r="X86" i="117"/>
  <c r="X86" i="107"/>
  <c r="X86" i="116"/>
  <c r="X86" i="118"/>
  <c r="X86" i="103"/>
  <c r="AF86" i="111"/>
  <c r="AF86" i="104"/>
  <c r="AF86" i="106"/>
  <c r="AF86" i="105"/>
  <c r="AF86" i="112"/>
  <c r="AF86" i="113"/>
  <c r="AF86" i="114"/>
  <c r="AF86" i="115"/>
  <c r="AF86" i="117"/>
  <c r="AF86" i="107"/>
  <c r="AF86" i="116"/>
  <c r="AF86" i="118"/>
  <c r="AF86" i="103"/>
  <c r="X82" i="111"/>
  <c r="X82" i="104"/>
  <c r="X82" i="105"/>
  <c r="X82" i="106"/>
  <c r="X82" i="112"/>
  <c r="X82" i="113"/>
  <c r="X82" i="114"/>
  <c r="X82" i="115"/>
  <c r="X82" i="117"/>
  <c r="X82" i="107"/>
  <c r="X82" i="116"/>
  <c r="X82" i="118"/>
  <c r="X82" i="103"/>
  <c r="AB78" i="111"/>
  <c r="AB78" i="104"/>
  <c r="AB78" i="105"/>
  <c r="AB78" i="106"/>
  <c r="AB78" i="112"/>
  <c r="AB78" i="113"/>
  <c r="AB78" i="114"/>
  <c r="AB78" i="115"/>
  <c r="AB78" i="116"/>
  <c r="AB78" i="117"/>
  <c r="AB78" i="107"/>
  <c r="AB78" i="103"/>
  <c r="AB78" i="118"/>
  <c r="AF72" i="111"/>
  <c r="AF72" i="104"/>
  <c r="AF72" i="105"/>
  <c r="AF72" i="106"/>
  <c r="AF72" i="112"/>
  <c r="AF72" i="113"/>
  <c r="AF72" i="114"/>
  <c r="AF72" i="115"/>
  <c r="AF72" i="116"/>
  <c r="AF72" i="117"/>
  <c r="AF72" i="107"/>
  <c r="AF72" i="118"/>
  <c r="AF72" i="103"/>
  <c r="X70" i="111"/>
  <c r="X70" i="105"/>
  <c r="X70" i="104"/>
  <c r="X70" i="106"/>
  <c r="X70" i="113"/>
  <c r="X70" i="112"/>
  <c r="X70" i="114"/>
  <c r="X70" i="115"/>
  <c r="X70" i="117"/>
  <c r="X70" i="107"/>
  <c r="X70" i="118"/>
  <c r="X70" i="116"/>
  <c r="X70" i="103"/>
  <c r="X68" i="111"/>
  <c r="X68" i="104"/>
  <c r="X68" i="105"/>
  <c r="X68" i="106"/>
  <c r="X68" i="112"/>
  <c r="X68" i="113"/>
  <c r="X68" i="114"/>
  <c r="X68" i="115"/>
  <c r="X68" i="116"/>
  <c r="X68" i="117"/>
  <c r="X68" i="107"/>
  <c r="X68" i="118"/>
  <c r="X68" i="103"/>
  <c r="AF93" i="111"/>
  <c r="AF93" i="104"/>
  <c r="AF93" i="105"/>
  <c r="AF93" i="106"/>
  <c r="AF93" i="112"/>
  <c r="AF93" i="113"/>
  <c r="AF93" i="114"/>
  <c r="AF93" i="115"/>
  <c r="AF93" i="117"/>
  <c r="AF93" i="107"/>
  <c r="AF93" i="116"/>
  <c r="AF93" i="118"/>
  <c r="AF93" i="103"/>
  <c r="AF87" i="111"/>
  <c r="AF87" i="104"/>
  <c r="AF87" i="105"/>
  <c r="AF87" i="106"/>
  <c r="AF87" i="113"/>
  <c r="AF87" i="112"/>
  <c r="AF87" i="115"/>
  <c r="AF87" i="114"/>
  <c r="AF87" i="116"/>
  <c r="AF87" i="117"/>
  <c r="AF87" i="107"/>
  <c r="AF87" i="118"/>
  <c r="AF87" i="103"/>
  <c r="AF83" i="111"/>
  <c r="AF83" i="104"/>
  <c r="AF83" i="106"/>
  <c r="AF83" i="105"/>
  <c r="AF83" i="113"/>
  <c r="AF83" i="112"/>
  <c r="AF83" i="114"/>
  <c r="AF83" i="115"/>
  <c r="AF83" i="116"/>
  <c r="AF83" i="117"/>
  <c r="AF83" i="107"/>
  <c r="AF83" i="118"/>
  <c r="AF83" i="103"/>
  <c r="X77" i="111"/>
  <c r="X77" i="104"/>
  <c r="X77" i="105"/>
  <c r="X77" i="106"/>
  <c r="X77" i="112"/>
  <c r="X77" i="113"/>
  <c r="X77" i="114"/>
  <c r="X77" i="115"/>
  <c r="X77" i="117"/>
  <c r="X77" i="107"/>
  <c r="X77" i="116"/>
  <c r="X77" i="118"/>
  <c r="X77" i="103"/>
  <c r="AB71" i="111"/>
  <c r="AB71" i="104"/>
  <c r="AB71" i="105"/>
  <c r="AB71" i="106"/>
  <c r="AB71" i="112"/>
  <c r="AB71" i="113"/>
  <c r="AB71" i="114"/>
  <c r="AB71" i="115"/>
  <c r="AB71" i="116"/>
  <c r="AB71" i="117"/>
  <c r="AB71" i="107"/>
  <c r="AB71" i="103"/>
  <c r="AB71" i="118"/>
  <c r="AB65" i="111"/>
  <c r="AB65" i="104"/>
  <c r="AB65" i="105"/>
  <c r="AB65" i="106"/>
  <c r="AB65" i="112"/>
  <c r="AB65" i="113"/>
  <c r="AB65" i="114"/>
  <c r="AB65" i="115"/>
  <c r="AB65" i="116"/>
  <c r="AB65" i="117"/>
  <c r="AB65" i="107"/>
  <c r="AB65" i="118"/>
  <c r="AB65" i="103"/>
  <c r="X92" i="111"/>
  <c r="X92" i="104"/>
  <c r="X92" i="105"/>
  <c r="X92" i="106"/>
  <c r="X92" i="112"/>
  <c r="X92" i="113"/>
  <c r="X92" i="114"/>
  <c r="X92" i="115"/>
  <c r="X92" i="116"/>
  <c r="X92" i="117"/>
  <c r="X92" i="107"/>
  <c r="X92" i="118"/>
  <c r="X92" i="103"/>
  <c r="AB88" i="111"/>
  <c r="AB88" i="104"/>
  <c r="AB88" i="105"/>
  <c r="AB88" i="106"/>
  <c r="AB88" i="113"/>
  <c r="AB88" i="112"/>
  <c r="AB88" i="114"/>
  <c r="AB88" i="115"/>
  <c r="AB88" i="117"/>
  <c r="AB88" i="107"/>
  <c r="AB88" i="116"/>
  <c r="AB88" i="118"/>
  <c r="AB88" i="103"/>
  <c r="AF84" i="111"/>
  <c r="AF84" i="104"/>
  <c r="AF84" i="105"/>
  <c r="AF84" i="106"/>
  <c r="AF84" i="112"/>
  <c r="AF84" i="113"/>
  <c r="AF84" i="114"/>
  <c r="AF84" i="115"/>
  <c r="AF84" i="116"/>
  <c r="AF84" i="117"/>
  <c r="AF84" i="107"/>
  <c r="AF84" i="118"/>
  <c r="AF84" i="103"/>
  <c r="X78" i="111"/>
  <c r="X78" i="104"/>
  <c r="X78" i="105"/>
  <c r="X78" i="106"/>
  <c r="X78" i="112"/>
  <c r="X78" i="113"/>
  <c r="X78" i="115"/>
  <c r="X78" i="114"/>
  <c r="X78" i="116"/>
  <c r="X78" i="117"/>
  <c r="X78" i="107"/>
  <c r="X78" i="118"/>
  <c r="X78" i="103"/>
  <c r="X72" i="111"/>
  <c r="X72" i="104"/>
  <c r="X72" i="105"/>
  <c r="X72" i="106"/>
  <c r="X72" i="112"/>
  <c r="X72" i="113"/>
  <c r="X72" i="114"/>
  <c r="X72" i="115"/>
  <c r="X72" i="116"/>
  <c r="X72" i="117"/>
  <c r="X72" i="107"/>
  <c r="X72" i="103"/>
  <c r="X72" i="118"/>
  <c r="AB68" i="111"/>
  <c r="AB68" i="104"/>
  <c r="AB68" i="105"/>
  <c r="AB68" i="106"/>
  <c r="AB68" i="112"/>
  <c r="AB68" i="113"/>
  <c r="AB68" i="114"/>
  <c r="AB68" i="115"/>
  <c r="AB68" i="116"/>
  <c r="AB68" i="117"/>
  <c r="AB68" i="107"/>
  <c r="AB68" i="118"/>
  <c r="AB68" i="103"/>
  <c r="X91" i="111"/>
  <c r="X91" i="104"/>
  <c r="X91" i="106"/>
  <c r="X91" i="105"/>
  <c r="X91" i="112"/>
  <c r="X91" i="113"/>
  <c r="X91" i="115"/>
  <c r="X91" i="114"/>
  <c r="X91" i="116"/>
  <c r="X91" i="117"/>
  <c r="X91" i="107"/>
  <c r="X91" i="118"/>
  <c r="X91" i="103"/>
  <c r="X87" i="111"/>
  <c r="X87" i="104"/>
  <c r="X87" i="105"/>
  <c r="X87" i="106"/>
  <c r="X87" i="113"/>
  <c r="X87" i="112"/>
  <c r="X87" i="115"/>
  <c r="X87" i="114"/>
  <c r="X87" i="116"/>
  <c r="X87" i="117"/>
  <c r="X87" i="107"/>
  <c r="X87" i="118"/>
  <c r="X87" i="103"/>
  <c r="X81" i="111"/>
  <c r="X81" i="104"/>
  <c r="X81" i="105"/>
  <c r="X81" i="106"/>
  <c r="X81" i="112"/>
  <c r="X81" i="113"/>
  <c r="X81" i="115"/>
  <c r="X81" i="114"/>
  <c r="X81" i="116"/>
  <c r="X81" i="117"/>
  <c r="X81" i="107"/>
  <c r="X81" i="118"/>
  <c r="X81" i="103"/>
  <c r="AF75" i="111"/>
  <c r="AF75" i="104"/>
  <c r="AF75" i="105"/>
  <c r="AF75" i="106"/>
  <c r="AF75" i="113"/>
  <c r="AF75" i="112"/>
  <c r="AF75" i="115"/>
  <c r="AF75" i="114"/>
  <c r="AF75" i="116"/>
  <c r="AF75" i="117"/>
  <c r="AF75" i="107"/>
  <c r="AF75" i="118"/>
  <c r="AF75" i="103"/>
  <c r="AB69" i="111"/>
  <c r="AB69" i="105"/>
  <c r="AB69" i="104"/>
  <c r="AB69" i="106"/>
  <c r="AB69" i="113"/>
  <c r="AB69" i="112"/>
  <c r="AB69" i="115"/>
  <c r="AB69" i="116"/>
  <c r="AB69" i="114"/>
  <c r="AB69" i="117"/>
  <c r="AB69" i="107"/>
  <c r="AB69" i="118"/>
  <c r="AB69" i="103"/>
  <c r="AF65" i="111"/>
  <c r="AF65" i="104"/>
  <c r="AF65" i="105"/>
  <c r="AF65" i="106"/>
  <c r="AF65" i="112"/>
  <c r="AF65" i="113"/>
  <c r="AF65" i="114"/>
  <c r="AF65" i="115"/>
  <c r="AF65" i="116"/>
  <c r="AF65" i="117"/>
  <c r="AF65" i="107"/>
  <c r="AF65" i="118"/>
  <c r="AF65" i="103"/>
  <c r="AB94" i="111"/>
  <c r="AB94" i="104"/>
  <c r="AB94" i="105"/>
  <c r="AB94" i="106"/>
  <c r="AB94" i="112"/>
  <c r="AB94" i="113"/>
  <c r="AB94" i="114"/>
  <c r="AB94" i="115"/>
  <c r="AB94" i="116"/>
  <c r="AB94" i="117"/>
  <c r="AB94" i="107"/>
  <c r="AB94" i="103"/>
  <c r="AB94" i="118"/>
  <c r="AB90" i="111"/>
  <c r="AB90" i="104"/>
  <c r="AB90" i="105"/>
  <c r="AB90" i="106"/>
  <c r="AB90" i="112"/>
  <c r="AB90" i="113"/>
  <c r="AB90" i="114"/>
  <c r="AB90" i="115"/>
  <c r="AB90" i="116"/>
  <c r="AB90" i="117"/>
  <c r="AB90" i="107"/>
  <c r="AB90" i="118"/>
  <c r="AB90" i="103"/>
  <c r="X88" i="111"/>
  <c r="X88" i="104"/>
  <c r="X88" i="105"/>
  <c r="X88" i="106"/>
  <c r="X88" i="112"/>
  <c r="X88" i="113"/>
  <c r="X88" i="114"/>
  <c r="X88" i="115"/>
  <c r="X88" i="116"/>
  <c r="X88" i="117"/>
  <c r="X88" i="107"/>
  <c r="X88" i="103"/>
  <c r="X88" i="118"/>
  <c r="AB84" i="111"/>
  <c r="AB84" i="104"/>
  <c r="AB84" i="106"/>
  <c r="AB84" i="105"/>
  <c r="AB84" i="112"/>
  <c r="AB84" i="113"/>
  <c r="AB84" i="114"/>
  <c r="AB84" i="115"/>
  <c r="AB84" i="117"/>
  <c r="AB84" i="107"/>
  <c r="AB84" i="116"/>
  <c r="AB84" i="118"/>
  <c r="AB84" i="103"/>
  <c r="AB76" i="111"/>
  <c r="AB76" i="104"/>
  <c r="AB76" i="105"/>
  <c r="AB76" i="106"/>
  <c r="AB76" i="113"/>
  <c r="AB76" i="112"/>
  <c r="AB76" i="115"/>
  <c r="AB76" i="114"/>
  <c r="AB76" i="117"/>
  <c r="AB76" i="107"/>
  <c r="AB76" i="116"/>
  <c r="AB76" i="118"/>
  <c r="AB76" i="103"/>
  <c r="AF70" i="111"/>
  <c r="AF70" i="104"/>
  <c r="AF70" i="105"/>
  <c r="AF70" i="106"/>
  <c r="AF70" i="112"/>
  <c r="AF70" i="113"/>
  <c r="AF70" i="114"/>
  <c r="AF70" i="115"/>
  <c r="AF70" i="117"/>
  <c r="AF70" i="107"/>
  <c r="AF70" i="116"/>
  <c r="AF70" i="118"/>
  <c r="AF70" i="103"/>
  <c r="X66" i="111"/>
  <c r="X66" i="104"/>
  <c r="X66" i="105"/>
  <c r="X66" i="106"/>
  <c r="X66" i="112"/>
  <c r="X66" i="113"/>
  <c r="X66" i="114"/>
  <c r="X66" i="115"/>
  <c r="X66" i="116"/>
  <c r="X66" i="117"/>
  <c r="X66" i="107"/>
  <c r="X66" i="118"/>
  <c r="X66" i="103"/>
  <c r="AF89" i="111"/>
  <c r="AF89" i="104"/>
  <c r="AF89" i="105"/>
  <c r="AF89" i="106"/>
  <c r="AF89" i="112"/>
  <c r="AF89" i="113"/>
  <c r="AF89" i="114"/>
  <c r="AF89" i="115"/>
  <c r="AF89" i="116"/>
  <c r="AF89" i="117"/>
  <c r="AF89" i="107"/>
  <c r="AF89" i="103"/>
  <c r="AF89" i="118"/>
  <c r="AB87" i="111"/>
  <c r="AB87" i="104"/>
  <c r="AB87" i="105"/>
  <c r="AB87" i="106"/>
  <c r="AB87" i="112"/>
  <c r="AB87" i="113"/>
  <c r="AB87" i="114"/>
  <c r="AB87" i="115"/>
  <c r="AB87" i="116"/>
  <c r="AB87" i="117"/>
  <c r="AB87" i="107"/>
  <c r="AB87" i="118"/>
  <c r="AB87" i="103"/>
  <c r="AB79" i="111"/>
  <c r="AB79" i="104"/>
  <c r="AB79" i="105"/>
  <c r="AB79" i="106"/>
  <c r="AB79" i="112"/>
  <c r="AB79" i="113"/>
  <c r="AB79" i="114"/>
  <c r="AB79" i="115"/>
  <c r="AB79" i="117"/>
  <c r="AB79" i="107"/>
  <c r="AB79" i="116"/>
  <c r="AB79" i="118"/>
  <c r="AB79" i="103"/>
  <c r="AB77" i="111"/>
  <c r="AB77" i="104"/>
  <c r="AB77" i="105"/>
  <c r="AB77" i="106"/>
  <c r="AB77" i="112"/>
  <c r="AB77" i="113"/>
  <c r="AB77" i="115"/>
  <c r="AB77" i="114"/>
  <c r="AB77" i="116"/>
  <c r="AB77" i="117"/>
  <c r="AB77" i="107"/>
  <c r="AB77" i="118"/>
  <c r="AB77" i="103"/>
  <c r="X73" i="111"/>
  <c r="X73" i="104"/>
  <c r="X73" i="105"/>
  <c r="X73" i="106"/>
  <c r="X73" i="112"/>
  <c r="X73" i="113"/>
  <c r="X73" i="114"/>
  <c r="X73" i="115"/>
  <c r="X73" i="117"/>
  <c r="X73" i="107"/>
  <c r="X73" i="116"/>
  <c r="X73" i="118"/>
  <c r="X73" i="103"/>
  <c r="AF69" i="111"/>
  <c r="AF69" i="104"/>
  <c r="AF69" i="105"/>
  <c r="AF69" i="106"/>
  <c r="AF69" i="112"/>
  <c r="AF69" i="113"/>
  <c r="AF69" i="115"/>
  <c r="AF69" i="114"/>
  <c r="AF69" i="116"/>
  <c r="AF69" i="117"/>
  <c r="AF69" i="107"/>
  <c r="AF69" i="118"/>
  <c r="AF69" i="103"/>
  <c r="X65" i="111"/>
  <c r="X65" i="104"/>
  <c r="X65" i="105"/>
  <c r="X65" i="106"/>
  <c r="X65" i="112"/>
  <c r="X65" i="113"/>
  <c r="X65" i="115"/>
  <c r="X65" i="116"/>
  <c r="X65" i="114"/>
  <c r="X65" i="117"/>
  <c r="X65" i="107"/>
  <c r="X65" i="118"/>
  <c r="X65" i="103"/>
  <c r="AF92" i="111"/>
  <c r="AF92" i="104"/>
  <c r="AF92" i="105"/>
  <c r="AF92" i="106"/>
  <c r="AF92" i="112"/>
  <c r="AF92" i="113"/>
  <c r="AF92" i="114"/>
  <c r="AF92" i="115"/>
  <c r="AF92" i="116"/>
  <c r="AF92" i="117"/>
  <c r="AF92" i="107"/>
  <c r="AF92" i="103"/>
  <c r="AF92" i="118"/>
  <c r="X84" i="111"/>
  <c r="X84" i="104"/>
  <c r="X84" i="105"/>
  <c r="X84" i="106"/>
  <c r="X84" i="112"/>
  <c r="X84" i="113"/>
  <c r="X84" i="114"/>
  <c r="X84" i="115"/>
  <c r="X84" i="116"/>
  <c r="X84" i="117"/>
  <c r="X84" i="107"/>
  <c r="X84" i="118"/>
  <c r="X84" i="103"/>
  <c r="AF80" i="111"/>
  <c r="AF80" i="104"/>
  <c r="AF80" i="105"/>
  <c r="AF80" i="106"/>
  <c r="AF80" i="112"/>
  <c r="AF80" i="113"/>
  <c r="AF80" i="114"/>
  <c r="AF80" i="115"/>
  <c r="AF80" i="116"/>
  <c r="AF80" i="117"/>
  <c r="AF80" i="107"/>
  <c r="AF80" i="103"/>
  <c r="AF80" i="118"/>
  <c r="X76" i="111"/>
  <c r="X76" i="104"/>
  <c r="X76" i="105"/>
  <c r="X76" i="106"/>
  <c r="X76" i="112"/>
  <c r="X76" i="113"/>
  <c r="X76" i="114"/>
  <c r="X76" i="115"/>
  <c r="X76" i="116"/>
  <c r="X76" i="117"/>
  <c r="X76" i="107"/>
  <c r="X76" i="103"/>
  <c r="X76" i="118"/>
  <c r="AF76" i="111"/>
  <c r="AF76" i="104"/>
  <c r="AF76" i="105"/>
  <c r="AF76" i="106"/>
  <c r="AF76" i="112"/>
  <c r="AF76" i="113"/>
  <c r="AF76" i="114"/>
  <c r="AF76" i="115"/>
  <c r="AF76" i="116"/>
  <c r="AF76" i="117"/>
  <c r="AF76" i="107"/>
  <c r="AF76" i="103"/>
  <c r="AF76" i="118"/>
  <c r="X74" i="111"/>
  <c r="X74" i="105"/>
  <c r="X74" i="104"/>
  <c r="X74" i="106"/>
  <c r="X74" i="113"/>
  <c r="X74" i="112"/>
  <c r="X74" i="115"/>
  <c r="X74" i="114"/>
  <c r="X74" i="117"/>
  <c r="X74" i="107"/>
  <c r="X74" i="116"/>
  <c r="X74" i="118"/>
  <c r="X74" i="103"/>
  <c r="AB72" i="111"/>
  <c r="AB72" i="105"/>
  <c r="AB72" i="104"/>
  <c r="AB72" i="106"/>
  <c r="AB72" i="113"/>
  <c r="AB72" i="112"/>
  <c r="AB72" i="114"/>
  <c r="AB72" i="115"/>
  <c r="AB72" i="117"/>
  <c r="AB72" i="107"/>
  <c r="AB72" i="116"/>
  <c r="AB72" i="118"/>
  <c r="AB72" i="103"/>
  <c r="X89" i="111"/>
  <c r="X89" i="104"/>
  <c r="X89" i="105"/>
  <c r="X89" i="106"/>
  <c r="X89" i="112"/>
  <c r="X89" i="113"/>
  <c r="X89" i="114"/>
  <c r="X89" i="115"/>
  <c r="X89" i="117"/>
  <c r="X89" i="107"/>
  <c r="X89" i="116"/>
  <c r="X89" i="118"/>
  <c r="X89" i="103"/>
  <c r="X85" i="111"/>
  <c r="X85" i="104"/>
  <c r="X85" i="105"/>
  <c r="X85" i="106"/>
  <c r="X85" i="112"/>
  <c r="X85" i="113"/>
  <c r="X85" i="114"/>
  <c r="X85" i="115"/>
  <c r="X85" i="116"/>
  <c r="X85" i="117"/>
  <c r="X85" i="107"/>
  <c r="X85" i="118"/>
  <c r="X85" i="103"/>
  <c r="AF79" i="111"/>
  <c r="AF79" i="104"/>
  <c r="AF79" i="105"/>
  <c r="AF79" i="106"/>
  <c r="AF79" i="112"/>
  <c r="AF79" i="113"/>
  <c r="AF79" i="115"/>
  <c r="AF79" i="114"/>
  <c r="AF79" i="116"/>
  <c r="AF79" i="117"/>
  <c r="AF79" i="107"/>
  <c r="AF79" i="118"/>
  <c r="AF79" i="103"/>
  <c r="AB75" i="111"/>
  <c r="AB75" i="104"/>
  <c r="AB75" i="105"/>
  <c r="AB75" i="106"/>
  <c r="AB75" i="112"/>
  <c r="AB75" i="113"/>
  <c r="AB75" i="114"/>
  <c r="AB75" i="115"/>
  <c r="AB75" i="117"/>
  <c r="AB75" i="107"/>
  <c r="AB75" i="116"/>
  <c r="AB75" i="103"/>
  <c r="AB75" i="118"/>
  <c r="X69" i="111"/>
  <c r="X69" i="104"/>
  <c r="X69" i="105"/>
  <c r="X69" i="106"/>
  <c r="X69" i="112"/>
  <c r="X69" i="113"/>
  <c r="X69" i="114"/>
  <c r="X69" i="115"/>
  <c r="X69" i="117"/>
  <c r="X69" i="107"/>
  <c r="X69" i="118"/>
  <c r="X69" i="116"/>
  <c r="X69" i="103"/>
  <c r="AF94" i="111"/>
  <c r="AF94" i="104"/>
  <c r="AF94" i="105"/>
  <c r="AF94" i="106"/>
  <c r="AF94" i="112"/>
  <c r="AF94" i="113"/>
  <c r="AF94" i="115"/>
  <c r="AF94" i="114"/>
  <c r="AF94" i="117"/>
  <c r="AF94" i="107"/>
  <c r="AF94" i="116"/>
  <c r="AF94" i="118"/>
  <c r="AF94" i="103"/>
  <c r="X90" i="111"/>
  <c r="X90" i="104"/>
  <c r="X90" i="105"/>
  <c r="X90" i="106"/>
  <c r="X90" i="113"/>
  <c r="X90" i="112"/>
  <c r="X90" i="115"/>
  <c r="X90" i="114"/>
  <c r="X90" i="117"/>
  <c r="X90" i="107"/>
  <c r="X90" i="116"/>
  <c r="X90" i="118"/>
  <c r="X90" i="103"/>
  <c r="AF88" i="111"/>
  <c r="AF88" i="104"/>
  <c r="AF88" i="105"/>
  <c r="AF88" i="106"/>
  <c r="AF88" i="112"/>
  <c r="AF88" i="113"/>
  <c r="AF88" i="114"/>
  <c r="AF88" i="115"/>
  <c r="AF88" i="116"/>
  <c r="AF88" i="117"/>
  <c r="AF88" i="107"/>
  <c r="AF88" i="118"/>
  <c r="AF88" i="103"/>
  <c r="AB82" i="111"/>
  <c r="AB82" i="104"/>
  <c r="AB82" i="105"/>
  <c r="AB82" i="106"/>
  <c r="AB82" i="112"/>
  <c r="AB82" i="113"/>
  <c r="AB82" i="114"/>
  <c r="AB82" i="115"/>
  <c r="AB82" i="116"/>
  <c r="AB82" i="117"/>
  <c r="AB82" i="107"/>
  <c r="AB82" i="118"/>
  <c r="AB82" i="103"/>
  <c r="AB74" i="111"/>
  <c r="AB74" i="104"/>
  <c r="AB74" i="105"/>
  <c r="AB74" i="106"/>
  <c r="AB74" i="112"/>
  <c r="AB74" i="113"/>
  <c r="AB74" i="114"/>
  <c r="AB74" i="115"/>
  <c r="AB74" i="116"/>
  <c r="AB74" i="117"/>
  <c r="AB74" i="107"/>
  <c r="AB74" i="103"/>
  <c r="AB74" i="118"/>
  <c r="AB70" i="111"/>
  <c r="AB70" i="104"/>
  <c r="AB70" i="105"/>
  <c r="AB70" i="106"/>
  <c r="AB70" i="112"/>
  <c r="AB70" i="113"/>
  <c r="AB70" i="114"/>
  <c r="AB70" i="115"/>
  <c r="AB70" i="116"/>
  <c r="AB70" i="117"/>
  <c r="AB70" i="107"/>
  <c r="AB70" i="118"/>
  <c r="AB70" i="103"/>
  <c r="AB66" i="111"/>
  <c r="AB66" i="104"/>
  <c r="AB66" i="105"/>
  <c r="AB66" i="106"/>
  <c r="AB66" i="112"/>
  <c r="AB66" i="113"/>
  <c r="AB66" i="114"/>
  <c r="AB66" i="115"/>
  <c r="AB66" i="116"/>
  <c r="AB66" i="117"/>
  <c r="AB66" i="107"/>
  <c r="AB66" i="118"/>
  <c r="AB66" i="103"/>
  <c r="AB93" i="111"/>
  <c r="AB93" i="104"/>
  <c r="AB93" i="106"/>
  <c r="AB93" i="105"/>
  <c r="AB93" i="112"/>
  <c r="AB93" i="115"/>
  <c r="AB93" i="113"/>
  <c r="AB93" i="114"/>
  <c r="AB93" i="116"/>
  <c r="AB93" i="117"/>
  <c r="AB93" i="107"/>
  <c r="AB93" i="118"/>
  <c r="AB93" i="103"/>
  <c r="AB91" i="111"/>
  <c r="AB91" i="104"/>
  <c r="AB91" i="105"/>
  <c r="AB91" i="106"/>
  <c r="AB91" i="112"/>
  <c r="AB91" i="113"/>
  <c r="AB91" i="114"/>
  <c r="AB91" i="115"/>
  <c r="AB91" i="117"/>
  <c r="AB91" i="107"/>
  <c r="AB91" i="116"/>
  <c r="AB91" i="118"/>
  <c r="AB91" i="103"/>
  <c r="AB81" i="111"/>
  <c r="AB81" i="104"/>
  <c r="AB81" i="105"/>
  <c r="AB81" i="106"/>
  <c r="AB81" i="113"/>
  <c r="AB81" i="112"/>
  <c r="AB81" i="114"/>
  <c r="AB81" i="115"/>
  <c r="AB81" i="116"/>
  <c r="AB81" i="117"/>
  <c r="AB81" i="107"/>
  <c r="AB81" i="118"/>
  <c r="AB81" i="103"/>
  <c r="AF81" i="111"/>
  <c r="AF81" i="104"/>
  <c r="AF81" i="105"/>
  <c r="AF81" i="106"/>
  <c r="AF81" i="112"/>
  <c r="AF81" i="113"/>
  <c r="AF81" i="114"/>
  <c r="AF81" i="115"/>
  <c r="AF81" i="117"/>
  <c r="AF81" i="107"/>
  <c r="AF81" i="116"/>
  <c r="AF81" i="118"/>
  <c r="AF81" i="103"/>
  <c r="AF77" i="111"/>
  <c r="AF77" i="104"/>
  <c r="AF77" i="105"/>
  <c r="AF77" i="106"/>
  <c r="AF77" i="112"/>
  <c r="AF77" i="113"/>
  <c r="AF77" i="114"/>
  <c r="AF77" i="115"/>
  <c r="AF77" i="117"/>
  <c r="AF77" i="107"/>
  <c r="AF77" i="116"/>
  <c r="AF77" i="118"/>
  <c r="AF77" i="103"/>
  <c r="AB73" i="111"/>
  <c r="AB73" i="105"/>
  <c r="AB73" i="104"/>
  <c r="AB73" i="106"/>
  <c r="AB73" i="113"/>
  <c r="AB73" i="112"/>
  <c r="AB73" i="115"/>
  <c r="AB73" i="114"/>
  <c r="AB73" i="116"/>
  <c r="AB73" i="117"/>
  <c r="AB73" i="107"/>
  <c r="AB73" i="118"/>
  <c r="AB73" i="103"/>
  <c r="AF82" i="111"/>
  <c r="AF82" i="104"/>
  <c r="AF82" i="105"/>
  <c r="AF82" i="106"/>
  <c r="AF82" i="112"/>
  <c r="AF82" i="113"/>
  <c r="AF82" i="115"/>
  <c r="AF82" i="114"/>
  <c r="AF82" i="116"/>
  <c r="AF82" i="117"/>
  <c r="AF82" i="107"/>
  <c r="AF82" i="118"/>
  <c r="AF82" i="103"/>
  <c r="X80" i="111"/>
  <c r="X80" i="104"/>
  <c r="X80" i="105"/>
  <c r="X80" i="106"/>
  <c r="X80" i="112"/>
  <c r="X80" i="113"/>
  <c r="X80" i="114"/>
  <c r="X80" i="115"/>
  <c r="X80" i="116"/>
  <c r="X80" i="117"/>
  <c r="X80" i="107"/>
  <c r="X80" i="118"/>
  <c r="X80" i="103"/>
  <c r="AF78" i="111"/>
  <c r="AF78" i="104"/>
  <c r="AF78" i="105"/>
  <c r="AF78" i="106"/>
  <c r="AF78" i="113"/>
  <c r="AF78" i="112"/>
  <c r="AF78" i="115"/>
  <c r="AF78" i="114"/>
  <c r="AF78" i="117"/>
  <c r="AF78" i="107"/>
  <c r="AF78" i="116"/>
  <c r="AF78" i="118"/>
  <c r="AF78" i="103"/>
  <c r="AF66" i="111"/>
  <c r="AF66" i="104"/>
  <c r="AF66" i="105"/>
  <c r="AF66" i="112"/>
  <c r="AF66" i="106"/>
  <c r="AF66" i="113"/>
  <c r="AF66" i="115"/>
  <c r="AF66" i="116"/>
  <c r="AF66" i="114"/>
  <c r="AF66" i="117"/>
  <c r="AF66" i="107"/>
  <c r="AF66" i="118"/>
  <c r="AF66" i="103"/>
  <c r="G99" i="101"/>
  <c r="H99" i="101" s="1"/>
  <c r="V99" i="112" s="1"/>
  <c r="G151" i="101"/>
  <c r="H151" i="101" s="1"/>
  <c r="V151" i="116" s="1"/>
  <c r="W151" i="116" s="1"/>
  <c r="AH142" i="111"/>
  <c r="AH142" i="115"/>
  <c r="AH142" i="113"/>
  <c r="AH120" i="111"/>
  <c r="AH120" i="107"/>
  <c r="AH120" i="112"/>
  <c r="AB120" i="111"/>
  <c r="AB120" i="107"/>
  <c r="AB120" i="112"/>
  <c r="AH142" i="103"/>
  <c r="G111" i="101"/>
  <c r="H111" i="101" s="1"/>
  <c r="V111" i="112" s="1"/>
  <c r="AH142" i="117"/>
  <c r="AH142" i="105"/>
  <c r="AH120" i="118"/>
  <c r="AH120" i="114"/>
  <c r="AB120" i="117"/>
  <c r="AB120" i="115"/>
  <c r="G124" i="101"/>
  <c r="H124" i="101" s="1"/>
  <c r="V124" i="113" s="1"/>
  <c r="G132" i="101"/>
  <c r="H132" i="101" s="1"/>
  <c r="V132" i="113" s="1"/>
  <c r="G128" i="101"/>
  <c r="H128" i="101" s="1"/>
  <c r="V128" i="114" s="1"/>
  <c r="AF120" i="111"/>
  <c r="G127" i="101"/>
  <c r="H127" i="101" s="1"/>
  <c r="V127" i="104" s="1"/>
  <c r="G147" i="101"/>
  <c r="H147" i="101" s="1"/>
  <c r="V147" i="113" s="1"/>
  <c r="W147" i="113" s="1"/>
  <c r="AF120" i="112"/>
  <c r="G125" i="101"/>
  <c r="H125" i="101" s="1"/>
  <c r="V125" i="112" s="1"/>
  <c r="G126" i="101"/>
  <c r="H126" i="101" s="1"/>
  <c r="V126" i="113" s="1"/>
  <c r="L128" i="101"/>
  <c r="Z128" i="113" s="1"/>
  <c r="G130" i="101"/>
  <c r="H130" i="101" s="1"/>
  <c r="V130" i="105" s="1"/>
  <c r="G123" i="101"/>
  <c r="H123" i="101" s="1"/>
  <c r="G143" i="101"/>
  <c r="H143" i="101" s="1"/>
  <c r="V143" i="114" s="1"/>
  <c r="W143" i="114" s="1"/>
  <c r="G150" i="101"/>
  <c r="H150" i="101" s="1"/>
  <c r="V150" i="112" s="1"/>
  <c r="W150" i="112" s="1"/>
  <c r="V138" i="118"/>
  <c r="W138" i="118" s="1"/>
  <c r="V138" i="116"/>
  <c r="W138" i="116" s="1"/>
  <c r="V138" i="106"/>
  <c r="W138" i="106" s="1"/>
  <c r="Z120" i="118"/>
  <c r="Z120" i="115"/>
  <c r="Z120" i="105"/>
  <c r="AF120" i="116"/>
  <c r="AF120" i="104"/>
  <c r="G121" i="101"/>
  <c r="H121" i="101" s="1"/>
  <c r="V121" i="105" s="1"/>
  <c r="G148" i="101"/>
  <c r="H148" i="101" s="1"/>
  <c r="V148" i="112" s="1"/>
  <c r="W148" i="112" s="1"/>
  <c r="G145" i="101"/>
  <c r="H145" i="101" s="1"/>
  <c r="V145" i="104" s="1"/>
  <c r="W145" i="104" s="1"/>
  <c r="G129" i="101"/>
  <c r="H129" i="101" s="1"/>
  <c r="V129" i="112" s="1"/>
  <c r="G122" i="101"/>
  <c r="H122" i="101" s="1"/>
  <c r="V122" i="105" s="1"/>
  <c r="G146" i="101"/>
  <c r="H146" i="101" s="1"/>
  <c r="T147" i="101"/>
  <c r="AH147" i="106" s="1"/>
  <c r="V138" i="107"/>
  <c r="W138" i="107" s="1"/>
  <c r="V138" i="114"/>
  <c r="W138" i="114" s="1"/>
  <c r="V138" i="105"/>
  <c r="W138" i="105" s="1"/>
  <c r="Z120" i="107"/>
  <c r="Z120" i="114"/>
  <c r="Z120" i="112"/>
  <c r="AF120" i="115"/>
  <c r="G112" i="101"/>
  <c r="H112" i="101" s="1"/>
  <c r="V112" i="106" s="1"/>
  <c r="G144" i="101"/>
  <c r="H144" i="101" s="1"/>
  <c r="V144" i="104" s="1"/>
  <c r="W144" i="104" s="1"/>
  <c r="V138" i="117"/>
  <c r="W138" i="117" s="1"/>
  <c r="V138" i="113"/>
  <c r="W138" i="113" s="1"/>
  <c r="Z120" i="117"/>
  <c r="Z120" i="113"/>
  <c r="AF120" i="113"/>
  <c r="R51" i="101"/>
  <c r="J54" i="101"/>
  <c r="AF120" i="118"/>
  <c r="AF120" i="114"/>
  <c r="AF120" i="105"/>
  <c r="J120" i="101"/>
  <c r="G120" i="101"/>
  <c r="H120" i="101" s="1"/>
  <c r="J53" i="101"/>
  <c r="J55" i="101"/>
  <c r="AF120" i="107"/>
  <c r="AF120" i="117"/>
  <c r="AP57" i="99"/>
  <c r="AL57" i="99"/>
  <c r="AN56" i="99"/>
  <c r="AL56" i="99"/>
  <c r="AP54" i="99"/>
  <c r="AD54" i="120"/>
  <c r="AD55" i="120"/>
  <c r="AL53" i="99"/>
  <c r="AD53" i="120"/>
  <c r="AF53" i="120" s="1"/>
  <c r="AL52" i="99"/>
  <c r="AF50" i="120"/>
  <c r="S43" i="120"/>
  <c r="AP52" i="99"/>
  <c r="AD51" i="120"/>
  <c r="AF51" i="120" s="1"/>
  <c r="AF45" i="120"/>
  <c r="V125" i="106"/>
  <c r="V125" i="113"/>
  <c r="X99" i="104"/>
  <c r="X99" i="105"/>
  <c r="X99" i="106"/>
  <c r="X99" i="113"/>
  <c r="X99" i="112"/>
  <c r="X99" i="116"/>
  <c r="X99" i="115"/>
  <c r="X99" i="114"/>
  <c r="X99" i="117"/>
  <c r="X99" i="107"/>
  <c r="X99" i="111"/>
  <c r="X99" i="118"/>
  <c r="Z110" i="104"/>
  <c r="Z110" i="105"/>
  <c r="Z110" i="112"/>
  <c r="Z110" i="113"/>
  <c r="Z110" i="115"/>
  <c r="Z110" i="114"/>
  <c r="Z110" i="117"/>
  <c r="Z110" i="106"/>
  <c r="Z110" i="116"/>
  <c r="Z110" i="107"/>
  <c r="Z110" i="118"/>
  <c r="Z110" i="111"/>
  <c r="AH127" i="104"/>
  <c r="AH127" i="105"/>
  <c r="AH127" i="106"/>
  <c r="AH127" i="115"/>
  <c r="AH127" i="116"/>
  <c r="AH127" i="107"/>
  <c r="AH127" i="112"/>
  <c r="AH127" i="117"/>
  <c r="AH127" i="113"/>
  <c r="AH127" i="114"/>
  <c r="AH127" i="118"/>
  <c r="AH127" i="111"/>
  <c r="AF127" i="104"/>
  <c r="AF127" i="105"/>
  <c r="AF127" i="106"/>
  <c r="AF127" i="112"/>
  <c r="AF127" i="113"/>
  <c r="AF127" i="114"/>
  <c r="AF127" i="117"/>
  <c r="AF127" i="107"/>
  <c r="AF127" i="115"/>
  <c r="AF127" i="118"/>
  <c r="AF127" i="116"/>
  <c r="AF127" i="111"/>
  <c r="AF128" i="104"/>
  <c r="AF128" i="105"/>
  <c r="AF128" i="106"/>
  <c r="AF128" i="112"/>
  <c r="AF128" i="113"/>
  <c r="AF128" i="114"/>
  <c r="AF128" i="117"/>
  <c r="AF128" i="116"/>
  <c r="AF128" i="111"/>
  <c r="AF128" i="107"/>
  <c r="AF128" i="118"/>
  <c r="AF128" i="115"/>
  <c r="Z112" i="104"/>
  <c r="Z112" i="105"/>
  <c r="Z112" i="106"/>
  <c r="Z112" i="112"/>
  <c r="Z112" i="116"/>
  <c r="Z112" i="113"/>
  <c r="Z112" i="115"/>
  <c r="Z112" i="117"/>
  <c r="Z112" i="111"/>
  <c r="Z112" i="114"/>
  <c r="Z112" i="118"/>
  <c r="Z112" i="107"/>
  <c r="AB149" i="104"/>
  <c r="AB149" i="105"/>
  <c r="AB149" i="106"/>
  <c r="AB149" i="113"/>
  <c r="AB149" i="115"/>
  <c r="AB149" i="114"/>
  <c r="AB149" i="112"/>
  <c r="AB149" i="116"/>
  <c r="AB149" i="107"/>
  <c r="AB149" i="117"/>
  <c r="AB149" i="118"/>
  <c r="AB149" i="111"/>
  <c r="AD123" i="104"/>
  <c r="AD123" i="105"/>
  <c r="AD123" i="112"/>
  <c r="AD123" i="113"/>
  <c r="AD123" i="106"/>
  <c r="AD123" i="114"/>
  <c r="AD123" i="115"/>
  <c r="AD123" i="116"/>
  <c r="AD123" i="117"/>
  <c r="AD123" i="107"/>
  <c r="AD123" i="111"/>
  <c r="AD123" i="118"/>
  <c r="Z131" i="105"/>
  <c r="Z131" i="104"/>
  <c r="Z131" i="106"/>
  <c r="Z131" i="112"/>
  <c r="Z131" i="115"/>
  <c r="Z131" i="116"/>
  <c r="Z131" i="113"/>
  <c r="Z131" i="107"/>
  <c r="Z131" i="114"/>
  <c r="Z131" i="117"/>
  <c r="Z131" i="118"/>
  <c r="Z131" i="111"/>
  <c r="AB124" i="104"/>
  <c r="AB124" i="105"/>
  <c r="AB124" i="106"/>
  <c r="AB124" i="112"/>
  <c r="AB124" i="115"/>
  <c r="AB124" i="116"/>
  <c r="AB124" i="113"/>
  <c r="AB124" i="107"/>
  <c r="AB124" i="114"/>
  <c r="AB124" i="117"/>
  <c r="AB124" i="118"/>
  <c r="AB124" i="111"/>
  <c r="Z124" i="104"/>
  <c r="Z124" i="105"/>
  <c r="Z124" i="106"/>
  <c r="Z124" i="112"/>
  <c r="Z124" i="113"/>
  <c r="Z124" i="114"/>
  <c r="Z124" i="117"/>
  <c r="Z124" i="107"/>
  <c r="Z124" i="116"/>
  <c r="Z124" i="118"/>
  <c r="Z124" i="115"/>
  <c r="Z124" i="111"/>
  <c r="Z111" i="104"/>
  <c r="Z111" i="105"/>
  <c r="Z111" i="106"/>
  <c r="Z111" i="112"/>
  <c r="Z111" i="113"/>
  <c r="Z111" i="116"/>
  <c r="Z111" i="115"/>
  <c r="Z111" i="117"/>
  <c r="Z111" i="107"/>
  <c r="Z111" i="114"/>
  <c r="Z111" i="111"/>
  <c r="Z111" i="118"/>
  <c r="AF121" i="105"/>
  <c r="AF121" i="106"/>
  <c r="AF121" i="104"/>
  <c r="AF121" i="113"/>
  <c r="AF121" i="115"/>
  <c r="AF121" i="116"/>
  <c r="AF121" i="112"/>
  <c r="AF121" i="114"/>
  <c r="AF121" i="117"/>
  <c r="AF121" i="107"/>
  <c r="AF121" i="111"/>
  <c r="AF121" i="118"/>
  <c r="Z121" i="104"/>
  <c r="Z121" i="112"/>
  <c r="Z121" i="113"/>
  <c r="Z121" i="114"/>
  <c r="Z121" i="105"/>
  <c r="Z121" i="106"/>
  <c r="Z121" i="115"/>
  <c r="Z121" i="116"/>
  <c r="Z121" i="117"/>
  <c r="Z121" i="107"/>
  <c r="Z121" i="111"/>
  <c r="Z121" i="118"/>
  <c r="V148" i="117"/>
  <c r="W148" i="117" s="1"/>
  <c r="V148" i="107"/>
  <c r="W148" i="107" s="1"/>
  <c r="AB125" i="104"/>
  <c r="AB125" i="105"/>
  <c r="AB125" i="106"/>
  <c r="AB125" i="112"/>
  <c r="AB125" i="113"/>
  <c r="AB125" i="114"/>
  <c r="AB125" i="117"/>
  <c r="AB125" i="107"/>
  <c r="AB125" i="115"/>
  <c r="AB125" i="118"/>
  <c r="AB125" i="116"/>
  <c r="AB125" i="111"/>
  <c r="AH125" i="104"/>
  <c r="AH125" i="112"/>
  <c r="AH125" i="105"/>
  <c r="AH125" i="113"/>
  <c r="AH125" i="114"/>
  <c r="AH125" i="115"/>
  <c r="AH125" i="116"/>
  <c r="AH125" i="117"/>
  <c r="AH125" i="107"/>
  <c r="AH125" i="106"/>
  <c r="AH125" i="111"/>
  <c r="AH125" i="118"/>
  <c r="AH99" i="104"/>
  <c r="AH99" i="105"/>
  <c r="AH99" i="106"/>
  <c r="AH99" i="112"/>
  <c r="AH99" i="113"/>
  <c r="AH99" i="116"/>
  <c r="AH99" i="115"/>
  <c r="AH99" i="117"/>
  <c r="AH99" i="107"/>
  <c r="AH99" i="111"/>
  <c r="AH99" i="114"/>
  <c r="AH99" i="118"/>
  <c r="AD126" i="104"/>
  <c r="AD126" i="105"/>
  <c r="AD126" i="106"/>
  <c r="AD126" i="112"/>
  <c r="AD126" i="113"/>
  <c r="AD126" i="114"/>
  <c r="AD126" i="117"/>
  <c r="AD126" i="107"/>
  <c r="AD126" i="116"/>
  <c r="AD126" i="118"/>
  <c r="AD126" i="115"/>
  <c r="AD126" i="111"/>
  <c r="AF110" i="104"/>
  <c r="AF110" i="105"/>
  <c r="AF110" i="106"/>
  <c r="AF110" i="112"/>
  <c r="AF110" i="113"/>
  <c r="AF110" i="116"/>
  <c r="AF110" i="115"/>
  <c r="AF110" i="114"/>
  <c r="AF110" i="117"/>
  <c r="AF110" i="107"/>
  <c r="AF110" i="118"/>
  <c r="AF110" i="111"/>
  <c r="AB127" i="104"/>
  <c r="AB127" i="105"/>
  <c r="AB127" i="106"/>
  <c r="AB127" i="113"/>
  <c r="AB127" i="115"/>
  <c r="AB127" i="116"/>
  <c r="AB127" i="112"/>
  <c r="AB127" i="114"/>
  <c r="AB127" i="117"/>
  <c r="AB127" i="107"/>
  <c r="AB127" i="111"/>
  <c r="AB127" i="118"/>
  <c r="AB112" i="104"/>
  <c r="AB112" i="106"/>
  <c r="AB112" i="105"/>
  <c r="AB112" i="112"/>
  <c r="AB112" i="113"/>
  <c r="AB112" i="116"/>
  <c r="AB112" i="115"/>
  <c r="AB112" i="117"/>
  <c r="AB112" i="114"/>
  <c r="AB112" i="107"/>
  <c r="AB112" i="111"/>
  <c r="AB112" i="118"/>
  <c r="AB56" i="104"/>
  <c r="AB56" i="105"/>
  <c r="AB56" i="106"/>
  <c r="AB56" i="114"/>
  <c r="AB56" i="107"/>
  <c r="AB56" i="112"/>
  <c r="AB56" i="113"/>
  <c r="AB56" i="116"/>
  <c r="AB56" i="115"/>
  <c r="AB56" i="117"/>
  <c r="AB56" i="118"/>
  <c r="AB56" i="111"/>
  <c r="AF122" i="104"/>
  <c r="AF122" i="105"/>
  <c r="AF122" i="106"/>
  <c r="AF122" i="112"/>
  <c r="AF122" i="113"/>
  <c r="AF122" i="115"/>
  <c r="AF122" i="116"/>
  <c r="AF122" i="107"/>
  <c r="AF122" i="114"/>
  <c r="AF122" i="118"/>
  <c r="AF122" i="117"/>
  <c r="AF122" i="111"/>
  <c r="X130" i="104"/>
  <c r="X130" i="105"/>
  <c r="X130" i="106"/>
  <c r="X130" i="115"/>
  <c r="X130" i="116"/>
  <c r="X130" i="107"/>
  <c r="X130" i="112"/>
  <c r="X130" i="113"/>
  <c r="X130" i="117"/>
  <c r="X130" i="118"/>
  <c r="X130" i="114"/>
  <c r="X130" i="111"/>
  <c r="X58" i="104"/>
  <c r="X58" i="105"/>
  <c r="X58" i="112"/>
  <c r="X58" i="114"/>
  <c r="X58" i="113"/>
  <c r="X58" i="106"/>
  <c r="X58" i="107"/>
  <c r="X58" i="115"/>
  <c r="X58" i="116"/>
  <c r="X58" i="117"/>
  <c r="X58" i="118"/>
  <c r="X58" i="111"/>
  <c r="AH124" i="104"/>
  <c r="AH124" i="112"/>
  <c r="AH124" i="106"/>
  <c r="AH124" i="113"/>
  <c r="AH124" i="114"/>
  <c r="AH124" i="105"/>
  <c r="AH124" i="115"/>
  <c r="AH124" i="116"/>
  <c r="AH124" i="117"/>
  <c r="AH124" i="107"/>
  <c r="AH124" i="118"/>
  <c r="AH124" i="111"/>
  <c r="AH111" i="104"/>
  <c r="AH111" i="105"/>
  <c r="AH111" i="106"/>
  <c r="AH111" i="112"/>
  <c r="AH111" i="113"/>
  <c r="AH111" i="116"/>
  <c r="AH111" i="115"/>
  <c r="AH111" i="114"/>
  <c r="AH111" i="117"/>
  <c r="AH111" i="118"/>
  <c r="AH111" i="107"/>
  <c r="AH111" i="111"/>
  <c r="AF57" i="104"/>
  <c r="AF57" i="105"/>
  <c r="AF57" i="106"/>
  <c r="AF57" i="112"/>
  <c r="AF57" i="116"/>
  <c r="AF57" i="115"/>
  <c r="AF57" i="113"/>
  <c r="AF57" i="114"/>
  <c r="AF57" i="111"/>
  <c r="AF57" i="117"/>
  <c r="AF57" i="107"/>
  <c r="AF57" i="118"/>
  <c r="X121" i="104"/>
  <c r="X121" i="105"/>
  <c r="X121" i="106"/>
  <c r="X121" i="112"/>
  <c r="X121" i="115"/>
  <c r="X121" i="116"/>
  <c r="X121" i="113"/>
  <c r="X121" i="114"/>
  <c r="X121" i="117"/>
  <c r="X121" i="111"/>
  <c r="X121" i="107"/>
  <c r="X121" i="118"/>
  <c r="AH121" i="104"/>
  <c r="AH121" i="105"/>
  <c r="AH121" i="106"/>
  <c r="AH121" i="112"/>
  <c r="AH121" i="113"/>
  <c r="AH121" i="114"/>
  <c r="AH121" i="117"/>
  <c r="AH121" i="115"/>
  <c r="AH121" i="107"/>
  <c r="AH121" i="118"/>
  <c r="AH121" i="111"/>
  <c r="AH121" i="116"/>
  <c r="AB57" i="104"/>
  <c r="AB57" i="105"/>
  <c r="AB57" i="112"/>
  <c r="AB57" i="113"/>
  <c r="AB57" i="106"/>
  <c r="AB57" i="115"/>
  <c r="AB57" i="114"/>
  <c r="AB57" i="117"/>
  <c r="AB57" i="107"/>
  <c r="AB57" i="116"/>
  <c r="AB57" i="118"/>
  <c r="AB57" i="111"/>
  <c r="AB121" i="104"/>
  <c r="AB121" i="105"/>
  <c r="AB121" i="112"/>
  <c r="AB121" i="113"/>
  <c r="AB121" i="114"/>
  <c r="AB121" i="106"/>
  <c r="AB121" i="115"/>
  <c r="AB121" i="116"/>
  <c r="AB121" i="117"/>
  <c r="AB121" i="107"/>
  <c r="AB121" i="118"/>
  <c r="AB121" i="111"/>
  <c r="X148" i="104"/>
  <c r="X148" i="105"/>
  <c r="X148" i="106"/>
  <c r="X148" i="113"/>
  <c r="X148" i="112"/>
  <c r="X148" i="114"/>
  <c r="X148" i="116"/>
  <c r="X148" i="115"/>
  <c r="X148" i="117"/>
  <c r="X148" i="107"/>
  <c r="X148" i="111"/>
  <c r="X148" i="118"/>
  <c r="AH148" i="104"/>
  <c r="AH148" i="105"/>
  <c r="AH148" i="106"/>
  <c r="AH148" i="112"/>
  <c r="AH148" i="113"/>
  <c r="AH148" i="115"/>
  <c r="AH148" i="114"/>
  <c r="AH148" i="117"/>
  <c r="AH148" i="107"/>
  <c r="AH148" i="111"/>
  <c r="AH148" i="118"/>
  <c r="AH148" i="116"/>
  <c r="X125" i="104"/>
  <c r="X125" i="105"/>
  <c r="X125" i="106"/>
  <c r="X125" i="113"/>
  <c r="X125" i="115"/>
  <c r="X125" i="116"/>
  <c r="X125" i="114"/>
  <c r="X125" i="117"/>
  <c r="X125" i="107"/>
  <c r="X125" i="112"/>
  <c r="X125" i="111"/>
  <c r="X125" i="118"/>
  <c r="V99" i="104"/>
  <c r="V99" i="105"/>
  <c r="V99" i="114"/>
  <c r="V99" i="113"/>
  <c r="V99" i="115"/>
  <c r="V99" i="117"/>
  <c r="AD99" i="104"/>
  <c r="AD99" i="105"/>
  <c r="AD99" i="106"/>
  <c r="AD99" i="112"/>
  <c r="AD99" i="114"/>
  <c r="AD99" i="113"/>
  <c r="AD99" i="107"/>
  <c r="AD99" i="116"/>
  <c r="AD99" i="117"/>
  <c r="AD99" i="118"/>
  <c r="AD99" i="111"/>
  <c r="AD99" i="115"/>
  <c r="V126" i="104"/>
  <c r="AF126" i="105"/>
  <c r="AF126" i="104"/>
  <c r="AF126" i="106"/>
  <c r="AF126" i="112"/>
  <c r="AF126" i="115"/>
  <c r="AF126" i="116"/>
  <c r="AF126" i="113"/>
  <c r="AF126" i="107"/>
  <c r="AF126" i="114"/>
  <c r="AF126" i="117"/>
  <c r="AF126" i="118"/>
  <c r="AF126" i="111"/>
  <c r="X110" i="104"/>
  <c r="X110" i="106"/>
  <c r="X110" i="112"/>
  <c r="X110" i="113"/>
  <c r="X110" i="105"/>
  <c r="X110" i="116"/>
  <c r="X110" i="115"/>
  <c r="X110" i="117"/>
  <c r="X110" i="114"/>
  <c r="X110" i="107"/>
  <c r="X110" i="111"/>
  <c r="X110" i="118"/>
  <c r="AD110" i="105"/>
  <c r="AD110" i="104"/>
  <c r="AD110" i="106"/>
  <c r="AD110" i="113"/>
  <c r="AD110" i="112"/>
  <c r="AD110" i="116"/>
  <c r="AD110" i="115"/>
  <c r="AD110" i="114"/>
  <c r="AD110" i="117"/>
  <c r="AD110" i="107"/>
  <c r="AD110" i="111"/>
  <c r="AD110" i="118"/>
  <c r="V127" i="112"/>
  <c r="V127" i="115"/>
  <c r="V127" i="111"/>
  <c r="X127" i="104"/>
  <c r="X127" i="112"/>
  <c r="X127" i="105"/>
  <c r="X127" i="106"/>
  <c r="X127" i="113"/>
  <c r="X127" i="114"/>
  <c r="X127" i="115"/>
  <c r="X127" i="116"/>
  <c r="X127" i="117"/>
  <c r="X127" i="107"/>
  <c r="X127" i="118"/>
  <c r="X127" i="111"/>
  <c r="AB128" i="104"/>
  <c r="AB128" i="105"/>
  <c r="AB128" i="106"/>
  <c r="AB128" i="112"/>
  <c r="AB128" i="113"/>
  <c r="AB128" i="115"/>
  <c r="AB128" i="116"/>
  <c r="AB128" i="107"/>
  <c r="AB128" i="114"/>
  <c r="AB128" i="117"/>
  <c r="AB128" i="118"/>
  <c r="AB128" i="111"/>
  <c r="V128" i="118"/>
  <c r="V112" i="105"/>
  <c r="V112" i="115"/>
  <c r="V112" i="116"/>
  <c r="AF112" i="104"/>
  <c r="AF112" i="105"/>
  <c r="AF112" i="112"/>
  <c r="AF112" i="106"/>
  <c r="AF112" i="114"/>
  <c r="AF112" i="113"/>
  <c r="AF112" i="116"/>
  <c r="AF112" i="107"/>
  <c r="AF112" i="115"/>
  <c r="AF112" i="117"/>
  <c r="AF112" i="118"/>
  <c r="AF112" i="111"/>
  <c r="Z129" i="104"/>
  <c r="Z129" i="105"/>
  <c r="Z129" i="112"/>
  <c r="Z129" i="106"/>
  <c r="Z129" i="113"/>
  <c r="Z129" i="114"/>
  <c r="Z129" i="115"/>
  <c r="Z129" i="116"/>
  <c r="Z129" i="117"/>
  <c r="Z129" i="107"/>
  <c r="Z129" i="118"/>
  <c r="Z129" i="111"/>
  <c r="AD129" i="104"/>
  <c r="AD129" i="105"/>
  <c r="AD129" i="106"/>
  <c r="AD129" i="112"/>
  <c r="AD129" i="113"/>
  <c r="AD129" i="115"/>
  <c r="AD129" i="116"/>
  <c r="AD129" i="107"/>
  <c r="AD129" i="114"/>
  <c r="AD129" i="117"/>
  <c r="AD129" i="118"/>
  <c r="AD129" i="111"/>
  <c r="AD122" i="104"/>
  <c r="AD122" i="112"/>
  <c r="AD122" i="105"/>
  <c r="AD122" i="106"/>
  <c r="AD122" i="113"/>
  <c r="AD122" i="114"/>
  <c r="AD122" i="115"/>
  <c r="AD122" i="116"/>
  <c r="AD122" i="117"/>
  <c r="AD122" i="107"/>
  <c r="AD122" i="118"/>
  <c r="AD122" i="111"/>
  <c r="AF130" i="104"/>
  <c r="AF130" i="105"/>
  <c r="AF130" i="106"/>
  <c r="AF130" i="112"/>
  <c r="AF130" i="113"/>
  <c r="AF130" i="115"/>
  <c r="AF130" i="116"/>
  <c r="AF130" i="107"/>
  <c r="AF130" i="114"/>
  <c r="AF130" i="117"/>
  <c r="AF130" i="118"/>
  <c r="AF130" i="111"/>
  <c r="AH130" i="105"/>
  <c r="AH130" i="104"/>
  <c r="AH130" i="106"/>
  <c r="AH130" i="113"/>
  <c r="AH130" i="115"/>
  <c r="AH130" i="116"/>
  <c r="AH130" i="112"/>
  <c r="AH130" i="114"/>
  <c r="AH130" i="117"/>
  <c r="AH130" i="107"/>
  <c r="AH130" i="111"/>
  <c r="AH130" i="118"/>
  <c r="V149" i="115"/>
  <c r="W149" i="115" s="1"/>
  <c r="AF149" i="104"/>
  <c r="AF149" i="112"/>
  <c r="AF149" i="105"/>
  <c r="AF149" i="113"/>
  <c r="AF149" i="106"/>
  <c r="AF149" i="114"/>
  <c r="AF149" i="116"/>
  <c r="AF149" i="115"/>
  <c r="AF149" i="117"/>
  <c r="AF149" i="107"/>
  <c r="AF149" i="118"/>
  <c r="AF149" i="111"/>
  <c r="AB58" i="104"/>
  <c r="AB58" i="106"/>
  <c r="AB58" i="112"/>
  <c r="AB58" i="105"/>
  <c r="AB58" i="113"/>
  <c r="AB58" i="116"/>
  <c r="AB58" i="115"/>
  <c r="AB58" i="114"/>
  <c r="AB58" i="117"/>
  <c r="AB58" i="107"/>
  <c r="AB58" i="111"/>
  <c r="AB58" i="118"/>
  <c r="Z123" i="104"/>
  <c r="Z123" i="105"/>
  <c r="Z123" i="106"/>
  <c r="Z123" i="115"/>
  <c r="Z123" i="116"/>
  <c r="Z123" i="107"/>
  <c r="Z123" i="117"/>
  <c r="Z123" i="114"/>
  <c r="Z123" i="118"/>
  <c r="Z123" i="112"/>
  <c r="Z123" i="113"/>
  <c r="Z123" i="111"/>
  <c r="X123" i="104"/>
  <c r="X123" i="105"/>
  <c r="X123" i="106"/>
  <c r="X123" i="112"/>
  <c r="X123" i="113"/>
  <c r="X123" i="114"/>
  <c r="X123" i="117"/>
  <c r="X123" i="107"/>
  <c r="X123" i="115"/>
  <c r="X123" i="118"/>
  <c r="X123" i="116"/>
  <c r="X123" i="111"/>
  <c r="AH131" i="104"/>
  <c r="AH131" i="105"/>
  <c r="AH131" i="106"/>
  <c r="AH131" i="112"/>
  <c r="AH131" i="113"/>
  <c r="AH131" i="115"/>
  <c r="AH131" i="116"/>
  <c r="AH131" i="107"/>
  <c r="AH131" i="114"/>
  <c r="AH131" i="118"/>
  <c r="AH131" i="117"/>
  <c r="AH131" i="111"/>
  <c r="AF131" i="104"/>
  <c r="AF131" i="112"/>
  <c r="AF131" i="105"/>
  <c r="AF131" i="106"/>
  <c r="AF131" i="113"/>
  <c r="AF131" i="114"/>
  <c r="AF131" i="115"/>
  <c r="AF131" i="116"/>
  <c r="AF131" i="117"/>
  <c r="AF131" i="107"/>
  <c r="AF131" i="118"/>
  <c r="AF131" i="111"/>
  <c r="X124" i="104"/>
  <c r="X124" i="105"/>
  <c r="X124" i="106"/>
  <c r="X124" i="112"/>
  <c r="X124" i="113"/>
  <c r="X124" i="114"/>
  <c r="X124" i="117"/>
  <c r="X124" i="116"/>
  <c r="X124" i="118"/>
  <c r="X124" i="111"/>
  <c r="X124" i="107"/>
  <c r="X124" i="115"/>
  <c r="AD124" i="104"/>
  <c r="AD124" i="105"/>
  <c r="AD124" i="106"/>
  <c r="AD124" i="112"/>
  <c r="AD124" i="115"/>
  <c r="AD124" i="116"/>
  <c r="AD124" i="107"/>
  <c r="AD124" i="111"/>
  <c r="AD124" i="113"/>
  <c r="AD124" i="114"/>
  <c r="AD124" i="118"/>
  <c r="AD124" i="117"/>
  <c r="AF151" i="104"/>
  <c r="AF151" i="105"/>
  <c r="AF151" i="106"/>
  <c r="AF151" i="113"/>
  <c r="AF151" i="115"/>
  <c r="AF151" i="114"/>
  <c r="AF151" i="116"/>
  <c r="AF151" i="107"/>
  <c r="AF151" i="118"/>
  <c r="AF151" i="111"/>
  <c r="AF151" i="117"/>
  <c r="AF151" i="112"/>
  <c r="AH151" i="104"/>
  <c r="AH151" i="105"/>
  <c r="AH151" i="112"/>
  <c r="AH151" i="114"/>
  <c r="AH151" i="116"/>
  <c r="AH151" i="115"/>
  <c r="AH151" i="113"/>
  <c r="AH151" i="117"/>
  <c r="AH151" i="107"/>
  <c r="AH151" i="106"/>
  <c r="AH151" i="118"/>
  <c r="AH151" i="111"/>
  <c r="AD150" i="104"/>
  <c r="AD150" i="105"/>
  <c r="AD150" i="106"/>
  <c r="AD150" i="113"/>
  <c r="AD150" i="115"/>
  <c r="AD150" i="112"/>
  <c r="AD150" i="114"/>
  <c r="AD150" i="116"/>
  <c r="AD150" i="118"/>
  <c r="AD150" i="117"/>
  <c r="AD150" i="111"/>
  <c r="AD150" i="107"/>
  <c r="AF150" i="104"/>
  <c r="AF150" i="105"/>
  <c r="AF150" i="106"/>
  <c r="AF150" i="112"/>
  <c r="AF150" i="114"/>
  <c r="AF150" i="113"/>
  <c r="AF150" i="116"/>
  <c r="AF150" i="115"/>
  <c r="AF150" i="117"/>
  <c r="AF150" i="107"/>
  <c r="AF150" i="118"/>
  <c r="AF150" i="111"/>
  <c r="X111" i="104"/>
  <c r="X111" i="105"/>
  <c r="X111" i="106"/>
  <c r="X111" i="112"/>
  <c r="X111" i="116"/>
  <c r="X111" i="113"/>
  <c r="X111" i="114"/>
  <c r="X111" i="107"/>
  <c r="X111" i="111"/>
  <c r="X111" i="115"/>
  <c r="X111" i="118"/>
  <c r="X111" i="117"/>
  <c r="AF132" i="104"/>
  <c r="AF132" i="105"/>
  <c r="AF132" i="112"/>
  <c r="AF132" i="113"/>
  <c r="AF132" i="106"/>
  <c r="AF132" i="114"/>
  <c r="AF132" i="115"/>
  <c r="AF132" i="116"/>
  <c r="AF132" i="117"/>
  <c r="AF132" i="107"/>
  <c r="AF132" i="111"/>
  <c r="AF132" i="118"/>
  <c r="AD132" i="104"/>
  <c r="AD132" i="105"/>
  <c r="AD132" i="106"/>
  <c r="AD132" i="112"/>
  <c r="AD132" i="115"/>
  <c r="AD132" i="116"/>
  <c r="AD132" i="113"/>
  <c r="AD132" i="114"/>
  <c r="AD132" i="117"/>
  <c r="AD132" i="111"/>
  <c r="AD132" i="118"/>
  <c r="AD132" i="107"/>
  <c r="AF147" i="104"/>
  <c r="AF147" i="105"/>
  <c r="AF147" i="106"/>
  <c r="AF147" i="112"/>
  <c r="AF147" i="115"/>
  <c r="AF147" i="113"/>
  <c r="AF147" i="114"/>
  <c r="AF147" i="116"/>
  <c r="AF147" i="117"/>
  <c r="AF147" i="107"/>
  <c r="AF147" i="111"/>
  <c r="AF147" i="118"/>
  <c r="V147" i="106"/>
  <c r="W147" i="106" s="1"/>
  <c r="V147" i="116"/>
  <c r="W147" i="116" s="1"/>
  <c r="AD121" i="104"/>
  <c r="AD121" i="105"/>
  <c r="AD121" i="106"/>
  <c r="AD121" i="112"/>
  <c r="AD121" i="113"/>
  <c r="AD121" i="115"/>
  <c r="AD121" i="116"/>
  <c r="AD121" i="107"/>
  <c r="AD121" i="114"/>
  <c r="AD121" i="117"/>
  <c r="AD121" i="118"/>
  <c r="AD121" i="111"/>
  <c r="AB148" i="104"/>
  <c r="AB148" i="106"/>
  <c r="AB148" i="112"/>
  <c r="AB148" i="105"/>
  <c r="AB148" i="114"/>
  <c r="AB148" i="113"/>
  <c r="AB148" i="116"/>
  <c r="AB148" i="115"/>
  <c r="AB148" i="117"/>
  <c r="AB148" i="107"/>
  <c r="AB148" i="118"/>
  <c r="AB148" i="111"/>
  <c r="Z125" i="104"/>
  <c r="Z125" i="105"/>
  <c r="Z125" i="106"/>
  <c r="Z125" i="112"/>
  <c r="Z125" i="113"/>
  <c r="Z125" i="114"/>
  <c r="Z125" i="117"/>
  <c r="Z125" i="115"/>
  <c r="Z125" i="116"/>
  <c r="Z125" i="118"/>
  <c r="Z125" i="107"/>
  <c r="Z125" i="111"/>
  <c r="Z99" i="104"/>
  <c r="Z99" i="105"/>
  <c r="Z99" i="106"/>
  <c r="Z99" i="112"/>
  <c r="Z99" i="113"/>
  <c r="Z99" i="116"/>
  <c r="Z99" i="115"/>
  <c r="Z99" i="114"/>
  <c r="Z99" i="117"/>
  <c r="Z99" i="111"/>
  <c r="Z99" i="107"/>
  <c r="Z99" i="118"/>
  <c r="X56" i="106"/>
  <c r="X56" i="104"/>
  <c r="X56" i="112"/>
  <c r="X56" i="113"/>
  <c r="X56" i="116"/>
  <c r="X56" i="115"/>
  <c r="X56" i="105"/>
  <c r="X56" i="114"/>
  <c r="X56" i="117"/>
  <c r="X56" i="107"/>
  <c r="X56" i="111"/>
  <c r="X56" i="118"/>
  <c r="X129" i="104"/>
  <c r="X129" i="105"/>
  <c r="X129" i="106"/>
  <c r="X129" i="112"/>
  <c r="X129" i="115"/>
  <c r="X129" i="116"/>
  <c r="X129" i="107"/>
  <c r="X129" i="111"/>
  <c r="X129" i="113"/>
  <c r="X129" i="117"/>
  <c r="X129" i="114"/>
  <c r="X129" i="118"/>
  <c r="X122" i="105"/>
  <c r="X122" i="104"/>
  <c r="X122" i="106"/>
  <c r="X122" i="112"/>
  <c r="X122" i="115"/>
  <c r="X122" i="116"/>
  <c r="X122" i="113"/>
  <c r="X122" i="107"/>
  <c r="X122" i="114"/>
  <c r="X122" i="117"/>
  <c r="X122" i="118"/>
  <c r="X122" i="111"/>
  <c r="AB130" i="104"/>
  <c r="AB130" i="112"/>
  <c r="AB130" i="113"/>
  <c r="AB130" i="105"/>
  <c r="AB130" i="114"/>
  <c r="AB130" i="106"/>
  <c r="AB130" i="115"/>
  <c r="AB130" i="116"/>
  <c r="AB130" i="117"/>
  <c r="AB130" i="107"/>
  <c r="AB130" i="118"/>
  <c r="AB130" i="111"/>
  <c r="Z149" i="104"/>
  <c r="Z149" i="105"/>
  <c r="Z149" i="106"/>
  <c r="Z149" i="113"/>
  <c r="Z149" i="112"/>
  <c r="Z149" i="114"/>
  <c r="Z149" i="116"/>
  <c r="Z149" i="115"/>
  <c r="Z149" i="117"/>
  <c r="Z149" i="107"/>
  <c r="Z149" i="111"/>
  <c r="Z149" i="118"/>
  <c r="AF58" i="104"/>
  <c r="AF58" i="105"/>
  <c r="AF58" i="106"/>
  <c r="AF58" i="114"/>
  <c r="AF58" i="107"/>
  <c r="AF58" i="113"/>
  <c r="AF58" i="116"/>
  <c r="AF58" i="112"/>
  <c r="AF58" i="115"/>
  <c r="AF58" i="117"/>
  <c r="AF58" i="118"/>
  <c r="AF58" i="111"/>
  <c r="AF123" i="104"/>
  <c r="AF123" i="105"/>
  <c r="AF123" i="112"/>
  <c r="AF123" i="113"/>
  <c r="AF123" i="106"/>
  <c r="AF123" i="114"/>
  <c r="AF123" i="115"/>
  <c r="AF123" i="116"/>
  <c r="AF123" i="117"/>
  <c r="AF123" i="107"/>
  <c r="AF123" i="118"/>
  <c r="AF123" i="111"/>
  <c r="V111" i="107"/>
  <c r="V111" i="118"/>
  <c r="Z132" i="104"/>
  <c r="Z132" i="105"/>
  <c r="Z132" i="106"/>
  <c r="Z132" i="112"/>
  <c r="Z132" i="113"/>
  <c r="Z132" i="114"/>
  <c r="Z132" i="117"/>
  <c r="Z132" i="107"/>
  <c r="Z132" i="115"/>
  <c r="Z132" i="118"/>
  <c r="Z132" i="116"/>
  <c r="Z132" i="111"/>
  <c r="X57" i="104"/>
  <c r="X57" i="105"/>
  <c r="X57" i="106"/>
  <c r="X57" i="113"/>
  <c r="X57" i="112"/>
  <c r="X57" i="116"/>
  <c r="X57" i="115"/>
  <c r="X57" i="114"/>
  <c r="X57" i="117"/>
  <c r="X57" i="111"/>
  <c r="X57" i="107"/>
  <c r="X57" i="118"/>
  <c r="AD148" i="104"/>
  <c r="AD148" i="105"/>
  <c r="AD148" i="106"/>
  <c r="AD148" i="112"/>
  <c r="AD148" i="113"/>
  <c r="AD148" i="114"/>
  <c r="AD148" i="116"/>
  <c r="AD148" i="115"/>
  <c r="AD148" i="117"/>
  <c r="AD148" i="107"/>
  <c r="AD148" i="118"/>
  <c r="AD148" i="111"/>
  <c r="AB99" i="104"/>
  <c r="AB99" i="105"/>
  <c r="AB99" i="112"/>
  <c r="AB99" i="106"/>
  <c r="AB99" i="113"/>
  <c r="AB99" i="115"/>
  <c r="AB99" i="114"/>
  <c r="AB99" i="117"/>
  <c r="AB99" i="107"/>
  <c r="AB99" i="116"/>
  <c r="AB99" i="118"/>
  <c r="AB99" i="111"/>
  <c r="AB126" i="104"/>
  <c r="AB126" i="105"/>
  <c r="AB126" i="106"/>
  <c r="AB126" i="112"/>
  <c r="AB126" i="113"/>
  <c r="AB126" i="114"/>
  <c r="AB126" i="117"/>
  <c r="AB126" i="115"/>
  <c r="AB126" i="107"/>
  <c r="AB126" i="118"/>
  <c r="AB126" i="111"/>
  <c r="AB126" i="116"/>
  <c r="AH110" i="104"/>
  <c r="AH110" i="105"/>
  <c r="AH110" i="112"/>
  <c r="AH110" i="106"/>
  <c r="AH110" i="113"/>
  <c r="AH110" i="115"/>
  <c r="AH110" i="114"/>
  <c r="AH110" i="117"/>
  <c r="AH110" i="107"/>
  <c r="AH110" i="118"/>
  <c r="AH110" i="116"/>
  <c r="AH110" i="111"/>
  <c r="Z128" i="118"/>
  <c r="AB52" i="104"/>
  <c r="AB52" i="105"/>
  <c r="AB52" i="112"/>
  <c r="AB52" i="114"/>
  <c r="AB52" i="106"/>
  <c r="AB52" i="113"/>
  <c r="AB52" i="115"/>
  <c r="AB52" i="118"/>
  <c r="AB52" i="116"/>
  <c r="AB52" i="107"/>
  <c r="AB52" i="117"/>
  <c r="AB52" i="111"/>
  <c r="AB150" i="104"/>
  <c r="AB150" i="105"/>
  <c r="AB150" i="106"/>
  <c r="AB150" i="113"/>
  <c r="AB150" i="112"/>
  <c r="AB150" i="114"/>
  <c r="AB150" i="116"/>
  <c r="AB150" i="115"/>
  <c r="AB150" i="117"/>
  <c r="AB150" i="107"/>
  <c r="AB150" i="111"/>
  <c r="AB150" i="118"/>
  <c r="Z126" i="105"/>
  <c r="Z126" i="104"/>
  <c r="Z126" i="106"/>
  <c r="Z126" i="113"/>
  <c r="Z126" i="115"/>
  <c r="Z126" i="116"/>
  <c r="Z126" i="112"/>
  <c r="Z126" i="114"/>
  <c r="Z126" i="117"/>
  <c r="Z126" i="107"/>
  <c r="Z126" i="111"/>
  <c r="Z126" i="118"/>
  <c r="AB110" i="104"/>
  <c r="AB110" i="105"/>
  <c r="AB110" i="112"/>
  <c r="AB110" i="114"/>
  <c r="AB110" i="113"/>
  <c r="AB110" i="106"/>
  <c r="AB110" i="116"/>
  <c r="AB110" i="107"/>
  <c r="AB110" i="115"/>
  <c r="AB110" i="117"/>
  <c r="AB110" i="118"/>
  <c r="AB110" i="111"/>
  <c r="AD128" i="105"/>
  <c r="AD128" i="104"/>
  <c r="AD128" i="106"/>
  <c r="AD128" i="113"/>
  <c r="AD128" i="115"/>
  <c r="AD128" i="116"/>
  <c r="AD128" i="112"/>
  <c r="AD128" i="114"/>
  <c r="AD128" i="117"/>
  <c r="AD128" i="107"/>
  <c r="AD128" i="111"/>
  <c r="AD128" i="118"/>
  <c r="AH129" i="104"/>
  <c r="AH129" i="105"/>
  <c r="AH129" i="106"/>
  <c r="AH129" i="112"/>
  <c r="AH129" i="113"/>
  <c r="AH129" i="114"/>
  <c r="AH129" i="117"/>
  <c r="AH129" i="115"/>
  <c r="AH129" i="116"/>
  <c r="AH129" i="107"/>
  <c r="AH129" i="111"/>
  <c r="AH129" i="118"/>
  <c r="AH122" i="104"/>
  <c r="AH122" i="105"/>
  <c r="AH122" i="106"/>
  <c r="AH122" i="113"/>
  <c r="AH122" i="115"/>
  <c r="AH122" i="116"/>
  <c r="AH122" i="112"/>
  <c r="AH122" i="114"/>
  <c r="AH122" i="117"/>
  <c r="AH122" i="107"/>
  <c r="AH122" i="111"/>
  <c r="AH122" i="118"/>
  <c r="X52" i="104"/>
  <c r="X52" i="105"/>
  <c r="X52" i="106"/>
  <c r="X52" i="112"/>
  <c r="X52" i="113"/>
  <c r="X52" i="116"/>
  <c r="X52" i="115"/>
  <c r="X52" i="117"/>
  <c r="X52" i="114"/>
  <c r="X52" i="107"/>
  <c r="X52" i="111"/>
  <c r="X52" i="118"/>
  <c r="V151" i="105"/>
  <c r="W151" i="105" s="1"/>
  <c r="V151" i="107"/>
  <c r="W151" i="107" s="1"/>
  <c r="AH150" i="104"/>
  <c r="AH150" i="105"/>
  <c r="AH150" i="106"/>
  <c r="AH150" i="112"/>
  <c r="AH150" i="113"/>
  <c r="AH150" i="114"/>
  <c r="AH150" i="116"/>
  <c r="AH150" i="115"/>
  <c r="AH150" i="117"/>
  <c r="AH150" i="107"/>
  <c r="AH150" i="118"/>
  <c r="AH150" i="111"/>
  <c r="X132" i="104"/>
  <c r="X132" i="105"/>
  <c r="X132" i="106"/>
  <c r="X132" i="112"/>
  <c r="X132" i="113"/>
  <c r="X132" i="114"/>
  <c r="X132" i="117"/>
  <c r="X132" i="115"/>
  <c r="X132" i="116"/>
  <c r="X132" i="118"/>
  <c r="X132" i="107"/>
  <c r="X132" i="111"/>
  <c r="X147" i="104"/>
  <c r="X147" i="105"/>
  <c r="X147" i="106"/>
  <c r="X147" i="113"/>
  <c r="X147" i="115"/>
  <c r="X147" i="114"/>
  <c r="X147" i="116"/>
  <c r="X147" i="112"/>
  <c r="X147" i="107"/>
  <c r="X147" i="118"/>
  <c r="X147" i="111"/>
  <c r="X147" i="117"/>
  <c r="AD147" i="104"/>
  <c r="AD147" i="105"/>
  <c r="AD147" i="106"/>
  <c r="AD147" i="113"/>
  <c r="AD147" i="114"/>
  <c r="AD147" i="116"/>
  <c r="AD147" i="115"/>
  <c r="AD147" i="117"/>
  <c r="AD147" i="107"/>
  <c r="AD147" i="112"/>
  <c r="AD147" i="111"/>
  <c r="AD147" i="118"/>
  <c r="Z127" i="104"/>
  <c r="Z127" i="105"/>
  <c r="Z127" i="106"/>
  <c r="Z127" i="112"/>
  <c r="Z127" i="113"/>
  <c r="Z127" i="115"/>
  <c r="Z127" i="116"/>
  <c r="Z127" i="107"/>
  <c r="Z127" i="114"/>
  <c r="Z127" i="118"/>
  <c r="Z127" i="117"/>
  <c r="Z127" i="111"/>
  <c r="AD112" i="104"/>
  <c r="AD112" i="105"/>
  <c r="AD112" i="112"/>
  <c r="AD112" i="113"/>
  <c r="AD112" i="115"/>
  <c r="AD112" i="106"/>
  <c r="AD112" i="114"/>
  <c r="AD112" i="117"/>
  <c r="AD112" i="116"/>
  <c r="AD112" i="107"/>
  <c r="AD112" i="118"/>
  <c r="AD112" i="111"/>
  <c r="AB129" i="104"/>
  <c r="AB129" i="112"/>
  <c r="AB129" i="105"/>
  <c r="AB129" i="106"/>
  <c r="AB129" i="113"/>
  <c r="AB129" i="114"/>
  <c r="AB129" i="115"/>
  <c r="AB129" i="116"/>
  <c r="AB129" i="117"/>
  <c r="AB129" i="107"/>
  <c r="AB129" i="118"/>
  <c r="AB129" i="111"/>
  <c r="Z130" i="104"/>
  <c r="Z130" i="105"/>
  <c r="Z130" i="106"/>
  <c r="Z130" i="112"/>
  <c r="Z130" i="115"/>
  <c r="Z130" i="116"/>
  <c r="Z130" i="113"/>
  <c r="Z130" i="114"/>
  <c r="Z130" i="117"/>
  <c r="Z130" i="111"/>
  <c r="Z130" i="118"/>
  <c r="Z130" i="107"/>
  <c r="AD149" i="104"/>
  <c r="AD149" i="105"/>
  <c r="AD149" i="112"/>
  <c r="AD149" i="106"/>
  <c r="AD149" i="114"/>
  <c r="AD149" i="113"/>
  <c r="AD149" i="116"/>
  <c r="AD149" i="115"/>
  <c r="AD149" i="117"/>
  <c r="AD149" i="107"/>
  <c r="AD149" i="118"/>
  <c r="AD149" i="111"/>
  <c r="AF52" i="105"/>
  <c r="AF52" i="116"/>
  <c r="AF52" i="107"/>
  <c r="AH123" i="104"/>
  <c r="AH123" i="105"/>
  <c r="AH123" i="106"/>
  <c r="AH123" i="112"/>
  <c r="AH123" i="113"/>
  <c r="AH123" i="115"/>
  <c r="AH123" i="116"/>
  <c r="AH123" i="107"/>
  <c r="AH123" i="114"/>
  <c r="AH123" i="117"/>
  <c r="AH123" i="118"/>
  <c r="AH123" i="111"/>
  <c r="AB131" i="104"/>
  <c r="AB131" i="105"/>
  <c r="AB131" i="106"/>
  <c r="AB131" i="112"/>
  <c r="AB131" i="115"/>
  <c r="AB131" i="116"/>
  <c r="AB131" i="113"/>
  <c r="AB131" i="114"/>
  <c r="AB131" i="107"/>
  <c r="AB131" i="111"/>
  <c r="AB131" i="118"/>
  <c r="AB131" i="117"/>
  <c r="AF124" i="104"/>
  <c r="AF124" i="105"/>
  <c r="AF124" i="112"/>
  <c r="AF124" i="106"/>
  <c r="AF124" i="113"/>
  <c r="AF124" i="114"/>
  <c r="AF124" i="115"/>
  <c r="AF124" i="116"/>
  <c r="AF124" i="117"/>
  <c r="AF124" i="107"/>
  <c r="AF124" i="111"/>
  <c r="AF124" i="118"/>
  <c r="X151" i="104"/>
  <c r="X151" i="105"/>
  <c r="X151" i="106"/>
  <c r="X151" i="112"/>
  <c r="X151" i="113"/>
  <c r="X151" i="115"/>
  <c r="X151" i="117"/>
  <c r="X151" i="107"/>
  <c r="X151" i="116"/>
  <c r="X151" i="111"/>
  <c r="X151" i="114"/>
  <c r="X151" i="118"/>
  <c r="AD151" i="104"/>
  <c r="AD151" i="105"/>
  <c r="AD151" i="106"/>
  <c r="AD151" i="113"/>
  <c r="AD151" i="112"/>
  <c r="AD151" i="114"/>
  <c r="AD151" i="116"/>
  <c r="AD151" i="115"/>
  <c r="AD151" i="117"/>
  <c r="AD151" i="107"/>
  <c r="AD151" i="111"/>
  <c r="AD151" i="118"/>
  <c r="AB111" i="104"/>
  <c r="AB111" i="112"/>
  <c r="AB111" i="105"/>
  <c r="AB111" i="113"/>
  <c r="AB111" i="106"/>
  <c r="AB111" i="115"/>
  <c r="AB111" i="114"/>
  <c r="AB111" i="117"/>
  <c r="AB111" i="116"/>
  <c r="AB111" i="107"/>
  <c r="AB111" i="118"/>
  <c r="AB111" i="111"/>
  <c r="AB132" i="104"/>
  <c r="AB132" i="105"/>
  <c r="AB132" i="106"/>
  <c r="AB132" i="115"/>
  <c r="AB132" i="116"/>
  <c r="AB132" i="107"/>
  <c r="AB132" i="117"/>
  <c r="AB132" i="112"/>
  <c r="AB132" i="114"/>
  <c r="AB132" i="118"/>
  <c r="AB132" i="113"/>
  <c r="AB132" i="111"/>
  <c r="AH132" i="104"/>
  <c r="AH132" i="105"/>
  <c r="AH132" i="112"/>
  <c r="AH132" i="113"/>
  <c r="AH132" i="106"/>
  <c r="AH132" i="114"/>
  <c r="AH132" i="115"/>
  <c r="AH132" i="116"/>
  <c r="AH132" i="117"/>
  <c r="AH132" i="107"/>
  <c r="AH132" i="118"/>
  <c r="AH132" i="111"/>
  <c r="Z147" i="104"/>
  <c r="Z147" i="105"/>
  <c r="Z147" i="112"/>
  <c r="Z147" i="114"/>
  <c r="Z147" i="106"/>
  <c r="Z147" i="116"/>
  <c r="Z147" i="115"/>
  <c r="Z147" i="117"/>
  <c r="Z147" i="107"/>
  <c r="Z147" i="113"/>
  <c r="Z147" i="118"/>
  <c r="Z147" i="111"/>
  <c r="AF148" i="104"/>
  <c r="AF148" i="105"/>
  <c r="AF148" i="106"/>
  <c r="AF148" i="113"/>
  <c r="AF148" i="114"/>
  <c r="AF148" i="112"/>
  <c r="AF148" i="116"/>
  <c r="AF148" i="115"/>
  <c r="AF148" i="117"/>
  <c r="AF148" i="107"/>
  <c r="AF148" i="111"/>
  <c r="AF148" i="118"/>
  <c r="Z148" i="104"/>
  <c r="Z148" i="105"/>
  <c r="Z148" i="106"/>
  <c r="Z148" i="113"/>
  <c r="Z148" i="115"/>
  <c r="Z148" i="112"/>
  <c r="Z148" i="114"/>
  <c r="Z148" i="116"/>
  <c r="Z148" i="118"/>
  <c r="Z148" i="117"/>
  <c r="Z148" i="111"/>
  <c r="Z148" i="107"/>
  <c r="AF125" i="104"/>
  <c r="AF125" i="105"/>
  <c r="AF125" i="106"/>
  <c r="AF125" i="112"/>
  <c r="AF125" i="115"/>
  <c r="AF125" i="116"/>
  <c r="AF125" i="113"/>
  <c r="AF125" i="114"/>
  <c r="AF125" i="117"/>
  <c r="AF125" i="111"/>
  <c r="AF125" i="107"/>
  <c r="AF125" i="118"/>
  <c r="AD125" i="104"/>
  <c r="AD125" i="105"/>
  <c r="AD125" i="106"/>
  <c r="AD125" i="115"/>
  <c r="AD125" i="116"/>
  <c r="AD125" i="107"/>
  <c r="AD125" i="112"/>
  <c r="AD125" i="113"/>
  <c r="AD125" i="117"/>
  <c r="AD125" i="114"/>
  <c r="AD125" i="118"/>
  <c r="AD125" i="111"/>
  <c r="AF99" i="104"/>
  <c r="AF99" i="105"/>
  <c r="AF99" i="106"/>
  <c r="AF99" i="112"/>
  <c r="AF99" i="116"/>
  <c r="AF99" i="114"/>
  <c r="AF99" i="107"/>
  <c r="AF99" i="111"/>
  <c r="AF99" i="115"/>
  <c r="AF99" i="113"/>
  <c r="AF99" i="117"/>
  <c r="AF99" i="118"/>
  <c r="AH126" i="104"/>
  <c r="AH126" i="105"/>
  <c r="AH126" i="106"/>
  <c r="AH126" i="112"/>
  <c r="AH126" i="115"/>
  <c r="AH126" i="116"/>
  <c r="AH126" i="113"/>
  <c r="AH126" i="114"/>
  <c r="AH126" i="107"/>
  <c r="AH126" i="111"/>
  <c r="AH126" i="118"/>
  <c r="AH126" i="117"/>
  <c r="X126" i="104"/>
  <c r="X126" i="105"/>
  <c r="X126" i="106"/>
  <c r="X126" i="112"/>
  <c r="X126" i="113"/>
  <c r="X126" i="115"/>
  <c r="X126" i="116"/>
  <c r="X126" i="107"/>
  <c r="X126" i="114"/>
  <c r="X126" i="117"/>
  <c r="X126" i="118"/>
  <c r="X126" i="111"/>
  <c r="V110" i="104"/>
  <c r="V110" i="105"/>
  <c r="V110" i="106"/>
  <c r="V110" i="112"/>
  <c r="V110" i="116"/>
  <c r="V110" i="113"/>
  <c r="V110" i="115"/>
  <c r="V110" i="117"/>
  <c r="V110" i="111"/>
  <c r="V110" i="114"/>
  <c r="V110" i="118"/>
  <c r="V110" i="107"/>
  <c r="AD127" i="104"/>
  <c r="AD127" i="105"/>
  <c r="AD127" i="106"/>
  <c r="AD127" i="112"/>
  <c r="AD127" i="113"/>
  <c r="AD127" i="114"/>
  <c r="AD127" i="117"/>
  <c r="AD127" i="115"/>
  <c r="AD127" i="116"/>
  <c r="AD127" i="107"/>
  <c r="AD127" i="111"/>
  <c r="AD127" i="118"/>
  <c r="X128" i="104"/>
  <c r="X128" i="105"/>
  <c r="X128" i="112"/>
  <c r="X128" i="113"/>
  <c r="X128" i="106"/>
  <c r="X128" i="114"/>
  <c r="X128" i="115"/>
  <c r="X128" i="116"/>
  <c r="X128" i="117"/>
  <c r="X128" i="107"/>
  <c r="X128" i="118"/>
  <c r="X128" i="111"/>
  <c r="AH128" i="104"/>
  <c r="AH128" i="105"/>
  <c r="AH128" i="106"/>
  <c r="AH128" i="112"/>
  <c r="AH128" i="113"/>
  <c r="AH128" i="114"/>
  <c r="AH128" i="117"/>
  <c r="AH128" i="107"/>
  <c r="AH128" i="116"/>
  <c r="AH128" i="118"/>
  <c r="AH128" i="115"/>
  <c r="AH128" i="111"/>
  <c r="AH112" i="105"/>
  <c r="AH112" i="104"/>
  <c r="AH112" i="106"/>
  <c r="AH112" i="113"/>
  <c r="AH112" i="112"/>
  <c r="AH112" i="116"/>
  <c r="AH112" i="115"/>
  <c r="AH112" i="114"/>
  <c r="AH112" i="117"/>
  <c r="AH112" i="107"/>
  <c r="AH112" i="111"/>
  <c r="AH112" i="118"/>
  <c r="X112" i="104"/>
  <c r="X112" i="105"/>
  <c r="X112" i="106"/>
  <c r="X112" i="114"/>
  <c r="X112" i="107"/>
  <c r="X112" i="115"/>
  <c r="X112" i="117"/>
  <c r="X112" i="112"/>
  <c r="X112" i="118"/>
  <c r="X112" i="116"/>
  <c r="X112" i="113"/>
  <c r="X112" i="111"/>
  <c r="AF56" i="104"/>
  <c r="AF56" i="105"/>
  <c r="AF56" i="106"/>
  <c r="AF56" i="112"/>
  <c r="AF56" i="113"/>
  <c r="AF56" i="116"/>
  <c r="AF56" i="115"/>
  <c r="AF56" i="117"/>
  <c r="AF56" i="114"/>
  <c r="AF56" i="107"/>
  <c r="AF56" i="111"/>
  <c r="AF56" i="118"/>
  <c r="V129" i="106"/>
  <c r="V129" i="113"/>
  <c r="AF129" i="104"/>
  <c r="AF129" i="105"/>
  <c r="AF129" i="106"/>
  <c r="AF129" i="113"/>
  <c r="AF129" i="115"/>
  <c r="AF129" i="116"/>
  <c r="AF129" i="114"/>
  <c r="AF129" i="117"/>
  <c r="AF129" i="112"/>
  <c r="AF129" i="107"/>
  <c r="AF129" i="111"/>
  <c r="AF129" i="118"/>
  <c r="Z122" i="104"/>
  <c r="Z122" i="105"/>
  <c r="Z122" i="106"/>
  <c r="Z122" i="112"/>
  <c r="Z122" i="115"/>
  <c r="Z122" i="116"/>
  <c r="Z122" i="113"/>
  <c r="Z122" i="114"/>
  <c r="Z122" i="107"/>
  <c r="Z122" i="111"/>
  <c r="Z122" i="118"/>
  <c r="Z122" i="117"/>
  <c r="AB122" i="104"/>
  <c r="AB122" i="105"/>
  <c r="AB122" i="112"/>
  <c r="AB122" i="106"/>
  <c r="AB122" i="113"/>
  <c r="AB122" i="114"/>
  <c r="AB122" i="115"/>
  <c r="AB122" i="116"/>
  <c r="AB122" i="117"/>
  <c r="AB122" i="107"/>
  <c r="AB122" i="111"/>
  <c r="AB122" i="118"/>
  <c r="AD130" i="104"/>
  <c r="AD130" i="105"/>
  <c r="AD130" i="112"/>
  <c r="AD130" i="113"/>
  <c r="AD130" i="114"/>
  <c r="AD130" i="106"/>
  <c r="AD130" i="115"/>
  <c r="AD130" i="116"/>
  <c r="AD130" i="117"/>
  <c r="AD130" i="107"/>
  <c r="AD130" i="118"/>
  <c r="AD130" i="111"/>
  <c r="AH149" i="104"/>
  <c r="AH149" i="105"/>
  <c r="AH149" i="106"/>
  <c r="AH149" i="113"/>
  <c r="AH149" i="114"/>
  <c r="AH149" i="116"/>
  <c r="AH149" i="115"/>
  <c r="AH149" i="117"/>
  <c r="AH149" i="107"/>
  <c r="AH149" i="111"/>
  <c r="AH149" i="112"/>
  <c r="AH149" i="118"/>
  <c r="X149" i="104"/>
  <c r="X149" i="105"/>
  <c r="X149" i="106"/>
  <c r="X149" i="112"/>
  <c r="X149" i="113"/>
  <c r="X149" i="114"/>
  <c r="X149" i="116"/>
  <c r="X149" i="117"/>
  <c r="X149" i="107"/>
  <c r="X149" i="115"/>
  <c r="X149" i="118"/>
  <c r="X149" i="111"/>
  <c r="V123" i="104"/>
  <c r="V123" i="105"/>
  <c r="V123" i="106"/>
  <c r="V123" i="112"/>
  <c r="V123" i="113"/>
  <c r="V123" i="114"/>
  <c r="V123" i="117"/>
  <c r="V123" i="115"/>
  <c r="V123" i="116"/>
  <c r="V123" i="118"/>
  <c r="V123" i="107"/>
  <c r="V123" i="111"/>
  <c r="AB123" i="104"/>
  <c r="AB123" i="105"/>
  <c r="AB123" i="106"/>
  <c r="AB123" i="112"/>
  <c r="AB123" i="115"/>
  <c r="AB123" i="116"/>
  <c r="AB123" i="113"/>
  <c r="AB123" i="114"/>
  <c r="AB123" i="117"/>
  <c r="AB123" i="111"/>
  <c r="AB123" i="107"/>
  <c r="AB123" i="118"/>
  <c r="AD131" i="104"/>
  <c r="AD131" i="105"/>
  <c r="AD131" i="112"/>
  <c r="AD131" i="106"/>
  <c r="AD131" i="113"/>
  <c r="AD131" i="114"/>
  <c r="AD131" i="115"/>
  <c r="AD131" i="116"/>
  <c r="AD131" i="117"/>
  <c r="AD131" i="107"/>
  <c r="AD131" i="111"/>
  <c r="AD131" i="118"/>
  <c r="X131" i="104"/>
  <c r="X131" i="105"/>
  <c r="X131" i="106"/>
  <c r="X131" i="112"/>
  <c r="X131" i="113"/>
  <c r="X131" i="114"/>
  <c r="X131" i="117"/>
  <c r="X131" i="107"/>
  <c r="X131" i="116"/>
  <c r="X131" i="118"/>
  <c r="X131" i="115"/>
  <c r="X131" i="111"/>
  <c r="AB151" i="104"/>
  <c r="AB151" i="105"/>
  <c r="AB151" i="106"/>
  <c r="AB151" i="112"/>
  <c r="AB151" i="113"/>
  <c r="AB151" i="114"/>
  <c r="AB151" i="116"/>
  <c r="AB151" i="117"/>
  <c r="AB151" i="107"/>
  <c r="AB151" i="118"/>
  <c r="AB151" i="115"/>
  <c r="AB151" i="111"/>
  <c r="Z151" i="104"/>
  <c r="Z151" i="105"/>
  <c r="Z151" i="106"/>
  <c r="Z151" i="112"/>
  <c r="Z151" i="113"/>
  <c r="Z151" i="114"/>
  <c r="Z151" i="116"/>
  <c r="Z151" i="118"/>
  <c r="Z151" i="107"/>
  <c r="Z151" i="115"/>
  <c r="Z151" i="117"/>
  <c r="Z151" i="111"/>
  <c r="Z150" i="104"/>
  <c r="Z150" i="105"/>
  <c r="Z150" i="106"/>
  <c r="Z150" i="112"/>
  <c r="Z150" i="113"/>
  <c r="Z150" i="114"/>
  <c r="Z150" i="116"/>
  <c r="Z150" i="117"/>
  <c r="Z150" i="107"/>
  <c r="Z150" i="115"/>
  <c r="Z150" i="118"/>
  <c r="Z150" i="111"/>
  <c r="X150" i="104"/>
  <c r="X150" i="105"/>
  <c r="X150" i="106"/>
  <c r="X150" i="112"/>
  <c r="X150" i="113"/>
  <c r="X150" i="114"/>
  <c r="X150" i="115"/>
  <c r="X150" i="117"/>
  <c r="X150" i="118"/>
  <c r="X150" i="107"/>
  <c r="X150" i="116"/>
  <c r="X150" i="111"/>
  <c r="AF111" i="104"/>
  <c r="AF111" i="105"/>
  <c r="AF111" i="106"/>
  <c r="AF111" i="113"/>
  <c r="AF111" i="116"/>
  <c r="AF111" i="112"/>
  <c r="AF111" i="115"/>
  <c r="AF111" i="114"/>
  <c r="AF111" i="117"/>
  <c r="AF111" i="107"/>
  <c r="AF111" i="111"/>
  <c r="AF111" i="118"/>
  <c r="AD111" i="104"/>
  <c r="AD111" i="105"/>
  <c r="AD111" i="106"/>
  <c r="AD111" i="112"/>
  <c r="AD111" i="114"/>
  <c r="AD111" i="113"/>
  <c r="AD111" i="116"/>
  <c r="AD111" i="107"/>
  <c r="AD111" i="115"/>
  <c r="AD111" i="118"/>
  <c r="AD111" i="117"/>
  <c r="AD111" i="111"/>
  <c r="V132" i="106"/>
  <c r="AB147" i="104"/>
  <c r="AB147" i="112"/>
  <c r="AB147" i="113"/>
  <c r="AB147" i="105"/>
  <c r="AB147" i="114"/>
  <c r="AB147" i="106"/>
  <c r="AB147" i="116"/>
  <c r="AB147" i="115"/>
  <c r="AB147" i="117"/>
  <c r="AB147" i="107"/>
  <c r="AB147" i="118"/>
  <c r="AB147" i="111"/>
  <c r="AH147" i="104"/>
  <c r="AH147" i="113"/>
  <c r="AH147" i="118"/>
  <c r="V145" i="114"/>
  <c r="W145" i="114" s="1"/>
  <c r="AB145" i="113"/>
  <c r="AB145" i="112"/>
  <c r="AB145" i="105"/>
  <c r="AB145" i="116"/>
  <c r="AB145" i="118"/>
  <c r="AB145" i="104"/>
  <c r="AB145" i="114"/>
  <c r="AB145" i="107"/>
  <c r="AB145" i="115"/>
  <c r="AB145" i="117"/>
  <c r="AB145" i="106"/>
  <c r="AB145" i="111"/>
  <c r="V144" i="114"/>
  <c r="W144" i="114" s="1"/>
  <c r="Z144" i="113"/>
  <c r="Z144" i="112"/>
  <c r="Z144" i="105"/>
  <c r="Z144" i="116"/>
  <c r="Z144" i="118"/>
  <c r="Z144" i="104"/>
  <c r="Z144" i="114"/>
  <c r="Z144" i="107"/>
  <c r="Z144" i="106"/>
  <c r="Z144" i="117"/>
  <c r="Z144" i="115"/>
  <c r="Z144" i="111"/>
  <c r="Z146" i="112"/>
  <c r="Z146" i="113"/>
  <c r="Z146" i="107"/>
  <c r="Z146" i="104"/>
  <c r="Z146" i="106"/>
  <c r="Z146" i="115"/>
  <c r="Z146" i="118"/>
  <c r="Z146" i="111"/>
  <c r="Z146" i="117"/>
  <c r="Z146" i="105"/>
  <c r="Z146" i="114"/>
  <c r="Z146" i="116"/>
  <c r="AF146" i="106"/>
  <c r="AF146" i="114"/>
  <c r="AF146" i="115"/>
  <c r="AF146" i="116"/>
  <c r="AF146" i="104"/>
  <c r="AF146" i="105"/>
  <c r="AF146" i="112"/>
  <c r="AF146" i="117"/>
  <c r="AF146" i="111"/>
  <c r="AF146" i="118"/>
  <c r="AF146" i="113"/>
  <c r="AF146" i="107"/>
  <c r="AB143" i="112"/>
  <c r="AB143" i="113"/>
  <c r="AB143" i="104"/>
  <c r="AB143" i="106"/>
  <c r="AB143" i="115"/>
  <c r="AB143" i="107"/>
  <c r="AB143" i="118"/>
  <c r="AB143" i="116"/>
  <c r="AB143" i="111"/>
  <c r="AB143" i="105"/>
  <c r="AB143" i="114"/>
  <c r="AB143" i="117"/>
  <c r="AH143" i="106"/>
  <c r="AH143" i="114"/>
  <c r="AH143" i="115"/>
  <c r="AH143" i="116"/>
  <c r="AH143" i="104"/>
  <c r="AH143" i="105"/>
  <c r="AH143" i="117"/>
  <c r="AH143" i="112"/>
  <c r="AH143" i="111"/>
  <c r="AH143" i="113"/>
  <c r="AH143" i="107"/>
  <c r="AH143" i="118"/>
  <c r="Z145" i="104"/>
  <c r="Z145" i="105"/>
  <c r="Z145" i="106"/>
  <c r="Z145" i="114"/>
  <c r="Z145" i="115"/>
  <c r="Z145" i="116"/>
  <c r="Z145" i="111"/>
  <c r="Z145" i="113"/>
  <c r="Z145" i="117"/>
  <c r="Z145" i="107"/>
  <c r="Z145" i="118"/>
  <c r="Z145" i="112"/>
  <c r="X145" i="112"/>
  <c r="X145" i="113"/>
  <c r="X145" i="107"/>
  <c r="X145" i="104"/>
  <c r="X145" i="106"/>
  <c r="X145" i="115"/>
  <c r="X145" i="118"/>
  <c r="X145" i="105"/>
  <c r="X145" i="114"/>
  <c r="X145" i="111"/>
  <c r="X145" i="116"/>
  <c r="X145" i="117"/>
  <c r="X144" i="104"/>
  <c r="X144" i="105"/>
  <c r="X144" i="106"/>
  <c r="X144" i="114"/>
  <c r="X144" i="115"/>
  <c r="X144" i="116"/>
  <c r="X144" i="111"/>
  <c r="X144" i="113"/>
  <c r="X144" i="117"/>
  <c r="X144" i="107"/>
  <c r="X144" i="112"/>
  <c r="X144" i="118"/>
  <c r="AH144" i="113"/>
  <c r="AH144" i="112"/>
  <c r="AH144" i="114"/>
  <c r="AH144" i="118"/>
  <c r="AH144" i="105"/>
  <c r="AH144" i="116"/>
  <c r="AH144" i="107"/>
  <c r="AH144" i="104"/>
  <c r="AH144" i="115"/>
  <c r="AH144" i="111"/>
  <c r="AH144" i="117"/>
  <c r="AH144" i="106"/>
  <c r="AD146" i="113"/>
  <c r="AD146" i="112"/>
  <c r="AD146" i="105"/>
  <c r="AD146" i="116"/>
  <c r="AD146" i="118"/>
  <c r="AD146" i="104"/>
  <c r="AD146" i="114"/>
  <c r="AD146" i="107"/>
  <c r="AD146" i="106"/>
  <c r="AD146" i="117"/>
  <c r="AD146" i="115"/>
  <c r="AD146" i="111"/>
  <c r="AB146" i="104"/>
  <c r="AB146" i="105"/>
  <c r="AB146" i="106"/>
  <c r="AB146" i="114"/>
  <c r="AB146" i="115"/>
  <c r="AB146" i="116"/>
  <c r="AB146" i="111"/>
  <c r="AB146" i="113"/>
  <c r="AB146" i="117"/>
  <c r="AB146" i="107"/>
  <c r="AB146" i="112"/>
  <c r="AB146" i="118"/>
  <c r="V143" i="105"/>
  <c r="W143" i="105" s="1"/>
  <c r="V143" i="116"/>
  <c r="W143" i="116" s="1"/>
  <c r="V143" i="107"/>
  <c r="W143" i="107" s="1"/>
  <c r="AD145" i="106"/>
  <c r="AD145" i="114"/>
  <c r="AD145" i="115"/>
  <c r="AD145" i="116"/>
  <c r="AD145" i="104"/>
  <c r="AD145" i="105"/>
  <c r="AD145" i="112"/>
  <c r="AD145" i="117"/>
  <c r="AD145" i="111"/>
  <c r="AD145" i="118"/>
  <c r="AD145" i="113"/>
  <c r="AD145" i="107"/>
  <c r="AF145" i="112"/>
  <c r="AF145" i="113"/>
  <c r="AF145" i="104"/>
  <c r="AF145" i="106"/>
  <c r="AF145" i="115"/>
  <c r="AF145" i="107"/>
  <c r="AF145" i="118"/>
  <c r="AF145" i="116"/>
  <c r="AF145" i="111"/>
  <c r="AF145" i="105"/>
  <c r="AF145" i="114"/>
  <c r="AF145" i="117"/>
  <c r="AB144" i="106"/>
  <c r="AB144" i="114"/>
  <c r="AB144" i="115"/>
  <c r="AB144" i="116"/>
  <c r="AB144" i="104"/>
  <c r="AB144" i="105"/>
  <c r="AB144" i="112"/>
  <c r="AB144" i="117"/>
  <c r="AB144" i="111"/>
  <c r="AB144" i="118"/>
  <c r="AB144" i="113"/>
  <c r="AB144" i="107"/>
  <c r="AD144" i="112"/>
  <c r="AD144" i="113"/>
  <c r="AD144" i="104"/>
  <c r="AD144" i="106"/>
  <c r="AD144" i="115"/>
  <c r="AD144" i="107"/>
  <c r="AD144" i="118"/>
  <c r="AD144" i="105"/>
  <c r="AD144" i="114"/>
  <c r="AD144" i="116"/>
  <c r="AD144" i="111"/>
  <c r="AD144" i="117"/>
  <c r="AH146" i="112"/>
  <c r="AH146" i="113"/>
  <c r="AH146" i="104"/>
  <c r="AH146" i="106"/>
  <c r="AH146" i="115"/>
  <c r="AH146" i="107"/>
  <c r="AH146" i="118"/>
  <c r="AH146" i="105"/>
  <c r="AH146" i="114"/>
  <c r="AH146" i="116"/>
  <c r="AH146" i="111"/>
  <c r="AH146" i="117"/>
  <c r="AF143" i="113"/>
  <c r="AF143" i="112"/>
  <c r="AF143" i="114"/>
  <c r="AF143" i="118"/>
  <c r="AF143" i="105"/>
  <c r="AF143" i="116"/>
  <c r="AF143" i="107"/>
  <c r="AF143" i="104"/>
  <c r="AF143" i="106"/>
  <c r="AF143" i="111"/>
  <c r="AF143" i="117"/>
  <c r="AF143" i="115"/>
  <c r="AD143" i="104"/>
  <c r="AD143" i="105"/>
  <c r="AD143" i="106"/>
  <c r="AD143" i="114"/>
  <c r="AD143" i="115"/>
  <c r="AD143" i="116"/>
  <c r="AD143" i="113"/>
  <c r="AD143" i="111"/>
  <c r="AD143" i="117"/>
  <c r="AD143" i="112"/>
  <c r="AD143" i="107"/>
  <c r="AD143" i="118"/>
  <c r="AH145" i="104"/>
  <c r="AH145" i="105"/>
  <c r="AH145" i="106"/>
  <c r="AH145" i="114"/>
  <c r="AH145" i="115"/>
  <c r="AH145" i="116"/>
  <c r="AH145" i="113"/>
  <c r="AH145" i="111"/>
  <c r="AH145" i="117"/>
  <c r="AH145" i="112"/>
  <c r="AH145" i="107"/>
  <c r="AH145" i="118"/>
  <c r="AF144" i="104"/>
  <c r="AF144" i="105"/>
  <c r="AF144" i="106"/>
  <c r="AF144" i="114"/>
  <c r="AF144" i="115"/>
  <c r="AF144" i="116"/>
  <c r="AF144" i="113"/>
  <c r="AF144" i="111"/>
  <c r="AF144" i="117"/>
  <c r="AF144" i="112"/>
  <c r="AF144" i="107"/>
  <c r="AF144" i="118"/>
  <c r="V146" i="113"/>
  <c r="W146" i="113" s="1"/>
  <c r="V146" i="112"/>
  <c r="W146" i="112" s="1"/>
  <c r="V146" i="114"/>
  <c r="W146" i="114" s="1"/>
  <c r="V146" i="118"/>
  <c r="W146" i="118" s="1"/>
  <c r="V146" i="105"/>
  <c r="W146" i="105" s="1"/>
  <c r="V146" i="116"/>
  <c r="W146" i="116" s="1"/>
  <c r="V146" i="107"/>
  <c r="W146" i="107" s="1"/>
  <c r="V146" i="104"/>
  <c r="W146" i="104" s="1"/>
  <c r="V146" i="106"/>
  <c r="W146" i="106" s="1"/>
  <c r="V146" i="111"/>
  <c r="W146" i="111" s="1"/>
  <c r="V146" i="117"/>
  <c r="W146" i="117" s="1"/>
  <c r="V146" i="115"/>
  <c r="W146" i="115" s="1"/>
  <c r="X146" i="106"/>
  <c r="X146" i="114"/>
  <c r="X146" i="115"/>
  <c r="X146" i="116"/>
  <c r="X146" i="104"/>
  <c r="X146" i="105"/>
  <c r="X146" i="117"/>
  <c r="X146" i="112"/>
  <c r="X146" i="111"/>
  <c r="X146" i="113"/>
  <c r="X146" i="107"/>
  <c r="X146" i="118"/>
  <c r="X143" i="113"/>
  <c r="X143" i="112"/>
  <c r="X143" i="105"/>
  <c r="X143" i="116"/>
  <c r="X143" i="118"/>
  <c r="X143" i="104"/>
  <c r="X143" i="114"/>
  <c r="X143" i="107"/>
  <c r="X143" i="115"/>
  <c r="X143" i="117"/>
  <c r="X143" i="106"/>
  <c r="X143" i="111"/>
  <c r="Z143" i="106"/>
  <c r="Z143" i="114"/>
  <c r="Z143" i="115"/>
  <c r="Z143" i="116"/>
  <c r="Z143" i="104"/>
  <c r="Z143" i="105"/>
  <c r="Z143" i="112"/>
  <c r="Z143" i="117"/>
  <c r="Z143" i="111"/>
  <c r="Z143" i="118"/>
  <c r="Z143" i="113"/>
  <c r="Z143" i="107"/>
  <c r="R53" i="101"/>
  <c r="N53" i="101"/>
  <c r="AB99" i="103"/>
  <c r="AH99" i="103"/>
  <c r="AN51" i="99"/>
  <c r="AL51" i="99"/>
  <c r="AP51" i="99"/>
  <c r="AF99" i="103"/>
  <c r="R55" i="101"/>
  <c r="N55" i="101"/>
  <c r="AD99" i="103"/>
  <c r="N51" i="101"/>
  <c r="J51" i="101"/>
  <c r="R54" i="101"/>
  <c r="N54" i="101"/>
  <c r="X99" i="103"/>
  <c r="Z99" i="103"/>
  <c r="F43" i="101"/>
  <c r="AD123" i="103"/>
  <c r="AF123" i="103"/>
  <c r="Z125" i="103"/>
  <c r="AH125" i="103"/>
  <c r="AB125" i="103"/>
  <c r="AD127" i="103"/>
  <c r="AF127" i="103"/>
  <c r="Z129" i="103"/>
  <c r="AH129" i="103"/>
  <c r="AB129" i="103"/>
  <c r="AD131" i="103"/>
  <c r="AF131" i="103"/>
  <c r="X111" i="103"/>
  <c r="AF111" i="103"/>
  <c r="Z111" i="103"/>
  <c r="AH111" i="103"/>
  <c r="AF124" i="103"/>
  <c r="Z124" i="103"/>
  <c r="AH124" i="103"/>
  <c r="AB126" i="103"/>
  <c r="AD126" i="103"/>
  <c r="AF128" i="103"/>
  <c r="AH128" i="103"/>
  <c r="AB130" i="103"/>
  <c r="AD130" i="103"/>
  <c r="Z143" i="103"/>
  <c r="AH143" i="103"/>
  <c r="AB143" i="103"/>
  <c r="AD145" i="103"/>
  <c r="X145" i="103"/>
  <c r="AF145" i="103"/>
  <c r="Z147" i="103"/>
  <c r="AB147" i="103"/>
  <c r="AD149" i="103"/>
  <c r="X149" i="103"/>
  <c r="AF149" i="103"/>
  <c r="Z151" i="103"/>
  <c r="AH151" i="103"/>
  <c r="AB151" i="103"/>
  <c r="AD110" i="103"/>
  <c r="X110" i="103"/>
  <c r="AF110" i="103"/>
  <c r="Z112" i="103"/>
  <c r="AH112" i="103"/>
  <c r="AB112" i="103"/>
  <c r="X144" i="103"/>
  <c r="AB144" i="103"/>
  <c r="AH144" i="103"/>
  <c r="AB146" i="103"/>
  <c r="AD146" i="103"/>
  <c r="X148" i="103"/>
  <c r="AF148" i="103"/>
  <c r="Z148" i="103"/>
  <c r="AH148" i="103"/>
  <c r="AB150" i="103"/>
  <c r="AD150" i="103"/>
  <c r="AF132" i="103"/>
  <c r="Z132" i="103"/>
  <c r="AH132" i="103"/>
  <c r="Z123" i="103"/>
  <c r="AH123" i="103"/>
  <c r="AB123" i="103"/>
  <c r="AD125" i="103"/>
  <c r="AF125" i="103"/>
  <c r="Z127" i="103"/>
  <c r="AH127" i="103"/>
  <c r="AB127" i="103"/>
  <c r="AD129" i="103"/>
  <c r="AF129" i="103"/>
  <c r="Z131" i="103"/>
  <c r="AH131" i="103"/>
  <c r="AB131" i="103"/>
  <c r="AB111" i="103"/>
  <c r="AD111" i="103"/>
  <c r="AB124" i="103"/>
  <c r="AD124" i="103"/>
  <c r="AF126" i="103"/>
  <c r="Z126" i="103"/>
  <c r="AH126" i="103"/>
  <c r="AB128" i="103"/>
  <c r="AD128" i="103"/>
  <c r="AF130" i="103"/>
  <c r="Z130" i="103"/>
  <c r="AH130" i="103"/>
  <c r="AD143" i="103"/>
  <c r="X143" i="103"/>
  <c r="AF143" i="103"/>
  <c r="Z145" i="103"/>
  <c r="AH145" i="103"/>
  <c r="AB145" i="103"/>
  <c r="AD147" i="103"/>
  <c r="X147" i="103"/>
  <c r="AF147" i="103"/>
  <c r="Z149" i="103"/>
  <c r="AH149" i="103"/>
  <c r="AB149" i="103"/>
  <c r="AD151" i="103"/>
  <c r="X151" i="103"/>
  <c r="AF151" i="103"/>
  <c r="Z110" i="103"/>
  <c r="AH110" i="103"/>
  <c r="AB110" i="103"/>
  <c r="AD112" i="103"/>
  <c r="X112" i="103"/>
  <c r="AF112" i="103"/>
  <c r="AD144" i="103"/>
  <c r="Z144" i="103"/>
  <c r="AF144" i="103"/>
  <c r="X146" i="103"/>
  <c r="AF146" i="103"/>
  <c r="Z146" i="103"/>
  <c r="AH146" i="103"/>
  <c r="AB148" i="103"/>
  <c r="AD148" i="103"/>
  <c r="X150" i="103"/>
  <c r="AF150" i="103"/>
  <c r="Z150" i="103"/>
  <c r="AH150" i="103"/>
  <c r="AB132" i="103"/>
  <c r="AD132" i="103"/>
  <c r="V110" i="103"/>
  <c r="V113" i="103"/>
  <c r="V112" i="103"/>
  <c r="AH147" i="103" l="1"/>
  <c r="V143" i="118"/>
  <c r="W143" i="118" s="1"/>
  <c r="V143" i="111"/>
  <c r="W143" i="111" s="1"/>
  <c r="V143" i="106"/>
  <c r="W143" i="106" s="1"/>
  <c r="V145" i="107"/>
  <c r="W145" i="107" s="1"/>
  <c r="AH147" i="116"/>
  <c r="AH147" i="114"/>
  <c r="AH147" i="105"/>
  <c r="V124" i="105"/>
  <c r="AF52" i="111"/>
  <c r="AF52" i="115"/>
  <c r="AF52" i="106"/>
  <c r="V112" i="118"/>
  <c r="V112" i="114"/>
  <c r="V112" i="112"/>
  <c r="V127" i="118"/>
  <c r="V127" i="116"/>
  <c r="V127" i="106"/>
  <c r="V126" i="107"/>
  <c r="V131" i="114"/>
  <c r="V143" i="117"/>
  <c r="W143" i="117" s="1"/>
  <c r="V143" i="115"/>
  <c r="W143" i="115" s="1"/>
  <c r="V143" i="104"/>
  <c r="W143" i="104" s="1"/>
  <c r="AH147" i="111"/>
  <c r="AH147" i="117"/>
  <c r="AH147" i="112"/>
  <c r="AF52" i="117"/>
  <c r="AF52" i="113"/>
  <c r="AF52" i="104"/>
  <c r="V112" i="107"/>
  <c r="V112" i="113"/>
  <c r="V112" i="104"/>
  <c r="V127" i="107"/>
  <c r="V127" i="114"/>
  <c r="V127" i="105"/>
  <c r="V143" i="112"/>
  <c r="W143" i="112" s="1"/>
  <c r="V143" i="113"/>
  <c r="W143" i="113" s="1"/>
  <c r="AH147" i="107"/>
  <c r="AH147" i="115"/>
  <c r="V124" i="117"/>
  <c r="AF52" i="118"/>
  <c r="AF52" i="114"/>
  <c r="V112" i="111"/>
  <c r="V112" i="117"/>
  <c r="V127" i="117"/>
  <c r="V127" i="113"/>
  <c r="V151" i="112"/>
  <c r="W151" i="112" s="1"/>
  <c r="V144" i="118"/>
  <c r="W144" i="118" s="1"/>
  <c r="V132" i="111"/>
  <c r="V151" i="118"/>
  <c r="W151" i="118" s="1"/>
  <c r="V151" i="113"/>
  <c r="W151" i="113" s="1"/>
  <c r="Z128" i="115"/>
  <c r="V111" i="106"/>
  <c r="V149" i="111"/>
  <c r="W149" i="111" s="1"/>
  <c r="V149" i="112"/>
  <c r="W149" i="112" s="1"/>
  <c r="V128" i="115"/>
  <c r="V99" i="111"/>
  <c r="V99" i="107"/>
  <c r="V99" i="106"/>
  <c r="V150" i="111"/>
  <c r="W150" i="111" s="1"/>
  <c r="V148" i="104"/>
  <c r="W148" i="104" s="1"/>
  <c r="V149" i="113"/>
  <c r="W149" i="113" s="1"/>
  <c r="V128" i="113"/>
  <c r="V99" i="103"/>
  <c r="V144" i="107"/>
  <c r="W144" i="107" s="1"/>
  <c r="V132" i="112"/>
  <c r="V129" i="118"/>
  <c r="V151" i="111"/>
  <c r="W151" i="111" s="1"/>
  <c r="V151" i="106"/>
  <c r="W151" i="106" s="1"/>
  <c r="Z128" i="112"/>
  <c r="V147" i="111"/>
  <c r="W147" i="111" s="1"/>
  <c r="V149" i="117"/>
  <c r="W149" i="117" s="1"/>
  <c r="V149" i="106"/>
  <c r="W149" i="106" s="1"/>
  <c r="V128" i="112"/>
  <c r="V99" i="118"/>
  <c r="V99" i="116"/>
  <c r="V130" i="113"/>
  <c r="V145" i="118"/>
  <c r="W145" i="118" s="1"/>
  <c r="V145" i="116"/>
  <c r="W145" i="116" s="1"/>
  <c r="V124" i="111"/>
  <c r="V124" i="106"/>
  <c r="V126" i="118"/>
  <c r="V126" i="112"/>
  <c r="V131" i="115"/>
  <c r="V148" i="118"/>
  <c r="W148" i="118" s="1"/>
  <c r="V148" i="106"/>
  <c r="W148" i="106" s="1"/>
  <c r="V125" i="116"/>
  <c r="V145" i="113"/>
  <c r="W145" i="113" s="1"/>
  <c r="V145" i="115"/>
  <c r="W145" i="115" s="1"/>
  <c r="V124" i="107"/>
  <c r="V124" i="104"/>
  <c r="V151" i="114"/>
  <c r="W151" i="114" s="1"/>
  <c r="V149" i="116"/>
  <c r="W149" i="116" s="1"/>
  <c r="V128" i="116"/>
  <c r="V126" i="106"/>
  <c r="V126" i="105"/>
  <c r="V131" i="117"/>
  <c r="V148" i="115"/>
  <c r="W148" i="115" s="1"/>
  <c r="V148" i="105"/>
  <c r="W148" i="105" s="1"/>
  <c r="V125" i="115"/>
  <c r="V124" i="114"/>
  <c r="V124" i="112"/>
  <c r="V128" i="107"/>
  <c r="V128" i="106"/>
  <c r="V126" i="116"/>
  <c r="V125" i="105"/>
  <c r="V145" i="117"/>
  <c r="W145" i="117" s="1"/>
  <c r="V124" i="116"/>
  <c r="V151" i="117"/>
  <c r="W151" i="117" s="1"/>
  <c r="V151" i="104"/>
  <c r="W151" i="104" s="1"/>
  <c r="V149" i="114"/>
  <c r="W149" i="114" s="1"/>
  <c r="V149" i="105"/>
  <c r="W149" i="105" s="1"/>
  <c r="V128" i="111"/>
  <c r="V128" i="105"/>
  <c r="V126" i="115"/>
  <c r="V131" i="111"/>
  <c r="V131" i="106"/>
  <c r="V122" i="113"/>
  <c r="V148" i="114"/>
  <c r="W148" i="114" s="1"/>
  <c r="V125" i="118"/>
  <c r="V125" i="104"/>
  <c r="V145" i="111"/>
  <c r="W145" i="111" s="1"/>
  <c r="V145" i="106"/>
  <c r="W145" i="106" s="1"/>
  <c r="V145" i="112"/>
  <c r="W145" i="112" s="1"/>
  <c r="V131" i="116"/>
  <c r="V131" i="112"/>
  <c r="V122" i="116"/>
  <c r="V148" i="116"/>
  <c r="W148" i="116" s="1"/>
  <c r="V130" i="104"/>
  <c r="V145" i="105"/>
  <c r="W145" i="105" s="1"/>
  <c r="V124" i="115"/>
  <c r="V151" i="115"/>
  <c r="W151" i="115" s="1"/>
  <c r="V149" i="107"/>
  <c r="W149" i="107" s="1"/>
  <c r="V149" i="104"/>
  <c r="W149" i="104" s="1"/>
  <c r="V128" i="117"/>
  <c r="V128" i="104"/>
  <c r="V126" i="114"/>
  <c r="V131" i="118"/>
  <c r="V131" i="105"/>
  <c r="V122" i="104"/>
  <c r="V148" i="113"/>
  <c r="W148" i="113" s="1"/>
  <c r="V125" i="117"/>
  <c r="V126" i="117"/>
  <c r="V131" i="113"/>
  <c r="V124" i="118"/>
  <c r="V126" i="111"/>
  <c r="V131" i="107"/>
  <c r="V148" i="111"/>
  <c r="W148" i="111" s="1"/>
  <c r="V125" i="114"/>
  <c r="V125" i="111"/>
  <c r="V125" i="107"/>
  <c r="V121" i="104"/>
  <c r="V121" i="117"/>
  <c r="V130" i="115"/>
  <c r="V121" i="116"/>
  <c r="V150" i="116"/>
  <c r="W150" i="116" s="1"/>
  <c r="V150" i="106"/>
  <c r="W150" i="106" s="1"/>
  <c r="V111" i="103"/>
  <c r="V144" i="105"/>
  <c r="W144" i="105" s="1"/>
  <c r="V144" i="115"/>
  <c r="W144" i="115" s="1"/>
  <c r="V144" i="113"/>
  <c r="W144" i="113" s="1"/>
  <c r="V132" i="107"/>
  <c r="V132" i="116"/>
  <c r="V132" i="105"/>
  <c r="V129" i="117"/>
  <c r="V129" i="116"/>
  <c r="V129" i="105"/>
  <c r="Z128" i="107"/>
  <c r="Z133" i="107" s="1"/>
  <c r="Z128" i="114"/>
  <c r="Z133" i="114" s="1"/>
  <c r="Z128" i="105"/>
  <c r="Z133" i="105" s="1"/>
  <c r="V111" i="115"/>
  <c r="V111" i="113"/>
  <c r="V111" i="104"/>
  <c r="V147" i="107"/>
  <c r="W147" i="107" s="1"/>
  <c r="V147" i="114"/>
  <c r="W147" i="114" s="1"/>
  <c r="V147" i="105"/>
  <c r="W147" i="105" s="1"/>
  <c r="V150" i="113"/>
  <c r="W150" i="113" s="1"/>
  <c r="V150" i="114"/>
  <c r="W150" i="114" s="1"/>
  <c r="V150" i="105"/>
  <c r="W150" i="105" s="1"/>
  <c r="Z128" i="103"/>
  <c r="V144" i="117"/>
  <c r="W144" i="117" s="1"/>
  <c r="V144" i="106"/>
  <c r="W144" i="106" s="1"/>
  <c r="V144" i="112"/>
  <c r="W144" i="112" s="1"/>
  <c r="V132" i="117"/>
  <c r="V132" i="115"/>
  <c r="V132" i="104"/>
  <c r="V129" i="114"/>
  <c r="V129" i="115"/>
  <c r="V129" i="104"/>
  <c r="Z128" i="117"/>
  <c r="Z128" i="106"/>
  <c r="Z133" i="106" s="1"/>
  <c r="Z128" i="104"/>
  <c r="Z133" i="104" s="1"/>
  <c r="V111" i="117"/>
  <c r="V111" i="114"/>
  <c r="V111" i="105"/>
  <c r="V147" i="117"/>
  <c r="W147" i="117" s="1"/>
  <c r="V147" i="112"/>
  <c r="W147" i="112" s="1"/>
  <c r="V147" i="104"/>
  <c r="W147" i="104" s="1"/>
  <c r="V150" i="107"/>
  <c r="W150" i="107" s="1"/>
  <c r="V150" i="115"/>
  <c r="W150" i="115" s="1"/>
  <c r="V150" i="104"/>
  <c r="W150" i="104" s="1"/>
  <c r="V144" i="116"/>
  <c r="W144" i="116" s="1"/>
  <c r="V144" i="111"/>
  <c r="W144" i="111" s="1"/>
  <c r="V132" i="118"/>
  <c r="V132" i="114"/>
  <c r="V129" i="111"/>
  <c r="V129" i="107"/>
  <c r="Z128" i="111"/>
  <c r="Z128" i="116"/>
  <c r="V111" i="111"/>
  <c r="V111" i="116"/>
  <c r="V147" i="118"/>
  <c r="W147" i="118" s="1"/>
  <c r="V147" i="115"/>
  <c r="W147" i="115" s="1"/>
  <c r="V150" i="118"/>
  <c r="W150" i="118" s="1"/>
  <c r="V150" i="117"/>
  <c r="W150" i="117" s="1"/>
  <c r="V122" i="111"/>
  <c r="V122" i="107"/>
  <c r="V122" i="112"/>
  <c r="V130" i="111"/>
  <c r="V130" i="107"/>
  <c r="V130" i="112"/>
  <c r="V121" i="111"/>
  <c r="V121" i="113"/>
  <c r="V121" i="115"/>
  <c r="V122" i="115"/>
  <c r="V122" i="117"/>
  <c r="V122" i="106"/>
  <c r="V130" i="116"/>
  <c r="V130" i="117"/>
  <c r="V130" i="106"/>
  <c r="V121" i="114"/>
  <c r="V121" i="112"/>
  <c r="V121" i="106"/>
  <c r="V122" i="118"/>
  <c r="V122" i="114"/>
  <c r="V130" i="118"/>
  <c r="V130" i="114"/>
  <c r="V121" i="118"/>
  <c r="V121" i="107"/>
  <c r="X120" i="112"/>
  <c r="X133" i="112" s="1"/>
  <c r="X120" i="115"/>
  <c r="X133" i="115" s="1"/>
  <c r="X120" i="111"/>
  <c r="X133" i="111" s="1"/>
  <c r="X120" i="106"/>
  <c r="X133" i="106" s="1"/>
  <c r="X120" i="116"/>
  <c r="X133" i="116" s="1"/>
  <c r="X120" i="118"/>
  <c r="X133" i="118" s="1"/>
  <c r="X120" i="104"/>
  <c r="X133" i="104" s="1"/>
  <c r="X120" i="113"/>
  <c r="X133" i="113" s="1"/>
  <c r="X120" i="117"/>
  <c r="X133" i="117" s="1"/>
  <c r="X120" i="105"/>
  <c r="X133" i="105" s="1"/>
  <c r="X120" i="114"/>
  <c r="X133" i="114" s="1"/>
  <c r="X120" i="107"/>
  <c r="X133" i="107" s="1"/>
  <c r="V120" i="106"/>
  <c r="V120" i="107"/>
  <c r="V120" i="114"/>
  <c r="V120" i="112"/>
  <c r="V120" i="111"/>
  <c r="V120" i="118"/>
  <c r="V120" i="104"/>
  <c r="V120" i="115"/>
  <c r="V120" i="113"/>
  <c r="V120" i="105"/>
  <c r="V120" i="116"/>
  <c r="V120" i="117"/>
  <c r="AF55" i="120"/>
  <c r="AF54" i="120"/>
  <c r="AF52" i="120"/>
  <c r="X114" i="104"/>
  <c r="Z114" i="104"/>
  <c r="AF114" i="111"/>
  <c r="AB133" i="118"/>
  <c r="Z114" i="112"/>
  <c r="X114" i="118"/>
  <c r="AF133" i="107"/>
  <c r="AH114" i="118"/>
  <c r="AD114" i="113"/>
  <c r="AD152" i="115"/>
  <c r="Z114" i="115"/>
  <c r="Z114" i="106"/>
  <c r="AD133" i="106"/>
  <c r="X114" i="116"/>
  <c r="X114" i="115"/>
  <c r="AF114" i="112"/>
  <c r="AB114" i="113"/>
  <c r="AB133" i="105"/>
  <c r="AH133" i="117"/>
  <c r="AD133" i="115"/>
  <c r="Z133" i="115"/>
  <c r="AF133" i="111"/>
  <c r="Z152" i="107"/>
  <c r="Z152" i="117"/>
  <c r="Z152" i="116"/>
  <c r="X152" i="111"/>
  <c r="X152" i="107"/>
  <c r="X152" i="116"/>
  <c r="AD152" i="118"/>
  <c r="AD152" i="111"/>
  <c r="AD152" i="114"/>
  <c r="AF152" i="115"/>
  <c r="AF152" i="104"/>
  <c r="AH152" i="112"/>
  <c r="AB152" i="106"/>
  <c r="AF114" i="107"/>
  <c r="AB114" i="117"/>
  <c r="Z114" i="117"/>
  <c r="Z114" i="113"/>
  <c r="AD133" i="113"/>
  <c r="AD133" i="104"/>
  <c r="AH133" i="118"/>
  <c r="AH133" i="114"/>
  <c r="Z133" i="112"/>
  <c r="AH133" i="105"/>
  <c r="AB133" i="115"/>
  <c r="AH133" i="116"/>
  <c r="Z133" i="118"/>
  <c r="X114" i="111"/>
  <c r="AB114" i="107"/>
  <c r="AB114" i="104"/>
  <c r="Z114" i="111"/>
  <c r="Z114" i="118"/>
  <c r="AD114" i="118"/>
  <c r="AB133" i="106"/>
  <c r="AH133" i="106"/>
  <c r="AF133" i="117"/>
  <c r="Z133" i="113"/>
  <c r="AH114" i="112"/>
  <c r="AD133" i="112"/>
  <c r="AB133" i="116"/>
  <c r="AF133" i="105"/>
  <c r="X54" i="104"/>
  <c r="X54" i="105"/>
  <c r="X54" i="106"/>
  <c r="X54" i="114"/>
  <c r="X54" i="113"/>
  <c r="X54" i="116"/>
  <c r="X54" i="115"/>
  <c r="X54" i="117"/>
  <c r="X54" i="107"/>
  <c r="X54" i="118"/>
  <c r="X54" i="112"/>
  <c r="X54" i="111"/>
  <c r="AB51" i="104"/>
  <c r="AB51" i="106"/>
  <c r="AB51" i="113"/>
  <c r="AB51" i="105"/>
  <c r="AB51" i="116"/>
  <c r="AB51" i="115"/>
  <c r="AB51" i="114"/>
  <c r="AB51" i="117"/>
  <c r="AB51" i="107"/>
  <c r="AB51" i="111"/>
  <c r="AB51" i="118"/>
  <c r="AB51" i="112"/>
  <c r="X55" i="104"/>
  <c r="X55" i="105"/>
  <c r="X55" i="112"/>
  <c r="X55" i="113"/>
  <c r="X55" i="106"/>
  <c r="X55" i="115"/>
  <c r="X55" i="114"/>
  <c r="X55" i="117"/>
  <c r="X55" i="116"/>
  <c r="X55" i="118"/>
  <c r="X55" i="107"/>
  <c r="X55" i="111"/>
  <c r="AB53" i="105"/>
  <c r="AB53" i="112"/>
  <c r="AB53" i="106"/>
  <c r="AB53" i="113"/>
  <c r="AB53" i="115"/>
  <c r="AB53" i="114"/>
  <c r="AB53" i="104"/>
  <c r="AB53" i="116"/>
  <c r="AB53" i="117"/>
  <c r="AB53" i="118"/>
  <c r="AB53" i="107"/>
  <c r="AB53" i="111"/>
  <c r="AF114" i="104"/>
  <c r="AD133" i="114"/>
  <c r="AD114" i="105"/>
  <c r="AB133" i="107"/>
  <c r="AH114" i="106"/>
  <c r="AF133" i="104"/>
  <c r="Z152" i="105"/>
  <c r="X152" i="117"/>
  <c r="X152" i="104"/>
  <c r="AD152" i="116"/>
  <c r="AF152" i="111"/>
  <c r="AD152" i="107"/>
  <c r="AB152" i="118"/>
  <c r="X152" i="105"/>
  <c r="AH152" i="114"/>
  <c r="Z152" i="112"/>
  <c r="X53" i="104"/>
  <c r="X53" i="105"/>
  <c r="X53" i="106"/>
  <c r="X53" i="112"/>
  <c r="X53" i="116"/>
  <c r="X53" i="115"/>
  <c r="X53" i="114"/>
  <c r="X53" i="107"/>
  <c r="X53" i="117"/>
  <c r="X53" i="111"/>
  <c r="X53" i="113"/>
  <c r="X53" i="118"/>
  <c r="Z152" i="111"/>
  <c r="Z152" i="104"/>
  <c r="Z152" i="106"/>
  <c r="AD152" i="117"/>
  <c r="AF114" i="113"/>
  <c r="AF114" i="114"/>
  <c r="AF114" i="105"/>
  <c r="AB114" i="116"/>
  <c r="AB114" i="115"/>
  <c r="AB114" i="105"/>
  <c r="Z114" i="116"/>
  <c r="Z114" i="105"/>
  <c r="AD133" i="117"/>
  <c r="AD133" i="105"/>
  <c r="AD114" i="111"/>
  <c r="AD114" i="107"/>
  <c r="AD114" i="106"/>
  <c r="AB133" i="112"/>
  <c r="AH133" i="115"/>
  <c r="AH133" i="112"/>
  <c r="AH114" i="117"/>
  <c r="Z133" i="116"/>
  <c r="AF133" i="118"/>
  <c r="AF133" i="114"/>
  <c r="AF133" i="113"/>
  <c r="X114" i="106"/>
  <c r="X51" i="104"/>
  <c r="X51" i="105"/>
  <c r="X51" i="112"/>
  <c r="X51" i="106"/>
  <c r="X51" i="113"/>
  <c r="X51" i="115"/>
  <c r="X51" i="114"/>
  <c r="X51" i="116"/>
  <c r="X51" i="117"/>
  <c r="X51" i="118"/>
  <c r="X51" i="107"/>
  <c r="X51" i="111"/>
  <c r="AF53" i="104"/>
  <c r="AF53" i="106"/>
  <c r="AF53" i="105"/>
  <c r="AF53" i="113"/>
  <c r="AF53" i="116"/>
  <c r="AF53" i="112"/>
  <c r="AF53" i="115"/>
  <c r="AF53" i="114"/>
  <c r="AF53" i="117"/>
  <c r="AF53" i="107"/>
  <c r="AF53" i="111"/>
  <c r="AF53" i="118"/>
  <c r="AH152" i="118"/>
  <c r="AB152" i="116"/>
  <c r="AF114" i="115"/>
  <c r="AH114" i="115"/>
  <c r="Z133" i="111"/>
  <c r="AF133" i="112"/>
  <c r="X114" i="105"/>
  <c r="AF54" i="104"/>
  <c r="AF54" i="105"/>
  <c r="AF54" i="112"/>
  <c r="AF54" i="114"/>
  <c r="AF54" i="106"/>
  <c r="AF54" i="113"/>
  <c r="AF54" i="115"/>
  <c r="AF54" i="116"/>
  <c r="AF54" i="118"/>
  <c r="AF54" i="107"/>
  <c r="AF54" i="117"/>
  <c r="AF54" i="111"/>
  <c r="X152" i="106"/>
  <c r="AH152" i="115"/>
  <c r="AB152" i="114"/>
  <c r="AF114" i="118"/>
  <c r="AB114" i="111"/>
  <c r="AB114" i="106"/>
  <c r="Z114" i="114"/>
  <c r="AD133" i="111"/>
  <c r="AD133" i="107"/>
  <c r="AD114" i="117"/>
  <c r="AD114" i="114"/>
  <c r="AD114" i="104"/>
  <c r="AB133" i="117"/>
  <c r="AB133" i="114"/>
  <c r="AB133" i="104"/>
  <c r="AH114" i="111"/>
  <c r="AH114" i="116"/>
  <c r="AH114" i="105"/>
  <c r="AF133" i="116"/>
  <c r="AF133" i="106"/>
  <c r="X114" i="117"/>
  <c r="X114" i="112"/>
  <c r="AH152" i="106"/>
  <c r="AF114" i="116"/>
  <c r="AH133" i="111"/>
  <c r="AH114" i="114"/>
  <c r="X114" i="107"/>
  <c r="AB54" i="104"/>
  <c r="AB54" i="105"/>
  <c r="AB54" i="106"/>
  <c r="AB54" i="112"/>
  <c r="AB54" i="113"/>
  <c r="AB54" i="116"/>
  <c r="AB54" i="115"/>
  <c r="AB54" i="117"/>
  <c r="AB54" i="114"/>
  <c r="AB54" i="107"/>
  <c r="AB54" i="111"/>
  <c r="AB54" i="118"/>
  <c r="AF51" i="104"/>
  <c r="AF51" i="105"/>
  <c r="AF51" i="112"/>
  <c r="AF51" i="113"/>
  <c r="AF51" i="115"/>
  <c r="AF51" i="114"/>
  <c r="AF51" i="117"/>
  <c r="AF51" i="106"/>
  <c r="AF51" i="118"/>
  <c r="AF51" i="116"/>
  <c r="AF51" i="107"/>
  <c r="AF51" i="111"/>
  <c r="AB55" i="104"/>
  <c r="AB55" i="105"/>
  <c r="AB55" i="106"/>
  <c r="AB55" i="112"/>
  <c r="AB55" i="116"/>
  <c r="AB55" i="113"/>
  <c r="AB55" i="115"/>
  <c r="AB55" i="107"/>
  <c r="AB55" i="111"/>
  <c r="AB55" i="117"/>
  <c r="AB55" i="118"/>
  <c r="AB55" i="114"/>
  <c r="Z152" i="115"/>
  <c r="AF152" i="117"/>
  <c r="AF55" i="105"/>
  <c r="AF55" i="104"/>
  <c r="AF55" i="112"/>
  <c r="AF55" i="106"/>
  <c r="AF55" i="113"/>
  <c r="AF55" i="115"/>
  <c r="AF55" i="114"/>
  <c r="AF55" i="116"/>
  <c r="AF55" i="117"/>
  <c r="AF55" i="118"/>
  <c r="AF55" i="107"/>
  <c r="AF55" i="111"/>
  <c r="Z152" i="118"/>
  <c r="Z152" i="114"/>
  <c r="X152" i="112"/>
  <c r="AD152" i="112"/>
  <c r="AD152" i="105"/>
  <c r="AF152" i="113"/>
  <c r="AB152" i="105"/>
  <c r="AF114" i="117"/>
  <c r="AF114" i="106"/>
  <c r="AB114" i="118"/>
  <c r="AB114" i="114"/>
  <c r="AB114" i="112"/>
  <c r="Z114" i="107"/>
  <c r="AD133" i="118"/>
  <c r="AD133" i="116"/>
  <c r="AD114" i="115"/>
  <c r="AD114" i="116"/>
  <c r="AD114" i="112"/>
  <c r="AB133" i="111"/>
  <c r="AB133" i="113"/>
  <c r="AH133" i="107"/>
  <c r="AH133" i="113"/>
  <c r="AH133" i="104"/>
  <c r="AH114" i="107"/>
  <c r="AH114" i="113"/>
  <c r="AH114" i="104"/>
  <c r="Z133" i="117"/>
  <c r="AF133" i="115"/>
  <c r="X114" i="114"/>
  <c r="X114" i="113"/>
  <c r="AF152" i="118"/>
  <c r="AH152" i="116"/>
  <c r="AB152" i="117"/>
  <c r="Z152" i="113"/>
  <c r="X152" i="114"/>
  <c r="AD152" i="113"/>
  <c r="AD152" i="106"/>
  <c r="AF152" i="107"/>
  <c r="AF152" i="114"/>
  <c r="AH152" i="107"/>
  <c r="AH152" i="117"/>
  <c r="AB152" i="104"/>
  <c r="AF152" i="116"/>
  <c r="AF152" i="112"/>
  <c r="AH152" i="113"/>
  <c r="AH152" i="105"/>
  <c r="AB152" i="107"/>
  <c r="AB152" i="113"/>
  <c r="X152" i="115"/>
  <c r="X152" i="118"/>
  <c r="X152" i="113"/>
  <c r="AD152" i="104"/>
  <c r="AF152" i="106"/>
  <c r="AF152" i="105"/>
  <c r="AH152" i="111"/>
  <c r="AH152" i="104"/>
  <c r="AB152" i="111"/>
  <c r="AB152" i="115"/>
  <c r="AB152" i="112"/>
  <c r="B156" i="120"/>
  <c r="B151" i="120"/>
  <c r="B150" i="120"/>
  <c r="B149" i="120"/>
  <c r="B148" i="120"/>
  <c r="B147" i="120"/>
  <c r="B146" i="120"/>
  <c r="B145" i="120"/>
  <c r="B144" i="120"/>
  <c r="B143" i="120"/>
  <c r="B142" i="120"/>
  <c r="B141" i="120"/>
  <c r="B140" i="120"/>
  <c r="B139" i="120"/>
  <c r="B138" i="120"/>
  <c r="B137" i="120"/>
  <c r="B132" i="120"/>
  <c r="B131" i="120"/>
  <c r="B130" i="120"/>
  <c r="B129" i="120"/>
  <c r="B128" i="120"/>
  <c r="B127" i="120"/>
  <c r="B126" i="120"/>
  <c r="B125" i="120"/>
  <c r="B124" i="120"/>
  <c r="B123" i="120"/>
  <c r="B122" i="120"/>
  <c r="B121" i="120"/>
  <c r="B120" i="120"/>
  <c r="B119" i="120"/>
  <c r="B118" i="120"/>
  <c r="B113" i="120"/>
  <c r="B112" i="120"/>
  <c r="B111" i="120"/>
  <c r="B110" i="120"/>
  <c r="B109" i="120"/>
  <c r="B108" i="120"/>
  <c r="B107" i="120"/>
  <c r="B106" i="120"/>
  <c r="B105" i="120"/>
  <c r="B104" i="120"/>
  <c r="B103" i="120"/>
  <c r="B102" i="120"/>
  <c r="B101" i="120"/>
  <c r="B100" i="120"/>
  <c r="E94" i="120"/>
  <c r="D94" i="120"/>
  <c r="C94" i="120"/>
  <c r="B94" i="120"/>
  <c r="E93" i="120"/>
  <c r="D93" i="120"/>
  <c r="C93" i="120"/>
  <c r="B93" i="120"/>
  <c r="E92" i="120"/>
  <c r="D92" i="120"/>
  <c r="C92" i="120"/>
  <c r="B92" i="120"/>
  <c r="E91" i="120"/>
  <c r="D91" i="120"/>
  <c r="C91" i="120"/>
  <c r="B91" i="120"/>
  <c r="E90" i="120"/>
  <c r="D90" i="120"/>
  <c r="C90" i="120"/>
  <c r="B90" i="120"/>
  <c r="E89" i="120"/>
  <c r="D89" i="120"/>
  <c r="C89" i="120"/>
  <c r="B89" i="120"/>
  <c r="E88" i="120"/>
  <c r="D88" i="120"/>
  <c r="C88" i="120"/>
  <c r="B88" i="120"/>
  <c r="E87" i="120"/>
  <c r="D87" i="120"/>
  <c r="C87" i="120"/>
  <c r="B87" i="120"/>
  <c r="E86" i="120"/>
  <c r="D86" i="120"/>
  <c r="C86" i="120"/>
  <c r="B86" i="120"/>
  <c r="E85" i="120"/>
  <c r="D85" i="120"/>
  <c r="C85" i="120"/>
  <c r="B85" i="120"/>
  <c r="E84" i="120"/>
  <c r="D84" i="120"/>
  <c r="C84" i="120"/>
  <c r="B84" i="120"/>
  <c r="E83" i="120"/>
  <c r="D83" i="120"/>
  <c r="C83" i="120"/>
  <c r="B83" i="120"/>
  <c r="E82" i="120"/>
  <c r="D82" i="120"/>
  <c r="C82" i="120"/>
  <c r="B82" i="120"/>
  <c r="E81" i="120"/>
  <c r="D81" i="120"/>
  <c r="C81" i="120"/>
  <c r="B81" i="120"/>
  <c r="E80" i="120"/>
  <c r="D80" i="120"/>
  <c r="C80" i="120"/>
  <c r="B80" i="120"/>
  <c r="E79" i="120"/>
  <c r="D79" i="120"/>
  <c r="C79" i="120"/>
  <c r="B79" i="120"/>
  <c r="E78" i="120"/>
  <c r="D78" i="120"/>
  <c r="C78" i="120"/>
  <c r="B78" i="120"/>
  <c r="E77" i="120"/>
  <c r="D77" i="120"/>
  <c r="C77" i="120"/>
  <c r="B77" i="120"/>
  <c r="E76" i="120"/>
  <c r="D76" i="120"/>
  <c r="C76" i="120"/>
  <c r="B76" i="120"/>
  <c r="E75" i="120"/>
  <c r="D75" i="120"/>
  <c r="C75" i="120"/>
  <c r="B75" i="120"/>
  <c r="E74" i="120"/>
  <c r="D74" i="120"/>
  <c r="C74" i="120"/>
  <c r="B74" i="120"/>
  <c r="E73" i="120"/>
  <c r="D73" i="120"/>
  <c r="C73" i="120"/>
  <c r="B73" i="120"/>
  <c r="E72" i="120"/>
  <c r="D72" i="120"/>
  <c r="C72" i="120"/>
  <c r="B72" i="120"/>
  <c r="E71" i="120"/>
  <c r="D71" i="120"/>
  <c r="C71" i="120"/>
  <c r="B71" i="120"/>
  <c r="E70" i="120"/>
  <c r="D70" i="120"/>
  <c r="C70" i="120"/>
  <c r="B70" i="120"/>
  <c r="E69" i="120"/>
  <c r="D69" i="120"/>
  <c r="C69" i="120"/>
  <c r="B69" i="120"/>
  <c r="E68" i="120"/>
  <c r="D68" i="120"/>
  <c r="C68" i="120"/>
  <c r="B68" i="120"/>
  <c r="E67" i="120"/>
  <c r="D67" i="120"/>
  <c r="C67" i="120"/>
  <c r="B67" i="120"/>
  <c r="E66" i="120"/>
  <c r="D66" i="120"/>
  <c r="C66" i="120"/>
  <c r="B66" i="120"/>
  <c r="E65" i="120"/>
  <c r="D65" i="120"/>
  <c r="C65" i="120"/>
  <c r="B65" i="120"/>
  <c r="E64" i="120"/>
  <c r="D64" i="120"/>
  <c r="C64" i="120"/>
  <c r="B64" i="120"/>
  <c r="E63" i="120"/>
  <c r="D63" i="120"/>
  <c r="C63" i="120"/>
  <c r="B63" i="120"/>
  <c r="E62" i="120"/>
  <c r="D62" i="120"/>
  <c r="C62" i="120"/>
  <c r="B62" i="120"/>
  <c r="E61" i="120"/>
  <c r="D61" i="120"/>
  <c r="C61" i="120"/>
  <c r="B61" i="120"/>
  <c r="E60" i="120"/>
  <c r="D60" i="120"/>
  <c r="C60" i="120"/>
  <c r="B60" i="120"/>
  <c r="E59" i="120"/>
  <c r="D59" i="120"/>
  <c r="C59" i="120"/>
  <c r="B59" i="120"/>
  <c r="E58" i="120"/>
  <c r="D58" i="120"/>
  <c r="C58" i="120"/>
  <c r="B58" i="120"/>
  <c r="E57" i="120"/>
  <c r="D57" i="120"/>
  <c r="C57" i="120"/>
  <c r="B57" i="120"/>
  <c r="E56" i="120"/>
  <c r="D56" i="120"/>
  <c r="C56" i="120"/>
  <c r="B56" i="120"/>
  <c r="E55" i="120"/>
  <c r="D55" i="120"/>
  <c r="C55" i="120"/>
  <c r="B55" i="120"/>
  <c r="E54" i="120"/>
  <c r="D54" i="120"/>
  <c r="C54" i="120"/>
  <c r="B54" i="120"/>
  <c r="E53" i="120"/>
  <c r="D53" i="120"/>
  <c r="C53" i="120"/>
  <c r="B53" i="120"/>
  <c r="E52" i="120"/>
  <c r="D52" i="120"/>
  <c r="C52" i="120"/>
  <c r="B52" i="120"/>
  <c r="E51" i="120"/>
  <c r="D51" i="120"/>
  <c r="C51" i="120"/>
  <c r="B51" i="120"/>
  <c r="E50" i="120"/>
  <c r="D50" i="120"/>
  <c r="C50" i="120"/>
  <c r="B50" i="120"/>
  <c r="E49" i="120"/>
  <c r="D49" i="120"/>
  <c r="C49" i="120"/>
  <c r="B49" i="120"/>
  <c r="E48" i="120"/>
  <c r="D48" i="120"/>
  <c r="C48" i="120"/>
  <c r="B48" i="120"/>
  <c r="E47" i="120"/>
  <c r="C47" i="120"/>
  <c r="B47" i="120"/>
  <c r="E46" i="120"/>
  <c r="C46" i="120"/>
  <c r="B46" i="120"/>
  <c r="E45" i="120"/>
  <c r="D45" i="120"/>
  <c r="C45" i="120"/>
  <c r="B45" i="120"/>
  <c r="W152" i="104" l="1"/>
  <c r="W152" i="106"/>
  <c r="W152" i="116"/>
  <c r="W152" i="111"/>
  <c r="W152" i="113"/>
  <c r="W152" i="107"/>
  <c r="W152" i="117"/>
  <c r="W152" i="114"/>
  <c r="W152" i="112"/>
  <c r="W152" i="118"/>
  <c r="W152" i="105"/>
  <c r="W152" i="115"/>
  <c r="E43" i="120"/>
  <c r="D43" i="120"/>
  <c r="A15" i="99"/>
  <c r="A153" i="99" s="1"/>
  <c r="A14" i="99"/>
  <c r="A134" i="99" s="1"/>
  <c r="A13" i="99"/>
  <c r="A12" i="99"/>
  <c r="A11" i="99"/>
  <c r="A11" i="100" s="1"/>
  <c r="A11" i="101" s="1"/>
  <c r="A115" i="99" l="1"/>
  <c r="A13" i="100"/>
  <c r="A15" i="100"/>
  <c r="A153" i="100" s="1"/>
  <c r="A96" i="99"/>
  <c r="A12" i="100"/>
  <c r="A14" i="100"/>
  <c r="A134" i="100" s="1"/>
  <c r="F93" i="120"/>
  <c r="F91" i="120"/>
  <c r="F89" i="120"/>
  <c r="F87" i="120"/>
  <c r="F85" i="120"/>
  <c r="F83" i="120"/>
  <c r="F81" i="120"/>
  <c r="F79" i="120"/>
  <c r="F77" i="120"/>
  <c r="F75" i="120"/>
  <c r="F73" i="120"/>
  <c r="F71" i="120"/>
  <c r="F69" i="120"/>
  <c r="F67" i="120"/>
  <c r="F65" i="120"/>
  <c r="F63" i="120"/>
  <c r="F60" i="120"/>
  <c r="F58" i="120"/>
  <c r="F56" i="120"/>
  <c r="F54" i="120"/>
  <c r="F52" i="120"/>
  <c r="F50" i="120"/>
  <c r="F94" i="120"/>
  <c r="F92" i="120"/>
  <c r="F90" i="120"/>
  <c r="F88" i="120"/>
  <c r="F86" i="120"/>
  <c r="F84" i="120"/>
  <c r="F82" i="120"/>
  <c r="F80" i="120"/>
  <c r="F78" i="120"/>
  <c r="F76" i="120"/>
  <c r="F74" i="120"/>
  <c r="F72" i="120"/>
  <c r="F70" i="120"/>
  <c r="F68" i="120"/>
  <c r="F66" i="120"/>
  <c r="F64" i="120"/>
  <c r="F62" i="120"/>
  <c r="F59" i="120"/>
  <c r="F57" i="120"/>
  <c r="F55" i="120"/>
  <c r="F53" i="120"/>
  <c r="F51" i="120"/>
  <c r="F61" i="120"/>
  <c r="F49" i="120"/>
  <c r="F48" i="120"/>
  <c r="F47" i="120"/>
  <c r="F46" i="120"/>
  <c r="F45" i="120"/>
  <c r="H55" i="120" l="1"/>
  <c r="T55" i="120" s="1"/>
  <c r="AE55" i="120" s="1"/>
  <c r="H54" i="120"/>
  <c r="U54" i="120" s="1"/>
  <c r="H58" i="120"/>
  <c r="T58" i="120"/>
  <c r="H57" i="120"/>
  <c r="U57" i="120" s="1"/>
  <c r="H56" i="120"/>
  <c r="U56" i="120" s="1"/>
  <c r="H59" i="120"/>
  <c r="T59" i="120"/>
  <c r="H60" i="120"/>
  <c r="T60" i="120"/>
  <c r="H61" i="120"/>
  <c r="T61" i="120"/>
  <c r="H62" i="120"/>
  <c r="T62" i="120"/>
  <c r="H65" i="120"/>
  <c r="T65" i="120"/>
  <c r="H64" i="120"/>
  <c r="T64" i="120"/>
  <c r="H68" i="120"/>
  <c r="T68" i="120"/>
  <c r="H63" i="120"/>
  <c r="T63" i="120"/>
  <c r="H67" i="120"/>
  <c r="T67" i="120"/>
  <c r="H66" i="120"/>
  <c r="T66" i="120"/>
  <c r="H74" i="120"/>
  <c r="T74" i="120"/>
  <c r="H86" i="120"/>
  <c r="T86" i="120"/>
  <c r="H94" i="120"/>
  <c r="T94" i="120"/>
  <c r="H69" i="120"/>
  <c r="T69" i="120"/>
  <c r="H72" i="120"/>
  <c r="T72" i="120"/>
  <c r="H76" i="120"/>
  <c r="T76" i="120"/>
  <c r="H80" i="120"/>
  <c r="T80" i="120"/>
  <c r="H84" i="120"/>
  <c r="T84" i="120"/>
  <c r="H88" i="120"/>
  <c r="T88" i="120"/>
  <c r="H92" i="120"/>
  <c r="T92" i="120"/>
  <c r="H71" i="120"/>
  <c r="T71" i="120"/>
  <c r="H75" i="120"/>
  <c r="T75" i="120"/>
  <c r="H79" i="120"/>
  <c r="T79" i="120"/>
  <c r="H83" i="120"/>
  <c r="T83" i="120"/>
  <c r="H87" i="120"/>
  <c r="T87" i="120"/>
  <c r="H91" i="120"/>
  <c r="T91" i="120"/>
  <c r="H70" i="120"/>
  <c r="T70" i="120"/>
  <c r="H78" i="120"/>
  <c r="T78" i="120"/>
  <c r="H82" i="120"/>
  <c r="T82" i="120"/>
  <c r="H90" i="120"/>
  <c r="T90" i="120"/>
  <c r="H73" i="120"/>
  <c r="T73" i="120"/>
  <c r="H77" i="120"/>
  <c r="T77" i="120"/>
  <c r="H81" i="120"/>
  <c r="T81" i="120"/>
  <c r="H85" i="120"/>
  <c r="T85" i="120"/>
  <c r="H89" i="120"/>
  <c r="T89" i="120"/>
  <c r="H93" i="120"/>
  <c r="T93" i="120"/>
  <c r="H53" i="120"/>
  <c r="U53" i="120" s="1"/>
  <c r="H51" i="120"/>
  <c r="T51" i="120" s="1"/>
  <c r="AE51" i="120" s="1"/>
  <c r="H48" i="120"/>
  <c r="U48" i="120" s="1"/>
  <c r="H52" i="120"/>
  <c r="T52" i="120" s="1"/>
  <c r="AE52" i="120" s="1"/>
  <c r="F43" i="120"/>
  <c r="H47" i="120"/>
  <c r="T47" i="120" s="1"/>
  <c r="AE47" i="120" s="1"/>
  <c r="H49" i="120"/>
  <c r="U49" i="120" s="1"/>
  <c r="H50" i="120"/>
  <c r="T50" i="120" s="1"/>
  <c r="AE50" i="120" s="1"/>
  <c r="H46" i="120"/>
  <c r="T46" i="120" s="1"/>
  <c r="AE46" i="120" s="1"/>
  <c r="H45" i="120"/>
  <c r="A14" i="101"/>
  <c r="A134" i="101" s="1"/>
  <c r="A12" i="101"/>
  <c r="A96" i="101" s="1"/>
  <c r="A96" i="100"/>
  <c r="A15" i="101"/>
  <c r="A153" i="101" s="1"/>
  <c r="A13" i="101"/>
  <c r="A115" i="101" s="1"/>
  <c r="A115" i="100"/>
  <c r="T57" i="120" l="1"/>
  <c r="T53" i="120"/>
  <c r="AE53" i="120" s="1"/>
  <c r="T56" i="120"/>
  <c r="U55" i="120"/>
  <c r="T54" i="120"/>
  <c r="AE54" i="120" s="1"/>
  <c r="U50" i="120"/>
  <c r="T48" i="120"/>
  <c r="AE48" i="120" s="1"/>
  <c r="U51" i="120"/>
  <c r="U52" i="120"/>
  <c r="U46" i="120"/>
  <c r="U47" i="120"/>
  <c r="T49" i="120"/>
  <c r="AE49" i="120" s="1"/>
  <c r="T45" i="120"/>
  <c r="AE45" i="120" s="1"/>
  <c r="U45" i="120"/>
  <c r="H43" i="120"/>
  <c r="AP93" i="98"/>
  <c r="AL93" i="98"/>
  <c r="AN93" i="98"/>
  <c r="AP89" i="98"/>
  <c r="AL89" i="98"/>
  <c r="AN89" i="98"/>
  <c r="AP85" i="98"/>
  <c r="AL85" i="98"/>
  <c r="AN85" i="98"/>
  <c r="AP81" i="98"/>
  <c r="AL81" i="98"/>
  <c r="AN81" i="98"/>
  <c r="AP77" i="98"/>
  <c r="AL77" i="98"/>
  <c r="AN77" i="98"/>
  <c r="AP73" i="98"/>
  <c r="AL73" i="98"/>
  <c r="AN73" i="98"/>
  <c r="AL69" i="98"/>
  <c r="AL65" i="98"/>
  <c r="AL60" i="98"/>
  <c r="AP94" i="98"/>
  <c r="AL94" i="98"/>
  <c r="AN94" i="98"/>
  <c r="AP90" i="98"/>
  <c r="AL90" i="98"/>
  <c r="AN90" i="98"/>
  <c r="AP86" i="98"/>
  <c r="AL86" i="98"/>
  <c r="AN86" i="98"/>
  <c r="AP82" i="98"/>
  <c r="AL82" i="98"/>
  <c r="AN82" i="98"/>
  <c r="AP78" i="98"/>
  <c r="AL78" i="98"/>
  <c r="AN78" i="98"/>
  <c r="AP74" i="98"/>
  <c r="AN74" i="98"/>
  <c r="AL74" i="98"/>
  <c r="AL70" i="98"/>
  <c r="AL66" i="98"/>
  <c r="AL62" i="98"/>
  <c r="AL61" i="98"/>
  <c r="AN91" i="98"/>
  <c r="AL91" i="98"/>
  <c r="AP91" i="98"/>
  <c r="AN87" i="98"/>
  <c r="AL87" i="98"/>
  <c r="AP87" i="98"/>
  <c r="AN83" i="98"/>
  <c r="AL83" i="98"/>
  <c r="AP83" i="98"/>
  <c r="AN79" i="98"/>
  <c r="AP79" i="98"/>
  <c r="AL79" i="98"/>
  <c r="AN75" i="98"/>
  <c r="AP75" i="98"/>
  <c r="AL75" i="98"/>
  <c r="AN71" i="98"/>
  <c r="AL71" i="98"/>
  <c r="AP71" i="98"/>
  <c r="AL67" i="98"/>
  <c r="AL63" i="98"/>
  <c r="AN92" i="98"/>
  <c r="AL92" i="98"/>
  <c r="AP92" i="98"/>
  <c r="AN88" i="98"/>
  <c r="AP88" i="98"/>
  <c r="AL88" i="98"/>
  <c r="AN84" i="98"/>
  <c r="AP84" i="98"/>
  <c r="AL84" i="98"/>
  <c r="AN80" i="98"/>
  <c r="AL80" i="98"/>
  <c r="AP80" i="98"/>
  <c r="AN76" i="98"/>
  <c r="AL76" i="98"/>
  <c r="AP76" i="98"/>
  <c r="AP72" i="98"/>
  <c r="AN72" i="98"/>
  <c r="AL72" i="98"/>
  <c r="AL68" i="98"/>
  <c r="AL64" i="98"/>
  <c r="J2" i="103" l="1"/>
  <c r="H2" i="103"/>
  <c r="J2" i="107"/>
  <c r="H2" i="107"/>
  <c r="J2" i="112"/>
  <c r="H2" i="112"/>
  <c r="J2" i="115"/>
  <c r="H2" i="115"/>
  <c r="H2" i="117"/>
  <c r="H2" i="116"/>
  <c r="H2" i="114"/>
  <c r="H2" i="113"/>
  <c r="H2" i="106"/>
  <c r="H2" i="105"/>
  <c r="H2" i="111"/>
  <c r="J2" i="117"/>
  <c r="J2" i="116"/>
  <c r="J2" i="114"/>
  <c r="J2" i="113"/>
  <c r="J2" i="106"/>
  <c r="J2" i="105"/>
  <c r="J2" i="111"/>
  <c r="H2" i="104"/>
  <c r="J2" i="104"/>
  <c r="I2" i="99" l="1"/>
  <c r="I2" i="100" s="1"/>
  <c r="I2" i="101" s="1"/>
  <c r="A15" i="111" l="1"/>
  <c r="A153" i="111" s="1"/>
  <c r="A15" i="104"/>
  <c r="A153" i="104" s="1"/>
  <c r="A15" i="105"/>
  <c r="A153" i="105" s="1"/>
  <c r="A15" i="106"/>
  <c r="A153" i="106" s="1"/>
  <c r="A15" i="112"/>
  <c r="A153" i="112" s="1"/>
  <c r="A15" i="113"/>
  <c r="A153" i="113" s="1"/>
  <c r="A15" i="114"/>
  <c r="A153" i="114" s="1"/>
  <c r="A15" i="115"/>
  <c r="A153" i="115" s="1"/>
  <c r="A15" i="116"/>
  <c r="A153" i="116" s="1"/>
  <c r="A15" i="117"/>
  <c r="A153" i="117" s="1"/>
  <c r="A15" i="107"/>
  <c r="A153" i="107" s="1"/>
  <c r="A15" i="118"/>
  <c r="A153" i="118" s="1"/>
  <c r="A15" i="103"/>
  <c r="A153" i="103" s="1"/>
  <c r="A14" i="111"/>
  <c r="A134" i="111" s="1"/>
  <c r="A14" i="104"/>
  <c r="A134" i="104" s="1"/>
  <c r="A14" i="105"/>
  <c r="A134" i="105" s="1"/>
  <c r="A14" i="106"/>
  <c r="A134" i="106" s="1"/>
  <c r="A14" i="112"/>
  <c r="A134" i="112" s="1"/>
  <c r="A14" i="113"/>
  <c r="A134" i="113" s="1"/>
  <c r="A14" i="114"/>
  <c r="A134" i="114" s="1"/>
  <c r="A14" i="115"/>
  <c r="A134" i="115" s="1"/>
  <c r="A14" i="116"/>
  <c r="A134" i="116" s="1"/>
  <c r="A14" i="117"/>
  <c r="A134" i="117" s="1"/>
  <c r="A14" i="107"/>
  <c r="A134" i="107" s="1"/>
  <c r="A14" i="118"/>
  <c r="A134" i="118" s="1"/>
  <c r="A14" i="103"/>
  <c r="A134" i="103" s="1"/>
  <c r="A12" i="111"/>
  <c r="A96" i="111" s="1"/>
  <c r="A13" i="111"/>
  <c r="A115" i="111" s="1"/>
  <c r="A12" i="104"/>
  <c r="A96" i="104" s="1"/>
  <c r="A13" i="104"/>
  <c r="A115" i="104" s="1"/>
  <c r="A12" i="105"/>
  <c r="A96" i="105" s="1"/>
  <c r="A13" i="105"/>
  <c r="A115" i="105" s="1"/>
  <c r="A12" i="106"/>
  <c r="A96" i="106" s="1"/>
  <c r="A13" i="106"/>
  <c r="A115" i="106" s="1"/>
  <c r="A12" i="112"/>
  <c r="A96" i="112" s="1"/>
  <c r="A13" i="112"/>
  <c r="A115" i="112" s="1"/>
  <c r="A12" i="113"/>
  <c r="A96" i="113" s="1"/>
  <c r="A13" i="113"/>
  <c r="A115" i="113" s="1"/>
  <c r="A12" i="114"/>
  <c r="A96" i="114" s="1"/>
  <c r="A13" i="114"/>
  <c r="A115" i="114" s="1"/>
  <c r="A12" i="115"/>
  <c r="A96" i="115" s="1"/>
  <c r="A13" i="115"/>
  <c r="A115" i="115" s="1"/>
  <c r="A12" i="116"/>
  <c r="A96" i="116" s="1"/>
  <c r="A13" i="116"/>
  <c r="A115" i="116" s="1"/>
  <c r="A12" i="117"/>
  <c r="A96" i="117" s="1"/>
  <c r="A13" i="117"/>
  <c r="A115" i="117" s="1"/>
  <c r="A12" i="107"/>
  <c r="A96" i="107" s="1"/>
  <c r="A13" i="107"/>
  <c r="A115" i="107" s="1"/>
  <c r="A12" i="118"/>
  <c r="A96" i="118" s="1"/>
  <c r="A13" i="118"/>
  <c r="A115" i="118" s="1"/>
  <c r="A12" i="103"/>
  <c r="A96" i="103" s="1"/>
  <c r="A13" i="103"/>
  <c r="A115" i="103" s="1"/>
  <c r="A11" i="111"/>
  <c r="A11" i="104"/>
  <c r="A11" i="105"/>
  <c r="A11" i="106"/>
  <c r="A11" i="112"/>
  <c r="A11" i="113"/>
  <c r="A11" i="114"/>
  <c r="A11" i="115"/>
  <c r="A11" i="116"/>
  <c r="A11" i="117"/>
  <c r="A11" i="107"/>
  <c r="A11" i="118"/>
  <c r="A11" i="103"/>
  <c r="AK15" i="118" l="1"/>
  <c r="AK14" i="118"/>
  <c r="AK13" i="118"/>
  <c r="AK12" i="118"/>
  <c r="AK11" i="118"/>
  <c r="AK15" i="107"/>
  <c r="AK14" i="107"/>
  <c r="AK13" i="107"/>
  <c r="AK12" i="107"/>
  <c r="AK11" i="107"/>
  <c r="AK15" i="117"/>
  <c r="AK14" i="117"/>
  <c r="AK13" i="117"/>
  <c r="AK12" i="117"/>
  <c r="AK11" i="117"/>
  <c r="AK15" i="116"/>
  <c r="AK14" i="116"/>
  <c r="AK13" i="116"/>
  <c r="AK12" i="116"/>
  <c r="AK11" i="116"/>
  <c r="AK15" i="115"/>
  <c r="AK14" i="115"/>
  <c r="AK13" i="115"/>
  <c r="AK12" i="115"/>
  <c r="AK11" i="115"/>
  <c r="AK15" i="114"/>
  <c r="AK14" i="114"/>
  <c r="AK13" i="114"/>
  <c r="AK12" i="114"/>
  <c r="AK11" i="114"/>
  <c r="AK15" i="113"/>
  <c r="AK14" i="113"/>
  <c r="AK13" i="113"/>
  <c r="AK12" i="113"/>
  <c r="AK11" i="113"/>
  <c r="AK15" i="112"/>
  <c r="AK14" i="112"/>
  <c r="AK13" i="112"/>
  <c r="AK12" i="112"/>
  <c r="AK11" i="112"/>
  <c r="AK15" i="106"/>
  <c r="AK14" i="106"/>
  <c r="AK13" i="106"/>
  <c r="AK12" i="106"/>
  <c r="AK11" i="106"/>
  <c r="AK15" i="105"/>
  <c r="AK14" i="105"/>
  <c r="AK13" i="105"/>
  <c r="AK12" i="105"/>
  <c r="AK11" i="105"/>
  <c r="AK15" i="111"/>
  <c r="AK14" i="111"/>
  <c r="AK13" i="111"/>
  <c r="AK12" i="111"/>
  <c r="AK11" i="111"/>
  <c r="AK15" i="103"/>
  <c r="AK14" i="103"/>
  <c r="AK13" i="103"/>
  <c r="AK12" i="103"/>
  <c r="AK11" i="103"/>
  <c r="AK12" i="104"/>
  <c r="AK13" i="104"/>
  <c r="AK14" i="104"/>
  <c r="AK15" i="104"/>
  <c r="AK11" i="104"/>
  <c r="C7" i="111"/>
  <c r="A2" i="111" s="1"/>
  <c r="C7" i="104"/>
  <c r="A2" i="104" s="1"/>
  <c r="C7" i="105"/>
  <c r="A2" i="105" s="1"/>
  <c r="C7" i="106"/>
  <c r="A2" i="106" s="1"/>
  <c r="C7" i="112"/>
  <c r="A2" i="112" s="1"/>
  <c r="C7" i="113"/>
  <c r="A2" i="113" s="1"/>
  <c r="C7" i="114"/>
  <c r="A2" i="114" s="1"/>
  <c r="C7" i="115"/>
  <c r="A2" i="115" s="1"/>
  <c r="C7" i="116"/>
  <c r="A2" i="116" s="1"/>
  <c r="C7" i="117"/>
  <c r="A2" i="117" s="1"/>
  <c r="C7" i="107"/>
  <c r="A2" i="107" s="1"/>
  <c r="C7" i="118"/>
  <c r="A2" i="118" s="1"/>
  <c r="C7" i="103"/>
  <c r="A2" i="103" s="1"/>
  <c r="C6" i="111"/>
  <c r="C6" i="104"/>
  <c r="C6" i="105"/>
  <c r="C6" i="106"/>
  <c r="C6" i="112"/>
  <c r="C6" i="113"/>
  <c r="C6" i="114"/>
  <c r="C6" i="115"/>
  <c r="C6" i="116"/>
  <c r="C6" i="117"/>
  <c r="C6" i="107"/>
  <c r="C6" i="118"/>
  <c r="C6" i="103"/>
  <c r="C7" i="99"/>
  <c r="C6" i="100"/>
  <c r="C6" i="101" s="1"/>
  <c r="A36" i="99"/>
  <c r="A36" i="100"/>
  <c r="A36" i="101"/>
  <c r="A36" i="103"/>
  <c r="A36" i="111"/>
  <c r="A36" i="104"/>
  <c r="A36" i="105"/>
  <c r="A36" i="106"/>
  <c r="A36" i="112"/>
  <c r="A36" i="113"/>
  <c r="A36" i="114"/>
  <c r="A36" i="115"/>
  <c r="A36" i="116"/>
  <c r="A36" i="117"/>
  <c r="A36" i="107"/>
  <c r="A36" i="118"/>
  <c r="A36" i="98"/>
  <c r="A35" i="99"/>
  <c r="A35" i="100"/>
  <c r="A35" i="101"/>
  <c r="A35" i="103"/>
  <c r="A35" i="111"/>
  <c r="A35" i="104"/>
  <c r="A35" i="105"/>
  <c r="A35" i="106"/>
  <c r="A35" i="112"/>
  <c r="A35" i="113"/>
  <c r="A35" i="114"/>
  <c r="A35" i="115"/>
  <c r="A35" i="116"/>
  <c r="A35" i="117"/>
  <c r="A35" i="107"/>
  <c r="A35" i="118"/>
  <c r="A35" i="98"/>
  <c r="A34" i="99"/>
  <c r="A34" i="100"/>
  <c r="A34" i="101"/>
  <c r="A34" i="103"/>
  <c r="A34" i="111"/>
  <c r="A34" i="104"/>
  <c r="A34" i="105"/>
  <c r="A34" i="106"/>
  <c r="A34" i="112"/>
  <c r="A34" i="113"/>
  <c r="A34" i="114"/>
  <c r="A34" i="115"/>
  <c r="A34" i="116"/>
  <c r="A34" i="117"/>
  <c r="A34" i="107"/>
  <c r="A34" i="118"/>
  <c r="A34" i="98"/>
  <c r="A33" i="99"/>
  <c r="A33" i="100"/>
  <c r="A33" i="101"/>
  <c r="A33" i="103"/>
  <c r="A33" i="111"/>
  <c r="A33" i="104"/>
  <c r="A33" i="105"/>
  <c r="A33" i="106"/>
  <c r="A33" i="112"/>
  <c r="A33" i="113"/>
  <c r="A33" i="114"/>
  <c r="A33" i="115"/>
  <c r="A33" i="116"/>
  <c r="A33" i="117"/>
  <c r="A33" i="107"/>
  <c r="A33" i="118"/>
  <c r="A33" i="98"/>
  <c r="A32" i="99"/>
  <c r="A32" i="100"/>
  <c r="A32" i="101"/>
  <c r="A32" i="103"/>
  <c r="A32" i="111"/>
  <c r="A32" i="104"/>
  <c r="A32" i="105"/>
  <c r="A32" i="106"/>
  <c r="A32" i="112"/>
  <c r="A32" i="113"/>
  <c r="A32" i="114"/>
  <c r="A32" i="115"/>
  <c r="A32" i="116"/>
  <c r="A32" i="117"/>
  <c r="A32" i="107"/>
  <c r="A32" i="118"/>
  <c r="A32" i="98"/>
  <c r="A39" i="99"/>
  <c r="A39" i="100"/>
  <c r="A39" i="101"/>
  <c r="A39" i="103"/>
  <c r="A39" i="111"/>
  <c r="A39" i="104"/>
  <c r="A39" i="105"/>
  <c r="A39" i="106"/>
  <c r="A39" i="112"/>
  <c r="A39" i="113"/>
  <c r="A39" i="114"/>
  <c r="A39" i="115"/>
  <c r="A39" i="116"/>
  <c r="A39" i="117"/>
  <c r="A39" i="107"/>
  <c r="A39" i="118"/>
  <c r="A39" i="98"/>
  <c r="C7" i="100" l="1"/>
  <c r="A2" i="99"/>
  <c r="X100" i="120"/>
  <c r="X102" i="120"/>
  <c r="X120" i="120"/>
  <c r="X121" i="120"/>
  <c r="X122" i="120"/>
  <c r="X123" i="120"/>
  <c r="X124" i="120"/>
  <c r="X125" i="120"/>
  <c r="X126" i="120"/>
  <c r="X127" i="120"/>
  <c r="X128" i="120"/>
  <c r="X129" i="120"/>
  <c r="X130" i="120"/>
  <c r="X131" i="120"/>
  <c r="X132" i="120"/>
  <c r="X137" i="120"/>
  <c r="X138" i="120"/>
  <c r="X139" i="120"/>
  <c r="X140" i="120"/>
  <c r="X141" i="120"/>
  <c r="X142" i="120"/>
  <c r="X143" i="120"/>
  <c r="X144" i="120"/>
  <c r="X145" i="120"/>
  <c r="X146" i="120"/>
  <c r="X147" i="120"/>
  <c r="X148" i="120"/>
  <c r="X149" i="120"/>
  <c r="X150" i="120"/>
  <c r="X151" i="120"/>
  <c r="X156" i="120"/>
  <c r="X101" i="120"/>
  <c r="X103" i="120"/>
  <c r="X104" i="120"/>
  <c r="X105" i="120"/>
  <c r="X106" i="120"/>
  <c r="X107" i="120"/>
  <c r="X108" i="120"/>
  <c r="X109" i="120"/>
  <c r="X110" i="120"/>
  <c r="X111" i="120"/>
  <c r="X112" i="120"/>
  <c r="X113" i="120"/>
  <c r="X118" i="120"/>
  <c r="X119" i="120"/>
  <c r="AB99" i="120"/>
  <c r="C4" i="80"/>
  <c r="B4" i="80"/>
  <c r="C3" i="80"/>
  <c r="C2" i="80"/>
  <c r="F139" i="64"/>
  <c r="L191" i="64" s="1"/>
  <c r="C8" i="64"/>
  <c r="C7" i="64"/>
  <c r="C6" i="64"/>
  <c r="C5" i="118"/>
  <c r="C4" i="118"/>
  <c r="C5" i="107"/>
  <c r="C4" i="107"/>
  <c r="C5" i="117"/>
  <c r="C4" i="117"/>
  <c r="C5" i="116"/>
  <c r="C4" i="116"/>
  <c r="C5" i="115"/>
  <c r="C4" i="115"/>
  <c r="C5" i="114"/>
  <c r="C4" i="114"/>
  <c r="C5" i="113"/>
  <c r="C4" i="113"/>
  <c r="C5" i="112"/>
  <c r="C4" i="112"/>
  <c r="C5" i="106"/>
  <c r="C4" i="106"/>
  <c r="C5" i="105"/>
  <c r="C4" i="105"/>
  <c r="C5" i="104"/>
  <c r="C4" i="104"/>
  <c r="C5" i="111"/>
  <c r="C4" i="111"/>
  <c r="C5" i="103"/>
  <c r="C4" i="103"/>
  <c r="AC4" i="101"/>
  <c r="AC2" i="101"/>
  <c r="AC4" i="100"/>
  <c r="AC2" i="100"/>
  <c r="T7" i="99"/>
  <c r="T7" i="100" s="1"/>
  <c r="T7" i="101" s="1"/>
  <c r="R7" i="99"/>
  <c r="R7" i="100" s="1"/>
  <c r="R7" i="101" s="1"/>
  <c r="P7" i="99"/>
  <c r="P7" i="100" s="1"/>
  <c r="P7" i="101" s="1"/>
  <c r="N7" i="99"/>
  <c r="N7" i="100" s="1"/>
  <c r="N7" i="101" s="1"/>
  <c r="L7" i="99"/>
  <c r="L7" i="100" s="1"/>
  <c r="L7" i="101" s="1"/>
  <c r="J7" i="99"/>
  <c r="J7" i="100" s="1"/>
  <c r="J7" i="101" s="1"/>
  <c r="H7" i="99"/>
  <c r="H7" i="100" s="1"/>
  <c r="H7" i="101" s="1"/>
  <c r="AC4" i="99"/>
  <c r="AC2" i="99"/>
  <c r="AC2" i="98"/>
  <c r="AF99" i="120" l="1"/>
  <c r="C7" i="101"/>
  <c r="A2" i="101" s="1"/>
  <c r="A2" i="100"/>
  <c r="AA71" i="120"/>
  <c r="AA72" i="120"/>
  <c r="AA73" i="120"/>
  <c r="AA74" i="120"/>
  <c r="AA75" i="120"/>
  <c r="AA76" i="120"/>
  <c r="AA77" i="120"/>
  <c r="AA78" i="120"/>
  <c r="AA79" i="120"/>
  <c r="AA80" i="120"/>
  <c r="AA81" i="120"/>
  <c r="AA82" i="120"/>
  <c r="AA83" i="120"/>
  <c r="AA84" i="120"/>
  <c r="AA85" i="120"/>
  <c r="AA86" i="120"/>
  <c r="AA87" i="120"/>
  <c r="AA88" i="120"/>
  <c r="AA89" i="120"/>
  <c r="AA90" i="120"/>
  <c r="AA91" i="120"/>
  <c r="AA92" i="120"/>
  <c r="AA93" i="120"/>
  <c r="AA94" i="120"/>
  <c r="Z71" i="120"/>
  <c r="Z72" i="120"/>
  <c r="Z73" i="120"/>
  <c r="Z74" i="120"/>
  <c r="Z75" i="120"/>
  <c r="Z76" i="120"/>
  <c r="Z77" i="120"/>
  <c r="Z78" i="120"/>
  <c r="Z79" i="120"/>
  <c r="Z80" i="120"/>
  <c r="Z81" i="120"/>
  <c r="Z82" i="120"/>
  <c r="Z83" i="120"/>
  <c r="Z84" i="120"/>
  <c r="Z85" i="120"/>
  <c r="Z86" i="120"/>
  <c r="Z87" i="120"/>
  <c r="Z88" i="120"/>
  <c r="Z89" i="120"/>
  <c r="Z90" i="120"/>
  <c r="Z91" i="120"/>
  <c r="Z92" i="120"/>
  <c r="Z93" i="120"/>
  <c r="Z94" i="120"/>
  <c r="Y73" i="120"/>
  <c r="Y74" i="120"/>
  <c r="Y75" i="120"/>
  <c r="Y76" i="120"/>
  <c r="Y77" i="120"/>
  <c r="Y78" i="120"/>
  <c r="Y79" i="120"/>
  <c r="Y80" i="120"/>
  <c r="Y81" i="120"/>
  <c r="Y82" i="120"/>
  <c r="Y83" i="120"/>
  <c r="Y84" i="120"/>
  <c r="Y85" i="120"/>
  <c r="Y86" i="120"/>
  <c r="Y87" i="120"/>
  <c r="Y88" i="120"/>
  <c r="Y89" i="120"/>
  <c r="Y90" i="120"/>
  <c r="Y91" i="120"/>
  <c r="Y92" i="120"/>
  <c r="Y93" i="120"/>
  <c r="Y94" i="120"/>
  <c r="X73" i="120"/>
  <c r="X74" i="120"/>
  <c r="X75" i="120"/>
  <c r="X76" i="120"/>
  <c r="X77" i="120"/>
  <c r="X78" i="120"/>
  <c r="X79" i="120"/>
  <c r="X80" i="120"/>
  <c r="X81" i="120"/>
  <c r="X82" i="120"/>
  <c r="X83" i="120"/>
  <c r="X84" i="120"/>
  <c r="X85" i="120"/>
  <c r="X86" i="120"/>
  <c r="X87" i="120"/>
  <c r="X88" i="120"/>
  <c r="X89" i="120"/>
  <c r="X90" i="120"/>
  <c r="X91" i="120"/>
  <c r="X92" i="120"/>
  <c r="X93" i="120"/>
  <c r="X94" i="120"/>
  <c r="AQ44" i="98"/>
  <c r="AP44" i="98"/>
  <c r="AO44" i="98"/>
  <c r="AN44" i="98"/>
  <c r="AM44" i="98"/>
  <c r="AL44" i="98"/>
  <c r="AK44" i="98"/>
  <c r="Y55" i="120"/>
  <c r="Y56" i="120"/>
  <c r="Y57" i="120"/>
  <c r="Y58" i="120"/>
  <c r="Y59" i="120"/>
  <c r="Y60" i="120"/>
  <c r="Y61" i="120"/>
  <c r="Y62" i="120"/>
  <c r="Y63" i="120"/>
  <c r="Y64" i="120"/>
  <c r="Y65" i="120"/>
  <c r="Y66" i="120"/>
  <c r="Y67" i="120"/>
  <c r="Y68" i="120"/>
  <c r="Y69" i="120"/>
  <c r="Y70" i="120"/>
  <c r="Y71" i="120"/>
  <c r="Y72" i="120"/>
  <c r="X55" i="120"/>
  <c r="X56" i="120"/>
  <c r="X57" i="120"/>
  <c r="X58" i="120"/>
  <c r="X59" i="120"/>
  <c r="X60" i="120"/>
  <c r="X61" i="120"/>
  <c r="X62" i="120"/>
  <c r="X63" i="120"/>
  <c r="X64" i="120"/>
  <c r="X65" i="120"/>
  <c r="X66" i="120"/>
  <c r="X67" i="120"/>
  <c r="X68" i="120"/>
  <c r="X69" i="120"/>
  <c r="X70" i="120"/>
  <c r="X71" i="120"/>
  <c r="X72" i="120"/>
  <c r="AA56" i="120"/>
  <c r="AA57" i="120"/>
  <c r="AA58" i="120"/>
  <c r="AA59" i="120"/>
  <c r="AA60" i="120"/>
  <c r="AA61" i="120"/>
  <c r="AA62" i="120"/>
  <c r="AA63" i="120"/>
  <c r="AA64" i="120"/>
  <c r="AA65" i="120"/>
  <c r="AA66" i="120"/>
  <c r="AA67" i="120"/>
  <c r="AA68" i="120"/>
  <c r="AA69" i="120"/>
  <c r="AA70" i="120"/>
  <c r="Z59" i="120"/>
  <c r="Z60" i="120"/>
  <c r="Z61" i="120"/>
  <c r="Z62" i="120"/>
  <c r="Z63" i="120"/>
  <c r="Z64" i="120"/>
  <c r="Z65" i="120"/>
  <c r="Z66" i="120"/>
  <c r="Z67" i="120"/>
  <c r="Z68" i="120"/>
  <c r="Z69" i="120"/>
  <c r="Z70" i="120"/>
  <c r="AQ46" i="103"/>
  <c r="AO46" i="103"/>
  <c r="AM46" i="103"/>
  <c r="AK46" i="103"/>
  <c r="AP46" i="103"/>
  <c r="AN46" i="103"/>
  <c r="AL46" i="103"/>
  <c r="AP47" i="103"/>
  <c r="AN47" i="103"/>
  <c r="AL47" i="103"/>
  <c r="AQ47" i="103"/>
  <c r="AO47" i="103"/>
  <c r="AM47" i="103"/>
  <c r="AK47" i="103"/>
  <c r="AQ48" i="103"/>
  <c r="AO48" i="103"/>
  <c r="AM48" i="103"/>
  <c r="AK48" i="103"/>
  <c r="AP48" i="103"/>
  <c r="AN48" i="103"/>
  <c r="AL48" i="103"/>
  <c r="AP49" i="103"/>
  <c r="AN49" i="103"/>
  <c r="AL49" i="103"/>
  <c r="AQ49" i="103"/>
  <c r="AO49" i="103"/>
  <c r="AM49" i="103"/>
  <c r="AK49" i="103"/>
  <c r="AQ50" i="103"/>
  <c r="AO50" i="103"/>
  <c r="AM50" i="103"/>
  <c r="AK50" i="103"/>
  <c r="AP50" i="103"/>
  <c r="AN50" i="103"/>
  <c r="AL50" i="103"/>
  <c r="AP51" i="103"/>
  <c r="AN51" i="103"/>
  <c r="AL51" i="103"/>
  <c r="AQ51" i="103"/>
  <c r="AO51" i="103"/>
  <c r="AM51" i="103"/>
  <c r="AK51" i="103"/>
  <c r="AQ52" i="103"/>
  <c r="AO52" i="103"/>
  <c r="AM52" i="103"/>
  <c r="AK52" i="103"/>
  <c r="AP52" i="103"/>
  <c r="AN52" i="103"/>
  <c r="AL52" i="103"/>
  <c r="AP53" i="103"/>
  <c r="AN53" i="103"/>
  <c r="AL53" i="103"/>
  <c r="AQ53" i="103"/>
  <c r="AO53" i="103"/>
  <c r="AM53" i="103"/>
  <c r="AK53" i="103"/>
  <c r="AQ54" i="103"/>
  <c r="AO54" i="103"/>
  <c r="AM54" i="103"/>
  <c r="AK54" i="103"/>
  <c r="AP54" i="103"/>
  <c r="AN54" i="103"/>
  <c r="AL54" i="103"/>
  <c r="AP55" i="103"/>
  <c r="AN55" i="103"/>
  <c r="AL55" i="103"/>
  <c r="AQ55" i="103"/>
  <c r="AO55" i="103"/>
  <c r="AM55" i="103"/>
  <c r="AK55" i="103"/>
  <c r="AQ56" i="103"/>
  <c r="AO56" i="103"/>
  <c r="AM56" i="103"/>
  <c r="AK56" i="103"/>
  <c r="AP56" i="103"/>
  <c r="AN56" i="103"/>
  <c r="AL56" i="103"/>
  <c r="AP57" i="103"/>
  <c r="AN57" i="103"/>
  <c r="AL57" i="103"/>
  <c r="AQ57" i="103"/>
  <c r="AO57" i="103"/>
  <c r="AM57" i="103"/>
  <c r="AK57" i="103"/>
  <c r="AQ58" i="103"/>
  <c r="AO58" i="103"/>
  <c r="AM58" i="103"/>
  <c r="AK58" i="103"/>
  <c r="AP58" i="103"/>
  <c r="AN58" i="103"/>
  <c r="AL58" i="103"/>
  <c r="AP59" i="103"/>
  <c r="AN59" i="103"/>
  <c r="AL59" i="103"/>
  <c r="AQ59" i="103"/>
  <c r="AO59" i="103"/>
  <c r="AM59" i="103"/>
  <c r="AK59" i="103"/>
  <c r="AQ60" i="103"/>
  <c r="AO60" i="103"/>
  <c r="AM60" i="103"/>
  <c r="AK60" i="103"/>
  <c r="AP60" i="103"/>
  <c r="AN60" i="103"/>
  <c r="AL60" i="103"/>
  <c r="AP61" i="103"/>
  <c r="AN61" i="103"/>
  <c r="AL61" i="103"/>
  <c r="AQ61" i="103"/>
  <c r="AO61" i="103"/>
  <c r="AM61" i="103"/>
  <c r="AK61" i="103"/>
  <c r="AQ62" i="103"/>
  <c r="AO62" i="103"/>
  <c r="AM62" i="103"/>
  <c r="AK62" i="103"/>
  <c r="AP62" i="103"/>
  <c r="AN62" i="103"/>
  <c r="AL62" i="103"/>
  <c r="AP63" i="103"/>
  <c r="AN63" i="103"/>
  <c r="AL63" i="103"/>
  <c r="AQ63" i="103"/>
  <c r="AO63" i="103"/>
  <c r="AM63" i="103"/>
  <c r="AK63" i="103"/>
  <c r="AQ64" i="103"/>
  <c r="AO64" i="103"/>
  <c r="AM64" i="103"/>
  <c r="AK64" i="103"/>
  <c r="AP64" i="103"/>
  <c r="AN64" i="103"/>
  <c r="AL64" i="103"/>
  <c r="AP65" i="103"/>
  <c r="AN65" i="103"/>
  <c r="AL65" i="103"/>
  <c r="AQ65" i="103"/>
  <c r="AO65" i="103"/>
  <c r="AM65" i="103"/>
  <c r="AK65" i="103"/>
  <c r="AQ66" i="103"/>
  <c r="AO66" i="103"/>
  <c r="AM66" i="103"/>
  <c r="AK66" i="103"/>
  <c r="AP66" i="103"/>
  <c r="AN66" i="103"/>
  <c r="AL66" i="103"/>
  <c r="AP67" i="103"/>
  <c r="AN67" i="103"/>
  <c r="AL67" i="103"/>
  <c r="AQ67" i="103"/>
  <c r="AO67" i="103"/>
  <c r="AM67" i="103"/>
  <c r="AK67" i="103"/>
  <c r="AQ68" i="103"/>
  <c r="AO68" i="103"/>
  <c r="AM68" i="103"/>
  <c r="AK68" i="103"/>
  <c r="AP68" i="103"/>
  <c r="AN68" i="103"/>
  <c r="AL68" i="103"/>
  <c r="AP69" i="103"/>
  <c r="AN69" i="103"/>
  <c r="AL69" i="103"/>
  <c r="AQ69" i="103"/>
  <c r="AO69" i="103"/>
  <c r="AM69" i="103"/>
  <c r="AK69" i="103"/>
  <c r="AQ70" i="103"/>
  <c r="AP70" i="103"/>
  <c r="AO70" i="103"/>
  <c r="AM70" i="103"/>
  <c r="AK70" i="103"/>
  <c r="AN70" i="103"/>
  <c r="AL70" i="103"/>
  <c r="AP71" i="103"/>
  <c r="AN71" i="103"/>
  <c r="AL71" i="103"/>
  <c r="AQ71" i="103"/>
  <c r="AO71" i="103"/>
  <c r="AM71" i="103"/>
  <c r="AK71" i="103"/>
  <c r="AQ72" i="103"/>
  <c r="AO72" i="103"/>
  <c r="AM72" i="103"/>
  <c r="AK72" i="103"/>
  <c r="AP72" i="103"/>
  <c r="AN72" i="103"/>
  <c r="AL72" i="103"/>
  <c r="AP73" i="103"/>
  <c r="AN73" i="103"/>
  <c r="AL73" i="103"/>
  <c r="AQ73" i="103"/>
  <c r="AO73" i="103"/>
  <c r="AM73" i="103"/>
  <c r="AK73" i="103"/>
  <c r="AQ74" i="103"/>
  <c r="AO74" i="103"/>
  <c r="AM74" i="103"/>
  <c r="AK74" i="103"/>
  <c r="AP74" i="103"/>
  <c r="AN74" i="103"/>
  <c r="AL74" i="103"/>
  <c r="AP75" i="103"/>
  <c r="AN75" i="103"/>
  <c r="AL75" i="103"/>
  <c r="AQ75" i="103"/>
  <c r="AO75" i="103"/>
  <c r="AM75" i="103"/>
  <c r="AK75" i="103"/>
  <c r="AQ76" i="103"/>
  <c r="AO76" i="103"/>
  <c r="AM76" i="103"/>
  <c r="AK76" i="103"/>
  <c r="AP76" i="103"/>
  <c r="AN76" i="103"/>
  <c r="AL76" i="103"/>
  <c r="AP77" i="103"/>
  <c r="AN77" i="103"/>
  <c r="AL77" i="103"/>
  <c r="AQ77" i="103"/>
  <c r="AO77" i="103"/>
  <c r="AM77" i="103"/>
  <c r="AK77" i="103"/>
  <c r="AQ78" i="103"/>
  <c r="AO78" i="103"/>
  <c r="AM78" i="103"/>
  <c r="AK78" i="103"/>
  <c r="AP78" i="103"/>
  <c r="AN78" i="103"/>
  <c r="AL78" i="103"/>
  <c r="AP79" i="103"/>
  <c r="AN79" i="103"/>
  <c r="AL79" i="103"/>
  <c r="AQ79" i="103"/>
  <c r="AO79" i="103"/>
  <c r="AM79" i="103"/>
  <c r="AK79" i="103"/>
  <c r="AQ80" i="103"/>
  <c r="AO80" i="103"/>
  <c r="AM80" i="103"/>
  <c r="AK80" i="103"/>
  <c r="AP80" i="103"/>
  <c r="AN80" i="103"/>
  <c r="AL80" i="103"/>
  <c r="AP81" i="103"/>
  <c r="AN81" i="103"/>
  <c r="AL81" i="103"/>
  <c r="AQ81" i="103"/>
  <c r="AO81" i="103"/>
  <c r="AM81" i="103"/>
  <c r="AK81" i="103"/>
  <c r="AQ82" i="103"/>
  <c r="AO82" i="103"/>
  <c r="AM82" i="103"/>
  <c r="AK82" i="103"/>
  <c r="AP82" i="103"/>
  <c r="AN82" i="103"/>
  <c r="AL82" i="103"/>
  <c r="AP83" i="103"/>
  <c r="AN83" i="103"/>
  <c r="AL83" i="103"/>
  <c r="AQ83" i="103"/>
  <c r="AO83" i="103"/>
  <c r="AM83" i="103"/>
  <c r="AK83" i="103"/>
  <c r="AQ84" i="103"/>
  <c r="AO84" i="103"/>
  <c r="AM84" i="103"/>
  <c r="AK84" i="103"/>
  <c r="AP84" i="103"/>
  <c r="AN84" i="103"/>
  <c r="AL84" i="103"/>
  <c r="AP85" i="103"/>
  <c r="AN85" i="103"/>
  <c r="AL85" i="103"/>
  <c r="AQ85" i="103"/>
  <c r="AO85" i="103"/>
  <c r="AM85" i="103"/>
  <c r="AK85" i="103"/>
  <c r="AQ86" i="103"/>
  <c r="AO86" i="103"/>
  <c r="AM86" i="103"/>
  <c r="AK86" i="103"/>
  <c r="AP86" i="103"/>
  <c r="AN86" i="103"/>
  <c r="AL86" i="103"/>
  <c r="AP87" i="103"/>
  <c r="AN87" i="103"/>
  <c r="AL87" i="103"/>
  <c r="AQ87" i="103"/>
  <c r="AO87" i="103"/>
  <c r="AM87" i="103"/>
  <c r="AK87" i="103"/>
  <c r="AQ88" i="103"/>
  <c r="AO88" i="103"/>
  <c r="AM88" i="103"/>
  <c r="AK88" i="103"/>
  <c r="AP88" i="103"/>
  <c r="AN88" i="103"/>
  <c r="AL88" i="103"/>
  <c r="AP89" i="103"/>
  <c r="AN89" i="103"/>
  <c r="AL89" i="103"/>
  <c r="AQ89" i="103"/>
  <c r="AO89" i="103"/>
  <c r="AM89" i="103"/>
  <c r="AK89" i="103"/>
  <c r="AQ90" i="103"/>
  <c r="AO90" i="103"/>
  <c r="AM90" i="103"/>
  <c r="AK90" i="103"/>
  <c r="AP90" i="103"/>
  <c r="AN90" i="103"/>
  <c r="AL90" i="103"/>
  <c r="AP91" i="103"/>
  <c r="AN91" i="103"/>
  <c r="AL91" i="103"/>
  <c r="AQ91" i="103"/>
  <c r="AO91" i="103"/>
  <c r="AM91" i="103"/>
  <c r="AK91" i="103"/>
  <c r="AQ92" i="103"/>
  <c r="AO92" i="103"/>
  <c r="AM92" i="103"/>
  <c r="AK92" i="103"/>
  <c r="AP92" i="103"/>
  <c r="AN92" i="103"/>
  <c r="AL92" i="103"/>
  <c r="AP93" i="103"/>
  <c r="AN93" i="103"/>
  <c r="AL93" i="103"/>
  <c r="AQ93" i="103"/>
  <c r="AO93" i="103"/>
  <c r="AM93" i="103"/>
  <c r="AK93" i="103"/>
  <c r="AQ94" i="103"/>
  <c r="AO94" i="103"/>
  <c r="AM94" i="103"/>
  <c r="AK94" i="103"/>
  <c r="AP94" i="103"/>
  <c r="AN94" i="103"/>
  <c r="AL94" i="103"/>
  <c r="AP46" i="104"/>
  <c r="AN46" i="104"/>
  <c r="AL46" i="104"/>
  <c r="AQ46" i="104"/>
  <c r="AO46" i="104"/>
  <c r="AM46" i="104"/>
  <c r="AK46" i="104"/>
  <c r="AQ47" i="104"/>
  <c r="AO47" i="104"/>
  <c r="AM47" i="104"/>
  <c r="AK47" i="104"/>
  <c r="AP47" i="104"/>
  <c r="AN47" i="104"/>
  <c r="AL47" i="104"/>
  <c r="AP48" i="104"/>
  <c r="AN48" i="104"/>
  <c r="AL48" i="104"/>
  <c r="AQ48" i="104"/>
  <c r="AO48" i="104"/>
  <c r="AM48" i="104"/>
  <c r="AK48" i="104"/>
  <c r="AQ49" i="104"/>
  <c r="AO49" i="104"/>
  <c r="AM49" i="104"/>
  <c r="AK49" i="104"/>
  <c r="AP49" i="104"/>
  <c r="AN49" i="104"/>
  <c r="AL49" i="104"/>
  <c r="AP50" i="104"/>
  <c r="AN50" i="104"/>
  <c r="AL50" i="104"/>
  <c r="AQ50" i="104"/>
  <c r="AO50" i="104"/>
  <c r="AM50" i="104"/>
  <c r="AK50" i="104"/>
  <c r="AQ51" i="104"/>
  <c r="AO51" i="104"/>
  <c r="AM51" i="104"/>
  <c r="AK51" i="104"/>
  <c r="AP51" i="104"/>
  <c r="AN51" i="104"/>
  <c r="AL51" i="104"/>
  <c r="AP52" i="104"/>
  <c r="AN52" i="104"/>
  <c r="AL52" i="104"/>
  <c r="AQ52" i="104"/>
  <c r="AO52" i="104"/>
  <c r="AM52" i="104"/>
  <c r="AK52" i="104"/>
  <c r="AQ53" i="104"/>
  <c r="AO53" i="104"/>
  <c r="AM53" i="104"/>
  <c r="AK53" i="104"/>
  <c r="AP53" i="104"/>
  <c r="AN53" i="104"/>
  <c r="AL53" i="104"/>
  <c r="AP54" i="104"/>
  <c r="AN54" i="104"/>
  <c r="AL54" i="104"/>
  <c r="AQ54" i="104"/>
  <c r="AO54" i="104"/>
  <c r="AM54" i="104"/>
  <c r="AK54" i="104"/>
  <c r="AQ55" i="104"/>
  <c r="AO55" i="104"/>
  <c r="AM55" i="104"/>
  <c r="AK55" i="104"/>
  <c r="AP55" i="104"/>
  <c r="AN55" i="104"/>
  <c r="AL55" i="104"/>
  <c r="AP56" i="104"/>
  <c r="AN56" i="104"/>
  <c r="AL56" i="104"/>
  <c r="AQ56" i="104"/>
  <c r="AO56" i="104"/>
  <c r="AM56" i="104"/>
  <c r="AK56" i="104"/>
  <c r="AQ57" i="104"/>
  <c r="AO57" i="104"/>
  <c r="AM57" i="104"/>
  <c r="AK57" i="104"/>
  <c r="AP57" i="104"/>
  <c r="AN57" i="104"/>
  <c r="AL57" i="104"/>
  <c r="AP58" i="104"/>
  <c r="AN58" i="104"/>
  <c r="AL58" i="104"/>
  <c r="AQ58" i="104"/>
  <c r="AO58" i="104"/>
  <c r="AM58" i="104"/>
  <c r="AK58" i="104"/>
  <c r="AQ59" i="104"/>
  <c r="AO59" i="104"/>
  <c r="AM59" i="104"/>
  <c r="AK59" i="104"/>
  <c r="AP59" i="104"/>
  <c r="AN59" i="104"/>
  <c r="AL59" i="104"/>
  <c r="AP60" i="104"/>
  <c r="AN60" i="104"/>
  <c r="AL60" i="104"/>
  <c r="AQ60" i="104"/>
  <c r="AO60" i="104"/>
  <c r="AM60" i="104"/>
  <c r="AK60" i="104"/>
  <c r="AQ61" i="104"/>
  <c r="AO61" i="104"/>
  <c r="AM61" i="104"/>
  <c r="AK61" i="104"/>
  <c r="AP61" i="104"/>
  <c r="AN61" i="104"/>
  <c r="AL61" i="104"/>
  <c r="AP62" i="104"/>
  <c r="AN62" i="104"/>
  <c r="AL62" i="104"/>
  <c r="AQ62" i="104"/>
  <c r="AO62" i="104"/>
  <c r="AM62" i="104"/>
  <c r="AK62" i="104"/>
  <c r="AQ63" i="104"/>
  <c r="AO63" i="104"/>
  <c r="AM63" i="104"/>
  <c r="AK63" i="104"/>
  <c r="AP63" i="104"/>
  <c r="AN63" i="104"/>
  <c r="AL63" i="104"/>
  <c r="AP64" i="104"/>
  <c r="AN64" i="104"/>
  <c r="AL64" i="104"/>
  <c r="AQ64" i="104"/>
  <c r="AO64" i="104"/>
  <c r="AM64" i="104"/>
  <c r="AK64" i="104"/>
  <c r="AQ65" i="104"/>
  <c r="AO65" i="104"/>
  <c r="AM65" i="104"/>
  <c r="AK65" i="104"/>
  <c r="AP65" i="104"/>
  <c r="AN65" i="104"/>
  <c r="AL65" i="104"/>
  <c r="AP66" i="104"/>
  <c r="AN66" i="104"/>
  <c r="AL66" i="104"/>
  <c r="AQ66" i="104"/>
  <c r="AO66" i="104"/>
  <c r="AM66" i="104"/>
  <c r="AK66" i="104"/>
  <c r="AQ67" i="104"/>
  <c r="AO67" i="104"/>
  <c r="AM67" i="104"/>
  <c r="AK67" i="104"/>
  <c r="AP67" i="104"/>
  <c r="AN67" i="104"/>
  <c r="AL67" i="104"/>
  <c r="AP68" i="104"/>
  <c r="AN68" i="104"/>
  <c r="AL68" i="104"/>
  <c r="AQ68" i="104"/>
  <c r="AO68" i="104"/>
  <c r="AM68" i="104"/>
  <c r="AK68" i="104"/>
  <c r="AQ69" i="104"/>
  <c r="AO69" i="104"/>
  <c r="AM69" i="104"/>
  <c r="AK69" i="104"/>
  <c r="AP69" i="104"/>
  <c r="AN69" i="104"/>
  <c r="AL69" i="104"/>
  <c r="AP70" i="104"/>
  <c r="AN70" i="104"/>
  <c r="AL70" i="104"/>
  <c r="AQ70" i="104"/>
  <c r="AO70" i="104"/>
  <c r="AM70" i="104"/>
  <c r="AK70" i="104"/>
  <c r="AQ71" i="104"/>
  <c r="AO71" i="104"/>
  <c r="AM71" i="104"/>
  <c r="AK71" i="104"/>
  <c r="AP71" i="104"/>
  <c r="AN71" i="104"/>
  <c r="AL71" i="104"/>
  <c r="AP72" i="104"/>
  <c r="AN72" i="104"/>
  <c r="AL72" i="104"/>
  <c r="AQ72" i="104"/>
  <c r="AO72" i="104"/>
  <c r="AM72" i="104"/>
  <c r="AK72" i="104"/>
  <c r="AQ73" i="104"/>
  <c r="AO73" i="104"/>
  <c r="AM73" i="104"/>
  <c r="AK73" i="104"/>
  <c r="AP73" i="104"/>
  <c r="AN73" i="104"/>
  <c r="AL73" i="104"/>
  <c r="AP74" i="104"/>
  <c r="AN74" i="104"/>
  <c r="AL74" i="104"/>
  <c r="AQ74" i="104"/>
  <c r="AO74" i="104"/>
  <c r="AM74" i="104"/>
  <c r="AK74" i="104"/>
  <c r="AQ75" i="104"/>
  <c r="AO75" i="104"/>
  <c r="AM75" i="104"/>
  <c r="AP75" i="104"/>
  <c r="AN75" i="104"/>
  <c r="AK75" i="104"/>
  <c r="AL75" i="104"/>
  <c r="AP76" i="104"/>
  <c r="AN76" i="104"/>
  <c r="AL76" i="104"/>
  <c r="AQ76" i="104"/>
  <c r="AO76" i="104"/>
  <c r="AM76" i="104"/>
  <c r="AK76" i="104"/>
  <c r="AQ77" i="104"/>
  <c r="AO77" i="104"/>
  <c r="AM77" i="104"/>
  <c r="AK77" i="104"/>
  <c r="AP77" i="104"/>
  <c r="AN77" i="104"/>
  <c r="AL77" i="104"/>
  <c r="AP78" i="104"/>
  <c r="AN78" i="104"/>
  <c r="AL78" i="104"/>
  <c r="AQ78" i="104"/>
  <c r="AO78" i="104"/>
  <c r="AM78" i="104"/>
  <c r="AK78" i="104"/>
  <c r="AQ79" i="104"/>
  <c r="AO79" i="104"/>
  <c r="AM79" i="104"/>
  <c r="AK79" i="104"/>
  <c r="AP79" i="104"/>
  <c r="AN79" i="104"/>
  <c r="AL79" i="104"/>
  <c r="AP80" i="104"/>
  <c r="AN80" i="104"/>
  <c r="AL80" i="104"/>
  <c r="AQ80" i="104"/>
  <c r="AO80" i="104"/>
  <c r="AM80" i="104"/>
  <c r="AK80" i="104"/>
  <c r="AQ81" i="104"/>
  <c r="AO81" i="104"/>
  <c r="AM81" i="104"/>
  <c r="AK81" i="104"/>
  <c r="AP81" i="104"/>
  <c r="AN81" i="104"/>
  <c r="AL81" i="104"/>
  <c r="AP82" i="104"/>
  <c r="AN82" i="104"/>
  <c r="AL82" i="104"/>
  <c r="AQ82" i="104"/>
  <c r="AO82" i="104"/>
  <c r="AM82" i="104"/>
  <c r="AK82" i="104"/>
  <c r="AQ83" i="104"/>
  <c r="AO83" i="104"/>
  <c r="AM83" i="104"/>
  <c r="AK83" i="104"/>
  <c r="AP83" i="104"/>
  <c r="AN83" i="104"/>
  <c r="AL83" i="104"/>
  <c r="AP84" i="104"/>
  <c r="AN84" i="104"/>
  <c r="AL84" i="104"/>
  <c r="AQ84" i="104"/>
  <c r="AO84" i="104"/>
  <c r="AM84" i="104"/>
  <c r="AK84" i="104"/>
  <c r="AQ85" i="104"/>
  <c r="AO85" i="104"/>
  <c r="AM85" i="104"/>
  <c r="AK85" i="104"/>
  <c r="AP85" i="104"/>
  <c r="AN85" i="104"/>
  <c r="AL85" i="104"/>
  <c r="AP86" i="104"/>
  <c r="AN86" i="104"/>
  <c r="AL86" i="104"/>
  <c r="AQ86" i="104"/>
  <c r="AO86" i="104"/>
  <c r="AM86" i="104"/>
  <c r="AK86" i="104"/>
  <c r="AQ87" i="104"/>
  <c r="AO87" i="104"/>
  <c r="AM87" i="104"/>
  <c r="AK87" i="104"/>
  <c r="AP87" i="104"/>
  <c r="AN87" i="104"/>
  <c r="AL87" i="104"/>
  <c r="AP88" i="104"/>
  <c r="AN88" i="104"/>
  <c r="AL88" i="104"/>
  <c r="AQ88" i="104"/>
  <c r="AO88" i="104"/>
  <c r="AM88" i="104"/>
  <c r="AK88" i="104"/>
  <c r="AQ89" i="104"/>
  <c r="AO89" i="104"/>
  <c r="AM89" i="104"/>
  <c r="AK89" i="104"/>
  <c r="AP89" i="104"/>
  <c r="AN89" i="104"/>
  <c r="AL89" i="104"/>
  <c r="AP90" i="104"/>
  <c r="AN90" i="104"/>
  <c r="AL90" i="104"/>
  <c r="AQ90" i="104"/>
  <c r="AO90" i="104"/>
  <c r="AM90" i="104"/>
  <c r="AK90" i="104"/>
  <c r="AQ91" i="104"/>
  <c r="AO91" i="104"/>
  <c r="AM91" i="104"/>
  <c r="AK91" i="104"/>
  <c r="AP91" i="104"/>
  <c r="AN91" i="104"/>
  <c r="AL91" i="104"/>
  <c r="AP92" i="104"/>
  <c r="AN92" i="104"/>
  <c r="AL92" i="104"/>
  <c r="AQ92" i="104"/>
  <c r="AO92" i="104"/>
  <c r="AM92" i="104"/>
  <c r="AK92" i="104"/>
  <c r="AQ93" i="104"/>
  <c r="AO93" i="104"/>
  <c r="AM93" i="104"/>
  <c r="AK93" i="104"/>
  <c r="AP93" i="104"/>
  <c r="AN93" i="104"/>
  <c r="AL93" i="104"/>
  <c r="AP94" i="104"/>
  <c r="AN94" i="104"/>
  <c r="AL94" i="104"/>
  <c r="AQ94" i="104"/>
  <c r="AO94" i="104"/>
  <c r="AM94" i="104"/>
  <c r="AK94" i="104"/>
  <c r="AQ46" i="105"/>
  <c r="AO46" i="105"/>
  <c r="AM46" i="105"/>
  <c r="AK46" i="105"/>
  <c r="AP46" i="105"/>
  <c r="AN46" i="105"/>
  <c r="AL46" i="105"/>
  <c r="AP47" i="105"/>
  <c r="AN47" i="105"/>
  <c r="AL47" i="105"/>
  <c r="AQ47" i="105"/>
  <c r="AO47" i="105"/>
  <c r="AM47" i="105"/>
  <c r="AK47" i="105"/>
  <c r="AQ48" i="105"/>
  <c r="AO48" i="105"/>
  <c r="AM48" i="105"/>
  <c r="AK48" i="105"/>
  <c r="AP48" i="105"/>
  <c r="AN48" i="105"/>
  <c r="AL48" i="105"/>
  <c r="AP49" i="105"/>
  <c r="AN49" i="105"/>
  <c r="AL49" i="105"/>
  <c r="AQ49" i="105"/>
  <c r="AO49" i="105"/>
  <c r="AM49" i="105"/>
  <c r="AK49" i="105"/>
  <c r="AQ50" i="105"/>
  <c r="AO50" i="105"/>
  <c r="AM50" i="105"/>
  <c r="AK50" i="105"/>
  <c r="AP50" i="105"/>
  <c r="AN50" i="105"/>
  <c r="AL50" i="105"/>
  <c r="AP51" i="105"/>
  <c r="AN51" i="105"/>
  <c r="AL51" i="105"/>
  <c r="AQ51" i="105"/>
  <c r="AO51" i="105"/>
  <c r="AM51" i="105"/>
  <c r="AK51" i="105"/>
  <c r="AQ52" i="105"/>
  <c r="AO52" i="105"/>
  <c r="AM52" i="105"/>
  <c r="AK52" i="105"/>
  <c r="AP52" i="105"/>
  <c r="AN52" i="105"/>
  <c r="AL52" i="105"/>
  <c r="AP53" i="105"/>
  <c r="AN53" i="105"/>
  <c r="AL53" i="105"/>
  <c r="AQ53" i="105"/>
  <c r="AO53" i="105"/>
  <c r="AM53" i="105"/>
  <c r="AK53" i="105"/>
  <c r="AQ54" i="105"/>
  <c r="AO54" i="105"/>
  <c r="AM54" i="105"/>
  <c r="AK54" i="105"/>
  <c r="AP54" i="105"/>
  <c r="AN54" i="105"/>
  <c r="AL54" i="105"/>
  <c r="AP55" i="105"/>
  <c r="AN55" i="105"/>
  <c r="AL55" i="105"/>
  <c r="AQ55" i="105"/>
  <c r="AO55" i="105"/>
  <c r="AM55" i="105"/>
  <c r="AK55" i="105"/>
  <c r="AQ56" i="105"/>
  <c r="AO56" i="105"/>
  <c r="AM56" i="105"/>
  <c r="AK56" i="105"/>
  <c r="AP56" i="105"/>
  <c r="AN56" i="105"/>
  <c r="AL56" i="105"/>
  <c r="AP57" i="105"/>
  <c r="AN57" i="105"/>
  <c r="AL57" i="105"/>
  <c r="AQ57" i="105"/>
  <c r="AO57" i="105"/>
  <c r="AM57" i="105"/>
  <c r="AK57" i="105"/>
  <c r="AQ58" i="105"/>
  <c r="AO58" i="105"/>
  <c r="AM58" i="105"/>
  <c r="AK58" i="105"/>
  <c r="AP58" i="105"/>
  <c r="AN58" i="105"/>
  <c r="AL58" i="105"/>
  <c r="AP59" i="105"/>
  <c r="AN59" i="105"/>
  <c r="AL59" i="105"/>
  <c r="AQ59" i="105"/>
  <c r="AO59" i="105"/>
  <c r="AM59" i="105"/>
  <c r="AK59" i="105"/>
  <c r="AQ60" i="105"/>
  <c r="AO60" i="105"/>
  <c r="AM60" i="105"/>
  <c r="AK60" i="105"/>
  <c r="AP60" i="105"/>
  <c r="AN60" i="105"/>
  <c r="AL60" i="105"/>
  <c r="AP61" i="105"/>
  <c r="AN61" i="105"/>
  <c r="AL61" i="105"/>
  <c r="AQ61" i="105"/>
  <c r="AO61" i="105"/>
  <c r="AM61" i="105"/>
  <c r="AK61" i="105"/>
  <c r="AQ62" i="105"/>
  <c r="AO62" i="105"/>
  <c r="AM62" i="105"/>
  <c r="AK62" i="105"/>
  <c r="AP62" i="105"/>
  <c r="AN62" i="105"/>
  <c r="AL62" i="105"/>
  <c r="AP63" i="105"/>
  <c r="AN63" i="105"/>
  <c r="AL63" i="105"/>
  <c r="AQ63" i="105"/>
  <c r="AO63" i="105"/>
  <c r="AM63" i="105"/>
  <c r="AK63" i="105"/>
  <c r="AQ64" i="105"/>
  <c r="AO64" i="105"/>
  <c r="AM64" i="105"/>
  <c r="AK64" i="105"/>
  <c r="AP64" i="105"/>
  <c r="AN64" i="105"/>
  <c r="AL64" i="105"/>
  <c r="AP65" i="105"/>
  <c r="AN65" i="105"/>
  <c r="AL65" i="105"/>
  <c r="AQ65" i="105"/>
  <c r="AO65" i="105"/>
  <c r="AM65" i="105"/>
  <c r="AK65" i="105"/>
  <c r="AQ66" i="105"/>
  <c r="AO66" i="105"/>
  <c r="AM66" i="105"/>
  <c r="AK66" i="105"/>
  <c r="AP66" i="105"/>
  <c r="AN66" i="105"/>
  <c r="AL66" i="105"/>
  <c r="AP67" i="105"/>
  <c r="AN67" i="105"/>
  <c r="AL67" i="105"/>
  <c r="AQ67" i="105"/>
  <c r="AO67" i="105"/>
  <c r="AM67" i="105"/>
  <c r="AK67" i="105"/>
  <c r="AP69" i="105"/>
  <c r="AN69" i="105"/>
  <c r="AL69" i="105"/>
  <c r="AQ69" i="105"/>
  <c r="AO69" i="105"/>
  <c r="AM69" i="105"/>
  <c r="AK69" i="105"/>
  <c r="AQ70" i="105"/>
  <c r="AO70" i="105"/>
  <c r="AM70" i="105"/>
  <c r="AK70" i="105"/>
  <c r="AP70" i="105"/>
  <c r="AN70" i="105"/>
  <c r="AL70" i="105"/>
  <c r="AP71" i="105"/>
  <c r="AN71" i="105"/>
  <c r="AL71" i="105"/>
  <c r="AQ71" i="105"/>
  <c r="AO71" i="105"/>
  <c r="AM71" i="105"/>
  <c r="AK71" i="105"/>
  <c r="AQ72" i="105"/>
  <c r="AO72" i="105"/>
  <c r="AM72" i="105"/>
  <c r="AK72" i="105"/>
  <c r="AP72" i="105"/>
  <c r="AN72" i="105"/>
  <c r="AL72" i="105"/>
  <c r="AP73" i="105"/>
  <c r="AN73" i="105"/>
  <c r="AL73" i="105"/>
  <c r="AQ73" i="105"/>
  <c r="AO73" i="105"/>
  <c r="AM73" i="105"/>
  <c r="AK73" i="105"/>
  <c r="AQ74" i="105"/>
  <c r="AO74" i="105"/>
  <c r="AM74" i="105"/>
  <c r="AK74" i="105"/>
  <c r="AP74" i="105"/>
  <c r="AN74" i="105"/>
  <c r="AL74" i="105"/>
  <c r="AP75" i="105"/>
  <c r="AN75" i="105"/>
  <c r="AL75" i="105"/>
  <c r="AQ75" i="105"/>
  <c r="AO75" i="105"/>
  <c r="AM75" i="105"/>
  <c r="AK75" i="105"/>
  <c r="AQ76" i="105"/>
  <c r="AO76" i="105"/>
  <c r="AM76" i="105"/>
  <c r="AK76" i="105"/>
  <c r="AP76" i="105"/>
  <c r="AN76" i="105"/>
  <c r="AL76" i="105"/>
  <c r="AP77" i="105"/>
  <c r="AN77" i="105"/>
  <c r="AL77" i="105"/>
  <c r="AQ77" i="105"/>
  <c r="AO77" i="105"/>
  <c r="AM77" i="105"/>
  <c r="AK77" i="105"/>
  <c r="AQ78" i="105"/>
  <c r="AO78" i="105"/>
  <c r="AM78" i="105"/>
  <c r="AK78" i="105"/>
  <c r="AP78" i="105"/>
  <c r="AN78" i="105"/>
  <c r="AL78" i="105"/>
  <c r="AP79" i="105"/>
  <c r="AN79" i="105"/>
  <c r="AL79" i="105"/>
  <c r="AQ79" i="105"/>
  <c r="AO79" i="105"/>
  <c r="AM79" i="105"/>
  <c r="AK79" i="105"/>
  <c r="AQ80" i="105"/>
  <c r="AO80" i="105"/>
  <c r="AM80" i="105"/>
  <c r="AK80" i="105"/>
  <c r="AP80" i="105"/>
  <c r="AN80" i="105"/>
  <c r="AL80" i="105"/>
  <c r="AP81" i="105"/>
  <c r="AN81" i="105"/>
  <c r="AL81" i="105"/>
  <c r="AQ81" i="105"/>
  <c r="AO81" i="105"/>
  <c r="AM81" i="105"/>
  <c r="AK81" i="105"/>
  <c r="AQ82" i="105"/>
  <c r="AO82" i="105"/>
  <c r="AM82" i="105"/>
  <c r="AK82" i="105"/>
  <c r="AP82" i="105"/>
  <c r="AN82" i="105"/>
  <c r="AL82" i="105"/>
  <c r="AP83" i="105"/>
  <c r="AN83" i="105"/>
  <c r="AL83" i="105"/>
  <c r="AQ83" i="105"/>
  <c r="AO83" i="105"/>
  <c r="AM83" i="105"/>
  <c r="AK83" i="105"/>
  <c r="AQ84" i="105"/>
  <c r="AO84" i="105"/>
  <c r="AM84" i="105"/>
  <c r="AK84" i="105"/>
  <c r="AP84" i="105"/>
  <c r="AN84" i="105"/>
  <c r="AL84" i="105"/>
  <c r="AP85" i="105"/>
  <c r="AN85" i="105"/>
  <c r="AL85" i="105"/>
  <c r="AQ85" i="105"/>
  <c r="AO85" i="105"/>
  <c r="AM85" i="105"/>
  <c r="AK85" i="105"/>
  <c r="AQ86" i="105"/>
  <c r="AO86" i="105"/>
  <c r="AM86" i="105"/>
  <c r="AK86" i="105"/>
  <c r="AP86" i="105"/>
  <c r="AN86" i="105"/>
  <c r="AL86" i="105"/>
  <c r="AP87" i="105"/>
  <c r="AN87" i="105"/>
  <c r="AL87" i="105"/>
  <c r="AQ87" i="105"/>
  <c r="AO87" i="105"/>
  <c r="AM87" i="105"/>
  <c r="AK87" i="105"/>
  <c r="AQ88" i="105"/>
  <c r="AO88" i="105"/>
  <c r="AM88" i="105"/>
  <c r="AK88" i="105"/>
  <c r="AP88" i="105"/>
  <c r="AN88" i="105"/>
  <c r="AL88" i="105"/>
  <c r="AP89" i="105"/>
  <c r="AN89" i="105"/>
  <c r="AL89" i="105"/>
  <c r="AQ89" i="105"/>
  <c r="AO89" i="105"/>
  <c r="AM89" i="105"/>
  <c r="AK89" i="105"/>
  <c r="AQ90" i="105"/>
  <c r="AO90" i="105"/>
  <c r="AM90" i="105"/>
  <c r="AK90" i="105"/>
  <c r="AP90" i="105"/>
  <c r="AN90" i="105"/>
  <c r="AL90" i="105"/>
  <c r="AP91" i="105"/>
  <c r="AN91" i="105"/>
  <c r="AL91" i="105"/>
  <c r="AQ91" i="105"/>
  <c r="AO91" i="105"/>
  <c r="AM91" i="105"/>
  <c r="AK91" i="105"/>
  <c r="AQ92" i="105"/>
  <c r="AO92" i="105"/>
  <c r="AM92" i="105"/>
  <c r="AK92" i="105"/>
  <c r="AP92" i="105"/>
  <c r="AN92" i="105"/>
  <c r="AL92" i="105"/>
  <c r="AP93" i="105"/>
  <c r="AN93" i="105"/>
  <c r="AL93" i="105"/>
  <c r="AQ93" i="105"/>
  <c r="AO93" i="105"/>
  <c r="AM93" i="105"/>
  <c r="AK93" i="105"/>
  <c r="AQ94" i="105"/>
  <c r="AO94" i="105"/>
  <c r="AM94" i="105"/>
  <c r="AK94" i="105"/>
  <c r="AP94" i="105"/>
  <c r="AN94" i="105"/>
  <c r="AL94" i="105"/>
  <c r="AQ46" i="113"/>
  <c r="AO46" i="113"/>
  <c r="AM46" i="113"/>
  <c r="AK46" i="113"/>
  <c r="AN46" i="113"/>
  <c r="AP46" i="113"/>
  <c r="AL46" i="113"/>
  <c r="AP47" i="113"/>
  <c r="AN47" i="113"/>
  <c r="AL47" i="113"/>
  <c r="AO47" i="113"/>
  <c r="AK47" i="113"/>
  <c r="AQ47" i="113"/>
  <c r="AM47" i="113"/>
  <c r="AQ48" i="113"/>
  <c r="AO48" i="113"/>
  <c r="AM48" i="113"/>
  <c r="AK48" i="113"/>
  <c r="AP48" i="113"/>
  <c r="AL48" i="113"/>
  <c r="AN48" i="113"/>
  <c r="AP49" i="113"/>
  <c r="AN49" i="113"/>
  <c r="AL49" i="113"/>
  <c r="AQ49" i="113"/>
  <c r="AM49" i="113"/>
  <c r="AO49" i="113"/>
  <c r="AK49" i="113"/>
  <c r="AQ50" i="113"/>
  <c r="AO50" i="113"/>
  <c r="AM50" i="113"/>
  <c r="AK50" i="113"/>
  <c r="AN50" i="113"/>
  <c r="AP50" i="113"/>
  <c r="AL50" i="113"/>
  <c r="AP51" i="113"/>
  <c r="AN51" i="113"/>
  <c r="AL51" i="113"/>
  <c r="AO51" i="113"/>
  <c r="AK51" i="113"/>
  <c r="AQ51" i="113"/>
  <c r="AM51" i="113"/>
  <c r="AQ52" i="113"/>
  <c r="AO52" i="113"/>
  <c r="AM52" i="113"/>
  <c r="AK52" i="113"/>
  <c r="AP52" i="113"/>
  <c r="AL52" i="113"/>
  <c r="AN52" i="113"/>
  <c r="AP53" i="113"/>
  <c r="AN53" i="113"/>
  <c r="AL53" i="113"/>
  <c r="AQ53" i="113"/>
  <c r="AM53" i="113"/>
  <c r="AO53" i="113"/>
  <c r="AK53" i="113"/>
  <c r="AQ54" i="113"/>
  <c r="AO54" i="113"/>
  <c r="AM54" i="113"/>
  <c r="AK54" i="113"/>
  <c r="AN54" i="113"/>
  <c r="AP54" i="113"/>
  <c r="AL54" i="113"/>
  <c r="AP55" i="113"/>
  <c r="AN55" i="113"/>
  <c r="AL55" i="113"/>
  <c r="AO55" i="113"/>
  <c r="AK55" i="113"/>
  <c r="AQ55" i="113"/>
  <c r="AM55" i="113"/>
  <c r="AQ56" i="113"/>
  <c r="AO56" i="113"/>
  <c r="AM56" i="113"/>
  <c r="AK56" i="113"/>
  <c r="AP56" i="113"/>
  <c r="AL56" i="113"/>
  <c r="AN56" i="113"/>
  <c r="AP57" i="113"/>
  <c r="AN57" i="113"/>
  <c r="AL57" i="113"/>
  <c r="AQ57" i="113"/>
  <c r="AM57" i="113"/>
  <c r="AO57" i="113"/>
  <c r="AK57" i="113"/>
  <c r="AQ58" i="113"/>
  <c r="AO58" i="113"/>
  <c r="AM58" i="113"/>
  <c r="AK58" i="113"/>
  <c r="AN58" i="113"/>
  <c r="AP58" i="113"/>
  <c r="AL58" i="113"/>
  <c r="AP59" i="113"/>
  <c r="AN59" i="113"/>
  <c r="AL59" i="113"/>
  <c r="AO59" i="113"/>
  <c r="AK59" i="113"/>
  <c r="AQ59" i="113"/>
  <c r="AM59" i="113"/>
  <c r="AQ60" i="113"/>
  <c r="AO60" i="113"/>
  <c r="AM60" i="113"/>
  <c r="AK60" i="113"/>
  <c r="AP60" i="113"/>
  <c r="AL60" i="113"/>
  <c r="AN60" i="113"/>
  <c r="AP61" i="113"/>
  <c r="AN61" i="113"/>
  <c r="AL61" i="113"/>
  <c r="AQ61" i="113"/>
  <c r="AM61" i="113"/>
  <c r="AO61" i="113"/>
  <c r="AK61" i="113"/>
  <c r="AQ62" i="113"/>
  <c r="AO62" i="113"/>
  <c r="AM62" i="113"/>
  <c r="AK62" i="113"/>
  <c r="AN62" i="113"/>
  <c r="AP62" i="113"/>
  <c r="AL62" i="113"/>
  <c r="AP63" i="113"/>
  <c r="AN63" i="113"/>
  <c r="AL63" i="113"/>
  <c r="AO63" i="113"/>
  <c r="AK63" i="113"/>
  <c r="AQ63" i="113"/>
  <c r="AM63" i="113"/>
  <c r="AQ64" i="113"/>
  <c r="AO64" i="113"/>
  <c r="AM64" i="113"/>
  <c r="AK64" i="113"/>
  <c r="AP64" i="113"/>
  <c r="AL64" i="113"/>
  <c r="AN64" i="113"/>
  <c r="AP65" i="113"/>
  <c r="AN65" i="113"/>
  <c r="AL65" i="113"/>
  <c r="AQ65" i="113"/>
  <c r="AM65" i="113"/>
  <c r="AO65" i="113"/>
  <c r="AK65" i="113"/>
  <c r="AQ66" i="113"/>
  <c r="AO66" i="113"/>
  <c r="AM66" i="113"/>
  <c r="AK66" i="113"/>
  <c r="AN66" i="113"/>
  <c r="AP66" i="113"/>
  <c r="AL66" i="113"/>
  <c r="AP67" i="113"/>
  <c r="AN67" i="113"/>
  <c r="AL67" i="113"/>
  <c r="AO67" i="113"/>
  <c r="AK67" i="113"/>
  <c r="AQ67" i="113"/>
  <c r="AM67" i="113"/>
  <c r="AQ68" i="113"/>
  <c r="AO68" i="113"/>
  <c r="AM68" i="113"/>
  <c r="AK68" i="113"/>
  <c r="AP68" i="113"/>
  <c r="AL68" i="113"/>
  <c r="AN68" i="113"/>
  <c r="AP69" i="113"/>
  <c r="AN69" i="113"/>
  <c r="AL69" i="113"/>
  <c r="AQ69" i="113"/>
  <c r="AM69" i="113"/>
  <c r="AO69" i="113"/>
  <c r="AK69" i="113"/>
  <c r="AQ70" i="113"/>
  <c r="AO70" i="113"/>
  <c r="AM70" i="113"/>
  <c r="AK70" i="113"/>
  <c r="AN70" i="113"/>
  <c r="AP70" i="113"/>
  <c r="AL70" i="113"/>
  <c r="AP71" i="113"/>
  <c r="AN71" i="113"/>
  <c r="AL71" i="113"/>
  <c r="AO71" i="113"/>
  <c r="AK71" i="113"/>
  <c r="AQ71" i="113"/>
  <c r="AM71" i="113"/>
  <c r="AQ72" i="113"/>
  <c r="AO72" i="113"/>
  <c r="AM72" i="113"/>
  <c r="AK72" i="113"/>
  <c r="AP72" i="113"/>
  <c r="AL72" i="113"/>
  <c r="AN72" i="113"/>
  <c r="AP73" i="113"/>
  <c r="AN73" i="113"/>
  <c r="AL73" i="113"/>
  <c r="AQ73" i="113"/>
  <c r="AM73" i="113"/>
  <c r="AO73" i="113"/>
  <c r="AK73" i="113"/>
  <c r="AQ74" i="113"/>
  <c r="AO74" i="113"/>
  <c r="AM74" i="113"/>
  <c r="AK74" i="113"/>
  <c r="AN74" i="113"/>
  <c r="AP74" i="113"/>
  <c r="AL74" i="113"/>
  <c r="AP75" i="113"/>
  <c r="AN75" i="113"/>
  <c r="AL75" i="113"/>
  <c r="AO75" i="113"/>
  <c r="AK75" i="113"/>
  <c r="AQ75" i="113"/>
  <c r="AM75" i="113"/>
  <c r="AQ76" i="113"/>
  <c r="AO76" i="113"/>
  <c r="AM76" i="113"/>
  <c r="AK76" i="113"/>
  <c r="AP76" i="113"/>
  <c r="AL76" i="113"/>
  <c r="AN76" i="113"/>
  <c r="AP77" i="113"/>
  <c r="AN77" i="113"/>
  <c r="AL77" i="113"/>
  <c r="AQ77" i="113"/>
  <c r="AM77" i="113"/>
  <c r="AO77" i="113"/>
  <c r="AK77" i="113"/>
  <c r="AQ78" i="113"/>
  <c r="AO78" i="113"/>
  <c r="AM78" i="113"/>
  <c r="AK78" i="113"/>
  <c r="AN78" i="113"/>
  <c r="AP78" i="113"/>
  <c r="AL78" i="113"/>
  <c r="AP79" i="113"/>
  <c r="AN79" i="113"/>
  <c r="AL79" i="113"/>
  <c r="AO79" i="113"/>
  <c r="AK79" i="113"/>
  <c r="AQ79" i="113"/>
  <c r="AM79" i="113"/>
  <c r="AQ80" i="113"/>
  <c r="AO80" i="113"/>
  <c r="AM80" i="113"/>
  <c r="AK80" i="113"/>
  <c r="AP80" i="113"/>
  <c r="AL80" i="113"/>
  <c r="AN80" i="113"/>
  <c r="AP81" i="113"/>
  <c r="AN81" i="113"/>
  <c r="AL81" i="113"/>
  <c r="AQ81" i="113"/>
  <c r="AM81" i="113"/>
  <c r="AO81" i="113"/>
  <c r="AK81" i="113"/>
  <c r="AQ82" i="113"/>
  <c r="AO82" i="113"/>
  <c r="AM82" i="113"/>
  <c r="AK82" i="113"/>
  <c r="AN82" i="113"/>
  <c r="AP82" i="113"/>
  <c r="AL82" i="113"/>
  <c r="AP83" i="113"/>
  <c r="AN83" i="113"/>
  <c r="AL83" i="113"/>
  <c r="AO83" i="113"/>
  <c r="AK83" i="113"/>
  <c r="AQ83" i="113"/>
  <c r="AM83" i="113"/>
  <c r="AQ84" i="113"/>
  <c r="AO84" i="113"/>
  <c r="AM84" i="113"/>
  <c r="AK84" i="113"/>
  <c r="AP84" i="113"/>
  <c r="AL84" i="113"/>
  <c r="AN84" i="113"/>
  <c r="AP85" i="113"/>
  <c r="AN85" i="113"/>
  <c r="AL85" i="113"/>
  <c r="AQ85" i="113"/>
  <c r="AM85" i="113"/>
  <c r="AO85" i="113"/>
  <c r="AK85" i="113"/>
  <c r="AQ86" i="113"/>
  <c r="AO86" i="113"/>
  <c r="AM86" i="113"/>
  <c r="AK86" i="113"/>
  <c r="AN86" i="113"/>
  <c r="AP86" i="113"/>
  <c r="AL86" i="113"/>
  <c r="AP87" i="113"/>
  <c r="AN87" i="113"/>
  <c r="AL87" i="113"/>
  <c r="AO87" i="113"/>
  <c r="AK87" i="113"/>
  <c r="AQ87" i="113"/>
  <c r="AM87" i="113"/>
  <c r="AQ88" i="113"/>
  <c r="AO88" i="113"/>
  <c r="AM88" i="113"/>
  <c r="AK88" i="113"/>
  <c r="AP88" i="113"/>
  <c r="AL88" i="113"/>
  <c r="AN88" i="113"/>
  <c r="AP89" i="113"/>
  <c r="AN89" i="113"/>
  <c r="AL89" i="113"/>
  <c r="AQ89" i="113"/>
  <c r="AM89" i="113"/>
  <c r="AO89" i="113"/>
  <c r="AK89" i="113"/>
  <c r="AQ90" i="113"/>
  <c r="AO90" i="113"/>
  <c r="AM90" i="113"/>
  <c r="AK90" i="113"/>
  <c r="AN90" i="113"/>
  <c r="AP90" i="113"/>
  <c r="AL90" i="113"/>
  <c r="AP91" i="113"/>
  <c r="AN91" i="113"/>
  <c r="AL91" i="113"/>
  <c r="AO91" i="113"/>
  <c r="AK91" i="113"/>
  <c r="AQ91" i="113"/>
  <c r="AM91" i="113"/>
  <c r="AQ92" i="113"/>
  <c r="AO92" i="113"/>
  <c r="AM92" i="113"/>
  <c r="AK92" i="113"/>
  <c r="AP92" i="113"/>
  <c r="AL92" i="113"/>
  <c r="AN92" i="113"/>
  <c r="AP93" i="113"/>
  <c r="AN93" i="113"/>
  <c r="AL93" i="113"/>
  <c r="AQ93" i="113"/>
  <c r="AM93" i="113"/>
  <c r="AO93" i="113"/>
  <c r="AK93" i="113"/>
  <c r="AQ94" i="113"/>
  <c r="AO94" i="113"/>
  <c r="AM94" i="113"/>
  <c r="AK94" i="113"/>
  <c r="AN94" i="113"/>
  <c r="AP94" i="113"/>
  <c r="AL94" i="113"/>
  <c r="AP46" i="107"/>
  <c r="AN46" i="107"/>
  <c r="AL46" i="107"/>
  <c r="AQ46" i="107"/>
  <c r="AO46" i="107"/>
  <c r="AM46" i="107"/>
  <c r="AK46" i="107"/>
  <c r="AQ47" i="107"/>
  <c r="AO47" i="107"/>
  <c r="AM47" i="107"/>
  <c r="AK47" i="107"/>
  <c r="AP47" i="107"/>
  <c r="AN47" i="107"/>
  <c r="AL47" i="107"/>
  <c r="AP48" i="107"/>
  <c r="AN48" i="107"/>
  <c r="AL48" i="107"/>
  <c r="AQ48" i="107"/>
  <c r="AO48" i="107"/>
  <c r="AM48" i="107"/>
  <c r="AK48" i="107"/>
  <c r="AQ49" i="107"/>
  <c r="AO49" i="107"/>
  <c r="AM49" i="107"/>
  <c r="AK49" i="107"/>
  <c r="AP49" i="107"/>
  <c r="AN49" i="107"/>
  <c r="AL49" i="107"/>
  <c r="AP50" i="107"/>
  <c r="AN50" i="107"/>
  <c r="AL50" i="107"/>
  <c r="AQ50" i="107"/>
  <c r="AO50" i="107"/>
  <c r="AM50" i="107"/>
  <c r="AK50" i="107"/>
  <c r="AQ51" i="107"/>
  <c r="AO51" i="107"/>
  <c r="AM51" i="107"/>
  <c r="AK51" i="107"/>
  <c r="AP51" i="107"/>
  <c r="AN51" i="107"/>
  <c r="AL51" i="107"/>
  <c r="AP52" i="107"/>
  <c r="AN52" i="107"/>
  <c r="AL52" i="107"/>
  <c r="AQ52" i="107"/>
  <c r="AO52" i="107"/>
  <c r="AM52" i="107"/>
  <c r="AK52" i="107"/>
  <c r="AQ53" i="107"/>
  <c r="AO53" i="107"/>
  <c r="AM53" i="107"/>
  <c r="AK53" i="107"/>
  <c r="AP53" i="107"/>
  <c r="AN53" i="107"/>
  <c r="AL53" i="107"/>
  <c r="AP54" i="107"/>
  <c r="AN54" i="107"/>
  <c r="AL54" i="107"/>
  <c r="AQ54" i="107"/>
  <c r="AO54" i="107"/>
  <c r="AM54" i="107"/>
  <c r="AK54" i="107"/>
  <c r="AQ55" i="107"/>
  <c r="AO55" i="107"/>
  <c r="AM55" i="107"/>
  <c r="AK55" i="107"/>
  <c r="AP55" i="107"/>
  <c r="AN55" i="107"/>
  <c r="AL55" i="107"/>
  <c r="AP56" i="107"/>
  <c r="AN56" i="107"/>
  <c r="AL56" i="107"/>
  <c r="AQ56" i="107"/>
  <c r="AO56" i="107"/>
  <c r="AM56" i="107"/>
  <c r="AK56" i="107"/>
  <c r="AQ57" i="107"/>
  <c r="AO57" i="107"/>
  <c r="AM57" i="107"/>
  <c r="AK57" i="107"/>
  <c r="AP57" i="107"/>
  <c r="AN57" i="107"/>
  <c r="AL57" i="107"/>
  <c r="AP58" i="107"/>
  <c r="AN58" i="107"/>
  <c r="AL58" i="107"/>
  <c r="AQ58" i="107"/>
  <c r="AO58" i="107"/>
  <c r="AM58" i="107"/>
  <c r="AK58" i="107"/>
  <c r="AQ59" i="107"/>
  <c r="AO59" i="107"/>
  <c r="AM59" i="107"/>
  <c r="AK59" i="107"/>
  <c r="AP59" i="107"/>
  <c r="AN59" i="107"/>
  <c r="AL59" i="107"/>
  <c r="AP60" i="107"/>
  <c r="AN60" i="107"/>
  <c r="AL60" i="107"/>
  <c r="AQ60" i="107"/>
  <c r="AO60" i="107"/>
  <c r="AM60" i="107"/>
  <c r="AK60" i="107"/>
  <c r="AQ61" i="107"/>
  <c r="AO61" i="107"/>
  <c r="AM61" i="107"/>
  <c r="AK61" i="107"/>
  <c r="AP61" i="107"/>
  <c r="AN61" i="107"/>
  <c r="AL61" i="107"/>
  <c r="AP62" i="107"/>
  <c r="AN62" i="107"/>
  <c r="AL62" i="107"/>
  <c r="AQ62" i="107"/>
  <c r="AO62" i="107"/>
  <c r="AM62" i="107"/>
  <c r="AK62" i="107"/>
  <c r="AQ63" i="107"/>
  <c r="AO63" i="107"/>
  <c r="AM63" i="107"/>
  <c r="AK63" i="107"/>
  <c r="AP63" i="107"/>
  <c r="AN63" i="107"/>
  <c r="AL63" i="107"/>
  <c r="AP64" i="107"/>
  <c r="AN64" i="107"/>
  <c r="AL64" i="107"/>
  <c r="AQ64" i="107"/>
  <c r="AO64" i="107"/>
  <c r="AM64" i="107"/>
  <c r="AK64" i="107"/>
  <c r="AQ65" i="107"/>
  <c r="AO65" i="107"/>
  <c r="AM65" i="107"/>
  <c r="AK65" i="107"/>
  <c r="AP65" i="107"/>
  <c r="AN65" i="107"/>
  <c r="AL65" i="107"/>
  <c r="AP66" i="107"/>
  <c r="AN66" i="107"/>
  <c r="AL66" i="107"/>
  <c r="AQ66" i="107"/>
  <c r="AO66" i="107"/>
  <c r="AM66" i="107"/>
  <c r="AK66" i="107"/>
  <c r="AQ67" i="107"/>
  <c r="AO67" i="107"/>
  <c r="AM67" i="107"/>
  <c r="AK67" i="107"/>
  <c r="AP67" i="107"/>
  <c r="AN67" i="107"/>
  <c r="AL67" i="107"/>
  <c r="AP68" i="107"/>
  <c r="AN68" i="107"/>
  <c r="AL68" i="107"/>
  <c r="AQ68" i="107"/>
  <c r="AO68" i="107"/>
  <c r="AM68" i="107"/>
  <c r="AK68" i="107"/>
  <c r="AQ69" i="107"/>
  <c r="AO69" i="107"/>
  <c r="AM69" i="107"/>
  <c r="AK69" i="107"/>
  <c r="AP69" i="107"/>
  <c r="AN69" i="107"/>
  <c r="AL69" i="107"/>
  <c r="AP70" i="107"/>
  <c r="AN70" i="107"/>
  <c r="AL70" i="107"/>
  <c r="AQ70" i="107"/>
  <c r="AO70" i="107"/>
  <c r="AM70" i="107"/>
  <c r="AK70" i="107"/>
  <c r="AQ71" i="107"/>
  <c r="AO71" i="107"/>
  <c r="AM71" i="107"/>
  <c r="AK71" i="107"/>
  <c r="AP71" i="107"/>
  <c r="AN71" i="107"/>
  <c r="AL71" i="107"/>
  <c r="AP72" i="107"/>
  <c r="AN72" i="107"/>
  <c r="AL72" i="107"/>
  <c r="AQ72" i="107"/>
  <c r="AO72" i="107"/>
  <c r="AM72" i="107"/>
  <c r="AK72" i="107"/>
  <c r="AQ73" i="107"/>
  <c r="AO73" i="107"/>
  <c r="AM73" i="107"/>
  <c r="AK73" i="107"/>
  <c r="AP73" i="107"/>
  <c r="AN73" i="107"/>
  <c r="AL73" i="107"/>
  <c r="AP74" i="107"/>
  <c r="AN74" i="107"/>
  <c r="AL74" i="107"/>
  <c r="AQ74" i="107"/>
  <c r="AO74" i="107"/>
  <c r="AM74" i="107"/>
  <c r="AK74" i="107"/>
  <c r="AQ75" i="107"/>
  <c r="AO75" i="107"/>
  <c r="AM75" i="107"/>
  <c r="AK75" i="107"/>
  <c r="AP75" i="107"/>
  <c r="AN75" i="107"/>
  <c r="AL75" i="107"/>
  <c r="AP76" i="107"/>
  <c r="AN76" i="107"/>
  <c r="AL76" i="107"/>
  <c r="AQ76" i="107"/>
  <c r="AO76" i="107"/>
  <c r="AM76" i="107"/>
  <c r="AK76" i="107"/>
  <c r="AQ77" i="107"/>
  <c r="AO77" i="107"/>
  <c r="AM77" i="107"/>
  <c r="AK77" i="107"/>
  <c r="AP77" i="107"/>
  <c r="AN77" i="107"/>
  <c r="AL77" i="107"/>
  <c r="AP78" i="107"/>
  <c r="AN78" i="107"/>
  <c r="AL78" i="107"/>
  <c r="AQ78" i="107"/>
  <c r="AO78" i="107"/>
  <c r="AM78" i="107"/>
  <c r="AK78" i="107"/>
  <c r="AQ79" i="107"/>
  <c r="AO79" i="107"/>
  <c r="AM79" i="107"/>
  <c r="AK79" i="107"/>
  <c r="AP79" i="107"/>
  <c r="AN79" i="107"/>
  <c r="AL79" i="107"/>
  <c r="AP80" i="107"/>
  <c r="AN80" i="107"/>
  <c r="AL80" i="107"/>
  <c r="AQ80" i="107"/>
  <c r="AO80" i="107"/>
  <c r="AM80" i="107"/>
  <c r="AK80" i="107"/>
  <c r="AQ81" i="107"/>
  <c r="AO81" i="107"/>
  <c r="AM81" i="107"/>
  <c r="AK81" i="107"/>
  <c r="AP81" i="107"/>
  <c r="AN81" i="107"/>
  <c r="AL81" i="107"/>
  <c r="AP82" i="107"/>
  <c r="AN82" i="107"/>
  <c r="AL82" i="107"/>
  <c r="AQ82" i="107"/>
  <c r="AO82" i="107"/>
  <c r="AM82" i="107"/>
  <c r="AK82" i="107"/>
  <c r="AQ83" i="107"/>
  <c r="AO83" i="107"/>
  <c r="AM83" i="107"/>
  <c r="AK83" i="107"/>
  <c r="AP83" i="107"/>
  <c r="AN83" i="107"/>
  <c r="AL83" i="107"/>
  <c r="AP84" i="107"/>
  <c r="AN84" i="107"/>
  <c r="AL84" i="107"/>
  <c r="AQ84" i="107"/>
  <c r="AO84" i="107"/>
  <c r="AM84" i="107"/>
  <c r="AK84" i="107"/>
  <c r="AQ85" i="107"/>
  <c r="AO85" i="107"/>
  <c r="AM85" i="107"/>
  <c r="AK85" i="107"/>
  <c r="AP85" i="107"/>
  <c r="AN85" i="107"/>
  <c r="AL85" i="107"/>
  <c r="AP86" i="107"/>
  <c r="AN86" i="107"/>
  <c r="AL86" i="107"/>
  <c r="AO86" i="107"/>
  <c r="AK86" i="107"/>
  <c r="AQ86" i="107"/>
  <c r="AM86" i="107"/>
  <c r="AQ87" i="107"/>
  <c r="AO87" i="107"/>
  <c r="AM87" i="107"/>
  <c r="AK87" i="107"/>
  <c r="AP87" i="107"/>
  <c r="AL87" i="107"/>
  <c r="AN87" i="107"/>
  <c r="AP88" i="107"/>
  <c r="AN88" i="107"/>
  <c r="AL88" i="107"/>
  <c r="AQ88" i="107"/>
  <c r="AM88" i="107"/>
  <c r="AO88" i="107"/>
  <c r="AK88" i="107"/>
  <c r="AQ89" i="107"/>
  <c r="AO89" i="107"/>
  <c r="AM89" i="107"/>
  <c r="AK89" i="107"/>
  <c r="AN89" i="107"/>
  <c r="AP89" i="107"/>
  <c r="AL89" i="107"/>
  <c r="AP90" i="107"/>
  <c r="AN90" i="107"/>
  <c r="AL90" i="107"/>
  <c r="AO90" i="107"/>
  <c r="AK90" i="107"/>
  <c r="AQ90" i="107"/>
  <c r="AM90" i="107"/>
  <c r="AQ91" i="107"/>
  <c r="AO91" i="107"/>
  <c r="AM91" i="107"/>
  <c r="AK91" i="107"/>
  <c r="AP91" i="107"/>
  <c r="AL91" i="107"/>
  <c r="AN91" i="107"/>
  <c r="AP92" i="107"/>
  <c r="AN92" i="107"/>
  <c r="AL92" i="107"/>
  <c r="AQ92" i="107"/>
  <c r="AM92" i="107"/>
  <c r="AO92" i="107"/>
  <c r="AK92" i="107"/>
  <c r="AQ93" i="107"/>
  <c r="AO93" i="107"/>
  <c r="AM93" i="107"/>
  <c r="AK93" i="107"/>
  <c r="AN93" i="107"/>
  <c r="AP93" i="107"/>
  <c r="AL93" i="107"/>
  <c r="AP94" i="107"/>
  <c r="AN94" i="107"/>
  <c r="AL94" i="107"/>
  <c r="AO94" i="107"/>
  <c r="AK94" i="107"/>
  <c r="AQ94" i="107"/>
  <c r="AM94" i="107"/>
  <c r="AQ46" i="118"/>
  <c r="AO46" i="118"/>
  <c r="AM46" i="118"/>
  <c r="AK46" i="118"/>
  <c r="AP46" i="118"/>
  <c r="AN46" i="118"/>
  <c r="AL46" i="118"/>
  <c r="AP47" i="118"/>
  <c r="AN47" i="118"/>
  <c r="AL47" i="118"/>
  <c r="AQ47" i="118"/>
  <c r="AO47" i="118"/>
  <c r="AM47" i="118"/>
  <c r="AK47" i="118"/>
  <c r="AQ48" i="118"/>
  <c r="AO48" i="118"/>
  <c r="AM48" i="118"/>
  <c r="AK48" i="118"/>
  <c r="AP48" i="118"/>
  <c r="AN48" i="118"/>
  <c r="AL48" i="118"/>
  <c r="AP49" i="118"/>
  <c r="AN49" i="118"/>
  <c r="AL49" i="118"/>
  <c r="AQ49" i="118"/>
  <c r="AO49" i="118"/>
  <c r="AM49" i="118"/>
  <c r="AK49" i="118"/>
  <c r="AQ50" i="118"/>
  <c r="AO50" i="118"/>
  <c r="AM50" i="118"/>
  <c r="AK50" i="118"/>
  <c r="AP50" i="118"/>
  <c r="AN50" i="118"/>
  <c r="AL50" i="118"/>
  <c r="AP51" i="118"/>
  <c r="AN51" i="118"/>
  <c r="AL51" i="118"/>
  <c r="AQ51" i="118"/>
  <c r="AO51" i="118"/>
  <c r="AM51" i="118"/>
  <c r="AK51" i="118"/>
  <c r="AQ52" i="118"/>
  <c r="AO52" i="118"/>
  <c r="AM52" i="118"/>
  <c r="AK52" i="118"/>
  <c r="AP52" i="118"/>
  <c r="AN52" i="118"/>
  <c r="AL52" i="118"/>
  <c r="AP53" i="118"/>
  <c r="AN53" i="118"/>
  <c r="AL53" i="118"/>
  <c r="AQ53" i="118"/>
  <c r="AO53" i="118"/>
  <c r="AM53" i="118"/>
  <c r="AK53" i="118"/>
  <c r="AQ54" i="118"/>
  <c r="AO54" i="118"/>
  <c r="AM54" i="118"/>
  <c r="AK54" i="118"/>
  <c r="AP54" i="118"/>
  <c r="AN54" i="118"/>
  <c r="AL54" i="118"/>
  <c r="AP55" i="118"/>
  <c r="AN55" i="118"/>
  <c r="AL55" i="118"/>
  <c r="AQ55" i="118"/>
  <c r="AO55" i="118"/>
  <c r="AM55" i="118"/>
  <c r="AK55" i="118"/>
  <c r="AQ56" i="118"/>
  <c r="AO56" i="118"/>
  <c r="AM56" i="118"/>
  <c r="AK56" i="118"/>
  <c r="AP56" i="118"/>
  <c r="AN56" i="118"/>
  <c r="AL56" i="118"/>
  <c r="AP57" i="118"/>
  <c r="AN57" i="118"/>
  <c r="AL57" i="118"/>
  <c r="AQ57" i="118"/>
  <c r="AO57" i="118"/>
  <c r="AM57" i="118"/>
  <c r="AK57" i="118"/>
  <c r="AQ58" i="118"/>
  <c r="AO58" i="118"/>
  <c r="AM58" i="118"/>
  <c r="AK58" i="118"/>
  <c r="AP58" i="118"/>
  <c r="AN58" i="118"/>
  <c r="AL58" i="118"/>
  <c r="AP59" i="118"/>
  <c r="AN59" i="118"/>
  <c r="AL59" i="118"/>
  <c r="AQ59" i="118"/>
  <c r="AO59" i="118"/>
  <c r="AM59" i="118"/>
  <c r="AK59" i="118"/>
  <c r="AQ60" i="118"/>
  <c r="AO60" i="118"/>
  <c r="AM60" i="118"/>
  <c r="AK60" i="118"/>
  <c r="AP60" i="118"/>
  <c r="AN60" i="118"/>
  <c r="AL60" i="118"/>
  <c r="AP61" i="118"/>
  <c r="AN61" i="118"/>
  <c r="AL61" i="118"/>
  <c r="AQ61" i="118"/>
  <c r="AO61" i="118"/>
  <c r="AM61" i="118"/>
  <c r="AK61" i="118"/>
  <c r="AQ62" i="118"/>
  <c r="AO62" i="118"/>
  <c r="AM62" i="118"/>
  <c r="AK62" i="118"/>
  <c r="AP62" i="118"/>
  <c r="AN62" i="118"/>
  <c r="AL62" i="118"/>
  <c r="AP63" i="118"/>
  <c r="AN63" i="118"/>
  <c r="AL63" i="118"/>
  <c r="AQ63" i="118"/>
  <c r="AO63" i="118"/>
  <c r="AM63" i="118"/>
  <c r="AK63" i="118"/>
  <c r="AQ64" i="118"/>
  <c r="AO64" i="118"/>
  <c r="AM64" i="118"/>
  <c r="AK64" i="118"/>
  <c r="AP64" i="118"/>
  <c r="AN64" i="118"/>
  <c r="AL64" i="118"/>
  <c r="AP65" i="118"/>
  <c r="AN65" i="118"/>
  <c r="AL65" i="118"/>
  <c r="AQ65" i="118"/>
  <c r="AO65" i="118"/>
  <c r="AM65" i="118"/>
  <c r="AK65" i="118"/>
  <c r="AQ66" i="118"/>
  <c r="AO66" i="118"/>
  <c r="AM66" i="118"/>
  <c r="AK66" i="118"/>
  <c r="AP66" i="118"/>
  <c r="AN66" i="118"/>
  <c r="AL66" i="118"/>
  <c r="AP67" i="118"/>
  <c r="AN67" i="118"/>
  <c r="AL67" i="118"/>
  <c r="AQ67" i="118"/>
  <c r="AO67" i="118"/>
  <c r="AM67" i="118"/>
  <c r="AK67" i="118"/>
  <c r="AQ68" i="118"/>
  <c r="AO68" i="118"/>
  <c r="AM68" i="118"/>
  <c r="AK68" i="118"/>
  <c r="AP68" i="118"/>
  <c r="AN68" i="118"/>
  <c r="AL68" i="118"/>
  <c r="AP69" i="118"/>
  <c r="AN69" i="118"/>
  <c r="AL69" i="118"/>
  <c r="AQ69" i="118"/>
  <c r="AO69" i="118"/>
  <c r="AM69" i="118"/>
  <c r="AK69" i="118"/>
  <c r="AQ70" i="118"/>
  <c r="AO70" i="118"/>
  <c r="AM70" i="118"/>
  <c r="AK70" i="118"/>
  <c r="AP70" i="118"/>
  <c r="AN70" i="118"/>
  <c r="AL70" i="118"/>
  <c r="AP71" i="118"/>
  <c r="AN71" i="118"/>
  <c r="AL71" i="118"/>
  <c r="AQ71" i="118"/>
  <c r="AO71" i="118"/>
  <c r="AM71" i="118"/>
  <c r="AK71" i="118"/>
  <c r="AQ72" i="118"/>
  <c r="AO72" i="118"/>
  <c r="AM72" i="118"/>
  <c r="AK72" i="118"/>
  <c r="AP72" i="118"/>
  <c r="AN72" i="118"/>
  <c r="AL72" i="118"/>
  <c r="AP73" i="118"/>
  <c r="AN73" i="118"/>
  <c r="AL73" i="118"/>
  <c r="AQ73" i="118"/>
  <c r="AO73" i="118"/>
  <c r="AM73" i="118"/>
  <c r="AK73" i="118"/>
  <c r="AQ74" i="118"/>
  <c r="AO74" i="118"/>
  <c r="AM74" i="118"/>
  <c r="AK74" i="118"/>
  <c r="AP74" i="118"/>
  <c r="AN74" i="118"/>
  <c r="AL74" i="118"/>
  <c r="AP75" i="118"/>
  <c r="AN75" i="118"/>
  <c r="AL75" i="118"/>
  <c r="AQ75" i="118"/>
  <c r="AO75" i="118"/>
  <c r="AM75" i="118"/>
  <c r="AK75" i="118"/>
  <c r="AQ76" i="118"/>
  <c r="AO76" i="118"/>
  <c r="AM76" i="118"/>
  <c r="AK76" i="118"/>
  <c r="AP76" i="118"/>
  <c r="AN76" i="118"/>
  <c r="AL76" i="118"/>
  <c r="AP77" i="118"/>
  <c r="AN77" i="118"/>
  <c r="AL77" i="118"/>
  <c r="AQ77" i="118"/>
  <c r="AO77" i="118"/>
  <c r="AM77" i="118"/>
  <c r="AK77" i="118"/>
  <c r="AQ78" i="118"/>
  <c r="AO78" i="118"/>
  <c r="AM78" i="118"/>
  <c r="AK78" i="118"/>
  <c r="AP78" i="118"/>
  <c r="AN78" i="118"/>
  <c r="AL78" i="118"/>
  <c r="AP79" i="118"/>
  <c r="AN79" i="118"/>
  <c r="AL79" i="118"/>
  <c r="AQ79" i="118"/>
  <c r="AO79" i="118"/>
  <c r="AM79" i="118"/>
  <c r="AK79" i="118"/>
  <c r="AQ80" i="118"/>
  <c r="AO80" i="118"/>
  <c r="AM80" i="118"/>
  <c r="AK80" i="118"/>
  <c r="AP80" i="118"/>
  <c r="AN80" i="118"/>
  <c r="AL80" i="118"/>
  <c r="AP81" i="118"/>
  <c r="AN81" i="118"/>
  <c r="AL81" i="118"/>
  <c r="AQ81" i="118"/>
  <c r="AO81" i="118"/>
  <c r="AM81" i="118"/>
  <c r="AK81" i="118"/>
  <c r="AQ82" i="118"/>
  <c r="AO82" i="118"/>
  <c r="AM82" i="118"/>
  <c r="AK82" i="118"/>
  <c r="AP82" i="118"/>
  <c r="AN82" i="118"/>
  <c r="AL82" i="118"/>
  <c r="AP83" i="118"/>
  <c r="AN83" i="118"/>
  <c r="AL83" i="118"/>
  <c r="AQ83" i="118"/>
  <c r="AO83" i="118"/>
  <c r="AM83" i="118"/>
  <c r="AK83" i="118"/>
  <c r="AQ84" i="118"/>
  <c r="AO84" i="118"/>
  <c r="AM84" i="118"/>
  <c r="AK84" i="118"/>
  <c r="AP84" i="118"/>
  <c r="AN84" i="118"/>
  <c r="AL84" i="118"/>
  <c r="AP85" i="118"/>
  <c r="AN85" i="118"/>
  <c r="AL85" i="118"/>
  <c r="AQ85" i="118"/>
  <c r="AO85" i="118"/>
  <c r="AM85" i="118"/>
  <c r="AK85" i="118"/>
  <c r="AQ86" i="118"/>
  <c r="AO86" i="118"/>
  <c r="AM86" i="118"/>
  <c r="AK86" i="118"/>
  <c r="AP86" i="118"/>
  <c r="AN86" i="118"/>
  <c r="AL86" i="118"/>
  <c r="AP87" i="118"/>
  <c r="AN87" i="118"/>
  <c r="AL87" i="118"/>
  <c r="AQ87" i="118"/>
  <c r="AO87" i="118"/>
  <c r="AM87" i="118"/>
  <c r="AK87" i="118"/>
  <c r="AQ88" i="118"/>
  <c r="AO88" i="118"/>
  <c r="AM88" i="118"/>
  <c r="AK88" i="118"/>
  <c r="AP88" i="118"/>
  <c r="AN88" i="118"/>
  <c r="AL88" i="118"/>
  <c r="AP89" i="118"/>
  <c r="AN89" i="118"/>
  <c r="AL89" i="118"/>
  <c r="AQ89" i="118"/>
  <c r="AO89" i="118"/>
  <c r="AM89" i="118"/>
  <c r="AK89" i="118"/>
  <c r="AQ90" i="118"/>
  <c r="AO90" i="118"/>
  <c r="AM90" i="118"/>
  <c r="AK90" i="118"/>
  <c r="AP90" i="118"/>
  <c r="AN90" i="118"/>
  <c r="AL90" i="118"/>
  <c r="AP91" i="118"/>
  <c r="AN91" i="118"/>
  <c r="AL91" i="118"/>
  <c r="AQ91" i="118"/>
  <c r="AO91" i="118"/>
  <c r="AM91" i="118"/>
  <c r="AK91" i="118"/>
  <c r="AQ92" i="118"/>
  <c r="AO92" i="118"/>
  <c r="AM92" i="118"/>
  <c r="AK92" i="118"/>
  <c r="AP92" i="118"/>
  <c r="AN92" i="118"/>
  <c r="AL92" i="118"/>
  <c r="AP93" i="118"/>
  <c r="AN93" i="118"/>
  <c r="AL93" i="118"/>
  <c r="AQ93" i="118"/>
  <c r="AO93" i="118"/>
  <c r="AM93" i="118"/>
  <c r="AK93" i="118"/>
  <c r="AQ94" i="118"/>
  <c r="AO94" i="118"/>
  <c r="AM94" i="118"/>
  <c r="AK94" i="118"/>
  <c r="AP94" i="118"/>
  <c r="AN94" i="118"/>
  <c r="AL94" i="118"/>
  <c r="AP53" i="111"/>
  <c r="AN53" i="111"/>
  <c r="AL53" i="111"/>
  <c r="AQ53" i="111"/>
  <c r="AO53" i="111"/>
  <c r="AM53" i="111"/>
  <c r="AK53" i="111"/>
  <c r="AQ54" i="111"/>
  <c r="AO54" i="111"/>
  <c r="AM54" i="111"/>
  <c r="AK54" i="111"/>
  <c r="AP54" i="111"/>
  <c r="AN54" i="111"/>
  <c r="AL54" i="111"/>
  <c r="AP55" i="111"/>
  <c r="AN55" i="111"/>
  <c r="AL55" i="111"/>
  <c r="AQ55" i="111"/>
  <c r="AO55" i="111"/>
  <c r="AM55" i="111"/>
  <c r="AK55" i="111"/>
  <c r="AQ56" i="111"/>
  <c r="AO56" i="111"/>
  <c r="AM56" i="111"/>
  <c r="AK56" i="111"/>
  <c r="AP56" i="111"/>
  <c r="AN56" i="111"/>
  <c r="AL56" i="111"/>
  <c r="AP57" i="111"/>
  <c r="AN57" i="111"/>
  <c r="AL57" i="111"/>
  <c r="AQ57" i="111"/>
  <c r="AO57" i="111"/>
  <c r="AM57" i="111"/>
  <c r="AK57" i="111"/>
  <c r="AQ58" i="111"/>
  <c r="AO58" i="111"/>
  <c r="AM58" i="111"/>
  <c r="AK58" i="111"/>
  <c r="AP58" i="111"/>
  <c r="AN58" i="111"/>
  <c r="AL58" i="111"/>
  <c r="AP59" i="111"/>
  <c r="AN59" i="111"/>
  <c r="AL59" i="111"/>
  <c r="AQ59" i="111"/>
  <c r="AO59" i="111"/>
  <c r="AM59" i="111"/>
  <c r="AK59" i="111"/>
  <c r="AQ60" i="111"/>
  <c r="AO60" i="111"/>
  <c r="AM60" i="111"/>
  <c r="AK60" i="111"/>
  <c r="AP60" i="111"/>
  <c r="AN60" i="111"/>
  <c r="AL60" i="111"/>
  <c r="AP61" i="111"/>
  <c r="AN61" i="111"/>
  <c r="AL61" i="111"/>
  <c r="AQ61" i="111"/>
  <c r="AO61" i="111"/>
  <c r="AM61" i="111"/>
  <c r="AK61" i="111"/>
  <c r="AQ62" i="111"/>
  <c r="AO62" i="111"/>
  <c r="AM62" i="111"/>
  <c r="AK62" i="111"/>
  <c r="AP62" i="111"/>
  <c r="AN62" i="111"/>
  <c r="AL62" i="111"/>
  <c r="AP63" i="111"/>
  <c r="AN63" i="111"/>
  <c r="AL63" i="111"/>
  <c r="AQ63" i="111"/>
  <c r="AO63" i="111"/>
  <c r="AM63" i="111"/>
  <c r="AK63" i="111"/>
  <c r="AQ64" i="111"/>
  <c r="AO64" i="111"/>
  <c r="AM64" i="111"/>
  <c r="AK64" i="111"/>
  <c r="AP64" i="111"/>
  <c r="AN64" i="111"/>
  <c r="AL64" i="111"/>
  <c r="AP65" i="111"/>
  <c r="AN65" i="111"/>
  <c r="AL65" i="111"/>
  <c r="AQ65" i="111"/>
  <c r="AO65" i="111"/>
  <c r="AM65" i="111"/>
  <c r="AK65" i="111"/>
  <c r="AQ66" i="111"/>
  <c r="AO66" i="111"/>
  <c r="AM66" i="111"/>
  <c r="AK66" i="111"/>
  <c r="AP66" i="111"/>
  <c r="AN66" i="111"/>
  <c r="AL66" i="111"/>
  <c r="AP67" i="111"/>
  <c r="AN67" i="111"/>
  <c r="AL67" i="111"/>
  <c r="AQ67" i="111"/>
  <c r="AO67" i="111"/>
  <c r="AM67" i="111"/>
  <c r="AK67" i="111"/>
  <c r="AQ68" i="111"/>
  <c r="AO68" i="111"/>
  <c r="AM68" i="111"/>
  <c r="AK68" i="111"/>
  <c r="AP68" i="111"/>
  <c r="AN68" i="111"/>
  <c r="AL68" i="111"/>
  <c r="AP69" i="111"/>
  <c r="AN69" i="111"/>
  <c r="AL69" i="111"/>
  <c r="AQ69" i="111"/>
  <c r="AO69" i="111"/>
  <c r="AM69" i="111"/>
  <c r="AK69" i="111"/>
  <c r="AQ70" i="111"/>
  <c r="AO70" i="111"/>
  <c r="AM70" i="111"/>
  <c r="AK70" i="111"/>
  <c r="AP70" i="111"/>
  <c r="AN70" i="111"/>
  <c r="AL70" i="111"/>
  <c r="AP71" i="111"/>
  <c r="AN71" i="111"/>
  <c r="AL71" i="111"/>
  <c r="AQ71" i="111"/>
  <c r="AO71" i="111"/>
  <c r="AM71" i="111"/>
  <c r="AK71" i="111"/>
  <c r="AQ72" i="111"/>
  <c r="AO72" i="111"/>
  <c r="AM72" i="111"/>
  <c r="AK72" i="111"/>
  <c r="AP72" i="111"/>
  <c r="AN72" i="111"/>
  <c r="AL72" i="111"/>
  <c r="AQ73" i="111"/>
  <c r="AO73" i="111"/>
  <c r="AM73" i="111"/>
  <c r="AP73" i="111"/>
  <c r="AN73" i="111"/>
  <c r="AL73" i="111"/>
  <c r="AK73" i="111"/>
  <c r="AP74" i="111"/>
  <c r="AN74" i="111"/>
  <c r="AL74" i="111"/>
  <c r="AQ74" i="111"/>
  <c r="AO74" i="111"/>
  <c r="AM74" i="111"/>
  <c r="AK74" i="111"/>
  <c r="AQ75" i="111"/>
  <c r="AO75" i="111"/>
  <c r="AM75" i="111"/>
  <c r="AK75" i="111"/>
  <c r="AP75" i="111"/>
  <c r="AN75" i="111"/>
  <c r="AL75" i="111"/>
  <c r="AP76" i="111"/>
  <c r="AN76" i="111"/>
  <c r="AL76" i="111"/>
  <c r="AQ76" i="111"/>
  <c r="AO76" i="111"/>
  <c r="AM76" i="111"/>
  <c r="AK76" i="111"/>
  <c r="AQ77" i="111"/>
  <c r="AO77" i="111"/>
  <c r="AM77" i="111"/>
  <c r="AK77" i="111"/>
  <c r="AP77" i="111"/>
  <c r="AN77" i="111"/>
  <c r="AL77" i="111"/>
  <c r="AP78" i="111"/>
  <c r="AN78" i="111"/>
  <c r="AL78" i="111"/>
  <c r="AQ78" i="111"/>
  <c r="AO78" i="111"/>
  <c r="AM78" i="111"/>
  <c r="AK78" i="111"/>
  <c r="AQ79" i="111"/>
  <c r="AO79" i="111"/>
  <c r="AM79" i="111"/>
  <c r="AK79" i="111"/>
  <c r="AP79" i="111"/>
  <c r="AN79" i="111"/>
  <c r="AL79" i="111"/>
  <c r="AP80" i="111"/>
  <c r="AN80" i="111"/>
  <c r="AL80" i="111"/>
  <c r="AQ80" i="111"/>
  <c r="AO80" i="111"/>
  <c r="AM80" i="111"/>
  <c r="AK80" i="111"/>
  <c r="AQ81" i="111"/>
  <c r="AO81" i="111"/>
  <c r="AM81" i="111"/>
  <c r="AK81" i="111"/>
  <c r="AP81" i="111"/>
  <c r="AN81" i="111"/>
  <c r="AL81" i="111"/>
  <c r="AP82" i="111"/>
  <c r="AN82" i="111"/>
  <c r="AL82" i="111"/>
  <c r="AQ82" i="111"/>
  <c r="AO82" i="111"/>
  <c r="AM82" i="111"/>
  <c r="AK82" i="111"/>
  <c r="AQ83" i="111"/>
  <c r="AO83" i="111"/>
  <c r="AM83" i="111"/>
  <c r="AK83" i="111"/>
  <c r="AP83" i="111"/>
  <c r="AN83" i="111"/>
  <c r="AL83" i="111"/>
  <c r="AP84" i="111"/>
  <c r="AN84" i="111"/>
  <c r="AL84" i="111"/>
  <c r="AQ84" i="111"/>
  <c r="AO84" i="111"/>
  <c r="AM84" i="111"/>
  <c r="AK84" i="111"/>
  <c r="AQ85" i="111"/>
  <c r="AO85" i="111"/>
  <c r="AM85" i="111"/>
  <c r="AK85" i="111"/>
  <c r="AP85" i="111"/>
  <c r="AN85" i="111"/>
  <c r="AL85" i="111"/>
  <c r="AP86" i="111"/>
  <c r="AN86" i="111"/>
  <c r="AL86" i="111"/>
  <c r="AQ86" i="111"/>
  <c r="AO86" i="111"/>
  <c r="AM86" i="111"/>
  <c r="AK86" i="111"/>
  <c r="AQ87" i="111"/>
  <c r="AO87" i="111"/>
  <c r="AM87" i="111"/>
  <c r="AK87" i="111"/>
  <c r="AP87" i="111"/>
  <c r="AN87" i="111"/>
  <c r="AL87" i="111"/>
  <c r="AP88" i="111"/>
  <c r="AN88" i="111"/>
  <c r="AL88" i="111"/>
  <c r="AQ88" i="111"/>
  <c r="AO88" i="111"/>
  <c r="AM88" i="111"/>
  <c r="AK88" i="111"/>
  <c r="AQ89" i="111"/>
  <c r="AO89" i="111"/>
  <c r="AM89" i="111"/>
  <c r="AK89" i="111"/>
  <c r="AP89" i="111"/>
  <c r="AN89" i="111"/>
  <c r="AL89" i="111"/>
  <c r="AP90" i="111"/>
  <c r="AN90" i="111"/>
  <c r="AL90" i="111"/>
  <c r="AQ90" i="111"/>
  <c r="AO90" i="111"/>
  <c r="AM90" i="111"/>
  <c r="AK90" i="111"/>
  <c r="AQ91" i="111"/>
  <c r="AO91" i="111"/>
  <c r="AM91" i="111"/>
  <c r="AK91" i="111"/>
  <c r="AP91" i="111"/>
  <c r="AN91" i="111"/>
  <c r="AL91" i="111"/>
  <c r="AP92" i="111"/>
  <c r="AN92" i="111"/>
  <c r="AL92" i="111"/>
  <c r="AQ92" i="111"/>
  <c r="AO92" i="111"/>
  <c r="AM92" i="111"/>
  <c r="AK92" i="111"/>
  <c r="AQ93" i="111"/>
  <c r="AO93" i="111"/>
  <c r="AM93" i="111"/>
  <c r="AK93" i="111"/>
  <c r="AP93" i="111"/>
  <c r="AN93" i="111"/>
  <c r="AL93" i="111"/>
  <c r="AP94" i="111"/>
  <c r="AN94" i="111"/>
  <c r="AL94" i="111"/>
  <c r="AQ94" i="111"/>
  <c r="AO94" i="111"/>
  <c r="AM94" i="111"/>
  <c r="AK94" i="111"/>
  <c r="AQ46" i="106"/>
  <c r="AO46" i="106"/>
  <c r="AM46" i="106"/>
  <c r="AK46" i="106"/>
  <c r="AP46" i="106"/>
  <c r="AL46" i="106"/>
  <c r="AN46" i="106"/>
  <c r="AP47" i="106"/>
  <c r="AN47" i="106"/>
  <c r="AL47" i="106"/>
  <c r="AQ47" i="106"/>
  <c r="AM47" i="106"/>
  <c r="AO47" i="106"/>
  <c r="AK47" i="106"/>
  <c r="AQ48" i="106"/>
  <c r="AO48" i="106"/>
  <c r="AM48" i="106"/>
  <c r="AK48" i="106"/>
  <c r="AN48" i="106"/>
  <c r="AP48" i="106"/>
  <c r="AL48" i="106"/>
  <c r="AP49" i="106"/>
  <c r="AN49" i="106"/>
  <c r="AL49" i="106"/>
  <c r="AO49" i="106"/>
  <c r="AK49" i="106"/>
  <c r="AQ49" i="106"/>
  <c r="AM49" i="106"/>
  <c r="AQ50" i="106"/>
  <c r="AO50" i="106"/>
  <c r="AM50" i="106"/>
  <c r="AK50" i="106"/>
  <c r="AP50" i="106"/>
  <c r="AL50" i="106"/>
  <c r="AN50" i="106"/>
  <c r="AP51" i="106"/>
  <c r="AN51" i="106"/>
  <c r="AL51" i="106"/>
  <c r="AQ51" i="106"/>
  <c r="AM51" i="106"/>
  <c r="AO51" i="106"/>
  <c r="AK51" i="106"/>
  <c r="AQ52" i="106"/>
  <c r="AO52" i="106"/>
  <c r="AM52" i="106"/>
  <c r="AK52" i="106"/>
  <c r="AN52" i="106"/>
  <c r="AP52" i="106"/>
  <c r="AL52" i="106"/>
  <c r="AP53" i="106"/>
  <c r="AN53" i="106"/>
  <c r="AL53" i="106"/>
  <c r="AO53" i="106"/>
  <c r="AK53" i="106"/>
  <c r="AQ53" i="106"/>
  <c r="AM53" i="106"/>
  <c r="AQ54" i="106"/>
  <c r="AO54" i="106"/>
  <c r="AM54" i="106"/>
  <c r="AK54" i="106"/>
  <c r="AP54" i="106"/>
  <c r="AL54" i="106"/>
  <c r="AN54" i="106"/>
  <c r="AP55" i="106"/>
  <c r="AN55" i="106"/>
  <c r="AL55" i="106"/>
  <c r="AQ55" i="106"/>
  <c r="AM55" i="106"/>
  <c r="AO55" i="106"/>
  <c r="AK55" i="106"/>
  <c r="AQ56" i="106"/>
  <c r="AO56" i="106"/>
  <c r="AM56" i="106"/>
  <c r="AK56" i="106"/>
  <c r="AN56" i="106"/>
  <c r="AP56" i="106"/>
  <c r="AL56" i="106"/>
  <c r="AP57" i="106"/>
  <c r="AN57" i="106"/>
  <c r="AL57" i="106"/>
  <c r="AO57" i="106"/>
  <c r="AK57" i="106"/>
  <c r="AQ57" i="106"/>
  <c r="AM57" i="106"/>
  <c r="AQ58" i="106"/>
  <c r="AO58" i="106"/>
  <c r="AM58" i="106"/>
  <c r="AK58" i="106"/>
  <c r="AP58" i="106"/>
  <c r="AL58" i="106"/>
  <c r="AN58" i="106"/>
  <c r="AP59" i="106"/>
  <c r="AN59" i="106"/>
  <c r="AL59" i="106"/>
  <c r="AQ59" i="106"/>
  <c r="AM59" i="106"/>
  <c r="AO59" i="106"/>
  <c r="AK59" i="106"/>
  <c r="AQ60" i="106"/>
  <c r="AO60" i="106"/>
  <c r="AM60" i="106"/>
  <c r="AK60" i="106"/>
  <c r="AN60" i="106"/>
  <c r="AP60" i="106"/>
  <c r="AL60" i="106"/>
  <c r="AP61" i="106"/>
  <c r="AN61" i="106"/>
  <c r="AL61" i="106"/>
  <c r="AO61" i="106"/>
  <c r="AK61" i="106"/>
  <c r="AQ61" i="106"/>
  <c r="AM61" i="106"/>
  <c r="AQ62" i="106"/>
  <c r="AO62" i="106"/>
  <c r="AM62" i="106"/>
  <c r="AK62" i="106"/>
  <c r="AP62" i="106"/>
  <c r="AL62" i="106"/>
  <c r="AN62" i="106"/>
  <c r="AP63" i="106"/>
  <c r="AN63" i="106"/>
  <c r="AL63" i="106"/>
  <c r="AQ63" i="106"/>
  <c r="AM63" i="106"/>
  <c r="AO63" i="106"/>
  <c r="AK63" i="106"/>
  <c r="AQ64" i="106"/>
  <c r="AO64" i="106"/>
  <c r="AM64" i="106"/>
  <c r="AK64" i="106"/>
  <c r="AN64" i="106"/>
  <c r="AP64" i="106"/>
  <c r="AL64" i="106"/>
  <c r="AP65" i="106"/>
  <c r="AN65" i="106"/>
  <c r="AL65" i="106"/>
  <c r="AO65" i="106"/>
  <c r="AK65" i="106"/>
  <c r="AQ65" i="106"/>
  <c r="AM65" i="106"/>
  <c r="AQ66" i="106"/>
  <c r="AO66" i="106"/>
  <c r="AM66" i="106"/>
  <c r="AK66" i="106"/>
  <c r="AP66" i="106"/>
  <c r="AL66" i="106"/>
  <c r="AN66" i="106"/>
  <c r="AP67" i="106"/>
  <c r="AN67" i="106"/>
  <c r="AL67" i="106"/>
  <c r="AQ67" i="106"/>
  <c r="AM67" i="106"/>
  <c r="AO67" i="106"/>
  <c r="AK67" i="106"/>
  <c r="AQ68" i="106"/>
  <c r="AO68" i="106"/>
  <c r="AM68" i="106"/>
  <c r="AK68" i="106"/>
  <c r="AN68" i="106"/>
  <c r="AP68" i="106"/>
  <c r="AL68" i="106"/>
  <c r="AP69" i="106"/>
  <c r="AN69" i="106"/>
  <c r="AL69" i="106"/>
  <c r="AO69" i="106"/>
  <c r="AK69" i="106"/>
  <c r="AQ69" i="106"/>
  <c r="AM69" i="106"/>
  <c r="AQ70" i="106"/>
  <c r="AO70" i="106"/>
  <c r="AM70" i="106"/>
  <c r="AK70" i="106"/>
  <c r="AP70" i="106"/>
  <c r="AL70" i="106"/>
  <c r="AN70" i="106"/>
  <c r="AP71" i="106"/>
  <c r="AN71" i="106"/>
  <c r="AL71" i="106"/>
  <c r="AQ71" i="106"/>
  <c r="AM71" i="106"/>
  <c r="AO71" i="106"/>
  <c r="AK71" i="106"/>
  <c r="AQ72" i="106"/>
  <c r="AO72" i="106"/>
  <c r="AM72" i="106"/>
  <c r="AK72" i="106"/>
  <c r="AN72" i="106"/>
  <c r="AP72" i="106"/>
  <c r="AL72" i="106"/>
  <c r="AP73" i="106"/>
  <c r="AN73" i="106"/>
  <c r="AL73" i="106"/>
  <c r="AO73" i="106"/>
  <c r="AK73" i="106"/>
  <c r="AQ73" i="106"/>
  <c r="AM73" i="106"/>
  <c r="AQ74" i="106"/>
  <c r="AO74" i="106"/>
  <c r="AM74" i="106"/>
  <c r="AK74" i="106"/>
  <c r="AP74" i="106"/>
  <c r="AL74" i="106"/>
  <c r="AN74" i="106"/>
  <c r="AP75" i="106"/>
  <c r="AN75" i="106"/>
  <c r="AL75" i="106"/>
  <c r="AQ75" i="106"/>
  <c r="AM75" i="106"/>
  <c r="AO75" i="106"/>
  <c r="AK75" i="106"/>
  <c r="AQ76" i="106"/>
  <c r="AO76" i="106"/>
  <c r="AM76" i="106"/>
  <c r="AK76" i="106"/>
  <c r="AN76" i="106"/>
  <c r="AP76" i="106"/>
  <c r="AL76" i="106"/>
  <c r="AP77" i="106"/>
  <c r="AN77" i="106"/>
  <c r="AL77" i="106"/>
  <c r="AO77" i="106"/>
  <c r="AK77" i="106"/>
  <c r="AQ77" i="106"/>
  <c r="AM77" i="106"/>
  <c r="AQ78" i="106"/>
  <c r="AO78" i="106"/>
  <c r="AM78" i="106"/>
  <c r="AK78" i="106"/>
  <c r="AP78" i="106"/>
  <c r="AL78" i="106"/>
  <c r="AN78" i="106"/>
  <c r="AP79" i="106"/>
  <c r="AN79" i="106"/>
  <c r="AL79" i="106"/>
  <c r="AQ79" i="106"/>
  <c r="AM79" i="106"/>
  <c r="AO79" i="106"/>
  <c r="AK79" i="106"/>
  <c r="AP80" i="106"/>
  <c r="AN80" i="106"/>
  <c r="AL80" i="106"/>
  <c r="AO80" i="106"/>
  <c r="AK80" i="106"/>
  <c r="AQ80" i="106"/>
  <c r="AM80" i="106"/>
  <c r="AQ81" i="106"/>
  <c r="AO81" i="106"/>
  <c r="AM81" i="106"/>
  <c r="AK81" i="106"/>
  <c r="AP81" i="106"/>
  <c r="AL81" i="106"/>
  <c r="AN81" i="106"/>
  <c r="AP82" i="106"/>
  <c r="AN82" i="106"/>
  <c r="AL82" i="106"/>
  <c r="AQ82" i="106"/>
  <c r="AM82" i="106"/>
  <c r="AK82" i="106"/>
  <c r="AO82" i="106"/>
  <c r="AQ83" i="106"/>
  <c r="AO83" i="106"/>
  <c r="AM83" i="106"/>
  <c r="AK83" i="106"/>
  <c r="AN83" i="106"/>
  <c r="AL83" i="106"/>
  <c r="AP83" i="106"/>
  <c r="AP84" i="106"/>
  <c r="AN84" i="106"/>
  <c r="AL84" i="106"/>
  <c r="AO84" i="106"/>
  <c r="AK84" i="106"/>
  <c r="AM84" i="106"/>
  <c r="AQ84" i="106"/>
  <c r="AQ85" i="106"/>
  <c r="AO85" i="106"/>
  <c r="AM85" i="106"/>
  <c r="AK85" i="106"/>
  <c r="AP85" i="106"/>
  <c r="AL85" i="106"/>
  <c r="AN85" i="106"/>
  <c r="AP86" i="106"/>
  <c r="AN86" i="106"/>
  <c r="AL86" i="106"/>
  <c r="AQ86" i="106"/>
  <c r="AM86" i="106"/>
  <c r="AO86" i="106"/>
  <c r="AK86" i="106"/>
  <c r="AQ87" i="106"/>
  <c r="AO87" i="106"/>
  <c r="AM87" i="106"/>
  <c r="AK87" i="106"/>
  <c r="AP87" i="106"/>
  <c r="AN87" i="106"/>
  <c r="AL87" i="106"/>
  <c r="AP88" i="106"/>
  <c r="AN88" i="106"/>
  <c r="AL88" i="106"/>
  <c r="AQ88" i="106"/>
  <c r="AO88" i="106"/>
  <c r="AM88" i="106"/>
  <c r="AK88" i="106"/>
  <c r="AQ89" i="106"/>
  <c r="AO89" i="106"/>
  <c r="AM89" i="106"/>
  <c r="AK89" i="106"/>
  <c r="AP89" i="106"/>
  <c r="AN89" i="106"/>
  <c r="AL89" i="106"/>
  <c r="AP90" i="106"/>
  <c r="AN90" i="106"/>
  <c r="AL90" i="106"/>
  <c r="AQ90" i="106"/>
  <c r="AO90" i="106"/>
  <c r="AM90" i="106"/>
  <c r="AK90" i="106"/>
  <c r="AQ91" i="106"/>
  <c r="AO91" i="106"/>
  <c r="AM91" i="106"/>
  <c r="AK91" i="106"/>
  <c r="AP91" i="106"/>
  <c r="AN91" i="106"/>
  <c r="AL91" i="106"/>
  <c r="AP92" i="106"/>
  <c r="AN92" i="106"/>
  <c r="AL92" i="106"/>
  <c r="AQ92" i="106"/>
  <c r="AO92" i="106"/>
  <c r="AM92" i="106"/>
  <c r="AK92" i="106"/>
  <c r="AQ93" i="106"/>
  <c r="AO93" i="106"/>
  <c r="AM93" i="106"/>
  <c r="AK93" i="106"/>
  <c r="AP93" i="106"/>
  <c r="AN93" i="106"/>
  <c r="AL93" i="106"/>
  <c r="AP94" i="106"/>
  <c r="AN94" i="106"/>
  <c r="AL94" i="106"/>
  <c r="AQ94" i="106"/>
  <c r="AO94" i="106"/>
  <c r="AM94" i="106"/>
  <c r="AK94" i="106"/>
  <c r="AP46" i="112"/>
  <c r="AN46" i="112"/>
  <c r="AL46" i="112"/>
  <c r="AQ46" i="112"/>
  <c r="AM46" i="112"/>
  <c r="AO46" i="112"/>
  <c r="AK46" i="112"/>
  <c r="AQ47" i="112"/>
  <c r="AO47" i="112"/>
  <c r="AM47" i="112"/>
  <c r="AK47" i="112"/>
  <c r="AN47" i="112"/>
  <c r="AP47" i="112"/>
  <c r="AL47" i="112"/>
  <c r="AP48" i="112"/>
  <c r="AN48" i="112"/>
  <c r="AL48" i="112"/>
  <c r="AO48" i="112"/>
  <c r="AK48" i="112"/>
  <c r="AQ48" i="112"/>
  <c r="AM48" i="112"/>
  <c r="AQ49" i="112"/>
  <c r="AO49" i="112"/>
  <c r="AM49" i="112"/>
  <c r="AK49" i="112"/>
  <c r="AP49" i="112"/>
  <c r="AL49" i="112"/>
  <c r="AN49" i="112"/>
  <c r="AP50" i="112"/>
  <c r="AN50" i="112"/>
  <c r="AL50" i="112"/>
  <c r="AQ50" i="112"/>
  <c r="AM50" i="112"/>
  <c r="AO50" i="112"/>
  <c r="AK50" i="112"/>
  <c r="AQ51" i="112"/>
  <c r="AO51" i="112"/>
  <c r="AM51" i="112"/>
  <c r="AK51" i="112"/>
  <c r="AN51" i="112"/>
  <c r="AP51" i="112"/>
  <c r="AL51" i="112"/>
  <c r="AP52" i="112"/>
  <c r="AN52" i="112"/>
  <c r="AL52" i="112"/>
  <c r="AO52" i="112"/>
  <c r="AK52" i="112"/>
  <c r="AQ52" i="112"/>
  <c r="AM52" i="112"/>
  <c r="AQ53" i="112"/>
  <c r="AO53" i="112"/>
  <c r="AM53" i="112"/>
  <c r="AK53" i="112"/>
  <c r="AP53" i="112"/>
  <c r="AL53" i="112"/>
  <c r="AN53" i="112"/>
  <c r="AP54" i="112"/>
  <c r="AN54" i="112"/>
  <c r="AL54" i="112"/>
  <c r="AQ54" i="112"/>
  <c r="AM54" i="112"/>
  <c r="AO54" i="112"/>
  <c r="AK54" i="112"/>
  <c r="AQ55" i="112"/>
  <c r="AO55" i="112"/>
  <c r="AM55" i="112"/>
  <c r="AK55" i="112"/>
  <c r="AN55" i="112"/>
  <c r="AP55" i="112"/>
  <c r="AL55" i="112"/>
  <c r="AP56" i="112"/>
  <c r="AN56" i="112"/>
  <c r="AL56" i="112"/>
  <c r="AO56" i="112"/>
  <c r="AK56" i="112"/>
  <c r="AQ56" i="112"/>
  <c r="AM56" i="112"/>
  <c r="AQ57" i="112"/>
  <c r="AO57" i="112"/>
  <c r="AM57" i="112"/>
  <c r="AK57" i="112"/>
  <c r="AP57" i="112"/>
  <c r="AL57" i="112"/>
  <c r="AN57" i="112"/>
  <c r="AP58" i="112"/>
  <c r="AN58" i="112"/>
  <c r="AL58" i="112"/>
  <c r="AQ58" i="112"/>
  <c r="AM58" i="112"/>
  <c r="AO58" i="112"/>
  <c r="AK58" i="112"/>
  <c r="AQ59" i="112"/>
  <c r="AO59" i="112"/>
  <c r="AM59" i="112"/>
  <c r="AK59" i="112"/>
  <c r="AN59" i="112"/>
  <c r="AP59" i="112"/>
  <c r="AL59" i="112"/>
  <c r="AP60" i="112"/>
  <c r="AN60" i="112"/>
  <c r="AL60" i="112"/>
  <c r="AO60" i="112"/>
  <c r="AK60" i="112"/>
  <c r="AQ60" i="112"/>
  <c r="AM60" i="112"/>
  <c r="AQ61" i="112"/>
  <c r="AO61" i="112"/>
  <c r="AM61" i="112"/>
  <c r="AK61" i="112"/>
  <c r="AP61" i="112"/>
  <c r="AL61" i="112"/>
  <c r="AN61" i="112"/>
  <c r="AP62" i="112"/>
  <c r="AN62" i="112"/>
  <c r="AL62" i="112"/>
  <c r="AQ62" i="112"/>
  <c r="AM62" i="112"/>
  <c r="AO62" i="112"/>
  <c r="AK62" i="112"/>
  <c r="AQ63" i="112"/>
  <c r="AO63" i="112"/>
  <c r="AM63" i="112"/>
  <c r="AK63" i="112"/>
  <c r="AN63" i="112"/>
  <c r="AP63" i="112"/>
  <c r="AL63" i="112"/>
  <c r="AP64" i="112"/>
  <c r="AN64" i="112"/>
  <c r="AL64" i="112"/>
  <c r="AO64" i="112"/>
  <c r="AK64" i="112"/>
  <c r="AQ64" i="112"/>
  <c r="AM64" i="112"/>
  <c r="AQ65" i="112"/>
  <c r="AO65" i="112"/>
  <c r="AM65" i="112"/>
  <c r="AK65" i="112"/>
  <c r="AP65" i="112"/>
  <c r="AL65" i="112"/>
  <c r="AN65" i="112"/>
  <c r="AP66" i="112"/>
  <c r="AN66" i="112"/>
  <c r="AL66" i="112"/>
  <c r="AQ66" i="112"/>
  <c r="AM66" i="112"/>
  <c r="AO66" i="112"/>
  <c r="AK66" i="112"/>
  <c r="AQ67" i="112"/>
  <c r="AO67" i="112"/>
  <c r="AM67" i="112"/>
  <c r="AK67" i="112"/>
  <c r="AN67" i="112"/>
  <c r="AP67" i="112"/>
  <c r="AL67" i="112"/>
  <c r="AP68" i="112"/>
  <c r="AN68" i="112"/>
  <c r="AL68" i="112"/>
  <c r="AO68" i="112"/>
  <c r="AK68" i="112"/>
  <c r="AQ68" i="112"/>
  <c r="AM68" i="112"/>
  <c r="AQ69" i="112"/>
  <c r="AO69" i="112"/>
  <c r="AM69" i="112"/>
  <c r="AK69" i="112"/>
  <c r="AP69" i="112"/>
  <c r="AL69" i="112"/>
  <c r="AN69" i="112"/>
  <c r="AP70" i="112"/>
  <c r="AN70" i="112"/>
  <c r="AL70" i="112"/>
  <c r="AQ70" i="112"/>
  <c r="AM70" i="112"/>
  <c r="AO70" i="112"/>
  <c r="AK70" i="112"/>
  <c r="AQ71" i="112"/>
  <c r="AO71" i="112"/>
  <c r="AM71" i="112"/>
  <c r="AK71" i="112"/>
  <c r="AN71" i="112"/>
  <c r="AP71" i="112"/>
  <c r="AL71" i="112"/>
  <c r="AP72" i="112"/>
  <c r="AN72" i="112"/>
  <c r="AL72" i="112"/>
  <c r="AO72" i="112"/>
  <c r="AK72" i="112"/>
  <c r="AQ72" i="112"/>
  <c r="AM72" i="112"/>
  <c r="AQ73" i="112"/>
  <c r="AO73" i="112"/>
  <c r="AM73" i="112"/>
  <c r="AK73" i="112"/>
  <c r="AP73" i="112"/>
  <c r="AL73" i="112"/>
  <c r="AN73" i="112"/>
  <c r="AP74" i="112"/>
  <c r="AN74" i="112"/>
  <c r="AL74" i="112"/>
  <c r="AQ74" i="112"/>
  <c r="AM74" i="112"/>
  <c r="AO74" i="112"/>
  <c r="AK74" i="112"/>
  <c r="AQ75" i="112"/>
  <c r="AO75" i="112"/>
  <c r="AM75" i="112"/>
  <c r="AK75" i="112"/>
  <c r="AN75" i="112"/>
  <c r="AP75" i="112"/>
  <c r="AL75" i="112"/>
  <c r="AP76" i="112"/>
  <c r="AN76" i="112"/>
  <c r="AL76" i="112"/>
  <c r="AO76" i="112"/>
  <c r="AK76" i="112"/>
  <c r="AQ76" i="112"/>
  <c r="AM76" i="112"/>
  <c r="AQ77" i="112"/>
  <c r="AO77" i="112"/>
  <c r="AM77" i="112"/>
  <c r="AK77" i="112"/>
  <c r="AP77" i="112"/>
  <c r="AL77" i="112"/>
  <c r="AN77" i="112"/>
  <c r="AP78" i="112"/>
  <c r="AN78" i="112"/>
  <c r="AL78" i="112"/>
  <c r="AQ78" i="112"/>
  <c r="AM78" i="112"/>
  <c r="AO78" i="112"/>
  <c r="AK78" i="112"/>
  <c r="AQ79" i="112"/>
  <c r="AO79" i="112"/>
  <c r="AM79" i="112"/>
  <c r="AK79" i="112"/>
  <c r="AN79" i="112"/>
  <c r="AP79" i="112"/>
  <c r="AL79" i="112"/>
  <c r="AP80" i="112"/>
  <c r="AN80" i="112"/>
  <c r="AL80" i="112"/>
  <c r="AO80" i="112"/>
  <c r="AK80" i="112"/>
  <c r="AQ80" i="112"/>
  <c r="AM80" i="112"/>
  <c r="AQ81" i="112"/>
  <c r="AO81" i="112"/>
  <c r="AM81" i="112"/>
  <c r="AK81" i="112"/>
  <c r="AP81" i="112"/>
  <c r="AL81" i="112"/>
  <c r="AN81" i="112"/>
  <c r="AP82" i="112"/>
  <c r="AN82" i="112"/>
  <c r="AL82" i="112"/>
  <c r="AQ82" i="112"/>
  <c r="AM82" i="112"/>
  <c r="AO82" i="112"/>
  <c r="AK82" i="112"/>
  <c r="AQ83" i="112"/>
  <c r="AO83" i="112"/>
  <c r="AM83" i="112"/>
  <c r="AK83" i="112"/>
  <c r="AN83" i="112"/>
  <c r="AP83" i="112"/>
  <c r="AL83" i="112"/>
  <c r="AP84" i="112"/>
  <c r="AN84" i="112"/>
  <c r="AL84" i="112"/>
  <c r="AO84" i="112"/>
  <c r="AK84" i="112"/>
  <c r="AQ84" i="112"/>
  <c r="AM84" i="112"/>
  <c r="AQ85" i="112"/>
  <c r="AO85" i="112"/>
  <c r="AM85" i="112"/>
  <c r="AK85" i="112"/>
  <c r="AP85" i="112"/>
  <c r="AL85" i="112"/>
  <c r="AN85" i="112"/>
  <c r="AP86" i="112"/>
  <c r="AN86" i="112"/>
  <c r="AL86" i="112"/>
  <c r="AQ86" i="112"/>
  <c r="AM86" i="112"/>
  <c r="AO86" i="112"/>
  <c r="AK86" i="112"/>
  <c r="AQ87" i="112"/>
  <c r="AO87" i="112"/>
  <c r="AM87" i="112"/>
  <c r="AK87" i="112"/>
  <c r="AN87" i="112"/>
  <c r="AP87" i="112"/>
  <c r="AL87" i="112"/>
  <c r="AP88" i="112"/>
  <c r="AN88" i="112"/>
  <c r="AL88" i="112"/>
  <c r="AO88" i="112"/>
  <c r="AK88" i="112"/>
  <c r="AQ88" i="112"/>
  <c r="AM88" i="112"/>
  <c r="AQ89" i="112"/>
  <c r="AO89" i="112"/>
  <c r="AM89" i="112"/>
  <c r="AK89" i="112"/>
  <c r="AP89" i="112"/>
  <c r="AL89" i="112"/>
  <c r="AN89" i="112"/>
  <c r="AP90" i="112"/>
  <c r="AN90" i="112"/>
  <c r="AL90" i="112"/>
  <c r="AQ90" i="112"/>
  <c r="AM90" i="112"/>
  <c r="AO90" i="112"/>
  <c r="AK90" i="112"/>
  <c r="AQ91" i="112"/>
  <c r="AO91" i="112"/>
  <c r="AM91" i="112"/>
  <c r="AK91" i="112"/>
  <c r="AN91" i="112"/>
  <c r="AP91" i="112"/>
  <c r="AL91" i="112"/>
  <c r="AP92" i="112"/>
  <c r="AN92" i="112"/>
  <c r="AL92" i="112"/>
  <c r="AO92" i="112"/>
  <c r="AK92" i="112"/>
  <c r="AQ92" i="112"/>
  <c r="AM92" i="112"/>
  <c r="AQ93" i="112"/>
  <c r="AO93" i="112"/>
  <c r="AM93" i="112"/>
  <c r="AK93" i="112"/>
  <c r="AP93" i="112"/>
  <c r="AL93" i="112"/>
  <c r="AN93" i="112"/>
  <c r="AP94" i="112"/>
  <c r="AN94" i="112"/>
  <c r="AL94" i="112"/>
  <c r="AQ94" i="112"/>
  <c r="AM94" i="112"/>
  <c r="AO94" i="112"/>
  <c r="AK94" i="112"/>
  <c r="AP46" i="114"/>
  <c r="AN46" i="114"/>
  <c r="AL46" i="114"/>
  <c r="AO46" i="114"/>
  <c r="AK46" i="114"/>
  <c r="AQ46" i="114"/>
  <c r="AM46" i="114"/>
  <c r="AQ47" i="114"/>
  <c r="AO47" i="114"/>
  <c r="AM47" i="114"/>
  <c r="AK47" i="114"/>
  <c r="AP47" i="114"/>
  <c r="AL47" i="114"/>
  <c r="AN47" i="114"/>
  <c r="AP48" i="114"/>
  <c r="AN48" i="114"/>
  <c r="AL48" i="114"/>
  <c r="AQ48" i="114"/>
  <c r="AM48" i="114"/>
  <c r="AO48" i="114"/>
  <c r="AK48" i="114"/>
  <c r="AQ49" i="114"/>
  <c r="AO49" i="114"/>
  <c r="AM49" i="114"/>
  <c r="AK49" i="114"/>
  <c r="AN49" i="114"/>
  <c r="AP49" i="114"/>
  <c r="AL49" i="114"/>
  <c r="AP50" i="114"/>
  <c r="AN50" i="114"/>
  <c r="AL50" i="114"/>
  <c r="AO50" i="114"/>
  <c r="AK50" i="114"/>
  <c r="AQ50" i="114"/>
  <c r="AM50" i="114"/>
  <c r="AQ51" i="114"/>
  <c r="AO51" i="114"/>
  <c r="AM51" i="114"/>
  <c r="AK51" i="114"/>
  <c r="AP51" i="114"/>
  <c r="AL51" i="114"/>
  <c r="AN51" i="114"/>
  <c r="AP52" i="114"/>
  <c r="AN52" i="114"/>
  <c r="AL52" i="114"/>
  <c r="AQ52" i="114"/>
  <c r="AM52" i="114"/>
  <c r="AO52" i="114"/>
  <c r="AK52" i="114"/>
  <c r="AQ53" i="114"/>
  <c r="AO53" i="114"/>
  <c r="AM53" i="114"/>
  <c r="AK53" i="114"/>
  <c r="AN53" i="114"/>
  <c r="AP53" i="114"/>
  <c r="AL53" i="114"/>
  <c r="AP54" i="114"/>
  <c r="AN54" i="114"/>
  <c r="AL54" i="114"/>
  <c r="AO54" i="114"/>
  <c r="AK54" i="114"/>
  <c r="AQ54" i="114"/>
  <c r="AM54" i="114"/>
  <c r="AQ55" i="114"/>
  <c r="AO55" i="114"/>
  <c r="AM55" i="114"/>
  <c r="AK55" i="114"/>
  <c r="AP55" i="114"/>
  <c r="AL55" i="114"/>
  <c r="AN55" i="114"/>
  <c r="AP56" i="114"/>
  <c r="AN56" i="114"/>
  <c r="AL56" i="114"/>
  <c r="AQ56" i="114"/>
  <c r="AM56" i="114"/>
  <c r="AO56" i="114"/>
  <c r="AK56" i="114"/>
  <c r="AQ57" i="114"/>
  <c r="AO57" i="114"/>
  <c r="AM57" i="114"/>
  <c r="AK57" i="114"/>
  <c r="AN57" i="114"/>
  <c r="AP57" i="114"/>
  <c r="AL57" i="114"/>
  <c r="AP58" i="114"/>
  <c r="AN58" i="114"/>
  <c r="AL58" i="114"/>
  <c r="AO58" i="114"/>
  <c r="AK58" i="114"/>
  <c r="AQ58" i="114"/>
  <c r="AM58" i="114"/>
  <c r="AQ59" i="114"/>
  <c r="AO59" i="114"/>
  <c r="AM59" i="114"/>
  <c r="AK59" i="114"/>
  <c r="AP59" i="114"/>
  <c r="AL59" i="114"/>
  <c r="AN59" i="114"/>
  <c r="AP60" i="114"/>
  <c r="AN60" i="114"/>
  <c r="AL60" i="114"/>
  <c r="AQ60" i="114"/>
  <c r="AM60" i="114"/>
  <c r="AO60" i="114"/>
  <c r="AK60" i="114"/>
  <c r="AQ61" i="114"/>
  <c r="AO61" i="114"/>
  <c r="AM61" i="114"/>
  <c r="AK61" i="114"/>
  <c r="AN61" i="114"/>
  <c r="AP61" i="114"/>
  <c r="AL61" i="114"/>
  <c r="AP62" i="114"/>
  <c r="AN62" i="114"/>
  <c r="AL62" i="114"/>
  <c r="AO62" i="114"/>
  <c r="AK62" i="114"/>
  <c r="AQ62" i="114"/>
  <c r="AM62" i="114"/>
  <c r="AQ63" i="114"/>
  <c r="AO63" i="114"/>
  <c r="AM63" i="114"/>
  <c r="AK63" i="114"/>
  <c r="AP63" i="114"/>
  <c r="AL63" i="114"/>
  <c r="AN63" i="114"/>
  <c r="AP64" i="114"/>
  <c r="AN64" i="114"/>
  <c r="AL64" i="114"/>
  <c r="AQ64" i="114"/>
  <c r="AM64" i="114"/>
  <c r="AO64" i="114"/>
  <c r="AK64" i="114"/>
  <c r="AQ65" i="114"/>
  <c r="AO65" i="114"/>
  <c r="AM65" i="114"/>
  <c r="AK65" i="114"/>
  <c r="AN65" i="114"/>
  <c r="AP65" i="114"/>
  <c r="AL65" i="114"/>
  <c r="AP66" i="114"/>
  <c r="AN66" i="114"/>
  <c r="AL66" i="114"/>
  <c r="AO66" i="114"/>
  <c r="AK66" i="114"/>
  <c r="AQ66" i="114"/>
  <c r="AM66" i="114"/>
  <c r="AQ67" i="114"/>
  <c r="AO67" i="114"/>
  <c r="AM67" i="114"/>
  <c r="AK67" i="114"/>
  <c r="AP67" i="114"/>
  <c r="AL67" i="114"/>
  <c r="AN67" i="114"/>
  <c r="AP68" i="114"/>
  <c r="AN68" i="114"/>
  <c r="AL68" i="114"/>
  <c r="AQ68" i="114"/>
  <c r="AM68" i="114"/>
  <c r="AO68" i="114"/>
  <c r="AK68" i="114"/>
  <c r="AQ69" i="114"/>
  <c r="AO69" i="114"/>
  <c r="AM69" i="114"/>
  <c r="AK69" i="114"/>
  <c r="AN69" i="114"/>
  <c r="AP69" i="114"/>
  <c r="AL69" i="114"/>
  <c r="AP70" i="114"/>
  <c r="AN70" i="114"/>
  <c r="AL70" i="114"/>
  <c r="AO70" i="114"/>
  <c r="AK70" i="114"/>
  <c r="AQ70" i="114"/>
  <c r="AM70" i="114"/>
  <c r="AQ71" i="114"/>
  <c r="AO71" i="114"/>
  <c r="AM71" i="114"/>
  <c r="AK71" i="114"/>
  <c r="AP71" i="114"/>
  <c r="AL71" i="114"/>
  <c r="AN71" i="114"/>
  <c r="AP72" i="114"/>
  <c r="AN72" i="114"/>
  <c r="AL72" i="114"/>
  <c r="AQ72" i="114"/>
  <c r="AM72" i="114"/>
  <c r="AO72" i="114"/>
  <c r="AK72" i="114"/>
  <c r="AQ73" i="114"/>
  <c r="AO73" i="114"/>
  <c r="AM73" i="114"/>
  <c r="AK73" i="114"/>
  <c r="AN73" i="114"/>
  <c r="AP73" i="114"/>
  <c r="AL73" i="114"/>
  <c r="AP74" i="114"/>
  <c r="AN74" i="114"/>
  <c r="AL74" i="114"/>
  <c r="AO74" i="114"/>
  <c r="AK74" i="114"/>
  <c r="AQ74" i="114"/>
  <c r="AM74" i="114"/>
  <c r="AQ75" i="114"/>
  <c r="AO75" i="114"/>
  <c r="AM75" i="114"/>
  <c r="AK75" i="114"/>
  <c r="AP75" i="114"/>
  <c r="AL75" i="114"/>
  <c r="AN75" i="114"/>
  <c r="AP76" i="114"/>
  <c r="AN76" i="114"/>
  <c r="AL76" i="114"/>
  <c r="AQ76" i="114"/>
  <c r="AM76" i="114"/>
  <c r="AO76" i="114"/>
  <c r="AK76" i="114"/>
  <c r="AQ77" i="114"/>
  <c r="AO77" i="114"/>
  <c r="AM77" i="114"/>
  <c r="AK77" i="114"/>
  <c r="AN77" i="114"/>
  <c r="AP77" i="114"/>
  <c r="AL77" i="114"/>
  <c r="AP78" i="114"/>
  <c r="AN78" i="114"/>
  <c r="AL78" i="114"/>
  <c r="AO78" i="114"/>
  <c r="AK78" i="114"/>
  <c r="AQ78" i="114"/>
  <c r="AM78" i="114"/>
  <c r="AQ79" i="114"/>
  <c r="AO79" i="114"/>
  <c r="AM79" i="114"/>
  <c r="AK79" i="114"/>
  <c r="AP79" i="114"/>
  <c r="AL79" i="114"/>
  <c r="AN79" i="114"/>
  <c r="AP80" i="114"/>
  <c r="AN80" i="114"/>
  <c r="AL80" i="114"/>
  <c r="AQ80" i="114"/>
  <c r="AM80" i="114"/>
  <c r="AO80" i="114"/>
  <c r="AK80" i="114"/>
  <c r="AQ81" i="114"/>
  <c r="AO81" i="114"/>
  <c r="AM81" i="114"/>
  <c r="AK81" i="114"/>
  <c r="AN81" i="114"/>
  <c r="AP81" i="114"/>
  <c r="AL81" i="114"/>
  <c r="AP82" i="114"/>
  <c r="AN82" i="114"/>
  <c r="AL82" i="114"/>
  <c r="AO82" i="114"/>
  <c r="AK82" i="114"/>
  <c r="AQ82" i="114"/>
  <c r="AM82" i="114"/>
  <c r="AQ83" i="114"/>
  <c r="AO83" i="114"/>
  <c r="AM83" i="114"/>
  <c r="AK83" i="114"/>
  <c r="AP83" i="114"/>
  <c r="AL83" i="114"/>
  <c r="AN83" i="114"/>
  <c r="AP84" i="114"/>
  <c r="AN84" i="114"/>
  <c r="AL84" i="114"/>
  <c r="AQ84" i="114"/>
  <c r="AM84" i="114"/>
  <c r="AO84" i="114"/>
  <c r="AK84" i="114"/>
  <c r="AQ85" i="114"/>
  <c r="AO85" i="114"/>
  <c r="AM85" i="114"/>
  <c r="AK85" i="114"/>
  <c r="AN85" i="114"/>
  <c r="AP85" i="114"/>
  <c r="AL85" i="114"/>
  <c r="AP86" i="114"/>
  <c r="AN86" i="114"/>
  <c r="AL86" i="114"/>
  <c r="AO86" i="114"/>
  <c r="AK86" i="114"/>
  <c r="AQ86" i="114"/>
  <c r="AM86" i="114"/>
  <c r="AQ87" i="114"/>
  <c r="AO87" i="114"/>
  <c r="AM87" i="114"/>
  <c r="AK87" i="114"/>
  <c r="AP87" i="114"/>
  <c r="AL87" i="114"/>
  <c r="AN87" i="114"/>
  <c r="AP88" i="114"/>
  <c r="AN88" i="114"/>
  <c r="AL88" i="114"/>
  <c r="AQ88" i="114"/>
  <c r="AM88" i="114"/>
  <c r="AO88" i="114"/>
  <c r="AK88" i="114"/>
  <c r="AQ89" i="114"/>
  <c r="AO89" i="114"/>
  <c r="AM89" i="114"/>
  <c r="AK89" i="114"/>
  <c r="AN89" i="114"/>
  <c r="AP89" i="114"/>
  <c r="AL89" i="114"/>
  <c r="AP90" i="114"/>
  <c r="AN90" i="114"/>
  <c r="AL90" i="114"/>
  <c r="AO90" i="114"/>
  <c r="AK90" i="114"/>
  <c r="AQ90" i="114"/>
  <c r="AM90" i="114"/>
  <c r="AQ91" i="114"/>
  <c r="AO91" i="114"/>
  <c r="AM91" i="114"/>
  <c r="AK91" i="114"/>
  <c r="AP91" i="114"/>
  <c r="AL91" i="114"/>
  <c r="AN91" i="114"/>
  <c r="AP92" i="114"/>
  <c r="AN92" i="114"/>
  <c r="AL92" i="114"/>
  <c r="AQ92" i="114"/>
  <c r="AM92" i="114"/>
  <c r="AO92" i="114"/>
  <c r="AK92" i="114"/>
  <c r="AQ93" i="114"/>
  <c r="AO93" i="114"/>
  <c r="AM93" i="114"/>
  <c r="AK93" i="114"/>
  <c r="AN93" i="114"/>
  <c r="AP93" i="114"/>
  <c r="AL93" i="114"/>
  <c r="AP94" i="114"/>
  <c r="AN94" i="114"/>
  <c r="AL94" i="114"/>
  <c r="AO94" i="114"/>
  <c r="AK94" i="114"/>
  <c r="AQ94" i="114"/>
  <c r="AM94" i="114"/>
  <c r="AQ46" i="115"/>
  <c r="AO46" i="115"/>
  <c r="AM46" i="115"/>
  <c r="AK46" i="115"/>
  <c r="AP46" i="115"/>
  <c r="AL46" i="115"/>
  <c r="AN46" i="115"/>
  <c r="AP47" i="115"/>
  <c r="AN47" i="115"/>
  <c r="AL47" i="115"/>
  <c r="AQ47" i="115"/>
  <c r="AM47" i="115"/>
  <c r="AO47" i="115"/>
  <c r="AK47" i="115"/>
  <c r="AQ48" i="115"/>
  <c r="AO48" i="115"/>
  <c r="AM48" i="115"/>
  <c r="AK48" i="115"/>
  <c r="AN48" i="115"/>
  <c r="AP48" i="115"/>
  <c r="AL48" i="115"/>
  <c r="AP49" i="115"/>
  <c r="AN49" i="115"/>
  <c r="AL49" i="115"/>
  <c r="AO49" i="115"/>
  <c r="AK49" i="115"/>
  <c r="AQ49" i="115"/>
  <c r="AM49" i="115"/>
  <c r="AQ50" i="115"/>
  <c r="AO50" i="115"/>
  <c r="AM50" i="115"/>
  <c r="AK50" i="115"/>
  <c r="AP50" i="115"/>
  <c r="AL50" i="115"/>
  <c r="AN50" i="115"/>
  <c r="AP51" i="115"/>
  <c r="AN51" i="115"/>
  <c r="AL51" i="115"/>
  <c r="AQ51" i="115"/>
  <c r="AM51" i="115"/>
  <c r="AO51" i="115"/>
  <c r="AK51" i="115"/>
  <c r="AQ52" i="115"/>
  <c r="AO52" i="115"/>
  <c r="AM52" i="115"/>
  <c r="AK52" i="115"/>
  <c r="AN52" i="115"/>
  <c r="AP52" i="115"/>
  <c r="AL52" i="115"/>
  <c r="AP53" i="115"/>
  <c r="AN53" i="115"/>
  <c r="AL53" i="115"/>
  <c r="AO53" i="115"/>
  <c r="AK53" i="115"/>
  <c r="AQ53" i="115"/>
  <c r="AM53" i="115"/>
  <c r="AQ54" i="115"/>
  <c r="AO54" i="115"/>
  <c r="AM54" i="115"/>
  <c r="AK54" i="115"/>
  <c r="AP54" i="115"/>
  <c r="AL54" i="115"/>
  <c r="AN54" i="115"/>
  <c r="AP55" i="115"/>
  <c r="AN55" i="115"/>
  <c r="AL55" i="115"/>
  <c r="AQ55" i="115"/>
  <c r="AM55" i="115"/>
  <c r="AO55" i="115"/>
  <c r="AK55" i="115"/>
  <c r="AQ56" i="115"/>
  <c r="AO56" i="115"/>
  <c r="AM56" i="115"/>
  <c r="AK56" i="115"/>
  <c r="AN56" i="115"/>
  <c r="AP56" i="115"/>
  <c r="AL56" i="115"/>
  <c r="AP57" i="115"/>
  <c r="AN57" i="115"/>
  <c r="AL57" i="115"/>
  <c r="AO57" i="115"/>
  <c r="AK57" i="115"/>
  <c r="AQ57" i="115"/>
  <c r="AM57" i="115"/>
  <c r="AQ58" i="115"/>
  <c r="AO58" i="115"/>
  <c r="AM58" i="115"/>
  <c r="AK58" i="115"/>
  <c r="AP58" i="115"/>
  <c r="AL58" i="115"/>
  <c r="AN58" i="115"/>
  <c r="AP59" i="115"/>
  <c r="AN59" i="115"/>
  <c r="AL59" i="115"/>
  <c r="AQ59" i="115"/>
  <c r="AM59" i="115"/>
  <c r="AO59" i="115"/>
  <c r="AK59" i="115"/>
  <c r="AQ60" i="115"/>
  <c r="AO60" i="115"/>
  <c r="AM60" i="115"/>
  <c r="AK60" i="115"/>
  <c r="AN60" i="115"/>
  <c r="AP60" i="115"/>
  <c r="AL60" i="115"/>
  <c r="AP61" i="115"/>
  <c r="AN61" i="115"/>
  <c r="AL61" i="115"/>
  <c r="AO61" i="115"/>
  <c r="AK61" i="115"/>
  <c r="AQ61" i="115"/>
  <c r="AM61" i="115"/>
  <c r="AQ62" i="115"/>
  <c r="AO62" i="115"/>
  <c r="AM62" i="115"/>
  <c r="AK62" i="115"/>
  <c r="AP62" i="115"/>
  <c r="AL62" i="115"/>
  <c r="AN62" i="115"/>
  <c r="AP63" i="115"/>
  <c r="AN63" i="115"/>
  <c r="AL63" i="115"/>
  <c r="AQ63" i="115"/>
  <c r="AM63" i="115"/>
  <c r="AO63" i="115"/>
  <c r="AK63" i="115"/>
  <c r="AQ64" i="115"/>
  <c r="AO64" i="115"/>
  <c r="AM64" i="115"/>
  <c r="AK64" i="115"/>
  <c r="AN64" i="115"/>
  <c r="AP64" i="115"/>
  <c r="AL64" i="115"/>
  <c r="AP65" i="115"/>
  <c r="AN65" i="115"/>
  <c r="AL65" i="115"/>
  <c r="AO65" i="115"/>
  <c r="AK65" i="115"/>
  <c r="AQ65" i="115"/>
  <c r="AM65" i="115"/>
  <c r="AQ66" i="115"/>
  <c r="AO66" i="115"/>
  <c r="AM66" i="115"/>
  <c r="AK66" i="115"/>
  <c r="AP66" i="115"/>
  <c r="AL66" i="115"/>
  <c r="AN66" i="115"/>
  <c r="AP67" i="115"/>
  <c r="AN67" i="115"/>
  <c r="AL67" i="115"/>
  <c r="AQ67" i="115"/>
  <c r="AM67" i="115"/>
  <c r="AO67" i="115"/>
  <c r="AK67" i="115"/>
  <c r="AQ68" i="115"/>
  <c r="AO68" i="115"/>
  <c r="AM68" i="115"/>
  <c r="AK68" i="115"/>
  <c r="AN68" i="115"/>
  <c r="AP68" i="115"/>
  <c r="AL68" i="115"/>
  <c r="AP69" i="115"/>
  <c r="AN69" i="115"/>
  <c r="AL69" i="115"/>
  <c r="AO69" i="115"/>
  <c r="AK69" i="115"/>
  <c r="AQ69" i="115"/>
  <c r="AM69" i="115"/>
  <c r="AQ70" i="115"/>
  <c r="AO70" i="115"/>
  <c r="AM70" i="115"/>
  <c r="AK70" i="115"/>
  <c r="AP70" i="115"/>
  <c r="AL70" i="115"/>
  <c r="AN70" i="115"/>
  <c r="AP71" i="115"/>
  <c r="AN71" i="115"/>
  <c r="AL71" i="115"/>
  <c r="AQ71" i="115"/>
  <c r="AM71" i="115"/>
  <c r="AO71" i="115"/>
  <c r="AK71" i="115"/>
  <c r="AQ72" i="115"/>
  <c r="AO72" i="115"/>
  <c r="AM72" i="115"/>
  <c r="AK72" i="115"/>
  <c r="AN72" i="115"/>
  <c r="AP72" i="115"/>
  <c r="AL72" i="115"/>
  <c r="AP73" i="115"/>
  <c r="AN73" i="115"/>
  <c r="AL73" i="115"/>
  <c r="AO73" i="115"/>
  <c r="AK73" i="115"/>
  <c r="AQ73" i="115"/>
  <c r="AM73" i="115"/>
  <c r="AQ74" i="115"/>
  <c r="AO74" i="115"/>
  <c r="AM74" i="115"/>
  <c r="AK74" i="115"/>
  <c r="AP74" i="115"/>
  <c r="AL74" i="115"/>
  <c r="AN74" i="115"/>
  <c r="AP75" i="115"/>
  <c r="AN75" i="115"/>
  <c r="AL75" i="115"/>
  <c r="AQ75" i="115"/>
  <c r="AM75" i="115"/>
  <c r="AO75" i="115"/>
  <c r="AK75" i="115"/>
  <c r="AQ76" i="115"/>
  <c r="AO76" i="115"/>
  <c r="AM76" i="115"/>
  <c r="AK76" i="115"/>
  <c r="AN76" i="115"/>
  <c r="AP76" i="115"/>
  <c r="AL76" i="115"/>
  <c r="AP77" i="115"/>
  <c r="AN77" i="115"/>
  <c r="AL77" i="115"/>
  <c r="AO77" i="115"/>
  <c r="AK77" i="115"/>
  <c r="AQ77" i="115"/>
  <c r="AM77" i="115"/>
  <c r="AQ78" i="115"/>
  <c r="AO78" i="115"/>
  <c r="AM78" i="115"/>
  <c r="AK78" i="115"/>
  <c r="AP78" i="115"/>
  <c r="AL78" i="115"/>
  <c r="AN78" i="115"/>
  <c r="AP79" i="115"/>
  <c r="AN79" i="115"/>
  <c r="AL79" i="115"/>
  <c r="AQ79" i="115"/>
  <c r="AM79" i="115"/>
  <c r="AO79" i="115"/>
  <c r="AK79" i="115"/>
  <c r="AQ80" i="115"/>
  <c r="AO80" i="115"/>
  <c r="AM80" i="115"/>
  <c r="AK80" i="115"/>
  <c r="AN80" i="115"/>
  <c r="AP80" i="115"/>
  <c r="AL80" i="115"/>
  <c r="AP81" i="115"/>
  <c r="AN81" i="115"/>
  <c r="AL81" i="115"/>
  <c r="AO81" i="115"/>
  <c r="AK81" i="115"/>
  <c r="AQ81" i="115"/>
  <c r="AM81" i="115"/>
  <c r="AQ82" i="115"/>
  <c r="AO82" i="115"/>
  <c r="AM82" i="115"/>
  <c r="AK82" i="115"/>
  <c r="AP82" i="115"/>
  <c r="AL82" i="115"/>
  <c r="AN82" i="115"/>
  <c r="AP83" i="115"/>
  <c r="AN83" i="115"/>
  <c r="AL83" i="115"/>
  <c r="AQ83" i="115"/>
  <c r="AM83" i="115"/>
  <c r="AO83" i="115"/>
  <c r="AK83" i="115"/>
  <c r="AQ84" i="115"/>
  <c r="AO84" i="115"/>
  <c r="AM84" i="115"/>
  <c r="AK84" i="115"/>
  <c r="AN84" i="115"/>
  <c r="AP84" i="115"/>
  <c r="AL84" i="115"/>
  <c r="AP85" i="115"/>
  <c r="AN85" i="115"/>
  <c r="AL85" i="115"/>
  <c r="AO85" i="115"/>
  <c r="AK85" i="115"/>
  <c r="AQ85" i="115"/>
  <c r="AM85" i="115"/>
  <c r="AQ86" i="115"/>
  <c r="AO86" i="115"/>
  <c r="AM86" i="115"/>
  <c r="AK86" i="115"/>
  <c r="AP86" i="115"/>
  <c r="AL86" i="115"/>
  <c r="AN86" i="115"/>
  <c r="AP87" i="115"/>
  <c r="AN87" i="115"/>
  <c r="AL87" i="115"/>
  <c r="AQ87" i="115"/>
  <c r="AM87" i="115"/>
  <c r="AO87" i="115"/>
  <c r="AK87" i="115"/>
  <c r="AQ88" i="115"/>
  <c r="AO88" i="115"/>
  <c r="AM88" i="115"/>
  <c r="AK88" i="115"/>
  <c r="AN88" i="115"/>
  <c r="AP88" i="115"/>
  <c r="AL88" i="115"/>
  <c r="AP89" i="115"/>
  <c r="AN89" i="115"/>
  <c r="AL89" i="115"/>
  <c r="AO89" i="115"/>
  <c r="AK89" i="115"/>
  <c r="AQ89" i="115"/>
  <c r="AM89" i="115"/>
  <c r="AQ90" i="115"/>
  <c r="AO90" i="115"/>
  <c r="AM90" i="115"/>
  <c r="AK90" i="115"/>
  <c r="AP90" i="115"/>
  <c r="AL90" i="115"/>
  <c r="AN90" i="115"/>
  <c r="AP91" i="115"/>
  <c r="AN91" i="115"/>
  <c r="AL91" i="115"/>
  <c r="AQ91" i="115"/>
  <c r="AM91" i="115"/>
  <c r="AO91" i="115"/>
  <c r="AK91" i="115"/>
  <c r="AQ92" i="115"/>
  <c r="AO92" i="115"/>
  <c r="AM92" i="115"/>
  <c r="AK92" i="115"/>
  <c r="AP92" i="115"/>
  <c r="AN92" i="115"/>
  <c r="AL92" i="115"/>
  <c r="AP93" i="115"/>
  <c r="AN93" i="115"/>
  <c r="AL93" i="115"/>
  <c r="AO93" i="115"/>
  <c r="AK93" i="115"/>
  <c r="AQ93" i="115"/>
  <c r="AM93" i="115"/>
  <c r="AQ94" i="115"/>
  <c r="AO94" i="115"/>
  <c r="AM94" i="115"/>
  <c r="AK94" i="115"/>
  <c r="AP94" i="115"/>
  <c r="AL94" i="115"/>
  <c r="AN94" i="115"/>
  <c r="AP46" i="116"/>
  <c r="AN46" i="116"/>
  <c r="AL46" i="116"/>
  <c r="AQ46" i="116"/>
  <c r="AM46" i="116"/>
  <c r="AO46" i="116"/>
  <c r="AK46" i="116"/>
  <c r="AQ47" i="116"/>
  <c r="AO47" i="116"/>
  <c r="AM47" i="116"/>
  <c r="AK47" i="116"/>
  <c r="AN47" i="116"/>
  <c r="AP47" i="116"/>
  <c r="AL47" i="116"/>
  <c r="AP48" i="116"/>
  <c r="AN48" i="116"/>
  <c r="AL48" i="116"/>
  <c r="AO48" i="116"/>
  <c r="AK48" i="116"/>
  <c r="AQ48" i="116"/>
  <c r="AM48" i="116"/>
  <c r="AQ49" i="116"/>
  <c r="AO49" i="116"/>
  <c r="AM49" i="116"/>
  <c r="AK49" i="116"/>
  <c r="AP49" i="116"/>
  <c r="AL49" i="116"/>
  <c r="AN49" i="116"/>
  <c r="AP50" i="116"/>
  <c r="AN50" i="116"/>
  <c r="AL50" i="116"/>
  <c r="AQ50" i="116"/>
  <c r="AM50" i="116"/>
  <c r="AO50" i="116"/>
  <c r="AK50" i="116"/>
  <c r="AQ51" i="116"/>
  <c r="AO51" i="116"/>
  <c r="AM51" i="116"/>
  <c r="AK51" i="116"/>
  <c r="AN51" i="116"/>
  <c r="AP51" i="116"/>
  <c r="AL51" i="116"/>
  <c r="AP52" i="116"/>
  <c r="AN52" i="116"/>
  <c r="AL52" i="116"/>
  <c r="AO52" i="116"/>
  <c r="AK52" i="116"/>
  <c r="AQ52" i="116"/>
  <c r="AM52" i="116"/>
  <c r="AQ53" i="116"/>
  <c r="AO53" i="116"/>
  <c r="AM53" i="116"/>
  <c r="AK53" i="116"/>
  <c r="AP53" i="116"/>
  <c r="AL53" i="116"/>
  <c r="AN53" i="116"/>
  <c r="AP54" i="116"/>
  <c r="AN54" i="116"/>
  <c r="AL54" i="116"/>
  <c r="AQ54" i="116"/>
  <c r="AM54" i="116"/>
  <c r="AO54" i="116"/>
  <c r="AK54" i="116"/>
  <c r="AQ55" i="116"/>
  <c r="AO55" i="116"/>
  <c r="AM55" i="116"/>
  <c r="AK55" i="116"/>
  <c r="AN55" i="116"/>
  <c r="AP55" i="116"/>
  <c r="AL55" i="116"/>
  <c r="AP56" i="116"/>
  <c r="AN56" i="116"/>
  <c r="AL56" i="116"/>
  <c r="AO56" i="116"/>
  <c r="AK56" i="116"/>
  <c r="AQ56" i="116"/>
  <c r="AM56" i="116"/>
  <c r="AQ57" i="116"/>
  <c r="AO57" i="116"/>
  <c r="AM57" i="116"/>
  <c r="AK57" i="116"/>
  <c r="AP57" i="116"/>
  <c r="AL57" i="116"/>
  <c r="AN57" i="116"/>
  <c r="AP58" i="116"/>
  <c r="AN58" i="116"/>
  <c r="AL58" i="116"/>
  <c r="AQ58" i="116"/>
  <c r="AM58" i="116"/>
  <c r="AO58" i="116"/>
  <c r="AK58" i="116"/>
  <c r="AQ59" i="116"/>
  <c r="AO59" i="116"/>
  <c r="AM59" i="116"/>
  <c r="AK59" i="116"/>
  <c r="AN59" i="116"/>
  <c r="AP59" i="116"/>
  <c r="AL59" i="116"/>
  <c r="AP60" i="116"/>
  <c r="AN60" i="116"/>
  <c r="AL60" i="116"/>
  <c r="AO60" i="116"/>
  <c r="AK60" i="116"/>
  <c r="AQ60" i="116"/>
  <c r="AM60" i="116"/>
  <c r="AQ61" i="116"/>
  <c r="AO61" i="116"/>
  <c r="AM61" i="116"/>
  <c r="AK61" i="116"/>
  <c r="AP61" i="116"/>
  <c r="AL61" i="116"/>
  <c r="AN61" i="116"/>
  <c r="AP62" i="116"/>
  <c r="AN62" i="116"/>
  <c r="AL62" i="116"/>
  <c r="AQ62" i="116"/>
  <c r="AM62" i="116"/>
  <c r="AO62" i="116"/>
  <c r="AK62" i="116"/>
  <c r="AQ63" i="116"/>
  <c r="AO63" i="116"/>
  <c r="AM63" i="116"/>
  <c r="AK63" i="116"/>
  <c r="AN63" i="116"/>
  <c r="AP63" i="116"/>
  <c r="AL63" i="116"/>
  <c r="AP64" i="116"/>
  <c r="AN64" i="116"/>
  <c r="AL64" i="116"/>
  <c r="AO64" i="116"/>
  <c r="AK64" i="116"/>
  <c r="AQ64" i="116"/>
  <c r="AM64" i="116"/>
  <c r="AQ65" i="116"/>
  <c r="AO65" i="116"/>
  <c r="AM65" i="116"/>
  <c r="AK65" i="116"/>
  <c r="AP65" i="116"/>
  <c r="AL65" i="116"/>
  <c r="AN65" i="116"/>
  <c r="AP66" i="116"/>
  <c r="AN66" i="116"/>
  <c r="AL66" i="116"/>
  <c r="AQ66" i="116"/>
  <c r="AM66" i="116"/>
  <c r="AO66" i="116"/>
  <c r="AK66" i="116"/>
  <c r="AQ67" i="116"/>
  <c r="AO67" i="116"/>
  <c r="AM67" i="116"/>
  <c r="AK67" i="116"/>
  <c r="AN67" i="116"/>
  <c r="AP67" i="116"/>
  <c r="AL67" i="116"/>
  <c r="AP68" i="116"/>
  <c r="AN68" i="116"/>
  <c r="AL68" i="116"/>
  <c r="AO68" i="116"/>
  <c r="AK68" i="116"/>
  <c r="AQ68" i="116"/>
  <c r="AM68" i="116"/>
  <c r="AQ69" i="116"/>
  <c r="AO69" i="116"/>
  <c r="AM69" i="116"/>
  <c r="AK69" i="116"/>
  <c r="AP69" i="116"/>
  <c r="AL69" i="116"/>
  <c r="AN69" i="116"/>
  <c r="AP70" i="116"/>
  <c r="AN70" i="116"/>
  <c r="AL70" i="116"/>
  <c r="AQ70" i="116"/>
  <c r="AM70" i="116"/>
  <c r="AO70" i="116"/>
  <c r="AK70" i="116"/>
  <c r="AQ71" i="116"/>
  <c r="AO71" i="116"/>
  <c r="AM71" i="116"/>
  <c r="AK71" i="116"/>
  <c r="AN71" i="116"/>
  <c r="AP71" i="116"/>
  <c r="AL71" i="116"/>
  <c r="AP72" i="116"/>
  <c r="AN72" i="116"/>
  <c r="AL72" i="116"/>
  <c r="AO72" i="116"/>
  <c r="AK72" i="116"/>
  <c r="AQ72" i="116"/>
  <c r="AM72" i="116"/>
  <c r="AQ73" i="116"/>
  <c r="AO73" i="116"/>
  <c r="AM73" i="116"/>
  <c r="AK73" i="116"/>
  <c r="AP73" i="116"/>
  <c r="AL73" i="116"/>
  <c r="AN73" i="116"/>
  <c r="AP74" i="116"/>
  <c r="AN74" i="116"/>
  <c r="AL74" i="116"/>
  <c r="AQ74" i="116"/>
  <c r="AM74" i="116"/>
  <c r="AO74" i="116"/>
  <c r="AK74" i="116"/>
  <c r="AQ75" i="116"/>
  <c r="AO75" i="116"/>
  <c r="AM75" i="116"/>
  <c r="AK75" i="116"/>
  <c r="AN75" i="116"/>
  <c r="AP75" i="116"/>
  <c r="AL75" i="116"/>
  <c r="AP76" i="116"/>
  <c r="AN76" i="116"/>
  <c r="AL76" i="116"/>
  <c r="AO76" i="116"/>
  <c r="AK76" i="116"/>
  <c r="AQ76" i="116"/>
  <c r="AM76" i="116"/>
  <c r="AQ77" i="116"/>
  <c r="AO77" i="116"/>
  <c r="AM77" i="116"/>
  <c r="AK77" i="116"/>
  <c r="AP77" i="116"/>
  <c r="AL77" i="116"/>
  <c r="AN77" i="116"/>
  <c r="AP78" i="116"/>
  <c r="AN78" i="116"/>
  <c r="AL78" i="116"/>
  <c r="AQ78" i="116"/>
  <c r="AM78" i="116"/>
  <c r="AO78" i="116"/>
  <c r="AK78" i="116"/>
  <c r="AQ79" i="116"/>
  <c r="AO79" i="116"/>
  <c r="AM79" i="116"/>
  <c r="AK79" i="116"/>
  <c r="AN79" i="116"/>
  <c r="AP79" i="116"/>
  <c r="AL79" i="116"/>
  <c r="AP80" i="116"/>
  <c r="AN80" i="116"/>
  <c r="AL80" i="116"/>
  <c r="AO80" i="116"/>
  <c r="AK80" i="116"/>
  <c r="AQ80" i="116"/>
  <c r="AM80" i="116"/>
  <c r="AQ81" i="116"/>
  <c r="AO81" i="116"/>
  <c r="AM81" i="116"/>
  <c r="AK81" i="116"/>
  <c r="AP81" i="116"/>
  <c r="AL81" i="116"/>
  <c r="AN81" i="116"/>
  <c r="AP82" i="116"/>
  <c r="AN82" i="116"/>
  <c r="AL82" i="116"/>
  <c r="AQ82" i="116"/>
  <c r="AM82" i="116"/>
  <c r="AO82" i="116"/>
  <c r="AK82" i="116"/>
  <c r="AQ83" i="116"/>
  <c r="AO83" i="116"/>
  <c r="AM83" i="116"/>
  <c r="AK83" i="116"/>
  <c r="AN83" i="116"/>
  <c r="AP83" i="116"/>
  <c r="AL83" i="116"/>
  <c r="AP84" i="116"/>
  <c r="AN84" i="116"/>
  <c r="AL84" i="116"/>
  <c r="AO84" i="116"/>
  <c r="AK84" i="116"/>
  <c r="AQ84" i="116"/>
  <c r="AM84" i="116"/>
  <c r="AQ85" i="116"/>
  <c r="AO85" i="116"/>
  <c r="AM85" i="116"/>
  <c r="AK85" i="116"/>
  <c r="AP85" i="116"/>
  <c r="AL85" i="116"/>
  <c r="AN85" i="116"/>
  <c r="AP86" i="116"/>
  <c r="AN86" i="116"/>
  <c r="AL86" i="116"/>
  <c r="AQ86" i="116"/>
  <c r="AM86" i="116"/>
  <c r="AO86" i="116"/>
  <c r="AK86" i="116"/>
  <c r="AQ87" i="116"/>
  <c r="AO87" i="116"/>
  <c r="AM87" i="116"/>
  <c r="AK87" i="116"/>
  <c r="AN87" i="116"/>
  <c r="AP87" i="116"/>
  <c r="AL87" i="116"/>
  <c r="AP88" i="116"/>
  <c r="AN88" i="116"/>
  <c r="AL88" i="116"/>
  <c r="AO88" i="116"/>
  <c r="AK88" i="116"/>
  <c r="AQ88" i="116"/>
  <c r="AM88" i="116"/>
  <c r="AQ89" i="116"/>
  <c r="AO89" i="116"/>
  <c r="AM89" i="116"/>
  <c r="AK89" i="116"/>
  <c r="AP89" i="116"/>
  <c r="AL89" i="116"/>
  <c r="AN89" i="116"/>
  <c r="AP90" i="116"/>
  <c r="AN90" i="116"/>
  <c r="AL90" i="116"/>
  <c r="AQ90" i="116"/>
  <c r="AM90" i="116"/>
  <c r="AO90" i="116"/>
  <c r="AK90" i="116"/>
  <c r="AQ91" i="116"/>
  <c r="AO91" i="116"/>
  <c r="AM91" i="116"/>
  <c r="AK91" i="116"/>
  <c r="AN91" i="116"/>
  <c r="AP91" i="116"/>
  <c r="AL91" i="116"/>
  <c r="AP92" i="116"/>
  <c r="AN92" i="116"/>
  <c r="AL92" i="116"/>
  <c r="AO92" i="116"/>
  <c r="AK92" i="116"/>
  <c r="AQ92" i="116"/>
  <c r="AM92" i="116"/>
  <c r="AQ93" i="116"/>
  <c r="AO93" i="116"/>
  <c r="AM93" i="116"/>
  <c r="AK93" i="116"/>
  <c r="AP93" i="116"/>
  <c r="AL93" i="116"/>
  <c r="AN93" i="116"/>
  <c r="AP94" i="116"/>
  <c r="AN94" i="116"/>
  <c r="AL94" i="116"/>
  <c r="AQ94" i="116"/>
  <c r="AM94" i="116"/>
  <c r="AO94" i="116"/>
  <c r="AK94" i="116"/>
  <c r="AQ46" i="117"/>
  <c r="AO46" i="117"/>
  <c r="AM46" i="117"/>
  <c r="AK46" i="117"/>
  <c r="AN46" i="117"/>
  <c r="AP46" i="117"/>
  <c r="AL46" i="117"/>
  <c r="AP47" i="117"/>
  <c r="AN47" i="117"/>
  <c r="AL47" i="117"/>
  <c r="AO47" i="117"/>
  <c r="AK47" i="117"/>
  <c r="AQ47" i="117"/>
  <c r="AM47" i="117"/>
  <c r="AQ48" i="117"/>
  <c r="AO48" i="117"/>
  <c r="AM48" i="117"/>
  <c r="AK48" i="117"/>
  <c r="AP48" i="117"/>
  <c r="AL48" i="117"/>
  <c r="AN48" i="117"/>
  <c r="AP49" i="117"/>
  <c r="AN49" i="117"/>
  <c r="AL49" i="117"/>
  <c r="AQ49" i="117"/>
  <c r="AM49" i="117"/>
  <c r="AO49" i="117"/>
  <c r="AK49" i="117"/>
  <c r="AQ50" i="117"/>
  <c r="AO50" i="117"/>
  <c r="AM50" i="117"/>
  <c r="AK50" i="117"/>
  <c r="AN50" i="117"/>
  <c r="AP50" i="117"/>
  <c r="AL50" i="117"/>
  <c r="AP51" i="117"/>
  <c r="AN51" i="117"/>
  <c r="AL51" i="117"/>
  <c r="AO51" i="117"/>
  <c r="AK51" i="117"/>
  <c r="AQ51" i="117"/>
  <c r="AM51" i="117"/>
  <c r="AQ52" i="117"/>
  <c r="AO52" i="117"/>
  <c r="AM52" i="117"/>
  <c r="AK52" i="117"/>
  <c r="AP52" i="117"/>
  <c r="AL52" i="117"/>
  <c r="AN52" i="117"/>
  <c r="AP53" i="117"/>
  <c r="AN53" i="117"/>
  <c r="AL53" i="117"/>
  <c r="AQ53" i="117"/>
  <c r="AM53" i="117"/>
  <c r="AO53" i="117"/>
  <c r="AK53" i="117"/>
  <c r="AQ54" i="117"/>
  <c r="AO54" i="117"/>
  <c r="AM54" i="117"/>
  <c r="AK54" i="117"/>
  <c r="AN54" i="117"/>
  <c r="AP54" i="117"/>
  <c r="AL54" i="117"/>
  <c r="AP55" i="117"/>
  <c r="AN55" i="117"/>
  <c r="AL55" i="117"/>
  <c r="AO55" i="117"/>
  <c r="AK55" i="117"/>
  <c r="AQ55" i="117"/>
  <c r="AM55" i="117"/>
  <c r="AQ56" i="117"/>
  <c r="AO56" i="117"/>
  <c r="AM56" i="117"/>
  <c r="AK56" i="117"/>
  <c r="AP56" i="117"/>
  <c r="AL56" i="117"/>
  <c r="AN56" i="117"/>
  <c r="AP57" i="117"/>
  <c r="AN57" i="117"/>
  <c r="AL57" i="117"/>
  <c r="AQ57" i="117"/>
  <c r="AM57" i="117"/>
  <c r="AO57" i="117"/>
  <c r="AK57" i="117"/>
  <c r="AQ58" i="117"/>
  <c r="AO58" i="117"/>
  <c r="AM58" i="117"/>
  <c r="AK58" i="117"/>
  <c r="AN58" i="117"/>
  <c r="AP58" i="117"/>
  <c r="AL58" i="117"/>
  <c r="AP59" i="117"/>
  <c r="AN59" i="117"/>
  <c r="AL59" i="117"/>
  <c r="AO59" i="117"/>
  <c r="AK59" i="117"/>
  <c r="AQ59" i="117"/>
  <c r="AM59" i="117"/>
  <c r="AQ60" i="117"/>
  <c r="AO60" i="117"/>
  <c r="AM60" i="117"/>
  <c r="AK60" i="117"/>
  <c r="AP60" i="117"/>
  <c r="AL60" i="117"/>
  <c r="AN60" i="117"/>
  <c r="AP61" i="117"/>
  <c r="AN61" i="117"/>
  <c r="AL61" i="117"/>
  <c r="AQ61" i="117"/>
  <c r="AM61" i="117"/>
  <c r="AO61" i="117"/>
  <c r="AK61" i="117"/>
  <c r="AQ62" i="117"/>
  <c r="AO62" i="117"/>
  <c r="AM62" i="117"/>
  <c r="AK62" i="117"/>
  <c r="AN62" i="117"/>
  <c r="AP62" i="117"/>
  <c r="AL62" i="117"/>
  <c r="AP63" i="117"/>
  <c r="AN63" i="117"/>
  <c r="AL63" i="117"/>
  <c r="AO63" i="117"/>
  <c r="AK63" i="117"/>
  <c r="AQ63" i="117"/>
  <c r="AM63" i="117"/>
  <c r="AQ64" i="117"/>
  <c r="AO64" i="117"/>
  <c r="AM64" i="117"/>
  <c r="AK64" i="117"/>
  <c r="AP64" i="117"/>
  <c r="AL64" i="117"/>
  <c r="AN64" i="117"/>
  <c r="AP65" i="117"/>
  <c r="AN65" i="117"/>
  <c r="AL65" i="117"/>
  <c r="AQ65" i="117"/>
  <c r="AM65" i="117"/>
  <c r="AO65" i="117"/>
  <c r="AK65" i="117"/>
  <c r="AQ66" i="117"/>
  <c r="AO66" i="117"/>
  <c r="AM66" i="117"/>
  <c r="AK66" i="117"/>
  <c r="AN66" i="117"/>
  <c r="AP66" i="117"/>
  <c r="AL66" i="117"/>
  <c r="AP67" i="117"/>
  <c r="AN67" i="117"/>
  <c r="AL67" i="117"/>
  <c r="AO67" i="117"/>
  <c r="AK67" i="117"/>
  <c r="AQ67" i="117"/>
  <c r="AM67" i="117"/>
  <c r="AQ68" i="117"/>
  <c r="AO68" i="117"/>
  <c r="AM68" i="117"/>
  <c r="AK68" i="117"/>
  <c r="AP68" i="117"/>
  <c r="AL68" i="117"/>
  <c r="AN68" i="117"/>
  <c r="AP69" i="117"/>
  <c r="AN69" i="117"/>
  <c r="AL69" i="117"/>
  <c r="AQ69" i="117"/>
  <c r="AM69" i="117"/>
  <c r="AO69" i="117"/>
  <c r="AK69" i="117"/>
  <c r="AQ70" i="117"/>
  <c r="AO70" i="117"/>
  <c r="AM70" i="117"/>
  <c r="AK70" i="117"/>
  <c r="AN70" i="117"/>
  <c r="AP70" i="117"/>
  <c r="AL70" i="117"/>
  <c r="AP71" i="117"/>
  <c r="AN71" i="117"/>
  <c r="AL71" i="117"/>
  <c r="AO71" i="117"/>
  <c r="AK71" i="117"/>
  <c r="AQ71" i="117"/>
  <c r="AM71" i="117"/>
  <c r="AQ72" i="117"/>
  <c r="AO72" i="117"/>
  <c r="AM72" i="117"/>
  <c r="AK72" i="117"/>
  <c r="AP72" i="117"/>
  <c r="AL72" i="117"/>
  <c r="AN72" i="117"/>
  <c r="AP73" i="117"/>
  <c r="AN73" i="117"/>
  <c r="AL73" i="117"/>
  <c r="AQ73" i="117"/>
  <c r="AM73" i="117"/>
  <c r="AO73" i="117"/>
  <c r="AK73" i="117"/>
  <c r="AQ74" i="117"/>
  <c r="AO74" i="117"/>
  <c r="AM74" i="117"/>
  <c r="AK74" i="117"/>
  <c r="AN74" i="117"/>
  <c r="AP74" i="117"/>
  <c r="AL74" i="117"/>
  <c r="AP75" i="117"/>
  <c r="AN75" i="117"/>
  <c r="AL75" i="117"/>
  <c r="AO75" i="117"/>
  <c r="AK75" i="117"/>
  <c r="AQ75" i="117"/>
  <c r="AM75" i="117"/>
  <c r="AQ76" i="117"/>
  <c r="AO76" i="117"/>
  <c r="AM76" i="117"/>
  <c r="AK76" i="117"/>
  <c r="AP76" i="117"/>
  <c r="AL76" i="117"/>
  <c r="AN76" i="117"/>
  <c r="AP77" i="117"/>
  <c r="AN77" i="117"/>
  <c r="AL77" i="117"/>
  <c r="AQ77" i="117"/>
  <c r="AM77" i="117"/>
  <c r="AO77" i="117"/>
  <c r="AK77" i="117"/>
  <c r="AQ78" i="117"/>
  <c r="AO78" i="117"/>
  <c r="AM78" i="117"/>
  <c r="AK78" i="117"/>
  <c r="AN78" i="117"/>
  <c r="AP78" i="117"/>
  <c r="AL78" i="117"/>
  <c r="AP79" i="117"/>
  <c r="AN79" i="117"/>
  <c r="AL79" i="117"/>
  <c r="AO79" i="117"/>
  <c r="AK79" i="117"/>
  <c r="AQ79" i="117"/>
  <c r="AM79" i="117"/>
  <c r="AQ80" i="117"/>
  <c r="AO80" i="117"/>
  <c r="AM80" i="117"/>
  <c r="AK80" i="117"/>
  <c r="AP80" i="117"/>
  <c r="AL80" i="117"/>
  <c r="AN80" i="117"/>
  <c r="AP81" i="117"/>
  <c r="AN81" i="117"/>
  <c r="AL81" i="117"/>
  <c r="AQ81" i="117"/>
  <c r="AM81" i="117"/>
  <c r="AO81" i="117"/>
  <c r="AK81" i="117"/>
  <c r="AQ82" i="117"/>
  <c r="AO82" i="117"/>
  <c r="AM82" i="117"/>
  <c r="AK82" i="117"/>
  <c r="AN82" i="117"/>
  <c r="AP82" i="117"/>
  <c r="AL82" i="117"/>
  <c r="AP83" i="117"/>
  <c r="AN83" i="117"/>
  <c r="AL83" i="117"/>
  <c r="AO83" i="117"/>
  <c r="AK83" i="117"/>
  <c r="AQ83" i="117"/>
  <c r="AM83" i="117"/>
  <c r="AQ84" i="117"/>
  <c r="AO84" i="117"/>
  <c r="AM84" i="117"/>
  <c r="AK84" i="117"/>
  <c r="AP84" i="117"/>
  <c r="AL84" i="117"/>
  <c r="AN84" i="117"/>
  <c r="AP85" i="117"/>
  <c r="AN85" i="117"/>
  <c r="AL85" i="117"/>
  <c r="AQ85" i="117"/>
  <c r="AM85" i="117"/>
  <c r="AO85" i="117"/>
  <c r="AK85" i="117"/>
  <c r="AQ86" i="117"/>
  <c r="AO86" i="117"/>
  <c r="AM86" i="117"/>
  <c r="AK86" i="117"/>
  <c r="AN86" i="117"/>
  <c r="AP86" i="117"/>
  <c r="AL86" i="117"/>
  <c r="AP87" i="117"/>
  <c r="AN87" i="117"/>
  <c r="AL87" i="117"/>
  <c r="AO87" i="117"/>
  <c r="AK87" i="117"/>
  <c r="AQ87" i="117"/>
  <c r="AM87" i="117"/>
  <c r="AQ88" i="117"/>
  <c r="AO88" i="117"/>
  <c r="AM88" i="117"/>
  <c r="AK88" i="117"/>
  <c r="AP88" i="117"/>
  <c r="AL88" i="117"/>
  <c r="AN88" i="117"/>
  <c r="AP89" i="117"/>
  <c r="AN89" i="117"/>
  <c r="AL89" i="117"/>
  <c r="AQ89" i="117"/>
  <c r="AM89" i="117"/>
  <c r="AO89" i="117"/>
  <c r="AK89" i="117"/>
  <c r="AQ90" i="117"/>
  <c r="AO90" i="117"/>
  <c r="AM90" i="117"/>
  <c r="AK90" i="117"/>
  <c r="AN90" i="117"/>
  <c r="AP90" i="117"/>
  <c r="AL90" i="117"/>
  <c r="AP91" i="117"/>
  <c r="AN91" i="117"/>
  <c r="AL91" i="117"/>
  <c r="AO91" i="117"/>
  <c r="AK91" i="117"/>
  <c r="AQ91" i="117"/>
  <c r="AM91" i="117"/>
  <c r="AQ92" i="117"/>
  <c r="AO92" i="117"/>
  <c r="AM92" i="117"/>
  <c r="AK92" i="117"/>
  <c r="AP92" i="117"/>
  <c r="AL92" i="117"/>
  <c r="AN92" i="117"/>
  <c r="AP93" i="117"/>
  <c r="AN93" i="117"/>
  <c r="AL93" i="117"/>
  <c r="AQ93" i="117"/>
  <c r="AM93" i="117"/>
  <c r="AO93" i="117"/>
  <c r="AK93" i="117"/>
  <c r="AQ94" i="117"/>
  <c r="AO94" i="117"/>
  <c r="AM94" i="117"/>
  <c r="AK94" i="117"/>
  <c r="AN94" i="117"/>
  <c r="AP94" i="117"/>
  <c r="AL94" i="117"/>
  <c r="AM99" i="120"/>
  <c r="AI156" i="120"/>
  <c r="AI151" i="120"/>
  <c r="AI150" i="120"/>
  <c r="AI149" i="120"/>
  <c r="AI148" i="120"/>
  <c r="AI147" i="120"/>
  <c r="AI146" i="120"/>
  <c r="AI145" i="120"/>
  <c r="AI144" i="120"/>
  <c r="AI143" i="120"/>
  <c r="AI142" i="120"/>
  <c r="AI141" i="120"/>
  <c r="AI140" i="120"/>
  <c r="AI139" i="120"/>
  <c r="AI138" i="120"/>
  <c r="AI137" i="120"/>
  <c r="AI132" i="120"/>
  <c r="AI131" i="120"/>
  <c r="AI130" i="120"/>
  <c r="AI129" i="120"/>
  <c r="AI128" i="120"/>
  <c r="AI127" i="120"/>
  <c r="AI126" i="120"/>
  <c r="AI125" i="120"/>
  <c r="AI124" i="120"/>
  <c r="AI123" i="120"/>
  <c r="AI122" i="120"/>
  <c r="AI121" i="120"/>
  <c r="AI120" i="120"/>
  <c r="AI119" i="120"/>
  <c r="AI118" i="120"/>
  <c r="AI113" i="120"/>
  <c r="AI112" i="120"/>
  <c r="AI111" i="120"/>
  <c r="AI110" i="120"/>
  <c r="AI109" i="120"/>
  <c r="AI108" i="120"/>
  <c r="AI107" i="120"/>
  <c r="AI106" i="120"/>
  <c r="AI105" i="120"/>
  <c r="AI104" i="120"/>
  <c r="AI103" i="120"/>
  <c r="AI102" i="120"/>
  <c r="AI101" i="120"/>
  <c r="AI100" i="120"/>
  <c r="H65" i="64"/>
  <c r="N75" i="64"/>
  <c r="P65" i="64"/>
  <c r="P67" i="64"/>
  <c r="N67" i="64"/>
  <c r="H68" i="64"/>
  <c r="H71" i="64"/>
  <c r="P73" i="64"/>
  <c r="P75" i="64"/>
  <c r="N64" i="64"/>
  <c r="J69" i="64"/>
  <c r="P70" i="64"/>
  <c r="R71" i="64"/>
  <c r="L73" i="64"/>
  <c r="L75" i="64"/>
  <c r="P76" i="64"/>
  <c r="P64" i="64"/>
  <c r="P66" i="64"/>
  <c r="N68" i="64"/>
  <c r="N69" i="64"/>
  <c r="R75" i="64"/>
  <c r="N95" i="64"/>
  <c r="R65" i="64"/>
  <c r="L67" i="64"/>
  <c r="J70" i="64"/>
  <c r="T72" i="64"/>
  <c r="J72" i="64"/>
  <c r="R73" i="64"/>
  <c r="T74" i="64"/>
  <c r="J74" i="64"/>
  <c r="L69" i="64"/>
  <c r="N72" i="64"/>
  <c r="T95" i="64"/>
  <c r="L64" i="64"/>
  <c r="J65" i="64"/>
  <c r="R66" i="64"/>
  <c r="R68" i="64"/>
  <c r="R70" i="64"/>
  <c r="L70" i="64"/>
  <c r="L76" i="64"/>
  <c r="J76" i="64"/>
  <c r="R95" i="64"/>
  <c r="T71" i="64"/>
  <c r="L65" i="64"/>
  <c r="L68" i="64"/>
  <c r="L72" i="64"/>
  <c r="R64" i="64"/>
  <c r="P126" i="64"/>
  <c r="R126" i="64"/>
  <c r="J126" i="64"/>
  <c r="L126" i="64"/>
  <c r="R67" i="64"/>
  <c r="T126" i="64"/>
  <c r="H67" i="64"/>
  <c r="P68" i="64"/>
  <c r="P71" i="64"/>
  <c r="N71" i="64"/>
  <c r="H73" i="64"/>
  <c r="H75" i="64"/>
  <c r="R69" i="64"/>
  <c r="J71" i="64"/>
  <c r="P72" i="64"/>
  <c r="T73" i="64"/>
  <c r="N73" i="64"/>
  <c r="P74" i="64"/>
  <c r="T75" i="64"/>
  <c r="N65" i="64"/>
  <c r="N66" i="64"/>
  <c r="P69" i="64"/>
  <c r="N70" i="64"/>
  <c r="P95" i="64"/>
  <c r="T67" i="64"/>
  <c r="J67" i="64"/>
  <c r="J68" i="64"/>
  <c r="R72" i="64"/>
  <c r="R74" i="64"/>
  <c r="L71" i="64"/>
  <c r="N74" i="64"/>
  <c r="L95" i="64"/>
  <c r="T64" i="64"/>
  <c r="T66" i="64"/>
  <c r="J66" i="64"/>
  <c r="T70" i="64"/>
  <c r="J75" i="64"/>
  <c r="T76" i="64"/>
  <c r="R76" i="64"/>
  <c r="L66" i="64"/>
  <c r="T69" i="64"/>
  <c r="J73" i="64"/>
  <c r="L74" i="64"/>
  <c r="J95" i="64"/>
  <c r="T65" i="64"/>
  <c r="T68" i="64"/>
  <c r="J64" i="64"/>
  <c r="N126" i="64"/>
  <c r="U12" i="115"/>
  <c r="AA43" i="120" l="1"/>
  <c r="Z43" i="120"/>
  <c r="AQ99" i="120"/>
  <c r="AN64" i="99"/>
  <c r="AP64" i="99"/>
  <c r="AL64" i="99"/>
  <c r="AN60" i="99"/>
  <c r="AP60" i="99"/>
  <c r="AL60" i="99"/>
  <c r="AL63" i="99"/>
  <c r="AP63" i="99"/>
  <c r="AN63" i="99"/>
  <c r="AN62" i="99"/>
  <c r="AL62" i="99"/>
  <c r="AP62" i="99"/>
  <c r="AL61" i="99"/>
  <c r="AP61" i="99"/>
  <c r="AN61" i="99"/>
  <c r="T78" i="64"/>
  <c r="R78" i="64"/>
  <c r="P78" i="64"/>
  <c r="L78" i="64"/>
  <c r="J78" i="64"/>
  <c r="AD97" i="103"/>
  <c r="V97" i="103"/>
  <c r="AF97" i="103"/>
  <c r="X97" i="103"/>
  <c r="AH97" i="103"/>
  <c r="Z97" i="103"/>
  <c r="AB97" i="103"/>
  <c r="AQ44" i="111"/>
  <c r="AQ44" i="112"/>
  <c r="AQ44" i="115"/>
  <c r="AQ44" i="114"/>
  <c r="AQ44" i="107"/>
  <c r="AQ44" i="104"/>
  <c r="AO44" i="103"/>
  <c r="AO44" i="111"/>
  <c r="AO44" i="106"/>
  <c r="AO44" i="113"/>
  <c r="AO44" i="116"/>
  <c r="AO44" i="117"/>
  <c r="AO44" i="118"/>
  <c r="AP44" i="103"/>
  <c r="AP44" i="113"/>
  <c r="AP44" i="106"/>
  <c r="AP44" i="114"/>
  <c r="AP44" i="116"/>
  <c r="AP44" i="107"/>
  <c r="AQ44" i="105"/>
  <c r="AQ44" i="106"/>
  <c r="AQ44" i="113"/>
  <c r="AQ44" i="116"/>
  <c r="AQ44" i="117"/>
  <c r="AQ44" i="118"/>
  <c r="AQ44" i="103"/>
  <c r="AO44" i="104"/>
  <c r="AO44" i="105"/>
  <c r="AO44" i="112"/>
  <c r="AO44" i="115"/>
  <c r="AO44" i="114"/>
  <c r="AO44" i="107"/>
  <c r="AP44" i="111"/>
  <c r="AP44" i="104"/>
  <c r="AP44" i="105"/>
  <c r="AP44" i="112"/>
  <c r="AP44" i="115"/>
  <c r="AP44" i="117"/>
  <c r="AP44" i="118"/>
  <c r="AM44" i="104"/>
  <c r="AM44" i="111"/>
  <c r="AM44" i="112"/>
  <c r="AM44" i="115"/>
  <c r="AM44" i="114"/>
  <c r="AM44" i="107"/>
  <c r="AK44" i="103"/>
  <c r="AK44" i="111"/>
  <c r="AK44" i="106"/>
  <c r="AK44" i="113"/>
  <c r="AK44" i="116"/>
  <c r="AK44" i="117"/>
  <c r="AK44" i="118"/>
  <c r="AN44" i="111"/>
  <c r="AN44" i="104"/>
  <c r="AN44" i="105"/>
  <c r="AN44" i="112"/>
  <c r="AN44" i="115"/>
  <c r="AN44" i="117"/>
  <c r="AN44" i="118"/>
  <c r="AL44" i="103"/>
  <c r="AL44" i="113"/>
  <c r="AL44" i="106"/>
  <c r="AL44" i="114"/>
  <c r="AL44" i="116"/>
  <c r="AL44" i="107"/>
  <c r="AM44" i="103"/>
  <c r="AM44" i="105"/>
  <c r="AM44" i="106"/>
  <c r="AM44" i="113"/>
  <c r="AM44" i="116"/>
  <c r="AM44" i="117"/>
  <c r="AM44" i="118"/>
  <c r="AK44" i="104"/>
  <c r="AK44" i="105"/>
  <c r="AK44" i="112"/>
  <c r="AK44" i="115"/>
  <c r="AK44" i="114"/>
  <c r="AK44" i="107"/>
  <c r="AN44" i="103"/>
  <c r="AN44" i="113"/>
  <c r="AN44" i="106"/>
  <c r="AN44" i="114"/>
  <c r="AN44" i="116"/>
  <c r="AN44" i="107"/>
  <c r="AL44" i="111"/>
  <c r="AL44" i="104"/>
  <c r="AL44" i="105"/>
  <c r="AL44" i="112"/>
  <c r="AL44" i="115"/>
  <c r="AL44" i="117"/>
  <c r="AL44" i="118"/>
  <c r="AQ44" i="99"/>
  <c r="AO44" i="99"/>
  <c r="AM44" i="99"/>
  <c r="AK44" i="99"/>
  <c r="AN44" i="99"/>
  <c r="AP44" i="99"/>
  <c r="AL44" i="99"/>
  <c r="U12" i="111"/>
  <c r="AP93" i="99"/>
  <c r="AN93" i="99"/>
  <c r="AL93" i="99"/>
  <c r="AP91" i="99"/>
  <c r="AN91" i="99"/>
  <c r="AL91" i="99"/>
  <c r="AP89" i="99"/>
  <c r="AN89" i="99"/>
  <c r="AL89" i="99"/>
  <c r="AP87" i="99"/>
  <c r="AN87" i="99"/>
  <c r="AL87" i="99"/>
  <c r="AP85" i="99"/>
  <c r="AN85" i="99"/>
  <c r="AL85" i="99"/>
  <c r="AP83" i="99"/>
  <c r="AN83" i="99"/>
  <c r="AL83" i="99"/>
  <c r="AP81" i="99"/>
  <c r="AN81" i="99"/>
  <c r="AL81" i="99"/>
  <c r="AP79" i="99"/>
  <c r="AN79" i="99"/>
  <c r="AL79" i="99"/>
  <c r="AP77" i="99"/>
  <c r="AN77" i="99"/>
  <c r="AL77" i="99"/>
  <c r="AP75" i="99"/>
  <c r="AN75" i="99"/>
  <c r="AL75" i="99"/>
  <c r="AP73" i="99"/>
  <c r="AN73" i="99"/>
  <c r="AL73" i="99"/>
  <c r="AP71" i="99"/>
  <c r="AN71" i="99"/>
  <c r="AL71" i="99"/>
  <c r="AP94" i="99"/>
  <c r="AN94" i="99"/>
  <c r="AL94" i="99"/>
  <c r="AP92" i="99"/>
  <c r="AN92" i="99"/>
  <c r="AL92" i="99"/>
  <c r="AP90" i="99"/>
  <c r="AN90" i="99"/>
  <c r="AL90" i="99"/>
  <c r="AP88" i="99"/>
  <c r="AN88" i="99"/>
  <c r="AL88" i="99"/>
  <c r="AP86" i="99"/>
  <c r="AN86" i="99"/>
  <c r="AL86" i="99"/>
  <c r="AP84" i="99"/>
  <c r="AN84" i="99"/>
  <c r="AL84" i="99"/>
  <c r="AP82" i="99"/>
  <c r="AN82" i="99"/>
  <c r="AL82" i="99"/>
  <c r="AP80" i="99"/>
  <c r="AN80" i="99"/>
  <c r="AL80" i="99"/>
  <c r="AP78" i="99"/>
  <c r="AN78" i="99"/>
  <c r="AL78" i="99"/>
  <c r="AP76" i="99"/>
  <c r="AN76" i="99"/>
  <c r="AL76" i="99"/>
  <c r="AP74" i="99"/>
  <c r="AN74" i="99"/>
  <c r="AL74" i="99"/>
  <c r="AP72" i="99"/>
  <c r="AN72" i="99"/>
  <c r="AL72" i="99"/>
  <c r="AP70" i="99"/>
  <c r="AN70" i="99"/>
  <c r="AP68" i="99"/>
  <c r="AN68" i="99"/>
  <c r="AL68" i="99"/>
  <c r="AP66" i="99"/>
  <c r="AN66" i="99"/>
  <c r="AL66" i="99"/>
  <c r="AP69" i="99"/>
  <c r="AN69" i="99"/>
  <c r="AL69" i="99"/>
  <c r="AP67" i="99"/>
  <c r="AN67" i="99"/>
  <c r="AL67" i="99"/>
  <c r="AP65" i="99"/>
  <c r="AN65" i="99"/>
  <c r="AL65" i="99"/>
  <c r="AX6" i="105"/>
  <c r="AX6" i="111"/>
  <c r="AX6" i="106"/>
  <c r="AX6" i="113"/>
  <c r="AX6" i="116"/>
  <c r="AX6" i="117"/>
  <c r="AX6" i="118"/>
  <c r="AX6" i="103"/>
  <c r="AT6" i="103"/>
  <c r="AT6" i="111"/>
  <c r="AT6" i="106"/>
  <c r="AT6" i="113"/>
  <c r="AT6" i="116"/>
  <c r="AT6" i="117"/>
  <c r="AT6" i="118"/>
  <c r="AP6" i="103"/>
  <c r="AP6" i="105"/>
  <c r="AP6" i="106"/>
  <c r="AP6" i="113"/>
  <c r="AP6" i="116"/>
  <c r="AP6" i="117"/>
  <c r="AP6" i="118"/>
  <c r="AL6" i="103"/>
  <c r="AL6" i="111"/>
  <c r="AL6" i="106"/>
  <c r="AL6" i="113"/>
  <c r="AL6" i="116"/>
  <c r="AL6" i="117"/>
  <c r="AL6" i="118"/>
  <c r="AV6" i="111"/>
  <c r="AV6" i="104"/>
  <c r="AV6" i="105"/>
  <c r="AV6" i="112"/>
  <c r="AV6" i="115"/>
  <c r="AV6" i="117"/>
  <c r="AV6" i="118"/>
  <c r="AR6" i="111"/>
  <c r="AR6" i="104"/>
  <c r="AR6" i="105"/>
  <c r="AR6" i="112"/>
  <c r="AR6" i="115"/>
  <c r="AR6" i="117"/>
  <c r="AR6" i="118"/>
  <c r="AN6" i="111"/>
  <c r="AN6" i="104"/>
  <c r="AN6" i="105"/>
  <c r="AN6" i="112"/>
  <c r="AN6" i="115"/>
  <c r="AN6" i="117"/>
  <c r="AN6" i="118"/>
  <c r="H70" i="64"/>
  <c r="H72" i="64"/>
  <c r="N76" i="64"/>
  <c r="H66" i="64"/>
  <c r="H64" i="64"/>
  <c r="AX6" i="112"/>
  <c r="AX6" i="115"/>
  <c r="AX6" i="114"/>
  <c r="AX6" i="107"/>
  <c r="AX6" i="104"/>
  <c r="AT6" i="104"/>
  <c r="AT6" i="105"/>
  <c r="AT6" i="112"/>
  <c r="AT6" i="115"/>
  <c r="AT6" i="114"/>
  <c r="AT6" i="107"/>
  <c r="AP6" i="104"/>
  <c r="AP6" i="111"/>
  <c r="AP6" i="112"/>
  <c r="AP6" i="115"/>
  <c r="AP6" i="114"/>
  <c r="AP6" i="107"/>
  <c r="AL6" i="104"/>
  <c r="AL6" i="105"/>
  <c r="AL6" i="112"/>
  <c r="AL6" i="115"/>
  <c r="AL6" i="114"/>
  <c r="AL6" i="107"/>
  <c r="AV6" i="103"/>
  <c r="AV6" i="113"/>
  <c r="AV6" i="106"/>
  <c r="AV6" i="114"/>
  <c r="AV6" i="116"/>
  <c r="AV6" i="107"/>
  <c r="AR6" i="103"/>
  <c r="AR6" i="113"/>
  <c r="AR6" i="106"/>
  <c r="AR6" i="114"/>
  <c r="AR6" i="116"/>
  <c r="AR6" i="107"/>
  <c r="AN6" i="103"/>
  <c r="AN6" i="113"/>
  <c r="AN6" i="106"/>
  <c r="AN6" i="114"/>
  <c r="AN6" i="116"/>
  <c r="AN6" i="107"/>
  <c r="H76" i="64"/>
  <c r="H74" i="64"/>
  <c r="H69" i="64"/>
  <c r="U12" i="113"/>
  <c r="U12" i="118"/>
  <c r="U12" i="106"/>
  <c r="U12" i="117"/>
  <c r="U12" i="112"/>
  <c r="U12" i="105"/>
  <c r="U12" i="116"/>
  <c r="U12" i="104"/>
  <c r="U12" i="107"/>
  <c r="U12" i="114"/>
  <c r="U12" i="103"/>
  <c r="AL58" i="120"/>
  <c r="AJ57" i="120"/>
  <c r="AJ56" i="120"/>
  <c r="AJ55" i="120"/>
  <c r="AJ54" i="120"/>
  <c r="AJ53" i="120"/>
  <c r="AJ51" i="120"/>
  <c r="AJ50" i="120"/>
  <c r="AJ49" i="120"/>
  <c r="AJ48" i="120"/>
  <c r="AJ47" i="120"/>
  <c r="AJ46" i="120"/>
  <c r="AJ45" i="120"/>
  <c r="AJ58" i="120"/>
  <c r="AI57" i="120"/>
  <c r="AI56" i="120"/>
  <c r="AI55" i="120"/>
  <c r="AI54" i="120"/>
  <c r="AI53" i="120"/>
  <c r="AI51" i="120"/>
  <c r="AI50" i="120"/>
  <c r="AI49" i="120"/>
  <c r="AI48" i="120"/>
  <c r="AI47" i="120"/>
  <c r="AI46" i="120"/>
  <c r="AI45" i="120"/>
  <c r="AK93" i="120"/>
  <c r="AI93" i="120"/>
  <c r="AK91" i="120"/>
  <c r="AI91" i="120"/>
  <c r="AK89" i="120"/>
  <c r="AI89" i="120"/>
  <c r="AK87" i="120"/>
  <c r="AI87" i="120"/>
  <c r="AK85" i="120"/>
  <c r="AI85" i="120"/>
  <c r="AK83" i="120"/>
  <c r="AI83" i="120"/>
  <c r="AK81" i="120"/>
  <c r="AI81" i="120"/>
  <c r="AK79" i="120"/>
  <c r="AI79" i="120"/>
  <c r="AK77" i="120"/>
  <c r="AI77" i="120"/>
  <c r="AK75" i="120"/>
  <c r="AI75" i="120"/>
  <c r="AK73" i="120"/>
  <c r="AI73" i="120"/>
  <c r="AK71" i="120"/>
  <c r="AI71" i="120"/>
  <c r="AK69" i="120"/>
  <c r="AI69" i="120"/>
  <c r="AK67" i="120"/>
  <c r="AI67" i="120"/>
  <c r="AK65" i="120"/>
  <c r="AI65" i="120"/>
  <c r="AK63" i="120"/>
  <c r="AI63" i="120"/>
  <c r="AK61" i="120"/>
  <c r="AI61" i="120"/>
  <c r="AK59" i="120"/>
  <c r="AI59" i="120"/>
  <c r="AL57" i="120"/>
  <c r="AL56" i="120"/>
  <c r="AL55" i="120"/>
  <c r="AL54" i="120"/>
  <c r="AL53" i="120"/>
  <c r="AL51" i="120"/>
  <c r="AL50" i="120"/>
  <c r="AL49" i="120"/>
  <c r="AL48" i="120"/>
  <c r="AL47" i="120"/>
  <c r="AL46" i="120"/>
  <c r="AL45" i="120"/>
  <c r="AL94" i="120"/>
  <c r="AJ94" i="120"/>
  <c r="AL93" i="120"/>
  <c r="AJ93" i="120"/>
  <c r="AL92" i="120"/>
  <c r="AJ92" i="120"/>
  <c r="AL91" i="120"/>
  <c r="AJ91" i="120"/>
  <c r="AL90" i="120"/>
  <c r="AJ90" i="120"/>
  <c r="AL89" i="120"/>
  <c r="AJ89" i="120"/>
  <c r="AL88" i="120"/>
  <c r="AJ88" i="120"/>
  <c r="AL87" i="120"/>
  <c r="AJ87" i="120"/>
  <c r="AL86" i="120"/>
  <c r="AJ86" i="120"/>
  <c r="AL85" i="120"/>
  <c r="AJ85" i="120"/>
  <c r="AL84" i="120"/>
  <c r="AJ84" i="120"/>
  <c r="AL83" i="120"/>
  <c r="AJ83" i="120"/>
  <c r="AL82" i="120"/>
  <c r="AJ82" i="120"/>
  <c r="AL81" i="120"/>
  <c r="AJ81" i="120"/>
  <c r="AL80" i="120"/>
  <c r="AJ80" i="120"/>
  <c r="AL79" i="120"/>
  <c r="AJ79" i="120"/>
  <c r="AL78" i="120"/>
  <c r="AJ78" i="120"/>
  <c r="AL77" i="120"/>
  <c r="AJ77" i="120"/>
  <c r="AL76" i="120"/>
  <c r="AJ76" i="120"/>
  <c r="AL75" i="120"/>
  <c r="AJ75" i="120"/>
  <c r="AL74" i="120"/>
  <c r="AJ74" i="120"/>
  <c r="AL73" i="120"/>
  <c r="AJ73" i="120"/>
  <c r="AL72" i="120"/>
  <c r="AJ72" i="120"/>
  <c r="AL71" i="120"/>
  <c r="AJ71" i="120"/>
  <c r="AL70" i="120"/>
  <c r="AJ70" i="120"/>
  <c r="AL69" i="120"/>
  <c r="AJ69" i="120"/>
  <c r="AL68" i="120"/>
  <c r="AJ68" i="120"/>
  <c r="AL67" i="120"/>
  <c r="AJ67" i="120"/>
  <c r="AL66" i="120"/>
  <c r="AJ66" i="120"/>
  <c r="AL65" i="120"/>
  <c r="AJ65" i="120"/>
  <c r="AL64" i="120"/>
  <c r="AJ64" i="120"/>
  <c r="AL63" i="120"/>
  <c r="AJ63" i="120"/>
  <c r="AL62" i="120"/>
  <c r="AJ62" i="120"/>
  <c r="AL61" i="120"/>
  <c r="AJ61" i="120"/>
  <c r="AL60" i="120"/>
  <c r="AJ60" i="120"/>
  <c r="AL59" i="120"/>
  <c r="AJ59" i="120"/>
  <c r="AK57" i="120"/>
  <c r="AK56" i="120"/>
  <c r="AK55" i="120"/>
  <c r="AK54" i="120"/>
  <c r="AK53" i="120"/>
  <c r="AK51" i="120"/>
  <c r="AK50" i="120"/>
  <c r="AK49" i="120"/>
  <c r="AK48" i="120"/>
  <c r="AK47" i="120"/>
  <c r="AK46" i="120"/>
  <c r="AK45" i="120"/>
  <c r="AK94" i="120"/>
  <c r="AI94" i="120"/>
  <c r="AK92" i="120"/>
  <c r="AI92" i="120"/>
  <c r="AK90" i="120"/>
  <c r="AI90" i="120"/>
  <c r="AK88" i="120"/>
  <c r="AI88" i="120"/>
  <c r="AK86" i="120"/>
  <c r="AI86" i="120"/>
  <c r="AK84" i="120"/>
  <c r="AI84" i="120"/>
  <c r="AK82" i="120"/>
  <c r="AI82" i="120"/>
  <c r="AK80" i="120"/>
  <c r="AI80" i="120"/>
  <c r="AK78" i="120"/>
  <c r="AI78" i="120"/>
  <c r="AK76" i="120"/>
  <c r="AI76" i="120"/>
  <c r="AK74" i="120"/>
  <c r="AI74" i="120"/>
  <c r="AK72" i="120"/>
  <c r="AI72" i="120"/>
  <c r="AK70" i="120"/>
  <c r="AI70" i="120"/>
  <c r="AK68" i="120"/>
  <c r="AI68" i="120"/>
  <c r="AK66" i="120"/>
  <c r="AI66" i="120"/>
  <c r="AK64" i="120"/>
  <c r="AI64" i="120"/>
  <c r="AK62" i="120"/>
  <c r="AI62" i="120"/>
  <c r="AK60" i="120"/>
  <c r="AI60" i="120"/>
  <c r="AK58" i="120"/>
  <c r="AI58" i="120"/>
  <c r="AK43" i="120" l="1"/>
  <c r="AL43" i="120"/>
  <c r="AN59" i="99"/>
  <c r="AP48" i="100"/>
  <c r="AP53" i="100"/>
  <c r="AP54" i="100"/>
  <c r="AN50" i="100"/>
  <c r="N136" i="98"/>
  <c r="N14" i="98" s="1"/>
  <c r="N35" i="98" s="1"/>
  <c r="N78" i="64"/>
  <c r="H78" i="64"/>
  <c r="AL44" i="100"/>
  <c r="AP44" i="101"/>
  <c r="AP44" i="100"/>
  <c r="AN44" i="100"/>
  <c r="AK44" i="100"/>
  <c r="AM44" i="100"/>
  <c r="AO44" i="101"/>
  <c r="AO44" i="100"/>
  <c r="AQ44" i="101"/>
  <c r="AQ44" i="100"/>
  <c r="AB62" i="120"/>
  <c r="AB70" i="120"/>
  <c r="AB86" i="120"/>
  <c r="AB94" i="120"/>
  <c r="AB59" i="120"/>
  <c r="AB63" i="120"/>
  <c r="AB67" i="120"/>
  <c r="AB71" i="120"/>
  <c r="AB75" i="120"/>
  <c r="AB79" i="120"/>
  <c r="AB83" i="120"/>
  <c r="AB87" i="120"/>
  <c r="AB91" i="120"/>
  <c r="AB58" i="120"/>
  <c r="AB66" i="120"/>
  <c r="AB74" i="120"/>
  <c r="AB78" i="120"/>
  <c r="AB82" i="120"/>
  <c r="AB90" i="120"/>
  <c r="AB60" i="120"/>
  <c r="AB64" i="120"/>
  <c r="AB68" i="120"/>
  <c r="AB72" i="120"/>
  <c r="AB76" i="120"/>
  <c r="AB80" i="120"/>
  <c r="AB84" i="120"/>
  <c r="AB88" i="120"/>
  <c r="AB92" i="120"/>
  <c r="AB56" i="120"/>
  <c r="AB57" i="120"/>
  <c r="AB61" i="120"/>
  <c r="AB65" i="120"/>
  <c r="AB69" i="120"/>
  <c r="AB73" i="120"/>
  <c r="AB77" i="120"/>
  <c r="AB81" i="120"/>
  <c r="AB85" i="120"/>
  <c r="AB89" i="120"/>
  <c r="AB93" i="120"/>
  <c r="AL70" i="99"/>
  <c r="AB43" i="120" l="1"/>
  <c r="AF58" i="120"/>
  <c r="AP58" i="120"/>
  <c r="AF59" i="120"/>
  <c r="AP59" i="120"/>
  <c r="AF60" i="120"/>
  <c r="AP60" i="120"/>
  <c r="AF65" i="120"/>
  <c r="AP65" i="120"/>
  <c r="AF61" i="120"/>
  <c r="AP61" i="120"/>
  <c r="AF64" i="120"/>
  <c r="AP64" i="120"/>
  <c r="AF66" i="120"/>
  <c r="AP66" i="120"/>
  <c r="AF67" i="120"/>
  <c r="AP67" i="120"/>
  <c r="AF62" i="120"/>
  <c r="AP62" i="120"/>
  <c r="AF68" i="120"/>
  <c r="AP68" i="120"/>
  <c r="AF63" i="120"/>
  <c r="AP63" i="120"/>
  <c r="AF89" i="120"/>
  <c r="AP89" i="120"/>
  <c r="AF73" i="120"/>
  <c r="AP73" i="120"/>
  <c r="AF93" i="120"/>
  <c r="AP93" i="120"/>
  <c r="AF85" i="120"/>
  <c r="AP85" i="120"/>
  <c r="AF77" i="120"/>
  <c r="AP77" i="120"/>
  <c r="AF69" i="120"/>
  <c r="AP69" i="120"/>
  <c r="AF88" i="120"/>
  <c r="AP88" i="120"/>
  <c r="AF80" i="120"/>
  <c r="AP80" i="120"/>
  <c r="AF72" i="120"/>
  <c r="AP72" i="120"/>
  <c r="AF90" i="120"/>
  <c r="AP90" i="120"/>
  <c r="AF78" i="120"/>
  <c r="AP78" i="120"/>
  <c r="AF91" i="120"/>
  <c r="AP91" i="120"/>
  <c r="AF83" i="120"/>
  <c r="AP83" i="120"/>
  <c r="AF75" i="120"/>
  <c r="AP75" i="120"/>
  <c r="AF86" i="120"/>
  <c r="AP86" i="120"/>
  <c r="AF81" i="120"/>
  <c r="AP81" i="120"/>
  <c r="AF92" i="120"/>
  <c r="AP92" i="120"/>
  <c r="AF84" i="120"/>
  <c r="AP84" i="120"/>
  <c r="AF76" i="120"/>
  <c r="AP76" i="120"/>
  <c r="AF82" i="120"/>
  <c r="AP82" i="120"/>
  <c r="AF74" i="120"/>
  <c r="AP74" i="120"/>
  <c r="AF87" i="120"/>
  <c r="AP87" i="120"/>
  <c r="AF79" i="120"/>
  <c r="AP79" i="120"/>
  <c r="AF71" i="120"/>
  <c r="AP71" i="120"/>
  <c r="AF94" i="120"/>
  <c r="AP94" i="120"/>
  <c r="AF70" i="120"/>
  <c r="AP70" i="120"/>
  <c r="N117" i="98"/>
  <c r="N13" i="98" s="1"/>
  <c r="N34" i="98" s="1"/>
  <c r="R117" i="98"/>
  <c r="R13" i="98" s="1"/>
  <c r="R34" i="98" s="1"/>
  <c r="R136" i="98"/>
  <c r="R14" i="98" s="1"/>
  <c r="R35" i="98" s="1"/>
  <c r="N98" i="99"/>
  <c r="N12" i="99" s="1"/>
  <c r="N33" i="99" s="1"/>
  <c r="AP59" i="99"/>
  <c r="T136" i="98"/>
  <c r="T14" i="98" s="1"/>
  <c r="T35" i="98" s="1"/>
  <c r="R98" i="98"/>
  <c r="R12" i="98" s="1"/>
  <c r="R33" i="98" s="1"/>
  <c r="N98" i="98"/>
  <c r="N12" i="98" s="1"/>
  <c r="N33" i="98" s="1"/>
  <c r="AP50" i="100"/>
  <c r="N136" i="99"/>
  <c r="N14" i="99" s="1"/>
  <c r="N35" i="99" s="1"/>
  <c r="AN48" i="100"/>
  <c r="N43" i="98"/>
  <c r="R43" i="98"/>
  <c r="R136" i="99"/>
  <c r="R14" i="99" s="1"/>
  <c r="R118" i="64" s="1"/>
  <c r="Q118" i="64" s="1"/>
  <c r="AN51" i="100"/>
  <c r="T117" i="98"/>
  <c r="T13" i="98" s="1"/>
  <c r="T34" i="98" s="1"/>
  <c r="T98" i="98"/>
  <c r="T12" i="98" s="1"/>
  <c r="T33" i="98" s="1"/>
  <c r="R98" i="99"/>
  <c r="R12" i="99" s="1"/>
  <c r="R33" i="99" s="1"/>
  <c r="R117" i="99"/>
  <c r="R13" i="99" s="1"/>
  <c r="R87" i="64" s="1"/>
  <c r="Q87" i="64" s="1"/>
  <c r="P136" i="98"/>
  <c r="P14" i="98" s="1"/>
  <c r="P35" i="98" s="1"/>
  <c r="P98" i="98"/>
  <c r="P12" i="98" s="1"/>
  <c r="P33" i="98" s="1"/>
  <c r="P117" i="98"/>
  <c r="P13" i="98" s="1"/>
  <c r="P34" i="98" s="1"/>
  <c r="N117" i="99"/>
  <c r="N13" i="99" s="1"/>
  <c r="N34" i="99" s="1"/>
  <c r="L117" i="98"/>
  <c r="L13" i="98" s="1"/>
  <c r="L34" i="98" s="1"/>
  <c r="L98" i="98"/>
  <c r="L12" i="98" s="1"/>
  <c r="L33" i="98" s="1"/>
  <c r="L136" i="98"/>
  <c r="L14" i="98" s="1"/>
  <c r="L35" i="98" s="1"/>
  <c r="AD93" i="120"/>
  <c r="AP93" i="100" s="1"/>
  <c r="AD85" i="120"/>
  <c r="AN85" i="100" s="1"/>
  <c r="AD77" i="120"/>
  <c r="AN77" i="100" s="1"/>
  <c r="AD69" i="120"/>
  <c r="AD61" i="120"/>
  <c r="AD56" i="120"/>
  <c r="AD88" i="120"/>
  <c r="AD80" i="120"/>
  <c r="AD72" i="120"/>
  <c r="AN72" i="100" s="1"/>
  <c r="AD64" i="120"/>
  <c r="AD90" i="120"/>
  <c r="AD78" i="120"/>
  <c r="AN78" i="100" s="1"/>
  <c r="AD66" i="120"/>
  <c r="AL66" i="100" s="1"/>
  <c r="AD91" i="120"/>
  <c r="AD83" i="120"/>
  <c r="AD75" i="120"/>
  <c r="AP75" i="100" s="1"/>
  <c r="AD67" i="120"/>
  <c r="AD59" i="120"/>
  <c r="AD86" i="120"/>
  <c r="AD62" i="120"/>
  <c r="AD89" i="120"/>
  <c r="AD81" i="120"/>
  <c r="AD73" i="120"/>
  <c r="AD65" i="120"/>
  <c r="AL65" i="100" s="1"/>
  <c r="AD57" i="120"/>
  <c r="AP57" i="100" s="1"/>
  <c r="AD92" i="120"/>
  <c r="AP92" i="100" s="1"/>
  <c r="AD84" i="120"/>
  <c r="AD76" i="120"/>
  <c r="AP76" i="100" s="1"/>
  <c r="AD68" i="120"/>
  <c r="AL68" i="100" s="1"/>
  <c r="AD60" i="120"/>
  <c r="AD82" i="120"/>
  <c r="AL82" i="100" s="1"/>
  <c r="AD74" i="120"/>
  <c r="AD58" i="120"/>
  <c r="AD87" i="120"/>
  <c r="AD79" i="120"/>
  <c r="AD71" i="120"/>
  <c r="AD63" i="120"/>
  <c r="AD94" i="120"/>
  <c r="AD70" i="120"/>
  <c r="AP52" i="100"/>
  <c r="AN55" i="100"/>
  <c r="AN54" i="100"/>
  <c r="AN46" i="100"/>
  <c r="AN47" i="100"/>
  <c r="AM44" i="101"/>
  <c r="AK44" i="101"/>
  <c r="AN44" i="101"/>
  <c r="AL44" i="101"/>
  <c r="AP47" i="100"/>
  <c r="AP49" i="100"/>
  <c r="AP55" i="100"/>
  <c r="AN53" i="100"/>
  <c r="AN49" i="100"/>
  <c r="AM55" i="120"/>
  <c r="AM51" i="120"/>
  <c r="AM94" i="120"/>
  <c r="AQ94" i="120" s="1"/>
  <c r="AM90" i="120"/>
  <c r="AQ90" i="120" s="1"/>
  <c r="AM86" i="120"/>
  <c r="AQ86" i="120" s="1"/>
  <c r="AM82" i="120"/>
  <c r="AQ82" i="120" s="1"/>
  <c r="AM78" i="120"/>
  <c r="AQ78" i="120" s="1"/>
  <c r="AM74" i="120"/>
  <c r="AQ74" i="120" s="1"/>
  <c r="AM70" i="120"/>
  <c r="AQ70" i="120" s="1"/>
  <c r="AM66" i="120"/>
  <c r="AQ66" i="120" s="1"/>
  <c r="AM62" i="120"/>
  <c r="AQ62" i="120" s="1"/>
  <c r="AM58" i="120"/>
  <c r="AQ58" i="120" s="1"/>
  <c r="AM93" i="120"/>
  <c r="AQ93" i="120" s="1"/>
  <c r="AM89" i="120"/>
  <c r="AQ89" i="120" s="1"/>
  <c r="AM85" i="120"/>
  <c r="AQ85" i="120" s="1"/>
  <c r="AM81" i="120"/>
  <c r="AQ81" i="120" s="1"/>
  <c r="AM77" i="120"/>
  <c r="AQ77" i="120" s="1"/>
  <c r="AM73" i="120"/>
  <c r="AQ73" i="120" s="1"/>
  <c r="AM69" i="120"/>
  <c r="AQ69" i="120" s="1"/>
  <c r="AM65" i="120"/>
  <c r="AQ65" i="120" s="1"/>
  <c r="AM61" i="120"/>
  <c r="AQ61" i="120" s="1"/>
  <c r="AM56" i="120"/>
  <c r="AM57" i="120"/>
  <c r="AM53" i="120"/>
  <c r="AM92" i="120"/>
  <c r="AQ92" i="120" s="1"/>
  <c r="AM88" i="120"/>
  <c r="AQ88" i="120" s="1"/>
  <c r="AM84" i="120"/>
  <c r="AQ84" i="120" s="1"/>
  <c r="AM80" i="120"/>
  <c r="AQ80" i="120" s="1"/>
  <c r="AM76" i="120"/>
  <c r="AQ76" i="120" s="1"/>
  <c r="AM72" i="120"/>
  <c r="AQ72" i="120" s="1"/>
  <c r="AM68" i="120"/>
  <c r="AQ68" i="120" s="1"/>
  <c r="AM64" i="120"/>
  <c r="AQ64" i="120" s="1"/>
  <c r="AM60" i="120"/>
  <c r="AQ60" i="120" s="1"/>
  <c r="AM91" i="120"/>
  <c r="AQ91" i="120" s="1"/>
  <c r="AM87" i="120"/>
  <c r="AQ87" i="120" s="1"/>
  <c r="AM83" i="120"/>
  <c r="AQ83" i="120" s="1"/>
  <c r="AM79" i="120"/>
  <c r="AQ79" i="120" s="1"/>
  <c r="AM75" i="120"/>
  <c r="AQ75" i="120" s="1"/>
  <c r="AM71" i="120"/>
  <c r="AQ71" i="120" s="1"/>
  <c r="AM67" i="120"/>
  <c r="AQ67" i="120" s="1"/>
  <c r="AM63" i="120"/>
  <c r="AQ63" i="120" s="1"/>
  <c r="AM59" i="120"/>
  <c r="AQ59" i="120" s="1"/>
  <c r="AM54" i="120"/>
  <c r="AM50" i="120"/>
  <c r="AM49" i="120"/>
  <c r="AM48" i="120"/>
  <c r="AM47" i="120"/>
  <c r="AM46" i="120"/>
  <c r="AM45" i="120"/>
  <c r="AM43" i="120" l="1"/>
  <c r="AE56" i="120"/>
  <c r="AD43" i="120"/>
  <c r="AF57" i="120"/>
  <c r="AE57" i="120"/>
  <c r="AF56" i="120"/>
  <c r="AO51" i="120"/>
  <c r="AP51" i="120" s="1"/>
  <c r="AO46" i="120"/>
  <c r="AP46" i="120" s="1"/>
  <c r="R35" i="99"/>
  <c r="R115" i="64"/>
  <c r="Q115" i="64" s="1"/>
  <c r="R34" i="99"/>
  <c r="R84" i="64"/>
  <c r="Q84" i="64" s="1"/>
  <c r="R56" i="64"/>
  <c r="Q56" i="64" s="1"/>
  <c r="R53" i="64"/>
  <c r="Q53" i="64" s="1"/>
  <c r="AO45" i="120"/>
  <c r="AL77" i="100"/>
  <c r="AN52" i="100"/>
  <c r="AN63" i="100"/>
  <c r="AL63" i="100"/>
  <c r="AP63" i="100"/>
  <c r="AL62" i="100"/>
  <c r="AN62" i="100"/>
  <c r="AP62" i="100"/>
  <c r="AL61" i="100"/>
  <c r="AP61" i="100"/>
  <c r="AN61" i="100"/>
  <c r="AP60" i="100"/>
  <c r="AL60" i="100"/>
  <c r="AN60" i="100"/>
  <c r="AP59" i="100"/>
  <c r="AN59" i="100"/>
  <c r="AN64" i="100"/>
  <c r="AL64" i="100"/>
  <c r="AP64" i="100"/>
  <c r="R43" i="99"/>
  <c r="AL87" i="100"/>
  <c r="AP91" i="100"/>
  <c r="AP74" i="100"/>
  <c r="N43" i="99"/>
  <c r="AP71" i="100"/>
  <c r="AP78" i="100"/>
  <c r="AL78" i="100"/>
  <c r="AP65" i="100"/>
  <c r="AL76" i="100"/>
  <c r="AN80" i="100"/>
  <c r="AN74" i="100"/>
  <c r="AL69" i="100"/>
  <c r="AP69" i="100"/>
  <c r="AN71" i="100"/>
  <c r="AL71" i="100"/>
  <c r="AL74" i="100"/>
  <c r="AN76" i="100"/>
  <c r="AL75" i="100"/>
  <c r="AP80" i="100"/>
  <c r="L136" i="99"/>
  <c r="L14" i="99" s="1"/>
  <c r="L35" i="99" s="1"/>
  <c r="AL94" i="100"/>
  <c r="AN65" i="100"/>
  <c r="AL80" i="100"/>
  <c r="AP73" i="100"/>
  <c r="AN88" i="100"/>
  <c r="AL92" i="100"/>
  <c r="AP94" i="100"/>
  <c r="AN92" i="100"/>
  <c r="AL81" i="100"/>
  <c r="AN94" i="100"/>
  <c r="AN81" i="100"/>
  <c r="AP81" i="100"/>
  <c r="AP56" i="100"/>
  <c r="AN87" i="100"/>
  <c r="AP87" i="100"/>
  <c r="AL85" i="100"/>
  <c r="AL91" i="100"/>
  <c r="AP85" i="100"/>
  <c r="AN68" i="100"/>
  <c r="AP72" i="100"/>
  <c r="AP68" i="100"/>
  <c r="AN57" i="100"/>
  <c r="AP67" i="100"/>
  <c r="R117" i="100"/>
  <c r="R13" i="100" s="1"/>
  <c r="R34" i="100" s="1"/>
  <c r="N117" i="100"/>
  <c r="N13" i="100" s="1"/>
  <c r="N34" i="100" s="1"/>
  <c r="T136" i="99"/>
  <c r="T14" i="99" s="1"/>
  <c r="T35" i="99" s="1"/>
  <c r="T117" i="99"/>
  <c r="T13" i="99" s="1"/>
  <c r="T34" i="99" s="1"/>
  <c r="T98" i="99"/>
  <c r="T12" i="99" s="1"/>
  <c r="T33" i="99" s="1"/>
  <c r="AF140" i="103"/>
  <c r="AF118" i="103"/>
  <c r="R117" i="101"/>
  <c r="R13" i="101" s="1"/>
  <c r="R34" i="101" s="1"/>
  <c r="AF103" i="103"/>
  <c r="AF48" i="103"/>
  <c r="AF56" i="103"/>
  <c r="AF53" i="103"/>
  <c r="AF138" i="103"/>
  <c r="AF141" i="103"/>
  <c r="AF109" i="103"/>
  <c r="AF101" i="103"/>
  <c r="AF58" i="103"/>
  <c r="AF47" i="103"/>
  <c r="AF55" i="103"/>
  <c r="AF100" i="103"/>
  <c r="AF49" i="103"/>
  <c r="R98" i="100"/>
  <c r="R12" i="100" s="1"/>
  <c r="R33" i="100" s="1"/>
  <c r="R136" i="100"/>
  <c r="R14" i="100" s="1"/>
  <c r="R35" i="100" s="1"/>
  <c r="AF121" i="103"/>
  <c r="AF139" i="103"/>
  <c r="AF122" i="103"/>
  <c r="AF107" i="103"/>
  <c r="R98" i="101"/>
  <c r="R12" i="101" s="1"/>
  <c r="R33" i="101" s="1"/>
  <c r="AF52" i="103"/>
  <c r="AF106" i="103"/>
  <c r="AF104" i="103"/>
  <c r="AF119" i="103"/>
  <c r="AF137" i="103"/>
  <c r="R136" i="101"/>
  <c r="R14" i="101" s="1"/>
  <c r="R35" i="101" s="1"/>
  <c r="AF120" i="103"/>
  <c r="AF105" i="103"/>
  <c r="AF46" i="103"/>
  <c r="AF54" i="103"/>
  <c r="AF102" i="103"/>
  <c r="AF51" i="103"/>
  <c r="AF108" i="103"/>
  <c r="AF57" i="103"/>
  <c r="P117" i="99"/>
  <c r="P13" i="99" s="1"/>
  <c r="P34" i="99" s="1"/>
  <c r="P98" i="99"/>
  <c r="P12" i="99" s="1"/>
  <c r="P33" i="99" s="1"/>
  <c r="P136" i="99"/>
  <c r="P14" i="99" s="1"/>
  <c r="P35" i="99" s="1"/>
  <c r="AB140" i="103"/>
  <c r="AB118" i="103"/>
  <c r="N117" i="101"/>
  <c r="N13" i="101" s="1"/>
  <c r="N34" i="101" s="1"/>
  <c r="AB103" i="103"/>
  <c r="AB46" i="103"/>
  <c r="AB54" i="103"/>
  <c r="AB100" i="103"/>
  <c r="AB47" i="103"/>
  <c r="AB55" i="103"/>
  <c r="AB138" i="103"/>
  <c r="AB141" i="103"/>
  <c r="AB109" i="103"/>
  <c r="AB101" i="103"/>
  <c r="AB52" i="103"/>
  <c r="AB104" i="103"/>
  <c r="AB53" i="103"/>
  <c r="AB106" i="103"/>
  <c r="N98" i="100"/>
  <c r="N12" i="100" s="1"/>
  <c r="N33" i="100" s="1"/>
  <c r="N136" i="100"/>
  <c r="N14" i="100" s="1"/>
  <c r="N35" i="100" s="1"/>
  <c r="AB121" i="103"/>
  <c r="AB139" i="103"/>
  <c r="AB122" i="103"/>
  <c r="AB107" i="103"/>
  <c r="N98" i="101"/>
  <c r="N12" i="101" s="1"/>
  <c r="N33" i="101" s="1"/>
  <c r="AB50" i="103"/>
  <c r="AB58" i="103"/>
  <c r="AB108" i="103"/>
  <c r="AB119" i="103"/>
  <c r="AB137" i="103"/>
  <c r="N136" i="101"/>
  <c r="N14" i="101" s="1"/>
  <c r="N35" i="101" s="1"/>
  <c r="AB120" i="103"/>
  <c r="AB105" i="103"/>
  <c r="AB56" i="103"/>
  <c r="AB49" i="103"/>
  <c r="AB57" i="103"/>
  <c r="AB102" i="103"/>
  <c r="L98" i="99"/>
  <c r="L12" i="99" s="1"/>
  <c r="L33" i="99" s="1"/>
  <c r="L117" i="99"/>
  <c r="L13" i="99" s="1"/>
  <c r="L34" i="99" s="1"/>
  <c r="AN70" i="100"/>
  <c r="AP82" i="100"/>
  <c r="AL73" i="100"/>
  <c r="AL70" i="100"/>
  <c r="AN82" i="100"/>
  <c r="AN84" i="100"/>
  <c r="AL89" i="100"/>
  <c r="AL93" i="100"/>
  <c r="AP88" i="100"/>
  <c r="AL83" i="100"/>
  <c r="AP79" i="100"/>
  <c r="AP90" i="100"/>
  <c r="AL86" i="100"/>
  <c r="AP84" i="100"/>
  <c r="AL79" i="100"/>
  <c r="AP70" i="100"/>
  <c r="AN79" i="100"/>
  <c r="AP58" i="100"/>
  <c r="AN73" i="100"/>
  <c r="AP89" i="100"/>
  <c r="AP86" i="100"/>
  <c r="AN90" i="100"/>
  <c r="AL72" i="100"/>
  <c r="AL88" i="100"/>
  <c r="AL67" i="100"/>
  <c r="AL84" i="100"/>
  <c r="AP66" i="100"/>
  <c r="AN86" i="100"/>
  <c r="AN67" i="100"/>
  <c r="AN83" i="100"/>
  <c r="AL90" i="100"/>
  <c r="AN93" i="100"/>
  <c r="AO47" i="120"/>
  <c r="AN47" i="101" s="1"/>
  <c r="AO49" i="120"/>
  <c r="AN49" i="101" s="1"/>
  <c r="AO54" i="120"/>
  <c r="AN54" i="101" s="1"/>
  <c r="AO63" i="120"/>
  <c r="AO71" i="120"/>
  <c r="AO79" i="120"/>
  <c r="AN79" i="101" s="1"/>
  <c r="AO87" i="120"/>
  <c r="AO60" i="120"/>
  <c r="AO68" i="120"/>
  <c r="AO76" i="120"/>
  <c r="AO84" i="120"/>
  <c r="AP84" i="101" s="1"/>
  <c r="AO92" i="120"/>
  <c r="AL92" i="101" s="1"/>
  <c r="AO57" i="120"/>
  <c r="AP57" i="101" s="1"/>
  <c r="AO56" i="120"/>
  <c r="AN56" i="101" s="1"/>
  <c r="AO65" i="120"/>
  <c r="AO73" i="120"/>
  <c r="AP73" i="101" s="1"/>
  <c r="AO81" i="120"/>
  <c r="AO89" i="120"/>
  <c r="AN89" i="101" s="1"/>
  <c r="AO58" i="120"/>
  <c r="AP58" i="101" s="1"/>
  <c r="AO66" i="120"/>
  <c r="AO74" i="120"/>
  <c r="AN74" i="101" s="1"/>
  <c r="AO82" i="120"/>
  <c r="AP82" i="101" s="1"/>
  <c r="AO90" i="120"/>
  <c r="AO48" i="120"/>
  <c r="AP48" i="120" s="1"/>
  <c r="AO50" i="120"/>
  <c r="AP50" i="120" s="1"/>
  <c r="AO59" i="120"/>
  <c r="AO67" i="120"/>
  <c r="AO75" i="120"/>
  <c r="AN75" i="101" s="1"/>
  <c r="AO83" i="120"/>
  <c r="AO91" i="120"/>
  <c r="AO64" i="120"/>
  <c r="AO72" i="120"/>
  <c r="AO80" i="120"/>
  <c r="AO88" i="120"/>
  <c r="AL88" i="101" s="1"/>
  <c r="AO53" i="120"/>
  <c r="AN53" i="101" s="1"/>
  <c r="AP52" i="120"/>
  <c r="AO61" i="120"/>
  <c r="AO69" i="120"/>
  <c r="AP69" i="101" s="1"/>
  <c r="AO77" i="120"/>
  <c r="AP77" i="101" s="1"/>
  <c r="AO85" i="120"/>
  <c r="AN85" i="101" s="1"/>
  <c r="AO93" i="120"/>
  <c r="AP93" i="101" s="1"/>
  <c r="AO62" i="120"/>
  <c r="AO70" i="120"/>
  <c r="AO78" i="120"/>
  <c r="AN78" i="101" s="1"/>
  <c r="AO86" i="120"/>
  <c r="AO94" i="120"/>
  <c r="AP94" i="101" s="1"/>
  <c r="AO55" i="120"/>
  <c r="AQ55" i="120" s="1"/>
  <c r="AN58" i="100"/>
  <c r="AN89" i="100"/>
  <c r="AN75" i="100"/>
  <c r="AP83" i="100"/>
  <c r="AN91" i="100"/>
  <c r="AN66" i="100"/>
  <c r="AN56" i="100"/>
  <c r="AN69" i="100"/>
  <c r="AP77" i="100"/>
  <c r="F78" i="64"/>
  <c r="AP51" i="100"/>
  <c r="AP46" i="100"/>
  <c r="AO43" i="120" l="1"/>
  <c r="AP57" i="120"/>
  <c r="AQ57" i="120"/>
  <c r="AP56" i="120"/>
  <c r="AQ56" i="120"/>
  <c r="AP55" i="120"/>
  <c r="AP54" i="120"/>
  <c r="AQ54" i="120"/>
  <c r="AP53" i="120"/>
  <c r="AQ53" i="120"/>
  <c r="AQ51" i="120"/>
  <c r="AQ48" i="120"/>
  <c r="AQ46" i="120"/>
  <c r="AQ52" i="120"/>
  <c r="AQ49" i="120"/>
  <c r="AQ50" i="120"/>
  <c r="AP49" i="120"/>
  <c r="AP47" i="120"/>
  <c r="AQ47" i="120"/>
  <c r="AQ45" i="120"/>
  <c r="AP45" i="120"/>
  <c r="AB133" i="103"/>
  <c r="AF133" i="103"/>
  <c r="AB152" i="103"/>
  <c r="AB114" i="103"/>
  <c r="AF152" i="103"/>
  <c r="AF114" i="103"/>
  <c r="AP54" i="101"/>
  <c r="R57" i="64"/>
  <c r="Q57" i="64" s="1"/>
  <c r="R88" i="64"/>
  <c r="Q88" i="64" s="1"/>
  <c r="N43" i="100"/>
  <c r="R119" i="64"/>
  <c r="Q119" i="64" s="1"/>
  <c r="AB51" i="103"/>
  <c r="AN51" i="101"/>
  <c r="AN62" i="101"/>
  <c r="AL62" i="101"/>
  <c r="AP62" i="101"/>
  <c r="AN59" i="101"/>
  <c r="AP59" i="101"/>
  <c r="R43" i="101"/>
  <c r="AP64" i="101"/>
  <c r="AL64" i="101"/>
  <c r="AN64" i="101"/>
  <c r="AN61" i="101"/>
  <c r="AP61" i="101"/>
  <c r="AL61" i="101"/>
  <c r="AL60" i="101"/>
  <c r="AN60" i="101"/>
  <c r="AP60" i="101"/>
  <c r="AN63" i="101"/>
  <c r="AP63" i="101"/>
  <c r="AL63" i="101"/>
  <c r="AF50" i="103"/>
  <c r="AP53" i="101"/>
  <c r="AL84" i="101"/>
  <c r="AL67" i="101"/>
  <c r="AL90" i="101"/>
  <c r="AN84" i="101"/>
  <c r="R43" i="100"/>
  <c r="AL70" i="101"/>
  <c r="AN70" i="101"/>
  <c r="AN77" i="101"/>
  <c r="AL65" i="101"/>
  <c r="AP67" i="101"/>
  <c r="AN87" i="101"/>
  <c r="AP87" i="101"/>
  <c r="AP55" i="101"/>
  <c r="AL77" i="101"/>
  <c r="AN55" i="101"/>
  <c r="AP70" i="101"/>
  <c r="AP90" i="101"/>
  <c r="AL87" i="101"/>
  <c r="AN67" i="101"/>
  <c r="AP65" i="101"/>
  <c r="AL74" i="101"/>
  <c r="AP81" i="101"/>
  <c r="AB48" i="103"/>
  <c r="N43" i="101"/>
  <c r="AL78" i="101"/>
  <c r="AP72" i="101"/>
  <c r="AL75" i="101"/>
  <c r="AP91" i="101"/>
  <c r="AP50" i="101"/>
  <c r="T136" i="100"/>
  <c r="T14" i="100" s="1"/>
  <c r="T35" i="100" s="1"/>
  <c r="AN91" i="101"/>
  <c r="AP76" i="101"/>
  <c r="AL89" i="101"/>
  <c r="AN93" i="101"/>
  <c r="AL83" i="101"/>
  <c r="AP68" i="101"/>
  <c r="AL81" i="101"/>
  <c r="AN83" i="101"/>
  <c r="AP83" i="101"/>
  <c r="AP88" i="101"/>
  <c r="AN86" i="101"/>
  <c r="AN76" i="101"/>
  <c r="AL68" i="101"/>
  <c r="AP79" i="101"/>
  <c r="AP56" i="101"/>
  <c r="AL86" i="101"/>
  <c r="AL85" i="101"/>
  <c r="AL71" i="101"/>
  <c r="AP75" i="101"/>
  <c r="AL80" i="101"/>
  <c r="AP80" i="101"/>
  <c r="AN68" i="101"/>
  <c r="AP71" i="101"/>
  <c r="AP74" i="101"/>
  <c r="AP47" i="101"/>
  <c r="AL93" i="101"/>
  <c r="AN81" i="101"/>
  <c r="T117" i="100"/>
  <c r="T13" i="100" s="1"/>
  <c r="T34" i="100" s="1"/>
  <c r="AH104" i="103"/>
  <c r="T98" i="100"/>
  <c r="T12" i="100" s="1"/>
  <c r="T33" i="100" s="1"/>
  <c r="AH118" i="103"/>
  <c r="T117" i="101"/>
  <c r="T13" i="101" s="1"/>
  <c r="T34" i="101" s="1"/>
  <c r="AH103" i="103"/>
  <c r="AH119" i="103"/>
  <c r="AH102" i="103"/>
  <c r="AH137" i="103"/>
  <c r="T136" i="101"/>
  <c r="T14" i="101" s="1"/>
  <c r="T35" i="101" s="1"/>
  <c r="AH120" i="103"/>
  <c r="AH105" i="103"/>
  <c r="AH121" i="103"/>
  <c r="AH100" i="103"/>
  <c r="AH139" i="103"/>
  <c r="AH122" i="103"/>
  <c r="AH107" i="103"/>
  <c r="AH138" i="103"/>
  <c r="AH106" i="103"/>
  <c r="AH141" i="103"/>
  <c r="AH109" i="103"/>
  <c r="AH140" i="103"/>
  <c r="AH108" i="103"/>
  <c r="AH101" i="103"/>
  <c r="T98" i="101"/>
  <c r="T12" i="101" s="1"/>
  <c r="T33" i="101" s="1"/>
  <c r="P98" i="100"/>
  <c r="P12" i="100" s="1"/>
  <c r="P33" i="100" s="1"/>
  <c r="P117" i="100"/>
  <c r="P13" i="100" s="1"/>
  <c r="P34" i="100" s="1"/>
  <c r="P98" i="101"/>
  <c r="P12" i="101" s="1"/>
  <c r="P33" i="101" s="1"/>
  <c r="AD118" i="103"/>
  <c r="P117" i="101"/>
  <c r="P13" i="101" s="1"/>
  <c r="P34" i="101" s="1"/>
  <c r="AD119" i="103"/>
  <c r="AD102" i="103"/>
  <c r="AD103" i="103"/>
  <c r="AD109" i="103"/>
  <c r="AD107" i="103"/>
  <c r="AD137" i="103"/>
  <c r="P136" i="101"/>
  <c r="P14" i="101" s="1"/>
  <c r="P35" i="101" s="1"/>
  <c r="AD120" i="103"/>
  <c r="AD121" i="103"/>
  <c r="AD104" i="103"/>
  <c r="AD105" i="103"/>
  <c r="AD101" i="103"/>
  <c r="AD141" i="103"/>
  <c r="AD140" i="103"/>
  <c r="AD108" i="103"/>
  <c r="AD100" i="103"/>
  <c r="AD139" i="103"/>
  <c r="AD122" i="103"/>
  <c r="AD138" i="103"/>
  <c r="AD106" i="103"/>
  <c r="P136" i="100"/>
  <c r="P14" i="100" s="1"/>
  <c r="P35" i="100" s="1"/>
  <c r="Z139" i="103"/>
  <c r="Z122" i="103"/>
  <c r="Z138" i="103"/>
  <c r="Z101" i="103"/>
  <c r="Z109" i="103"/>
  <c r="Z118" i="103"/>
  <c r="L117" i="101"/>
  <c r="L13" i="101" s="1"/>
  <c r="L34" i="101" s="1"/>
  <c r="Z119" i="103"/>
  <c r="L98" i="101"/>
  <c r="L12" i="101" s="1"/>
  <c r="L33" i="101" s="1"/>
  <c r="Z107" i="103"/>
  <c r="Z137" i="103"/>
  <c r="L136" i="101"/>
  <c r="L14" i="101" s="1"/>
  <c r="L35" i="101" s="1"/>
  <c r="Z120" i="103"/>
  <c r="Z121" i="103"/>
  <c r="Z104" i="103"/>
  <c r="Z103" i="103"/>
  <c r="Z141" i="103"/>
  <c r="Z140" i="103"/>
  <c r="Z102" i="103"/>
  <c r="L117" i="100"/>
  <c r="L13" i="100" s="1"/>
  <c r="L34" i="100" s="1"/>
  <c r="L98" i="100"/>
  <c r="L12" i="100" s="1"/>
  <c r="L33" i="100" s="1"/>
  <c r="L136" i="100"/>
  <c r="L14" i="100" s="1"/>
  <c r="L35" i="100" s="1"/>
  <c r="Z106" i="103"/>
  <c r="Z105" i="103"/>
  <c r="Z100" i="103"/>
  <c r="Z108" i="103"/>
  <c r="AL76" i="101"/>
  <c r="AL79" i="101"/>
  <c r="AP89" i="101"/>
  <c r="AP49" i="101"/>
  <c r="AN48" i="101"/>
  <c r="AL72" i="101"/>
  <c r="AL91" i="101"/>
  <c r="AP85" i="101"/>
  <c r="AP48" i="101"/>
  <c r="AP92" i="101"/>
  <c r="AL82" i="101"/>
  <c r="AL66" i="101"/>
  <c r="AL73" i="101"/>
  <c r="AN72" i="101"/>
  <c r="AL94" i="101"/>
  <c r="AL69" i="101"/>
  <c r="AP78" i="101"/>
  <c r="AP66" i="101"/>
  <c r="AN52" i="101"/>
  <c r="AP52" i="101"/>
  <c r="AN50" i="101"/>
  <c r="AN94" i="101"/>
  <c r="AP86" i="101"/>
  <c r="AN69" i="101"/>
  <c r="AN88" i="101"/>
  <c r="AN80" i="101"/>
  <c r="AN90" i="101"/>
  <c r="AN82" i="101"/>
  <c r="AN66" i="101"/>
  <c r="AN58" i="101"/>
  <c r="AN73" i="101"/>
  <c r="AN65" i="101"/>
  <c r="AN57" i="101"/>
  <c r="AN92" i="101"/>
  <c r="AN71" i="101"/>
  <c r="AP51" i="101"/>
  <c r="AN46" i="101"/>
  <c r="AP46" i="101"/>
  <c r="Z152" i="103" l="1"/>
  <c r="AH114" i="103"/>
  <c r="AH133" i="103"/>
  <c r="AD114" i="103"/>
  <c r="AD152" i="103"/>
  <c r="AD133" i="103"/>
  <c r="Z114" i="103"/>
  <c r="Z133" i="103"/>
  <c r="AH152" i="103"/>
  <c r="AB2" i="98" l="1"/>
  <c r="AA2" i="98" s="1"/>
  <c r="AN48" i="98" l="1"/>
  <c r="AN54" i="98"/>
  <c r="AN59" i="98"/>
  <c r="AN66" i="98"/>
  <c r="AN56" i="98"/>
  <c r="AN51" i="98"/>
  <c r="AN55" i="98"/>
  <c r="AN64" i="98"/>
  <c r="AN53" i="98"/>
  <c r="AN62" i="98"/>
  <c r="AN50" i="98"/>
  <c r="AN52" i="98"/>
  <c r="AN49" i="98"/>
  <c r="AN69" i="98"/>
  <c r="AN70" i="98"/>
  <c r="AN58" i="98"/>
  <c r="AN46" i="98"/>
  <c r="AN57" i="98"/>
  <c r="AN61" i="98"/>
  <c r="AN63" i="98"/>
  <c r="AN65" i="98"/>
  <c r="AN67" i="98"/>
  <c r="AN68" i="98"/>
  <c r="AN60" i="98"/>
  <c r="AN47" i="98"/>
  <c r="AN45" i="98"/>
  <c r="AN95" i="98" l="1"/>
  <c r="N42" i="98" s="1"/>
  <c r="N41" i="98" l="1"/>
  <c r="N11" i="98" s="1"/>
  <c r="N156" i="98" s="1"/>
  <c r="AP66" i="98"/>
  <c r="AP67" i="98"/>
  <c r="AP62" i="98"/>
  <c r="AP70" i="98"/>
  <c r="AP68" i="98"/>
  <c r="AP61" i="98"/>
  <c r="AP53" i="98"/>
  <c r="AP63" i="98"/>
  <c r="AP58" i="98"/>
  <c r="AP49" i="98"/>
  <c r="AP51" i="98"/>
  <c r="AP46" i="98"/>
  <c r="AP55" i="98"/>
  <c r="AP50" i="98"/>
  <c r="AP48" i="98"/>
  <c r="AP56" i="98"/>
  <c r="AP65" i="98"/>
  <c r="AP47" i="98"/>
  <c r="AP69" i="98"/>
  <c r="AP59" i="98"/>
  <c r="AP57" i="98"/>
  <c r="AP64" i="98"/>
  <c r="AP54" i="98"/>
  <c r="AP52" i="98"/>
  <c r="AP60" i="98"/>
  <c r="AP45" i="98"/>
  <c r="N32" i="98" l="1"/>
  <c r="AP95" i="98"/>
  <c r="R42" i="98" s="1"/>
  <c r="R41" i="98" s="1"/>
  <c r="R11" i="98" s="1"/>
  <c r="R32" i="98" l="1"/>
  <c r="R156" i="98"/>
  <c r="N21" i="64" l="1"/>
  <c r="M21" i="64" s="1"/>
  <c r="T29" i="64" l="1"/>
  <c r="S29" i="64" s="1"/>
  <c r="P29" i="64"/>
  <c r="O29" i="64" s="1"/>
  <c r="N29" i="64"/>
  <c r="M29" i="64" s="1"/>
  <c r="L29" i="64"/>
  <c r="K29" i="64" s="1"/>
  <c r="J29" i="64"/>
  <c r="I29" i="64" s="1"/>
  <c r="P30" i="64"/>
  <c r="O30" i="64" s="1"/>
  <c r="N30" i="64"/>
  <c r="M30" i="64" s="1"/>
  <c r="J30" i="64"/>
  <c r="I30" i="64" s="1"/>
  <c r="L30" i="64" l="1"/>
  <c r="K30" i="64" s="1"/>
  <c r="T30" i="64"/>
  <c r="S30" i="64" s="1"/>
  <c r="L96" i="64" l="1"/>
  <c r="N96" i="64"/>
  <c r="H100" i="64"/>
  <c r="P105" i="64"/>
  <c r="P104" i="64"/>
  <c r="J106" i="64"/>
  <c r="H96" i="64"/>
  <c r="P96" i="64"/>
  <c r="R96" i="64"/>
  <c r="J96" i="64"/>
  <c r="H106" i="64"/>
  <c r="H105" i="64"/>
  <c r="N104" i="64"/>
  <c r="L103" i="64" l="1"/>
  <c r="N106" i="64"/>
  <c r="P99" i="64"/>
  <c r="J104" i="64"/>
  <c r="L97" i="64"/>
  <c r="L101" i="64"/>
  <c r="N102" i="64"/>
  <c r="T104" i="64"/>
  <c r="N107" i="64"/>
  <c r="L105" i="64"/>
  <c r="R98" i="64"/>
  <c r="R102" i="64"/>
  <c r="H101" i="64"/>
  <c r="T106" i="64"/>
  <c r="L106" i="64"/>
  <c r="H99" i="64"/>
  <c r="P100" i="64"/>
  <c r="T100" i="64"/>
  <c r="P98" i="64"/>
  <c r="R103" i="64"/>
  <c r="R107" i="64"/>
  <c r="H107" i="64"/>
  <c r="J99" i="64"/>
  <c r="L99" i="64"/>
  <c r="R105" i="64"/>
  <c r="J102" i="64"/>
  <c r="H102" i="64"/>
  <c r="L102" i="64"/>
  <c r="N103" i="64"/>
  <c r="T107" i="64"/>
  <c r="L107" i="64"/>
  <c r="P106" i="64"/>
  <c r="R99" i="64"/>
  <c r="T98" i="64"/>
  <c r="N101" i="64"/>
  <c r="T101" i="64"/>
  <c r="T103" i="64"/>
  <c r="N99" i="64"/>
  <c r="P101" i="64"/>
  <c r="N97" i="64"/>
  <c r="P97" i="64"/>
  <c r="H98" i="64"/>
  <c r="L104" i="64"/>
  <c r="N98" i="64"/>
  <c r="P107" i="64"/>
  <c r="T105" i="64"/>
  <c r="R106" i="64"/>
  <c r="H103" i="64"/>
  <c r="L100" i="64"/>
  <c r="R100" i="64"/>
  <c r="N100" i="64"/>
  <c r="J100" i="64"/>
  <c r="T96" i="64"/>
  <c r="P102" i="64"/>
  <c r="R97" i="64"/>
  <c r="H97" i="64"/>
  <c r="J105" i="64"/>
  <c r="H104" i="64"/>
  <c r="L98" i="64"/>
  <c r="R104" i="64"/>
  <c r="J97" i="64"/>
  <c r="T97" i="64"/>
  <c r="N105" i="64"/>
  <c r="J107" i="64"/>
  <c r="P103" i="64"/>
  <c r="J98" i="64"/>
  <c r="T102" i="64"/>
  <c r="R101" i="64"/>
  <c r="J101" i="64"/>
  <c r="J103" i="64"/>
  <c r="T99" i="64"/>
  <c r="T109" i="64" l="1"/>
  <c r="N109" i="64"/>
  <c r="P109" i="64"/>
  <c r="R109" i="64"/>
  <c r="L109" i="64"/>
  <c r="J109" i="64"/>
  <c r="U13" i="114"/>
  <c r="U13" i="104"/>
  <c r="U13" i="112"/>
  <c r="U13" i="107"/>
  <c r="U13" i="117"/>
  <c r="U13" i="105"/>
  <c r="U13" i="118"/>
  <c r="U13" i="116"/>
  <c r="U13" i="106"/>
  <c r="U13" i="115"/>
  <c r="U13" i="113"/>
  <c r="U13" i="111"/>
  <c r="N137" i="64" l="1"/>
  <c r="P128" i="64"/>
  <c r="J134" i="64"/>
  <c r="J132" i="64"/>
  <c r="N131" i="64"/>
  <c r="R127" i="64"/>
  <c r="P136" i="64"/>
  <c r="N127" i="64"/>
  <c r="N133" i="64"/>
  <c r="T136" i="64"/>
  <c r="N128" i="64"/>
  <c r="J135" i="64"/>
  <c r="N129" i="64"/>
  <c r="T132" i="64"/>
  <c r="L131" i="64"/>
  <c r="L127" i="64" l="1"/>
  <c r="T131" i="64"/>
  <c r="J131" i="64"/>
  <c r="N136" i="64"/>
  <c r="J136" i="64"/>
  <c r="R129" i="64"/>
  <c r="J130" i="64"/>
  <c r="R132" i="64"/>
  <c r="P127" i="64"/>
  <c r="L134" i="64"/>
  <c r="T130" i="64"/>
  <c r="P129" i="64"/>
  <c r="J129" i="64"/>
  <c r="N138" i="64"/>
  <c r="P138" i="64"/>
  <c r="J128" i="64"/>
  <c r="T135" i="64"/>
  <c r="R130" i="64"/>
  <c r="J138" i="64"/>
  <c r="P135" i="64"/>
  <c r="T127" i="64"/>
  <c r="R135" i="64"/>
  <c r="R137" i="64"/>
  <c r="L137" i="64"/>
  <c r="N132" i="64"/>
  <c r="J127" i="64"/>
  <c r="P130" i="64"/>
  <c r="T129" i="64"/>
  <c r="L130" i="64"/>
  <c r="R138" i="64"/>
  <c r="T134" i="64"/>
  <c r="T137" i="64"/>
  <c r="J133" i="64"/>
  <c r="J137" i="64"/>
  <c r="P131" i="64"/>
  <c r="L132" i="64"/>
  <c r="R134" i="64"/>
  <c r="P133" i="64"/>
  <c r="T128" i="64"/>
  <c r="L129" i="64"/>
  <c r="R133" i="64"/>
  <c r="L128" i="64"/>
  <c r="P137" i="64"/>
  <c r="P134" i="64"/>
  <c r="N134" i="64"/>
  <c r="R136" i="64"/>
  <c r="L133" i="64"/>
  <c r="R131" i="64"/>
  <c r="N135" i="64"/>
  <c r="L136" i="64"/>
  <c r="L135" i="64"/>
  <c r="T133" i="64"/>
  <c r="L138" i="64"/>
  <c r="P132" i="64"/>
  <c r="T138" i="64"/>
  <c r="N130" i="64"/>
  <c r="R128" i="64"/>
  <c r="J140" i="64" l="1"/>
  <c r="T140" i="64"/>
  <c r="L140" i="64"/>
  <c r="P140" i="64"/>
  <c r="R140" i="64"/>
  <c r="N140" i="64"/>
  <c r="F140" i="64" l="1"/>
  <c r="H29" i="64" l="1"/>
  <c r="G29" i="64" s="1"/>
  <c r="H30" i="64" l="1"/>
  <c r="G30" i="64" s="1"/>
  <c r="F31" i="64" l="1"/>
  <c r="E31" i="64" s="1"/>
  <c r="J31" i="64" l="1"/>
  <c r="I31" i="64" s="1"/>
  <c r="L31" i="64"/>
  <c r="K31" i="64" s="1"/>
  <c r="N31" i="64"/>
  <c r="M31" i="64" s="1"/>
  <c r="T31" i="64"/>
  <c r="S31" i="64" s="1"/>
  <c r="R31" i="64"/>
  <c r="Q31" i="64" s="1"/>
  <c r="P31" i="64"/>
  <c r="O31" i="64" s="1"/>
  <c r="H31" i="64"/>
  <c r="G31" i="64" s="1"/>
  <c r="U31" i="64" l="1"/>
  <c r="U13" i="103" l="1"/>
  <c r="H95" i="64"/>
  <c r="H109" i="64" l="1"/>
  <c r="N114" i="64" l="1"/>
  <c r="M114" i="64" l="1"/>
  <c r="F150" i="120"/>
  <c r="F148" i="120"/>
  <c r="F147" i="120"/>
  <c r="F142" i="120"/>
  <c r="F140" i="120"/>
  <c r="F145" i="120"/>
  <c r="F137" i="120"/>
  <c r="F144" i="120"/>
  <c r="F141" i="120"/>
  <c r="L114" i="64"/>
  <c r="T114" i="64"/>
  <c r="F138" i="120"/>
  <c r="P114" i="64"/>
  <c r="F143" i="120"/>
  <c r="F149" i="120"/>
  <c r="F146" i="120"/>
  <c r="F151" i="120"/>
  <c r="F139" i="120"/>
  <c r="U139" i="120" l="1"/>
  <c r="T139" i="120"/>
  <c r="T140" i="120"/>
  <c r="U140" i="120"/>
  <c r="T138" i="120"/>
  <c r="U138" i="120"/>
  <c r="U137" i="120"/>
  <c r="T137" i="120"/>
  <c r="O114" i="64"/>
  <c r="S114" i="64"/>
  <c r="K114" i="64"/>
  <c r="F136" i="120"/>
  <c r="P118" i="64"/>
  <c r="O118" i="64" s="1"/>
  <c r="P115" i="64"/>
  <c r="O115" i="64" s="1"/>
  <c r="N118" i="64"/>
  <c r="M118" i="64" s="1"/>
  <c r="N115" i="64"/>
  <c r="T118" i="64"/>
  <c r="S118" i="64" s="1"/>
  <c r="T115" i="64"/>
  <c r="S115" i="64" s="1"/>
  <c r="R114" i="64"/>
  <c r="L118" i="64"/>
  <c r="K118" i="64" s="1"/>
  <c r="L115" i="64"/>
  <c r="K115" i="64" s="1"/>
  <c r="M14" i="98"/>
  <c r="Q14" i="98"/>
  <c r="K14" i="98"/>
  <c r="S14" i="98"/>
  <c r="O14" i="98"/>
  <c r="M14" i="99"/>
  <c r="Q14" i="99"/>
  <c r="S14" i="99"/>
  <c r="O14" i="99"/>
  <c r="K14" i="99"/>
  <c r="M115" i="64" l="1"/>
  <c r="Q114" i="64"/>
  <c r="Q126" i="64"/>
  <c r="Q127" i="64"/>
  <c r="Q128" i="64"/>
  <c r="Q136" i="64"/>
  <c r="Q137" i="64"/>
  <c r="Q129" i="64"/>
  <c r="Q138" i="64"/>
  <c r="Q132" i="64"/>
  <c r="Q131" i="64"/>
  <c r="Q134" i="64"/>
  <c r="Q135" i="64"/>
  <c r="Q133" i="64"/>
  <c r="Q130" i="64"/>
  <c r="T116" i="64" l="1"/>
  <c r="S116" i="64" s="1"/>
  <c r="P116" i="64"/>
  <c r="O116" i="64" s="1"/>
  <c r="L116" i="64"/>
  <c r="K116" i="64" s="1"/>
  <c r="R116" i="64"/>
  <c r="Q116" i="64" s="1"/>
  <c r="N116" i="64"/>
  <c r="M116" i="64" s="1"/>
  <c r="F116" i="64"/>
  <c r="E116" i="64" s="1"/>
  <c r="F129" i="120" l="1"/>
  <c r="F124" i="120"/>
  <c r="F131" i="120"/>
  <c r="F123" i="120"/>
  <c r="F122" i="120"/>
  <c r="F121" i="120"/>
  <c r="F120" i="120"/>
  <c r="F128" i="120"/>
  <c r="F130" i="120"/>
  <c r="F125" i="120"/>
  <c r="F132" i="120"/>
  <c r="F126" i="120"/>
  <c r="F119" i="120"/>
  <c r="F127" i="120"/>
  <c r="N83" i="64"/>
  <c r="M83" i="64" l="1"/>
  <c r="P83" i="64"/>
  <c r="F118" i="120"/>
  <c r="T83" i="64"/>
  <c r="L83" i="64"/>
  <c r="F117" i="120" l="1"/>
  <c r="T118" i="120"/>
  <c r="U118" i="120"/>
  <c r="K83" i="64"/>
  <c r="S83" i="64"/>
  <c r="O83" i="64"/>
  <c r="T87" i="64"/>
  <c r="S87" i="64" s="1"/>
  <c r="T84" i="64"/>
  <c r="S84" i="64" s="1"/>
  <c r="N87" i="64"/>
  <c r="M87" i="64" s="1"/>
  <c r="N84" i="64"/>
  <c r="R83" i="64"/>
  <c r="P87" i="64"/>
  <c r="O87" i="64" s="1"/>
  <c r="P84" i="64"/>
  <c r="O84" i="64" s="1"/>
  <c r="L87" i="64"/>
  <c r="K87" i="64" s="1"/>
  <c r="L84" i="64"/>
  <c r="K84" i="64" s="1"/>
  <c r="S13" i="99"/>
  <c r="Q13" i="99"/>
  <c r="M13" i="99"/>
  <c r="O13" i="99"/>
  <c r="K13" i="99"/>
  <c r="M13" i="98"/>
  <c r="K13" i="98"/>
  <c r="Q13" i="98"/>
  <c r="S13" i="98"/>
  <c r="O13" i="98"/>
  <c r="M84" i="64" l="1"/>
  <c r="Q83" i="64"/>
  <c r="T85" i="64"/>
  <c r="S85" i="64" s="1"/>
  <c r="P85" i="64"/>
  <c r="O85" i="64" s="1"/>
  <c r="L85" i="64"/>
  <c r="K85" i="64" s="1"/>
  <c r="R85" i="64"/>
  <c r="Q85" i="64" s="1"/>
  <c r="N85" i="64"/>
  <c r="M85" i="64" s="1"/>
  <c r="F85" i="64"/>
  <c r="E85" i="64" s="1"/>
  <c r="P153" i="64" l="1"/>
  <c r="O153" i="64" s="1"/>
  <c r="N153" i="64"/>
  <c r="M153" i="64" s="1"/>
  <c r="L153" i="64"/>
  <c r="K153" i="64" s="1"/>
  <c r="H153" i="64"/>
  <c r="G153" i="64" s="1"/>
  <c r="J153" i="64"/>
  <c r="I153" i="64" s="1"/>
  <c r="T153" i="64" l="1"/>
  <c r="S153" i="64" s="1"/>
  <c r="P52" i="64" l="1"/>
  <c r="L52" i="64"/>
  <c r="N52" i="64"/>
  <c r="M52" i="64" s="1"/>
  <c r="T52" i="64"/>
  <c r="F108" i="120"/>
  <c r="F109" i="120"/>
  <c r="F104" i="120"/>
  <c r="F106" i="120"/>
  <c r="F102" i="120"/>
  <c r="F112" i="120"/>
  <c r="F111" i="120"/>
  <c r="F107" i="120"/>
  <c r="F100" i="120"/>
  <c r="F103" i="120"/>
  <c r="F105" i="120"/>
  <c r="F110" i="120"/>
  <c r="F101" i="120"/>
  <c r="F113" i="120"/>
  <c r="T105" i="120" l="1"/>
  <c r="U105" i="120"/>
  <c r="U107" i="120"/>
  <c r="T107" i="120"/>
  <c r="U106" i="120"/>
  <c r="T106" i="120"/>
  <c r="T104" i="120"/>
  <c r="U104" i="120"/>
  <c r="T103" i="120"/>
  <c r="U103" i="120"/>
  <c r="T102" i="120"/>
  <c r="U102" i="120"/>
  <c r="U101" i="120"/>
  <c r="T101" i="120"/>
  <c r="T100" i="120"/>
  <c r="U100" i="120"/>
  <c r="U99" i="120"/>
  <c r="T99" i="120"/>
  <c r="AE99" i="120" s="1"/>
  <c r="AP99" i="120" s="1"/>
  <c r="S52" i="64"/>
  <c r="K52" i="64"/>
  <c r="O52" i="64"/>
  <c r="F98" i="120"/>
  <c r="T56" i="64"/>
  <c r="S56" i="64" s="1"/>
  <c r="T53" i="64"/>
  <c r="S53" i="64" s="1"/>
  <c r="R52" i="64"/>
  <c r="P56" i="64"/>
  <c r="O56" i="64" s="1"/>
  <c r="P53" i="64"/>
  <c r="O53" i="64" s="1"/>
  <c r="N56" i="64"/>
  <c r="M56" i="64" s="1"/>
  <c r="N53" i="64"/>
  <c r="M53" i="64" s="1"/>
  <c r="L56" i="64"/>
  <c r="K56" i="64" s="1"/>
  <c r="L53" i="64"/>
  <c r="K53" i="64" s="1"/>
  <c r="O12" i="98"/>
  <c r="S12" i="98"/>
  <c r="M12" i="98"/>
  <c r="Q12" i="98"/>
  <c r="K12" i="98"/>
  <c r="Q12" i="99"/>
  <c r="O12" i="99"/>
  <c r="M12" i="99"/>
  <c r="S12" i="99"/>
  <c r="K12" i="99"/>
  <c r="Q52" i="64" l="1"/>
  <c r="T54" i="64" l="1"/>
  <c r="S54" i="64" s="1"/>
  <c r="P54" i="64"/>
  <c r="O54" i="64" s="1"/>
  <c r="L54" i="64"/>
  <c r="K54" i="64" s="1"/>
  <c r="R54" i="64"/>
  <c r="Q54" i="64" s="1"/>
  <c r="N54" i="64"/>
  <c r="M54" i="64" s="1"/>
  <c r="F54" i="64"/>
  <c r="E54" i="64" s="1"/>
  <c r="AB151" i="120" l="1"/>
  <c r="AB149" i="120"/>
  <c r="AB147" i="120"/>
  <c r="AB145" i="120"/>
  <c r="AB143" i="120"/>
  <c r="AB141" i="120"/>
  <c r="AB139" i="120"/>
  <c r="AB137" i="120"/>
  <c r="AM150" i="120"/>
  <c r="AM148" i="120"/>
  <c r="AM146" i="120"/>
  <c r="AM144" i="120"/>
  <c r="AM142" i="120"/>
  <c r="AM140" i="120"/>
  <c r="AM138" i="120"/>
  <c r="AB150" i="120"/>
  <c r="AB148" i="120"/>
  <c r="AB146" i="120"/>
  <c r="AB144" i="120"/>
  <c r="AB142" i="120"/>
  <c r="AB140" i="120"/>
  <c r="AB138" i="120"/>
  <c r="AM151" i="120"/>
  <c r="AM149" i="120"/>
  <c r="AM147" i="120"/>
  <c r="AM145" i="120"/>
  <c r="AM143" i="120"/>
  <c r="AM141" i="120"/>
  <c r="AM139" i="120"/>
  <c r="AM137" i="120"/>
  <c r="AB132" i="120"/>
  <c r="AB130" i="120"/>
  <c r="AB128" i="120"/>
  <c r="AB126" i="120"/>
  <c r="AB124" i="120"/>
  <c r="AB122" i="120"/>
  <c r="AB120" i="120"/>
  <c r="AB118" i="120"/>
  <c r="AM131" i="120"/>
  <c r="AM129" i="120"/>
  <c r="AM127" i="120"/>
  <c r="AM125" i="120"/>
  <c r="AM123" i="120"/>
  <c r="AM121" i="120"/>
  <c r="AM119" i="120"/>
  <c r="AB131" i="120"/>
  <c r="AB129" i="120"/>
  <c r="AB127" i="120"/>
  <c r="AB125" i="120"/>
  <c r="AB123" i="120"/>
  <c r="AB121" i="120"/>
  <c r="AB119" i="120"/>
  <c r="AM132" i="120"/>
  <c r="AM130" i="120"/>
  <c r="AM128" i="120"/>
  <c r="AM126" i="120"/>
  <c r="AM124" i="120"/>
  <c r="AM122" i="120"/>
  <c r="AM120" i="120"/>
  <c r="AM118" i="120"/>
  <c r="AB113" i="120"/>
  <c r="AB112" i="120"/>
  <c r="AB110" i="120"/>
  <c r="AB108" i="120"/>
  <c r="AB106" i="120"/>
  <c r="AB104" i="120"/>
  <c r="AB102" i="120"/>
  <c r="AB100" i="120"/>
  <c r="AM113" i="120"/>
  <c r="AM112" i="120"/>
  <c r="AM110" i="120"/>
  <c r="AM108" i="120"/>
  <c r="AM106" i="120"/>
  <c r="AM104" i="120"/>
  <c r="AM102" i="120"/>
  <c r="AM100" i="120"/>
  <c r="AQ100" i="120" s="1"/>
  <c r="AB111" i="120"/>
  <c r="AB109" i="120"/>
  <c r="AB107" i="120"/>
  <c r="AB105" i="120"/>
  <c r="AB103" i="120"/>
  <c r="AB101" i="120"/>
  <c r="AM111" i="120"/>
  <c r="AM109" i="120"/>
  <c r="AM107" i="120"/>
  <c r="AM105" i="120"/>
  <c r="AM103" i="120"/>
  <c r="AM101" i="120"/>
  <c r="H154" i="64"/>
  <c r="G154" i="64" s="1"/>
  <c r="T92" i="64"/>
  <c r="P92" i="64"/>
  <c r="T61" i="64"/>
  <c r="S61" i="64" s="1"/>
  <c r="P154" i="64"/>
  <c r="O154" i="64" s="1"/>
  <c r="P61" i="64"/>
  <c r="O61" i="64" s="1"/>
  <c r="N92" i="64"/>
  <c r="L123" i="64"/>
  <c r="K123" i="64" s="1"/>
  <c r="P123" i="64"/>
  <c r="O123" i="64" s="1"/>
  <c r="T123" i="64"/>
  <c r="S123" i="64" s="1"/>
  <c r="AQ120" i="120" l="1"/>
  <c r="AP120" i="120"/>
  <c r="AF121" i="120"/>
  <c r="AE121" i="120"/>
  <c r="AP119" i="120"/>
  <c r="AQ119" i="120"/>
  <c r="AE120" i="120"/>
  <c r="AF120" i="120"/>
  <c r="AQ139" i="120"/>
  <c r="AF140" i="120"/>
  <c r="AE140" i="120"/>
  <c r="AE139" i="120"/>
  <c r="AP139" i="120" s="1"/>
  <c r="AF139" i="120"/>
  <c r="AQ118" i="120"/>
  <c r="AF119" i="120"/>
  <c r="AE119" i="120"/>
  <c r="AP121" i="120"/>
  <c r="AQ121" i="120"/>
  <c r="AE118" i="120"/>
  <c r="AP118" i="120" s="1"/>
  <c r="AF118" i="120"/>
  <c r="AP140" i="120"/>
  <c r="AQ140" i="120"/>
  <c r="AQ143" i="120"/>
  <c r="AP143" i="120"/>
  <c r="AQ147" i="120"/>
  <c r="AP147" i="120"/>
  <c r="AQ151" i="120"/>
  <c r="AP151" i="120"/>
  <c r="AF144" i="120"/>
  <c r="AE144" i="120"/>
  <c r="AF148" i="120"/>
  <c r="AE148" i="120"/>
  <c r="AQ142" i="120"/>
  <c r="AP142" i="120"/>
  <c r="AQ146" i="120"/>
  <c r="AP146" i="120"/>
  <c r="AQ150" i="120"/>
  <c r="AP150" i="120"/>
  <c r="AF143" i="120"/>
  <c r="AE143" i="120"/>
  <c r="AF147" i="120"/>
  <c r="AE147" i="120"/>
  <c r="AF151" i="120"/>
  <c r="AE151" i="120"/>
  <c r="AQ141" i="120"/>
  <c r="AP141" i="120"/>
  <c r="AQ145" i="120"/>
  <c r="AP145" i="120"/>
  <c r="AQ149" i="120"/>
  <c r="AP149" i="120"/>
  <c r="AF142" i="120"/>
  <c r="AE142" i="120"/>
  <c r="AF146" i="120"/>
  <c r="AE146" i="120"/>
  <c r="AF150" i="120"/>
  <c r="AE150" i="120"/>
  <c r="AQ144" i="120"/>
  <c r="AP144" i="120"/>
  <c r="AQ148" i="120"/>
  <c r="AP148" i="120"/>
  <c r="AF141" i="120"/>
  <c r="AE141" i="120"/>
  <c r="AF145" i="120"/>
  <c r="AE145" i="120"/>
  <c r="AF149" i="120"/>
  <c r="AE149" i="120"/>
  <c r="AQ126" i="120"/>
  <c r="AP126" i="120"/>
  <c r="AQ124" i="120"/>
  <c r="AP124" i="120"/>
  <c r="AQ128" i="120"/>
  <c r="AP128" i="120"/>
  <c r="AQ132" i="120"/>
  <c r="AP132" i="120"/>
  <c r="AF125" i="120"/>
  <c r="AE125" i="120"/>
  <c r="AF129" i="120"/>
  <c r="AE129" i="120"/>
  <c r="AP123" i="120"/>
  <c r="AQ123" i="120"/>
  <c r="AP127" i="120"/>
  <c r="AQ127" i="120"/>
  <c r="AP131" i="120"/>
  <c r="AQ131" i="120"/>
  <c r="AE124" i="120"/>
  <c r="AF124" i="120"/>
  <c r="AE128" i="120"/>
  <c r="AF128" i="120"/>
  <c r="AE132" i="120"/>
  <c r="AF132" i="120"/>
  <c r="AQ122" i="120"/>
  <c r="AP122" i="120"/>
  <c r="AQ130" i="120"/>
  <c r="AP130" i="120"/>
  <c r="AF123" i="120"/>
  <c r="AE123" i="120"/>
  <c r="AF127" i="120"/>
  <c r="AE127" i="120"/>
  <c r="AF131" i="120"/>
  <c r="AE131" i="120"/>
  <c r="AP125" i="120"/>
  <c r="AQ125" i="120"/>
  <c r="AP129" i="120"/>
  <c r="AQ129" i="120"/>
  <c r="AE122" i="120"/>
  <c r="AF122" i="120"/>
  <c r="AE126" i="120"/>
  <c r="AF126" i="120"/>
  <c r="AE130" i="120"/>
  <c r="AF130" i="120"/>
  <c r="AQ107" i="120"/>
  <c r="AQ111" i="120"/>
  <c r="AP111" i="120"/>
  <c r="AE105" i="120"/>
  <c r="AP105" i="120" s="1"/>
  <c r="AF105" i="120"/>
  <c r="AE109" i="120"/>
  <c r="AF109" i="120"/>
  <c r="AP106" i="120"/>
  <c r="AQ106" i="120"/>
  <c r="AP110" i="120"/>
  <c r="AQ110" i="120"/>
  <c r="AP113" i="120"/>
  <c r="AQ113" i="120"/>
  <c r="AF106" i="120"/>
  <c r="AE106" i="120"/>
  <c r="AF110" i="120"/>
  <c r="AE110" i="120"/>
  <c r="AF113" i="120"/>
  <c r="AE113" i="120"/>
  <c r="AQ105" i="120"/>
  <c r="AQ109" i="120"/>
  <c r="AP109" i="120"/>
  <c r="AE107" i="120"/>
  <c r="AP107" i="120" s="1"/>
  <c r="AF107" i="120"/>
  <c r="AE111" i="120"/>
  <c r="AF111" i="120"/>
  <c r="AP108" i="120"/>
  <c r="AQ108" i="120"/>
  <c r="AP112" i="120"/>
  <c r="AQ112" i="120"/>
  <c r="AF108" i="120"/>
  <c r="AE108" i="120"/>
  <c r="AF112" i="120"/>
  <c r="AE112" i="120"/>
  <c r="AQ138" i="120"/>
  <c r="AF138" i="120"/>
  <c r="AE138" i="120"/>
  <c r="AP138" i="120" s="1"/>
  <c r="AQ137" i="120"/>
  <c r="AF137" i="120"/>
  <c r="AE137" i="120"/>
  <c r="AP137" i="120" s="1"/>
  <c r="AQ104" i="120"/>
  <c r="AE104" i="120"/>
  <c r="AP104" i="120" s="1"/>
  <c r="AF104" i="120"/>
  <c r="AQ103" i="120"/>
  <c r="AE103" i="120"/>
  <c r="AP103" i="120" s="1"/>
  <c r="AF103" i="120"/>
  <c r="AQ101" i="120"/>
  <c r="AF101" i="120"/>
  <c r="AE101" i="120"/>
  <c r="AP101" i="120" s="1"/>
  <c r="AQ102" i="120"/>
  <c r="AE102" i="120"/>
  <c r="AP102" i="120" s="1"/>
  <c r="AF102" i="120"/>
  <c r="AF100" i="120"/>
  <c r="AE100" i="120"/>
  <c r="AP100" i="120" s="1"/>
  <c r="M92" i="64"/>
  <c r="O92" i="64"/>
  <c r="S92" i="64"/>
  <c r="AM117" i="120"/>
  <c r="AM136" i="120"/>
  <c r="AB98" i="120"/>
  <c r="AB117" i="120"/>
  <c r="AB136" i="120"/>
  <c r="AM98" i="120"/>
  <c r="Q76" i="64"/>
  <c r="Q74" i="64"/>
  <c r="Q67" i="64"/>
  <c r="Q70" i="64"/>
  <c r="Q66" i="64"/>
  <c r="Q65" i="64"/>
  <c r="Q71" i="64"/>
  <c r="Q64" i="64"/>
  <c r="Q72" i="64"/>
  <c r="Q69" i="64"/>
  <c r="Q68" i="64"/>
  <c r="Q73" i="64"/>
  <c r="Q75" i="64"/>
  <c r="T154" i="64"/>
  <c r="S154" i="64" s="1"/>
  <c r="N154" i="64"/>
  <c r="M154" i="64" s="1"/>
  <c r="L154" i="64"/>
  <c r="K154" i="64" s="1"/>
  <c r="J154" i="64"/>
  <c r="I154" i="64" s="1"/>
  <c r="P122" i="64"/>
  <c r="O122" i="64" s="1"/>
  <c r="P119" i="64"/>
  <c r="N122" i="64"/>
  <c r="M122" i="64" s="1"/>
  <c r="N119" i="64"/>
  <c r="L122" i="64"/>
  <c r="K122" i="64" s="1"/>
  <c r="L119" i="64"/>
  <c r="H122" i="64"/>
  <c r="G122" i="64" s="1"/>
  <c r="J123" i="64"/>
  <c r="I123" i="64" s="1"/>
  <c r="J122" i="64"/>
  <c r="I122" i="64" s="1"/>
  <c r="T122" i="64"/>
  <c r="S122" i="64" s="1"/>
  <c r="T119" i="64"/>
  <c r="H123" i="64"/>
  <c r="G123" i="64" s="1"/>
  <c r="N123" i="64"/>
  <c r="M123" i="64" s="1"/>
  <c r="T91" i="64"/>
  <c r="S91" i="64" s="1"/>
  <c r="T88" i="64"/>
  <c r="P91" i="64"/>
  <c r="O91" i="64" s="1"/>
  <c r="P88" i="64"/>
  <c r="N91" i="64"/>
  <c r="M91" i="64" s="1"/>
  <c r="N88" i="64"/>
  <c r="L91" i="64"/>
  <c r="K91" i="64" s="1"/>
  <c r="L88" i="64"/>
  <c r="L92" i="64"/>
  <c r="H91" i="64"/>
  <c r="G91" i="64" s="1"/>
  <c r="H92" i="64"/>
  <c r="G92" i="64" s="1"/>
  <c r="J91" i="64"/>
  <c r="I91" i="64" s="1"/>
  <c r="J92" i="64"/>
  <c r="I92" i="64" s="1"/>
  <c r="T60" i="64"/>
  <c r="S60" i="64" s="1"/>
  <c r="T57" i="64"/>
  <c r="P60" i="64"/>
  <c r="O60" i="64" s="1"/>
  <c r="P57" i="64"/>
  <c r="N61" i="64"/>
  <c r="M61" i="64" s="1"/>
  <c r="N60" i="64"/>
  <c r="M60" i="64" s="1"/>
  <c r="N57" i="64"/>
  <c r="L60" i="64"/>
  <c r="K60" i="64" s="1"/>
  <c r="L57" i="64"/>
  <c r="L61" i="64"/>
  <c r="K61" i="64" s="1"/>
  <c r="H61" i="64"/>
  <c r="G61" i="64" s="1"/>
  <c r="J61" i="64"/>
  <c r="I61" i="64" s="1"/>
  <c r="H60" i="64"/>
  <c r="G60" i="64" s="1"/>
  <c r="J60" i="64"/>
  <c r="I60" i="64" s="1"/>
  <c r="K14" i="100"/>
  <c r="K12" i="101"/>
  <c r="M12" i="101"/>
  <c r="Q12" i="101"/>
  <c r="S12" i="100"/>
  <c r="O12" i="100"/>
  <c r="K12" i="100"/>
  <c r="S13" i="100"/>
  <c r="K13" i="100"/>
  <c r="S13" i="101"/>
  <c r="Q13" i="101"/>
  <c r="M13" i="101"/>
  <c r="O14" i="101"/>
  <c r="S14" i="101"/>
  <c r="M14" i="101"/>
  <c r="M14" i="100"/>
  <c r="S14" i="100"/>
  <c r="O14" i="100"/>
  <c r="O12" i="101"/>
  <c r="S12" i="101"/>
  <c r="M12" i="100"/>
  <c r="Q12" i="100"/>
  <c r="M13" i="100"/>
  <c r="Q13" i="100"/>
  <c r="O13" i="100"/>
  <c r="K13" i="101"/>
  <c r="O13" i="101"/>
  <c r="K14" i="101"/>
  <c r="Q14" i="101"/>
  <c r="Q14" i="100"/>
  <c r="K92" i="64" l="1"/>
  <c r="K57" i="64"/>
  <c r="M57" i="64"/>
  <c r="O57" i="64"/>
  <c r="S57" i="64"/>
  <c r="K88" i="64"/>
  <c r="O88" i="64"/>
  <c r="S88" i="64"/>
  <c r="M88" i="64"/>
  <c r="K119" i="64"/>
  <c r="M119" i="64"/>
  <c r="S119" i="64"/>
  <c r="O119" i="64"/>
  <c r="O69" i="64"/>
  <c r="S67" i="64"/>
  <c r="S132" i="64"/>
  <c r="S128" i="64"/>
  <c r="S133" i="64"/>
  <c r="S134" i="64"/>
  <c r="S135" i="64"/>
  <c r="S138" i="64"/>
  <c r="S126" i="64"/>
  <c r="S136" i="64"/>
  <c r="S131" i="64"/>
  <c r="S127" i="64"/>
  <c r="S129" i="64"/>
  <c r="S130" i="64"/>
  <c r="S137" i="64"/>
  <c r="O126" i="64"/>
  <c r="O128" i="64"/>
  <c r="O129" i="64"/>
  <c r="O135" i="64"/>
  <c r="O134" i="64"/>
  <c r="O132" i="64"/>
  <c r="O131" i="64"/>
  <c r="O136" i="64"/>
  <c r="O130" i="64"/>
  <c r="O133" i="64"/>
  <c r="O127" i="64"/>
  <c r="O138" i="64"/>
  <c r="O137" i="64"/>
  <c r="S72" i="64"/>
  <c r="S75" i="64"/>
  <c r="S70" i="64"/>
  <c r="S64" i="64"/>
  <c r="S69" i="64"/>
  <c r="S73" i="64"/>
  <c r="S68" i="64"/>
  <c r="O75" i="64"/>
  <c r="O76" i="64"/>
  <c r="O72" i="64"/>
  <c r="O67" i="64"/>
  <c r="O66" i="64"/>
  <c r="O74" i="64"/>
  <c r="S103" i="64"/>
  <c r="S101" i="64"/>
  <c r="S104" i="64"/>
  <c r="S98" i="64"/>
  <c r="S106" i="64"/>
  <c r="S99" i="64"/>
  <c r="S95" i="64"/>
  <c r="O99" i="64"/>
  <c r="O106" i="64"/>
  <c r="O97" i="64"/>
  <c r="O100" i="64"/>
  <c r="O107" i="64"/>
  <c r="O104" i="64"/>
  <c r="M107" i="64"/>
  <c r="M97" i="64"/>
  <c r="M106" i="64"/>
  <c r="M101" i="64"/>
  <c r="M100" i="64"/>
  <c r="M104" i="64"/>
  <c r="M95" i="64"/>
  <c r="K126" i="64"/>
  <c r="K138" i="64"/>
  <c r="K130" i="64"/>
  <c r="K134" i="64"/>
  <c r="K135" i="64"/>
  <c r="K129" i="64"/>
  <c r="K137" i="64"/>
  <c r="K131" i="64"/>
  <c r="K136" i="64"/>
  <c r="K133" i="64"/>
  <c r="K127" i="64"/>
  <c r="K128" i="64"/>
  <c r="K132" i="64"/>
  <c r="M126" i="64"/>
  <c r="M127" i="64"/>
  <c r="M131" i="64"/>
  <c r="M133" i="64"/>
  <c r="M138" i="64"/>
  <c r="M130" i="64"/>
  <c r="M135" i="64"/>
  <c r="M128" i="64"/>
  <c r="M129" i="64"/>
  <c r="M137" i="64"/>
  <c r="M134" i="64"/>
  <c r="M136" i="64"/>
  <c r="M132" i="64"/>
  <c r="S65" i="64"/>
  <c r="S66" i="64"/>
  <c r="S76" i="64"/>
  <c r="S74" i="64"/>
  <c r="S71" i="64"/>
  <c r="O65" i="64"/>
  <c r="O70" i="64"/>
  <c r="O71" i="64"/>
  <c r="O64" i="64"/>
  <c r="O73" i="64"/>
  <c r="O68" i="64"/>
  <c r="S96" i="64"/>
  <c r="S100" i="64"/>
  <c r="S105" i="64"/>
  <c r="S107" i="64"/>
  <c r="S97" i="64"/>
  <c r="S102" i="64"/>
  <c r="O103" i="64"/>
  <c r="O101" i="64"/>
  <c r="O102" i="64"/>
  <c r="O98" i="64"/>
  <c r="O96" i="64"/>
  <c r="O105" i="64"/>
  <c r="O95" i="64"/>
  <c r="M102" i="64"/>
  <c r="M103" i="64"/>
  <c r="M105" i="64"/>
  <c r="M98" i="64"/>
  <c r="M99" i="64"/>
  <c r="M96" i="64"/>
  <c r="K95" i="64"/>
  <c r="K96" i="64"/>
  <c r="K99" i="64"/>
  <c r="K102" i="64"/>
  <c r="K105" i="64"/>
  <c r="K101" i="64"/>
  <c r="K98" i="64"/>
  <c r="K100" i="64"/>
  <c r="K106" i="64"/>
  <c r="K104" i="64"/>
  <c r="K107" i="64"/>
  <c r="K97" i="64"/>
  <c r="K103" i="64"/>
  <c r="Q95" i="64"/>
  <c r="Q96" i="64"/>
  <c r="Q106" i="64"/>
  <c r="Q107" i="64"/>
  <c r="Q98" i="64"/>
  <c r="Q101" i="64"/>
  <c r="Q97" i="64"/>
  <c r="Q105" i="64"/>
  <c r="Q103" i="64"/>
  <c r="Q102" i="64"/>
  <c r="Q104" i="64"/>
  <c r="Q100" i="64"/>
  <c r="Q99" i="64"/>
  <c r="K68" i="64"/>
  <c r="K76" i="64"/>
  <c r="K69" i="64"/>
  <c r="K75" i="64"/>
  <c r="K74" i="64"/>
  <c r="K66" i="64"/>
  <c r="K71" i="64"/>
  <c r="K72" i="64"/>
  <c r="K65" i="64"/>
  <c r="K70" i="64"/>
  <c r="K67" i="64"/>
  <c r="K73" i="64"/>
  <c r="K64" i="64"/>
  <c r="M74" i="64"/>
  <c r="M65" i="64"/>
  <c r="M71" i="64"/>
  <c r="M69" i="64"/>
  <c r="M75" i="64"/>
  <c r="M70" i="64"/>
  <c r="M66" i="64"/>
  <c r="M73" i="64"/>
  <c r="M72" i="64"/>
  <c r="M68" i="64"/>
  <c r="M67" i="64"/>
  <c r="M64" i="64"/>
  <c r="M76" i="64"/>
  <c r="T93" i="64"/>
  <c r="S93" i="64" s="1"/>
  <c r="P93" i="64"/>
  <c r="O93" i="64" s="1"/>
  <c r="L93" i="64"/>
  <c r="K93" i="64" s="1"/>
  <c r="H93" i="64"/>
  <c r="G93" i="64" s="1"/>
  <c r="R93" i="64"/>
  <c r="Q93" i="64" s="1"/>
  <c r="N93" i="64"/>
  <c r="M93" i="64" s="1"/>
  <c r="J93" i="64"/>
  <c r="I93" i="64" s="1"/>
  <c r="E93" i="64"/>
  <c r="L141" i="64"/>
  <c r="T141" i="64"/>
  <c r="P141" i="64"/>
  <c r="R141" i="64"/>
  <c r="N141" i="64"/>
  <c r="N110" i="64"/>
  <c r="L110" i="64"/>
  <c r="P110" i="64"/>
  <c r="T110" i="64"/>
  <c r="R110" i="64"/>
  <c r="N79" i="64"/>
  <c r="T79" i="64"/>
  <c r="L79" i="64"/>
  <c r="P79" i="64"/>
  <c r="R79" i="64"/>
  <c r="T135" i="99" l="1"/>
  <c r="T135" i="100"/>
  <c r="T135" i="101"/>
  <c r="N135" i="101"/>
  <c r="N135" i="99"/>
  <c r="N135" i="100"/>
  <c r="L135" i="99"/>
  <c r="L135" i="100"/>
  <c r="L135" i="101"/>
  <c r="R135" i="101"/>
  <c r="R135" i="99"/>
  <c r="R135" i="100"/>
  <c r="P135" i="99"/>
  <c r="P135" i="100"/>
  <c r="P135" i="101"/>
  <c r="N135" i="105"/>
  <c r="N135" i="114"/>
  <c r="N135" i="107"/>
  <c r="N135" i="106"/>
  <c r="N135" i="115"/>
  <c r="N135" i="118"/>
  <c r="N135" i="111"/>
  <c r="N135" i="112"/>
  <c r="N135" i="116"/>
  <c r="N135" i="103"/>
  <c r="N135" i="104"/>
  <c r="N135" i="113"/>
  <c r="N135" i="117"/>
  <c r="L135" i="111"/>
  <c r="L135" i="112"/>
  <c r="L135" i="116"/>
  <c r="L135" i="103"/>
  <c r="L135" i="104"/>
  <c r="L135" i="113"/>
  <c r="L135" i="117"/>
  <c r="L135" i="105"/>
  <c r="L135" i="114"/>
  <c r="L135" i="107"/>
  <c r="L135" i="106"/>
  <c r="L135" i="115"/>
  <c r="L135" i="118"/>
  <c r="R135" i="105"/>
  <c r="R135" i="114"/>
  <c r="R135" i="107"/>
  <c r="R135" i="106"/>
  <c r="R135" i="115"/>
  <c r="R135" i="118"/>
  <c r="R135" i="111"/>
  <c r="R135" i="112"/>
  <c r="R135" i="116"/>
  <c r="R135" i="103"/>
  <c r="R135" i="104"/>
  <c r="R135" i="113"/>
  <c r="R135" i="117"/>
  <c r="T135" i="111"/>
  <c r="T135" i="112"/>
  <c r="T135" i="116"/>
  <c r="T135" i="103"/>
  <c r="AX14" i="103" s="1"/>
  <c r="T135" i="104"/>
  <c r="T135" i="113"/>
  <c r="T135" i="117"/>
  <c r="T135" i="105"/>
  <c r="T135" i="114"/>
  <c r="T135" i="107"/>
  <c r="T135" i="106"/>
  <c r="T135" i="115"/>
  <c r="T135" i="118"/>
  <c r="P135" i="111"/>
  <c r="P135" i="112"/>
  <c r="P135" i="116"/>
  <c r="P135" i="103"/>
  <c r="AT14" i="103" s="1"/>
  <c r="P135" i="104"/>
  <c r="P135" i="113"/>
  <c r="P135" i="117"/>
  <c r="P135" i="105"/>
  <c r="P135" i="114"/>
  <c r="P135" i="107"/>
  <c r="P135" i="106"/>
  <c r="P135" i="115"/>
  <c r="P135" i="118"/>
  <c r="K141" i="64"/>
  <c r="O79" i="64"/>
  <c r="O13" i="64" s="1"/>
  <c r="P97" i="111"/>
  <c r="P97" i="112"/>
  <c r="P97" i="116"/>
  <c r="P97" i="103"/>
  <c r="AT12" i="103" s="1"/>
  <c r="P97" i="104"/>
  <c r="P97" i="113"/>
  <c r="P97" i="117"/>
  <c r="P97" i="105"/>
  <c r="P97" i="114"/>
  <c r="P97" i="107"/>
  <c r="P97" i="118"/>
  <c r="P97" i="115"/>
  <c r="P97" i="106"/>
  <c r="Q141" i="64"/>
  <c r="M79" i="64"/>
  <c r="M78" i="64" s="1"/>
  <c r="N97" i="105"/>
  <c r="N97" i="114"/>
  <c r="N97" i="107"/>
  <c r="N97" i="106"/>
  <c r="N97" i="115"/>
  <c r="N97" i="118"/>
  <c r="N97" i="111"/>
  <c r="N97" i="112"/>
  <c r="N97" i="116"/>
  <c r="N97" i="103"/>
  <c r="AR12" i="103" s="1"/>
  <c r="N97" i="104"/>
  <c r="N97" i="113"/>
  <c r="N97" i="117"/>
  <c r="K79" i="64"/>
  <c r="K13" i="64" s="1"/>
  <c r="L97" i="111"/>
  <c r="L97" i="112"/>
  <c r="L97" i="116"/>
  <c r="L97" i="103"/>
  <c r="AP12" i="103" s="1"/>
  <c r="L97" i="104"/>
  <c r="L97" i="113"/>
  <c r="L97" i="117"/>
  <c r="L97" i="105"/>
  <c r="L97" i="114"/>
  <c r="L97" i="107"/>
  <c r="L97" i="115"/>
  <c r="L97" i="118"/>
  <c r="L97" i="106"/>
  <c r="O141" i="64"/>
  <c r="Q79" i="64"/>
  <c r="Q13" i="64" s="1"/>
  <c r="R97" i="105"/>
  <c r="R97" i="114"/>
  <c r="R97" i="107"/>
  <c r="R97" i="106"/>
  <c r="R97" i="115"/>
  <c r="R97" i="118"/>
  <c r="R97" i="111"/>
  <c r="R97" i="112"/>
  <c r="R97" i="116"/>
  <c r="R97" i="103"/>
  <c r="R97" i="113"/>
  <c r="R97" i="117"/>
  <c r="R97" i="104"/>
  <c r="M141" i="64"/>
  <c r="AR14" i="103"/>
  <c r="S79" i="64"/>
  <c r="S78" i="64" s="1"/>
  <c r="T97" i="111"/>
  <c r="T97" i="112"/>
  <c r="T97" i="116"/>
  <c r="T97" i="103"/>
  <c r="AX12" i="103" s="1"/>
  <c r="T97" i="104"/>
  <c r="T97" i="113"/>
  <c r="T97" i="117"/>
  <c r="T97" i="105"/>
  <c r="T97" i="114"/>
  <c r="T97" i="107"/>
  <c r="T97" i="106"/>
  <c r="T97" i="115"/>
  <c r="T97" i="118"/>
  <c r="S141" i="64"/>
  <c r="K110" i="64"/>
  <c r="K109" i="64" s="1"/>
  <c r="L116" i="106"/>
  <c r="L116" i="115"/>
  <c r="L116" i="118"/>
  <c r="L116" i="114"/>
  <c r="L116" i="111"/>
  <c r="L116" i="112"/>
  <c r="L116" i="116"/>
  <c r="L116" i="103"/>
  <c r="AP13" i="103" s="1"/>
  <c r="L116" i="105"/>
  <c r="AP13" i="106" s="1"/>
  <c r="L116" i="107"/>
  <c r="L116" i="104"/>
  <c r="L116" i="113"/>
  <c r="AP13" i="114" s="1"/>
  <c r="L116" i="117"/>
  <c r="Q110" i="64"/>
  <c r="Q14" i="64" s="1"/>
  <c r="R116" i="104"/>
  <c r="R116" i="113"/>
  <c r="R116" i="117"/>
  <c r="R116" i="111"/>
  <c r="R116" i="105"/>
  <c r="R116" i="114"/>
  <c r="R116" i="107"/>
  <c r="R116" i="106"/>
  <c r="R116" i="115"/>
  <c r="R116" i="118"/>
  <c r="R116" i="112"/>
  <c r="R116" i="116"/>
  <c r="R116" i="103"/>
  <c r="M110" i="64"/>
  <c r="N116" i="104"/>
  <c r="N116" i="113"/>
  <c r="N116" i="117"/>
  <c r="N116" i="116"/>
  <c r="N116" i="105"/>
  <c r="N116" i="114"/>
  <c r="N116" i="107"/>
  <c r="N116" i="111"/>
  <c r="N116" i="112"/>
  <c r="N116" i="103"/>
  <c r="N116" i="106"/>
  <c r="N116" i="115"/>
  <c r="AR13" i="116" s="1"/>
  <c r="N116" i="118"/>
  <c r="S110" i="64"/>
  <c r="S14" i="64" s="1"/>
  <c r="T116" i="106"/>
  <c r="T116" i="115"/>
  <c r="T116" i="118"/>
  <c r="T116" i="114"/>
  <c r="T116" i="111"/>
  <c r="T116" i="112"/>
  <c r="T116" i="116"/>
  <c r="T116" i="103"/>
  <c r="AX13" i="103" s="1"/>
  <c r="T116" i="105"/>
  <c r="AX13" i="106" s="1"/>
  <c r="T116" i="104"/>
  <c r="T116" i="113"/>
  <c r="T116" i="117"/>
  <c r="T116" i="107"/>
  <c r="O110" i="64"/>
  <c r="O109" i="64" s="1"/>
  <c r="P116" i="106"/>
  <c r="P116" i="115"/>
  <c r="P116" i="118"/>
  <c r="P116" i="107"/>
  <c r="P116" i="111"/>
  <c r="P116" i="112"/>
  <c r="P116" i="116"/>
  <c r="P116" i="103"/>
  <c r="AT13" i="103" s="1"/>
  <c r="P116" i="114"/>
  <c r="P116" i="104"/>
  <c r="P116" i="113"/>
  <c r="P116" i="117"/>
  <c r="AT13" i="107" s="1"/>
  <c r="P116" i="105"/>
  <c r="E126" i="64"/>
  <c r="E135" i="64"/>
  <c r="E137" i="64"/>
  <c r="E133" i="64"/>
  <c r="E130" i="64"/>
  <c r="E138" i="64"/>
  <c r="E127" i="64"/>
  <c r="E131" i="64"/>
  <c r="E136" i="64"/>
  <c r="E132" i="64"/>
  <c r="E129" i="64"/>
  <c r="E128" i="64"/>
  <c r="E134" i="64"/>
  <c r="E101" i="64"/>
  <c r="E98" i="64"/>
  <c r="E103" i="64"/>
  <c r="E100" i="64"/>
  <c r="E102" i="64"/>
  <c r="E106" i="64"/>
  <c r="E105" i="64"/>
  <c r="E107" i="64"/>
  <c r="E97" i="64"/>
  <c r="E99" i="64"/>
  <c r="E104" i="64"/>
  <c r="E96" i="64"/>
  <c r="E95" i="64"/>
  <c r="E65" i="64"/>
  <c r="E75" i="64"/>
  <c r="E70" i="64"/>
  <c r="E69" i="64"/>
  <c r="E76" i="64"/>
  <c r="E73" i="64"/>
  <c r="E64" i="64"/>
  <c r="E68" i="64"/>
  <c r="E72" i="64"/>
  <c r="E74" i="64"/>
  <c r="E67" i="64"/>
  <c r="E66" i="64"/>
  <c r="E71" i="64"/>
  <c r="T155" i="64"/>
  <c r="S155" i="64" s="1"/>
  <c r="P155" i="64"/>
  <c r="O155" i="64" s="1"/>
  <c r="L155" i="64"/>
  <c r="K155" i="64" s="1"/>
  <c r="H155" i="64"/>
  <c r="G155" i="64" s="1"/>
  <c r="R155" i="64"/>
  <c r="Q155" i="64" s="1"/>
  <c r="N155" i="64"/>
  <c r="M155" i="64" s="1"/>
  <c r="J155" i="64"/>
  <c r="I155" i="64" s="1"/>
  <c r="F155" i="64"/>
  <c r="E155" i="64" s="1"/>
  <c r="T120" i="64"/>
  <c r="S120" i="64" s="1"/>
  <c r="P120" i="64"/>
  <c r="O120" i="64" s="1"/>
  <c r="L120" i="64"/>
  <c r="K120" i="64" s="1"/>
  <c r="R120" i="64"/>
  <c r="Q120" i="64" s="1"/>
  <c r="N120" i="64"/>
  <c r="M120" i="64" s="1"/>
  <c r="F120" i="64"/>
  <c r="E120" i="64" s="1"/>
  <c r="T124" i="64"/>
  <c r="S124" i="64" s="1"/>
  <c r="P124" i="64"/>
  <c r="O124" i="64" s="1"/>
  <c r="L124" i="64"/>
  <c r="K124" i="64" s="1"/>
  <c r="H124" i="64"/>
  <c r="G124" i="64" s="1"/>
  <c r="R124" i="64"/>
  <c r="Q124" i="64" s="1"/>
  <c r="N124" i="64"/>
  <c r="M124" i="64" s="1"/>
  <c r="J124" i="64"/>
  <c r="I124" i="64" s="1"/>
  <c r="F124" i="64"/>
  <c r="E124" i="64" s="1"/>
  <c r="T89" i="64"/>
  <c r="S89" i="64" s="1"/>
  <c r="P89" i="64"/>
  <c r="O89" i="64" s="1"/>
  <c r="L89" i="64"/>
  <c r="K89" i="64" s="1"/>
  <c r="H89" i="64"/>
  <c r="G89" i="64" s="1"/>
  <c r="R89" i="64"/>
  <c r="Q89" i="64" s="1"/>
  <c r="N89" i="64"/>
  <c r="M89" i="64" s="1"/>
  <c r="J89" i="64"/>
  <c r="I89" i="64" s="1"/>
  <c r="E89" i="64"/>
  <c r="T62" i="64"/>
  <c r="S62" i="64" s="1"/>
  <c r="P62" i="64"/>
  <c r="O62" i="64" s="1"/>
  <c r="L62" i="64"/>
  <c r="K62" i="64" s="1"/>
  <c r="H62" i="64"/>
  <c r="G62" i="64" s="1"/>
  <c r="R62" i="64"/>
  <c r="Q62" i="64" s="1"/>
  <c r="N62" i="64"/>
  <c r="M62" i="64" s="1"/>
  <c r="J62" i="64"/>
  <c r="I62" i="64" s="1"/>
  <c r="F62" i="64"/>
  <c r="E62" i="64" s="1"/>
  <c r="T58" i="64"/>
  <c r="S58" i="64" s="1"/>
  <c r="P58" i="64"/>
  <c r="O58" i="64" s="1"/>
  <c r="L58" i="64"/>
  <c r="K58" i="64" s="1"/>
  <c r="R58" i="64"/>
  <c r="Q58" i="64" s="1"/>
  <c r="N58" i="64"/>
  <c r="M58" i="64" s="1"/>
  <c r="F58" i="64"/>
  <c r="E58" i="64" s="1"/>
  <c r="Q78" i="64"/>
  <c r="K78" i="64"/>
  <c r="M109" i="64"/>
  <c r="M14" i="64"/>
  <c r="K15" i="64"/>
  <c r="F141" i="64"/>
  <c r="E141" i="64" s="1"/>
  <c r="R15" i="64"/>
  <c r="T15" i="64"/>
  <c r="N15" i="64"/>
  <c r="P15" i="64"/>
  <c r="L15" i="64"/>
  <c r="R116" i="99"/>
  <c r="R14" i="64"/>
  <c r="R116" i="100"/>
  <c r="R116" i="101"/>
  <c r="P116" i="99"/>
  <c r="P116" i="100"/>
  <c r="P116" i="101"/>
  <c r="P14" i="64"/>
  <c r="E110" i="64"/>
  <c r="T116" i="99"/>
  <c r="T116" i="100"/>
  <c r="T116" i="101"/>
  <c r="T14" i="64"/>
  <c r="L116" i="99"/>
  <c r="L116" i="100"/>
  <c r="L116" i="101"/>
  <c r="L14" i="64"/>
  <c r="N116" i="100"/>
  <c r="N116" i="101"/>
  <c r="N116" i="99"/>
  <c r="N14" i="64"/>
  <c r="F79" i="64"/>
  <c r="E79" i="64" s="1"/>
  <c r="R97" i="100"/>
  <c r="R97" i="101"/>
  <c r="R13" i="64"/>
  <c r="R97" i="99"/>
  <c r="T97" i="99"/>
  <c r="T97" i="100"/>
  <c r="T97" i="101"/>
  <c r="T13" i="64"/>
  <c r="N97" i="99"/>
  <c r="N13" i="64"/>
  <c r="N97" i="100"/>
  <c r="N97" i="101"/>
  <c r="P97" i="99"/>
  <c r="P97" i="100"/>
  <c r="P97" i="101"/>
  <c r="P13" i="64"/>
  <c r="L97" i="99"/>
  <c r="L97" i="100"/>
  <c r="L97" i="101"/>
  <c r="L13" i="64"/>
  <c r="U93" i="64"/>
  <c r="O14" i="64" l="1"/>
  <c r="K14" i="64"/>
  <c r="S13" i="64"/>
  <c r="AT13" i="106"/>
  <c r="AT12" i="113"/>
  <c r="AR14" i="117"/>
  <c r="Q135" i="100"/>
  <c r="Q135" i="101"/>
  <c r="Q135" i="99"/>
  <c r="Q15" i="64"/>
  <c r="M135" i="100"/>
  <c r="M135" i="101"/>
  <c r="M135" i="99"/>
  <c r="Q140" i="64"/>
  <c r="S135" i="99"/>
  <c r="S135" i="100"/>
  <c r="S135" i="101"/>
  <c r="O135" i="99"/>
  <c r="O135" i="100"/>
  <c r="O135" i="101"/>
  <c r="K140" i="64"/>
  <c r="K135" i="99"/>
  <c r="K135" i="100"/>
  <c r="K135" i="101"/>
  <c r="AR14" i="113"/>
  <c r="AX14" i="116"/>
  <c r="AV14" i="104"/>
  <c r="AP14" i="105"/>
  <c r="M135" i="104"/>
  <c r="M135" i="113"/>
  <c r="M135" i="117"/>
  <c r="M135" i="105"/>
  <c r="M135" i="114"/>
  <c r="M135" i="107"/>
  <c r="M135" i="106"/>
  <c r="M135" i="115"/>
  <c r="M135" i="118"/>
  <c r="M135" i="111"/>
  <c r="M135" i="112"/>
  <c r="M135" i="116"/>
  <c r="M135" i="103"/>
  <c r="AQ14" i="103" s="1"/>
  <c r="O135" i="106"/>
  <c r="O135" i="115"/>
  <c r="O135" i="118"/>
  <c r="O135" i="111"/>
  <c r="O135" i="112"/>
  <c r="O135" i="116"/>
  <c r="O135" i="104"/>
  <c r="O135" i="113"/>
  <c r="O135" i="117"/>
  <c r="O135" i="105"/>
  <c r="O135" i="114"/>
  <c r="O135" i="107"/>
  <c r="O135" i="103"/>
  <c r="AS14" i="103" s="1"/>
  <c r="K135" i="106"/>
  <c r="K135" i="115"/>
  <c r="K135" i="118"/>
  <c r="K135" i="111"/>
  <c r="K135" i="112"/>
  <c r="K135" i="116"/>
  <c r="K135" i="104"/>
  <c r="K135" i="113"/>
  <c r="K135" i="117"/>
  <c r="K135" i="105"/>
  <c r="K135" i="114"/>
  <c r="K135" i="107"/>
  <c r="K135" i="103"/>
  <c r="AO14" i="103" s="1"/>
  <c r="S135" i="106"/>
  <c r="S135" i="115"/>
  <c r="S135" i="118"/>
  <c r="S135" i="111"/>
  <c r="S135" i="112"/>
  <c r="S135" i="116"/>
  <c r="S135" i="104"/>
  <c r="S135" i="113"/>
  <c r="S135" i="117"/>
  <c r="S135" i="105"/>
  <c r="S135" i="114"/>
  <c r="S135" i="107"/>
  <c r="S135" i="103"/>
  <c r="AW14" i="103" s="1"/>
  <c r="Q135" i="104"/>
  <c r="Q135" i="113"/>
  <c r="Q135" i="117"/>
  <c r="Q135" i="105"/>
  <c r="Q135" i="114"/>
  <c r="Q135" i="107"/>
  <c r="Q135" i="106"/>
  <c r="Q135" i="115"/>
  <c r="Q135" i="118"/>
  <c r="Q135" i="111"/>
  <c r="Q135" i="112"/>
  <c r="Q135" i="116"/>
  <c r="Q135" i="103"/>
  <c r="S140" i="64"/>
  <c r="M15" i="64"/>
  <c r="O140" i="64"/>
  <c r="AT14" i="116"/>
  <c r="AR13" i="111"/>
  <c r="AX12" i="115"/>
  <c r="AR14" i="107"/>
  <c r="AP12" i="106"/>
  <c r="AP12" i="105"/>
  <c r="AR12" i="111"/>
  <c r="AR12" i="118"/>
  <c r="AR13" i="104"/>
  <c r="AT12" i="107"/>
  <c r="AP12" i="118"/>
  <c r="AP12" i="111"/>
  <c r="AX14" i="115"/>
  <c r="AT13" i="111"/>
  <c r="AX12" i="105"/>
  <c r="AX12" i="111"/>
  <c r="AP13" i="111"/>
  <c r="AV12" i="105"/>
  <c r="AR12" i="104"/>
  <c r="AT12" i="117"/>
  <c r="AP14" i="114"/>
  <c r="AX14" i="105"/>
  <c r="AX14" i="111"/>
  <c r="AR14" i="116"/>
  <c r="AR14" i="106"/>
  <c r="AT14" i="105"/>
  <c r="AT14" i="111"/>
  <c r="AP12" i="104"/>
  <c r="AX12" i="118"/>
  <c r="AX12" i="114"/>
  <c r="AP12" i="114"/>
  <c r="AP12" i="112"/>
  <c r="AT12" i="116"/>
  <c r="AT13" i="105"/>
  <c r="AT13" i="112"/>
  <c r="AX13" i="117"/>
  <c r="AX13" i="114"/>
  <c r="AP13" i="107"/>
  <c r="AP13" i="112"/>
  <c r="M13" i="64"/>
  <c r="AP14" i="106"/>
  <c r="AP14" i="112"/>
  <c r="M140" i="64"/>
  <c r="AP14" i="117"/>
  <c r="AT13" i="115"/>
  <c r="AR13" i="115"/>
  <c r="AP13" i="115"/>
  <c r="AR14" i="112"/>
  <c r="AR13" i="105"/>
  <c r="AP14" i="116"/>
  <c r="AX12" i="104"/>
  <c r="AR13" i="103"/>
  <c r="AP12" i="113"/>
  <c r="AT13" i="114"/>
  <c r="AT13" i="117"/>
  <c r="AT13" i="118"/>
  <c r="AX13" i="118"/>
  <c r="AR13" i="112"/>
  <c r="AR13" i="118"/>
  <c r="AP13" i="104"/>
  <c r="AV12" i="104"/>
  <c r="AP12" i="115"/>
  <c r="AR12" i="107"/>
  <c r="Q109" i="64"/>
  <c r="AX13" i="113"/>
  <c r="AX14" i="117"/>
  <c r="AX13" i="116"/>
  <c r="AR13" i="117"/>
  <c r="AX14" i="107"/>
  <c r="AX12" i="116"/>
  <c r="AR14" i="118"/>
  <c r="AR14" i="114"/>
  <c r="AT14" i="107"/>
  <c r="AR12" i="115"/>
  <c r="AV14" i="112"/>
  <c r="AT12" i="112"/>
  <c r="AP14" i="111"/>
  <c r="AT14" i="115"/>
  <c r="AR12" i="114"/>
  <c r="AX14" i="118"/>
  <c r="AX12" i="113"/>
  <c r="AR12" i="113"/>
  <c r="AR12" i="112"/>
  <c r="AR13" i="114"/>
  <c r="AP14" i="115"/>
  <c r="S109" i="64"/>
  <c r="O78" i="64"/>
  <c r="AX14" i="104"/>
  <c r="AX13" i="111"/>
  <c r="AP13" i="116"/>
  <c r="AP13" i="118"/>
  <c r="AX14" i="114"/>
  <c r="AX12" i="112"/>
  <c r="AX12" i="107"/>
  <c r="AR14" i="111"/>
  <c r="AR14" i="105"/>
  <c r="AV12" i="114"/>
  <c r="AV12" i="118"/>
  <c r="AT14" i="114"/>
  <c r="AP12" i="107"/>
  <c r="AV14" i="107"/>
  <c r="AT12" i="115"/>
  <c r="AT12" i="105"/>
  <c r="AT12" i="111"/>
  <c r="AP14" i="107"/>
  <c r="O15" i="64"/>
  <c r="S15" i="64"/>
  <c r="AX13" i="115"/>
  <c r="AP13" i="113"/>
  <c r="AV14" i="113"/>
  <c r="AR12" i="105"/>
  <c r="AT13" i="104"/>
  <c r="AV13" i="117"/>
  <c r="AV12" i="115"/>
  <c r="AV14" i="118"/>
  <c r="AV14" i="114"/>
  <c r="AT12" i="118"/>
  <c r="AX14" i="112"/>
  <c r="AT14" i="113"/>
  <c r="AP12" i="117"/>
  <c r="AT13" i="116"/>
  <c r="AX13" i="107"/>
  <c r="AR13" i="107"/>
  <c r="AT14" i="112"/>
  <c r="AT14" i="106"/>
  <c r="AX14" i="113"/>
  <c r="AR12" i="117"/>
  <c r="AT14" i="118"/>
  <c r="AR14" i="115"/>
  <c r="AP14" i="103"/>
  <c r="AT12" i="106"/>
  <c r="AV14" i="116"/>
  <c r="AV14" i="103"/>
  <c r="AV14" i="111"/>
  <c r="AP13" i="105"/>
  <c r="AR12" i="106"/>
  <c r="AP14" i="118"/>
  <c r="AP12" i="116"/>
  <c r="AT13" i="113"/>
  <c r="AT12" i="104"/>
  <c r="AX13" i="104"/>
  <c r="AR12" i="116"/>
  <c r="AP13" i="117"/>
  <c r="AX12" i="106"/>
  <c r="AX12" i="117"/>
  <c r="AV13" i="104"/>
  <c r="AV12" i="111"/>
  <c r="AV12" i="103"/>
  <c r="AT14" i="104"/>
  <c r="M97" i="104"/>
  <c r="M97" i="113"/>
  <c r="M97" i="117"/>
  <c r="M97" i="105"/>
  <c r="M97" i="114"/>
  <c r="M97" i="107"/>
  <c r="M97" i="106"/>
  <c r="M97" i="115"/>
  <c r="M97" i="118"/>
  <c r="M97" i="103"/>
  <c r="AQ12" i="103" s="1"/>
  <c r="M97" i="111"/>
  <c r="M97" i="112"/>
  <c r="M97" i="116"/>
  <c r="AV14" i="117"/>
  <c r="O97" i="106"/>
  <c r="O97" i="115"/>
  <c r="O97" i="118"/>
  <c r="O97" i="111"/>
  <c r="O97" i="112"/>
  <c r="O97" i="116"/>
  <c r="O97" i="103"/>
  <c r="AS12" i="103" s="1"/>
  <c r="O97" i="104"/>
  <c r="O97" i="113"/>
  <c r="O97" i="117"/>
  <c r="O97" i="114"/>
  <c r="O97" i="107"/>
  <c r="O97" i="105"/>
  <c r="AS12" i="106" s="1"/>
  <c r="AX14" i="106"/>
  <c r="AR13" i="113"/>
  <c r="AV13" i="113"/>
  <c r="AV13" i="118"/>
  <c r="AV12" i="117"/>
  <c r="AV12" i="116"/>
  <c r="AV12" i="106"/>
  <c r="AV14" i="115"/>
  <c r="AV14" i="105"/>
  <c r="AP14" i="113"/>
  <c r="AR13" i="106"/>
  <c r="AR14" i="104"/>
  <c r="AX13" i="105"/>
  <c r="S97" i="106"/>
  <c r="S97" i="115"/>
  <c r="S97" i="118"/>
  <c r="S97" i="111"/>
  <c r="S97" i="112"/>
  <c r="S97" i="116"/>
  <c r="S97" i="103"/>
  <c r="AW12" i="103" s="1"/>
  <c r="S97" i="104"/>
  <c r="S97" i="113"/>
  <c r="S97" i="117"/>
  <c r="S97" i="107"/>
  <c r="AW12" i="118" s="1"/>
  <c r="S97" i="105"/>
  <c r="S97" i="114"/>
  <c r="AV12" i="107"/>
  <c r="AV12" i="113"/>
  <c r="AV12" i="112"/>
  <c r="Q97" i="104"/>
  <c r="Q97" i="113"/>
  <c r="Q97" i="117"/>
  <c r="Q97" i="105"/>
  <c r="Q97" i="114"/>
  <c r="Q97" i="107"/>
  <c r="Q97" i="106"/>
  <c r="Q97" i="115"/>
  <c r="Q97" i="118"/>
  <c r="Q97" i="111"/>
  <c r="Q97" i="112"/>
  <c r="Q97" i="116"/>
  <c r="Q97" i="103"/>
  <c r="AT14" i="117"/>
  <c r="K97" i="106"/>
  <c r="K97" i="115"/>
  <c r="K97" i="118"/>
  <c r="K97" i="111"/>
  <c r="K97" i="112"/>
  <c r="K97" i="116"/>
  <c r="K97" i="103"/>
  <c r="AO12" i="103" s="1"/>
  <c r="K97" i="104"/>
  <c r="K97" i="113"/>
  <c r="K97" i="117"/>
  <c r="K97" i="105"/>
  <c r="K97" i="114"/>
  <c r="K97" i="107"/>
  <c r="AV14" i="106"/>
  <c r="AT12" i="114"/>
  <c r="AP14" i="104"/>
  <c r="AX13" i="112"/>
  <c r="AV13" i="103"/>
  <c r="AV13" i="111"/>
  <c r="AV13" i="116"/>
  <c r="AV13" i="106"/>
  <c r="AV13" i="105"/>
  <c r="S116" i="105"/>
  <c r="S116" i="114"/>
  <c r="S116" i="107"/>
  <c r="S116" i="113"/>
  <c r="S116" i="106"/>
  <c r="S116" i="115"/>
  <c r="S116" i="118"/>
  <c r="S116" i="111"/>
  <c r="S116" i="112"/>
  <c r="S116" i="116"/>
  <c r="S116" i="103"/>
  <c r="AW13" i="103" s="1"/>
  <c r="S116" i="104"/>
  <c r="S116" i="117"/>
  <c r="AV13" i="112"/>
  <c r="Q116" i="111"/>
  <c r="Q116" i="112"/>
  <c r="Q116" i="116"/>
  <c r="Q116" i="103"/>
  <c r="AU13" i="103" s="1"/>
  <c r="Q116" i="104"/>
  <c r="Q116" i="113"/>
  <c r="Q116" i="117"/>
  <c r="Q116" i="115"/>
  <c r="Q116" i="105"/>
  <c r="Q116" i="114"/>
  <c r="Q116" i="107"/>
  <c r="Q116" i="106"/>
  <c r="Q116" i="118"/>
  <c r="AV13" i="107"/>
  <c r="O116" i="105"/>
  <c r="O116" i="114"/>
  <c r="O116" i="107"/>
  <c r="O116" i="117"/>
  <c r="O116" i="106"/>
  <c r="O116" i="115"/>
  <c r="O116" i="118"/>
  <c r="O116" i="104"/>
  <c r="O116" i="113"/>
  <c r="O116" i="111"/>
  <c r="O116" i="112"/>
  <c r="O116" i="116"/>
  <c r="AS13" i="117" s="1"/>
  <c r="O116" i="103"/>
  <c r="AS13" i="103" s="1"/>
  <c r="M116" i="111"/>
  <c r="M116" i="112"/>
  <c r="M116" i="116"/>
  <c r="M116" i="103"/>
  <c r="AQ13" i="103" s="1"/>
  <c r="M116" i="115"/>
  <c r="M116" i="104"/>
  <c r="M116" i="113"/>
  <c r="M116" i="117"/>
  <c r="M116" i="106"/>
  <c r="M116" i="118"/>
  <c r="M116" i="105"/>
  <c r="M116" i="114"/>
  <c r="M116" i="107"/>
  <c r="AV13" i="115"/>
  <c r="AV13" i="114"/>
  <c r="K116" i="105"/>
  <c r="K116" i="114"/>
  <c r="K116" i="107"/>
  <c r="K116" i="106"/>
  <c r="K116" i="115"/>
  <c r="K116" i="118"/>
  <c r="K116" i="117"/>
  <c r="AO13" i="107" s="1"/>
  <c r="K116" i="111"/>
  <c r="K116" i="112"/>
  <c r="K116" i="116"/>
  <c r="K116" i="103"/>
  <c r="AO13" i="103" s="1"/>
  <c r="K116" i="104"/>
  <c r="K116" i="113"/>
  <c r="U124" i="64"/>
  <c r="U62" i="64"/>
  <c r="U155" i="64"/>
  <c r="U89" i="64"/>
  <c r="E109" i="64"/>
  <c r="E14" i="64"/>
  <c r="E140" i="64"/>
  <c r="E15" i="64"/>
  <c r="F15" i="64"/>
  <c r="S116" i="100"/>
  <c r="S116" i="101"/>
  <c r="S116" i="99"/>
  <c r="F14" i="64"/>
  <c r="O116" i="100"/>
  <c r="O116" i="101"/>
  <c r="O116" i="99"/>
  <c r="Q116" i="101"/>
  <c r="Q116" i="99"/>
  <c r="Q116" i="100"/>
  <c r="M116" i="100"/>
  <c r="M116" i="101"/>
  <c r="M116" i="99"/>
  <c r="K116" i="100"/>
  <c r="K116" i="101"/>
  <c r="K116" i="99"/>
  <c r="K97" i="100"/>
  <c r="K97" i="101"/>
  <c r="K97" i="99"/>
  <c r="Q97" i="100"/>
  <c r="Q97" i="101"/>
  <c r="Q97" i="99"/>
  <c r="F13" i="64"/>
  <c r="O97" i="100"/>
  <c r="O97" i="101"/>
  <c r="O97" i="99"/>
  <c r="M97" i="101"/>
  <c r="M97" i="99"/>
  <c r="M97" i="100"/>
  <c r="S97" i="100"/>
  <c r="S97" i="101"/>
  <c r="S97" i="99"/>
  <c r="AW14" i="107" l="1"/>
  <c r="AS14" i="105"/>
  <c r="AQ14" i="113"/>
  <c r="AS12" i="113"/>
  <c r="AQ14" i="115"/>
  <c r="AW13" i="118"/>
  <c r="AU13" i="105"/>
  <c r="AO12" i="112"/>
  <c r="AS12" i="112"/>
  <c r="AU12" i="104"/>
  <c r="AO13" i="113"/>
  <c r="AS13" i="106"/>
  <c r="AU13" i="107"/>
  <c r="AU13" i="117"/>
  <c r="AW13" i="112"/>
  <c r="AW13" i="106"/>
  <c r="AS14" i="113"/>
  <c r="AS14" i="112"/>
  <c r="AO12" i="113"/>
  <c r="AU13" i="116"/>
  <c r="AO13" i="105"/>
  <c r="AO13" i="106"/>
  <c r="AS13" i="105"/>
  <c r="AW13" i="105"/>
  <c r="AQ13" i="114"/>
  <c r="AS13" i="113"/>
  <c r="AU13" i="118"/>
  <c r="AO12" i="106"/>
  <c r="AQ13" i="117"/>
  <c r="AS13" i="107"/>
  <c r="AW13" i="113"/>
  <c r="AO12" i="114"/>
  <c r="AW12" i="107"/>
  <c r="AW13" i="107"/>
  <c r="AS12" i="114"/>
  <c r="AQ12" i="117"/>
  <c r="AO13" i="114"/>
  <c r="AQ13" i="115"/>
  <c r="AQ13" i="111"/>
  <c r="AS13" i="111"/>
  <c r="AS13" i="114"/>
  <c r="AW13" i="117"/>
  <c r="AQ14" i="118"/>
  <c r="AO14" i="112"/>
  <c r="AW14" i="116"/>
  <c r="AW14" i="105"/>
  <c r="AW14" i="117"/>
  <c r="AO14" i="113"/>
  <c r="AU14" i="116"/>
  <c r="AO14" i="104"/>
  <c r="AO14" i="118"/>
  <c r="AO14" i="105"/>
  <c r="AU14" i="106"/>
  <c r="AO12" i="107"/>
  <c r="AU12" i="117"/>
  <c r="AQ12" i="112"/>
  <c r="AO12" i="118"/>
  <c r="AQ12" i="104"/>
  <c r="AU12" i="106"/>
  <c r="AW12" i="111"/>
  <c r="AU14" i="118"/>
  <c r="AO12" i="105"/>
  <c r="AO12" i="111"/>
  <c r="AS12" i="118"/>
  <c r="AS12" i="104"/>
  <c r="AW12" i="114"/>
  <c r="AW12" i="113"/>
  <c r="AW12" i="112"/>
  <c r="AS14" i="114"/>
  <c r="AU14" i="114"/>
  <c r="AW14" i="113"/>
  <c r="AS13" i="112"/>
  <c r="AU13" i="104"/>
  <c r="AW12" i="116"/>
  <c r="AS13" i="118"/>
  <c r="AW14" i="104"/>
  <c r="AQ12" i="111"/>
  <c r="AO14" i="111"/>
  <c r="AO12" i="104"/>
  <c r="AO12" i="115"/>
  <c r="AO13" i="117"/>
  <c r="AO13" i="118"/>
  <c r="AQ13" i="118"/>
  <c r="AQ13" i="112"/>
  <c r="AU13" i="106"/>
  <c r="AO14" i="107"/>
  <c r="AW12" i="106"/>
  <c r="AS12" i="115"/>
  <c r="AQ12" i="116"/>
  <c r="AQ12" i="105"/>
  <c r="AQ14" i="116"/>
  <c r="AS14" i="106"/>
  <c r="AU12" i="118"/>
  <c r="AU12" i="114"/>
  <c r="AS13" i="115"/>
  <c r="AO12" i="117"/>
  <c r="AO12" i="116"/>
  <c r="AO14" i="117"/>
  <c r="AQ14" i="114"/>
  <c r="AQ14" i="105"/>
  <c r="AQ14" i="104"/>
  <c r="AO14" i="106"/>
  <c r="AU13" i="111"/>
  <c r="AW12" i="115"/>
  <c r="AS12" i="105"/>
  <c r="AS12" i="111"/>
  <c r="AQ12" i="107"/>
  <c r="AQ13" i="107"/>
  <c r="AQ14" i="111"/>
  <c r="AQ12" i="114"/>
  <c r="AS14" i="118"/>
  <c r="AQ14" i="106"/>
  <c r="AW14" i="118"/>
  <c r="AO13" i="115"/>
  <c r="AW13" i="116"/>
  <c r="AW13" i="115"/>
  <c r="AO14" i="116"/>
  <c r="AW12" i="105"/>
  <c r="AS12" i="117"/>
  <c r="AS14" i="116"/>
  <c r="AW14" i="114"/>
  <c r="AO13" i="116"/>
  <c r="AQ14" i="107"/>
  <c r="AS14" i="115"/>
  <c r="AQ12" i="115"/>
  <c r="AS12" i="116"/>
  <c r="AO14" i="115"/>
  <c r="AW14" i="111"/>
  <c r="AQ13" i="104"/>
  <c r="AW12" i="104"/>
  <c r="AW14" i="115"/>
  <c r="AQ12" i="106"/>
  <c r="AO13" i="104"/>
  <c r="AQ13" i="106"/>
  <c r="AU13" i="115"/>
  <c r="AU13" i="114"/>
  <c r="AU13" i="113"/>
  <c r="AU14" i="113"/>
  <c r="AW12" i="117"/>
  <c r="AS14" i="117"/>
  <c r="AS14" i="104"/>
  <c r="AQ14" i="117"/>
  <c r="AW14" i="106"/>
  <c r="AO14" i="114"/>
  <c r="AW14" i="112"/>
  <c r="AS12" i="107"/>
  <c r="AQ12" i="113"/>
  <c r="AS14" i="111"/>
  <c r="AU14" i="103"/>
  <c r="AU14" i="111"/>
  <c r="AU12" i="116"/>
  <c r="AQ12" i="118"/>
  <c r="AO13" i="111"/>
  <c r="AS14" i="107"/>
  <c r="AQ14" i="112"/>
  <c r="AU14" i="112"/>
  <c r="AU14" i="107"/>
  <c r="AU14" i="117"/>
  <c r="AU12" i="113"/>
  <c r="AU12" i="112"/>
  <c r="AU12" i="107"/>
  <c r="AW13" i="104"/>
  <c r="AO13" i="112"/>
  <c r="AU14" i="115"/>
  <c r="AU14" i="105"/>
  <c r="AU14" i="104"/>
  <c r="AU12" i="111"/>
  <c r="AU12" i="103"/>
  <c r="AU12" i="115"/>
  <c r="AU12" i="105"/>
  <c r="AS13" i="104"/>
  <c r="AW13" i="111"/>
  <c r="AS13" i="116"/>
  <c r="AU13" i="112"/>
  <c r="AQ13" i="113"/>
  <c r="AQ13" i="116"/>
  <c r="AW13" i="114"/>
  <c r="AQ13" i="105"/>
  <c r="E78" i="64"/>
  <c r="E13" i="64"/>
  <c r="AP95" i="99"/>
  <c r="R42" i="99" s="1"/>
  <c r="R41" i="99" s="1"/>
  <c r="R11" i="99" s="1"/>
  <c r="AN95" i="99"/>
  <c r="N42" i="99" s="1"/>
  <c r="T25" i="64" l="1"/>
  <c r="S25" i="64" s="1"/>
  <c r="T22" i="64"/>
  <c r="S22" i="64" s="1"/>
  <c r="R156" i="99"/>
  <c r="R25" i="64"/>
  <c r="Q25" i="64" s="1"/>
  <c r="R22" i="64"/>
  <c r="Q22" i="64" s="1"/>
  <c r="L25" i="64"/>
  <c r="K25" i="64" s="1"/>
  <c r="L22" i="64"/>
  <c r="K22" i="64" s="1"/>
  <c r="R32" i="99"/>
  <c r="R21" i="64"/>
  <c r="Q21" i="64" s="1"/>
  <c r="N41" i="99"/>
  <c r="N11" i="99" s="1"/>
  <c r="AP45" i="100"/>
  <c r="AP95" i="100" s="1"/>
  <c r="R42" i="100" s="1"/>
  <c r="R41" i="100" s="1"/>
  <c r="R11" i="100" s="1"/>
  <c r="AN45" i="100"/>
  <c r="AN95" i="100" s="1"/>
  <c r="N42" i="100" s="1"/>
  <c r="N41" i="100" s="1"/>
  <c r="N11" i="100" s="1"/>
  <c r="T26" i="64" l="1"/>
  <c r="S26" i="64" s="1"/>
  <c r="R32" i="100"/>
  <c r="R156" i="100"/>
  <c r="R26" i="64"/>
  <c r="Q26" i="64" s="1"/>
  <c r="N32" i="100"/>
  <c r="N156" i="100"/>
  <c r="N26" i="64"/>
  <c r="M26" i="64" s="1"/>
  <c r="N32" i="99"/>
  <c r="N156" i="99"/>
  <c r="N25" i="64"/>
  <c r="M25" i="64" s="1"/>
  <c r="N22" i="64"/>
  <c r="M22" i="64" s="1"/>
  <c r="L26" i="64"/>
  <c r="K26" i="64" s="1"/>
  <c r="AN45" i="101"/>
  <c r="AN95" i="101" s="1"/>
  <c r="N42" i="101" s="1"/>
  <c r="N41" i="101" s="1"/>
  <c r="N11" i="101" s="1"/>
  <c r="AP45" i="101"/>
  <c r="AP95" i="101" s="1"/>
  <c r="R42" i="101" s="1"/>
  <c r="R41" i="101" s="1"/>
  <c r="R11" i="101" s="1"/>
  <c r="R32" i="101" l="1"/>
  <c r="R156" i="101"/>
  <c r="N32" i="101"/>
  <c r="N156" i="101"/>
  <c r="P25" i="64" l="1"/>
  <c r="O25" i="64" s="1"/>
  <c r="P26" i="64" l="1"/>
  <c r="O26" i="64" s="1"/>
  <c r="AL45" i="98" l="1"/>
  <c r="AL57" i="98" l="1"/>
  <c r="AL48" i="98"/>
  <c r="J43" i="99"/>
  <c r="AL53" i="98"/>
  <c r="AL46" i="98"/>
  <c r="J43" i="98"/>
  <c r="J98" i="98"/>
  <c r="J12" i="98" s="1"/>
  <c r="H98" i="98"/>
  <c r="H12" i="98" s="1"/>
  <c r="AL52" i="98"/>
  <c r="J136" i="98"/>
  <c r="J14" i="98" s="1"/>
  <c r="AL55" i="98"/>
  <c r="AL49" i="98"/>
  <c r="AL58" i="98"/>
  <c r="AL54" i="98"/>
  <c r="AL51" i="98"/>
  <c r="J117" i="98"/>
  <c r="J13" i="98" s="1"/>
  <c r="H117" i="98"/>
  <c r="H13" i="98" s="1"/>
  <c r="AL47" i="98"/>
  <c r="AL56" i="98"/>
  <c r="AL50" i="98"/>
  <c r="AL59" i="98"/>
  <c r="I12" i="98" l="1"/>
  <c r="J33" i="98"/>
  <c r="G12" i="98"/>
  <c r="H33" i="98"/>
  <c r="I14" i="98"/>
  <c r="J35" i="98"/>
  <c r="G13" i="98"/>
  <c r="H34" i="98"/>
  <c r="I13" i="98"/>
  <c r="J34" i="98"/>
  <c r="AL95" i="98"/>
  <c r="J42" i="98" s="1"/>
  <c r="J41" i="98" s="1"/>
  <c r="J11" i="98" s="1"/>
  <c r="J156" i="98" s="1"/>
  <c r="J98" i="99"/>
  <c r="J12" i="99" s="1"/>
  <c r="J33" i="99" s="1"/>
  <c r="H98" i="99"/>
  <c r="H12" i="99" s="1"/>
  <c r="H33" i="99" s="1"/>
  <c r="AL59" i="99"/>
  <c r="J117" i="99"/>
  <c r="J13" i="99" s="1"/>
  <c r="J87" i="64" s="1"/>
  <c r="I87" i="64" s="1"/>
  <c r="H117" i="99"/>
  <c r="H13" i="99" s="1"/>
  <c r="H87" i="64" s="1"/>
  <c r="G87" i="64" s="1"/>
  <c r="J114" i="64"/>
  <c r="H83" i="64"/>
  <c r="J136" i="99"/>
  <c r="J14" i="99" s="1"/>
  <c r="J118" i="64" s="1"/>
  <c r="I118" i="64" s="1"/>
  <c r="H52" i="64"/>
  <c r="J83" i="64"/>
  <c r="J52" i="64"/>
  <c r="AL45" i="100"/>
  <c r="J43" i="100"/>
  <c r="J32" i="98" l="1"/>
  <c r="J21" i="64"/>
  <c r="I21" i="64" s="1"/>
  <c r="U13" i="98"/>
  <c r="U12" i="98"/>
  <c r="J35" i="99"/>
  <c r="J115" i="64"/>
  <c r="I115" i="64" s="1"/>
  <c r="H34" i="99"/>
  <c r="H84" i="64"/>
  <c r="G84" i="64" s="1"/>
  <c r="J34" i="99"/>
  <c r="J84" i="64"/>
  <c r="I84" i="64" s="1"/>
  <c r="H56" i="64"/>
  <c r="G56" i="64" s="1"/>
  <c r="H53" i="64"/>
  <c r="G53" i="64" s="1"/>
  <c r="J56" i="64"/>
  <c r="I56" i="64" s="1"/>
  <c r="J53" i="64"/>
  <c r="I53" i="64" s="1"/>
  <c r="I75" i="64"/>
  <c r="I72" i="64"/>
  <c r="I76" i="64"/>
  <c r="I66" i="64"/>
  <c r="I65" i="64"/>
  <c r="I69" i="64"/>
  <c r="I74" i="64"/>
  <c r="I70" i="64"/>
  <c r="I68" i="64"/>
  <c r="I73" i="64"/>
  <c r="I71" i="64"/>
  <c r="I67" i="64"/>
  <c r="I64" i="64"/>
  <c r="G96" i="64"/>
  <c r="G99" i="64"/>
  <c r="G97" i="64"/>
  <c r="G101" i="64"/>
  <c r="G105" i="64"/>
  <c r="G103" i="64"/>
  <c r="G107" i="64"/>
  <c r="G100" i="64"/>
  <c r="G106" i="64"/>
  <c r="G104" i="64"/>
  <c r="G102" i="64"/>
  <c r="G95" i="64"/>
  <c r="G98" i="64"/>
  <c r="I95" i="64"/>
  <c r="I105" i="64"/>
  <c r="I104" i="64"/>
  <c r="I107" i="64"/>
  <c r="I96" i="64"/>
  <c r="I106" i="64"/>
  <c r="I100" i="64"/>
  <c r="I101" i="64"/>
  <c r="I98" i="64"/>
  <c r="I97" i="64"/>
  <c r="I102" i="64"/>
  <c r="I103" i="64"/>
  <c r="I99" i="64"/>
  <c r="G71" i="64"/>
  <c r="G76" i="64"/>
  <c r="G68" i="64"/>
  <c r="I130" i="64"/>
  <c r="I126" i="64"/>
  <c r="I127" i="64"/>
  <c r="I128" i="64"/>
  <c r="I133" i="64"/>
  <c r="I135" i="64"/>
  <c r="I136" i="64"/>
  <c r="I129" i="64"/>
  <c r="I134" i="64"/>
  <c r="I131" i="64"/>
  <c r="I137" i="64"/>
  <c r="I132" i="64"/>
  <c r="I138" i="64"/>
  <c r="I14" i="99"/>
  <c r="I13" i="99"/>
  <c r="I12" i="99"/>
  <c r="G13" i="99"/>
  <c r="G12" i="99"/>
  <c r="AL95" i="99"/>
  <c r="J42" i="99" s="1"/>
  <c r="J41" i="99" s="1"/>
  <c r="J11" i="99" s="1"/>
  <c r="J156" i="99" s="1"/>
  <c r="I52" i="64"/>
  <c r="AL45" i="101"/>
  <c r="AL47" i="100"/>
  <c r="G52" i="64"/>
  <c r="AL54" i="100"/>
  <c r="AL51" i="100"/>
  <c r="AL56" i="100"/>
  <c r="H98" i="100"/>
  <c r="H12" i="100" s="1"/>
  <c r="J98" i="100"/>
  <c r="J12" i="100" s="1"/>
  <c r="AL48" i="100"/>
  <c r="AL46" i="100"/>
  <c r="AL53" i="100"/>
  <c r="J136" i="100"/>
  <c r="J14" i="100" s="1"/>
  <c r="AL49" i="100"/>
  <c r="G83" i="64"/>
  <c r="AL55" i="100"/>
  <c r="H117" i="100"/>
  <c r="H13" i="100" s="1"/>
  <c r="J117" i="100"/>
  <c r="J13" i="100" s="1"/>
  <c r="AL59" i="100"/>
  <c r="AL50" i="100"/>
  <c r="AL57" i="100"/>
  <c r="I83" i="64"/>
  <c r="I114" i="64"/>
  <c r="AL58" i="100"/>
  <c r="AL52" i="100"/>
  <c r="J34" i="100" l="1"/>
  <c r="J88" i="64"/>
  <c r="I88" i="64" s="1"/>
  <c r="H34" i="100"/>
  <c r="H88" i="64"/>
  <c r="J32" i="99"/>
  <c r="J25" i="64"/>
  <c r="I25" i="64" s="1"/>
  <c r="J22" i="64"/>
  <c r="I22" i="64" s="1"/>
  <c r="J35" i="100"/>
  <c r="J119" i="64"/>
  <c r="J85" i="64"/>
  <c r="I85" i="64" s="1"/>
  <c r="H85" i="64"/>
  <c r="J116" i="64"/>
  <c r="I116" i="64" s="1"/>
  <c r="G65" i="64"/>
  <c r="G70" i="64"/>
  <c r="G67" i="64"/>
  <c r="H57" i="64"/>
  <c r="G75" i="64" s="1"/>
  <c r="H33" i="100"/>
  <c r="J57" i="64"/>
  <c r="I57" i="64" s="1"/>
  <c r="J33" i="100"/>
  <c r="G73" i="64"/>
  <c r="G74" i="64"/>
  <c r="J110" i="64"/>
  <c r="J79" i="64"/>
  <c r="J54" i="64"/>
  <c r="I54" i="64" s="1"/>
  <c r="H54" i="64"/>
  <c r="I14" i="100"/>
  <c r="I13" i="100"/>
  <c r="U13" i="99"/>
  <c r="U12" i="99"/>
  <c r="I12" i="100"/>
  <c r="G13" i="100"/>
  <c r="G12" i="100"/>
  <c r="AL95" i="100"/>
  <c r="J42" i="100" s="1"/>
  <c r="J41" i="100" s="1"/>
  <c r="J11" i="100" s="1"/>
  <c r="J156" i="100" s="1"/>
  <c r="AL52" i="101"/>
  <c r="AL50" i="101"/>
  <c r="AL48" i="101"/>
  <c r="AL59" i="101"/>
  <c r="AL49" i="101"/>
  <c r="AL46" i="101"/>
  <c r="AL56" i="101"/>
  <c r="AL51" i="101"/>
  <c r="AL54" i="101"/>
  <c r="AL47" i="101"/>
  <c r="AL57" i="101"/>
  <c r="AL53" i="101"/>
  <c r="AL58" i="101"/>
  <c r="AL55" i="101"/>
  <c r="J43" i="101"/>
  <c r="G64" i="64" l="1"/>
  <c r="G69" i="64"/>
  <c r="J58" i="64"/>
  <c r="I58" i="64" s="1"/>
  <c r="G72" i="64"/>
  <c r="G66" i="64"/>
  <c r="H58" i="64"/>
  <c r="G58" i="64" s="1"/>
  <c r="G88" i="64"/>
  <c r="H110" i="64"/>
  <c r="J32" i="100"/>
  <c r="J26" i="64"/>
  <c r="I26" i="64" s="1"/>
  <c r="I119" i="64"/>
  <c r="J120" i="64"/>
  <c r="I120" i="64" s="1"/>
  <c r="J141" i="64"/>
  <c r="H79" i="64"/>
  <c r="H97" i="111" s="1"/>
  <c r="J97" i="100"/>
  <c r="J97" i="105"/>
  <c r="J97" i="114"/>
  <c r="J97" i="107"/>
  <c r="J97" i="106"/>
  <c r="J97" i="115"/>
  <c r="J97" i="118"/>
  <c r="J97" i="111"/>
  <c r="J97" i="112"/>
  <c r="J97" i="116"/>
  <c r="J97" i="103"/>
  <c r="AN12" i="103" s="1"/>
  <c r="J97" i="117"/>
  <c r="AN12" i="107" s="1"/>
  <c r="J97" i="104"/>
  <c r="J97" i="113"/>
  <c r="G57" i="64"/>
  <c r="J116" i="101"/>
  <c r="J116" i="104"/>
  <c r="J116" i="113"/>
  <c r="J116" i="117"/>
  <c r="J116" i="103"/>
  <c r="J116" i="105"/>
  <c r="J116" i="114"/>
  <c r="J116" i="107"/>
  <c r="J116" i="116"/>
  <c r="J116" i="106"/>
  <c r="J116" i="115"/>
  <c r="J116" i="118"/>
  <c r="J116" i="111"/>
  <c r="J116" i="112"/>
  <c r="G85" i="64"/>
  <c r="U85" i="64"/>
  <c r="U94" i="64" s="1"/>
  <c r="U14" i="64" s="1"/>
  <c r="J116" i="100"/>
  <c r="J116" i="99"/>
  <c r="I79" i="64"/>
  <c r="J14" i="64"/>
  <c r="J13" i="64"/>
  <c r="I110" i="64"/>
  <c r="U13" i="100"/>
  <c r="J97" i="99"/>
  <c r="J97" i="101"/>
  <c r="G54" i="64"/>
  <c r="U54" i="64"/>
  <c r="U12" i="100"/>
  <c r="AL95" i="101"/>
  <c r="J42" i="101" s="1"/>
  <c r="V126" i="103"/>
  <c r="X130" i="103"/>
  <c r="X103" i="103"/>
  <c r="X128" i="103"/>
  <c r="V107" i="103"/>
  <c r="X51" i="103"/>
  <c r="X56" i="103"/>
  <c r="X46" i="103"/>
  <c r="X49" i="103"/>
  <c r="V106" i="103"/>
  <c r="X119" i="103"/>
  <c r="V132" i="103"/>
  <c r="X139" i="103"/>
  <c r="X100" i="103"/>
  <c r="V104" i="103"/>
  <c r="V130" i="103"/>
  <c r="X57" i="103"/>
  <c r="X107" i="103"/>
  <c r="V120" i="103"/>
  <c r="V122" i="103"/>
  <c r="X101" i="103"/>
  <c r="V105" i="103"/>
  <c r="V127" i="103"/>
  <c r="X104" i="103"/>
  <c r="X137" i="103"/>
  <c r="J136" i="101"/>
  <c r="J14" i="101" s="1"/>
  <c r="J35" i="101" s="1"/>
  <c r="V102" i="103"/>
  <c r="V108" i="103"/>
  <c r="X54" i="103"/>
  <c r="X121" i="103"/>
  <c r="X120" i="103"/>
  <c r="V123" i="103"/>
  <c r="X122" i="103"/>
  <c r="X50" i="103"/>
  <c r="V101" i="103"/>
  <c r="X140" i="103"/>
  <c r="V125" i="103"/>
  <c r="X129" i="103"/>
  <c r="V118" i="103"/>
  <c r="H117" i="101"/>
  <c r="H13" i="101" s="1"/>
  <c r="H34" i="101" s="1"/>
  <c r="X131" i="103"/>
  <c r="X58" i="103"/>
  <c r="X124" i="103"/>
  <c r="H98" i="101"/>
  <c r="H12" i="101" s="1"/>
  <c r="H33" i="101" s="1"/>
  <c r="X48" i="103"/>
  <c r="X52" i="103"/>
  <c r="X109" i="103"/>
  <c r="X105" i="103"/>
  <c r="X126" i="103"/>
  <c r="X118" i="103"/>
  <c r="J117" i="101"/>
  <c r="J13" i="101" s="1"/>
  <c r="J34" i="101" s="1"/>
  <c r="V131" i="103"/>
  <c r="V124" i="103"/>
  <c r="V128" i="103"/>
  <c r="X47" i="103"/>
  <c r="V121" i="103"/>
  <c r="J98" i="101"/>
  <c r="J12" i="101" s="1"/>
  <c r="J33" i="101" s="1"/>
  <c r="X132" i="103"/>
  <c r="X127" i="103"/>
  <c r="X125" i="103"/>
  <c r="V129" i="103"/>
  <c r="X55" i="103"/>
  <c r="X102" i="103"/>
  <c r="X108" i="103"/>
  <c r="V103" i="103"/>
  <c r="X53" i="103"/>
  <c r="X141" i="103"/>
  <c r="X106" i="103"/>
  <c r="V119" i="103"/>
  <c r="X123" i="103"/>
  <c r="X138" i="103"/>
  <c r="V100" i="103"/>
  <c r="V109" i="103"/>
  <c r="J135" i="101" l="1"/>
  <c r="J135" i="99"/>
  <c r="J135" i="100"/>
  <c r="J135" i="105"/>
  <c r="J135" i="114"/>
  <c r="J135" i="107"/>
  <c r="J135" i="106"/>
  <c r="J135" i="115"/>
  <c r="J135" i="118"/>
  <c r="J135" i="111"/>
  <c r="J135" i="112"/>
  <c r="J135" i="116"/>
  <c r="J135" i="103"/>
  <c r="J135" i="104"/>
  <c r="J135" i="113"/>
  <c r="J135" i="117"/>
  <c r="U58" i="64"/>
  <c r="U63" i="64" s="1"/>
  <c r="U13" i="64" s="1"/>
  <c r="G79" i="64"/>
  <c r="G97" i="116" s="1"/>
  <c r="H13" i="64"/>
  <c r="H97" i="115"/>
  <c r="H97" i="101"/>
  <c r="H97" i="104"/>
  <c r="AL12" i="104" s="1"/>
  <c r="H97" i="107"/>
  <c r="H97" i="118"/>
  <c r="H97" i="114"/>
  <c r="H97" i="99"/>
  <c r="H97" i="106"/>
  <c r="H97" i="100"/>
  <c r="H97" i="105"/>
  <c r="H97" i="117"/>
  <c r="H97" i="113"/>
  <c r="H116" i="118"/>
  <c r="H116" i="116"/>
  <c r="H116" i="113"/>
  <c r="G110" i="64"/>
  <c r="H116" i="101"/>
  <c r="H14" i="64"/>
  <c r="H116" i="107"/>
  <c r="H116" i="103"/>
  <c r="H116" i="117"/>
  <c r="H116" i="100"/>
  <c r="H116" i="106"/>
  <c r="H116" i="111"/>
  <c r="H116" i="105"/>
  <c r="H116" i="114"/>
  <c r="H116" i="99"/>
  <c r="H116" i="115"/>
  <c r="H116" i="112"/>
  <c r="H116" i="104"/>
  <c r="H25" i="64"/>
  <c r="G25" i="64" s="1"/>
  <c r="H22" i="64"/>
  <c r="G22" i="64" s="1"/>
  <c r="F22" i="64"/>
  <c r="F25" i="64"/>
  <c r="H97" i="103"/>
  <c r="AL12" i="103" s="1"/>
  <c r="H97" i="116"/>
  <c r="H97" i="112"/>
  <c r="I141" i="64"/>
  <c r="J15" i="64"/>
  <c r="J41" i="101"/>
  <c r="J11" i="101" s="1"/>
  <c r="AN12" i="112"/>
  <c r="AN13" i="113"/>
  <c r="AN12" i="104"/>
  <c r="AN12" i="114"/>
  <c r="AN12" i="118"/>
  <c r="AN13" i="106"/>
  <c r="AN13" i="105"/>
  <c r="AN12" i="111"/>
  <c r="AN12" i="117"/>
  <c r="AN13" i="118"/>
  <c r="AN13" i="107"/>
  <c r="AN12" i="116"/>
  <c r="AN12" i="106"/>
  <c r="AN12" i="113"/>
  <c r="AN12" i="105"/>
  <c r="AN12" i="115"/>
  <c r="I13" i="64"/>
  <c r="I97" i="104"/>
  <c r="I97" i="113"/>
  <c r="I97" i="117"/>
  <c r="I97" i="105"/>
  <c r="I97" i="114"/>
  <c r="I97" i="107"/>
  <c r="I97" i="106"/>
  <c r="I97" i="115"/>
  <c r="I97" i="118"/>
  <c r="I97" i="116"/>
  <c r="I97" i="103"/>
  <c r="AM12" i="103" s="1"/>
  <c r="I97" i="111"/>
  <c r="I97" i="112"/>
  <c r="AN13" i="116"/>
  <c r="I116" i="100"/>
  <c r="I116" i="111"/>
  <c r="I116" i="112"/>
  <c r="I116" i="116"/>
  <c r="I116" i="103"/>
  <c r="I116" i="106"/>
  <c r="I116" i="118"/>
  <c r="I116" i="104"/>
  <c r="I116" i="113"/>
  <c r="I116" i="117"/>
  <c r="I116" i="115"/>
  <c r="I116" i="105"/>
  <c r="I116" i="114"/>
  <c r="I116" i="107"/>
  <c r="AN13" i="115"/>
  <c r="AN13" i="114"/>
  <c r="AN13" i="112"/>
  <c r="AN13" i="104"/>
  <c r="AN13" i="117"/>
  <c r="AN13" i="103"/>
  <c r="AN13" i="111"/>
  <c r="I116" i="101"/>
  <c r="I97" i="101"/>
  <c r="I116" i="99"/>
  <c r="I97" i="100"/>
  <c r="I78" i="64"/>
  <c r="I14" i="64"/>
  <c r="I109" i="64"/>
  <c r="I97" i="99"/>
  <c r="I14" i="101"/>
  <c r="I13" i="101"/>
  <c r="I12" i="101"/>
  <c r="G13" i="101"/>
  <c r="G12" i="101"/>
  <c r="X152" i="103"/>
  <c r="X114" i="103"/>
  <c r="X133" i="103"/>
  <c r="G97" i="118" l="1"/>
  <c r="AN14" i="107"/>
  <c r="I135" i="100"/>
  <c r="I135" i="101"/>
  <c r="I135" i="99"/>
  <c r="G97" i="106"/>
  <c r="G78" i="64"/>
  <c r="G97" i="115"/>
  <c r="G97" i="111"/>
  <c r="G97" i="100"/>
  <c r="G97" i="105"/>
  <c r="G97" i="104"/>
  <c r="G97" i="112"/>
  <c r="G97" i="107"/>
  <c r="G97" i="117"/>
  <c r="G97" i="103"/>
  <c r="G97" i="99"/>
  <c r="G97" i="101"/>
  <c r="G13" i="64"/>
  <c r="G97" i="114"/>
  <c r="G97" i="113"/>
  <c r="I135" i="104"/>
  <c r="I135" i="113"/>
  <c r="I135" i="117"/>
  <c r="I135" i="105"/>
  <c r="I135" i="114"/>
  <c r="I135" i="107"/>
  <c r="I135" i="106"/>
  <c r="I135" i="115"/>
  <c r="I135" i="118"/>
  <c r="I135" i="111"/>
  <c r="I135" i="112"/>
  <c r="I135" i="116"/>
  <c r="I135" i="103"/>
  <c r="AL12" i="115"/>
  <c r="J32" i="101"/>
  <c r="J156" i="101"/>
  <c r="AL12" i="107"/>
  <c r="AL12" i="111"/>
  <c r="AL12" i="118"/>
  <c r="AL12" i="117"/>
  <c r="AL12" i="105"/>
  <c r="AL13" i="113"/>
  <c r="AL12" i="106"/>
  <c r="AL12" i="112"/>
  <c r="AL13" i="116"/>
  <c r="AL12" i="114"/>
  <c r="AM12" i="114"/>
  <c r="AN14" i="117"/>
  <c r="AL12" i="116"/>
  <c r="AL12" i="113"/>
  <c r="AL13" i="105"/>
  <c r="AL13" i="117"/>
  <c r="AL13" i="112"/>
  <c r="AL13" i="118"/>
  <c r="AN14" i="113"/>
  <c r="AN14" i="112"/>
  <c r="AL13" i="104"/>
  <c r="F23" i="64"/>
  <c r="E23" i="64" s="1"/>
  <c r="AL13" i="103"/>
  <c r="AL13" i="111"/>
  <c r="G116" i="111"/>
  <c r="G116" i="118"/>
  <c r="G116" i="106"/>
  <c r="G116" i="115"/>
  <c r="G116" i="101"/>
  <c r="G116" i="112"/>
  <c r="G116" i="104"/>
  <c r="G116" i="105"/>
  <c r="G14" i="64"/>
  <c r="G116" i="116"/>
  <c r="G116" i="113"/>
  <c r="G116" i="114"/>
  <c r="G116" i="99"/>
  <c r="G109" i="64"/>
  <c r="G116" i="103"/>
  <c r="G116" i="117"/>
  <c r="G116" i="107"/>
  <c r="G116" i="100"/>
  <c r="AL13" i="114"/>
  <c r="AL13" i="115"/>
  <c r="AN14" i="116"/>
  <c r="AL13" i="106"/>
  <c r="AL13" i="107"/>
  <c r="H26" i="64"/>
  <c r="G26" i="64" s="1"/>
  <c r="F26" i="64"/>
  <c r="L23" i="64"/>
  <c r="K23" i="64" s="1"/>
  <c r="T23" i="64"/>
  <c r="S23" i="64" s="1"/>
  <c r="N23" i="64"/>
  <c r="M23" i="64" s="1"/>
  <c r="R23" i="64"/>
  <c r="Q23" i="64" s="1"/>
  <c r="P23" i="64"/>
  <c r="O23" i="64" s="1"/>
  <c r="J23" i="64"/>
  <c r="I23" i="64" s="1"/>
  <c r="AN14" i="115"/>
  <c r="AN14" i="106"/>
  <c r="AN14" i="103"/>
  <c r="AN14" i="111"/>
  <c r="AN14" i="104"/>
  <c r="AN14" i="118"/>
  <c r="AN14" i="105"/>
  <c r="I140" i="64"/>
  <c r="I15" i="64"/>
  <c r="AN14" i="114"/>
  <c r="H23" i="64"/>
  <c r="AM12" i="106"/>
  <c r="AM13" i="118"/>
  <c r="AM13" i="112"/>
  <c r="AM12" i="113"/>
  <c r="AM12" i="116"/>
  <c r="AM12" i="104"/>
  <c r="AM12" i="112"/>
  <c r="AM12" i="107"/>
  <c r="AM13" i="104"/>
  <c r="AM12" i="115"/>
  <c r="AM12" i="105"/>
  <c r="AM12" i="111"/>
  <c r="AM13" i="116"/>
  <c r="AM13" i="113"/>
  <c r="AM12" i="117"/>
  <c r="AM12" i="118"/>
  <c r="AM13" i="106"/>
  <c r="AM13" i="105"/>
  <c r="AM13" i="117"/>
  <c r="AM13" i="107"/>
  <c r="AM13" i="115"/>
  <c r="AM13" i="114"/>
  <c r="AM13" i="103"/>
  <c r="AM13" i="111"/>
  <c r="U12" i="101"/>
  <c r="U13" i="101"/>
  <c r="AM14" i="116" l="1"/>
  <c r="AM14" i="107"/>
  <c r="AM14" i="114"/>
  <c r="T27" i="64"/>
  <c r="S27" i="64" s="1"/>
  <c r="N27" i="64"/>
  <c r="M27" i="64" s="1"/>
  <c r="R27" i="64"/>
  <c r="Q27" i="64" s="1"/>
  <c r="L27" i="64"/>
  <c r="K27" i="64" s="1"/>
  <c r="F27" i="64"/>
  <c r="E27" i="64" s="1"/>
  <c r="P27" i="64"/>
  <c r="O27" i="64" s="1"/>
  <c r="J27" i="64"/>
  <c r="I27" i="64" s="1"/>
  <c r="H27" i="64"/>
  <c r="AM14" i="113"/>
  <c r="AM14" i="106"/>
  <c r="AM14" i="115"/>
  <c r="AM14" i="117"/>
  <c r="AM14" i="105"/>
  <c r="AM14" i="111"/>
  <c r="AM14" i="103"/>
  <c r="AM14" i="118"/>
  <c r="AM14" i="104"/>
  <c r="AM14" i="112"/>
  <c r="U23" i="64"/>
  <c r="G23" i="64"/>
  <c r="F149" i="64"/>
  <c r="F146" i="64"/>
  <c r="G27" i="64" l="1"/>
  <c r="U27" i="64"/>
  <c r="U32" i="64" s="1"/>
  <c r="U12" i="64" s="1"/>
  <c r="F150" i="64"/>
  <c r="AC157" i="103"/>
  <c r="AA157" i="103"/>
  <c r="Y157" i="103"/>
  <c r="F151" i="64" l="1"/>
  <c r="E151" i="64" s="1"/>
  <c r="AI157" i="103"/>
  <c r="AG157" i="107"/>
  <c r="AI157" i="107"/>
  <c r="AI157" i="113"/>
  <c r="AA157" i="105"/>
  <c r="AC157" i="118"/>
  <c r="AC157" i="114"/>
  <c r="AE157" i="117"/>
  <c r="AE157" i="104"/>
  <c r="Y157" i="107"/>
  <c r="Y157" i="113"/>
  <c r="AG157" i="114"/>
  <c r="AG157" i="117"/>
  <c r="AG157" i="104"/>
  <c r="AI157" i="114"/>
  <c r="AI157" i="117"/>
  <c r="AI157" i="104"/>
  <c r="AA157" i="114"/>
  <c r="AA157" i="117"/>
  <c r="AA157" i="104"/>
  <c r="AC157" i="115"/>
  <c r="AC157" i="107"/>
  <c r="AC157" i="105"/>
  <c r="AE157" i="113"/>
  <c r="AE157" i="107"/>
  <c r="AE157" i="105"/>
  <c r="Y157" i="114"/>
  <c r="Y157" i="117"/>
  <c r="Y157" i="104"/>
  <c r="AG157" i="113"/>
  <c r="AA157" i="107"/>
  <c r="AG157" i="111"/>
  <c r="AG157" i="112"/>
  <c r="AG157" i="115"/>
  <c r="AI157" i="111"/>
  <c r="AI157" i="112"/>
  <c r="AI157" i="115"/>
  <c r="AA157" i="111"/>
  <c r="AA157" i="112"/>
  <c r="AA157" i="115"/>
  <c r="AC157" i="111"/>
  <c r="AC157" i="113"/>
  <c r="AC157" i="116"/>
  <c r="AE157" i="118"/>
  <c r="AE157" i="106"/>
  <c r="AE157" i="116"/>
  <c r="Y157" i="111"/>
  <c r="Y157" i="112"/>
  <c r="Y157" i="115"/>
  <c r="AG157" i="105"/>
  <c r="AI157" i="105"/>
  <c r="AA157" i="113"/>
  <c r="AC157" i="106"/>
  <c r="AE157" i="114"/>
  <c r="Y157" i="105"/>
  <c r="AG157" i="116"/>
  <c r="AG157" i="118"/>
  <c r="AG157" i="106"/>
  <c r="AI157" i="116"/>
  <c r="AI157" i="118"/>
  <c r="AI157" i="106"/>
  <c r="AA157" i="116"/>
  <c r="AA157" i="118"/>
  <c r="AA157" i="106"/>
  <c r="AC157" i="117"/>
  <c r="AC157" i="104"/>
  <c r="AC157" i="112"/>
  <c r="AE157" i="115"/>
  <c r="AE157" i="111"/>
  <c r="AE157" i="112"/>
  <c r="Y157" i="116"/>
  <c r="Y157" i="118"/>
  <c r="Y157" i="106"/>
  <c r="V151" i="103" l="1"/>
  <c r="W151" i="103" s="1"/>
  <c r="V148" i="103"/>
  <c r="W148" i="103" s="1"/>
  <c r="H136" i="99"/>
  <c r="H14" i="99" s="1"/>
  <c r="H136" i="104"/>
  <c r="H14" i="104" s="1"/>
  <c r="H136" i="106"/>
  <c r="H14" i="106" s="1"/>
  <c r="H136" i="107"/>
  <c r="H14" i="107" s="1"/>
  <c r="H136" i="103"/>
  <c r="H14" i="103" s="1"/>
  <c r="H35" i="103" s="1"/>
  <c r="H136" i="118"/>
  <c r="H14" i="118" s="1"/>
  <c r="H136" i="115"/>
  <c r="H14" i="115" s="1"/>
  <c r="H136" i="117"/>
  <c r="H14" i="117" s="1"/>
  <c r="H35" i="117" s="1"/>
  <c r="H136" i="111"/>
  <c r="H14" i="111" s="1"/>
  <c r="H35" i="111" s="1"/>
  <c r="H136" i="116"/>
  <c r="H14" i="116" s="1"/>
  <c r="H136" i="112"/>
  <c r="H14" i="112" s="1"/>
  <c r="H136" i="105"/>
  <c r="H14" i="105" s="1"/>
  <c r="H136" i="100"/>
  <c r="H14" i="100" s="1"/>
  <c r="H136" i="114"/>
  <c r="H14" i="114" s="1"/>
  <c r="H136" i="101"/>
  <c r="H14" i="101" s="1"/>
  <c r="H119" i="64" l="1"/>
  <c r="G119" i="64" s="1"/>
  <c r="H35" i="101"/>
  <c r="H118" i="64"/>
  <c r="G118" i="64" s="1"/>
  <c r="H120" i="64"/>
  <c r="H35" i="100"/>
  <c r="G14" i="116"/>
  <c r="U14" i="116" s="1"/>
  <c r="H35" i="116"/>
  <c r="G14" i="104"/>
  <c r="U14" i="104" s="1"/>
  <c r="H35" i="104"/>
  <c r="G14" i="99"/>
  <c r="U14" i="99" s="1"/>
  <c r="H35" i="99"/>
  <c r="H115" i="64"/>
  <c r="G115" i="64" s="1"/>
  <c r="G14" i="105"/>
  <c r="U14" i="105" s="1"/>
  <c r="H35" i="105"/>
  <c r="G14" i="107"/>
  <c r="U14" i="107" s="1"/>
  <c r="H35" i="107"/>
  <c r="G14" i="114"/>
  <c r="U14" i="114" s="1"/>
  <c r="H35" i="114"/>
  <c r="G14" i="118"/>
  <c r="U14" i="118" s="1"/>
  <c r="H35" i="118"/>
  <c r="G14" i="112"/>
  <c r="U14" i="112" s="1"/>
  <c r="H35" i="112"/>
  <c r="G14" i="115"/>
  <c r="U14" i="115" s="1"/>
  <c r="H35" i="115"/>
  <c r="G14" i="106"/>
  <c r="U14" i="106" s="1"/>
  <c r="H35" i="106"/>
  <c r="G14" i="100"/>
  <c r="U14" i="100" s="1"/>
  <c r="G14" i="101"/>
  <c r="U14" i="101" s="1"/>
  <c r="H127" i="64"/>
  <c r="G14" i="111"/>
  <c r="U14" i="111" s="1"/>
  <c r="H136" i="64"/>
  <c r="G14" i="117"/>
  <c r="U14" i="117" s="1"/>
  <c r="G14" i="103"/>
  <c r="U14" i="103" s="1"/>
  <c r="H135" i="64"/>
  <c r="H134" i="64"/>
  <c r="H137" i="64"/>
  <c r="H138" i="64"/>
  <c r="H133" i="64"/>
  <c r="H131" i="64"/>
  <c r="V150" i="103"/>
  <c r="W150" i="103" s="1"/>
  <c r="H136" i="98"/>
  <c r="H14" i="98" s="1"/>
  <c r="V143" i="103"/>
  <c r="W143" i="103" s="1"/>
  <c r="V140" i="103"/>
  <c r="W140" i="103" s="1"/>
  <c r="H129" i="64"/>
  <c r="H130" i="64"/>
  <c r="H128" i="64"/>
  <c r="H126" i="64"/>
  <c r="V137" i="103"/>
  <c r="W137" i="103" s="1"/>
  <c r="H136" i="113"/>
  <c r="H14" i="113" s="1"/>
  <c r="V142" i="103"/>
  <c r="W142" i="103" s="1"/>
  <c r="V138" i="103"/>
  <c r="W138" i="103" s="1"/>
  <c r="V146" i="103"/>
  <c r="W146" i="103" s="1"/>
  <c r="V145" i="103"/>
  <c r="W145" i="103" s="1"/>
  <c r="V149" i="103"/>
  <c r="W149" i="103" s="1"/>
  <c r="V144" i="103"/>
  <c r="W144" i="103" s="1"/>
  <c r="V147" i="103"/>
  <c r="W147" i="103" s="1"/>
  <c r="V139" i="103"/>
  <c r="W139" i="103" s="1"/>
  <c r="V141" i="103"/>
  <c r="W141" i="103" s="1"/>
  <c r="G120" i="64" l="1"/>
  <c r="U120" i="64"/>
  <c r="G14" i="98"/>
  <c r="U14" i="98" s="1"/>
  <c r="H35" i="98"/>
  <c r="G14" i="113"/>
  <c r="U14" i="113" s="1"/>
  <c r="H35" i="113"/>
  <c r="W152" i="103"/>
  <c r="H114" i="64"/>
  <c r="H132" i="64"/>
  <c r="G128" i="64" l="1"/>
  <c r="H116" i="64"/>
  <c r="G132" i="64"/>
  <c r="G126" i="64"/>
  <c r="G130" i="64"/>
  <c r="G135" i="64"/>
  <c r="G127" i="64"/>
  <c r="G131" i="64"/>
  <c r="G134" i="64"/>
  <c r="G138" i="64"/>
  <c r="G133" i="64"/>
  <c r="G137" i="64"/>
  <c r="G129" i="64"/>
  <c r="G136" i="64"/>
  <c r="H140" i="64"/>
  <c r="H141" i="64" s="1"/>
  <c r="G114" i="64"/>
  <c r="H135" i="99" l="1"/>
  <c r="H135" i="100"/>
  <c r="H135" i="101"/>
  <c r="H135" i="111"/>
  <c r="H135" i="112"/>
  <c r="H135" i="116"/>
  <c r="H135" i="103"/>
  <c r="AL14" i="103" s="1"/>
  <c r="H135" i="104"/>
  <c r="H135" i="113"/>
  <c r="H135" i="117"/>
  <c r="H135" i="105"/>
  <c r="H135" i="114"/>
  <c r="H135" i="107"/>
  <c r="H135" i="106"/>
  <c r="H135" i="115"/>
  <c r="H135" i="118"/>
  <c r="G116" i="64"/>
  <c r="U116" i="64"/>
  <c r="U125" i="64" s="1"/>
  <c r="G141" i="64"/>
  <c r="H15" i="64"/>
  <c r="AL14" i="106" l="1"/>
  <c r="G135" i="101"/>
  <c r="G135" i="99"/>
  <c r="G135" i="100"/>
  <c r="AL14" i="118"/>
  <c r="G135" i="106"/>
  <c r="G135" i="115"/>
  <c r="G135" i="118"/>
  <c r="G135" i="104"/>
  <c r="G135" i="113"/>
  <c r="G135" i="117"/>
  <c r="G135" i="111"/>
  <c r="G135" i="116"/>
  <c r="G135" i="105"/>
  <c r="G135" i="107"/>
  <c r="G135" i="112"/>
  <c r="G135" i="103"/>
  <c r="G135" i="114"/>
  <c r="AL14" i="114"/>
  <c r="AL14" i="112"/>
  <c r="AL14" i="113"/>
  <c r="AL14" i="105"/>
  <c r="AL14" i="115"/>
  <c r="AL14" i="104"/>
  <c r="AL14" i="107"/>
  <c r="AL14" i="117"/>
  <c r="AL14" i="116"/>
  <c r="AL14" i="111"/>
  <c r="U15" i="64"/>
  <c r="G140" i="64"/>
  <c r="G15" i="64"/>
  <c r="A3" i="112" l="1"/>
  <c r="A3" i="100"/>
  <c r="A3" i="99"/>
  <c r="A5" i="64"/>
  <c r="A3" i="118"/>
  <c r="A3" i="115"/>
  <c r="A3" i="106"/>
  <c r="A3" i="103"/>
  <c r="A3" i="111"/>
  <c r="A3" i="114"/>
  <c r="A3" i="113"/>
  <c r="A3" i="117"/>
  <c r="A3" i="101"/>
  <c r="A3" i="116"/>
  <c r="A3" i="104"/>
  <c r="A3" i="98"/>
  <c r="A3" i="105"/>
  <c r="A3" i="107"/>
  <c r="D2" i="80"/>
  <c r="AN45" i="107"/>
  <c r="AN95" i="107" s="1"/>
  <c r="N42" i="107" s="1"/>
  <c r="N41" i="107" s="1"/>
  <c r="N11" i="107" s="1"/>
  <c r="N156" i="107" s="1"/>
  <c r="AQ45" i="112"/>
  <c r="AQ95" i="112" s="1"/>
  <c r="T42" i="112" s="1"/>
  <c r="T41" i="112" s="1"/>
  <c r="T11" i="112" s="1"/>
  <c r="T156" i="112" s="1"/>
  <c r="AN45" i="112"/>
  <c r="AN95" i="112" s="1"/>
  <c r="N42" i="112" s="1"/>
  <c r="N41" i="112" s="1"/>
  <c r="N11" i="112" s="1"/>
  <c r="N156" i="112" s="1"/>
  <c r="AN45" i="114"/>
  <c r="AN95" i="114" s="1"/>
  <c r="N42" i="114" s="1"/>
  <c r="N41" i="114" s="1"/>
  <c r="N11" i="114" s="1"/>
  <c r="N156" i="114" s="1"/>
  <c r="AP45" i="107"/>
  <c r="AP95" i="107" s="1"/>
  <c r="R42" i="107" s="1"/>
  <c r="R41" i="107" s="1"/>
  <c r="R11" i="107" s="1"/>
  <c r="R156" i="107" s="1"/>
  <c r="AP45" i="105"/>
  <c r="AP95" i="105" s="1"/>
  <c r="R42" i="105" s="1"/>
  <c r="R41" i="105" s="1"/>
  <c r="R11" i="105" s="1"/>
  <c r="R156" i="105" s="1"/>
  <c r="AM45" i="107"/>
  <c r="AM95" i="107" s="1"/>
  <c r="L42" i="107" s="1"/>
  <c r="L41" i="107" s="1"/>
  <c r="L11" i="107" s="1"/>
  <c r="L156" i="107" s="1"/>
  <c r="AQ45" i="104"/>
  <c r="AQ95" i="104" s="1"/>
  <c r="T42" i="104" s="1"/>
  <c r="T41" i="104" s="1"/>
  <c r="T11" i="104" s="1"/>
  <c r="T156" i="104" s="1"/>
  <c r="AP45" i="113"/>
  <c r="AP95" i="113" s="1"/>
  <c r="R42" i="113" s="1"/>
  <c r="R41" i="113" s="1"/>
  <c r="R11" i="113" s="1"/>
  <c r="R156" i="113" s="1"/>
  <c r="AP45" i="115"/>
  <c r="AP95" i="115" s="1"/>
  <c r="R42" i="115" s="1"/>
  <c r="R41" i="115" s="1"/>
  <c r="R11" i="115" s="1"/>
  <c r="R156" i="115" s="1"/>
  <c r="AN45" i="118"/>
  <c r="AN95" i="118" s="1"/>
  <c r="N42" i="118" s="1"/>
  <c r="N41" i="118" s="1"/>
  <c r="N11" i="118" s="1"/>
  <c r="N156" i="118" s="1"/>
  <c r="AM45" i="114"/>
  <c r="AM95" i="114" s="1"/>
  <c r="L42" i="114" s="1"/>
  <c r="L41" i="114" s="1"/>
  <c r="L11" i="114" s="1"/>
  <c r="L156" i="114" s="1"/>
  <c r="AP45" i="114"/>
  <c r="AP95" i="114" s="1"/>
  <c r="R42" i="114" s="1"/>
  <c r="R41" i="114" s="1"/>
  <c r="R11" i="114" s="1"/>
  <c r="R156" i="114" s="1"/>
  <c r="AP45" i="117"/>
  <c r="AP95" i="117" s="1"/>
  <c r="R42" i="117" s="1"/>
  <c r="R41" i="117" s="1"/>
  <c r="R11" i="117" s="1"/>
  <c r="R156" i="117" s="1"/>
  <c r="AN45" i="113"/>
  <c r="AN95" i="113" s="1"/>
  <c r="N42" i="113" s="1"/>
  <c r="N41" i="113" s="1"/>
  <c r="N11" i="113" s="1"/>
  <c r="N156" i="113" s="1"/>
  <c r="AQ45" i="113"/>
  <c r="AQ95" i="113" s="1"/>
  <c r="T42" i="113" s="1"/>
  <c r="T41" i="113" s="1"/>
  <c r="T11" i="113" s="1"/>
  <c r="T156" i="113" s="1"/>
  <c r="AQ45" i="106"/>
  <c r="AQ95" i="106" s="1"/>
  <c r="T42" i="106" s="1"/>
  <c r="T41" i="106" s="1"/>
  <c r="T11" i="106" s="1"/>
  <c r="T156" i="106" s="1"/>
  <c r="AM45" i="104"/>
  <c r="AM95" i="104" s="1"/>
  <c r="L42" i="104" s="1"/>
  <c r="L41" i="104" s="1"/>
  <c r="L11" i="104" s="1"/>
  <c r="L156" i="104" s="1"/>
  <c r="AQ45" i="107"/>
  <c r="AQ95" i="107" s="1"/>
  <c r="T42" i="107" s="1"/>
  <c r="T41" i="107" s="1"/>
  <c r="T11" i="107" s="1"/>
  <c r="T156" i="107" s="1"/>
  <c r="AM45" i="105"/>
  <c r="AM95" i="105" s="1"/>
  <c r="L42" i="105" s="1"/>
  <c r="L41" i="105" s="1"/>
  <c r="L11" i="105" s="1"/>
  <c r="L156" i="105" s="1"/>
  <c r="AM45" i="106"/>
  <c r="AM95" i="106" s="1"/>
  <c r="L42" i="106" s="1"/>
  <c r="L41" i="106" s="1"/>
  <c r="L11" i="106" s="1"/>
  <c r="L156" i="106" s="1"/>
  <c r="AQ45" i="105"/>
  <c r="AQ95" i="105" s="1"/>
  <c r="T42" i="105" s="1"/>
  <c r="T41" i="105" s="1"/>
  <c r="T11" i="105" s="1"/>
  <c r="T156" i="105" s="1"/>
  <c r="AO45" i="105"/>
  <c r="AO95" i="105" s="1"/>
  <c r="P42" i="105" s="1"/>
  <c r="P41" i="105" s="1"/>
  <c r="P11" i="105" s="1"/>
  <c r="P156" i="105" s="1"/>
  <c r="AO45" i="115"/>
  <c r="AO95" i="115" s="1"/>
  <c r="P42" i="115" s="1"/>
  <c r="P41" i="115" s="1"/>
  <c r="P11" i="115" s="1"/>
  <c r="P156" i="115" s="1"/>
  <c r="AO45" i="106"/>
  <c r="AO95" i="106" s="1"/>
  <c r="P42" i="106" s="1"/>
  <c r="P41" i="106" s="1"/>
  <c r="P11" i="106" s="1"/>
  <c r="P156" i="106" s="1"/>
  <c r="AL45" i="106"/>
  <c r="AL95" i="106" s="1"/>
  <c r="J42" i="106" s="1"/>
  <c r="J41" i="106" s="1"/>
  <c r="J11" i="106" s="1"/>
  <c r="J156" i="106" s="1"/>
  <c r="AL45" i="118"/>
  <c r="AL95" i="118" s="1"/>
  <c r="J42" i="118" s="1"/>
  <c r="J41" i="118" s="1"/>
  <c r="J11" i="118" s="1"/>
  <c r="J156" i="118" s="1"/>
  <c r="AQ45" i="117"/>
  <c r="AQ95" i="117" s="1"/>
  <c r="T42" i="117" s="1"/>
  <c r="T41" i="117" s="1"/>
  <c r="T11" i="117" s="1"/>
  <c r="T156" i="117" s="1"/>
  <c r="AN45" i="116"/>
  <c r="AN95" i="116" s="1"/>
  <c r="N42" i="116" s="1"/>
  <c r="N41" i="116" s="1"/>
  <c r="N11" i="116" s="1"/>
  <c r="N156" i="116" s="1"/>
  <c r="AM45" i="116"/>
  <c r="AM95" i="116" s="1"/>
  <c r="L42" i="116" s="1"/>
  <c r="L41" i="116" s="1"/>
  <c r="L11" i="116" s="1"/>
  <c r="L156" i="116" s="1"/>
  <c r="AQ45" i="114"/>
  <c r="AQ95" i="114" s="1"/>
  <c r="T42" i="114" s="1"/>
  <c r="T41" i="114" s="1"/>
  <c r="T11" i="114" s="1"/>
  <c r="T156" i="114" s="1"/>
  <c r="AP45" i="104"/>
  <c r="AP95" i="104" s="1"/>
  <c r="R42" i="104" s="1"/>
  <c r="R41" i="104" s="1"/>
  <c r="R11" i="104" s="1"/>
  <c r="R156" i="104" s="1"/>
  <c r="AN45" i="115"/>
  <c r="AN95" i="115" s="1"/>
  <c r="N42" i="115" s="1"/>
  <c r="N41" i="115" s="1"/>
  <c r="N11" i="115" s="1"/>
  <c r="N156" i="115" s="1"/>
  <c r="AQ45" i="116"/>
  <c r="AQ95" i="116" s="1"/>
  <c r="T42" i="116" s="1"/>
  <c r="T41" i="116" s="1"/>
  <c r="T11" i="116" s="1"/>
  <c r="T156" i="116" s="1"/>
  <c r="AQ45" i="115"/>
  <c r="AQ95" i="115" s="1"/>
  <c r="T42" i="115" s="1"/>
  <c r="T41" i="115" s="1"/>
  <c r="T11" i="115" s="1"/>
  <c r="T156" i="115" s="1"/>
  <c r="AQ45" i="118"/>
  <c r="AQ95" i="118" s="1"/>
  <c r="T42" i="118" s="1"/>
  <c r="T41" i="118" s="1"/>
  <c r="T11" i="118" s="1"/>
  <c r="T156" i="118" s="1"/>
  <c r="AM45" i="112"/>
  <c r="AM95" i="112" s="1"/>
  <c r="L42" i="112" s="1"/>
  <c r="L41" i="112" s="1"/>
  <c r="L11" i="112" s="1"/>
  <c r="L156" i="112" s="1"/>
  <c r="AO45" i="116"/>
  <c r="AO95" i="116" s="1"/>
  <c r="P42" i="116" s="1"/>
  <c r="P41" i="116" s="1"/>
  <c r="P11" i="116" s="1"/>
  <c r="P156" i="116" s="1"/>
  <c r="AO45" i="107"/>
  <c r="AO95" i="107" s="1"/>
  <c r="P42" i="107" s="1"/>
  <c r="P41" i="107" s="1"/>
  <c r="P11" i="107" s="1"/>
  <c r="P156" i="107" s="1"/>
  <c r="AO45" i="118"/>
  <c r="AO95" i="118" s="1"/>
  <c r="P42" i="118" s="1"/>
  <c r="P41" i="118" s="1"/>
  <c r="P11" i="118" s="1"/>
  <c r="P156" i="118" s="1"/>
  <c r="AL45" i="117"/>
  <c r="AL95" i="117" s="1"/>
  <c r="J42" i="117" s="1"/>
  <c r="J41" i="117" s="1"/>
  <c r="J11" i="117" s="1"/>
  <c r="J156" i="117" s="1"/>
  <c r="AL45" i="113"/>
  <c r="AL95" i="113" s="1"/>
  <c r="J42" i="113" s="1"/>
  <c r="J41" i="113" s="1"/>
  <c r="J11" i="113" s="1"/>
  <c r="J156" i="113" s="1"/>
  <c r="AL45" i="105"/>
  <c r="AL95" i="105" s="1"/>
  <c r="J42" i="105" s="1"/>
  <c r="J41" i="105" s="1"/>
  <c r="J11" i="105" s="1"/>
  <c r="J156" i="105" s="1"/>
  <c r="AL45" i="107"/>
  <c r="AL95" i="107" s="1"/>
  <c r="J42" i="107" s="1"/>
  <c r="J41" i="107" s="1"/>
  <c r="J11" i="107" s="1"/>
  <c r="J156" i="107" s="1"/>
  <c r="AN45" i="104"/>
  <c r="AN95" i="104" s="1"/>
  <c r="N42" i="104" s="1"/>
  <c r="N41" i="104" s="1"/>
  <c r="N11" i="104" s="1"/>
  <c r="N156" i="104" s="1"/>
  <c r="AP45" i="118"/>
  <c r="AP95" i="118" s="1"/>
  <c r="R42" i="118" s="1"/>
  <c r="R41" i="118" s="1"/>
  <c r="R11" i="118" s="1"/>
  <c r="R156" i="118" s="1"/>
  <c r="AM45" i="113"/>
  <c r="AM95" i="113" s="1"/>
  <c r="L42" i="113" s="1"/>
  <c r="L41" i="113" s="1"/>
  <c r="L11" i="113" s="1"/>
  <c r="L156" i="113" s="1"/>
  <c r="AN45" i="105"/>
  <c r="AN95" i="105" s="1"/>
  <c r="N42" i="105" s="1"/>
  <c r="N41" i="105" s="1"/>
  <c r="N11" i="105" s="1"/>
  <c r="N156" i="105" s="1"/>
  <c r="AP45" i="116"/>
  <c r="AP95" i="116" s="1"/>
  <c r="R42" i="116" s="1"/>
  <c r="R41" i="116" s="1"/>
  <c r="R11" i="116" s="1"/>
  <c r="R156" i="116" s="1"/>
  <c r="AM45" i="117"/>
  <c r="AM95" i="117" s="1"/>
  <c r="L42" i="117" s="1"/>
  <c r="L41" i="117" s="1"/>
  <c r="L11" i="117" s="1"/>
  <c r="L156" i="117" s="1"/>
  <c r="AN45" i="117"/>
  <c r="AN95" i="117" s="1"/>
  <c r="N42" i="117" s="1"/>
  <c r="N41" i="117" s="1"/>
  <c r="N11" i="117" s="1"/>
  <c r="N156" i="117" s="1"/>
  <c r="AM45" i="115"/>
  <c r="AM95" i="115" s="1"/>
  <c r="L42" i="115" s="1"/>
  <c r="L41" i="115" s="1"/>
  <c r="L11" i="115" s="1"/>
  <c r="L156" i="115" s="1"/>
  <c r="AO45" i="114"/>
  <c r="AO95" i="114" s="1"/>
  <c r="P42" i="114" s="1"/>
  <c r="P41" i="114" s="1"/>
  <c r="P11" i="114" s="1"/>
  <c r="P156" i="114" s="1"/>
  <c r="AL45" i="114"/>
  <c r="AL95" i="114" s="1"/>
  <c r="J42" i="114" s="1"/>
  <c r="J41" i="114" s="1"/>
  <c r="J11" i="114" s="1"/>
  <c r="J156" i="114" s="1"/>
  <c r="AL45" i="116"/>
  <c r="AL95" i="116" s="1"/>
  <c r="J42" i="116" s="1"/>
  <c r="J41" i="116" s="1"/>
  <c r="J11" i="116" s="1"/>
  <c r="J156" i="116" s="1"/>
  <c r="AP45" i="106"/>
  <c r="AP95" i="106" s="1"/>
  <c r="R42" i="106" s="1"/>
  <c r="R41" i="106" s="1"/>
  <c r="R11" i="106" s="1"/>
  <c r="R156" i="106" s="1"/>
  <c r="AN45" i="106"/>
  <c r="AN95" i="106" s="1"/>
  <c r="N42" i="106" s="1"/>
  <c r="N41" i="106" s="1"/>
  <c r="N11" i="106" s="1"/>
  <c r="N156" i="106" s="1"/>
  <c r="AO45" i="117"/>
  <c r="AO95" i="117" s="1"/>
  <c r="P42" i="117" s="1"/>
  <c r="P41" i="117" s="1"/>
  <c r="P11" i="117" s="1"/>
  <c r="P156" i="117" s="1"/>
  <c r="AO45" i="112"/>
  <c r="AO95" i="112" s="1"/>
  <c r="P42" i="112" s="1"/>
  <c r="P41" i="112" s="1"/>
  <c r="P11" i="112" s="1"/>
  <c r="P156" i="112" s="1"/>
  <c r="AL45" i="112"/>
  <c r="AL95" i="112" s="1"/>
  <c r="J42" i="112" s="1"/>
  <c r="J41" i="112" s="1"/>
  <c r="J11" i="112" s="1"/>
  <c r="J156" i="112" s="1"/>
  <c r="AP45" i="112"/>
  <c r="AP95" i="112" s="1"/>
  <c r="R42" i="112" s="1"/>
  <c r="R41" i="112" s="1"/>
  <c r="R11" i="112" s="1"/>
  <c r="R156" i="112" s="1"/>
  <c r="AO45" i="113"/>
  <c r="AO95" i="113" s="1"/>
  <c r="P42" i="113" s="1"/>
  <c r="P41" i="113" s="1"/>
  <c r="P11" i="113" s="1"/>
  <c r="P156" i="113" s="1"/>
  <c r="AO45" i="104"/>
  <c r="AO95" i="104" s="1"/>
  <c r="P42" i="104" s="1"/>
  <c r="P41" i="104" s="1"/>
  <c r="P11" i="104" s="1"/>
  <c r="P156" i="104" s="1"/>
  <c r="AM45" i="118"/>
  <c r="AM95" i="118" s="1"/>
  <c r="L42" i="118" s="1"/>
  <c r="L41" i="118" s="1"/>
  <c r="L11" i="118" s="1"/>
  <c r="L156" i="118" s="1"/>
  <c r="AL45" i="115"/>
  <c r="AL95" i="115" s="1"/>
  <c r="J42" i="115" s="1"/>
  <c r="J41" i="115" s="1"/>
  <c r="J11" i="115" s="1"/>
  <c r="J156" i="115" s="1"/>
  <c r="AK45" i="116"/>
  <c r="AK95" i="116" s="1"/>
  <c r="H42" i="116" s="1"/>
  <c r="AK45" i="107"/>
  <c r="AK95" i="107" s="1"/>
  <c r="H42" i="107" s="1"/>
  <c r="AL45" i="104"/>
  <c r="AL95" i="104" s="1"/>
  <c r="J42" i="104" s="1"/>
  <c r="J41" i="104" s="1"/>
  <c r="J11" i="104" s="1"/>
  <c r="J156" i="104" s="1"/>
  <c r="AK45" i="115"/>
  <c r="AK95" i="115" s="1"/>
  <c r="H42" i="115" s="1"/>
  <c r="AK45" i="105"/>
  <c r="AK95" i="105" s="1"/>
  <c r="H42" i="105" s="1"/>
  <c r="AK45" i="112"/>
  <c r="AK95" i="112" s="1"/>
  <c r="H42" i="112" s="1"/>
  <c r="AK45" i="104"/>
  <c r="AK95" i="104" s="1"/>
  <c r="H42" i="104" s="1"/>
  <c r="AO45" i="103"/>
  <c r="AO95" i="103" s="1"/>
  <c r="P42" i="103" s="1"/>
  <c r="P41" i="103" s="1"/>
  <c r="P11" i="103" s="1"/>
  <c r="P156" i="103" s="1"/>
  <c r="AK45" i="117"/>
  <c r="AK95" i="117" s="1"/>
  <c r="H42" i="117" s="1"/>
  <c r="AL45" i="103"/>
  <c r="AL95" i="103" s="1"/>
  <c r="J42" i="103" s="1"/>
  <c r="J41" i="103" s="1"/>
  <c r="J11" i="103" s="1"/>
  <c r="J156" i="103" s="1"/>
  <c r="AM45" i="103"/>
  <c r="AM95" i="103" s="1"/>
  <c r="L42" i="103" s="1"/>
  <c r="L41" i="103" s="1"/>
  <c r="L11" i="103" s="1"/>
  <c r="L156" i="103" s="1"/>
  <c r="AP45" i="103"/>
  <c r="AP95" i="103" s="1"/>
  <c r="R42" i="103" s="1"/>
  <c r="R41" i="103" s="1"/>
  <c r="R11" i="103" s="1"/>
  <c r="R156" i="103" s="1"/>
  <c r="AK45" i="118"/>
  <c r="AK95" i="118" s="1"/>
  <c r="H42" i="118" s="1"/>
  <c r="AK45" i="114"/>
  <c r="AK95" i="114" s="1"/>
  <c r="H42" i="114" s="1"/>
  <c r="AK45" i="113"/>
  <c r="AK95" i="113" s="1"/>
  <c r="H42" i="113" s="1"/>
  <c r="AQ45" i="103"/>
  <c r="AQ95" i="103" s="1"/>
  <c r="T42" i="103" s="1"/>
  <c r="T41" i="103" s="1"/>
  <c r="T11" i="103" s="1"/>
  <c r="T156" i="103" s="1"/>
  <c r="AN45" i="103"/>
  <c r="AN95" i="103" s="1"/>
  <c r="N42" i="103" s="1"/>
  <c r="N41" i="103" s="1"/>
  <c r="N11" i="103" s="1"/>
  <c r="N156" i="103" s="1"/>
  <c r="AK45" i="106"/>
  <c r="AK95" i="106" s="1"/>
  <c r="H42" i="106" s="1"/>
  <c r="AK45" i="103"/>
  <c r="AK95" i="103" s="1"/>
  <c r="H42" i="103" s="1"/>
  <c r="T32" i="103" l="1"/>
  <c r="T33" i="64"/>
  <c r="R32" i="103"/>
  <c r="R33" i="64"/>
  <c r="P32" i="103"/>
  <c r="P33" i="64"/>
  <c r="F42" i="115"/>
  <c r="F41" i="115" s="1"/>
  <c r="F11" i="115" s="1"/>
  <c r="H41" i="115"/>
  <c r="H11" i="115" s="1"/>
  <c r="H156" i="115" s="1"/>
  <c r="J32" i="115"/>
  <c r="J41" i="64"/>
  <c r="I41" i="64" s="1"/>
  <c r="R32" i="112"/>
  <c r="R38" i="64"/>
  <c r="Q38" i="64" s="1"/>
  <c r="N32" i="106"/>
  <c r="N37" i="64"/>
  <c r="M37" i="64" s="1"/>
  <c r="P32" i="114"/>
  <c r="P40" i="64"/>
  <c r="O40" i="64" s="1"/>
  <c r="R32" i="116"/>
  <c r="R42" i="64"/>
  <c r="Q42" i="64" s="1"/>
  <c r="N32" i="104"/>
  <c r="N35" i="64"/>
  <c r="M35" i="64" s="1"/>
  <c r="J32" i="117"/>
  <c r="J43" i="64"/>
  <c r="I43" i="64" s="1"/>
  <c r="L32" i="112"/>
  <c r="L38" i="64"/>
  <c r="K38" i="64" s="1"/>
  <c r="N32" i="115"/>
  <c r="N41" i="64"/>
  <c r="M41" i="64" s="1"/>
  <c r="N32" i="116"/>
  <c r="N42" i="64"/>
  <c r="M42" i="64" s="1"/>
  <c r="P32" i="106"/>
  <c r="P37" i="64"/>
  <c r="O37" i="64" s="1"/>
  <c r="L32" i="106"/>
  <c r="L37" i="64"/>
  <c r="K37" i="64" s="1"/>
  <c r="T32" i="106"/>
  <c r="T37" i="64"/>
  <c r="S37" i="64" s="1"/>
  <c r="R32" i="114"/>
  <c r="R40" i="64"/>
  <c r="Q40" i="64" s="1"/>
  <c r="R32" i="113"/>
  <c r="R39" i="64"/>
  <c r="Q39" i="64" s="1"/>
  <c r="R32" i="107"/>
  <c r="R44" i="64"/>
  <c r="Q44" i="64" s="1"/>
  <c r="N32" i="107"/>
  <c r="N44" i="64"/>
  <c r="M44" i="64" s="1"/>
  <c r="N32" i="103"/>
  <c r="N33" i="64"/>
  <c r="F42" i="103"/>
  <c r="F41" i="103" s="1"/>
  <c r="F11" i="103" s="1"/>
  <c r="F156" i="103" s="1"/>
  <c r="H41" i="103"/>
  <c r="H11" i="103" s="1"/>
  <c r="H156" i="103" s="1"/>
  <c r="F42" i="113"/>
  <c r="F41" i="113" s="1"/>
  <c r="F11" i="113" s="1"/>
  <c r="F156" i="113" s="1"/>
  <c r="H41" i="113"/>
  <c r="H11" i="113" s="1"/>
  <c r="H156" i="113" s="1"/>
  <c r="L32" i="103"/>
  <c r="L33" i="64"/>
  <c r="F42" i="104"/>
  <c r="F41" i="104" s="1"/>
  <c r="F11" i="104" s="1"/>
  <c r="F156" i="104" s="1"/>
  <c r="H41" i="104"/>
  <c r="H11" i="104" s="1"/>
  <c r="H156" i="104" s="1"/>
  <c r="J32" i="104"/>
  <c r="J35" i="64"/>
  <c r="I35" i="64" s="1"/>
  <c r="L32" i="118"/>
  <c r="L45" i="64"/>
  <c r="K45" i="64" s="1"/>
  <c r="J32" i="112"/>
  <c r="J38" i="64"/>
  <c r="I38" i="64" s="1"/>
  <c r="R32" i="106"/>
  <c r="R37" i="64"/>
  <c r="Q37" i="64" s="1"/>
  <c r="L32" i="115"/>
  <c r="L41" i="64"/>
  <c r="K41" i="64" s="1"/>
  <c r="N32" i="105"/>
  <c r="N36" i="64"/>
  <c r="M36" i="64" s="1"/>
  <c r="J32" i="107"/>
  <c r="J44" i="64"/>
  <c r="I44" i="64" s="1"/>
  <c r="P32" i="118"/>
  <c r="P45" i="64"/>
  <c r="O45" i="64" s="1"/>
  <c r="T32" i="118"/>
  <c r="T45" i="64"/>
  <c r="S45" i="64" s="1"/>
  <c r="R32" i="104"/>
  <c r="R35" i="64"/>
  <c r="Q35" i="64" s="1"/>
  <c r="T32" i="117"/>
  <c r="T43" i="64"/>
  <c r="S43" i="64" s="1"/>
  <c r="P32" i="115"/>
  <c r="P41" i="64"/>
  <c r="O41" i="64" s="1"/>
  <c r="L32" i="105"/>
  <c r="L36" i="64"/>
  <c r="K36" i="64" s="1"/>
  <c r="T32" i="113"/>
  <c r="T39" i="64"/>
  <c r="S39" i="64" s="1"/>
  <c r="L32" i="114"/>
  <c r="L40" i="64"/>
  <c r="K40" i="64" s="1"/>
  <c r="T32" i="104"/>
  <c r="T35" i="64"/>
  <c r="S35" i="64" s="1"/>
  <c r="N32" i="114"/>
  <c r="N40" i="64"/>
  <c r="M40" i="64" s="1"/>
  <c r="F42" i="106"/>
  <c r="F41" i="106" s="1"/>
  <c r="F11" i="106" s="1"/>
  <c r="F156" i="106" s="1"/>
  <c r="H41" i="106"/>
  <c r="H11" i="106" s="1"/>
  <c r="H156" i="106" s="1"/>
  <c r="F42" i="114"/>
  <c r="F41" i="114" s="1"/>
  <c r="F11" i="114" s="1"/>
  <c r="F156" i="114" s="1"/>
  <c r="H41" i="114"/>
  <c r="H11" i="114" s="1"/>
  <c r="H156" i="114" s="1"/>
  <c r="J32" i="103"/>
  <c r="J33" i="64"/>
  <c r="F42" i="112"/>
  <c r="F41" i="112" s="1"/>
  <c r="F11" i="112" s="1"/>
  <c r="F156" i="112" s="1"/>
  <c r="H41" i="112"/>
  <c r="H11" i="112" s="1"/>
  <c r="H156" i="112" s="1"/>
  <c r="F42" i="107"/>
  <c r="F41" i="107" s="1"/>
  <c r="F11" i="107" s="1"/>
  <c r="H41" i="107"/>
  <c r="H11" i="107" s="1"/>
  <c r="H156" i="107" s="1"/>
  <c r="P32" i="104"/>
  <c r="P35" i="64"/>
  <c r="O35" i="64" s="1"/>
  <c r="P32" i="112"/>
  <c r="P38" i="64"/>
  <c r="O38" i="64" s="1"/>
  <c r="J32" i="116"/>
  <c r="J42" i="64"/>
  <c r="I42" i="64" s="1"/>
  <c r="N32" i="117"/>
  <c r="N43" i="64"/>
  <c r="M43" i="64" s="1"/>
  <c r="L32" i="113"/>
  <c r="L39" i="64"/>
  <c r="K39" i="64" s="1"/>
  <c r="J32" i="105"/>
  <c r="J36" i="64"/>
  <c r="I36" i="64" s="1"/>
  <c r="P32" i="107"/>
  <c r="P44" i="64"/>
  <c r="O44" i="64" s="1"/>
  <c r="T32" i="115"/>
  <c r="T41" i="64"/>
  <c r="S41" i="64" s="1"/>
  <c r="T32" i="114"/>
  <c r="T40" i="64"/>
  <c r="S40" i="64" s="1"/>
  <c r="J32" i="118"/>
  <c r="J45" i="64"/>
  <c r="I45" i="64" s="1"/>
  <c r="P32" i="105"/>
  <c r="P36" i="64"/>
  <c r="O36" i="64" s="1"/>
  <c r="T32" i="107"/>
  <c r="T44" i="64"/>
  <c r="S44" i="64" s="1"/>
  <c r="N32" i="113"/>
  <c r="N39" i="64"/>
  <c r="M39" i="64" s="1"/>
  <c r="N32" i="118"/>
  <c r="N45" i="64"/>
  <c r="M45" i="64" s="1"/>
  <c r="L32" i="107"/>
  <c r="L44" i="64"/>
  <c r="K44" i="64" s="1"/>
  <c r="N32" i="112"/>
  <c r="N38" i="64"/>
  <c r="M38" i="64" s="1"/>
  <c r="F42" i="118"/>
  <c r="F41" i="118" s="1"/>
  <c r="F11" i="118" s="1"/>
  <c r="H41" i="118"/>
  <c r="H11" i="118" s="1"/>
  <c r="H156" i="118" s="1"/>
  <c r="F42" i="117"/>
  <c r="F41" i="117" s="1"/>
  <c r="F11" i="117" s="1"/>
  <c r="H41" i="117"/>
  <c r="H11" i="117" s="1"/>
  <c r="H156" i="117" s="1"/>
  <c r="F42" i="105"/>
  <c r="F41" i="105" s="1"/>
  <c r="F11" i="105" s="1"/>
  <c r="F156" i="105" s="1"/>
  <c r="H41" i="105"/>
  <c r="H11" i="105" s="1"/>
  <c r="H156" i="105" s="1"/>
  <c r="F42" i="116"/>
  <c r="F41" i="116" s="1"/>
  <c r="F11" i="116" s="1"/>
  <c r="H41" i="116"/>
  <c r="H11" i="116" s="1"/>
  <c r="H156" i="116" s="1"/>
  <c r="P32" i="113"/>
  <c r="P39" i="64"/>
  <c r="O39" i="64" s="1"/>
  <c r="P32" i="117"/>
  <c r="P43" i="64"/>
  <c r="O43" i="64" s="1"/>
  <c r="J32" i="114"/>
  <c r="J40" i="64"/>
  <c r="I40" i="64" s="1"/>
  <c r="L32" i="117"/>
  <c r="L43" i="64"/>
  <c r="K43" i="64" s="1"/>
  <c r="R32" i="118"/>
  <c r="R45" i="64"/>
  <c r="Q45" i="64" s="1"/>
  <c r="J32" i="113"/>
  <c r="J39" i="64"/>
  <c r="I39" i="64" s="1"/>
  <c r="P32" i="116"/>
  <c r="P42" i="64"/>
  <c r="O42" i="64" s="1"/>
  <c r="T32" i="116"/>
  <c r="T42" i="64"/>
  <c r="S42" i="64" s="1"/>
  <c r="L32" i="116"/>
  <c r="L42" i="64"/>
  <c r="K42" i="64" s="1"/>
  <c r="J32" i="106"/>
  <c r="J37" i="64"/>
  <c r="I37" i="64" s="1"/>
  <c r="T32" i="105"/>
  <c r="T36" i="64"/>
  <c r="S36" i="64" s="1"/>
  <c r="L32" i="104"/>
  <c r="L35" i="64"/>
  <c r="K35" i="64" s="1"/>
  <c r="R32" i="117"/>
  <c r="R43" i="64"/>
  <c r="Q43" i="64" s="1"/>
  <c r="R32" i="115"/>
  <c r="R41" i="64"/>
  <c r="Q41" i="64" s="1"/>
  <c r="R32" i="105"/>
  <c r="R36" i="64"/>
  <c r="Q36" i="64" s="1"/>
  <c r="T32" i="112"/>
  <c r="T38" i="64"/>
  <c r="S38" i="64" s="1"/>
  <c r="F156" i="107" l="1"/>
  <c r="I156" i="107" s="1"/>
  <c r="F44" i="64"/>
  <c r="E44" i="64" s="1"/>
  <c r="F156" i="115"/>
  <c r="S156" i="115" s="1"/>
  <c r="F41" i="64"/>
  <c r="E41" i="64" s="1"/>
  <c r="F156" i="118"/>
  <c r="Q156" i="118" s="1"/>
  <c r="F45" i="64"/>
  <c r="E45" i="64" s="1"/>
  <c r="F156" i="116"/>
  <c r="K156" i="116" s="1"/>
  <c r="F42" i="64"/>
  <c r="E42" i="64" s="1"/>
  <c r="F156" i="117"/>
  <c r="Q156" i="117" s="1"/>
  <c r="F43" i="64"/>
  <c r="E43" i="64" s="1"/>
  <c r="O156" i="106"/>
  <c r="M156" i="106"/>
  <c r="S156" i="106"/>
  <c r="Q156" i="106"/>
  <c r="I156" i="106"/>
  <c r="K156" i="106"/>
  <c r="O156" i="104"/>
  <c r="S156" i="104"/>
  <c r="K156" i="104"/>
  <c r="Q156" i="104"/>
  <c r="I156" i="104"/>
  <c r="M156" i="104"/>
  <c r="O156" i="113"/>
  <c r="K156" i="113"/>
  <c r="Q156" i="113"/>
  <c r="I156" i="113"/>
  <c r="M156" i="113"/>
  <c r="S156" i="113"/>
  <c r="Q156" i="115"/>
  <c r="S156" i="105"/>
  <c r="K156" i="105"/>
  <c r="Q156" i="105"/>
  <c r="M156" i="105"/>
  <c r="I156" i="105"/>
  <c r="O156" i="105"/>
  <c r="S156" i="112"/>
  <c r="K156" i="112"/>
  <c r="I156" i="112"/>
  <c r="O156" i="112"/>
  <c r="M156" i="112"/>
  <c r="Q156" i="112"/>
  <c r="S156" i="114"/>
  <c r="K156" i="114"/>
  <c r="Q156" i="114"/>
  <c r="M156" i="114"/>
  <c r="I156" i="114"/>
  <c r="O156" i="114"/>
  <c r="O156" i="103"/>
  <c r="M156" i="103"/>
  <c r="S156" i="103"/>
  <c r="K156" i="103"/>
  <c r="Q156" i="103"/>
  <c r="I156" i="103"/>
  <c r="H32" i="116"/>
  <c r="H42" i="64"/>
  <c r="G42" i="64" s="1"/>
  <c r="H32" i="107"/>
  <c r="H44" i="64"/>
  <c r="G44" i="64" s="1"/>
  <c r="I33" i="64"/>
  <c r="H32" i="106"/>
  <c r="H37" i="64"/>
  <c r="G37" i="64" s="1"/>
  <c r="H32" i="104"/>
  <c r="H35" i="64"/>
  <c r="G35" i="64" s="1"/>
  <c r="H32" i="113"/>
  <c r="H39" i="64"/>
  <c r="G39" i="64" s="1"/>
  <c r="M33" i="64"/>
  <c r="H32" i="115"/>
  <c r="H41" i="64"/>
  <c r="G41" i="64" s="1"/>
  <c r="Q33" i="64"/>
  <c r="H32" i="117"/>
  <c r="H43" i="64"/>
  <c r="G43" i="64" s="1"/>
  <c r="O11" i="116"/>
  <c r="G11" i="116"/>
  <c r="Q11" i="116"/>
  <c r="S11" i="116"/>
  <c r="I11" i="116"/>
  <c r="K11" i="116"/>
  <c r="M11" i="116"/>
  <c r="N155" i="117"/>
  <c r="N15" i="117" s="1"/>
  <c r="Q11" i="117"/>
  <c r="I11" i="117"/>
  <c r="K11" i="117"/>
  <c r="M11" i="117"/>
  <c r="S11" i="117"/>
  <c r="O11" i="117"/>
  <c r="G11" i="117"/>
  <c r="O11" i="107"/>
  <c r="K11" i="107"/>
  <c r="G11" i="107"/>
  <c r="M11" i="107"/>
  <c r="Q11" i="107"/>
  <c r="I11" i="107"/>
  <c r="S11" i="107"/>
  <c r="F37" i="64"/>
  <c r="E37" i="64" s="1"/>
  <c r="K11" i="106"/>
  <c r="O11" i="106"/>
  <c r="Q11" i="106"/>
  <c r="G11" i="106"/>
  <c r="I11" i="106"/>
  <c r="M11" i="106"/>
  <c r="S11" i="106"/>
  <c r="F35" i="64"/>
  <c r="E35" i="64" s="1"/>
  <c r="K11" i="104"/>
  <c r="S11" i="104"/>
  <c r="O11" i="104"/>
  <c r="Q11" i="104"/>
  <c r="G11" i="104"/>
  <c r="I11" i="104"/>
  <c r="M11" i="104"/>
  <c r="J155" i="113"/>
  <c r="J15" i="113" s="1"/>
  <c r="J16" i="113" s="1"/>
  <c r="F39" i="64"/>
  <c r="E39" i="64" s="1"/>
  <c r="Q11" i="113"/>
  <c r="O11" i="113"/>
  <c r="S11" i="113"/>
  <c r="I11" i="113"/>
  <c r="M11" i="113"/>
  <c r="K11" i="113"/>
  <c r="G11" i="113"/>
  <c r="K11" i="115"/>
  <c r="S11" i="115"/>
  <c r="I11" i="115"/>
  <c r="M11" i="115"/>
  <c r="G11" i="115"/>
  <c r="O11" i="115"/>
  <c r="Q11" i="115"/>
  <c r="H32" i="103"/>
  <c r="H33" i="64"/>
  <c r="O33" i="64"/>
  <c r="S33" i="64"/>
  <c r="H32" i="105"/>
  <c r="H36" i="64"/>
  <c r="G36" i="64" s="1"/>
  <c r="H32" i="118"/>
  <c r="H45" i="64"/>
  <c r="G45" i="64" s="1"/>
  <c r="H32" i="112"/>
  <c r="H38" i="64"/>
  <c r="G38" i="64" s="1"/>
  <c r="H32" i="114"/>
  <c r="H40" i="64"/>
  <c r="G40" i="64" s="1"/>
  <c r="K33" i="64"/>
  <c r="F36" i="64"/>
  <c r="E36" i="64" s="1"/>
  <c r="S11" i="105"/>
  <c r="M11" i="105"/>
  <c r="Q11" i="105"/>
  <c r="I11" i="105"/>
  <c r="O11" i="105"/>
  <c r="K11" i="105"/>
  <c r="G11" i="105"/>
  <c r="N155" i="118"/>
  <c r="N15" i="118" s="1"/>
  <c r="O11" i="118"/>
  <c r="G11" i="118"/>
  <c r="S11" i="118"/>
  <c r="K11" i="118"/>
  <c r="Q11" i="118"/>
  <c r="I11" i="118"/>
  <c r="M11" i="118"/>
  <c r="J155" i="112"/>
  <c r="J15" i="112" s="1"/>
  <c r="J36" i="112" s="1"/>
  <c r="J37" i="112" s="1"/>
  <c r="F38" i="64"/>
  <c r="E38" i="64" s="1"/>
  <c r="K11" i="112"/>
  <c r="I11" i="112"/>
  <c r="S11" i="112"/>
  <c r="G11" i="112"/>
  <c r="O11" i="112"/>
  <c r="M11" i="112"/>
  <c r="Q11" i="112"/>
  <c r="L155" i="114"/>
  <c r="L15" i="114" s="1"/>
  <c r="L16" i="114" s="1"/>
  <c r="F40" i="64"/>
  <c r="E40" i="64" s="1"/>
  <c r="G11" i="114"/>
  <c r="S11" i="114"/>
  <c r="O11" i="114"/>
  <c r="M11" i="114"/>
  <c r="Q11" i="114"/>
  <c r="K11" i="114"/>
  <c r="I11" i="114"/>
  <c r="F33" i="64"/>
  <c r="G11" i="103"/>
  <c r="M11" i="103"/>
  <c r="Q11" i="103"/>
  <c r="I11" i="103"/>
  <c r="S11" i="103"/>
  <c r="O11" i="103"/>
  <c r="K11" i="103"/>
  <c r="F155" i="106"/>
  <c r="F15" i="106" s="1"/>
  <c r="F16" i="106" s="1"/>
  <c r="L155" i="115"/>
  <c r="L15" i="115" s="1"/>
  <c r="N155" i="115"/>
  <c r="N15" i="115" s="1"/>
  <c r="J155" i="115"/>
  <c r="J15" i="115" s="1"/>
  <c r="R155" i="115"/>
  <c r="R15" i="115" s="1"/>
  <c r="R155" i="114"/>
  <c r="R15" i="114" s="1"/>
  <c r="J155" i="114"/>
  <c r="J15" i="114" s="1"/>
  <c r="N155" i="113"/>
  <c r="N15" i="113" s="1"/>
  <c r="T155" i="113"/>
  <c r="T15" i="113" s="1"/>
  <c r="T155" i="106"/>
  <c r="T15" i="106" s="1"/>
  <c r="H155" i="114"/>
  <c r="H15" i="114" s="1"/>
  <c r="F155" i="114"/>
  <c r="F15" i="114" s="1"/>
  <c r="F16" i="114" s="1"/>
  <c r="T155" i="114"/>
  <c r="T15" i="114" s="1"/>
  <c r="R155" i="113"/>
  <c r="R15" i="113" s="1"/>
  <c r="N155" i="114"/>
  <c r="N15" i="114" s="1"/>
  <c r="F155" i="113"/>
  <c r="F15" i="113" s="1"/>
  <c r="F16" i="113" s="1"/>
  <c r="P155" i="114"/>
  <c r="P15" i="114" s="1"/>
  <c r="J155" i="106"/>
  <c r="J15" i="106" s="1"/>
  <c r="N155" i="106"/>
  <c r="N15" i="106" s="1"/>
  <c r="R155" i="106"/>
  <c r="R15" i="106" s="1"/>
  <c r="P155" i="105"/>
  <c r="P15" i="105" s="1"/>
  <c r="F155" i="105"/>
  <c r="F15" i="105" s="1"/>
  <c r="F16" i="105" s="1"/>
  <c r="L155" i="105"/>
  <c r="L15" i="105" s="1"/>
  <c r="N155" i="105"/>
  <c r="N15" i="105" s="1"/>
  <c r="T155" i="105"/>
  <c r="T15" i="105" s="1"/>
  <c r="J155" i="105"/>
  <c r="J15" i="105" s="1"/>
  <c r="R155" i="105"/>
  <c r="R15" i="105" s="1"/>
  <c r="P155" i="117"/>
  <c r="P15" i="117" s="1"/>
  <c r="J155" i="117"/>
  <c r="J15" i="117" s="1"/>
  <c r="R155" i="117"/>
  <c r="R15" i="117" s="1"/>
  <c r="T155" i="117"/>
  <c r="T15" i="117" s="1"/>
  <c r="J155" i="107"/>
  <c r="J15" i="107" s="1"/>
  <c r="T155" i="107"/>
  <c r="T15" i="107" s="1"/>
  <c r="P155" i="107"/>
  <c r="P15" i="107" s="1"/>
  <c r="L155" i="107"/>
  <c r="L15" i="107" s="1"/>
  <c r="R155" i="107"/>
  <c r="R15" i="107" s="1"/>
  <c r="F155" i="107"/>
  <c r="F15" i="107" s="1"/>
  <c r="F16" i="107" s="1"/>
  <c r="N155" i="107"/>
  <c r="N15" i="107" s="1"/>
  <c r="P155" i="104"/>
  <c r="P15" i="104" s="1"/>
  <c r="T155" i="104"/>
  <c r="T15" i="104" s="1"/>
  <c r="F155" i="104"/>
  <c r="F15" i="104" s="1"/>
  <c r="F16" i="104" s="1"/>
  <c r="R155" i="104"/>
  <c r="R15" i="104" s="1"/>
  <c r="J155" i="104"/>
  <c r="J15" i="104" s="1"/>
  <c r="L155" i="104"/>
  <c r="L15" i="104" s="1"/>
  <c r="N155" i="104"/>
  <c r="N15" i="104" s="1"/>
  <c r="L155" i="118"/>
  <c r="L15" i="118" s="1"/>
  <c r="T155" i="118"/>
  <c r="T15" i="118" s="1"/>
  <c r="R155" i="118"/>
  <c r="R15" i="118" s="1"/>
  <c r="J155" i="118"/>
  <c r="J15" i="118" s="1"/>
  <c r="H155" i="115"/>
  <c r="H15" i="115" s="1"/>
  <c r="L155" i="116"/>
  <c r="L15" i="116" s="1"/>
  <c r="T155" i="116"/>
  <c r="T15" i="116" s="1"/>
  <c r="P155" i="116"/>
  <c r="P15" i="116" s="1"/>
  <c r="J155" i="116"/>
  <c r="J15" i="116" s="1"/>
  <c r="N155" i="116"/>
  <c r="N15" i="116" s="1"/>
  <c r="R155" i="116"/>
  <c r="R15" i="116" s="1"/>
  <c r="R155" i="103"/>
  <c r="R15" i="103" s="1"/>
  <c r="F155" i="103"/>
  <c r="F15" i="103" s="1"/>
  <c r="F16" i="103" s="1"/>
  <c r="T155" i="103"/>
  <c r="T15" i="103" s="1"/>
  <c r="J155" i="103"/>
  <c r="J15" i="103" s="1"/>
  <c r="P155" i="103"/>
  <c r="P15" i="103" s="1"/>
  <c r="L155" i="103"/>
  <c r="L15" i="103" s="1"/>
  <c r="N155" i="103"/>
  <c r="N15" i="103" s="1"/>
  <c r="K156" i="115" l="1"/>
  <c r="F155" i="118"/>
  <c r="F15" i="118" s="1"/>
  <c r="F16" i="118" s="1"/>
  <c r="F155" i="115"/>
  <c r="F15" i="115" s="1"/>
  <c r="F16" i="115" s="1"/>
  <c r="S156" i="116"/>
  <c r="F155" i="116"/>
  <c r="F15" i="116" s="1"/>
  <c r="F16" i="116" s="1"/>
  <c r="J163" i="64"/>
  <c r="I163" i="64" s="1"/>
  <c r="K156" i="118"/>
  <c r="O156" i="107"/>
  <c r="S156" i="118"/>
  <c r="K156" i="107"/>
  <c r="M156" i="115"/>
  <c r="I156" i="115"/>
  <c r="O156" i="115"/>
  <c r="M156" i="118"/>
  <c r="O156" i="118"/>
  <c r="Q156" i="107"/>
  <c r="S156" i="107"/>
  <c r="I156" i="118"/>
  <c r="M156" i="107"/>
  <c r="J162" i="64"/>
  <c r="I162" i="64" s="1"/>
  <c r="F155" i="117"/>
  <c r="F15" i="117" s="1"/>
  <c r="F16" i="117" s="1"/>
  <c r="I156" i="116"/>
  <c r="M156" i="116"/>
  <c r="O156" i="116"/>
  <c r="Q156" i="116"/>
  <c r="K156" i="117"/>
  <c r="I156" i="117"/>
  <c r="O156" i="117"/>
  <c r="S156" i="117"/>
  <c r="M156" i="117"/>
  <c r="L164" i="64"/>
  <c r="K164" i="64" s="1"/>
  <c r="G156" i="104"/>
  <c r="G156" i="114"/>
  <c r="G156" i="113"/>
  <c r="G156" i="106"/>
  <c r="G156" i="112"/>
  <c r="G156" i="103"/>
  <c r="G156" i="105"/>
  <c r="L36" i="114"/>
  <c r="L37" i="114" s="1"/>
  <c r="J16" i="112"/>
  <c r="N155" i="112"/>
  <c r="N15" i="112" s="1"/>
  <c r="N162" i="64" s="1"/>
  <c r="M162" i="64" s="1"/>
  <c r="T155" i="112"/>
  <c r="T15" i="112" s="1"/>
  <c r="T36" i="112" s="1"/>
  <c r="T37" i="112" s="1"/>
  <c r="P155" i="118"/>
  <c r="P15" i="118" s="1"/>
  <c r="P16" i="118" s="1"/>
  <c r="L155" i="117"/>
  <c r="L15" i="117" s="1"/>
  <c r="L36" i="117" s="1"/>
  <c r="L37" i="117" s="1"/>
  <c r="P155" i="113"/>
  <c r="P15" i="113" s="1"/>
  <c r="P163" i="64" s="1"/>
  <c r="O163" i="64" s="1"/>
  <c r="L155" i="113"/>
  <c r="L15" i="113" s="1"/>
  <c r="L36" i="113" s="1"/>
  <c r="L37" i="113" s="1"/>
  <c r="P155" i="115"/>
  <c r="P15" i="115" s="1"/>
  <c r="P16" i="115" s="1"/>
  <c r="T155" i="115"/>
  <c r="T15" i="115" s="1"/>
  <c r="T36" i="115" s="1"/>
  <c r="T37" i="115" s="1"/>
  <c r="J36" i="113"/>
  <c r="J37" i="113" s="1"/>
  <c r="U11" i="113"/>
  <c r="P155" i="112"/>
  <c r="P15" i="112" s="1"/>
  <c r="P16" i="112" s="1"/>
  <c r="R155" i="112"/>
  <c r="R15" i="112" s="1"/>
  <c r="R36" i="112" s="1"/>
  <c r="R37" i="112" s="1"/>
  <c r="U11" i="117"/>
  <c r="F155" i="112"/>
  <c r="F15" i="112" s="1"/>
  <c r="F16" i="112" s="1"/>
  <c r="Q16" i="112" s="1"/>
  <c r="U11" i="118"/>
  <c r="U11" i="105"/>
  <c r="P155" i="106"/>
  <c r="P15" i="106" s="1"/>
  <c r="L155" i="106"/>
  <c r="L15" i="106" s="1"/>
  <c r="U11" i="116"/>
  <c r="U11" i="112"/>
  <c r="U11" i="104"/>
  <c r="U11" i="107"/>
  <c r="U11" i="103"/>
  <c r="H155" i="112"/>
  <c r="H15" i="112" s="1"/>
  <c r="H36" i="112" s="1"/>
  <c r="H37" i="112" s="1"/>
  <c r="L155" i="112"/>
  <c r="L15" i="112" s="1"/>
  <c r="L16" i="112" s="1"/>
  <c r="E33" i="64"/>
  <c r="U11" i="114"/>
  <c r="G33" i="64"/>
  <c r="U11" i="115"/>
  <c r="U11" i="106"/>
  <c r="R36" i="116"/>
  <c r="R37" i="116" s="1"/>
  <c r="R16" i="116"/>
  <c r="H36" i="115"/>
  <c r="H37" i="115" s="1"/>
  <c r="H16" i="115"/>
  <c r="P36" i="118"/>
  <c r="P37" i="118" s="1"/>
  <c r="N36" i="118"/>
  <c r="N37" i="118" s="1"/>
  <c r="N16" i="118"/>
  <c r="N36" i="104"/>
  <c r="N37" i="104" s="1"/>
  <c r="N16" i="104"/>
  <c r="R36" i="104"/>
  <c r="R37" i="104" s="1"/>
  <c r="R16" i="104"/>
  <c r="R36" i="107"/>
  <c r="R37" i="107" s="1"/>
  <c r="R16" i="107"/>
  <c r="J36" i="107"/>
  <c r="J37" i="107" s="1"/>
  <c r="J16" i="107"/>
  <c r="J36" i="117"/>
  <c r="J37" i="117" s="1"/>
  <c r="J16" i="117"/>
  <c r="T36" i="105"/>
  <c r="T37" i="105" s="1"/>
  <c r="T16" i="105"/>
  <c r="P36" i="105"/>
  <c r="P37" i="105" s="1"/>
  <c r="P16" i="105"/>
  <c r="N36" i="106"/>
  <c r="N37" i="106" s="1"/>
  <c r="N16" i="106"/>
  <c r="M16" i="106" s="1"/>
  <c r="N36" i="113"/>
  <c r="N37" i="113" s="1"/>
  <c r="N16" i="113"/>
  <c r="L36" i="115"/>
  <c r="L37" i="115" s="1"/>
  <c r="L16" i="115"/>
  <c r="N36" i="116"/>
  <c r="N37" i="116" s="1"/>
  <c r="N16" i="116"/>
  <c r="T36" i="118"/>
  <c r="T37" i="118" s="1"/>
  <c r="T16" i="118"/>
  <c r="L36" i="118"/>
  <c r="L37" i="118" s="1"/>
  <c r="L16" i="118"/>
  <c r="L36" i="104"/>
  <c r="L37" i="104" s="1"/>
  <c r="L16" i="104"/>
  <c r="F161" i="64"/>
  <c r="E161" i="64" s="1"/>
  <c r="N36" i="107"/>
  <c r="N37" i="107" s="1"/>
  <c r="N16" i="107"/>
  <c r="L36" i="107"/>
  <c r="L37" i="107" s="1"/>
  <c r="L16" i="107"/>
  <c r="T36" i="117"/>
  <c r="T37" i="117" s="1"/>
  <c r="T16" i="117"/>
  <c r="P36" i="117"/>
  <c r="P37" i="117" s="1"/>
  <c r="P16" i="117"/>
  <c r="R36" i="105"/>
  <c r="R37" i="105" s="1"/>
  <c r="R16" i="105"/>
  <c r="N36" i="105"/>
  <c r="N37" i="105" s="1"/>
  <c r="N16" i="105"/>
  <c r="J36" i="106"/>
  <c r="J37" i="106" s="1"/>
  <c r="J16" i="106"/>
  <c r="I16" i="106" s="1"/>
  <c r="N36" i="114"/>
  <c r="N37" i="114" s="1"/>
  <c r="N16" i="114"/>
  <c r="J36" i="114"/>
  <c r="J37" i="114" s="1"/>
  <c r="J16" i="114"/>
  <c r="T36" i="116"/>
  <c r="T37" i="116" s="1"/>
  <c r="T16" i="116"/>
  <c r="J36" i="116"/>
  <c r="J37" i="116" s="1"/>
  <c r="J16" i="116"/>
  <c r="J36" i="118"/>
  <c r="J37" i="118" s="1"/>
  <c r="J16" i="118"/>
  <c r="T36" i="104"/>
  <c r="T37" i="104" s="1"/>
  <c r="T16" i="104"/>
  <c r="P36" i="107"/>
  <c r="P37" i="107" s="1"/>
  <c r="P16" i="107"/>
  <c r="N36" i="117"/>
  <c r="N37" i="117" s="1"/>
  <c r="N16" i="117"/>
  <c r="J36" i="105"/>
  <c r="J37" i="105" s="1"/>
  <c r="J16" i="105"/>
  <c r="L36" i="105"/>
  <c r="L37" i="105" s="1"/>
  <c r="L16" i="105"/>
  <c r="R36" i="113"/>
  <c r="R37" i="113" s="1"/>
  <c r="R16" i="113"/>
  <c r="H36" i="114"/>
  <c r="H37" i="114" s="1"/>
  <c r="H16" i="114"/>
  <c r="R36" i="114"/>
  <c r="R37" i="114" s="1"/>
  <c r="R16" i="114"/>
  <c r="J36" i="115"/>
  <c r="J37" i="115" s="1"/>
  <c r="J16" i="115"/>
  <c r="P36" i="116"/>
  <c r="P37" i="116" s="1"/>
  <c r="P16" i="116"/>
  <c r="L36" i="116"/>
  <c r="L37" i="116" s="1"/>
  <c r="L16" i="116"/>
  <c r="R36" i="118"/>
  <c r="R37" i="118" s="1"/>
  <c r="R16" i="118"/>
  <c r="J36" i="104"/>
  <c r="J37" i="104" s="1"/>
  <c r="J16" i="104"/>
  <c r="P36" i="104"/>
  <c r="P37" i="104" s="1"/>
  <c r="P16" i="104"/>
  <c r="T36" i="107"/>
  <c r="T37" i="107" s="1"/>
  <c r="T16" i="107"/>
  <c r="R36" i="117"/>
  <c r="R37" i="117" s="1"/>
  <c r="R16" i="117"/>
  <c r="R36" i="106"/>
  <c r="R37" i="106" s="1"/>
  <c r="R16" i="106"/>
  <c r="Q16" i="106" s="1"/>
  <c r="P36" i="114"/>
  <c r="P37" i="114" s="1"/>
  <c r="P16" i="114"/>
  <c r="T36" i="114"/>
  <c r="T37" i="114" s="1"/>
  <c r="T16" i="114"/>
  <c r="T36" i="106"/>
  <c r="T37" i="106" s="1"/>
  <c r="T16" i="106"/>
  <c r="S16" i="106" s="1"/>
  <c r="T36" i="113"/>
  <c r="T37" i="113" s="1"/>
  <c r="T16" i="113"/>
  <c r="R36" i="115"/>
  <c r="R37" i="115" s="1"/>
  <c r="R16" i="115"/>
  <c r="N36" i="115"/>
  <c r="N37" i="115" s="1"/>
  <c r="N16" i="115"/>
  <c r="L36" i="103"/>
  <c r="L37" i="103" s="1"/>
  <c r="L16" i="103"/>
  <c r="P36" i="103"/>
  <c r="P37" i="103" s="1"/>
  <c r="P16" i="103"/>
  <c r="R36" i="103"/>
  <c r="R37" i="103" s="1"/>
  <c r="R16" i="103"/>
  <c r="T36" i="103"/>
  <c r="T37" i="103" s="1"/>
  <c r="T16" i="103"/>
  <c r="N36" i="103"/>
  <c r="N37" i="103" s="1"/>
  <c r="N16" i="103"/>
  <c r="J36" i="103"/>
  <c r="J37" i="103" s="1"/>
  <c r="J16" i="103"/>
  <c r="R163" i="64"/>
  <c r="Q163" i="64" s="1"/>
  <c r="N163" i="64"/>
  <c r="M163" i="64" s="1"/>
  <c r="R164" i="64"/>
  <c r="Q164" i="64" s="1"/>
  <c r="J165" i="64"/>
  <c r="I165" i="64" s="1"/>
  <c r="J164" i="64"/>
  <c r="I164" i="64" s="1"/>
  <c r="N165" i="64"/>
  <c r="M165" i="64" s="1"/>
  <c r="R161" i="64"/>
  <c r="Q161" i="64" s="1"/>
  <c r="T161" i="64"/>
  <c r="S161" i="64" s="1"/>
  <c r="K15" i="106"/>
  <c r="O15" i="106"/>
  <c r="M15" i="106"/>
  <c r="J161" i="64"/>
  <c r="I161" i="64" s="1"/>
  <c r="N164" i="64"/>
  <c r="M164" i="64" s="1"/>
  <c r="R165" i="64"/>
  <c r="Q165" i="64" s="1"/>
  <c r="L165" i="64"/>
  <c r="K165" i="64" s="1"/>
  <c r="T163" i="64"/>
  <c r="S163" i="64" s="1"/>
  <c r="S15" i="106"/>
  <c r="H155" i="106"/>
  <c r="H15" i="106" s="1"/>
  <c r="Q15" i="106"/>
  <c r="S15" i="114"/>
  <c r="Q15" i="113"/>
  <c r="S15" i="113"/>
  <c r="M15" i="114"/>
  <c r="I16" i="113"/>
  <c r="I15" i="106"/>
  <c r="Q15" i="114"/>
  <c r="H155" i="113"/>
  <c r="H15" i="113" s="1"/>
  <c r="I15" i="113"/>
  <c r="G15" i="114"/>
  <c r="K15" i="114"/>
  <c r="M15" i="113"/>
  <c r="Q16" i="114"/>
  <c r="N161" i="64"/>
  <c r="M161" i="64" s="1"/>
  <c r="P164" i="64"/>
  <c r="O164" i="64" s="1"/>
  <c r="O15" i="113"/>
  <c r="K15" i="113"/>
  <c r="F164" i="64"/>
  <c r="E164" i="64" s="1"/>
  <c r="I15" i="114"/>
  <c r="T164" i="64"/>
  <c r="S164" i="64" s="1"/>
  <c r="F163" i="64"/>
  <c r="E163" i="64" s="1"/>
  <c r="O15" i="114"/>
  <c r="L157" i="64"/>
  <c r="H155" i="116"/>
  <c r="H15" i="116" s="1"/>
  <c r="R169" i="64"/>
  <c r="Q169" i="64" s="1"/>
  <c r="S15" i="118"/>
  <c r="K15" i="118"/>
  <c r="M15" i="118"/>
  <c r="Q15" i="118"/>
  <c r="I15" i="118"/>
  <c r="O15" i="118"/>
  <c r="F169" i="64"/>
  <c r="E169" i="64" s="1"/>
  <c r="T159" i="64"/>
  <c r="S159" i="64" s="1"/>
  <c r="H155" i="107"/>
  <c r="H15" i="107" s="1"/>
  <c r="P168" i="64"/>
  <c r="O168" i="64" s="1"/>
  <c r="R167" i="64"/>
  <c r="Q167" i="64" s="1"/>
  <c r="L160" i="64"/>
  <c r="K160" i="64" s="1"/>
  <c r="P157" i="64"/>
  <c r="K15" i="116"/>
  <c r="N169" i="64"/>
  <c r="M169" i="64" s="1"/>
  <c r="I15" i="107"/>
  <c r="K15" i="107"/>
  <c r="M15" i="107"/>
  <c r="O15" i="107"/>
  <c r="S15" i="107"/>
  <c r="Q15" i="107"/>
  <c r="G15" i="107"/>
  <c r="F168" i="64"/>
  <c r="T168" i="64"/>
  <c r="S168" i="64" s="1"/>
  <c r="H155" i="117"/>
  <c r="H15" i="117" s="1"/>
  <c r="H155" i="105"/>
  <c r="H15" i="105" s="1"/>
  <c r="N157" i="64"/>
  <c r="J157" i="64"/>
  <c r="P166" i="64"/>
  <c r="O166" i="64" s="1"/>
  <c r="L166" i="64"/>
  <c r="K166" i="64" s="1"/>
  <c r="T169" i="64"/>
  <c r="S169" i="64" s="1"/>
  <c r="L169" i="64"/>
  <c r="K169" i="64" s="1"/>
  <c r="N159" i="64"/>
  <c r="M159" i="64" s="1"/>
  <c r="R159" i="64"/>
  <c r="Q159" i="64" s="1"/>
  <c r="R168" i="64"/>
  <c r="Q168" i="64" s="1"/>
  <c r="J168" i="64"/>
  <c r="I168" i="64" s="1"/>
  <c r="T167" i="64"/>
  <c r="S167" i="64" s="1"/>
  <c r="P167" i="64"/>
  <c r="O167" i="64" s="1"/>
  <c r="T160" i="64"/>
  <c r="S160" i="64" s="1"/>
  <c r="P160" i="64"/>
  <c r="O160" i="64" s="1"/>
  <c r="O15" i="103"/>
  <c r="Q15" i="103"/>
  <c r="K15" i="103"/>
  <c r="I15" i="103"/>
  <c r="S15" i="103"/>
  <c r="F157" i="64"/>
  <c r="M15" i="103"/>
  <c r="N166" i="64"/>
  <c r="M166" i="64" s="1"/>
  <c r="H155" i="104"/>
  <c r="H15" i="104" s="1"/>
  <c r="J160" i="64"/>
  <c r="I160" i="64" s="1"/>
  <c r="R157" i="64"/>
  <c r="J166" i="64"/>
  <c r="I166" i="64" s="1"/>
  <c r="J159" i="64"/>
  <c r="I159" i="64" s="1"/>
  <c r="P159" i="64"/>
  <c r="O159" i="64" s="1"/>
  <c r="J167" i="64"/>
  <c r="I167" i="64" s="1"/>
  <c r="Q15" i="105"/>
  <c r="I15" i="105"/>
  <c r="K15" i="105"/>
  <c r="O15" i="105"/>
  <c r="S15" i="105"/>
  <c r="M15" i="105"/>
  <c r="F160" i="64"/>
  <c r="E160" i="64" s="1"/>
  <c r="H155" i="103"/>
  <c r="H15" i="103" s="1"/>
  <c r="H16" i="103" s="1"/>
  <c r="T157" i="64"/>
  <c r="R166" i="64"/>
  <c r="Q166" i="64" s="1"/>
  <c r="T166" i="64"/>
  <c r="S166" i="64" s="1"/>
  <c r="H165" i="64"/>
  <c r="J169" i="64"/>
  <c r="I169" i="64" s="1"/>
  <c r="H155" i="118"/>
  <c r="H15" i="118" s="1"/>
  <c r="H164" i="64"/>
  <c r="G164" i="64" s="1"/>
  <c r="L159" i="64"/>
  <c r="K159" i="64" s="1"/>
  <c r="Q15" i="104"/>
  <c r="K15" i="104"/>
  <c r="S15" i="104"/>
  <c r="O15" i="104"/>
  <c r="M15" i="104"/>
  <c r="I15" i="104"/>
  <c r="F159" i="64"/>
  <c r="N168" i="64"/>
  <c r="M168" i="64" s="1"/>
  <c r="L168" i="64"/>
  <c r="K168" i="64" s="1"/>
  <c r="N167" i="64"/>
  <c r="M167" i="64" s="1"/>
  <c r="R160" i="64"/>
  <c r="Q160" i="64" s="1"/>
  <c r="N160" i="64"/>
  <c r="M160" i="64" s="1"/>
  <c r="M15" i="115" l="1"/>
  <c r="K15" i="115"/>
  <c r="F166" i="64"/>
  <c r="E166" i="64" s="1"/>
  <c r="S15" i="116"/>
  <c r="M15" i="116"/>
  <c r="Q15" i="112"/>
  <c r="G15" i="116"/>
  <c r="Q15" i="115"/>
  <c r="I15" i="116"/>
  <c r="I15" i="115"/>
  <c r="O15" i="115"/>
  <c r="O15" i="116"/>
  <c r="F165" i="64"/>
  <c r="S15" i="115"/>
  <c r="Q15" i="116"/>
  <c r="G15" i="115"/>
  <c r="G156" i="115"/>
  <c r="L162" i="64"/>
  <c r="K162" i="64" s="1"/>
  <c r="P16" i="113"/>
  <c r="N16" i="112"/>
  <c r="N36" i="112"/>
  <c r="N37" i="112" s="1"/>
  <c r="P36" i="113"/>
  <c r="P37" i="113" s="1"/>
  <c r="S15" i="117"/>
  <c r="L36" i="112"/>
  <c r="L37" i="112" s="1"/>
  <c r="Q15" i="117"/>
  <c r="G156" i="118"/>
  <c r="G156" i="107"/>
  <c r="K15" i="117"/>
  <c r="M15" i="117"/>
  <c r="T162" i="64"/>
  <c r="S162" i="64" s="1"/>
  <c r="I15" i="117"/>
  <c r="F167" i="64"/>
  <c r="E167" i="64" s="1"/>
  <c r="O15" i="117"/>
  <c r="R162" i="64"/>
  <c r="Q162" i="64" s="1"/>
  <c r="T165" i="64"/>
  <c r="S165" i="64" s="1"/>
  <c r="L167" i="64"/>
  <c r="K167" i="64" s="1"/>
  <c r="H162" i="64"/>
  <c r="T16" i="115"/>
  <c r="G156" i="116"/>
  <c r="G156" i="117"/>
  <c r="L163" i="64"/>
  <c r="K163" i="64" s="1"/>
  <c r="L16" i="113"/>
  <c r="P169" i="64"/>
  <c r="O169" i="64" s="1"/>
  <c r="P162" i="64"/>
  <c r="O162" i="64" s="1"/>
  <c r="P36" i="112"/>
  <c r="P37" i="112" s="1"/>
  <c r="P36" i="115"/>
  <c r="P37" i="115" s="1"/>
  <c r="F37" i="115" s="1"/>
  <c r="P165" i="64"/>
  <c r="O165" i="64" s="1"/>
  <c r="R16" i="112"/>
  <c r="L16" i="117"/>
  <c r="H16" i="112"/>
  <c r="K15" i="112"/>
  <c r="F162" i="64"/>
  <c r="M15" i="112"/>
  <c r="T16" i="112"/>
  <c r="S16" i="112" s="1"/>
  <c r="G15" i="112"/>
  <c r="I15" i="112"/>
  <c r="O15" i="112"/>
  <c r="S15" i="112"/>
  <c r="L36" i="106"/>
  <c r="L37" i="106" s="1"/>
  <c r="L161" i="64"/>
  <c r="K161" i="64" s="1"/>
  <c r="L16" i="106"/>
  <c r="K16" i="106" s="1"/>
  <c r="P36" i="106"/>
  <c r="P37" i="106" s="1"/>
  <c r="P16" i="106"/>
  <c r="O16" i="106" s="1"/>
  <c r="P161" i="64"/>
  <c r="O161" i="64" s="1"/>
  <c r="H36" i="105"/>
  <c r="H37" i="105" s="1"/>
  <c r="F37" i="105" s="1"/>
  <c r="H16" i="105"/>
  <c r="G16" i="105" s="1"/>
  <c r="H36" i="113"/>
  <c r="H37" i="113" s="1"/>
  <c r="H16" i="113"/>
  <c r="H36" i="117"/>
  <c r="H37" i="117" s="1"/>
  <c r="F37" i="117" s="1"/>
  <c r="H16" i="117"/>
  <c r="H36" i="107"/>
  <c r="H37" i="107" s="1"/>
  <c r="F37" i="107" s="1"/>
  <c r="H16" i="107"/>
  <c r="H36" i="118"/>
  <c r="H37" i="118" s="1"/>
  <c r="F37" i="118" s="1"/>
  <c r="H16" i="118"/>
  <c r="H36" i="104"/>
  <c r="H37" i="104" s="1"/>
  <c r="F37" i="104" s="1"/>
  <c r="H16" i="104"/>
  <c r="G16" i="104" s="1"/>
  <c r="H36" i="116"/>
  <c r="H37" i="116" s="1"/>
  <c r="F37" i="116" s="1"/>
  <c r="H16" i="116"/>
  <c r="H36" i="106"/>
  <c r="H37" i="106" s="1"/>
  <c r="H16" i="106"/>
  <c r="G16" i="106" s="1"/>
  <c r="G15" i="103"/>
  <c r="U15" i="103" s="1"/>
  <c r="H36" i="103"/>
  <c r="H37" i="103" s="1"/>
  <c r="F37" i="103" s="1"/>
  <c r="O16" i="115"/>
  <c r="G15" i="117"/>
  <c r="H161" i="64"/>
  <c r="G161" i="64" s="1"/>
  <c r="G15" i="105"/>
  <c r="U15" i="105" s="1"/>
  <c r="G15" i="104"/>
  <c r="U15" i="104" s="1"/>
  <c r="O16" i="112"/>
  <c r="G16" i="112"/>
  <c r="M16" i="112"/>
  <c r="G16" i="115"/>
  <c r="K16" i="115"/>
  <c r="I16" i="115"/>
  <c r="I16" i="112"/>
  <c r="K16" i="112"/>
  <c r="F37" i="114"/>
  <c r="K16" i="113"/>
  <c r="Q16" i="115"/>
  <c r="M16" i="115"/>
  <c r="S16" i="115"/>
  <c r="I16" i="114"/>
  <c r="G15" i="106"/>
  <c r="U15" i="106" s="1"/>
  <c r="O16" i="114"/>
  <c r="K16" i="114"/>
  <c r="G16" i="114"/>
  <c r="M16" i="114"/>
  <c r="O16" i="113"/>
  <c r="G16" i="113"/>
  <c r="Q16" i="113"/>
  <c r="M16" i="113"/>
  <c r="H163" i="64"/>
  <c r="G163" i="64" s="1"/>
  <c r="U15" i="114"/>
  <c r="S16" i="113"/>
  <c r="G15" i="113"/>
  <c r="U15" i="113" s="1"/>
  <c r="S16" i="114"/>
  <c r="U15" i="107"/>
  <c r="I157" i="64"/>
  <c r="O16" i="117"/>
  <c r="I16" i="117"/>
  <c r="M16" i="117"/>
  <c r="S16" i="117"/>
  <c r="Q16" i="117"/>
  <c r="K16" i="117"/>
  <c r="H167" i="64"/>
  <c r="G167" i="64" s="1"/>
  <c r="G16" i="117"/>
  <c r="K157" i="64"/>
  <c r="M16" i="104"/>
  <c r="S16" i="104"/>
  <c r="K16" i="104"/>
  <c r="Q16" i="104"/>
  <c r="I16" i="104"/>
  <c r="O16" i="104"/>
  <c r="H169" i="64"/>
  <c r="G169" i="64" s="1"/>
  <c r="G16" i="118"/>
  <c r="S157" i="64"/>
  <c r="M157" i="64"/>
  <c r="K16" i="116"/>
  <c r="Q16" i="116"/>
  <c r="S16" i="116"/>
  <c r="I16" i="116"/>
  <c r="M16" i="116"/>
  <c r="O16" i="116"/>
  <c r="G15" i="118"/>
  <c r="U15" i="118" s="1"/>
  <c r="O16" i="105"/>
  <c r="I16" i="105"/>
  <c r="M16" i="105"/>
  <c r="K16" i="105"/>
  <c r="S16" i="105"/>
  <c r="Q16" i="105"/>
  <c r="Q157" i="64"/>
  <c r="M16" i="103"/>
  <c r="S16" i="103"/>
  <c r="K16" i="103"/>
  <c r="O16" i="103"/>
  <c r="Q16" i="103"/>
  <c r="I16" i="103"/>
  <c r="Q16" i="118"/>
  <c r="M16" i="118"/>
  <c r="K16" i="118"/>
  <c r="S16" i="118"/>
  <c r="I16" i="118"/>
  <c r="O16" i="118"/>
  <c r="H166" i="64"/>
  <c r="G166" i="64" s="1"/>
  <c r="G16" i="116"/>
  <c r="H157" i="64"/>
  <c r="G16" i="103"/>
  <c r="H159" i="64"/>
  <c r="H160" i="64"/>
  <c r="G160" i="64" s="1"/>
  <c r="Q16" i="107"/>
  <c r="S16" i="107"/>
  <c r="K16" i="107"/>
  <c r="O16" i="107"/>
  <c r="M16" i="107"/>
  <c r="I16" i="107"/>
  <c r="O157" i="64"/>
  <c r="H168" i="64"/>
  <c r="G16" i="107"/>
  <c r="U15" i="116" l="1"/>
  <c r="U15" i="115"/>
  <c r="F37" i="113"/>
  <c r="U15" i="117"/>
  <c r="F37" i="112"/>
  <c r="U16" i="106"/>
  <c r="F37" i="106"/>
  <c r="U15" i="112"/>
  <c r="U16" i="112"/>
  <c r="U16" i="115"/>
  <c r="U16" i="114"/>
  <c r="U16" i="113"/>
  <c r="U16" i="107"/>
  <c r="U16" i="104"/>
  <c r="U16" i="118"/>
  <c r="U16" i="116"/>
  <c r="U16" i="105"/>
  <c r="U16" i="117"/>
  <c r="U16" i="103"/>
  <c r="AM49" i="111" l="1"/>
  <c r="AK49" i="111"/>
  <c r="AQ49" i="111"/>
  <c r="AN49" i="111"/>
  <c r="AP49" i="111"/>
  <c r="AO49" i="111"/>
  <c r="AL49" i="111"/>
  <c r="D49" i="111"/>
  <c r="AM46" i="111"/>
  <c r="AK46" i="111"/>
  <c r="AQ46" i="111"/>
  <c r="AN46" i="111"/>
  <c r="AO46" i="111"/>
  <c r="AP46" i="111"/>
  <c r="AL46" i="111"/>
  <c r="AO50" i="111"/>
  <c r="AL50" i="111"/>
  <c r="AQ50" i="111"/>
  <c r="AP50" i="111"/>
  <c r="AK50" i="111"/>
  <c r="AM50" i="111"/>
  <c r="AN50" i="111"/>
  <c r="AK47" i="111"/>
  <c r="AO47" i="111"/>
  <c r="AQ47" i="111"/>
  <c r="AM47" i="111"/>
  <c r="AL47" i="111"/>
  <c r="AP47" i="111"/>
  <c r="AN47" i="111"/>
  <c r="AK51" i="111"/>
  <c r="AO51" i="111"/>
  <c r="AL51" i="111"/>
  <c r="AN51" i="111"/>
  <c r="AP51" i="111"/>
  <c r="AM51" i="111"/>
  <c r="AQ51" i="111"/>
  <c r="D51" i="111"/>
  <c r="AK48" i="111"/>
  <c r="AL48" i="111"/>
  <c r="AP48" i="111"/>
  <c r="AO48" i="111"/>
  <c r="AM48" i="111"/>
  <c r="AN48" i="111"/>
  <c r="AQ48" i="111"/>
  <c r="AO52" i="111"/>
  <c r="AL52" i="111"/>
  <c r="AP52" i="111"/>
  <c r="AQ52" i="111"/>
  <c r="AN52" i="111"/>
  <c r="AM52" i="111"/>
  <c r="AK52" i="111"/>
  <c r="D46" i="111"/>
  <c r="D48" i="111"/>
  <c r="D50" i="111"/>
  <c r="D52" i="111"/>
  <c r="AN45" i="111"/>
  <c r="AK45" i="111"/>
  <c r="AO45" i="111"/>
  <c r="AQ45" i="111"/>
  <c r="AP45" i="111"/>
  <c r="AL45" i="111"/>
  <c r="D45" i="111"/>
  <c r="AM45" i="111"/>
  <c r="D47" i="111"/>
  <c r="AL95" i="111" l="1"/>
  <c r="J42" i="111" s="1"/>
  <c r="J41" i="111" s="1"/>
  <c r="J11" i="111" s="1"/>
  <c r="J156" i="111" s="1"/>
  <c r="AN95" i="111"/>
  <c r="N42" i="111" s="1"/>
  <c r="N41" i="111" s="1"/>
  <c r="N11" i="111" s="1"/>
  <c r="N156" i="111" s="1"/>
  <c r="AQ95" i="111"/>
  <c r="T42" i="111" s="1"/>
  <c r="T41" i="111" s="1"/>
  <c r="T11" i="111" s="1"/>
  <c r="T156" i="111" s="1"/>
  <c r="AK95" i="111"/>
  <c r="H42" i="111" s="1"/>
  <c r="AO95" i="111"/>
  <c r="P42" i="111" s="1"/>
  <c r="P41" i="111" s="1"/>
  <c r="P11" i="111" s="1"/>
  <c r="P156" i="111" s="1"/>
  <c r="AM95" i="111"/>
  <c r="L42" i="111" s="1"/>
  <c r="L41" i="111" s="1"/>
  <c r="L11" i="111" s="1"/>
  <c r="L156" i="111" s="1"/>
  <c r="AP95" i="111"/>
  <c r="R42" i="111" s="1"/>
  <c r="R41" i="111" s="1"/>
  <c r="R11" i="111" s="1"/>
  <c r="R156" i="111" s="1"/>
  <c r="J32" i="111" l="1"/>
  <c r="J34" i="64"/>
  <c r="I34" i="64" s="1"/>
  <c r="T32" i="111"/>
  <c r="T34" i="64"/>
  <c r="N32" i="111"/>
  <c r="N34" i="64"/>
  <c r="P32" i="111"/>
  <c r="P34" i="64"/>
  <c r="R32" i="111"/>
  <c r="R34" i="64"/>
  <c r="L32" i="111"/>
  <c r="L34" i="64"/>
  <c r="F42" i="111"/>
  <c r="F41" i="111" s="1"/>
  <c r="F11" i="111" s="1"/>
  <c r="F156" i="111" s="1"/>
  <c r="H41" i="111"/>
  <c r="H11" i="111" s="1"/>
  <c r="H156" i="111" s="1"/>
  <c r="J47" i="64" l="1"/>
  <c r="J48" i="64" s="1"/>
  <c r="J40" i="107" s="1"/>
  <c r="S156" i="111"/>
  <c r="K156" i="111"/>
  <c r="I156" i="111"/>
  <c r="M156" i="111"/>
  <c r="Q156" i="111"/>
  <c r="O156" i="111"/>
  <c r="M34" i="64"/>
  <c r="N47" i="64"/>
  <c r="N48" i="64" s="1"/>
  <c r="H32" i="111"/>
  <c r="H34" i="64"/>
  <c r="Q34" i="64"/>
  <c r="R47" i="64"/>
  <c r="R48" i="64" s="1"/>
  <c r="O34" i="64"/>
  <c r="P47" i="64"/>
  <c r="S34" i="64"/>
  <c r="T47" i="64"/>
  <c r="K34" i="64"/>
  <c r="L47" i="64"/>
  <c r="F155" i="111"/>
  <c r="F15" i="111" s="1"/>
  <c r="F34" i="64"/>
  <c r="S11" i="111"/>
  <c r="O11" i="111"/>
  <c r="M11" i="111"/>
  <c r="Q11" i="111"/>
  <c r="I11" i="111"/>
  <c r="K11" i="111"/>
  <c r="G11" i="111"/>
  <c r="J40" i="103" l="1"/>
  <c r="J40" i="113"/>
  <c r="J40" i="105"/>
  <c r="J40" i="114"/>
  <c r="J40" i="118"/>
  <c r="AN11" i="118" s="1"/>
  <c r="J40" i="112"/>
  <c r="AN11" i="113" s="1"/>
  <c r="J40" i="111"/>
  <c r="J40" i="116"/>
  <c r="J12" i="64"/>
  <c r="J40" i="99"/>
  <c r="J40" i="115"/>
  <c r="J40" i="101"/>
  <c r="I48" i="64"/>
  <c r="I40" i="99" s="1"/>
  <c r="J40" i="100"/>
  <c r="J40" i="106"/>
  <c r="J40" i="117"/>
  <c r="AN11" i="107" s="1"/>
  <c r="J40" i="104"/>
  <c r="G156" i="111"/>
  <c r="L155" i="111"/>
  <c r="L15" i="111" s="1"/>
  <c r="L16" i="111" s="1"/>
  <c r="J155" i="111"/>
  <c r="J15" i="111" s="1"/>
  <c r="J36" i="111" s="1"/>
  <c r="J37" i="111" s="1"/>
  <c r="T155" i="111"/>
  <c r="T15" i="111" s="1"/>
  <c r="T36" i="111" s="1"/>
  <c r="T37" i="111" s="1"/>
  <c r="N155" i="111"/>
  <c r="N15" i="111" s="1"/>
  <c r="N16" i="111" s="1"/>
  <c r="R155" i="111"/>
  <c r="R15" i="111" s="1"/>
  <c r="R36" i="111" s="1"/>
  <c r="R37" i="111" s="1"/>
  <c r="H155" i="111"/>
  <c r="H15" i="111" s="1"/>
  <c r="H158" i="64" s="1"/>
  <c r="Q48" i="64"/>
  <c r="R40" i="111"/>
  <c r="R40" i="114"/>
  <c r="R40" i="107"/>
  <c r="R40" i="99"/>
  <c r="R40" i="106"/>
  <c r="R40" i="112"/>
  <c r="R40" i="113"/>
  <c r="R40" i="105"/>
  <c r="R40" i="101"/>
  <c r="R40" i="115"/>
  <c r="R40" i="116"/>
  <c r="R40" i="104"/>
  <c r="R40" i="100"/>
  <c r="R40" i="118"/>
  <c r="R40" i="103"/>
  <c r="R40" i="117"/>
  <c r="R12" i="64"/>
  <c r="N40" i="106"/>
  <c r="N40" i="112"/>
  <c r="N40" i="107"/>
  <c r="N40" i="114"/>
  <c r="N12" i="64"/>
  <c r="N40" i="115"/>
  <c r="N40" i="116"/>
  <c r="N40" i="104"/>
  <c r="N40" i="100"/>
  <c r="N40" i="118"/>
  <c r="N40" i="103"/>
  <c r="N40" i="117"/>
  <c r="N40" i="99"/>
  <c r="M48" i="64"/>
  <c r="N40" i="111"/>
  <c r="N40" i="105"/>
  <c r="N40" i="113"/>
  <c r="N40" i="101"/>
  <c r="U11" i="111"/>
  <c r="AN11" i="103"/>
  <c r="E34" i="64"/>
  <c r="F47" i="64"/>
  <c r="G34" i="64"/>
  <c r="H47" i="64"/>
  <c r="P155" i="111"/>
  <c r="P15" i="111" s="1"/>
  <c r="P36" i="111" s="1"/>
  <c r="P37" i="111" s="1"/>
  <c r="Q15" i="111"/>
  <c r="I15" i="111"/>
  <c r="M15" i="111"/>
  <c r="O15" i="111"/>
  <c r="S15" i="111"/>
  <c r="K15" i="111"/>
  <c r="F158" i="64"/>
  <c r="G15" i="111"/>
  <c r="F16" i="111"/>
  <c r="N158" i="64" l="1"/>
  <c r="T158" i="64"/>
  <c r="J16" i="111"/>
  <c r="N36" i="111"/>
  <c r="N37" i="111" s="1"/>
  <c r="I40" i="115"/>
  <c r="AV11" i="105"/>
  <c r="I40" i="117"/>
  <c r="I40" i="112"/>
  <c r="AN11" i="106"/>
  <c r="I40" i="114"/>
  <c r="AN11" i="111"/>
  <c r="J158" i="64"/>
  <c r="J171" i="64" s="1"/>
  <c r="H16" i="111"/>
  <c r="AN11" i="114"/>
  <c r="R16" i="111"/>
  <c r="R158" i="64"/>
  <c r="Q158" i="64" s="1"/>
  <c r="AN11" i="116"/>
  <c r="AN11" i="112"/>
  <c r="AN11" i="105"/>
  <c r="AN11" i="117"/>
  <c r="AN11" i="115"/>
  <c r="P16" i="111"/>
  <c r="P158" i="64"/>
  <c r="P171" i="64" s="1"/>
  <c r="I40" i="100"/>
  <c r="I12" i="64"/>
  <c r="I40" i="105"/>
  <c r="I40" i="106"/>
  <c r="I40" i="104"/>
  <c r="AN11" i="104"/>
  <c r="I40" i="113"/>
  <c r="I40" i="101"/>
  <c r="I47" i="64"/>
  <c r="I40" i="107"/>
  <c r="I40" i="116"/>
  <c r="I40" i="118"/>
  <c r="I40" i="111"/>
  <c r="AM11" i="104" s="1"/>
  <c r="I40" i="103"/>
  <c r="AM11" i="103" s="1"/>
  <c r="H36" i="111"/>
  <c r="H37" i="111" s="1"/>
  <c r="T16" i="111"/>
  <c r="L158" i="64"/>
  <c r="K158" i="64" s="1"/>
  <c r="L36" i="111"/>
  <c r="L37" i="111" s="1"/>
  <c r="AR11" i="104"/>
  <c r="AV11" i="107"/>
  <c r="AR11" i="106"/>
  <c r="AV11" i="114"/>
  <c r="AV11" i="106"/>
  <c r="AR11" i="118"/>
  <c r="AV11" i="112"/>
  <c r="AR11" i="113"/>
  <c r="AR11" i="114"/>
  <c r="AR11" i="107"/>
  <c r="AR11" i="105"/>
  <c r="AR11" i="115"/>
  <c r="AV11" i="104"/>
  <c r="AR11" i="103"/>
  <c r="AR11" i="111"/>
  <c r="AR11" i="116"/>
  <c r="AR11" i="117"/>
  <c r="Q40" i="114"/>
  <c r="Q40" i="118"/>
  <c r="Q40" i="116"/>
  <c r="Q12" i="64"/>
  <c r="Q40" i="99"/>
  <c r="Q40" i="107"/>
  <c r="Q40" i="104"/>
  <c r="Q40" i="112"/>
  <c r="Q40" i="100"/>
  <c r="Q40" i="106"/>
  <c r="Q40" i="117"/>
  <c r="Q40" i="103"/>
  <c r="Q40" i="105"/>
  <c r="Q40" i="115"/>
  <c r="Q40" i="111"/>
  <c r="AU11" i="104" s="1"/>
  <c r="Q40" i="113"/>
  <c r="Q47" i="64"/>
  <c r="Q40" i="101"/>
  <c r="M40" i="99"/>
  <c r="M40" i="106"/>
  <c r="M40" i="112"/>
  <c r="M40" i="117"/>
  <c r="M40" i="101"/>
  <c r="M40" i="105"/>
  <c r="M40" i="115"/>
  <c r="M40" i="103"/>
  <c r="M40" i="104"/>
  <c r="M40" i="100"/>
  <c r="M47" i="64"/>
  <c r="M12" i="64"/>
  <c r="M40" i="114"/>
  <c r="M40" i="118"/>
  <c r="M40" i="111"/>
  <c r="M40" i="107"/>
  <c r="M40" i="113"/>
  <c r="M40" i="116"/>
  <c r="AV11" i="103"/>
  <c r="AV11" i="111"/>
  <c r="AV11" i="117"/>
  <c r="AV11" i="118"/>
  <c r="AR11" i="112"/>
  <c r="AV11" i="116"/>
  <c r="AV11" i="113"/>
  <c r="AV11" i="115"/>
  <c r="G158" i="64"/>
  <c r="H171" i="64"/>
  <c r="M158" i="64"/>
  <c r="N171" i="64"/>
  <c r="S158" i="64"/>
  <c r="T171" i="64"/>
  <c r="O16" i="111"/>
  <c r="G16" i="111"/>
  <c r="I16" i="111"/>
  <c r="S16" i="111"/>
  <c r="M16" i="111"/>
  <c r="K16" i="111"/>
  <c r="Q16" i="111"/>
  <c r="E158" i="64"/>
  <c r="F171" i="64"/>
  <c r="U15" i="111"/>
  <c r="AG157" i="103"/>
  <c r="AE157" i="103"/>
  <c r="AM11" i="115" l="1"/>
  <c r="I158" i="64"/>
  <c r="AM11" i="112"/>
  <c r="AM11" i="117"/>
  <c r="AM11" i="107"/>
  <c r="AU11" i="118"/>
  <c r="AQ11" i="114"/>
  <c r="AQ11" i="106"/>
  <c r="AM11" i="114"/>
  <c r="O158" i="64"/>
  <c r="AM11" i="116"/>
  <c r="L171" i="64"/>
  <c r="R171" i="64"/>
  <c r="F37" i="111"/>
  <c r="AM11" i="113"/>
  <c r="AM11" i="105"/>
  <c r="AM11" i="111"/>
  <c r="AM11" i="118"/>
  <c r="AM11" i="106"/>
  <c r="AQ11" i="105"/>
  <c r="AU11" i="114"/>
  <c r="AU11" i="116"/>
  <c r="AQ11" i="117"/>
  <c r="AQ11" i="116"/>
  <c r="AQ11" i="104"/>
  <c r="AQ11" i="113"/>
  <c r="AU11" i="112"/>
  <c r="AQ11" i="112"/>
  <c r="AU11" i="106"/>
  <c r="AU11" i="115"/>
  <c r="AQ11" i="115"/>
  <c r="AU11" i="103"/>
  <c r="AU11" i="111"/>
  <c r="AU11" i="113"/>
  <c r="AQ11" i="118"/>
  <c r="AQ11" i="111"/>
  <c r="AQ11" i="103"/>
  <c r="AQ11" i="107"/>
  <c r="AU11" i="107"/>
  <c r="AU11" i="105"/>
  <c r="AU11" i="117"/>
  <c r="U16" i="111"/>
  <c r="G157" i="64" l="1"/>
  <c r="E157" i="64" l="1"/>
  <c r="J155" i="98" l="1"/>
  <c r="J15" i="98" s="1"/>
  <c r="E168" i="64" l="1"/>
  <c r="E159" i="64"/>
  <c r="E165" i="64"/>
  <c r="E162" i="64"/>
  <c r="F147" i="64"/>
  <c r="E147" i="64" s="1"/>
  <c r="N155" i="98"/>
  <c r="N15" i="98" s="1"/>
  <c r="N16" i="98" s="1"/>
  <c r="J16" i="98"/>
  <c r="J36" i="98"/>
  <c r="J37" i="98" s="1"/>
  <c r="J145" i="64"/>
  <c r="R155" i="98"/>
  <c r="R15" i="98" s="1"/>
  <c r="N145" i="64" l="1"/>
  <c r="M145" i="64" s="1"/>
  <c r="N36" i="98"/>
  <c r="N37" i="98" s="1"/>
  <c r="R16" i="98"/>
  <c r="R36" i="98"/>
  <c r="R37" i="98" s="1"/>
  <c r="J17" i="98"/>
  <c r="I145" i="64"/>
  <c r="N17" i="98"/>
  <c r="R17" i="98" l="1"/>
  <c r="X156" i="103" l="1"/>
  <c r="X157" i="103" s="1"/>
  <c r="X156" i="112"/>
  <c r="X157" i="112" s="1"/>
  <c r="X156" i="117"/>
  <c r="X157" i="117" s="1"/>
  <c r="X156" i="105"/>
  <c r="X157" i="105" s="1"/>
  <c r="X156" i="111"/>
  <c r="X157" i="111" s="1"/>
  <c r="X156" i="107"/>
  <c r="X157" i="107" s="1"/>
  <c r="X156" i="104"/>
  <c r="X157" i="104" s="1"/>
  <c r="X156" i="115"/>
  <c r="X157" i="115" s="1"/>
  <c r="X156" i="113"/>
  <c r="X157" i="113" s="1"/>
  <c r="X156" i="118"/>
  <c r="X157" i="118" s="1"/>
  <c r="X156" i="116"/>
  <c r="X157" i="116" s="1"/>
  <c r="X156" i="114"/>
  <c r="X157" i="114" s="1"/>
  <c r="X156" i="106"/>
  <c r="X157" i="106" s="1"/>
  <c r="J155" i="101"/>
  <c r="J15" i="101" s="1"/>
  <c r="J155" i="99"/>
  <c r="J15" i="99" s="1"/>
  <c r="J16" i="99" s="1"/>
  <c r="J155" i="100"/>
  <c r="J15" i="100" s="1"/>
  <c r="G162" i="64" l="1"/>
  <c r="G165" i="64"/>
  <c r="G159" i="64"/>
  <c r="G168" i="64"/>
  <c r="J36" i="100"/>
  <c r="J37" i="100" s="1"/>
  <c r="J16" i="100"/>
  <c r="J16" i="101"/>
  <c r="J36" i="101"/>
  <c r="J37" i="101" s="1"/>
  <c r="R155" i="100"/>
  <c r="R15" i="100" s="1"/>
  <c r="N155" i="100"/>
  <c r="N15" i="100" s="1"/>
  <c r="J17" i="99"/>
  <c r="J150" i="64"/>
  <c r="H149" i="64"/>
  <c r="G149" i="64" s="1"/>
  <c r="H146" i="64"/>
  <c r="J36" i="99"/>
  <c r="J37" i="99" s="1"/>
  <c r="R155" i="99"/>
  <c r="R15" i="99" s="1"/>
  <c r="N155" i="99"/>
  <c r="N15" i="99" s="1"/>
  <c r="N155" i="101"/>
  <c r="N15" i="101" s="1"/>
  <c r="AB156" i="114"/>
  <c r="AB157" i="114" s="1"/>
  <c r="AB156" i="112"/>
  <c r="AB157" i="112" s="1"/>
  <c r="AB156" i="116"/>
  <c r="AB157" i="116" s="1"/>
  <c r="AB156" i="104"/>
  <c r="AB157" i="104" s="1"/>
  <c r="AB156" i="103"/>
  <c r="AB157" i="103" s="1"/>
  <c r="AB156" i="107"/>
  <c r="AB157" i="107" s="1"/>
  <c r="AB156" i="115"/>
  <c r="AB157" i="115" s="1"/>
  <c r="AB156" i="105"/>
  <c r="AB157" i="105" s="1"/>
  <c r="AB156" i="117"/>
  <c r="AB157" i="117" s="1"/>
  <c r="AB156" i="106"/>
  <c r="AB157" i="106" s="1"/>
  <c r="AB156" i="111"/>
  <c r="AB157" i="111" s="1"/>
  <c r="AB156" i="113"/>
  <c r="AB157" i="113" s="1"/>
  <c r="AB156" i="118"/>
  <c r="AB157" i="118" s="1"/>
  <c r="J149" i="64"/>
  <c r="I149" i="64" s="1"/>
  <c r="J146" i="64"/>
  <c r="R155" i="101" l="1"/>
  <c r="R15" i="101" s="1"/>
  <c r="AF156" i="118"/>
  <c r="AF157" i="118" s="1"/>
  <c r="AF156" i="111"/>
  <c r="AF157" i="111" s="1"/>
  <c r="AF156" i="113"/>
  <c r="AF157" i="113" s="1"/>
  <c r="AF156" i="103"/>
  <c r="AF157" i="103" s="1"/>
  <c r="AF156" i="107"/>
  <c r="AF157" i="107" s="1"/>
  <c r="AF156" i="104"/>
  <c r="AF157" i="104" s="1"/>
  <c r="AF156" i="112"/>
  <c r="AF157" i="112" s="1"/>
  <c r="AF156" i="105"/>
  <c r="AF157" i="105" s="1"/>
  <c r="AF156" i="106"/>
  <c r="AF157" i="106" s="1"/>
  <c r="AF156" i="117"/>
  <c r="AF157" i="117" s="1"/>
  <c r="AF156" i="116"/>
  <c r="AF157" i="116" s="1"/>
  <c r="AF156" i="115"/>
  <c r="AF157" i="115" s="1"/>
  <c r="AF156" i="114"/>
  <c r="AF157" i="114" s="1"/>
  <c r="H151" i="64"/>
  <c r="N36" i="100"/>
  <c r="N37" i="100" s="1"/>
  <c r="N150" i="64"/>
  <c r="N16" i="100"/>
  <c r="N36" i="99"/>
  <c r="N37" i="99" s="1"/>
  <c r="N146" i="64"/>
  <c r="N16" i="99"/>
  <c r="N149" i="64"/>
  <c r="M149" i="64" s="1"/>
  <c r="R16" i="100"/>
  <c r="R150" i="64"/>
  <c r="R36" i="100"/>
  <c r="R37" i="100" s="1"/>
  <c r="J17" i="100"/>
  <c r="E179" i="64"/>
  <c r="R145" i="64"/>
  <c r="Q145" i="64" s="1"/>
  <c r="R36" i="99"/>
  <c r="R37" i="99" s="1"/>
  <c r="R146" i="64"/>
  <c r="R16" i="99"/>
  <c r="R149" i="64"/>
  <c r="Q149" i="64" s="1"/>
  <c r="G146" i="64"/>
  <c r="H147" i="64"/>
  <c r="I146" i="64"/>
  <c r="J147" i="64"/>
  <c r="I147" i="64" s="1"/>
  <c r="N16" i="101"/>
  <c r="N36" i="101"/>
  <c r="N37" i="101" s="1"/>
  <c r="J172" i="64"/>
  <c r="J151" i="64"/>
  <c r="I151" i="64" s="1"/>
  <c r="I150" i="64"/>
  <c r="J17" i="101"/>
  <c r="J154" i="100" l="1"/>
  <c r="J154" i="101"/>
  <c r="J154" i="99"/>
  <c r="L149" i="64"/>
  <c r="K149" i="64" s="1"/>
  <c r="L146" i="64"/>
  <c r="N17" i="99"/>
  <c r="M150" i="64"/>
  <c r="N151" i="64"/>
  <c r="M151" i="64" s="1"/>
  <c r="N172" i="64"/>
  <c r="M146" i="64"/>
  <c r="N147" i="64"/>
  <c r="M147" i="64" s="1"/>
  <c r="L150" i="64"/>
  <c r="N17" i="101"/>
  <c r="Q150" i="64"/>
  <c r="R151" i="64"/>
  <c r="Q151" i="64" s="1"/>
  <c r="R172" i="64"/>
  <c r="J154" i="117"/>
  <c r="J154" i="106"/>
  <c r="J154" i="104"/>
  <c r="J16" i="64"/>
  <c r="J17" i="64" s="1"/>
  <c r="J154" i="103"/>
  <c r="J154" i="114"/>
  <c r="J154" i="116"/>
  <c r="J154" i="113"/>
  <c r="J154" i="107"/>
  <c r="J154" i="115"/>
  <c r="J154" i="105"/>
  <c r="J154" i="112"/>
  <c r="J154" i="111"/>
  <c r="I172" i="64"/>
  <c r="J154" i="118"/>
  <c r="R17" i="99"/>
  <c r="G147" i="64"/>
  <c r="Q146" i="64"/>
  <c r="R147" i="64"/>
  <c r="Q147" i="64" s="1"/>
  <c r="R17" i="100"/>
  <c r="E183" i="64"/>
  <c r="N17" i="100"/>
  <c r="E181" i="64"/>
  <c r="G151" i="64"/>
  <c r="R36" i="101"/>
  <c r="R37" i="101" s="1"/>
  <c r="R16" i="101"/>
  <c r="AN15" i="113" l="1"/>
  <c r="AN18" i="113" s="1"/>
  <c r="R154" i="100"/>
  <c r="R154" i="101"/>
  <c r="R154" i="99"/>
  <c r="I154" i="99"/>
  <c r="I154" i="100"/>
  <c r="I154" i="101"/>
  <c r="N154" i="100"/>
  <c r="N154" i="101"/>
  <c r="N154" i="99"/>
  <c r="AN15" i="112"/>
  <c r="AN18" i="112" s="1"/>
  <c r="AN15" i="116"/>
  <c r="AN18" i="116" s="1"/>
  <c r="AN15" i="104"/>
  <c r="AN18" i="104" s="1"/>
  <c r="AN15" i="118"/>
  <c r="AN18" i="118" s="1"/>
  <c r="R17" i="101"/>
  <c r="AN15" i="106"/>
  <c r="AN18" i="106" s="1"/>
  <c r="AN15" i="117"/>
  <c r="AN18" i="117" s="1"/>
  <c r="AN15" i="105"/>
  <c r="AN18" i="105" s="1"/>
  <c r="T146" i="64"/>
  <c r="T149" i="64"/>
  <c r="S149" i="64" s="1"/>
  <c r="I16" i="64"/>
  <c r="I154" i="106"/>
  <c r="I154" i="118"/>
  <c r="I154" i="107"/>
  <c r="I154" i="115"/>
  <c r="I154" i="105"/>
  <c r="I154" i="117"/>
  <c r="I154" i="111"/>
  <c r="I171" i="64"/>
  <c r="I154" i="103"/>
  <c r="I154" i="104"/>
  <c r="I154" i="113"/>
  <c r="I154" i="116"/>
  <c r="I154" i="114"/>
  <c r="I154" i="112"/>
  <c r="AN15" i="115"/>
  <c r="AN18" i="115" s="1"/>
  <c r="P150" i="64"/>
  <c r="N154" i="103"/>
  <c r="N154" i="115"/>
  <c r="N154" i="111"/>
  <c r="N154" i="118"/>
  <c r="N154" i="117"/>
  <c r="N154" i="112"/>
  <c r="N154" i="116"/>
  <c r="N16" i="64"/>
  <c r="N17" i="64" s="1"/>
  <c r="N154" i="105"/>
  <c r="N154" i="113"/>
  <c r="M172" i="64"/>
  <c r="N154" i="104"/>
  <c r="N154" i="114"/>
  <c r="N154" i="106"/>
  <c r="AR15" i="112" s="1"/>
  <c r="AR18" i="112" s="1"/>
  <c r="N154" i="107"/>
  <c r="AN15" i="103"/>
  <c r="AN18" i="103" s="1"/>
  <c r="AN15" i="111"/>
  <c r="AN18" i="111" s="1"/>
  <c r="AN15" i="107"/>
  <c r="AN18" i="107" s="1"/>
  <c r="T150" i="64"/>
  <c r="R154" i="107"/>
  <c r="R154" i="104"/>
  <c r="R154" i="103"/>
  <c r="R16" i="64"/>
  <c r="R17" i="64" s="1"/>
  <c r="R154" i="106"/>
  <c r="R154" i="113"/>
  <c r="R154" i="112"/>
  <c r="R154" i="105"/>
  <c r="R154" i="115"/>
  <c r="R154" i="117"/>
  <c r="R154" i="116"/>
  <c r="Q172" i="64"/>
  <c r="R154" i="114"/>
  <c r="R154" i="118"/>
  <c r="R154" i="111"/>
  <c r="K150" i="64"/>
  <c r="L151" i="64"/>
  <c r="K146" i="64"/>
  <c r="L147" i="64"/>
  <c r="AN15" i="114"/>
  <c r="AN18" i="114" s="1"/>
  <c r="G179" i="64"/>
  <c r="H179" i="64" s="1"/>
  <c r="I17" i="64"/>
  <c r="P149" i="64"/>
  <c r="O149" i="64" s="1"/>
  <c r="P146" i="64"/>
  <c r="AV15" i="115" l="1"/>
  <c r="AV18" i="115" s="1"/>
  <c r="AM15" i="106"/>
  <c r="AM18" i="106" s="1"/>
  <c r="Q154" i="99"/>
  <c r="Q154" i="100"/>
  <c r="Q154" i="101"/>
  <c r="M154" i="99"/>
  <c r="M154" i="100"/>
  <c r="M154" i="101"/>
  <c r="AV15" i="116"/>
  <c r="AV18" i="116" s="1"/>
  <c r="AM15" i="115"/>
  <c r="AM18" i="115" s="1"/>
  <c r="AR15" i="115"/>
  <c r="AR18" i="115" s="1"/>
  <c r="AM15" i="107"/>
  <c r="AM18" i="107" s="1"/>
  <c r="AV15" i="106"/>
  <c r="AV18" i="106" s="1"/>
  <c r="AR15" i="106"/>
  <c r="AR18" i="106" s="1"/>
  <c r="AV15" i="112"/>
  <c r="AV18" i="112" s="1"/>
  <c r="AM15" i="104"/>
  <c r="AM18" i="104" s="1"/>
  <c r="AR15" i="107"/>
  <c r="AR18" i="107" s="1"/>
  <c r="AV15" i="118"/>
  <c r="AV18" i="118" s="1"/>
  <c r="AR15" i="105"/>
  <c r="AR18" i="105" s="1"/>
  <c r="AM15" i="117"/>
  <c r="AM18" i="117" s="1"/>
  <c r="AM15" i="114"/>
  <c r="AM18" i="114" s="1"/>
  <c r="AM15" i="118"/>
  <c r="AM18" i="118" s="1"/>
  <c r="K151" i="64"/>
  <c r="AV15" i="114"/>
  <c r="AV18" i="114" s="1"/>
  <c r="AV15" i="105"/>
  <c r="AV18" i="105" s="1"/>
  <c r="AR15" i="111"/>
  <c r="AR18" i="111" s="1"/>
  <c r="AR15" i="103"/>
  <c r="AR18" i="103" s="1"/>
  <c r="AM15" i="112"/>
  <c r="AM18" i="112" s="1"/>
  <c r="Q154" i="104"/>
  <c r="Q154" i="114"/>
  <c r="Q154" i="116"/>
  <c r="Q154" i="106"/>
  <c r="Q171" i="64"/>
  <c r="Q154" i="113"/>
  <c r="Q154" i="107"/>
  <c r="Q154" i="103"/>
  <c r="Q154" i="117"/>
  <c r="Q154" i="111"/>
  <c r="Q154" i="118"/>
  <c r="Q154" i="105"/>
  <c r="Q154" i="112"/>
  <c r="Q154" i="115"/>
  <c r="Q16" i="64"/>
  <c r="M17" i="64"/>
  <c r="G181" i="64"/>
  <c r="H181" i="64" s="1"/>
  <c r="O150" i="64"/>
  <c r="P151" i="64"/>
  <c r="O151" i="64" s="1"/>
  <c r="AM15" i="116"/>
  <c r="AM18" i="116" s="1"/>
  <c r="K147" i="64"/>
  <c r="AV15" i="104"/>
  <c r="AV18" i="104" s="1"/>
  <c r="AV15" i="117"/>
  <c r="AV18" i="117" s="1"/>
  <c r="Q17" i="64"/>
  <c r="G183" i="64"/>
  <c r="H183" i="64" s="1"/>
  <c r="S150" i="64"/>
  <c r="T151" i="64"/>
  <c r="S151" i="64" s="1"/>
  <c r="AR15" i="118"/>
  <c r="AR18" i="118" s="1"/>
  <c r="M16" i="64"/>
  <c r="M171" i="64"/>
  <c r="M154" i="114"/>
  <c r="M154" i="113"/>
  <c r="M154" i="118"/>
  <c r="M154" i="117"/>
  <c r="M154" i="112"/>
  <c r="M154" i="104"/>
  <c r="M154" i="111"/>
  <c r="M154" i="105"/>
  <c r="M154" i="115"/>
  <c r="M154" i="106"/>
  <c r="M154" i="107"/>
  <c r="M154" i="103"/>
  <c r="M154" i="116"/>
  <c r="AR15" i="117"/>
  <c r="AR18" i="117" s="1"/>
  <c r="AR15" i="104"/>
  <c r="AR18" i="104" s="1"/>
  <c r="AM15" i="113"/>
  <c r="AM18" i="113" s="1"/>
  <c r="AM15" i="105"/>
  <c r="AM18" i="105" s="1"/>
  <c r="S146" i="64"/>
  <c r="T147" i="64"/>
  <c r="S147" i="64" s="1"/>
  <c r="O146" i="64"/>
  <c r="P147" i="64"/>
  <c r="O147" i="64" s="1"/>
  <c r="AV15" i="107"/>
  <c r="AV18" i="107" s="1"/>
  <c r="AV15" i="113"/>
  <c r="AV18" i="113" s="1"/>
  <c r="AV15" i="103"/>
  <c r="AV18" i="103" s="1"/>
  <c r="AV15" i="111"/>
  <c r="AV18" i="111" s="1"/>
  <c r="AR15" i="114"/>
  <c r="AR18" i="114" s="1"/>
  <c r="AR15" i="113"/>
  <c r="AR18" i="113" s="1"/>
  <c r="AR15" i="116"/>
  <c r="AR18" i="116" s="1"/>
  <c r="AM15" i="111"/>
  <c r="AM18" i="111" s="1"/>
  <c r="AM15" i="103"/>
  <c r="AM18" i="103" s="1"/>
  <c r="AU15" i="114" l="1"/>
  <c r="AU18" i="114" s="1"/>
  <c r="AU15" i="116"/>
  <c r="AU18" i="116" s="1"/>
  <c r="AU15" i="113"/>
  <c r="AU18" i="113" s="1"/>
  <c r="AU15" i="106"/>
  <c r="AU18" i="106" s="1"/>
  <c r="AQ15" i="117"/>
  <c r="AQ18" i="117" s="1"/>
  <c r="AQ15" i="105"/>
  <c r="AQ18" i="105" s="1"/>
  <c r="AU15" i="104"/>
  <c r="AU18" i="104" s="1"/>
  <c r="AU15" i="118"/>
  <c r="AU18" i="118" s="1"/>
  <c r="AQ15" i="118"/>
  <c r="AQ18" i="118" s="1"/>
  <c r="AQ15" i="112"/>
  <c r="AQ18" i="112" s="1"/>
  <c r="AQ15" i="114"/>
  <c r="AQ18" i="114" s="1"/>
  <c r="AU15" i="117"/>
  <c r="AU18" i="117" s="1"/>
  <c r="U147" i="64"/>
  <c r="AQ15" i="103"/>
  <c r="AQ18" i="103" s="1"/>
  <c r="AQ15" i="111"/>
  <c r="AQ18" i="111" s="1"/>
  <c r="AQ15" i="116"/>
  <c r="AQ18" i="116" s="1"/>
  <c r="AQ15" i="113"/>
  <c r="AQ18" i="113" s="1"/>
  <c r="AQ15" i="115"/>
  <c r="AQ18" i="115" s="1"/>
  <c r="AU15" i="107"/>
  <c r="AU18" i="107" s="1"/>
  <c r="AU15" i="115"/>
  <c r="AU18" i="115" s="1"/>
  <c r="AQ15" i="106"/>
  <c r="AQ18" i="106" s="1"/>
  <c r="AQ15" i="107"/>
  <c r="AQ18" i="107" s="1"/>
  <c r="AU15" i="105"/>
  <c r="AU18" i="105" s="1"/>
  <c r="U151" i="64"/>
  <c r="AQ15" i="104"/>
  <c r="AQ18" i="104" s="1"/>
  <c r="AU15" i="103"/>
  <c r="AU18" i="103" s="1"/>
  <c r="AU15" i="111"/>
  <c r="AU18" i="111" s="1"/>
  <c r="AU15" i="112"/>
  <c r="AU18" i="112" s="1"/>
  <c r="U156" i="64" l="1"/>
  <c r="U16" i="64" s="1"/>
  <c r="U17" i="64" s="1"/>
  <c r="H150" i="64"/>
  <c r="G150" i="64" s="1"/>
  <c r="P22" i="64"/>
  <c r="O22" i="64" s="1"/>
  <c r="AM56" i="98"/>
  <c r="AM71" i="98"/>
  <c r="AM80" i="98"/>
  <c r="AM91" i="98"/>
  <c r="AM66" i="98"/>
  <c r="AM54" i="98"/>
  <c r="AM55" i="98"/>
  <c r="AM84" i="98"/>
  <c r="AM45" i="98"/>
  <c r="AM92" i="98"/>
  <c r="AM70" i="98"/>
  <c r="AM88" i="98"/>
  <c r="AM48" i="98"/>
  <c r="L48" i="99"/>
  <c r="AM49" i="98"/>
  <c r="L58" i="99"/>
  <c r="AM58" i="98"/>
  <c r="AM67" i="98"/>
  <c r="AM72" i="98"/>
  <c r="AM81" i="98"/>
  <c r="AM65" i="98"/>
  <c r="AM79" i="98"/>
  <c r="AM89" i="98"/>
  <c r="AM73" i="98"/>
  <c r="AM94" i="98"/>
  <c r="AM93" i="98"/>
  <c r="AM53" i="98"/>
  <c r="AM60" i="98"/>
  <c r="AM61" i="98"/>
  <c r="AM51" i="98"/>
  <c r="AM59" i="98"/>
  <c r="AM83" i="98"/>
  <c r="AM68" i="98"/>
  <c r="AM85" i="98"/>
  <c r="AM62" i="98"/>
  <c r="AM63" i="98"/>
  <c r="AM87" i="98"/>
  <c r="AM86" i="98"/>
  <c r="AM50" i="98"/>
  <c r="AM77" i="98"/>
  <c r="AM69" i="98"/>
  <c r="L54" i="98"/>
  <c r="AM74" i="98"/>
  <c r="AM76" i="98"/>
  <c r="AM57" i="98"/>
  <c r="AM52" i="98"/>
  <c r="L93" i="98"/>
  <c r="P93" i="98"/>
  <c r="L65" i="98"/>
  <c r="P65" i="98"/>
  <c r="L88" i="98"/>
  <c r="AM78" i="98"/>
  <c r="AM64" i="98"/>
  <c r="AM82" i="98"/>
  <c r="AM75" i="98"/>
  <c r="L71" i="98"/>
  <c r="AM46" i="98"/>
  <c r="L85" i="98"/>
  <c r="L53" i="98"/>
  <c r="AM47" i="98"/>
  <c r="L74" i="98"/>
  <c r="L46" i="98"/>
  <c r="L78" i="98"/>
  <c r="P78" i="98"/>
  <c r="L83" i="98"/>
  <c r="P83" i="98"/>
  <c r="L72" i="98"/>
  <c r="AM90" i="98"/>
  <c r="L69" i="98"/>
  <c r="P69" i="98"/>
  <c r="L49" i="98"/>
  <c r="AO49" i="98"/>
  <c r="P49" i="98"/>
  <c r="L92" i="98"/>
  <c r="L50" i="98"/>
  <c r="L84" i="98"/>
  <c r="AO84" i="98"/>
  <c r="P84" i="98"/>
  <c r="L60" i="98"/>
  <c r="AO60" i="98"/>
  <c r="P60" i="99"/>
  <c r="L79" i="98"/>
  <c r="P79" i="98"/>
  <c r="L62" i="98"/>
  <c r="L57" i="98"/>
  <c r="AO57" i="98"/>
  <c r="P57" i="98"/>
  <c r="L61" i="98"/>
  <c r="AO61" i="98"/>
  <c r="L76" i="98"/>
  <c r="P76" i="98"/>
  <c r="AQ76" i="98" s="1"/>
  <c r="L80" i="98"/>
  <c r="AO80" i="98"/>
  <c r="L68" i="98"/>
  <c r="P68" i="98"/>
  <c r="L66" i="98"/>
  <c r="L73" i="98"/>
  <c r="L75" i="98"/>
  <c r="P75" i="98"/>
  <c r="L51" i="98"/>
  <c r="P51" i="98"/>
  <c r="L67" i="98"/>
  <c r="L94" i="98"/>
  <c r="AO94" i="98"/>
  <c r="L48" i="98"/>
  <c r="AO48" i="98"/>
  <c r="P48" i="98"/>
  <c r="L64" i="98"/>
  <c r="P64" i="98"/>
  <c r="L63" i="98"/>
  <c r="AO63" i="98"/>
  <c r="L81" i="98"/>
  <c r="AO81" i="98"/>
  <c r="L55" i="98"/>
  <c r="P55" i="98"/>
  <c r="L77" i="98"/>
  <c r="L91" i="98"/>
  <c r="P91" i="98"/>
  <c r="L56" i="98"/>
  <c r="L89" i="98"/>
  <c r="AO89" i="98"/>
  <c r="L87" i="98"/>
  <c r="AO87" i="98"/>
  <c r="L86" i="98"/>
  <c r="P86" i="98"/>
  <c r="L47" i="98"/>
  <c r="AO47" i="98"/>
  <c r="L90" i="98"/>
  <c r="AO90" i="98"/>
  <c r="L59" i="98"/>
  <c r="AO59" i="98"/>
  <c r="L70" i="98"/>
  <c r="L52" i="98"/>
  <c r="L45" i="98"/>
  <c r="L58" i="98"/>
  <c r="L82" i="98"/>
  <c r="AO60" i="99" l="1"/>
  <c r="AO61" i="101"/>
  <c r="P61" i="101"/>
  <c r="P60" i="101"/>
  <c r="AO60" i="101"/>
  <c r="P50" i="98"/>
  <c r="AO50" i="98"/>
  <c r="AO85" i="98"/>
  <c r="P85" i="98"/>
  <c r="AO82" i="98"/>
  <c r="P82" i="98"/>
  <c r="AQ64" i="98"/>
  <c r="T64" i="98"/>
  <c r="G64" i="98"/>
  <c r="T75" i="98"/>
  <c r="AQ75" i="98"/>
  <c r="G75" i="98"/>
  <c r="AO66" i="98"/>
  <c r="P66" i="98"/>
  <c r="T69" i="98"/>
  <c r="AQ69" i="98"/>
  <c r="G69" i="98"/>
  <c r="P72" i="98"/>
  <c r="AO72" i="98"/>
  <c r="AQ78" i="98"/>
  <c r="T78" i="98"/>
  <c r="G78" i="98"/>
  <c r="AQ65" i="98"/>
  <c r="T65" i="98"/>
  <c r="G65" i="98"/>
  <c r="P54" i="98"/>
  <c r="AO54" i="98"/>
  <c r="P58" i="98"/>
  <c r="AO58" i="98"/>
  <c r="AO70" i="98"/>
  <c r="P70" i="98"/>
  <c r="T68" i="98"/>
  <c r="AQ68" i="98"/>
  <c r="G68" i="98"/>
  <c r="AO92" i="98"/>
  <c r="P92" i="98"/>
  <c r="L45" i="100"/>
  <c r="AM45" i="100"/>
  <c r="T57" i="98"/>
  <c r="AQ57" i="98"/>
  <c r="G57" i="98"/>
  <c r="T84" i="99"/>
  <c r="AQ84" i="99"/>
  <c r="AO74" i="98"/>
  <c r="P74" i="98"/>
  <c r="AO88" i="98"/>
  <c r="P88" i="98"/>
  <c r="AO52" i="98"/>
  <c r="P52" i="98"/>
  <c r="P45" i="99"/>
  <c r="AO45" i="99"/>
  <c r="AO86" i="99"/>
  <c r="P86" i="99"/>
  <c r="AQ91" i="98"/>
  <c r="T91" i="98"/>
  <c r="G91" i="98"/>
  <c r="T55" i="98"/>
  <c r="AQ55" i="98"/>
  <c r="G55" i="98"/>
  <c r="AQ48" i="99"/>
  <c r="T48" i="99"/>
  <c r="T51" i="98"/>
  <c r="AQ51" i="98"/>
  <c r="G51" i="98"/>
  <c r="AO73" i="99"/>
  <c r="P73" i="99"/>
  <c r="L62" i="100"/>
  <c r="AM62" i="100"/>
  <c r="AO62" i="98"/>
  <c r="P62" i="98"/>
  <c r="T49" i="98"/>
  <c r="AQ49" i="98"/>
  <c r="G49" i="98"/>
  <c r="T83" i="98"/>
  <c r="AQ83" i="98"/>
  <c r="G83" i="98"/>
  <c r="AO46" i="98"/>
  <c r="P46" i="98"/>
  <c r="AO53" i="98"/>
  <c r="P53" i="98"/>
  <c r="AO71" i="98"/>
  <c r="P71" i="98"/>
  <c r="AQ93" i="98"/>
  <c r="T93" i="98"/>
  <c r="G93" i="98"/>
  <c r="AO77" i="98"/>
  <c r="P45" i="98"/>
  <c r="P59" i="98"/>
  <c r="P47" i="98"/>
  <c r="P87" i="98"/>
  <c r="P94" i="98"/>
  <c r="AO45" i="98"/>
  <c r="P90" i="98"/>
  <c r="L57" i="101"/>
  <c r="AM57" i="101"/>
  <c r="AM83" i="99"/>
  <c r="L83" i="99"/>
  <c r="AO86" i="98"/>
  <c r="P89" i="98"/>
  <c r="L75" i="99"/>
  <c r="AM75" i="99"/>
  <c r="AO83" i="98"/>
  <c r="AM74" i="99"/>
  <c r="L74" i="99"/>
  <c r="AM69" i="99"/>
  <c r="L69" i="99"/>
  <c r="L50" i="99"/>
  <c r="AM50" i="99"/>
  <c r="L63" i="99"/>
  <c r="AM63" i="99"/>
  <c r="AQ86" i="98"/>
  <c r="T86" i="98"/>
  <c r="AO91" i="98"/>
  <c r="G86" i="99"/>
  <c r="AO64" i="98"/>
  <c r="G64" i="99"/>
  <c r="T48" i="98"/>
  <c r="AQ48" i="98"/>
  <c r="AO51" i="98"/>
  <c r="AO75" i="98"/>
  <c r="AO73" i="98"/>
  <c r="P73" i="98"/>
  <c r="AM62" i="99"/>
  <c r="L62" i="99"/>
  <c r="AO61" i="100"/>
  <c r="P61" i="100"/>
  <c r="AQ79" i="98"/>
  <c r="T79" i="98"/>
  <c r="AO60" i="100"/>
  <c r="P60" i="100"/>
  <c r="T84" i="98"/>
  <c r="AQ84" i="98"/>
  <c r="AO69" i="98"/>
  <c r="G69" i="99"/>
  <c r="P77" i="98"/>
  <c r="L82" i="99"/>
  <c r="AM82" i="99"/>
  <c r="AM64" i="99"/>
  <c r="L64" i="99"/>
  <c r="P61" i="98"/>
  <c r="AO65" i="98"/>
  <c r="AO93" i="98"/>
  <c r="P81" i="98"/>
  <c r="T76" i="98"/>
  <c r="L52" i="99"/>
  <c r="AM52" i="99"/>
  <c r="L76" i="99"/>
  <c r="AM76" i="99"/>
  <c r="AO56" i="98"/>
  <c r="L43" i="98"/>
  <c r="G86" i="98"/>
  <c r="G48" i="98"/>
  <c r="AO67" i="98"/>
  <c r="P67" i="98"/>
  <c r="AO68" i="98"/>
  <c r="G76" i="98"/>
  <c r="AO61" i="99"/>
  <c r="P61" i="99"/>
  <c r="G79" i="98"/>
  <c r="G84" i="98"/>
  <c r="AM57" i="100"/>
  <c r="L57" i="100"/>
  <c r="G78" i="99"/>
  <c r="AO78" i="98"/>
  <c r="L47" i="99"/>
  <c r="AM47" i="99"/>
  <c r="P56" i="98"/>
  <c r="AM46" i="99"/>
  <c r="L46" i="99"/>
  <c r="P60" i="98"/>
  <c r="G76" i="99"/>
  <c r="L49" i="99"/>
  <c r="AM49" i="99"/>
  <c r="G48" i="99"/>
  <c r="AM77" i="99"/>
  <c r="L77" i="99"/>
  <c r="L87" i="99"/>
  <c r="AM87" i="99"/>
  <c r="L85" i="99"/>
  <c r="AM85" i="99"/>
  <c r="L60" i="100"/>
  <c r="AM60" i="100"/>
  <c r="L93" i="100"/>
  <c r="AM93" i="100"/>
  <c r="AM45" i="99"/>
  <c r="L45" i="99"/>
  <c r="AO55" i="98"/>
  <c r="AO76" i="98"/>
  <c r="P63" i="98"/>
  <c r="G79" i="99"/>
  <c r="AO79" i="98"/>
  <c r="P80" i="98"/>
  <c r="AM57" i="99"/>
  <c r="L57" i="99"/>
  <c r="G57" i="99"/>
  <c r="L90" i="99"/>
  <c r="AM90" i="99"/>
  <c r="L78" i="99"/>
  <c r="AM78" i="99"/>
  <c r="L86" i="99"/>
  <c r="AM86" i="99"/>
  <c r="AM61" i="100"/>
  <c r="L61" i="100"/>
  <c r="AM55" i="100"/>
  <c r="L55" i="100"/>
  <c r="L59" i="99"/>
  <c r="AM59" i="99"/>
  <c r="G51" i="99"/>
  <c r="AM51" i="99"/>
  <c r="L51" i="99"/>
  <c r="L73" i="99"/>
  <c r="AM73" i="99"/>
  <c r="AM79" i="99"/>
  <c r="L79" i="99"/>
  <c r="L72" i="99"/>
  <c r="AM72" i="99"/>
  <c r="L88" i="99"/>
  <c r="AM88" i="99"/>
  <c r="AM66" i="99"/>
  <c r="L66" i="99"/>
  <c r="L70" i="99"/>
  <c r="AM70" i="99"/>
  <c r="L92" i="99"/>
  <c r="AM92" i="99"/>
  <c r="AM95" i="98"/>
  <c r="L42" i="98" s="1"/>
  <c r="AM84" i="99"/>
  <c r="G84" i="99"/>
  <c r="L84" i="99"/>
  <c r="AM55" i="99"/>
  <c r="L56" i="99"/>
  <c r="AM56" i="99"/>
  <c r="L61" i="99"/>
  <c r="AM61" i="99"/>
  <c r="L54" i="99"/>
  <c r="AM54" i="99"/>
  <c r="AM48" i="99"/>
  <c r="L68" i="99"/>
  <c r="G68" i="99"/>
  <c r="AM68" i="99"/>
  <c r="L94" i="99"/>
  <c r="AM94" i="99"/>
  <c r="AM89" i="99"/>
  <c r="L89" i="99"/>
  <c r="AM65" i="99"/>
  <c r="G65" i="99"/>
  <c r="L65" i="99"/>
  <c r="AM67" i="99"/>
  <c r="L67" i="99"/>
  <c r="AM58" i="99"/>
  <c r="G91" i="99"/>
  <c r="L91" i="99"/>
  <c r="AM91" i="99"/>
  <c r="L80" i="99"/>
  <c r="AM80" i="99"/>
  <c r="L55" i="99"/>
  <c r="L60" i="99"/>
  <c r="AM60" i="99"/>
  <c r="L53" i="99"/>
  <c r="AM53" i="99"/>
  <c r="AM93" i="99"/>
  <c r="L93" i="99"/>
  <c r="G93" i="99"/>
  <c r="L81" i="99"/>
  <c r="AM81" i="99"/>
  <c r="AM71" i="99"/>
  <c r="L71" i="99"/>
  <c r="AD60" i="104" l="1"/>
  <c r="AD60" i="106"/>
  <c r="AD60" i="113"/>
  <c r="AD60" i="115"/>
  <c r="AD60" i="117"/>
  <c r="AD60" i="118"/>
  <c r="AD60" i="111"/>
  <c r="AD60" i="105"/>
  <c r="AD60" i="112"/>
  <c r="AD60" i="114"/>
  <c r="AD60" i="116"/>
  <c r="AD60" i="107"/>
  <c r="AD60" i="103"/>
  <c r="AD61" i="111"/>
  <c r="AD61" i="104"/>
  <c r="AD61" i="105"/>
  <c r="AD61" i="106"/>
  <c r="AD61" i="112"/>
  <c r="AD61" i="113"/>
  <c r="AD61" i="114"/>
  <c r="AD61" i="115"/>
  <c r="AD61" i="116"/>
  <c r="AD61" i="107"/>
  <c r="AD61" i="118"/>
  <c r="AD61" i="117"/>
  <c r="AD61" i="103"/>
  <c r="G75" i="99"/>
  <c r="H75" i="99" s="1"/>
  <c r="AK48" i="99"/>
  <c r="H48" i="99"/>
  <c r="H76" i="99"/>
  <c r="AK76" i="99"/>
  <c r="AK64" i="99"/>
  <c r="H64" i="99"/>
  <c r="H86" i="99"/>
  <c r="AK86" i="99"/>
  <c r="AK78" i="99"/>
  <c r="H78" i="99"/>
  <c r="AK68" i="99"/>
  <c r="H68" i="99"/>
  <c r="AM70" i="100"/>
  <c r="L70" i="100"/>
  <c r="H79" i="99"/>
  <c r="AK79" i="99"/>
  <c r="H51" i="99"/>
  <c r="AK51" i="99"/>
  <c r="L55" i="101"/>
  <c r="AM55" i="101"/>
  <c r="L61" i="101"/>
  <c r="AM61" i="101"/>
  <c r="AM86" i="100"/>
  <c r="L86" i="100"/>
  <c r="AM78" i="100"/>
  <c r="L78" i="100"/>
  <c r="AO63" i="99"/>
  <c r="P63" i="99"/>
  <c r="P79" i="99"/>
  <c r="AO79" i="99"/>
  <c r="AO55" i="99"/>
  <c r="P55" i="99"/>
  <c r="AM95" i="99"/>
  <c r="L42" i="99" s="1"/>
  <c r="T60" i="98"/>
  <c r="AQ60" i="98"/>
  <c r="G60" i="98"/>
  <c r="AO84" i="99"/>
  <c r="P84" i="99"/>
  <c r="AK84" i="98"/>
  <c r="H84" i="98"/>
  <c r="AQ67" i="98"/>
  <c r="T67" i="98"/>
  <c r="G67" i="98"/>
  <c r="AK48" i="98"/>
  <c r="H48" i="98"/>
  <c r="AQ81" i="98"/>
  <c r="T81" i="98"/>
  <c r="G81" i="98"/>
  <c r="AQ61" i="98"/>
  <c r="T61" i="98"/>
  <c r="G61" i="98"/>
  <c r="AM82" i="100"/>
  <c r="L82" i="100"/>
  <c r="T77" i="98"/>
  <c r="AQ77" i="98"/>
  <c r="G77" i="98"/>
  <c r="AO75" i="99"/>
  <c r="P75" i="99"/>
  <c r="AK69" i="99"/>
  <c r="H69" i="99"/>
  <c r="L75" i="100"/>
  <c r="AM75" i="100"/>
  <c r="T90" i="98"/>
  <c r="AQ90" i="98"/>
  <c r="G90" i="98"/>
  <c r="L48" i="100"/>
  <c r="AM48" i="100"/>
  <c r="AM56" i="100"/>
  <c r="L56" i="100"/>
  <c r="G84" i="100"/>
  <c r="AM84" i="100"/>
  <c r="L84" i="100"/>
  <c r="AM73" i="100"/>
  <c r="L73" i="100"/>
  <c r="L83" i="100"/>
  <c r="AM83" i="100"/>
  <c r="AQ63" i="98"/>
  <c r="T63" i="98"/>
  <c r="G63" i="98"/>
  <c r="AM93" i="101"/>
  <c r="L93" i="101"/>
  <c r="AM60" i="101"/>
  <c r="L60" i="101"/>
  <c r="AM85" i="100"/>
  <c r="L85" i="100"/>
  <c r="P89" i="99"/>
  <c r="AO89" i="99"/>
  <c r="AQ56" i="98"/>
  <c r="T56" i="98"/>
  <c r="G56" i="98"/>
  <c r="AK79" i="98"/>
  <c r="H79" i="98"/>
  <c r="AK76" i="98"/>
  <c r="H76" i="98"/>
  <c r="AK86" i="98"/>
  <c r="H86" i="98"/>
  <c r="L76" i="100"/>
  <c r="AM76" i="100"/>
  <c r="AM52" i="100"/>
  <c r="L52" i="100"/>
  <c r="AO93" i="99"/>
  <c r="P93" i="99"/>
  <c r="P80" i="99"/>
  <c r="AO80" i="99"/>
  <c r="P69" i="99"/>
  <c r="AO69" i="99"/>
  <c r="P91" i="99"/>
  <c r="AO91" i="99"/>
  <c r="AO81" i="99"/>
  <c r="P81" i="99"/>
  <c r="AM50" i="100"/>
  <c r="L50" i="100"/>
  <c r="AO95" i="98"/>
  <c r="P42" i="98" s="1"/>
  <c r="AQ59" i="98"/>
  <c r="T59" i="98"/>
  <c r="G59" i="98"/>
  <c r="AK93" i="98"/>
  <c r="H93" i="98"/>
  <c r="AQ71" i="98"/>
  <c r="T71" i="98"/>
  <c r="G71" i="98"/>
  <c r="AO53" i="99"/>
  <c r="P53" i="99"/>
  <c r="AM62" i="101"/>
  <c r="L62" i="101"/>
  <c r="P73" i="100"/>
  <c r="AO73" i="100"/>
  <c r="T91" i="99"/>
  <c r="AQ91" i="99"/>
  <c r="P86" i="100"/>
  <c r="AO86" i="100"/>
  <c r="T52" i="98"/>
  <c r="AQ52" i="98"/>
  <c r="G52" i="98"/>
  <c r="P88" i="99"/>
  <c r="AO88" i="99"/>
  <c r="AK57" i="98"/>
  <c r="H57" i="98"/>
  <c r="L45" i="101"/>
  <c r="AM45" i="101"/>
  <c r="AK68" i="98"/>
  <c r="H68" i="98"/>
  <c r="T70" i="98"/>
  <c r="AQ70" i="98"/>
  <c r="G70" i="98"/>
  <c r="P54" i="99"/>
  <c r="AO54" i="99"/>
  <c r="AK69" i="98"/>
  <c r="H69" i="98"/>
  <c r="P66" i="99"/>
  <c r="AO66" i="99"/>
  <c r="AQ64" i="99"/>
  <c r="T64" i="99"/>
  <c r="AO85" i="99"/>
  <c r="P85" i="99"/>
  <c r="L71" i="100"/>
  <c r="AM71" i="100"/>
  <c r="AK91" i="99"/>
  <c r="H91" i="99"/>
  <c r="AM94" i="100"/>
  <c r="L94" i="100"/>
  <c r="AM88" i="100"/>
  <c r="L88" i="100"/>
  <c r="L72" i="100"/>
  <c r="AM72" i="100"/>
  <c r="AO87" i="99"/>
  <c r="P87" i="99"/>
  <c r="AQ80" i="98"/>
  <c r="T80" i="98"/>
  <c r="G80" i="98"/>
  <c r="AM87" i="100"/>
  <c r="L87" i="100"/>
  <c r="L77" i="100"/>
  <c r="AM77" i="100"/>
  <c r="AO48" i="99"/>
  <c r="P48" i="99"/>
  <c r="AQ76" i="99"/>
  <c r="T76" i="99"/>
  <c r="AM46" i="100"/>
  <c r="L46" i="100"/>
  <c r="P59" i="99"/>
  <c r="AO59" i="99"/>
  <c r="P68" i="99"/>
  <c r="AO68" i="99"/>
  <c r="AO67" i="99"/>
  <c r="P67" i="99"/>
  <c r="L41" i="98"/>
  <c r="L11" i="98" s="1"/>
  <c r="T79" i="99"/>
  <c r="AQ79" i="99"/>
  <c r="G79" i="100"/>
  <c r="AO83" i="99"/>
  <c r="P83" i="99"/>
  <c r="AQ73" i="98"/>
  <c r="T73" i="98"/>
  <c r="G73" i="98"/>
  <c r="AO51" i="99"/>
  <c r="P51" i="99"/>
  <c r="P64" i="99"/>
  <c r="AO64" i="99"/>
  <c r="P90" i="99"/>
  <c r="AO90" i="99"/>
  <c r="G83" i="99"/>
  <c r="Z57" i="112"/>
  <c r="Z57" i="104"/>
  <c r="Z57" i="111"/>
  <c r="Z57" i="107"/>
  <c r="Z57" i="114"/>
  <c r="Z57" i="105"/>
  <c r="Z57" i="115"/>
  <c r="Z57" i="113"/>
  <c r="Z57" i="116"/>
  <c r="Z57" i="117"/>
  <c r="Z57" i="118"/>
  <c r="Z57" i="103"/>
  <c r="Z57" i="106"/>
  <c r="AQ94" i="98"/>
  <c r="T94" i="98"/>
  <c r="G94" i="98"/>
  <c r="P43" i="98"/>
  <c r="T93" i="99"/>
  <c r="AQ93" i="99"/>
  <c r="P71" i="99"/>
  <c r="AO71" i="99"/>
  <c r="AK83" i="98"/>
  <c r="H83" i="98"/>
  <c r="AK49" i="98"/>
  <c r="H49" i="98"/>
  <c r="P62" i="99"/>
  <c r="AO62" i="99"/>
  <c r="AQ51" i="99"/>
  <c r="T51" i="99"/>
  <c r="P45" i="100"/>
  <c r="AO45" i="100"/>
  <c r="AO52" i="99"/>
  <c r="P52" i="99"/>
  <c r="T84" i="100"/>
  <c r="AQ84" i="100"/>
  <c r="T57" i="99"/>
  <c r="AQ57" i="99"/>
  <c r="AO92" i="99"/>
  <c r="P92" i="99"/>
  <c r="T68" i="99"/>
  <c r="AQ68" i="99"/>
  <c r="G68" i="100"/>
  <c r="AO70" i="99"/>
  <c r="P70" i="99"/>
  <c r="T58" i="98"/>
  <c r="AQ58" i="98"/>
  <c r="G58" i="98"/>
  <c r="AK65" i="98"/>
  <c r="H65" i="98"/>
  <c r="AK78" i="98"/>
  <c r="H78" i="98"/>
  <c r="T66" i="98"/>
  <c r="AQ66" i="98"/>
  <c r="G66" i="98"/>
  <c r="T75" i="99"/>
  <c r="AQ75" i="99"/>
  <c r="AO82" i="99"/>
  <c r="P82" i="99"/>
  <c r="L53" i="100"/>
  <c r="AM53" i="100"/>
  <c r="L66" i="100"/>
  <c r="AM66" i="100"/>
  <c r="AM65" i="100"/>
  <c r="L65" i="100"/>
  <c r="AM89" i="100"/>
  <c r="L89" i="100"/>
  <c r="AM68" i="100"/>
  <c r="L68" i="100"/>
  <c r="AM54" i="100"/>
  <c r="L54" i="100"/>
  <c r="L81" i="100"/>
  <c r="AM81" i="100"/>
  <c r="AK93" i="99"/>
  <c r="H93" i="99"/>
  <c r="L80" i="100"/>
  <c r="AM80" i="100"/>
  <c r="AM91" i="100"/>
  <c r="G91" i="100"/>
  <c r="L91" i="100"/>
  <c r="L79" i="100"/>
  <c r="AM79" i="100"/>
  <c r="AM67" i="100"/>
  <c r="L67" i="100"/>
  <c r="AM58" i="100"/>
  <c r="L58" i="100"/>
  <c r="L59" i="100"/>
  <c r="AM59" i="100"/>
  <c r="H84" i="99"/>
  <c r="AK84" i="99"/>
  <c r="L92" i="100"/>
  <c r="AM92" i="100"/>
  <c r="G51" i="100"/>
  <c r="AM51" i="100"/>
  <c r="L51" i="100"/>
  <c r="L90" i="100"/>
  <c r="AM90" i="100"/>
  <c r="H57" i="99"/>
  <c r="AK57" i="99"/>
  <c r="AO76" i="99"/>
  <c r="P76" i="99"/>
  <c r="L43" i="99"/>
  <c r="L49" i="100"/>
  <c r="AM49" i="100"/>
  <c r="G64" i="100"/>
  <c r="AM64" i="100"/>
  <c r="L64" i="100"/>
  <c r="L47" i="100"/>
  <c r="AM47" i="100"/>
  <c r="P78" i="99"/>
  <c r="AO78" i="99"/>
  <c r="AO47" i="99"/>
  <c r="P47" i="99"/>
  <c r="AO56" i="99"/>
  <c r="P56" i="99"/>
  <c r="P57" i="99"/>
  <c r="AO57" i="99"/>
  <c r="P65" i="99"/>
  <c r="AO65" i="99"/>
  <c r="P49" i="99"/>
  <c r="AO49" i="99"/>
  <c r="AM63" i="100"/>
  <c r="L63" i="100"/>
  <c r="AM69" i="100"/>
  <c r="L69" i="100"/>
  <c r="AM74" i="100"/>
  <c r="L74" i="100"/>
  <c r="AO94" i="99"/>
  <c r="P94" i="99"/>
  <c r="AQ87" i="98"/>
  <c r="T87" i="98"/>
  <c r="G87" i="98"/>
  <c r="T46" i="98"/>
  <c r="AQ46" i="98"/>
  <c r="G46" i="98"/>
  <c r="T83" i="99"/>
  <c r="AQ83" i="99"/>
  <c r="G49" i="100"/>
  <c r="AQ49" i="99"/>
  <c r="T49" i="99"/>
  <c r="G49" i="99"/>
  <c r="G62" i="98"/>
  <c r="AQ62" i="98"/>
  <c r="T62" i="98"/>
  <c r="AK55" i="98"/>
  <c r="H55" i="98"/>
  <c r="AK91" i="98"/>
  <c r="H91" i="98"/>
  <c r="AQ74" i="98"/>
  <c r="T74" i="98"/>
  <c r="G74" i="98"/>
  <c r="AQ92" i="98"/>
  <c r="T92" i="98"/>
  <c r="G92" i="98"/>
  <c r="T65" i="99"/>
  <c r="AQ65" i="99"/>
  <c r="P72" i="99"/>
  <c r="AO72" i="99"/>
  <c r="T85" i="98"/>
  <c r="AQ85" i="98"/>
  <c r="G85" i="98"/>
  <c r="P50" i="99"/>
  <c r="AO50" i="99"/>
  <c r="H65" i="99"/>
  <c r="AK65" i="99"/>
  <c r="T86" i="99"/>
  <c r="AQ86" i="99"/>
  <c r="G86" i="100"/>
  <c r="AQ89" i="98"/>
  <c r="T89" i="98"/>
  <c r="G89" i="98"/>
  <c r="AQ47" i="98"/>
  <c r="T47" i="98"/>
  <c r="G47" i="98"/>
  <c r="AO77" i="99"/>
  <c r="P77" i="99"/>
  <c r="AQ53" i="98"/>
  <c r="T53" i="98"/>
  <c r="G53" i="98"/>
  <c r="AO46" i="99"/>
  <c r="P46" i="99"/>
  <c r="AK51" i="98"/>
  <c r="H51" i="98"/>
  <c r="AQ48" i="100"/>
  <c r="T48" i="100"/>
  <c r="G55" i="99"/>
  <c r="T55" i="99"/>
  <c r="AQ55" i="99"/>
  <c r="AQ88" i="98"/>
  <c r="T88" i="98"/>
  <c r="G88" i="98"/>
  <c r="P74" i="99"/>
  <c r="AO74" i="99"/>
  <c r="AO58" i="99"/>
  <c r="P58" i="99"/>
  <c r="AQ54" i="98"/>
  <c r="T54" i="98"/>
  <c r="G54" i="98"/>
  <c r="T78" i="99"/>
  <c r="AQ78" i="99"/>
  <c r="T72" i="98"/>
  <c r="AQ72" i="98"/>
  <c r="G72" i="98"/>
  <c r="T69" i="99"/>
  <c r="AQ69" i="99"/>
  <c r="AK75" i="98"/>
  <c r="H75" i="98"/>
  <c r="AK64" i="98"/>
  <c r="H64" i="98"/>
  <c r="AQ82" i="98"/>
  <c r="T82" i="98"/>
  <c r="G82" i="98"/>
  <c r="T50" i="98"/>
  <c r="G50" i="98"/>
  <c r="AQ50" i="98"/>
  <c r="L41" i="99" l="1"/>
  <c r="L11" i="99" s="1"/>
  <c r="L32" i="99" s="1"/>
  <c r="AK75" i="99"/>
  <c r="Z60" i="111"/>
  <c r="Z60" i="105"/>
  <c r="Z60" i="112"/>
  <c r="Z60" i="114"/>
  <c r="Z60" i="116"/>
  <c r="Z60" i="107"/>
  <c r="Z60" i="103"/>
  <c r="Z60" i="104"/>
  <c r="Z60" i="106"/>
  <c r="Z60" i="113"/>
  <c r="Z60" i="115"/>
  <c r="Z60" i="117"/>
  <c r="Z60" i="118"/>
  <c r="Z62" i="111"/>
  <c r="Z62" i="104"/>
  <c r="Z62" i="105"/>
  <c r="Z62" i="106"/>
  <c r="Z62" i="112"/>
  <c r="Z62" i="113"/>
  <c r="Z62" i="114"/>
  <c r="Z62" i="115"/>
  <c r="Z62" i="116"/>
  <c r="Z62" i="107"/>
  <c r="Z62" i="118"/>
  <c r="Z62" i="117"/>
  <c r="Z62" i="103"/>
  <c r="Z93" i="111"/>
  <c r="Z93" i="104"/>
  <c r="Z93" i="105"/>
  <c r="Z93" i="106"/>
  <c r="Z93" i="112"/>
  <c r="Z93" i="113"/>
  <c r="Z93" i="114"/>
  <c r="Z93" i="115"/>
  <c r="Z93" i="116"/>
  <c r="Z93" i="117"/>
  <c r="Z93" i="107"/>
  <c r="Z93" i="118"/>
  <c r="Z93" i="103"/>
  <c r="Z61" i="111"/>
  <c r="Z61" i="104"/>
  <c r="Z61" i="105"/>
  <c r="Z61" i="106"/>
  <c r="Z61" i="112"/>
  <c r="Z61" i="113"/>
  <c r="Z61" i="114"/>
  <c r="Z61" i="115"/>
  <c r="Z61" i="116"/>
  <c r="Z61" i="117"/>
  <c r="Z61" i="107"/>
  <c r="Z61" i="118"/>
  <c r="Z61" i="103"/>
  <c r="L43" i="100"/>
  <c r="AM95" i="100"/>
  <c r="L42" i="100" s="1"/>
  <c r="P43" i="99"/>
  <c r="P41" i="98"/>
  <c r="P11" i="98" s="1"/>
  <c r="P156" i="98" s="1"/>
  <c r="P155" i="98" s="1"/>
  <c r="P15" i="98" s="1"/>
  <c r="P16" i="98" s="1"/>
  <c r="AO95" i="99"/>
  <c r="P42" i="99" s="1"/>
  <c r="H86" i="100"/>
  <c r="AK86" i="100"/>
  <c r="H49" i="100"/>
  <c r="AK49" i="100"/>
  <c r="H79" i="100"/>
  <c r="AK79" i="100"/>
  <c r="AQ53" i="99"/>
  <c r="T53" i="99"/>
  <c r="G53" i="99"/>
  <c r="T69" i="100"/>
  <c r="AQ69" i="100"/>
  <c r="T54" i="99"/>
  <c r="AQ54" i="99"/>
  <c r="G54" i="99"/>
  <c r="AO50" i="100"/>
  <c r="P50" i="100"/>
  <c r="AK82" i="98"/>
  <c r="H82" i="98"/>
  <c r="T78" i="100"/>
  <c r="AQ78" i="100"/>
  <c r="AK88" i="98"/>
  <c r="H88" i="98"/>
  <c r="H55" i="99"/>
  <c r="AK55" i="99"/>
  <c r="AK47" i="98"/>
  <c r="H47" i="98"/>
  <c r="AQ65" i="100"/>
  <c r="T65" i="100"/>
  <c r="AK49" i="99"/>
  <c r="H49" i="99"/>
  <c r="T46" i="99"/>
  <c r="AQ46" i="99"/>
  <c r="G46" i="99"/>
  <c r="P57" i="100"/>
  <c r="AO57" i="100"/>
  <c r="L47" i="101"/>
  <c r="AM47" i="101"/>
  <c r="L64" i="101"/>
  <c r="AM64" i="101"/>
  <c r="L49" i="101"/>
  <c r="AM49" i="101"/>
  <c r="L59" i="101"/>
  <c r="AM59" i="101"/>
  <c r="L67" i="101"/>
  <c r="AM67" i="101"/>
  <c r="L79" i="101"/>
  <c r="AM79" i="101"/>
  <c r="L80" i="101"/>
  <c r="AM80" i="101"/>
  <c r="T50" i="99"/>
  <c r="AQ50" i="99"/>
  <c r="G50" i="99"/>
  <c r="AK54" i="98"/>
  <c r="H54" i="98"/>
  <c r="AO58" i="100"/>
  <c r="P58" i="100"/>
  <c r="T88" i="99"/>
  <c r="AQ88" i="99"/>
  <c r="G88" i="99"/>
  <c r="AQ55" i="100"/>
  <c r="T55" i="100"/>
  <c r="G55" i="100"/>
  <c r="T48" i="101"/>
  <c r="AQ48" i="101"/>
  <c r="AK53" i="98"/>
  <c r="H53" i="98"/>
  <c r="AQ47" i="99"/>
  <c r="T47" i="99"/>
  <c r="G47" i="99"/>
  <c r="T89" i="99"/>
  <c r="AQ89" i="99"/>
  <c r="G89" i="99"/>
  <c r="AK85" i="98"/>
  <c r="H85" i="98"/>
  <c r="P72" i="100"/>
  <c r="AO72" i="100"/>
  <c r="T92" i="99"/>
  <c r="AQ92" i="99"/>
  <c r="G92" i="99"/>
  <c r="AQ74" i="99"/>
  <c r="T74" i="99"/>
  <c r="G74" i="99"/>
  <c r="T83" i="100"/>
  <c r="AQ83" i="100"/>
  <c r="P78" i="100"/>
  <c r="AO78" i="100"/>
  <c r="H51" i="100"/>
  <c r="AK51" i="100"/>
  <c r="P82" i="100"/>
  <c r="AO82" i="100"/>
  <c r="AK66" i="98"/>
  <c r="H66" i="98"/>
  <c r="AK58" i="98"/>
  <c r="H58" i="98"/>
  <c r="P92" i="100"/>
  <c r="AO92" i="100"/>
  <c r="P52" i="100"/>
  <c r="AO52" i="100"/>
  <c r="P45" i="101"/>
  <c r="AO45" i="101"/>
  <c r="T51" i="100"/>
  <c r="AQ51" i="100"/>
  <c r="AO71" i="100"/>
  <c r="P71" i="100"/>
  <c r="AQ93" i="100"/>
  <c r="T93" i="100"/>
  <c r="G93" i="100"/>
  <c r="AK94" i="98"/>
  <c r="H94" i="98"/>
  <c r="AO51" i="100"/>
  <c r="P51" i="100"/>
  <c r="G51" i="101"/>
  <c r="AM72" i="101"/>
  <c r="L72" i="101"/>
  <c r="L88" i="101"/>
  <c r="AM88" i="101"/>
  <c r="L94" i="101"/>
  <c r="AM94" i="101"/>
  <c r="P66" i="100"/>
  <c r="AO66" i="100"/>
  <c r="AK70" i="98"/>
  <c r="H70" i="98"/>
  <c r="Z45" i="117"/>
  <c r="Z45" i="105"/>
  <c r="Z45" i="118"/>
  <c r="Z45" i="116"/>
  <c r="Z45" i="113"/>
  <c r="Z45" i="103"/>
  <c r="Z45" i="106"/>
  <c r="Z45" i="107"/>
  <c r="Z45" i="115"/>
  <c r="Z45" i="114"/>
  <c r="Z45" i="111"/>
  <c r="Z45" i="112"/>
  <c r="Z45" i="104"/>
  <c r="AO73" i="101"/>
  <c r="P73" i="101"/>
  <c r="P53" i="100"/>
  <c r="AO53" i="100"/>
  <c r="AQ59" i="99"/>
  <c r="T59" i="99"/>
  <c r="G59" i="99"/>
  <c r="L50" i="101"/>
  <c r="AM50" i="101"/>
  <c r="AO93" i="100"/>
  <c r="P93" i="100"/>
  <c r="AM85" i="101"/>
  <c r="L85" i="101"/>
  <c r="T90" i="99"/>
  <c r="AQ90" i="99"/>
  <c r="G90" i="99"/>
  <c r="T77" i="99"/>
  <c r="AQ77" i="99"/>
  <c r="G77" i="99"/>
  <c r="T61" i="99"/>
  <c r="AQ61" i="99"/>
  <c r="G61" i="99"/>
  <c r="P79" i="100"/>
  <c r="AO79" i="100"/>
  <c r="L78" i="101"/>
  <c r="G78" i="101"/>
  <c r="AM78" i="101"/>
  <c r="L86" i="101"/>
  <c r="AM86" i="101"/>
  <c r="AO46" i="100"/>
  <c r="P46" i="100"/>
  <c r="L74" i="101"/>
  <c r="AM74" i="101"/>
  <c r="AM69" i="101"/>
  <c r="L69" i="101"/>
  <c r="AM63" i="101"/>
  <c r="L63" i="101"/>
  <c r="AO49" i="100"/>
  <c r="P49" i="100"/>
  <c r="AO65" i="100"/>
  <c r="P65" i="100"/>
  <c r="AO47" i="100"/>
  <c r="P47" i="100"/>
  <c r="L90" i="101"/>
  <c r="AM90" i="101"/>
  <c r="L51" i="101"/>
  <c r="AM51" i="101"/>
  <c r="L92" i="101"/>
  <c r="AM92" i="101"/>
  <c r="H91" i="100"/>
  <c r="AK91" i="100"/>
  <c r="L81" i="101"/>
  <c r="AM81" i="101"/>
  <c r="AM54" i="101"/>
  <c r="L54" i="101"/>
  <c r="L68" i="101"/>
  <c r="AM68" i="101"/>
  <c r="AM89" i="101"/>
  <c r="L89" i="101"/>
  <c r="L65" i="101"/>
  <c r="AM65" i="101"/>
  <c r="L66" i="101"/>
  <c r="AM66" i="101"/>
  <c r="AM53" i="101"/>
  <c r="L53" i="101"/>
  <c r="AQ66" i="99"/>
  <c r="T66" i="99"/>
  <c r="G66" i="99"/>
  <c r="P62" i="100"/>
  <c r="AO62" i="100"/>
  <c r="AQ94" i="99"/>
  <c r="T94" i="99"/>
  <c r="G94" i="99"/>
  <c r="H83" i="99"/>
  <c r="AK83" i="99"/>
  <c r="AO64" i="100"/>
  <c r="P64" i="100"/>
  <c r="T73" i="99"/>
  <c r="AQ73" i="99"/>
  <c r="G73" i="99"/>
  <c r="AO83" i="100"/>
  <c r="P83" i="100"/>
  <c r="L32" i="98"/>
  <c r="L156" i="98"/>
  <c r="L155" i="98" s="1"/>
  <c r="L15" i="98" s="1"/>
  <c r="L16" i="98" s="1"/>
  <c r="L21" i="64"/>
  <c r="AO68" i="100"/>
  <c r="P68" i="100"/>
  <c r="T76" i="100"/>
  <c r="AQ76" i="100"/>
  <c r="L77" i="101"/>
  <c r="AM77" i="101"/>
  <c r="AM87" i="101"/>
  <c r="L87" i="101"/>
  <c r="AK80" i="98"/>
  <c r="H80" i="98"/>
  <c r="AO87" i="100"/>
  <c r="P87" i="100"/>
  <c r="T64" i="100"/>
  <c r="AQ64" i="100"/>
  <c r="AQ70" i="99"/>
  <c r="T70" i="99"/>
  <c r="G70" i="99"/>
  <c r="T91" i="100"/>
  <c r="AQ91" i="100"/>
  <c r="AK71" i="98"/>
  <c r="H71" i="98"/>
  <c r="P81" i="100"/>
  <c r="AO81" i="100"/>
  <c r="P91" i="100"/>
  <c r="AO91" i="100"/>
  <c r="P80" i="100"/>
  <c r="AO80" i="100"/>
  <c r="AK56" i="98"/>
  <c r="H56" i="98"/>
  <c r="H84" i="100"/>
  <c r="AK84" i="100"/>
  <c r="AK67" i="98"/>
  <c r="H67" i="98"/>
  <c r="AO84" i="100"/>
  <c r="P84" i="100"/>
  <c r="AO63" i="100"/>
  <c r="P63" i="100"/>
  <c r="Z55" i="104"/>
  <c r="Z55" i="107"/>
  <c r="Z55" i="117"/>
  <c r="Z55" i="115"/>
  <c r="Z55" i="103"/>
  <c r="Z55" i="112"/>
  <c r="Z55" i="105"/>
  <c r="Z55" i="116"/>
  <c r="Z55" i="111"/>
  <c r="Z55" i="106"/>
  <c r="Z55" i="114"/>
  <c r="Z55" i="118"/>
  <c r="Z55" i="113"/>
  <c r="T85" i="99"/>
  <c r="AQ85" i="99"/>
  <c r="G85" i="99"/>
  <c r="AK92" i="98"/>
  <c r="H92" i="98"/>
  <c r="AK74" i="98"/>
  <c r="H74" i="98"/>
  <c r="AK62" i="98"/>
  <c r="H62" i="98"/>
  <c r="T49" i="100"/>
  <c r="G49" i="101"/>
  <c r="AQ49" i="100"/>
  <c r="AK46" i="98"/>
  <c r="H46" i="98"/>
  <c r="AK87" i="98"/>
  <c r="H87" i="98"/>
  <c r="AO94" i="100"/>
  <c r="P94" i="100"/>
  <c r="G69" i="100"/>
  <c r="AO56" i="100"/>
  <c r="P56" i="100"/>
  <c r="AK64" i="100"/>
  <c r="H64" i="100"/>
  <c r="AO76" i="100"/>
  <c r="P76" i="100"/>
  <c r="AK68" i="100"/>
  <c r="H68" i="100"/>
  <c r="G65" i="100"/>
  <c r="AQ58" i="99"/>
  <c r="T58" i="99"/>
  <c r="G58" i="99"/>
  <c r="P70" i="100"/>
  <c r="AO70" i="100"/>
  <c r="T57" i="100"/>
  <c r="AQ57" i="100"/>
  <c r="G57" i="100"/>
  <c r="T84" i="101"/>
  <c r="AQ84" i="101"/>
  <c r="AQ45" i="98"/>
  <c r="AQ95" i="98" s="1"/>
  <c r="T42" i="98" s="1"/>
  <c r="T45" i="98"/>
  <c r="T43" i="98" s="1"/>
  <c r="G45" i="98"/>
  <c r="T79" i="100"/>
  <c r="AQ79" i="100"/>
  <c r="P59" i="100"/>
  <c r="AO59" i="100"/>
  <c r="G48" i="101"/>
  <c r="P48" i="100"/>
  <c r="AO48" i="100"/>
  <c r="L71" i="101"/>
  <c r="AM71" i="101"/>
  <c r="AO85" i="100"/>
  <c r="P85" i="100"/>
  <c r="AK52" i="98"/>
  <c r="H52" i="98"/>
  <c r="T71" i="99"/>
  <c r="AQ71" i="99"/>
  <c r="G71" i="99"/>
  <c r="P69" i="100"/>
  <c r="AO69" i="100"/>
  <c r="G76" i="100"/>
  <c r="AQ56" i="99"/>
  <c r="T56" i="99"/>
  <c r="G56" i="99"/>
  <c r="AK63" i="98"/>
  <c r="H63" i="98"/>
  <c r="AM83" i="101"/>
  <c r="L83" i="101"/>
  <c r="G83" i="101"/>
  <c r="AM73" i="101"/>
  <c r="L73" i="101"/>
  <c r="AM84" i="101"/>
  <c r="G84" i="101"/>
  <c r="L84" i="101"/>
  <c r="L56" i="101"/>
  <c r="AM56" i="101"/>
  <c r="AM48" i="101"/>
  <c r="L48" i="101"/>
  <c r="AK90" i="98"/>
  <c r="H90" i="98"/>
  <c r="L75" i="101"/>
  <c r="AM75" i="101"/>
  <c r="AO75" i="100"/>
  <c r="P75" i="100"/>
  <c r="T81" i="99"/>
  <c r="AQ81" i="99"/>
  <c r="G81" i="99"/>
  <c r="AQ67" i="99"/>
  <c r="T67" i="99"/>
  <c r="G67" i="99"/>
  <c r="AK60" i="98"/>
  <c r="H60" i="98"/>
  <c r="AM70" i="101"/>
  <c r="L70" i="101"/>
  <c r="AK72" i="98"/>
  <c r="H72" i="98"/>
  <c r="AO74" i="100"/>
  <c r="P74" i="100"/>
  <c r="P77" i="100"/>
  <c r="AO77" i="100"/>
  <c r="AQ82" i="99"/>
  <c r="T82" i="99"/>
  <c r="G82" i="99"/>
  <c r="AQ72" i="99"/>
  <c r="T72" i="99"/>
  <c r="G72" i="99"/>
  <c r="AK50" i="98"/>
  <c r="H50" i="98"/>
  <c r="AK89" i="98"/>
  <c r="H89" i="98"/>
  <c r="T86" i="100"/>
  <c r="AQ86" i="100"/>
  <c r="G86" i="101"/>
  <c r="T62" i="99"/>
  <c r="AQ62" i="99"/>
  <c r="G62" i="99"/>
  <c r="T87" i="99"/>
  <c r="AQ87" i="99"/>
  <c r="G87" i="99"/>
  <c r="L156" i="99"/>
  <c r="L155" i="99" s="1"/>
  <c r="L15" i="99" s="1"/>
  <c r="L36" i="99" s="1"/>
  <c r="AM58" i="101"/>
  <c r="L58" i="101"/>
  <c r="L91" i="101"/>
  <c r="G91" i="101"/>
  <c r="AM91" i="101"/>
  <c r="T75" i="100"/>
  <c r="AQ75" i="100"/>
  <c r="AQ68" i="100"/>
  <c r="T68" i="100"/>
  <c r="G68" i="101"/>
  <c r="AO90" i="100"/>
  <c r="P90" i="100"/>
  <c r="AK73" i="98"/>
  <c r="H73" i="98"/>
  <c r="P67" i="100"/>
  <c r="AO67" i="100"/>
  <c r="AM46" i="101"/>
  <c r="L46" i="101"/>
  <c r="T80" i="99"/>
  <c r="AQ80" i="99"/>
  <c r="G80" i="99"/>
  <c r="P54" i="100"/>
  <c r="AO54" i="100"/>
  <c r="P88" i="100"/>
  <c r="AO88" i="100"/>
  <c r="T52" i="99"/>
  <c r="AQ52" i="99"/>
  <c r="G52" i="99"/>
  <c r="P86" i="101"/>
  <c r="AO86" i="101"/>
  <c r="AK59" i="98"/>
  <c r="H59" i="98"/>
  <c r="AM52" i="101"/>
  <c r="L52" i="101"/>
  <c r="G76" i="101"/>
  <c r="L76" i="101"/>
  <c r="AM76" i="101"/>
  <c r="AO89" i="100"/>
  <c r="P89" i="100"/>
  <c r="T63" i="99"/>
  <c r="AQ63" i="99"/>
  <c r="G63" i="99"/>
  <c r="G83" i="100"/>
  <c r="G48" i="100"/>
  <c r="G75" i="100"/>
  <c r="AK77" i="98"/>
  <c r="H77" i="98"/>
  <c r="L82" i="101"/>
  <c r="AM82" i="101"/>
  <c r="AK61" i="98"/>
  <c r="H61" i="98"/>
  <c r="AK81" i="98"/>
  <c r="H81" i="98"/>
  <c r="T60" i="99"/>
  <c r="AQ60" i="99"/>
  <c r="G60" i="99"/>
  <c r="AO55" i="100"/>
  <c r="P55" i="100"/>
  <c r="G78" i="100"/>
  <c r="L41" i="100" l="1"/>
  <c r="L11" i="100" s="1"/>
  <c r="Z59" i="104"/>
  <c r="Z59" i="106"/>
  <c r="Z59" i="113"/>
  <c r="Z59" i="116"/>
  <c r="Z59" i="111"/>
  <c r="Z59" i="105"/>
  <c r="Z59" i="112"/>
  <c r="Z59" i="114"/>
  <c r="Z59" i="115"/>
  <c r="Z59" i="117"/>
  <c r="Z59" i="118"/>
  <c r="Z59" i="107"/>
  <c r="Z59" i="103"/>
  <c r="AD86" i="111"/>
  <c r="AD86" i="104"/>
  <c r="AD86" i="106"/>
  <c r="AD86" i="105"/>
  <c r="AD86" i="112"/>
  <c r="AD86" i="113"/>
  <c r="AD86" i="115"/>
  <c r="AD86" i="114"/>
  <c r="AD86" i="116"/>
  <c r="AD86" i="117"/>
  <c r="AD86" i="107"/>
  <c r="AD86" i="118"/>
  <c r="AD86" i="103"/>
  <c r="Z73" i="111"/>
  <c r="Z73" i="104"/>
  <c r="Z73" i="105"/>
  <c r="Z73" i="106"/>
  <c r="Z73" i="112"/>
  <c r="Z73" i="113"/>
  <c r="Z73" i="114"/>
  <c r="Z73" i="115"/>
  <c r="Z73" i="116"/>
  <c r="Z73" i="117"/>
  <c r="Z73" i="107"/>
  <c r="Z73" i="118"/>
  <c r="Z73" i="103"/>
  <c r="Z87" i="111"/>
  <c r="Z87" i="104"/>
  <c r="Z87" i="105"/>
  <c r="Z87" i="106"/>
  <c r="Z87" i="112"/>
  <c r="Z87" i="113"/>
  <c r="Z87" i="115"/>
  <c r="Z87" i="114"/>
  <c r="Z87" i="116"/>
  <c r="Z87" i="117"/>
  <c r="Z87" i="107"/>
  <c r="Z87" i="118"/>
  <c r="Z87" i="103"/>
  <c r="Z63" i="111"/>
  <c r="Z63" i="104"/>
  <c r="Z63" i="105"/>
  <c r="Z63" i="106"/>
  <c r="Z63" i="112"/>
  <c r="Z63" i="113"/>
  <c r="Z63" i="114"/>
  <c r="Z63" i="115"/>
  <c r="Z63" i="116"/>
  <c r="Z63" i="117"/>
  <c r="Z63" i="107"/>
  <c r="Z63" i="118"/>
  <c r="Z63" i="103"/>
  <c r="Z78" i="111"/>
  <c r="Z78" i="104"/>
  <c r="Z78" i="105"/>
  <c r="Z78" i="106"/>
  <c r="Z78" i="112"/>
  <c r="Z78" i="113"/>
  <c r="Z78" i="114"/>
  <c r="Z78" i="115"/>
  <c r="Z78" i="116"/>
  <c r="Z78" i="117"/>
  <c r="Z78" i="107"/>
  <c r="Z78" i="103"/>
  <c r="Z78" i="118"/>
  <c r="Z85" i="111"/>
  <c r="Z85" i="104"/>
  <c r="Z85" i="105"/>
  <c r="Z85" i="106"/>
  <c r="Z85" i="112"/>
  <c r="Z85" i="113"/>
  <c r="Z85" i="114"/>
  <c r="Z85" i="115"/>
  <c r="Z85" i="116"/>
  <c r="Z85" i="117"/>
  <c r="Z85" i="107"/>
  <c r="Z85" i="118"/>
  <c r="Z85" i="103"/>
  <c r="Z80" i="111"/>
  <c r="Z80" i="104"/>
  <c r="Z80" i="105"/>
  <c r="Z80" i="106"/>
  <c r="Z80" i="113"/>
  <c r="Z80" i="112"/>
  <c r="Z80" i="115"/>
  <c r="Z80" i="114"/>
  <c r="Z80" i="116"/>
  <c r="Z80" i="117"/>
  <c r="Z80" i="107"/>
  <c r="Z80" i="118"/>
  <c r="Z80" i="103"/>
  <c r="Z67" i="111"/>
  <c r="Z67" i="104"/>
  <c r="Z67" i="105"/>
  <c r="Z67" i="106"/>
  <c r="Z67" i="112"/>
  <c r="Z67" i="113"/>
  <c r="Z67" i="115"/>
  <c r="Z67" i="116"/>
  <c r="Z67" i="114"/>
  <c r="Z67" i="117"/>
  <c r="Z67" i="107"/>
  <c r="Z67" i="118"/>
  <c r="Z67" i="103"/>
  <c r="Z82" i="111"/>
  <c r="Z82" i="104"/>
  <c r="Z82" i="105"/>
  <c r="Z82" i="106"/>
  <c r="Z82" i="112"/>
  <c r="Z82" i="113"/>
  <c r="Z82" i="114"/>
  <c r="Z82" i="115"/>
  <c r="Z82" i="117"/>
  <c r="Z82" i="107"/>
  <c r="Z82" i="116"/>
  <c r="Z82" i="118"/>
  <c r="Z82" i="103"/>
  <c r="Z70" i="111"/>
  <c r="Z70" i="104"/>
  <c r="Z70" i="105"/>
  <c r="Z70" i="106"/>
  <c r="Z70" i="112"/>
  <c r="Z70" i="113"/>
  <c r="Z70" i="114"/>
  <c r="Z70" i="115"/>
  <c r="Z70" i="117"/>
  <c r="Z70" i="107"/>
  <c r="Z70" i="116"/>
  <c r="Z70" i="118"/>
  <c r="Z70" i="103"/>
  <c r="Z84" i="111"/>
  <c r="Z84" i="104"/>
  <c r="Z84" i="106"/>
  <c r="Z84" i="105"/>
  <c r="Z84" i="112"/>
  <c r="Z84" i="113"/>
  <c r="Z84" i="115"/>
  <c r="Z84" i="114"/>
  <c r="Z84" i="116"/>
  <c r="Z84" i="117"/>
  <c r="Z84" i="107"/>
  <c r="Z84" i="118"/>
  <c r="Z84" i="103"/>
  <c r="Z71" i="111"/>
  <c r="Z71" i="104"/>
  <c r="Z71" i="105"/>
  <c r="Z71" i="106"/>
  <c r="Z71" i="112"/>
  <c r="Z71" i="113"/>
  <c r="Z71" i="115"/>
  <c r="Z71" i="114"/>
  <c r="Z71" i="116"/>
  <c r="Z71" i="117"/>
  <c r="Z71" i="107"/>
  <c r="Z71" i="118"/>
  <c r="Z71" i="103"/>
  <c r="AH84" i="111"/>
  <c r="AH84" i="104"/>
  <c r="AH84" i="105"/>
  <c r="AH84" i="106"/>
  <c r="AH84" i="113"/>
  <c r="AH84" i="112"/>
  <c r="AH84" i="115"/>
  <c r="AH84" i="114"/>
  <c r="AH84" i="116"/>
  <c r="AH84" i="117"/>
  <c r="AH84" i="107"/>
  <c r="AH84" i="118"/>
  <c r="AH84" i="103"/>
  <c r="Z65" i="111"/>
  <c r="Z65" i="104"/>
  <c r="Z65" i="105"/>
  <c r="Z65" i="106"/>
  <c r="Z65" i="112"/>
  <c r="Z65" i="113"/>
  <c r="Z65" i="114"/>
  <c r="Z65" i="115"/>
  <c r="Z65" i="116"/>
  <c r="Z65" i="117"/>
  <c r="Z65" i="107"/>
  <c r="Z65" i="118"/>
  <c r="Z65" i="103"/>
  <c r="Z68" i="111"/>
  <c r="Z68" i="104"/>
  <c r="Z68" i="105"/>
  <c r="Z68" i="112"/>
  <c r="Z68" i="106"/>
  <c r="Z68" i="113"/>
  <c r="Z68" i="115"/>
  <c r="Z68" i="116"/>
  <c r="Z68" i="114"/>
  <c r="Z68" i="117"/>
  <c r="Z68" i="107"/>
  <c r="Z68" i="118"/>
  <c r="Z68" i="103"/>
  <c r="Z81" i="111"/>
  <c r="Z81" i="104"/>
  <c r="Z81" i="105"/>
  <c r="Z81" i="106"/>
  <c r="Z81" i="112"/>
  <c r="Z81" i="113"/>
  <c r="Z81" i="114"/>
  <c r="Z81" i="115"/>
  <c r="Z81" i="116"/>
  <c r="Z81" i="117"/>
  <c r="Z81" i="107"/>
  <c r="Z81" i="103"/>
  <c r="Z81" i="118"/>
  <c r="Z92" i="111"/>
  <c r="Z92" i="104"/>
  <c r="Z92" i="105"/>
  <c r="Z92" i="106"/>
  <c r="Z92" i="112"/>
  <c r="Z92" i="113"/>
  <c r="Z92" i="115"/>
  <c r="Z92" i="114"/>
  <c r="Z92" i="116"/>
  <c r="Z92" i="117"/>
  <c r="Z92" i="107"/>
  <c r="Z92" i="118"/>
  <c r="Z92" i="103"/>
  <c r="Z90" i="111"/>
  <c r="Z90" i="104"/>
  <c r="Z90" i="105"/>
  <c r="Z90" i="106"/>
  <c r="Z90" i="112"/>
  <c r="Z90" i="113"/>
  <c r="Z90" i="115"/>
  <c r="Z90" i="114"/>
  <c r="Z90" i="116"/>
  <c r="Z90" i="117"/>
  <c r="Z90" i="107"/>
  <c r="Z90" i="118"/>
  <c r="Z90" i="103"/>
  <c r="Z74" i="111"/>
  <c r="Z74" i="104"/>
  <c r="Z74" i="105"/>
  <c r="Z74" i="106"/>
  <c r="Z74" i="112"/>
  <c r="Z74" i="113"/>
  <c r="Z74" i="115"/>
  <c r="Z74" i="114"/>
  <c r="Z74" i="116"/>
  <c r="Z74" i="117"/>
  <c r="Z74" i="107"/>
  <c r="Z74" i="103"/>
  <c r="Z74" i="118"/>
  <c r="Z86" i="111"/>
  <c r="Z86" i="104"/>
  <c r="Z86" i="105"/>
  <c r="Z86" i="106"/>
  <c r="Z86" i="112"/>
  <c r="Z86" i="113"/>
  <c r="Z86" i="114"/>
  <c r="Z86" i="115"/>
  <c r="Z86" i="117"/>
  <c r="Z86" i="107"/>
  <c r="Z86" i="116"/>
  <c r="Z86" i="118"/>
  <c r="Z86" i="103"/>
  <c r="Z88" i="111"/>
  <c r="Z88" i="104"/>
  <c r="Z88" i="106"/>
  <c r="Z88" i="105"/>
  <c r="Z88" i="113"/>
  <c r="Z88" i="112"/>
  <c r="Z88" i="114"/>
  <c r="Z88" i="115"/>
  <c r="Z88" i="116"/>
  <c r="Z88" i="117"/>
  <c r="Z88" i="107"/>
  <c r="Z88" i="118"/>
  <c r="Z88" i="103"/>
  <c r="Z91" i="111"/>
  <c r="Z91" i="104"/>
  <c r="Z91" i="106"/>
  <c r="Z91" i="105"/>
  <c r="Z91" i="112"/>
  <c r="Z91" i="113"/>
  <c r="Z91" i="114"/>
  <c r="Z91" i="115"/>
  <c r="Z91" i="117"/>
  <c r="Z91" i="107"/>
  <c r="Z91" i="116"/>
  <c r="Z91" i="118"/>
  <c r="Z91" i="103"/>
  <c r="Z75" i="111"/>
  <c r="Z75" i="104"/>
  <c r="Z75" i="105"/>
  <c r="Z75" i="106"/>
  <c r="Z75" i="112"/>
  <c r="Z75" i="113"/>
  <c r="Z75" i="114"/>
  <c r="Z75" i="115"/>
  <c r="Z75" i="117"/>
  <c r="Z75" i="107"/>
  <c r="Z75" i="116"/>
  <c r="Z75" i="118"/>
  <c r="Z75" i="103"/>
  <c r="Z89" i="111"/>
  <c r="Z89" i="104"/>
  <c r="Z89" i="105"/>
  <c r="Z89" i="106"/>
  <c r="Z89" i="112"/>
  <c r="Z89" i="113"/>
  <c r="Z89" i="114"/>
  <c r="Z89" i="115"/>
  <c r="Z89" i="116"/>
  <c r="Z89" i="117"/>
  <c r="Z89" i="107"/>
  <c r="Z89" i="118"/>
  <c r="Z89" i="103"/>
  <c r="Z69" i="111"/>
  <c r="Z69" i="104"/>
  <c r="Z69" i="105"/>
  <c r="Z69" i="106"/>
  <c r="Z69" i="112"/>
  <c r="Z69" i="113"/>
  <c r="Z69" i="114"/>
  <c r="Z69" i="115"/>
  <c r="Z69" i="116"/>
  <c r="Z69" i="117"/>
  <c r="Z69" i="107"/>
  <c r="Z69" i="103"/>
  <c r="Z69" i="118"/>
  <c r="Z72" i="111"/>
  <c r="Z72" i="105"/>
  <c r="Z72" i="104"/>
  <c r="Z72" i="106"/>
  <c r="Z72" i="113"/>
  <c r="Z72" i="112"/>
  <c r="Z72" i="114"/>
  <c r="Z72" i="115"/>
  <c r="Z72" i="116"/>
  <c r="Z72" i="117"/>
  <c r="Z72" i="107"/>
  <c r="Z72" i="118"/>
  <c r="Z72" i="103"/>
  <c r="Z79" i="111"/>
  <c r="Z79" i="104"/>
  <c r="Z79" i="105"/>
  <c r="Z79" i="106"/>
  <c r="Z79" i="113"/>
  <c r="Z79" i="112"/>
  <c r="Z79" i="114"/>
  <c r="Z79" i="115"/>
  <c r="Z79" i="117"/>
  <c r="Z79" i="107"/>
  <c r="Z79" i="116"/>
  <c r="Z79" i="118"/>
  <c r="Z79" i="103"/>
  <c r="Z64" i="111"/>
  <c r="Z64" i="104"/>
  <c r="Z64" i="105"/>
  <c r="Z64" i="112"/>
  <c r="Z64" i="106"/>
  <c r="Z64" i="113"/>
  <c r="Z64" i="115"/>
  <c r="Z64" i="116"/>
  <c r="Z64" i="114"/>
  <c r="Z64" i="117"/>
  <c r="Z64" i="107"/>
  <c r="Z64" i="118"/>
  <c r="Z64" i="103"/>
  <c r="Z76" i="111"/>
  <c r="Z76" i="104"/>
  <c r="Z76" i="105"/>
  <c r="Z76" i="106"/>
  <c r="Z76" i="113"/>
  <c r="Z76" i="112"/>
  <c r="Z76" i="115"/>
  <c r="Z76" i="114"/>
  <c r="Z76" i="116"/>
  <c r="Z76" i="117"/>
  <c r="Z76" i="107"/>
  <c r="Z76" i="118"/>
  <c r="Z76" i="103"/>
  <c r="Z83" i="111"/>
  <c r="Z83" i="104"/>
  <c r="Z83" i="105"/>
  <c r="Z83" i="106"/>
  <c r="Z83" i="113"/>
  <c r="Z83" i="112"/>
  <c r="Z83" i="115"/>
  <c r="Z83" i="114"/>
  <c r="Z83" i="117"/>
  <c r="Z83" i="107"/>
  <c r="Z83" i="116"/>
  <c r="Z83" i="118"/>
  <c r="Z83" i="103"/>
  <c r="Z77" i="111"/>
  <c r="Z77" i="104"/>
  <c r="Z77" i="105"/>
  <c r="Z77" i="106"/>
  <c r="Z77" i="112"/>
  <c r="Z77" i="113"/>
  <c r="Z77" i="114"/>
  <c r="Z77" i="115"/>
  <c r="Z77" i="116"/>
  <c r="Z77" i="117"/>
  <c r="Z77" i="107"/>
  <c r="Z77" i="118"/>
  <c r="Z77" i="103"/>
  <c r="Z66" i="111"/>
  <c r="Z66" i="104"/>
  <c r="Z66" i="105"/>
  <c r="Z66" i="106"/>
  <c r="Z66" i="112"/>
  <c r="Z66" i="113"/>
  <c r="Z66" i="114"/>
  <c r="Z66" i="115"/>
  <c r="Z66" i="116"/>
  <c r="Z66" i="117"/>
  <c r="Z66" i="107"/>
  <c r="Z66" i="118"/>
  <c r="Z66" i="103"/>
  <c r="AD73" i="111"/>
  <c r="AD73" i="104"/>
  <c r="AD73" i="105"/>
  <c r="AD73" i="106"/>
  <c r="AD73" i="112"/>
  <c r="AD73" i="113"/>
  <c r="AD73" i="115"/>
  <c r="AD73" i="114"/>
  <c r="AD73" i="116"/>
  <c r="AD73" i="117"/>
  <c r="AD73" i="107"/>
  <c r="AD73" i="118"/>
  <c r="AD73" i="103"/>
  <c r="Z94" i="111"/>
  <c r="Z94" i="104"/>
  <c r="Z94" i="105"/>
  <c r="Z94" i="106"/>
  <c r="Z94" i="112"/>
  <c r="Z94" i="114"/>
  <c r="Z94" i="115"/>
  <c r="Z94" i="113"/>
  <c r="Z94" i="116"/>
  <c r="Z94" i="117"/>
  <c r="Z94" i="107"/>
  <c r="Z94" i="118"/>
  <c r="Z94" i="103"/>
  <c r="P32" i="98"/>
  <c r="P21" i="64"/>
  <c r="P48" i="64" s="1"/>
  <c r="AM95" i="101"/>
  <c r="L42" i="101" s="1"/>
  <c r="P41" i="99"/>
  <c r="P11" i="99" s="1"/>
  <c r="P32" i="99" s="1"/>
  <c r="P43" i="100"/>
  <c r="G65" i="101"/>
  <c r="H65" i="101" s="1"/>
  <c r="G75" i="101"/>
  <c r="AK75" i="101" s="1"/>
  <c r="T41" i="98"/>
  <c r="T11" i="98" s="1"/>
  <c r="T156" i="98" s="1"/>
  <c r="T155" i="98" s="1"/>
  <c r="T15" i="98" s="1"/>
  <c r="T16" i="98" s="1"/>
  <c r="AO95" i="100"/>
  <c r="P42" i="100" s="1"/>
  <c r="AK86" i="101"/>
  <c r="H86" i="101"/>
  <c r="E182" i="64"/>
  <c r="P17" i="98"/>
  <c r="L17" i="98"/>
  <c r="E180" i="64"/>
  <c r="AK48" i="101"/>
  <c r="H48" i="101"/>
  <c r="AK49" i="101"/>
  <c r="H49" i="101"/>
  <c r="AK68" i="101"/>
  <c r="H68" i="101"/>
  <c r="AK75" i="100"/>
  <c r="H75" i="100"/>
  <c r="H80" i="99"/>
  <c r="AK80" i="99"/>
  <c r="P77" i="101"/>
  <c r="AO77" i="101"/>
  <c r="T60" i="100"/>
  <c r="AQ60" i="100"/>
  <c r="G60" i="100"/>
  <c r="AO89" i="101"/>
  <c r="P89" i="101"/>
  <c r="P54" i="101"/>
  <c r="AO54" i="101"/>
  <c r="AO67" i="101"/>
  <c r="P67" i="101"/>
  <c r="T67" i="100"/>
  <c r="AQ67" i="100"/>
  <c r="G67" i="100"/>
  <c r="H76" i="100"/>
  <c r="AK76" i="100"/>
  <c r="AO70" i="101"/>
  <c r="P70" i="101"/>
  <c r="P76" i="101"/>
  <c r="AO76" i="101"/>
  <c r="H83" i="100"/>
  <c r="AK83" i="100"/>
  <c r="H52" i="99"/>
  <c r="AK52" i="99"/>
  <c r="AO88" i="101"/>
  <c r="P88" i="101"/>
  <c r="Z58" i="118"/>
  <c r="Z58" i="114"/>
  <c r="Z58" i="106"/>
  <c r="Z58" i="111"/>
  <c r="Z58" i="112"/>
  <c r="Z58" i="105"/>
  <c r="Z58" i="115"/>
  <c r="Z58" i="113"/>
  <c r="Z58" i="107"/>
  <c r="Z58" i="116"/>
  <c r="Z58" i="104"/>
  <c r="Z58" i="117"/>
  <c r="Z58" i="103"/>
  <c r="L16" i="99"/>
  <c r="L17" i="99" s="1"/>
  <c r="AQ72" i="100"/>
  <c r="T72" i="100"/>
  <c r="G72" i="100"/>
  <c r="AQ56" i="100"/>
  <c r="T56" i="100"/>
  <c r="G56" i="100"/>
  <c r="AO85" i="101"/>
  <c r="P85" i="101"/>
  <c r="P59" i="101"/>
  <c r="AO59" i="101"/>
  <c r="AO63" i="101"/>
  <c r="P63" i="101"/>
  <c r="AO84" i="101"/>
  <c r="P84" i="101"/>
  <c r="P80" i="101"/>
  <c r="AO80" i="101"/>
  <c r="P91" i="101"/>
  <c r="AO91" i="101"/>
  <c r="T91" i="101"/>
  <c r="AQ91" i="101"/>
  <c r="T64" i="101"/>
  <c r="AQ64" i="101"/>
  <c r="P68" i="101"/>
  <c r="AO68" i="101"/>
  <c r="P83" i="101"/>
  <c r="AO83" i="101"/>
  <c r="AO49" i="101"/>
  <c r="P49" i="101"/>
  <c r="P46" i="101"/>
  <c r="AO46" i="101"/>
  <c r="AK61" i="99"/>
  <c r="H61" i="99"/>
  <c r="H77" i="99"/>
  <c r="AK77" i="99"/>
  <c r="H90" i="99"/>
  <c r="AK90" i="99"/>
  <c r="P93" i="101"/>
  <c r="AO93" i="101"/>
  <c r="AQ59" i="100"/>
  <c r="T59" i="100"/>
  <c r="G59" i="100"/>
  <c r="AO66" i="101"/>
  <c r="P66" i="101"/>
  <c r="AK93" i="100"/>
  <c r="H93" i="100"/>
  <c r="P78" i="101"/>
  <c r="AO78" i="101"/>
  <c r="T92" i="100"/>
  <c r="AQ92" i="100"/>
  <c r="G92" i="100"/>
  <c r="T47" i="100"/>
  <c r="AQ47" i="100"/>
  <c r="G47" i="100"/>
  <c r="AO58" i="101"/>
  <c r="P58" i="101"/>
  <c r="T50" i="100"/>
  <c r="AQ50" i="100"/>
  <c r="G50" i="100"/>
  <c r="AQ46" i="100"/>
  <c r="T46" i="100"/>
  <c r="G46" i="100"/>
  <c r="AQ54" i="100"/>
  <c r="T54" i="100"/>
  <c r="G54" i="100"/>
  <c r="T52" i="100"/>
  <c r="AQ52" i="100"/>
  <c r="G52" i="100"/>
  <c r="AQ80" i="100"/>
  <c r="T80" i="100"/>
  <c r="G80" i="100"/>
  <c r="H91" i="101"/>
  <c r="AK91" i="101"/>
  <c r="H87" i="99"/>
  <c r="AK87" i="99"/>
  <c r="H62" i="99"/>
  <c r="AK62" i="99"/>
  <c r="AQ86" i="101"/>
  <c r="T86" i="101"/>
  <c r="H72" i="99"/>
  <c r="AK72" i="99"/>
  <c r="H82" i="99"/>
  <c r="AK82" i="99"/>
  <c r="P74" i="101"/>
  <c r="AO74" i="101"/>
  <c r="H84" i="101"/>
  <c r="AK84" i="101"/>
  <c r="AO69" i="101"/>
  <c r="P69" i="101"/>
  <c r="T71" i="100"/>
  <c r="AQ71" i="100"/>
  <c r="G71" i="100"/>
  <c r="AQ45" i="99"/>
  <c r="AQ95" i="99" s="1"/>
  <c r="T42" i="99" s="1"/>
  <c r="T45" i="99"/>
  <c r="T43" i="99" s="1"/>
  <c r="G45" i="99"/>
  <c r="T57" i="101"/>
  <c r="AQ57" i="101"/>
  <c r="G57" i="101"/>
  <c r="AK69" i="100"/>
  <c r="H69" i="100"/>
  <c r="AQ85" i="100"/>
  <c r="T85" i="100"/>
  <c r="G85" i="100"/>
  <c r="AQ70" i="100"/>
  <c r="T70" i="100"/>
  <c r="G70" i="100"/>
  <c r="P87" i="101"/>
  <c r="AO87" i="101"/>
  <c r="AQ76" i="101"/>
  <c r="T76" i="101"/>
  <c r="AK73" i="99"/>
  <c r="H73" i="99"/>
  <c r="AO64" i="101"/>
  <c r="P64" i="101"/>
  <c r="Z54" i="114"/>
  <c r="Z54" i="112"/>
  <c r="Z54" i="107"/>
  <c r="Z54" i="106"/>
  <c r="Z54" i="105"/>
  <c r="Z54" i="116"/>
  <c r="Z54" i="104"/>
  <c r="Z54" i="117"/>
  <c r="Z54" i="111"/>
  <c r="Z54" i="103"/>
  <c r="Z54" i="113"/>
  <c r="Z54" i="115"/>
  <c r="Z54" i="118"/>
  <c r="Z51" i="115"/>
  <c r="Z51" i="117"/>
  <c r="Z51" i="103"/>
  <c r="Z51" i="116"/>
  <c r="Z51" i="111"/>
  <c r="Z51" i="118"/>
  <c r="Z51" i="107"/>
  <c r="Z51" i="105"/>
  <c r="Z51" i="113"/>
  <c r="Z51" i="112"/>
  <c r="Z51" i="114"/>
  <c r="Z51" i="104"/>
  <c r="Z51" i="106"/>
  <c r="P65" i="101"/>
  <c r="AO65" i="101"/>
  <c r="AQ61" i="100"/>
  <c r="T61" i="100"/>
  <c r="G61" i="100"/>
  <c r="AQ77" i="100"/>
  <c r="T77" i="100"/>
  <c r="G77" i="100"/>
  <c r="Z50" i="106"/>
  <c r="Z50" i="112"/>
  <c r="Z50" i="114"/>
  <c r="Z50" i="116"/>
  <c r="Z50" i="105"/>
  <c r="Z50" i="118"/>
  <c r="Z50" i="111"/>
  <c r="Z50" i="104"/>
  <c r="Z50" i="103"/>
  <c r="Z50" i="113"/>
  <c r="Z50" i="107"/>
  <c r="Z50" i="117"/>
  <c r="Z50" i="115"/>
  <c r="P71" i="101"/>
  <c r="AO71" i="101"/>
  <c r="AO92" i="101"/>
  <c r="P92" i="101"/>
  <c r="H74" i="99"/>
  <c r="AK74" i="99"/>
  <c r="H92" i="99"/>
  <c r="AK92" i="99"/>
  <c r="T89" i="100"/>
  <c r="AQ89" i="100"/>
  <c r="G89" i="100"/>
  <c r="AH48" i="111"/>
  <c r="AH48" i="104"/>
  <c r="AH48" i="117"/>
  <c r="AH48" i="103"/>
  <c r="AH48" i="113"/>
  <c r="AH48" i="107"/>
  <c r="AH48" i="114"/>
  <c r="AH48" i="115"/>
  <c r="AH48" i="118"/>
  <c r="AH48" i="116"/>
  <c r="AH48" i="112"/>
  <c r="AH48" i="105"/>
  <c r="AH48" i="106"/>
  <c r="Z49" i="115"/>
  <c r="Z49" i="104"/>
  <c r="Z49" i="117"/>
  <c r="Z49" i="107"/>
  <c r="Z49" i="105"/>
  <c r="Z49" i="112"/>
  <c r="Z49" i="106"/>
  <c r="Z49" i="103"/>
  <c r="Z49" i="111"/>
  <c r="Z49" i="114"/>
  <c r="Z49" i="116"/>
  <c r="Z49" i="113"/>
  <c r="Z49" i="118"/>
  <c r="P57" i="101"/>
  <c r="AO57" i="101"/>
  <c r="AK53" i="99"/>
  <c r="H53" i="99"/>
  <c r="AK78" i="100"/>
  <c r="H78" i="100"/>
  <c r="H63" i="99"/>
  <c r="AK63" i="99"/>
  <c r="Z52" i="116"/>
  <c r="Z52" i="107"/>
  <c r="Z52" i="105"/>
  <c r="Z52" i="118"/>
  <c r="Z52" i="112"/>
  <c r="Z52" i="113"/>
  <c r="Z52" i="114"/>
  <c r="Z52" i="111"/>
  <c r="Z52" i="106"/>
  <c r="Z52" i="115"/>
  <c r="Z52" i="103"/>
  <c r="Z52" i="104"/>
  <c r="Z52" i="117"/>
  <c r="P36" i="98"/>
  <c r="P145" i="64"/>
  <c r="AQ75" i="101"/>
  <c r="T75" i="101"/>
  <c r="AQ87" i="100"/>
  <c r="T87" i="100"/>
  <c r="G87" i="100"/>
  <c r="L32" i="100"/>
  <c r="L156" i="100"/>
  <c r="L155" i="100" s="1"/>
  <c r="L15" i="100" s="1"/>
  <c r="L36" i="100" s="1"/>
  <c r="T82" i="100"/>
  <c r="AQ82" i="100"/>
  <c r="G82" i="100"/>
  <c r="AK67" i="99"/>
  <c r="H67" i="99"/>
  <c r="AK81" i="99"/>
  <c r="H81" i="99"/>
  <c r="P75" i="101"/>
  <c r="AO75" i="101"/>
  <c r="Z48" i="114"/>
  <c r="Z48" i="103"/>
  <c r="Z48" i="106"/>
  <c r="Z48" i="116"/>
  <c r="Z48" i="104"/>
  <c r="Z48" i="118"/>
  <c r="Z48" i="115"/>
  <c r="Z48" i="105"/>
  <c r="Z48" i="112"/>
  <c r="Z48" i="107"/>
  <c r="Z48" i="113"/>
  <c r="Z48" i="111"/>
  <c r="Z48" i="117"/>
  <c r="H83" i="101"/>
  <c r="AK83" i="101"/>
  <c r="P48" i="101"/>
  <c r="AO48" i="101"/>
  <c r="AK45" i="98"/>
  <c r="AK95" i="98" s="1"/>
  <c r="H42" i="98" s="1"/>
  <c r="F42" i="98" s="1"/>
  <c r="F41" i="98" s="1"/>
  <c r="F11" i="98" s="1"/>
  <c r="H45" i="98"/>
  <c r="H43" i="98" s="1"/>
  <c r="AK58" i="99"/>
  <c r="H58" i="99"/>
  <c r="H65" i="100"/>
  <c r="AK65" i="100"/>
  <c r="AO94" i="101"/>
  <c r="P94" i="101"/>
  <c r="T49" i="101"/>
  <c r="AQ49" i="101"/>
  <c r="H85" i="99"/>
  <c r="AK85" i="99"/>
  <c r="AK70" i="99"/>
  <c r="H70" i="99"/>
  <c r="K21" i="64"/>
  <c r="L48" i="64"/>
  <c r="H94" i="99"/>
  <c r="AK94" i="99"/>
  <c r="P62" i="101"/>
  <c r="AO62" i="101"/>
  <c r="AK66" i="99"/>
  <c r="H66" i="99"/>
  <c r="AK51" i="101"/>
  <c r="H51" i="101"/>
  <c r="P47" i="101"/>
  <c r="AO47" i="101"/>
  <c r="AO79" i="101"/>
  <c r="P79" i="101"/>
  <c r="AQ90" i="100"/>
  <c r="T90" i="100"/>
  <c r="G90" i="100"/>
  <c r="H59" i="99"/>
  <c r="AK59" i="99"/>
  <c r="AQ93" i="101"/>
  <c r="T93" i="101"/>
  <c r="G93" i="101"/>
  <c r="P52" i="101"/>
  <c r="AO52" i="101"/>
  <c r="P82" i="101"/>
  <c r="AO82" i="101"/>
  <c r="AO72" i="101"/>
  <c r="P72" i="101"/>
  <c r="AK89" i="99"/>
  <c r="H89" i="99"/>
  <c r="H47" i="99"/>
  <c r="AK47" i="99"/>
  <c r="H55" i="100"/>
  <c r="AK55" i="100"/>
  <c r="AK88" i="99"/>
  <c r="H88" i="99"/>
  <c r="G64" i="101"/>
  <c r="Z47" i="104"/>
  <c r="Z47" i="103"/>
  <c r="Z47" i="114"/>
  <c r="Z47" i="112"/>
  <c r="Z47" i="118"/>
  <c r="Z47" i="106"/>
  <c r="Z47" i="116"/>
  <c r="Z47" i="115"/>
  <c r="Z47" i="105"/>
  <c r="Z47" i="113"/>
  <c r="Z47" i="107"/>
  <c r="Z47" i="111"/>
  <c r="Z47" i="117"/>
  <c r="AQ78" i="101"/>
  <c r="T78" i="101"/>
  <c r="AK54" i="99"/>
  <c r="H54" i="99"/>
  <c r="H60" i="99"/>
  <c r="AK60" i="99"/>
  <c r="P55" i="101"/>
  <c r="AO55" i="101"/>
  <c r="T63" i="100"/>
  <c r="AQ63" i="100"/>
  <c r="G63" i="100"/>
  <c r="Z46" i="112"/>
  <c r="Z46" i="107"/>
  <c r="Z46" i="115"/>
  <c r="Z46" i="104"/>
  <c r="Z46" i="117"/>
  <c r="Z46" i="111"/>
  <c r="Z46" i="113"/>
  <c r="Z46" i="118"/>
  <c r="Z46" i="116"/>
  <c r="Z46" i="114"/>
  <c r="Z46" i="103"/>
  <c r="Z46" i="106"/>
  <c r="Z46" i="105"/>
  <c r="P90" i="101"/>
  <c r="AO90" i="101"/>
  <c r="T68" i="101"/>
  <c r="AQ68" i="101"/>
  <c r="T62" i="100"/>
  <c r="AQ62" i="100"/>
  <c r="G62" i="100"/>
  <c r="AK48" i="100"/>
  <c r="H48" i="100"/>
  <c r="H76" i="101"/>
  <c r="AK76" i="101"/>
  <c r="L37" i="99"/>
  <c r="AQ81" i="100"/>
  <c r="T81" i="100"/>
  <c r="G81" i="100"/>
  <c r="Z56" i="114"/>
  <c r="Z56" i="105"/>
  <c r="Z56" i="106"/>
  <c r="Z56" i="104"/>
  <c r="Z56" i="112"/>
  <c r="Z56" i="103"/>
  <c r="Z56" i="116"/>
  <c r="Z56" i="111"/>
  <c r="Z56" i="113"/>
  <c r="Z56" i="115"/>
  <c r="Z56" i="107"/>
  <c r="Z56" i="118"/>
  <c r="Z56" i="117"/>
  <c r="H56" i="99"/>
  <c r="AK56" i="99"/>
  <c r="H71" i="99"/>
  <c r="AK71" i="99"/>
  <c r="AQ79" i="101"/>
  <c r="T79" i="101"/>
  <c r="AK57" i="100"/>
  <c r="H57" i="100"/>
  <c r="AQ58" i="100"/>
  <c r="T58" i="100"/>
  <c r="G58" i="100"/>
  <c r="P56" i="101"/>
  <c r="AO56" i="101"/>
  <c r="AO81" i="101"/>
  <c r="P81" i="101"/>
  <c r="L36" i="98"/>
  <c r="L37" i="98" s="1"/>
  <c r="L145" i="64"/>
  <c r="AQ73" i="100"/>
  <c r="T73" i="100"/>
  <c r="G73" i="100"/>
  <c r="AQ94" i="100"/>
  <c r="T94" i="100"/>
  <c r="G94" i="100"/>
  <c r="AQ66" i="100"/>
  <c r="T66" i="100"/>
  <c r="G66" i="100"/>
  <c r="Z53" i="117"/>
  <c r="Z53" i="111"/>
  <c r="Z53" i="116"/>
  <c r="Z53" i="107"/>
  <c r="Z53" i="103"/>
  <c r="Z53" i="105"/>
  <c r="Z53" i="104"/>
  <c r="Z53" i="115"/>
  <c r="Z53" i="106"/>
  <c r="Z53" i="114"/>
  <c r="Z53" i="118"/>
  <c r="Z53" i="113"/>
  <c r="Z53" i="112"/>
  <c r="G69" i="101"/>
  <c r="AK78" i="101"/>
  <c r="H78" i="101"/>
  <c r="AO53" i="101"/>
  <c r="P53" i="101"/>
  <c r="L43" i="101"/>
  <c r="P51" i="101"/>
  <c r="AO51" i="101"/>
  <c r="AQ51" i="101"/>
  <c r="T51" i="101"/>
  <c r="AD45" i="117"/>
  <c r="AD45" i="111"/>
  <c r="AD45" i="105"/>
  <c r="AD45" i="115"/>
  <c r="AD45" i="103"/>
  <c r="AD45" i="118"/>
  <c r="AD45" i="113"/>
  <c r="AD45" i="104"/>
  <c r="AD45" i="114"/>
  <c r="AD45" i="116"/>
  <c r="AD45" i="112"/>
  <c r="AD45" i="106"/>
  <c r="AD45" i="107"/>
  <c r="AQ83" i="101"/>
  <c r="T83" i="101"/>
  <c r="AQ74" i="100"/>
  <c r="T74" i="100"/>
  <c r="G74" i="100"/>
  <c r="AQ55" i="101"/>
  <c r="T55" i="101"/>
  <c r="G55" i="101"/>
  <c r="T88" i="100"/>
  <c r="AQ88" i="100"/>
  <c r="G88" i="100"/>
  <c r="AK50" i="99"/>
  <c r="H50" i="99"/>
  <c r="G79" i="101"/>
  <c r="H46" i="99"/>
  <c r="AK46" i="99"/>
  <c r="AQ65" i="101"/>
  <c r="T65" i="101"/>
  <c r="AO50" i="101"/>
  <c r="P50" i="101"/>
  <c r="T69" i="101"/>
  <c r="AQ69" i="101"/>
  <c r="T53" i="100"/>
  <c r="AQ53" i="100"/>
  <c r="G53" i="100"/>
  <c r="P37" i="98" l="1"/>
  <c r="O21" i="64"/>
  <c r="L41" i="101"/>
  <c r="L11" i="101" s="1"/>
  <c r="L32" i="101" s="1"/>
  <c r="AD59" i="111"/>
  <c r="AD59" i="105"/>
  <c r="AD59" i="112"/>
  <c r="AD59" i="114"/>
  <c r="AD59" i="116"/>
  <c r="AD59" i="107"/>
  <c r="AD59" i="117"/>
  <c r="AD59" i="104"/>
  <c r="AD59" i="106"/>
  <c r="AD59" i="113"/>
  <c r="AD59" i="115"/>
  <c r="AD59" i="118"/>
  <c r="AD59" i="103"/>
  <c r="AD81" i="111"/>
  <c r="AD81" i="104"/>
  <c r="AD81" i="105"/>
  <c r="AD81" i="106"/>
  <c r="AD81" i="113"/>
  <c r="AD81" i="112"/>
  <c r="AD81" i="114"/>
  <c r="AD81" i="115"/>
  <c r="AD81" i="117"/>
  <c r="AD81" i="107"/>
  <c r="AD81" i="116"/>
  <c r="AD81" i="118"/>
  <c r="AD81" i="103"/>
  <c r="AH68" i="111"/>
  <c r="AH68" i="105"/>
  <c r="AH68" i="104"/>
  <c r="AH68" i="112"/>
  <c r="AH68" i="106"/>
  <c r="AH68" i="113"/>
  <c r="AH68" i="115"/>
  <c r="AH68" i="116"/>
  <c r="AH68" i="114"/>
  <c r="AH68" i="117"/>
  <c r="AH68" i="107"/>
  <c r="AH68" i="118"/>
  <c r="AH68" i="103"/>
  <c r="AD82" i="111"/>
  <c r="AD82" i="104"/>
  <c r="AD82" i="106"/>
  <c r="AD82" i="105"/>
  <c r="AD82" i="113"/>
  <c r="AD82" i="112"/>
  <c r="AD82" i="115"/>
  <c r="AD82" i="114"/>
  <c r="AD82" i="116"/>
  <c r="AD82" i="117"/>
  <c r="AD82" i="107"/>
  <c r="AD82" i="118"/>
  <c r="AD82" i="103"/>
  <c r="AH93" i="111"/>
  <c r="AH93" i="104"/>
  <c r="AH93" i="105"/>
  <c r="AH93" i="106"/>
  <c r="AH93" i="112"/>
  <c r="AH93" i="113"/>
  <c r="AH93" i="114"/>
  <c r="AH93" i="115"/>
  <c r="AH93" i="116"/>
  <c r="AH93" i="117"/>
  <c r="AH93" i="107"/>
  <c r="AH93" i="118"/>
  <c r="AH93" i="103"/>
  <c r="AD62" i="111"/>
  <c r="AD62" i="104"/>
  <c r="AD62" i="105"/>
  <c r="AD62" i="106"/>
  <c r="AD62" i="112"/>
  <c r="AD62" i="113"/>
  <c r="AD62" i="115"/>
  <c r="AD62" i="116"/>
  <c r="AD62" i="114"/>
  <c r="AD62" i="117"/>
  <c r="AD62" i="107"/>
  <c r="AD62" i="118"/>
  <c r="AD62" i="103"/>
  <c r="AD92" i="111"/>
  <c r="AD92" i="104"/>
  <c r="AD92" i="105"/>
  <c r="AD92" i="106"/>
  <c r="AD92" i="112"/>
  <c r="AD92" i="113"/>
  <c r="AD92" i="115"/>
  <c r="AD92" i="114"/>
  <c r="AD92" i="116"/>
  <c r="AD92" i="117"/>
  <c r="AD92" i="107"/>
  <c r="AD92" i="118"/>
  <c r="AD92" i="103"/>
  <c r="AD65" i="111"/>
  <c r="AD65" i="104"/>
  <c r="AD65" i="105"/>
  <c r="AD65" i="106"/>
  <c r="AD65" i="112"/>
  <c r="AD65" i="113"/>
  <c r="AD65" i="114"/>
  <c r="AD65" i="115"/>
  <c r="AD65" i="116"/>
  <c r="AD65" i="117"/>
  <c r="AD65" i="107"/>
  <c r="AD65" i="118"/>
  <c r="AD65" i="103"/>
  <c r="AD69" i="111"/>
  <c r="AD69" i="105"/>
  <c r="AD69" i="104"/>
  <c r="AD69" i="106"/>
  <c r="AD69" i="113"/>
  <c r="AD69" i="112"/>
  <c r="AD69" i="115"/>
  <c r="AD69" i="114"/>
  <c r="AD69" i="117"/>
  <c r="AD69" i="107"/>
  <c r="AD69" i="118"/>
  <c r="AD69" i="116"/>
  <c r="AD69" i="103"/>
  <c r="AD93" i="111"/>
  <c r="AD93" i="104"/>
  <c r="AD93" i="106"/>
  <c r="AD93" i="105"/>
  <c r="AD93" i="112"/>
  <c r="AD93" i="114"/>
  <c r="AD93" i="115"/>
  <c r="AD93" i="113"/>
  <c r="AD93" i="117"/>
  <c r="AD93" i="107"/>
  <c r="AD93" i="116"/>
  <c r="AD93" i="118"/>
  <c r="AD93" i="103"/>
  <c r="AD83" i="111"/>
  <c r="AD83" i="104"/>
  <c r="AD83" i="105"/>
  <c r="AD83" i="106"/>
  <c r="AD83" i="112"/>
  <c r="AD83" i="113"/>
  <c r="AD83" i="114"/>
  <c r="AD83" i="115"/>
  <c r="AD83" i="116"/>
  <c r="AD83" i="117"/>
  <c r="AD83" i="107"/>
  <c r="AD83" i="118"/>
  <c r="AD83" i="103"/>
  <c r="AH64" i="111"/>
  <c r="AH64" i="104"/>
  <c r="AH64" i="105"/>
  <c r="AH64" i="106"/>
  <c r="AH64" i="112"/>
  <c r="AH64" i="113"/>
  <c r="AH64" i="115"/>
  <c r="AH64" i="116"/>
  <c r="AH64" i="114"/>
  <c r="AH64" i="117"/>
  <c r="AH64" i="107"/>
  <c r="AH64" i="118"/>
  <c r="AH64" i="103"/>
  <c r="AD91" i="111"/>
  <c r="AD91" i="104"/>
  <c r="AD91" i="105"/>
  <c r="AD91" i="106"/>
  <c r="AD91" i="112"/>
  <c r="AD91" i="113"/>
  <c r="AD91" i="114"/>
  <c r="AD91" i="115"/>
  <c r="AD91" i="116"/>
  <c r="AD91" i="117"/>
  <c r="AD91" i="107"/>
  <c r="AD91" i="118"/>
  <c r="AD91" i="103"/>
  <c r="AD77" i="111"/>
  <c r="AD77" i="104"/>
  <c r="AD77" i="105"/>
  <c r="AD77" i="106"/>
  <c r="AD77" i="112"/>
  <c r="AD77" i="113"/>
  <c r="AD77" i="114"/>
  <c r="AD77" i="115"/>
  <c r="AD77" i="117"/>
  <c r="AD77" i="107"/>
  <c r="AD77" i="116"/>
  <c r="AD77" i="118"/>
  <c r="AD77" i="103"/>
  <c r="V65" i="111"/>
  <c r="V65" i="104"/>
  <c r="V65" i="105"/>
  <c r="V65" i="106"/>
  <c r="V65" i="112"/>
  <c r="V65" i="113"/>
  <c r="V65" i="115"/>
  <c r="V65" i="116"/>
  <c r="V65" i="114"/>
  <c r="V65" i="117"/>
  <c r="V65" i="107"/>
  <c r="V65" i="118"/>
  <c r="V65" i="103"/>
  <c r="V78" i="111"/>
  <c r="V78" i="104"/>
  <c r="V78" i="105"/>
  <c r="V78" i="106"/>
  <c r="V78" i="113"/>
  <c r="V78" i="112"/>
  <c r="V78" i="115"/>
  <c r="V78" i="114"/>
  <c r="V78" i="116"/>
  <c r="V78" i="117"/>
  <c r="V78" i="107"/>
  <c r="V78" i="118"/>
  <c r="V78" i="103"/>
  <c r="AH79" i="111"/>
  <c r="AH79" i="104"/>
  <c r="AH79" i="105"/>
  <c r="AH79" i="106"/>
  <c r="AH79" i="112"/>
  <c r="AH79" i="113"/>
  <c r="AH79" i="114"/>
  <c r="AH79" i="115"/>
  <c r="AH79" i="117"/>
  <c r="AH79" i="107"/>
  <c r="AH79" i="116"/>
  <c r="AH79" i="118"/>
  <c r="AH79" i="103"/>
  <c r="V76" i="111"/>
  <c r="V76" i="104"/>
  <c r="V76" i="105"/>
  <c r="V76" i="106"/>
  <c r="V76" i="112"/>
  <c r="V76" i="113"/>
  <c r="V76" i="114"/>
  <c r="V76" i="115"/>
  <c r="V76" i="116"/>
  <c r="V76" i="117"/>
  <c r="V76" i="107"/>
  <c r="V76" i="118"/>
  <c r="V76" i="103"/>
  <c r="AH78" i="111"/>
  <c r="AH78" i="104"/>
  <c r="AH78" i="105"/>
  <c r="AH78" i="106"/>
  <c r="AH78" i="112"/>
  <c r="AH78" i="113"/>
  <c r="AH78" i="115"/>
  <c r="AH78" i="114"/>
  <c r="AH78" i="116"/>
  <c r="AH78" i="117"/>
  <c r="AH78" i="107"/>
  <c r="AH78" i="118"/>
  <c r="AH78" i="103"/>
  <c r="AD72" i="111"/>
  <c r="AD72" i="104"/>
  <c r="AD72" i="105"/>
  <c r="AD72" i="106"/>
  <c r="AD72" i="112"/>
  <c r="AD72" i="113"/>
  <c r="AD72" i="114"/>
  <c r="AD72" i="115"/>
  <c r="AD72" i="117"/>
  <c r="AD72" i="107"/>
  <c r="AD72" i="116"/>
  <c r="AD72" i="118"/>
  <c r="AD72" i="103"/>
  <c r="AD75" i="111"/>
  <c r="AD75" i="104"/>
  <c r="AD75" i="105"/>
  <c r="AD75" i="106"/>
  <c r="AD75" i="112"/>
  <c r="AD75" i="113"/>
  <c r="AD75" i="114"/>
  <c r="AD75" i="115"/>
  <c r="AD75" i="116"/>
  <c r="AD75" i="117"/>
  <c r="AD75" i="107"/>
  <c r="AD75" i="118"/>
  <c r="AD75" i="103"/>
  <c r="AD74" i="111"/>
  <c r="AD74" i="105"/>
  <c r="AD74" i="104"/>
  <c r="AD74" i="106"/>
  <c r="AD74" i="113"/>
  <c r="AD74" i="112"/>
  <c r="AD74" i="114"/>
  <c r="AD74" i="115"/>
  <c r="AD74" i="116"/>
  <c r="AD74" i="117"/>
  <c r="AD74" i="107"/>
  <c r="AD74" i="118"/>
  <c r="AD74" i="103"/>
  <c r="V91" i="111"/>
  <c r="V91" i="104"/>
  <c r="V91" i="105"/>
  <c r="V91" i="106"/>
  <c r="V91" i="112"/>
  <c r="V91" i="113"/>
  <c r="V91" i="114"/>
  <c r="V91" i="115"/>
  <c r="V91" i="116"/>
  <c r="V91" i="117"/>
  <c r="V91" i="107"/>
  <c r="V91" i="103"/>
  <c r="V91" i="118"/>
  <c r="AD63" i="111"/>
  <c r="AD63" i="104"/>
  <c r="AD63" i="105"/>
  <c r="AD63" i="106"/>
  <c r="AD63" i="112"/>
  <c r="AD63" i="113"/>
  <c r="AD63" i="114"/>
  <c r="AD63" i="115"/>
  <c r="AD63" i="116"/>
  <c r="AD63" i="117"/>
  <c r="AD63" i="107"/>
  <c r="AD63" i="118"/>
  <c r="AD63" i="103"/>
  <c r="AD85" i="111"/>
  <c r="AD85" i="104"/>
  <c r="AD85" i="105"/>
  <c r="AD85" i="106"/>
  <c r="AD85" i="113"/>
  <c r="AD85" i="112"/>
  <c r="AD85" i="115"/>
  <c r="AD85" i="114"/>
  <c r="AD85" i="117"/>
  <c r="AD85" i="107"/>
  <c r="AD85" i="116"/>
  <c r="AD85" i="118"/>
  <c r="AD85" i="103"/>
  <c r="V68" i="111"/>
  <c r="V68" i="104"/>
  <c r="V68" i="105"/>
  <c r="V68" i="106"/>
  <c r="V68" i="112"/>
  <c r="V68" i="113"/>
  <c r="V68" i="114"/>
  <c r="V68" i="115"/>
  <c r="V68" i="116"/>
  <c r="V68" i="117"/>
  <c r="V68" i="107"/>
  <c r="V68" i="118"/>
  <c r="V68" i="103"/>
  <c r="AD90" i="111"/>
  <c r="AD90" i="104"/>
  <c r="AD90" i="106"/>
  <c r="AD90" i="105"/>
  <c r="AD90" i="113"/>
  <c r="AD90" i="112"/>
  <c r="AD90" i="114"/>
  <c r="AD90" i="115"/>
  <c r="AD90" i="116"/>
  <c r="AD90" i="117"/>
  <c r="AD90" i="107"/>
  <c r="AD90" i="118"/>
  <c r="AD90" i="103"/>
  <c r="V83" i="111"/>
  <c r="V83" i="104"/>
  <c r="V83" i="105"/>
  <c r="V83" i="106"/>
  <c r="V83" i="112"/>
  <c r="V83" i="113"/>
  <c r="V83" i="114"/>
  <c r="V83" i="115"/>
  <c r="V83" i="116"/>
  <c r="V83" i="117"/>
  <c r="V83" i="107"/>
  <c r="V83" i="103"/>
  <c r="V83" i="118"/>
  <c r="AH75" i="111"/>
  <c r="AH75" i="104"/>
  <c r="AH75" i="105"/>
  <c r="AH75" i="106"/>
  <c r="AH75" i="112"/>
  <c r="AH75" i="113"/>
  <c r="AH75" i="115"/>
  <c r="AH75" i="114"/>
  <c r="AH75" i="116"/>
  <c r="AH75" i="117"/>
  <c r="AH75" i="107"/>
  <c r="AH75" i="118"/>
  <c r="AH75" i="103"/>
  <c r="AD87" i="111"/>
  <c r="AD87" i="104"/>
  <c r="AD87" i="105"/>
  <c r="AD87" i="106"/>
  <c r="AD87" i="112"/>
  <c r="AD87" i="113"/>
  <c r="AD87" i="114"/>
  <c r="AD87" i="115"/>
  <c r="AD87" i="116"/>
  <c r="AD87" i="117"/>
  <c r="AD87" i="107"/>
  <c r="AD87" i="103"/>
  <c r="AD87" i="118"/>
  <c r="AH86" i="111"/>
  <c r="AH86" i="104"/>
  <c r="AH86" i="105"/>
  <c r="AH86" i="106"/>
  <c r="AH86" i="112"/>
  <c r="AH86" i="113"/>
  <c r="AH86" i="114"/>
  <c r="AH86" i="115"/>
  <c r="AH86" i="117"/>
  <c r="AH86" i="107"/>
  <c r="AH86" i="116"/>
  <c r="AH86" i="103"/>
  <c r="AH86" i="118"/>
  <c r="AD66" i="111"/>
  <c r="AD66" i="104"/>
  <c r="AD66" i="105"/>
  <c r="AD66" i="112"/>
  <c r="AD66" i="106"/>
  <c r="AD66" i="113"/>
  <c r="AD66" i="115"/>
  <c r="AD66" i="116"/>
  <c r="AD66" i="114"/>
  <c r="AD66" i="117"/>
  <c r="AD66" i="107"/>
  <c r="AD66" i="118"/>
  <c r="AD66" i="103"/>
  <c r="AD68" i="111"/>
  <c r="AD68" i="104"/>
  <c r="AD68" i="105"/>
  <c r="AD68" i="106"/>
  <c r="AD68" i="112"/>
  <c r="AD68" i="113"/>
  <c r="AD68" i="114"/>
  <c r="AD68" i="115"/>
  <c r="AD68" i="116"/>
  <c r="AD68" i="117"/>
  <c r="AD68" i="107"/>
  <c r="AD68" i="118"/>
  <c r="AD68" i="103"/>
  <c r="AH91" i="111"/>
  <c r="AH91" i="104"/>
  <c r="AH91" i="105"/>
  <c r="AH91" i="106"/>
  <c r="AH91" i="112"/>
  <c r="AH91" i="115"/>
  <c r="AH91" i="113"/>
  <c r="AH91" i="114"/>
  <c r="AH91" i="116"/>
  <c r="AH91" i="117"/>
  <c r="AH91" i="107"/>
  <c r="AH91" i="118"/>
  <c r="AH91" i="103"/>
  <c r="AD80" i="111"/>
  <c r="AD80" i="104"/>
  <c r="AD80" i="105"/>
  <c r="AD80" i="106"/>
  <c r="AD80" i="112"/>
  <c r="AD80" i="113"/>
  <c r="AD80" i="114"/>
  <c r="AD80" i="115"/>
  <c r="AD80" i="116"/>
  <c r="AD80" i="117"/>
  <c r="AD80" i="107"/>
  <c r="AD80" i="103"/>
  <c r="AD80" i="118"/>
  <c r="AD76" i="111"/>
  <c r="AD76" i="104"/>
  <c r="AD76" i="105"/>
  <c r="AD76" i="106"/>
  <c r="AD76" i="112"/>
  <c r="AD76" i="113"/>
  <c r="AD76" i="115"/>
  <c r="AD76" i="114"/>
  <c r="AD76" i="116"/>
  <c r="AD76" i="117"/>
  <c r="AD76" i="107"/>
  <c r="AD76" i="103"/>
  <c r="AD76" i="118"/>
  <c r="AD67" i="111"/>
  <c r="AD67" i="104"/>
  <c r="AD67" i="105"/>
  <c r="AD67" i="106"/>
  <c r="AD67" i="112"/>
  <c r="AD67" i="113"/>
  <c r="AD67" i="114"/>
  <c r="AD67" i="115"/>
  <c r="AD67" i="116"/>
  <c r="AD67" i="117"/>
  <c r="AD67" i="107"/>
  <c r="AD67" i="118"/>
  <c r="AD67" i="103"/>
  <c r="AD89" i="111"/>
  <c r="AD89" i="104"/>
  <c r="AD89" i="105"/>
  <c r="AD89" i="106"/>
  <c r="AD89" i="112"/>
  <c r="AD89" i="113"/>
  <c r="AD89" i="115"/>
  <c r="AD89" i="114"/>
  <c r="AD89" i="116"/>
  <c r="AD89" i="117"/>
  <c r="AD89" i="107"/>
  <c r="AD89" i="118"/>
  <c r="AD89" i="103"/>
  <c r="AH69" i="111"/>
  <c r="AH69" i="104"/>
  <c r="AH69" i="105"/>
  <c r="AH69" i="106"/>
  <c r="AH69" i="112"/>
  <c r="AH69" i="113"/>
  <c r="AH69" i="114"/>
  <c r="AH69" i="115"/>
  <c r="AH69" i="116"/>
  <c r="AH69" i="117"/>
  <c r="AH69" i="107"/>
  <c r="AH69" i="103"/>
  <c r="AH69" i="118"/>
  <c r="AH65" i="111"/>
  <c r="AH65" i="104"/>
  <c r="AH65" i="105"/>
  <c r="AH65" i="106"/>
  <c r="AH65" i="112"/>
  <c r="AH65" i="113"/>
  <c r="AH65" i="114"/>
  <c r="AH65" i="115"/>
  <c r="AH65" i="116"/>
  <c r="AH65" i="117"/>
  <c r="AH65" i="107"/>
  <c r="AH65" i="118"/>
  <c r="AH65" i="103"/>
  <c r="AH83" i="111"/>
  <c r="AH83" i="104"/>
  <c r="AH83" i="105"/>
  <c r="AH83" i="106"/>
  <c r="AH83" i="113"/>
  <c r="AH83" i="112"/>
  <c r="AH83" i="114"/>
  <c r="AH83" i="115"/>
  <c r="AH83" i="117"/>
  <c r="AH83" i="107"/>
  <c r="AH83" i="116"/>
  <c r="AH83" i="118"/>
  <c r="AH83" i="103"/>
  <c r="AD79" i="111"/>
  <c r="AD79" i="104"/>
  <c r="AD79" i="105"/>
  <c r="AD79" i="106"/>
  <c r="AD79" i="112"/>
  <c r="AD79" i="113"/>
  <c r="AD79" i="114"/>
  <c r="AD79" i="115"/>
  <c r="AD79" i="116"/>
  <c r="AD79" i="117"/>
  <c r="AD79" i="107"/>
  <c r="AD79" i="118"/>
  <c r="AD79" i="103"/>
  <c r="AD94" i="111"/>
  <c r="AD94" i="104"/>
  <c r="AD94" i="105"/>
  <c r="AD94" i="106"/>
  <c r="AD94" i="112"/>
  <c r="AD94" i="113"/>
  <c r="AD94" i="115"/>
  <c r="AD94" i="114"/>
  <c r="AD94" i="116"/>
  <c r="AD94" i="117"/>
  <c r="AD94" i="107"/>
  <c r="AD94" i="118"/>
  <c r="AD94" i="103"/>
  <c r="AD71" i="111"/>
  <c r="AD71" i="104"/>
  <c r="AD71" i="105"/>
  <c r="AD71" i="106"/>
  <c r="AD71" i="112"/>
  <c r="AD71" i="113"/>
  <c r="AD71" i="114"/>
  <c r="AD71" i="115"/>
  <c r="AD71" i="116"/>
  <c r="AD71" i="117"/>
  <c r="AD71" i="107"/>
  <c r="AD71" i="103"/>
  <c r="AD71" i="118"/>
  <c r="AD64" i="111"/>
  <c r="AD64" i="104"/>
  <c r="AD64" i="105"/>
  <c r="AD64" i="106"/>
  <c r="AD64" i="112"/>
  <c r="AD64" i="113"/>
  <c r="AD64" i="114"/>
  <c r="AD64" i="115"/>
  <c r="AD64" i="116"/>
  <c r="AD64" i="117"/>
  <c r="AD64" i="107"/>
  <c r="AD64" i="118"/>
  <c r="AD64" i="103"/>
  <c r="AH76" i="111"/>
  <c r="AH76" i="104"/>
  <c r="AH76" i="105"/>
  <c r="AH76" i="106"/>
  <c r="AH76" i="113"/>
  <c r="AH76" i="112"/>
  <c r="AH76" i="114"/>
  <c r="AH76" i="115"/>
  <c r="AH76" i="116"/>
  <c r="AH76" i="117"/>
  <c r="AH76" i="107"/>
  <c r="AH76" i="118"/>
  <c r="AH76" i="103"/>
  <c r="V84" i="111"/>
  <c r="V84" i="104"/>
  <c r="V84" i="105"/>
  <c r="V84" i="106"/>
  <c r="V84" i="112"/>
  <c r="V84" i="113"/>
  <c r="V84" i="114"/>
  <c r="V84" i="115"/>
  <c r="V84" i="117"/>
  <c r="V84" i="107"/>
  <c r="V84" i="116"/>
  <c r="V84" i="118"/>
  <c r="V84" i="103"/>
  <c r="AD78" i="111"/>
  <c r="AD78" i="104"/>
  <c r="AD78" i="105"/>
  <c r="AD78" i="106"/>
  <c r="AD78" i="113"/>
  <c r="AD78" i="112"/>
  <c r="AD78" i="115"/>
  <c r="AD78" i="114"/>
  <c r="AD78" i="116"/>
  <c r="AD78" i="117"/>
  <c r="AD78" i="107"/>
  <c r="AD78" i="118"/>
  <c r="AD78" i="103"/>
  <c r="AD84" i="111"/>
  <c r="AD84" i="104"/>
  <c r="AD84" i="105"/>
  <c r="AD84" i="106"/>
  <c r="AD84" i="112"/>
  <c r="AD84" i="113"/>
  <c r="AD84" i="114"/>
  <c r="AD84" i="115"/>
  <c r="AD84" i="117"/>
  <c r="AD84" i="107"/>
  <c r="AD84" i="116"/>
  <c r="AD84" i="103"/>
  <c r="AD84" i="118"/>
  <c r="AD88" i="111"/>
  <c r="AD88" i="104"/>
  <c r="AD88" i="105"/>
  <c r="AD88" i="106"/>
  <c r="AD88" i="112"/>
  <c r="AD88" i="113"/>
  <c r="AD88" i="114"/>
  <c r="AD88" i="115"/>
  <c r="AD88" i="117"/>
  <c r="AD88" i="107"/>
  <c r="AD88" i="116"/>
  <c r="AD88" i="118"/>
  <c r="AD88" i="103"/>
  <c r="AD70" i="111"/>
  <c r="AD70" i="104"/>
  <c r="AD70" i="105"/>
  <c r="AD70" i="106"/>
  <c r="AD70" i="112"/>
  <c r="AD70" i="113"/>
  <c r="AD70" i="115"/>
  <c r="AD70" i="114"/>
  <c r="AD70" i="116"/>
  <c r="AD70" i="117"/>
  <c r="AD70" i="107"/>
  <c r="AD70" i="118"/>
  <c r="AD70" i="103"/>
  <c r="V86" i="111"/>
  <c r="V86" i="104"/>
  <c r="V86" i="106"/>
  <c r="V86" i="105"/>
  <c r="V86" i="113"/>
  <c r="V86" i="112"/>
  <c r="V86" i="114"/>
  <c r="V86" i="115"/>
  <c r="V86" i="116"/>
  <c r="V86" i="117"/>
  <c r="V86" i="107"/>
  <c r="V86" i="118"/>
  <c r="V86" i="103"/>
  <c r="T21" i="64"/>
  <c r="S21" i="64" s="1"/>
  <c r="P156" i="99"/>
  <c r="P155" i="99" s="1"/>
  <c r="P15" i="99" s="1"/>
  <c r="P36" i="99" s="1"/>
  <c r="P37" i="99" s="1"/>
  <c r="T32" i="98"/>
  <c r="AO95" i="101"/>
  <c r="P42" i="101" s="1"/>
  <c r="P43" i="101"/>
  <c r="L16" i="100"/>
  <c r="L17" i="100" s="1"/>
  <c r="P41" i="100"/>
  <c r="P11" i="100" s="1"/>
  <c r="P32" i="100" s="1"/>
  <c r="H75" i="101"/>
  <c r="AK65" i="101"/>
  <c r="AH55" i="114"/>
  <c r="AH55" i="116"/>
  <c r="AH55" i="115"/>
  <c r="AH55" i="105"/>
  <c r="AH55" i="117"/>
  <c r="AH55" i="112"/>
  <c r="AH55" i="106"/>
  <c r="AH55" i="113"/>
  <c r="AH55" i="107"/>
  <c r="AH55" i="104"/>
  <c r="AH55" i="111"/>
  <c r="AH55" i="103"/>
  <c r="AH55" i="118"/>
  <c r="AD50" i="117"/>
  <c r="AD50" i="115"/>
  <c r="AD50" i="111"/>
  <c r="AD50" i="105"/>
  <c r="AD50" i="116"/>
  <c r="AD50" i="106"/>
  <c r="AD50" i="107"/>
  <c r="AD50" i="118"/>
  <c r="AD50" i="103"/>
  <c r="AD50" i="112"/>
  <c r="AD50" i="114"/>
  <c r="AD50" i="113"/>
  <c r="AD50" i="104"/>
  <c r="AH51" i="113"/>
  <c r="AH51" i="115"/>
  <c r="AH51" i="105"/>
  <c r="AH51" i="112"/>
  <c r="AH51" i="106"/>
  <c r="AH51" i="118"/>
  <c r="AH51" i="116"/>
  <c r="AH51" i="111"/>
  <c r="AH51" i="103"/>
  <c r="AH51" i="117"/>
  <c r="AH51" i="104"/>
  <c r="AH51" i="107"/>
  <c r="AH51" i="114"/>
  <c r="H66" i="100"/>
  <c r="AK66" i="100"/>
  <c r="H73" i="100"/>
  <c r="AK73" i="100"/>
  <c r="T53" i="101"/>
  <c r="AQ53" i="101"/>
  <c r="G53" i="101"/>
  <c r="H88" i="100"/>
  <c r="AK88" i="100"/>
  <c r="AK55" i="101"/>
  <c r="H55" i="101"/>
  <c r="AQ74" i="101"/>
  <c r="T74" i="101"/>
  <c r="G74" i="101"/>
  <c r="AQ94" i="101"/>
  <c r="T94" i="101"/>
  <c r="G94" i="101"/>
  <c r="AQ73" i="101"/>
  <c r="T73" i="101"/>
  <c r="G73" i="101"/>
  <c r="H81" i="100"/>
  <c r="AK81" i="100"/>
  <c r="AK63" i="100"/>
  <c r="H63" i="100"/>
  <c r="H90" i="100"/>
  <c r="AK90" i="100"/>
  <c r="AD47" i="112"/>
  <c r="AD47" i="115"/>
  <c r="AD47" i="116"/>
  <c r="AD47" i="105"/>
  <c r="AD47" i="103"/>
  <c r="AD47" i="111"/>
  <c r="AD47" i="114"/>
  <c r="AD47" i="106"/>
  <c r="AD47" i="113"/>
  <c r="AD47" i="107"/>
  <c r="AD47" i="118"/>
  <c r="AD47" i="117"/>
  <c r="AD47" i="104"/>
  <c r="L40" i="100"/>
  <c r="L40" i="99"/>
  <c r="L40" i="118"/>
  <c r="L40" i="101"/>
  <c r="L12" i="64"/>
  <c r="L40" i="111"/>
  <c r="L40" i="105"/>
  <c r="L40" i="107"/>
  <c r="L40" i="117"/>
  <c r="L40" i="106"/>
  <c r="L40" i="116"/>
  <c r="L40" i="103"/>
  <c r="L40" i="113"/>
  <c r="K48" i="64"/>
  <c r="L40" i="104"/>
  <c r="AP11" i="105" s="1"/>
  <c r="L40" i="112"/>
  <c r="L40" i="115"/>
  <c r="L40" i="114"/>
  <c r="AH49" i="107"/>
  <c r="AH49" i="105"/>
  <c r="AH49" i="106"/>
  <c r="AH49" i="114"/>
  <c r="AH49" i="113"/>
  <c r="AH49" i="112"/>
  <c r="AH49" i="115"/>
  <c r="AH49" i="116"/>
  <c r="AH49" i="103"/>
  <c r="AH49" i="111"/>
  <c r="AH49" i="104"/>
  <c r="AH49" i="118"/>
  <c r="AH49" i="117"/>
  <c r="H41" i="98"/>
  <c r="H11" i="98" s="1"/>
  <c r="AQ82" i="101"/>
  <c r="T82" i="101"/>
  <c r="G82" i="101"/>
  <c r="AK87" i="100"/>
  <c r="H87" i="100"/>
  <c r="AD57" i="113"/>
  <c r="AD57" i="116"/>
  <c r="AD57" i="104"/>
  <c r="AD57" i="111"/>
  <c r="AD57" i="103"/>
  <c r="AD57" i="105"/>
  <c r="AD57" i="106"/>
  <c r="AD57" i="112"/>
  <c r="AD57" i="115"/>
  <c r="AD57" i="107"/>
  <c r="AD57" i="114"/>
  <c r="AD57" i="117"/>
  <c r="AD57" i="118"/>
  <c r="AK89" i="100"/>
  <c r="H89" i="100"/>
  <c r="T41" i="99"/>
  <c r="T11" i="99" s="1"/>
  <c r="AQ47" i="101"/>
  <c r="T47" i="101"/>
  <c r="G47" i="101"/>
  <c r="AQ59" i="101"/>
  <c r="T59" i="101"/>
  <c r="G59" i="101"/>
  <c r="T36" i="98"/>
  <c r="T145" i="64"/>
  <c r="AK67" i="100"/>
  <c r="H67" i="100"/>
  <c r="AD54" i="105"/>
  <c r="AD54" i="111"/>
  <c r="AD54" i="104"/>
  <c r="AD54" i="117"/>
  <c r="AD54" i="115"/>
  <c r="AD54" i="103"/>
  <c r="AD54" i="107"/>
  <c r="AD54" i="106"/>
  <c r="AD54" i="113"/>
  <c r="AD54" i="118"/>
  <c r="AD54" i="116"/>
  <c r="AD54" i="112"/>
  <c r="AD54" i="114"/>
  <c r="T88" i="101"/>
  <c r="AQ88" i="101"/>
  <c r="G88" i="101"/>
  <c r="AD53" i="118"/>
  <c r="AD53" i="112"/>
  <c r="AD53" i="117"/>
  <c r="AD53" i="115"/>
  <c r="AD53" i="114"/>
  <c r="AD53" i="111"/>
  <c r="AD53" i="104"/>
  <c r="AD53" i="116"/>
  <c r="AD53" i="107"/>
  <c r="AD53" i="103"/>
  <c r="AD53" i="106"/>
  <c r="AD53" i="113"/>
  <c r="AD53" i="105"/>
  <c r="AQ66" i="101"/>
  <c r="T66" i="101"/>
  <c r="G66" i="101"/>
  <c r="AD56" i="118"/>
  <c r="AD56" i="116"/>
  <c r="AD56" i="107"/>
  <c r="AD56" i="103"/>
  <c r="AD56" i="104"/>
  <c r="AD56" i="117"/>
  <c r="AD56" i="105"/>
  <c r="AD56" i="113"/>
  <c r="AD56" i="112"/>
  <c r="AD56" i="111"/>
  <c r="AD56" i="115"/>
  <c r="AD56" i="114"/>
  <c r="AD56" i="106"/>
  <c r="AQ58" i="101"/>
  <c r="T58" i="101"/>
  <c r="G58" i="101"/>
  <c r="H62" i="100"/>
  <c r="AK62" i="100"/>
  <c r="T63" i="101"/>
  <c r="AQ63" i="101"/>
  <c r="G63" i="101"/>
  <c r="AD55" i="105"/>
  <c r="AD55" i="118"/>
  <c r="AD55" i="104"/>
  <c r="AD55" i="114"/>
  <c r="AD55" i="103"/>
  <c r="AD55" i="117"/>
  <c r="AD55" i="112"/>
  <c r="AD55" i="113"/>
  <c r="AD55" i="106"/>
  <c r="AD55" i="116"/>
  <c r="AD55" i="107"/>
  <c r="AD55" i="115"/>
  <c r="AD55" i="111"/>
  <c r="AK64" i="101"/>
  <c r="H64" i="101"/>
  <c r="AD52" i="106"/>
  <c r="AD52" i="104"/>
  <c r="AD52" i="103"/>
  <c r="AD52" i="115"/>
  <c r="AD52" i="117"/>
  <c r="AD52" i="112"/>
  <c r="AD52" i="107"/>
  <c r="AD52" i="111"/>
  <c r="AD52" i="105"/>
  <c r="AD52" i="113"/>
  <c r="AD52" i="116"/>
  <c r="AD52" i="118"/>
  <c r="AD52" i="114"/>
  <c r="AQ90" i="101"/>
  <c r="T90" i="101"/>
  <c r="G90" i="101"/>
  <c r="V51" i="118"/>
  <c r="V51" i="115"/>
  <c r="V51" i="114"/>
  <c r="V51" i="107"/>
  <c r="V51" i="116"/>
  <c r="V51" i="104"/>
  <c r="V51" i="105"/>
  <c r="V51" i="111"/>
  <c r="V51" i="117"/>
  <c r="V51" i="112"/>
  <c r="V51" i="113"/>
  <c r="V51" i="103"/>
  <c r="V51" i="106"/>
  <c r="K11" i="98"/>
  <c r="I11" i="98"/>
  <c r="S11" i="98"/>
  <c r="M11" i="98"/>
  <c r="Q11" i="98"/>
  <c r="O11" i="98"/>
  <c r="G11" i="98"/>
  <c r="F156" i="98"/>
  <c r="F21" i="64"/>
  <c r="F48" i="64" s="1"/>
  <c r="H82" i="100"/>
  <c r="AK82" i="100"/>
  <c r="AQ89" i="101"/>
  <c r="T89" i="101"/>
  <c r="G89" i="101"/>
  <c r="AQ77" i="101"/>
  <c r="T77" i="101"/>
  <c r="G77" i="101"/>
  <c r="AK70" i="100"/>
  <c r="H70" i="100"/>
  <c r="AK85" i="100"/>
  <c r="H85" i="100"/>
  <c r="AH57" i="103"/>
  <c r="AH57" i="104"/>
  <c r="AH57" i="117"/>
  <c r="AH57" i="116"/>
  <c r="AH57" i="115"/>
  <c r="AH57" i="113"/>
  <c r="AH57" i="107"/>
  <c r="AH57" i="118"/>
  <c r="AH57" i="112"/>
  <c r="AH57" i="111"/>
  <c r="AH57" i="114"/>
  <c r="AH57" i="106"/>
  <c r="AH57" i="105"/>
  <c r="P40" i="100"/>
  <c r="P40" i="118"/>
  <c r="P40" i="106"/>
  <c r="P40" i="99"/>
  <c r="P40" i="101"/>
  <c r="P40" i="117"/>
  <c r="P40" i="116"/>
  <c r="P40" i="111"/>
  <c r="P40" i="114"/>
  <c r="P40" i="115"/>
  <c r="P12" i="64"/>
  <c r="P40" i="103"/>
  <c r="P40" i="112"/>
  <c r="P40" i="105"/>
  <c r="P40" i="107"/>
  <c r="O48" i="64"/>
  <c r="P40" i="104"/>
  <c r="P40" i="113"/>
  <c r="AQ80" i="101"/>
  <c r="T80" i="101"/>
  <c r="G80" i="101"/>
  <c r="T52" i="101"/>
  <c r="AQ52" i="101"/>
  <c r="G52" i="101"/>
  <c r="T54" i="101"/>
  <c r="AQ54" i="101"/>
  <c r="G54" i="101"/>
  <c r="AK50" i="100"/>
  <c r="H50" i="100"/>
  <c r="AD58" i="116"/>
  <c r="AD58" i="107"/>
  <c r="AD58" i="112"/>
  <c r="AD58" i="117"/>
  <c r="AD58" i="103"/>
  <c r="AD58" i="104"/>
  <c r="AD58" i="118"/>
  <c r="AD58" i="111"/>
  <c r="AD58" i="115"/>
  <c r="AD58" i="114"/>
  <c r="AD58" i="113"/>
  <c r="AD58" i="105"/>
  <c r="AD58" i="106"/>
  <c r="AQ92" i="101"/>
  <c r="T92" i="101"/>
  <c r="G92" i="101"/>
  <c r="AD46" i="107"/>
  <c r="AD46" i="115"/>
  <c r="AD46" i="117"/>
  <c r="AD46" i="118"/>
  <c r="AD46" i="114"/>
  <c r="AD46" i="106"/>
  <c r="AD46" i="103"/>
  <c r="AD46" i="112"/>
  <c r="AD46" i="116"/>
  <c r="AD46" i="111"/>
  <c r="AD46" i="105"/>
  <c r="AD46" i="113"/>
  <c r="AD46" i="104"/>
  <c r="AQ56" i="101"/>
  <c r="T56" i="101"/>
  <c r="G56" i="101"/>
  <c r="T72" i="101"/>
  <c r="AQ72" i="101"/>
  <c r="G72" i="101"/>
  <c r="AQ67" i="101"/>
  <c r="T67" i="101"/>
  <c r="G67" i="101"/>
  <c r="H60" i="100"/>
  <c r="AK60" i="100"/>
  <c r="V49" i="117"/>
  <c r="V49" i="114"/>
  <c r="V49" i="103"/>
  <c r="V49" i="118"/>
  <c r="V49" i="105"/>
  <c r="V49" i="115"/>
  <c r="V49" i="112"/>
  <c r="V49" i="107"/>
  <c r="V49" i="104"/>
  <c r="V49" i="106"/>
  <c r="V49" i="116"/>
  <c r="V49" i="113"/>
  <c r="V49" i="111"/>
  <c r="AK79" i="101"/>
  <c r="H79" i="101"/>
  <c r="AD51" i="115"/>
  <c r="AD51" i="117"/>
  <c r="AD51" i="105"/>
  <c r="AD51" i="111"/>
  <c r="AD51" i="118"/>
  <c r="AD51" i="113"/>
  <c r="AD51" i="106"/>
  <c r="AD51" i="104"/>
  <c r="AD51" i="103"/>
  <c r="AD51" i="116"/>
  <c r="AD51" i="114"/>
  <c r="AD51" i="107"/>
  <c r="AD51" i="112"/>
  <c r="H69" i="101"/>
  <c r="AK69" i="101"/>
  <c r="H58" i="100"/>
  <c r="AK58" i="100"/>
  <c r="AQ62" i="101"/>
  <c r="T62" i="101"/>
  <c r="G62" i="101"/>
  <c r="L37" i="100"/>
  <c r="T87" i="101"/>
  <c r="AQ87" i="101"/>
  <c r="G87" i="101"/>
  <c r="O145" i="64"/>
  <c r="P172" i="64"/>
  <c r="T61" i="101"/>
  <c r="AQ61" i="101"/>
  <c r="G61" i="101"/>
  <c r="T85" i="101"/>
  <c r="AQ85" i="101"/>
  <c r="G85" i="101"/>
  <c r="H45" i="99"/>
  <c r="H43" i="99" s="1"/>
  <c r="AK45" i="99"/>
  <c r="AK95" i="99" s="1"/>
  <c r="H42" i="99" s="1"/>
  <c r="F42" i="99" s="1"/>
  <c r="F41" i="99" s="1"/>
  <c r="F11" i="99" s="1"/>
  <c r="AK71" i="100"/>
  <c r="H71" i="100"/>
  <c r="AQ46" i="101"/>
  <c r="T46" i="101"/>
  <c r="G46" i="101"/>
  <c r="T50" i="101"/>
  <c r="AQ50" i="101"/>
  <c r="G50" i="101"/>
  <c r="AD49" i="116"/>
  <c r="AD49" i="117"/>
  <c r="AD49" i="118"/>
  <c r="AD49" i="103"/>
  <c r="AD49" i="115"/>
  <c r="AD49" i="112"/>
  <c r="AD49" i="105"/>
  <c r="AD49" i="106"/>
  <c r="AD49" i="113"/>
  <c r="AD49" i="114"/>
  <c r="AD49" i="111"/>
  <c r="AD49" i="107"/>
  <c r="AD49" i="104"/>
  <c r="H56" i="100"/>
  <c r="AK56" i="100"/>
  <c r="AK53" i="100"/>
  <c r="H53" i="100"/>
  <c r="AK74" i="100"/>
  <c r="H74" i="100"/>
  <c r="H94" i="100"/>
  <c r="AK94" i="100"/>
  <c r="K145" i="64"/>
  <c r="L172" i="64"/>
  <c r="AQ81" i="101"/>
  <c r="T81" i="101"/>
  <c r="G81" i="101"/>
  <c r="H93" i="101"/>
  <c r="AK93" i="101"/>
  <c r="AD48" i="105"/>
  <c r="AD48" i="113"/>
  <c r="AD48" i="114"/>
  <c r="AD48" i="118"/>
  <c r="AD48" i="106"/>
  <c r="AD48" i="117"/>
  <c r="AD48" i="115"/>
  <c r="AD48" i="107"/>
  <c r="AD48" i="112"/>
  <c r="AD48" i="103"/>
  <c r="AD48" i="104"/>
  <c r="AD48" i="116"/>
  <c r="AD48" i="111"/>
  <c r="H77" i="100"/>
  <c r="AK77" i="100"/>
  <c r="H61" i="100"/>
  <c r="AK61" i="100"/>
  <c r="T70" i="101"/>
  <c r="AQ70" i="101"/>
  <c r="G70" i="101"/>
  <c r="H57" i="101"/>
  <c r="AK57" i="101"/>
  <c r="T45" i="100"/>
  <c r="T43" i="100" s="1"/>
  <c r="AQ45" i="100"/>
  <c r="AQ95" i="100" s="1"/>
  <c r="T42" i="100" s="1"/>
  <c r="G45" i="100"/>
  <c r="T71" i="101"/>
  <c r="AQ71" i="101"/>
  <c r="G71" i="101"/>
  <c r="AK80" i="100"/>
  <c r="H80" i="100"/>
  <c r="H52" i="100"/>
  <c r="AK52" i="100"/>
  <c r="H54" i="100"/>
  <c r="AK54" i="100"/>
  <c r="AK46" i="100"/>
  <c r="H46" i="100"/>
  <c r="H47" i="100"/>
  <c r="AK47" i="100"/>
  <c r="AK92" i="100"/>
  <c r="H92" i="100"/>
  <c r="H59" i="100"/>
  <c r="AK59" i="100"/>
  <c r="H72" i="100"/>
  <c r="AK72" i="100"/>
  <c r="T17" i="98"/>
  <c r="E184" i="64"/>
  <c r="T60" i="101"/>
  <c r="AQ60" i="101"/>
  <c r="G60" i="101"/>
  <c r="V48" i="103"/>
  <c r="V48" i="106"/>
  <c r="V48" i="115"/>
  <c r="V48" i="117"/>
  <c r="V48" i="118"/>
  <c r="V48" i="105"/>
  <c r="V48" i="113"/>
  <c r="V48" i="104"/>
  <c r="V48" i="107"/>
  <c r="V48" i="112"/>
  <c r="V48" i="114"/>
  <c r="V48" i="116"/>
  <c r="V48" i="111"/>
  <c r="L156" i="101" l="1"/>
  <c r="Z156" i="117" s="1"/>
  <c r="Z157" i="117" s="1"/>
  <c r="T48" i="64"/>
  <c r="T40" i="118" s="1"/>
  <c r="T37" i="98"/>
  <c r="P156" i="100"/>
  <c r="P155" i="100" s="1"/>
  <c r="P15" i="100" s="1"/>
  <c r="P36" i="100" s="1"/>
  <c r="P37" i="100" s="1"/>
  <c r="L154" i="99"/>
  <c r="L154" i="100"/>
  <c r="L154" i="101"/>
  <c r="P154" i="99"/>
  <c r="P154" i="100"/>
  <c r="P154" i="101"/>
  <c r="AH59" i="104"/>
  <c r="AH59" i="106"/>
  <c r="AH59" i="113"/>
  <c r="AH59" i="115"/>
  <c r="AH59" i="117"/>
  <c r="AH59" i="118"/>
  <c r="AH59" i="107"/>
  <c r="AH59" i="114"/>
  <c r="AH59" i="111"/>
  <c r="AH59" i="105"/>
  <c r="AH59" i="112"/>
  <c r="AH59" i="116"/>
  <c r="AH59" i="103"/>
  <c r="AH60" i="111"/>
  <c r="AH60" i="105"/>
  <c r="AH60" i="112"/>
  <c r="AH60" i="114"/>
  <c r="AH60" i="116"/>
  <c r="AH60" i="107"/>
  <c r="AH60" i="103"/>
  <c r="AH60" i="104"/>
  <c r="AH60" i="106"/>
  <c r="AH60" i="113"/>
  <c r="AH60" i="115"/>
  <c r="AH60" i="117"/>
  <c r="AH60" i="118"/>
  <c r="AH71" i="111"/>
  <c r="AH71" i="105"/>
  <c r="AH71" i="104"/>
  <c r="AH71" i="106"/>
  <c r="AH71" i="113"/>
  <c r="AH71" i="112"/>
  <c r="AH71" i="115"/>
  <c r="AH71" i="114"/>
  <c r="AH71" i="117"/>
  <c r="AH71" i="107"/>
  <c r="AH71" i="116"/>
  <c r="AH71" i="118"/>
  <c r="AH71" i="103"/>
  <c r="AH70" i="111"/>
  <c r="AH70" i="104"/>
  <c r="AH70" i="105"/>
  <c r="AH70" i="106"/>
  <c r="AH70" i="112"/>
  <c r="AH70" i="113"/>
  <c r="AH70" i="114"/>
  <c r="AH70" i="115"/>
  <c r="AH70" i="117"/>
  <c r="AH70" i="107"/>
  <c r="AH70" i="116"/>
  <c r="AH70" i="118"/>
  <c r="AH70" i="103"/>
  <c r="V64" i="111"/>
  <c r="V64" i="104"/>
  <c r="V64" i="105"/>
  <c r="V64" i="106"/>
  <c r="V64" i="112"/>
  <c r="V64" i="113"/>
  <c r="V64" i="114"/>
  <c r="V64" i="115"/>
  <c r="V64" i="116"/>
  <c r="V64" i="117"/>
  <c r="V64" i="107"/>
  <c r="V64" i="118"/>
  <c r="V64" i="103"/>
  <c r="AH81" i="111"/>
  <c r="AH81" i="104"/>
  <c r="AH81" i="105"/>
  <c r="AH81" i="106"/>
  <c r="AH81" i="112"/>
  <c r="AH81" i="113"/>
  <c r="AH81" i="114"/>
  <c r="AH81" i="115"/>
  <c r="AH81" i="116"/>
  <c r="AH81" i="117"/>
  <c r="AH81" i="107"/>
  <c r="AH81" i="118"/>
  <c r="AH81" i="103"/>
  <c r="V79" i="111"/>
  <c r="V79" i="104"/>
  <c r="V79" i="105"/>
  <c r="V79" i="106"/>
  <c r="V79" i="112"/>
  <c r="V79" i="113"/>
  <c r="V79" i="114"/>
  <c r="V79" i="115"/>
  <c r="V79" i="116"/>
  <c r="V79" i="117"/>
  <c r="V79" i="107"/>
  <c r="V79" i="103"/>
  <c r="V79" i="118"/>
  <c r="AH67" i="111"/>
  <c r="AH67" i="105"/>
  <c r="AH67" i="104"/>
  <c r="AH67" i="106"/>
  <c r="AH67" i="112"/>
  <c r="AH67" i="113"/>
  <c r="AH67" i="114"/>
  <c r="AH67" i="115"/>
  <c r="AH67" i="116"/>
  <c r="AH67" i="117"/>
  <c r="AH67" i="107"/>
  <c r="AH67" i="118"/>
  <c r="AH67" i="103"/>
  <c r="AH92" i="111"/>
  <c r="AH92" i="104"/>
  <c r="AH92" i="106"/>
  <c r="AH92" i="105"/>
  <c r="AH92" i="112"/>
  <c r="AH92" i="114"/>
  <c r="AH92" i="115"/>
  <c r="AH92" i="113"/>
  <c r="AH92" i="116"/>
  <c r="AH92" i="117"/>
  <c r="AH92" i="107"/>
  <c r="AH92" i="103"/>
  <c r="AH92" i="118"/>
  <c r="AH80" i="111"/>
  <c r="AH80" i="104"/>
  <c r="AH80" i="105"/>
  <c r="AH80" i="106"/>
  <c r="AH80" i="113"/>
  <c r="AH80" i="112"/>
  <c r="AH80" i="115"/>
  <c r="AH80" i="114"/>
  <c r="AH80" i="116"/>
  <c r="AH80" i="117"/>
  <c r="AH80" i="107"/>
  <c r="AH80" i="118"/>
  <c r="AH80" i="103"/>
  <c r="AH90" i="111"/>
  <c r="AH90" i="104"/>
  <c r="AH90" i="105"/>
  <c r="AH90" i="106"/>
  <c r="AH90" i="112"/>
  <c r="AH90" i="113"/>
  <c r="AH90" i="114"/>
  <c r="AH90" i="115"/>
  <c r="AH90" i="117"/>
  <c r="AH90" i="107"/>
  <c r="AH90" i="116"/>
  <c r="AH90" i="118"/>
  <c r="AH90" i="103"/>
  <c r="AH63" i="111"/>
  <c r="AH63" i="104"/>
  <c r="AH63" i="105"/>
  <c r="AH63" i="106"/>
  <c r="AH63" i="112"/>
  <c r="AH63" i="113"/>
  <c r="AH63" i="114"/>
  <c r="AH63" i="115"/>
  <c r="AH63" i="116"/>
  <c r="AH63" i="117"/>
  <c r="AH63" i="107"/>
  <c r="AH63" i="118"/>
  <c r="AH63" i="103"/>
  <c r="AH66" i="111"/>
  <c r="AH66" i="104"/>
  <c r="AH66" i="105"/>
  <c r="AH66" i="106"/>
  <c r="AH66" i="112"/>
  <c r="AH66" i="113"/>
  <c r="AH66" i="114"/>
  <c r="AH66" i="115"/>
  <c r="AH66" i="116"/>
  <c r="AH66" i="117"/>
  <c r="AH66" i="107"/>
  <c r="AH66" i="118"/>
  <c r="AH66" i="103"/>
  <c r="AH82" i="111"/>
  <c r="AH82" i="104"/>
  <c r="AH82" i="105"/>
  <c r="AH82" i="106"/>
  <c r="AH82" i="112"/>
  <c r="AH82" i="113"/>
  <c r="AH82" i="114"/>
  <c r="AH82" i="115"/>
  <c r="AH82" i="116"/>
  <c r="AH82" i="117"/>
  <c r="AH82" i="107"/>
  <c r="AH82" i="103"/>
  <c r="AH82" i="118"/>
  <c r="V75" i="111"/>
  <c r="V75" i="104"/>
  <c r="V75" i="105"/>
  <c r="V75" i="106"/>
  <c r="V75" i="112"/>
  <c r="V75" i="113"/>
  <c r="V75" i="114"/>
  <c r="V75" i="115"/>
  <c r="V75" i="116"/>
  <c r="V75" i="117"/>
  <c r="V75" i="107"/>
  <c r="V75" i="118"/>
  <c r="V75" i="103"/>
  <c r="AH61" i="111"/>
  <c r="AH61" i="104"/>
  <c r="AH61" i="105"/>
  <c r="AH61" i="106"/>
  <c r="AH61" i="112"/>
  <c r="AH61" i="113"/>
  <c r="AH61" i="114"/>
  <c r="AH61" i="115"/>
  <c r="AH61" i="116"/>
  <c r="AH61" i="117"/>
  <c r="AH61" i="107"/>
  <c r="AH61" i="118"/>
  <c r="AH61" i="103"/>
  <c r="AH62" i="111"/>
  <c r="AH62" i="104"/>
  <c r="AH62" i="105"/>
  <c r="AH62" i="106"/>
  <c r="AH62" i="112"/>
  <c r="AH62" i="113"/>
  <c r="AH62" i="115"/>
  <c r="AH62" i="116"/>
  <c r="AH62" i="114"/>
  <c r="AH62" i="117"/>
  <c r="AH62" i="107"/>
  <c r="AH62" i="118"/>
  <c r="AH62" i="103"/>
  <c r="AH89" i="111"/>
  <c r="AH89" i="104"/>
  <c r="AH89" i="105"/>
  <c r="AH89" i="106"/>
  <c r="AH89" i="112"/>
  <c r="AH89" i="113"/>
  <c r="AH89" i="114"/>
  <c r="AH89" i="115"/>
  <c r="AH89" i="116"/>
  <c r="AH89" i="117"/>
  <c r="AH89" i="107"/>
  <c r="AH89" i="103"/>
  <c r="AH89" i="118"/>
  <c r="AH88" i="111"/>
  <c r="AH88" i="104"/>
  <c r="AH88" i="106"/>
  <c r="AH88" i="105"/>
  <c r="AH88" i="112"/>
  <c r="AH88" i="113"/>
  <c r="AH88" i="115"/>
  <c r="AH88" i="114"/>
  <c r="AH88" i="116"/>
  <c r="AH88" i="117"/>
  <c r="AH88" i="107"/>
  <c r="AH88" i="118"/>
  <c r="AH88" i="103"/>
  <c r="AH94" i="111"/>
  <c r="AH94" i="104"/>
  <c r="AH94" i="105"/>
  <c r="AH94" i="106"/>
  <c r="AH94" i="112"/>
  <c r="AH94" i="113"/>
  <c r="AH94" i="115"/>
  <c r="AH94" i="114"/>
  <c r="AH94" i="116"/>
  <c r="AH94" i="117"/>
  <c r="AH94" i="107"/>
  <c r="AH94" i="118"/>
  <c r="AH94" i="103"/>
  <c r="V93" i="111"/>
  <c r="V93" i="104"/>
  <c r="V93" i="105"/>
  <c r="V93" i="106"/>
  <c r="V93" i="112"/>
  <c r="V93" i="113"/>
  <c r="V93" i="114"/>
  <c r="V93" i="115"/>
  <c r="V93" i="117"/>
  <c r="V93" i="107"/>
  <c r="V93" i="116"/>
  <c r="V93" i="118"/>
  <c r="V93" i="103"/>
  <c r="AH85" i="111"/>
  <c r="AH85" i="104"/>
  <c r="AH85" i="105"/>
  <c r="AH85" i="106"/>
  <c r="AH85" i="112"/>
  <c r="AH85" i="113"/>
  <c r="AH85" i="114"/>
  <c r="AH85" i="115"/>
  <c r="AH85" i="116"/>
  <c r="AH85" i="117"/>
  <c r="AH85" i="107"/>
  <c r="AH85" i="103"/>
  <c r="AH85" i="118"/>
  <c r="AH87" i="111"/>
  <c r="AH87" i="104"/>
  <c r="AH87" i="105"/>
  <c r="AH87" i="106"/>
  <c r="AH87" i="113"/>
  <c r="AH87" i="112"/>
  <c r="AH87" i="115"/>
  <c r="AH87" i="114"/>
  <c r="AH87" i="117"/>
  <c r="AH87" i="107"/>
  <c r="AH87" i="116"/>
  <c r="AH87" i="118"/>
  <c r="AH87" i="103"/>
  <c r="V69" i="111"/>
  <c r="V69" i="104"/>
  <c r="V69" i="105"/>
  <c r="V69" i="106"/>
  <c r="V69" i="112"/>
  <c r="V69" i="113"/>
  <c r="V69" i="115"/>
  <c r="V69" i="116"/>
  <c r="V69" i="114"/>
  <c r="V69" i="117"/>
  <c r="V69" i="107"/>
  <c r="V69" i="118"/>
  <c r="V69" i="103"/>
  <c r="AH72" i="111"/>
  <c r="AH72" i="104"/>
  <c r="AH72" i="105"/>
  <c r="AH72" i="106"/>
  <c r="AH72" i="112"/>
  <c r="AH72" i="113"/>
  <c r="AH72" i="115"/>
  <c r="AH72" i="114"/>
  <c r="AH72" i="116"/>
  <c r="AH72" i="117"/>
  <c r="AH72" i="107"/>
  <c r="AH72" i="118"/>
  <c r="AH72" i="103"/>
  <c r="AH77" i="111"/>
  <c r="AH77" i="104"/>
  <c r="AH77" i="105"/>
  <c r="AH77" i="106"/>
  <c r="AH77" i="112"/>
  <c r="AH77" i="113"/>
  <c r="AH77" i="114"/>
  <c r="AH77" i="115"/>
  <c r="AH77" i="116"/>
  <c r="AH77" i="117"/>
  <c r="AH77" i="107"/>
  <c r="AH77" i="118"/>
  <c r="AH77" i="103"/>
  <c r="AH73" i="111"/>
  <c r="AH73" i="104"/>
  <c r="AH73" i="105"/>
  <c r="AH73" i="106"/>
  <c r="AH73" i="112"/>
  <c r="AH73" i="113"/>
  <c r="AH73" i="114"/>
  <c r="AH73" i="115"/>
  <c r="AH73" i="116"/>
  <c r="AH73" i="117"/>
  <c r="AH73" i="107"/>
  <c r="AH73" i="103"/>
  <c r="AH73" i="118"/>
  <c r="AH74" i="111"/>
  <c r="AH74" i="104"/>
  <c r="AH74" i="105"/>
  <c r="AH74" i="106"/>
  <c r="AH74" i="112"/>
  <c r="AH74" i="113"/>
  <c r="AH74" i="114"/>
  <c r="AH74" i="115"/>
  <c r="AH74" i="117"/>
  <c r="AH74" i="107"/>
  <c r="AH74" i="116"/>
  <c r="AH74" i="118"/>
  <c r="AH74" i="103"/>
  <c r="P41" i="101"/>
  <c r="P11" i="101" s="1"/>
  <c r="P32" i="101" s="1"/>
  <c r="P16" i="99"/>
  <c r="P17" i="99" s="1"/>
  <c r="Q156" i="98"/>
  <c r="I156" i="98"/>
  <c r="S156" i="98"/>
  <c r="O156" i="98"/>
  <c r="AP11" i="113"/>
  <c r="AP11" i="118"/>
  <c r="AP11" i="116"/>
  <c r="AP11" i="114"/>
  <c r="AP11" i="104"/>
  <c r="AT11" i="114"/>
  <c r="AT11" i="104"/>
  <c r="T41" i="100"/>
  <c r="T11" i="100" s="1"/>
  <c r="T156" i="100" s="1"/>
  <c r="T155" i="100" s="1"/>
  <c r="T15" i="100" s="1"/>
  <c r="T36" i="100" s="1"/>
  <c r="AT11" i="106"/>
  <c r="AT11" i="116"/>
  <c r="AT11" i="107"/>
  <c r="AK60" i="101"/>
  <c r="H60" i="101"/>
  <c r="AK71" i="101"/>
  <c r="H71" i="101"/>
  <c r="AQ45" i="101"/>
  <c r="AQ95" i="101" s="1"/>
  <c r="T42" i="101" s="1"/>
  <c r="T45" i="101"/>
  <c r="G45" i="101"/>
  <c r="V57" i="118"/>
  <c r="V57" i="115"/>
  <c r="V57" i="114"/>
  <c r="V57" i="106"/>
  <c r="V57" i="111"/>
  <c r="V57" i="107"/>
  <c r="V57" i="103"/>
  <c r="V57" i="117"/>
  <c r="V57" i="105"/>
  <c r="V57" i="104"/>
  <c r="V57" i="116"/>
  <c r="V57" i="112"/>
  <c r="V57" i="113"/>
  <c r="AK70" i="101"/>
  <c r="H70" i="101"/>
  <c r="L154" i="118"/>
  <c r="L16" i="64"/>
  <c r="L17" i="64" s="1"/>
  <c r="L154" i="113"/>
  <c r="L154" i="107"/>
  <c r="L154" i="103"/>
  <c r="L154" i="112"/>
  <c r="L154" i="106"/>
  <c r="L154" i="115"/>
  <c r="L154" i="111"/>
  <c r="L154" i="105"/>
  <c r="L154" i="117"/>
  <c r="L154" i="104"/>
  <c r="L154" i="116"/>
  <c r="K172" i="64"/>
  <c r="L154" i="114"/>
  <c r="AK50" i="101"/>
  <c r="H50" i="101"/>
  <c r="AH46" i="111"/>
  <c r="AH46" i="107"/>
  <c r="AH46" i="113"/>
  <c r="AH46" i="105"/>
  <c r="AH46" i="104"/>
  <c r="AH46" i="103"/>
  <c r="AH46" i="115"/>
  <c r="AH46" i="118"/>
  <c r="AH46" i="106"/>
  <c r="AH46" i="114"/>
  <c r="AH46" i="112"/>
  <c r="AH46" i="116"/>
  <c r="AH46" i="117"/>
  <c r="AK62" i="101"/>
  <c r="H62" i="101"/>
  <c r="H67" i="101"/>
  <c r="AK67" i="101"/>
  <c r="H54" i="101"/>
  <c r="AK54" i="101"/>
  <c r="AT11" i="118"/>
  <c r="AT11" i="117"/>
  <c r="AT11" i="112"/>
  <c r="AK89" i="101"/>
  <c r="H89" i="101"/>
  <c r="U11" i="98"/>
  <c r="H58" i="101"/>
  <c r="AK58" i="101"/>
  <c r="AK66" i="101"/>
  <c r="H66" i="101"/>
  <c r="AK88" i="101"/>
  <c r="H88" i="101"/>
  <c r="AP11" i="117"/>
  <c r="AP11" i="106"/>
  <c r="AH53" i="118"/>
  <c r="AH53" i="115"/>
  <c r="AH53" i="106"/>
  <c r="AH53" i="113"/>
  <c r="AH53" i="107"/>
  <c r="AH53" i="105"/>
  <c r="AH53" i="104"/>
  <c r="AH53" i="103"/>
  <c r="AH53" i="116"/>
  <c r="AH53" i="114"/>
  <c r="AH53" i="112"/>
  <c r="AH53" i="117"/>
  <c r="AH53" i="111"/>
  <c r="H81" i="101"/>
  <c r="AK81" i="101"/>
  <c r="I11" i="99"/>
  <c r="S11" i="99"/>
  <c r="Q11" i="99"/>
  <c r="K11" i="99"/>
  <c r="O11" i="99"/>
  <c r="M11" i="99"/>
  <c r="F156" i="99"/>
  <c r="P16" i="64"/>
  <c r="P17" i="64" s="1"/>
  <c r="P154" i="118"/>
  <c r="P154" i="115"/>
  <c r="P154" i="117"/>
  <c r="P154" i="103"/>
  <c r="P154" i="106"/>
  <c r="P154" i="114"/>
  <c r="P154" i="107"/>
  <c r="P154" i="116"/>
  <c r="P154" i="111"/>
  <c r="P154" i="105"/>
  <c r="O172" i="64"/>
  <c r="P154" i="112"/>
  <c r="P154" i="113"/>
  <c r="P154" i="104"/>
  <c r="AH52" i="112"/>
  <c r="AH52" i="116"/>
  <c r="AH52" i="113"/>
  <c r="AH52" i="104"/>
  <c r="AH52" i="106"/>
  <c r="AH52" i="103"/>
  <c r="AH52" i="107"/>
  <c r="AH52" i="111"/>
  <c r="AH52" i="115"/>
  <c r="AH52" i="117"/>
  <c r="AH52" i="114"/>
  <c r="AH52" i="118"/>
  <c r="AH52" i="105"/>
  <c r="AK77" i="101"/>
  <c r="H77" i="101"/>
  <c r="AH58" i="112"/>
  <c r="AH58" i="114"/>
  <c r="AH58" i="115"/>
  <c r="AH58" i="118"/>
  <c r="AH58" i="103"/>
  <c r="AH58" i="117"/>
  <c r="AH58" i="106"/>
  <c r="AH58" i="111"/>
  <c r="AH58" i="113"/>
  <c r="AH58" i="104"/>
  <c r="AH58" i="105"/>
  <c r="AH58" i="116"/>
  <c r="AH58" i="107"/>
  <c r="AK59" i="101"/>
  <c r="H59" i="101"/>
  <c r="AK47" i="101"/>
  <c r="H47" i="101"/>
  <c r="AP11" i="115"/>
  <c r="K12" i="64"/>
  <c r="K40" i="101"/>
  <c r="K40" i="99"/>
  <c r="K47" i="64"/>
  <c r="K40" i="118"/>
  <c r="K40" i="100"/>
  <c r="K40" i="113"/>
  <c r="K40" i="115"/>
  <c r="K40" i="103"/>
  <c r="K40" i="114"/>
  <c r="K40" i="116"/>
  <c r="K40" i="107"/>
  <c r="K40" i="117"/>
  <c r="K40" i="105"/>
  <c r="K40" i="112"/>
  <c r="AO11" i="113" s="1"/>
  <c r="K40" i="104"/>
  <c r="K40" i="111"/>
  <c r="K40" i="106"/>
  <c r="AP11" i="112"/>
  <c r="AK94" i="101"/>
  <c r="H94" i="101"/>
  <c r="AK45" i="100"/>
  <c r="AK95" i="100" s="1"/>
  <c r="H42" i="100" s="1"/>
  <c r="F42" i="100" s="1"/>
  <c r="F41" i="100" s="1"/>
  <c r="F11" i="100" s="1"/>
  <c r="H45" i="100"/>
  <c r="H43" i="100" s="1"/>
  <c r="AH50" i="113"/>
  <c r="AH50" i="116"/>
  <c r="AH50" i="104"/>
  <c r="AH50" i="107"/>
  <c r="AH50" i="115"/>
  <c r="AH50" i="111"/>
  <c r="AH50" i="103"/>
  <c r="AH50" i="117"/>
  <c r="AH50" i="112"/>
  <c r="AH50" i="105"/>
  <c r="AH50" i="118"/>
  <c r="AH50" i="106"/>
  <c r="AH50" i="114"/>
  <c r="H41" i="99"/>
  <c r="H11" i="99" s="1"/>
  <c r="G11" i="99" s="1"/>
  <c r="AK61" i="101"/>
  <c r="H61" i="101"/>
  <c r="H56" i="101"/>
  <c r="AK56" i="101"/>
  <c r="H92" i="101"/>
  <c r="AK92" i="101"/>
  <c r="AH54" i="103"/>
  <c r="AH54" i="113"/>
  <c r="AH54" i="111"/>
  <c r="AH54" i="117"/>
  <c r="AH54" i="115"/>
  <c r="AH54" i="106"/>
  <c r="AH54" i="114"/>
  <c r="AH54" i="107"/>
  <c r="AH54" i="104"/>
  <c r="AH54" i="112"/>
  <c r="AH54" i="118"/>
  <c r="AH54" i="105"/>
  <c r="AH54" i="116"/>
  <c r="AK80" i="101"/>
  <c r="H80" i="101"/>
  <c r="AT11" i="105"/>
  <c r="AT11" i="113"/>
  <c r="AT11" i="115"/>
  <c r="E48" i="64"/>
  <c r="F12" i="64"/>
  <c r="AK63" i="101"/>
  <c r="H63" i="101"/>
  <c r="AH47" i="118"/>
  <c r="AH47" i="116"/>
  <c r="AH47" i="113"/>
  <c r="AH47" i="117"/>
  <c r="AH47" i="111"/>
  <c r="AH47" i="106"/>
  <c r="AH47" i="114"/>
  <c r="AH47" i="103"/>
  <c r="AH47" i="105"/>
  <c r="AH47" i="104"/>
  <c r="AH47" i="112"/>
  <c r="AH47" i="115"/>
  <c r="AH47" i="107"/>
  <c r="T32" i="99"/>
  <c r="T156" i="99"/>
  <c r="T155" i="99" s="1"/>
  <c r="T15" i="99" s="1"/>
  <c r="T36" i="99" s="1"/>
  <c r="AP11" i="107"/>
  <c r="AK73" i="101"/>
  <c r="H73" i="101"/>
  <c r="V55" i="112"/>
  <c r="V55" i="115"/>
  <c r="V55" i="114"/>
  <c r="V55" i="103"/>
  <c r="V55" i="107"/>
  <c r="V55" i="104"/>
  <c r="V55" i="106"/>
  <c r="V55" i="105"/>
  <c r="V55" i="113"/>
  <c r="V55" i="111"/>
  <c r="V55" i="116"/>
  <c r="V55" i="117"/>
  <c r="V55" i="118"/>
  <c r="H53" i="101"/>
  <c r="AK53" i="101"/>
  <c r="AK46" i="101"/>
  <c r="H46" i="101"/>
  <c r="AK85" i="101"/>
  <c r="H85" i="101"/>
  <c r="H87" i="101"/>
  <c r="AK87" i="101"/>
  <c r="T40" i="100"/>
  <c r="AK72" i="101"/>
  <c r="H72" i="101"/>
  <c r="AH56" i="107"/>
  <c r="AH56" i="112"/>
  <c r="AH56" i="114"/>
  <c r="AH56" i="111"/>
  <c r="AH56" i="115"/>
  <c r="AH56" i="117"/>
  <c r="AH56" i="105"/>
  <c r="AH56" i="116"/>
  <c r="AH56" i="118"/>
  <c r="AH56" i="106"/>
  <c r="AH56" i="103"/>
  <c r="AH56" i="104"/>
  <c r="AH56" i="113"/>
  <c r="AK52" i="101"/>
  <c r="H52" i="101"/>
  <c r="O40" i="118"/>
  <c r="O47" i="64"/>
  <c r="O40" i="101"/>
  <c r="O40" i="100"/>
  <c r="O40" i="105"/>
  <c r="O40" i="99"/>
  <c r="O40" i="103"/>
  <c r="O40" i="104"/>
  <c r="O40" i="106"/>
  <c r="O40" i="114"/>
  <c r="O12" i="64"/>
  <c r="O40" i="117"/>
  <c r="O40" i="107"/>
  <c r="AS11" i="118" s="1"/>
  <c r="O40" i="116"/>
  <c r="O40" i="113"/>
  <c r="O40" i="111"/>
  <c r="AS11" i="104" s="1"/>
  <c r="O40" i="112"/>
  <c r="O40" i="115"/>
  <c r="AT11" i="103"/>
  <c r="AT11" i="111"/>
  <c r="F156" i="120"/>
  <c r="F155" i="120" s="1"/>
  <c r="F155" i="98"/>
  <c r="F15" i="98" s="1"/>
  <c r="H90" i="101"/>
  <c r="AK90" i="101"/>
  <c r="S145" i="64"/>
  <c r="T172" i="64"/>
  <c r="H82" i="101"/>
  <c r="AK82" i="101"/>
  <c r="H21" i="64"/>
  <c r="H32" i="98"/>
  <c r="H156" i="98"/>
  <c r="H155" i="98" s="1"/>
  <c r="H15" i="98" s="1"/>
  <c r="H16" i="98" s="1"/>
  <c r="AP11" i="111"/>
  <c r="AP11" i="103"/>
  <c r="AK74" i="101"/>
  <c r="H74" i="101"/>
  <c r="T40" i="117" l="1"/>
  <c r="T40" i="114"/>
  <c r="T40" i="103"/>
  <c r="AX11" i="103" s="1"/>
  <c r="T40" i="116"/>
  <c r="T40" i="107"/>
  <c r="T40" i="106"/>
  <c r="T12" i="64"/>
  <c r="T40" i="99"/>
  <c r="T40" i="111"/>
  <c r="T40" i="104"/>
  <c r="T40" i="115"/>
  <c r="S48" i="64"/>
  <c r="S40" i="103" s="1"/>
  <c r="T40" i="113"/>
  <c r="T40" i="105"/>
  <c r="AX11" i="106" s="1"/>
  <c r="T40" i="112"/>
  <c r="T40" i="101"/>
  <c r="L155" i="101"/>
  <c r="L15" i="101" s="1"/>
  <c r="L16" i="101" s="1"/>
  <c r="L17" i="101" s="1"/>
  <c r="Z156" i="103"/>
  <c r="Z157" i="103" s="1"/>
  <c r="Z156" i="111"/>
  <c r="Z157" i="111" s="1"/>
  <c r="Z156" i="116"/>
  <c r="Z157" i="116" s="1"/>
  <c r="Z156" i="112"/>
  <c r="Z157" i="112" s="1"/>
  <c r="Z156" i="114"/>
  <c r="Z157" i="114" s="1"/>
  <c r="Z156" i="107"/>
  <c r="Z157" i="107" s="1"/>
  <c r="Z156" i="115"/>
  <c r="Z157" i="115" s="1"/>
  <c r="Z156" i="106"/>
  <c r="Z157" i="106" s="1"/>
  <c r="Z156" i="104"/>
  <c r="Z157" i="104" s="1"/>
  <c r="P16" i="100"/>
  <c r="P17" i="100" s="1"/>
  <c r="Z156" i="105"/>
  <c r="Z157" i="105" s="1"/>
  <c r="Z156" i="113"/>
  <c r="Z157" i="113" s="1"/>
  <c r="Z156" i="118"/>
  <c r="Z157" i="118" s="1"/>
  <c r="P156" i="101"/>
  <c r="AD156" i="111" s="1"/>
  <c r="AD157" i="111" s="1"/>
  <c r="AS11" i="116"/>
  <c r="O154" i="101"/>
  <c r="O154" i="99"/>
  <c r="O154" i="100"/>
  <c r="K154" i="101"/>
  <c r="K154" i="99"/>
  <c r="K154" i="100"/>
  <c r="T154" i="99"/>
  <c r="T154" i="100"/>
  <c r="T154" i="101"/>
  <c r="AP15" i="118"/>
  <c r="AP18" i="118" s="1"/>
  <c r="AT15" i="105"/>
  <c r="AT18" i="105" s="1"/>
  <c r="T32" i="100"/>
  <c r="T37" i="100" s="1"/>
  <c r="V60" i="104"/>
  <c r="V60" i="106"/>
  <c r="V60" i="113"/>
  <c r="V60" i="115"/>
  <c r="V60" i="117"/>
  <c r="V60" i="118"/>
  <c r="V60" i="111"/>
  <c r="V60" i="105"/>
  <c r="V60" i="112"/>
  <c r="V60" i="114"/>
  <c r="V60" i="116"/>
  <c r="V60" i="107"/>
  <c r="V60" i="103"/>
  <c r="V59" i="111"/>
  <c r="V59" i="105"/>
  <c r="V59" i="112"/>
  <c r="V59" i="114"/>
  <c r="V59" i="103"/>
  <c r="V59" i="115"/>
  <c r="V59" i="104"/>
  <c r="V59" i="106"/>
  <c r="V59" i="113"/>
  <c r="V59" i="116"/>
  <c r="V59" i="107"/>
  <c r="V59" i="117"/>
  <c r="V59" i="118"/>
  <c r="V87" i="111"/>
  <c r="V87" i="104"/>
  <c r="V87" i="105"/>
  <c r="V87" i="106"/>
  <c r="V87" i="112"/>
  <c r="V87" i="113"/>
  <c r="V87" i="114"/>
  <c r="V87" i="115"/>
  <c r="V87" i="116"/>
  <c r="V87" i="117"/>
  <c r="V87" i="107"/>
  <c r="V87" i="118"/>
  <c r="V87" i="103"/>
  <c r="V63" i="111"/>
  <c r="V63" i="104"/>
  <c r="V63" i="105"/>
  <c r="V63" i="106"/>
  <c r="V63" i="112"/>
  <c r="V63" i="113"/>
  <c r="V63" i="114"/>
  <c r="V63" i="115"/>
  <c r="V63" i="116"/>
  <c r="V63" i="117"/>
  <c r="V63" i="107"/>
  <c r="V63" i="118"/>
  <c r="V63" i="103"/>
  <c r="V94" i="111"/>
  <c r="V94" i="104"/>
  <c r="V94" i="105"/>
  <c r="V94" i="106"/>
  <c r="V94" i="112"/>
  <c r="V94" i="115"/>
  <c r="V94" i="113"/>
  <c r="V94" i="114"/>
  <c r="V94" i="116"/>
  <c r="V94" i="117"/>
  <c r="V94" i="107"/>
  <c r="V94" i="103"/>
  <c r="V94" i="118"/>
  <c r="V66" i="111"/>
  <c r="V66" i="104"/>
  <c r="V66" i="105"/>
  <c r="V66" i="112"/>
  <c r="V66" i="106"/>
  <c r="V66" i="113"/>
  <c r="V66" i="115"/>
  <c r="V66" i="116"/>
  <c r="V66" i="114"/>
  <c r="V66" i="117"/>
  <c r="V66" i="107"/>
  <c r="V66" i="118"/>
  <c r="V66" i="103"/>
  <c r="V74" i="111"/>
  <c r="V74" i="105"/>
  <c r="V74" i="104"/>
  <c r="V74" i="106"/>
  <c r="V74" i="113"/>
  <c r="V74" i="112"/>
  <c r="V74" i="115"/>
  <c r="V74" i="114"/>
  <c r="V74" i="116"/>
  <c r="V74" i="117"/>
  <c r="V74" i="107"/>
  <c r="V74" i="118"/>
  <c r="V74" i="103"/>
  <c r="V82" i="111"/>
  <c r="V82" i="104"/>
  <c r="V82" i="106"/>
  <c r="V82" i="105"/>
  <c r="V82" i="112"/>
  <c r="V82" i="113"/>
  <c r="V82" i="115"/>
  <c r="V82" i="114"/>
  <c r="V82" i="116"/>
  <c r="V82" i="117"/>
  <c r="V82" i="107"/>
  <c r="V82" i="118"/>
  <c r="V82" i="103"/>
  <c r="V90" i="111"/>
  <c r="V90" i="104"/>
  <c r="V90" i="105"/>
  <c r="V90" i="106"/>
  <c r="V90" i="113"/>
  <c r="V90" i="112"/>
  <c r="V90" i="115"/>
  <c r="V90" i="114"/>
  <c r="V90" i="116"/>
  <c r="V90" i="117"/>
  <c r="V90" i="107"/>
  <c r="V90" i="118"/>
  <c r="V90" i="103"/>
  <c r="V85" i="111"/>
  <c r="V85" i="104"/>
  <c r="V85" i="105"/>
  <c r="V85" i="106"/>
  <c r="V85" i="112"/>
  <c r="V85" i="113"/>
  <c r="V85" i="115"/>
  <c r="V85" i="114"/>
  <c r="V85" i="116"/>
  <c r="V85" i="117"/>
  <c r="V85" i="107"/>
  <c r="V85" i="118"/>
  <c r="V85" i="103"/>
  <c r="V89" i="111"/>
  <c r="V89" i="104"/>
  <c r="V89" i="106"/>
  <c r="V89" i="105"/>
  <c r="V89" i="112"/>
  <c r="V89" i="113"/>
  <c r="V89" i="114"/>
  <c r="V89" i="115"/>
  <c r="V89" i="117"/>
  <c r="V89" i="107"/>
  <c r="V89" i="116"/>
  <c r="V89" i="118"/>
  <c r="V89" i="103"/>
  <c r="V67" i="111"/>
  <c r="V67" i="104"/>
  <c r="V67" i="105"/>
  <c r="V67" i="106"/>
  <c r="V67" i="112"/>
  <c r="V67" i="113"/>
  <c r="V67" i="114"/>
  <c r="V67" i="115"/>
  <c r="V67" i="116"/>
  <c r="V67" i="117"/>
  <c r="V67" i="107"/>
  <c r="V67" i="118"/>
  <c r="V67" i="103"/>
  <c r="V71" i="111"/>
  <c r="V71" i="104"/>
  <c r="V71" i="105"/>
  <c r="V71" i="106"/>
  <c r="V71" i="112"/>
  <c r="V71" i="113"/>
  <c r="V71" i="114"/>
  <c r="V71" i="115"/>
  <c r="V71" i="116"/>
  <c r="V71" i="117"/>
  <c r="V71" i="107"/>
  <c r="V71" i="118"/>
  <c r="V71" i="103"/>
  <c r="V73" i="111"/>
  <c r="V73" i="104"/>
  <c r="V73" i="105"/>
  <c r="V73" i="106"/>
  <c r="V73" i="112"/>
  <c r="V73" i="113"/>
  <c r="V73" i="114"/>
  <c r="V73" i="115"/>
  <c r="V73" i="117"/>
  <c r="V73" i="107"/>
  <c r="V73" i="116"/>
  <c r="V73" i="118"/>
  <c r="V73" i="103"/>
  <c r="V61" i="111"/>
  <c r="V61" i="104"/>
  <c r="V61" i="105"/>
  <c r="V61" i="106"/>
  <c r="V61" i="112"/>
  <c r="V61" i="113"/>
  <c r="V61" i="114"/>
  <c r="V61" i="116"/>
  <c r="V61" i="115"/>
  <c r="V61" i="107"/>
  <c r="V61" i="118"/>
  <c r="V61" i="117"/>
  <c r="V61" i="103"/>
  <c r="V81" i="111"/>
  <c r="V81" i="104"/>
  <c r="V81" i="105"/>
  <c r="V81" i="106"/>
  <c r="V81" i="113"/>
  <c r="V81" i="112"/>
  <c r="V81" i="115"/>
  <c r="V81" i="114"/>
  <c r="V81" i="117"/>
  <c r="V81" i="107"/>
  <c r="V81" i="116"/>
  <c r="V81" i="118"/>
  <c r="V81" i="103"/>
  <c r="V88" i="111"/>
  <c r="V88" i="104"/>
  <c r="V88" i="105"/>
  <c r="V88" i="106"/>
  <c r="V88" i="112"/>
  <c r="V88" i="113"/>
  <c r="V88" i="115"/>
  <c r="V88" i="114"/>
  <c r="V88" i="116"/>
  <c r="V88" i="117"/>
  <c r="V88" i="107"/>
  <c r="V88" i="118"/>
  <c r="V88" i="103"/>
  <c r="V62" i="111"/>
  <c r="V62" i="104"/>
  <c r="V62" i="105"/>
  <c r="V62" i="112"/>
  <c r="V62" i="106"/>
  <c r="V62" i="113"/>
  <c r="V62" i="115"/>
  <c r="V62" i="116"/>
  <c r="V62" i="114"/>
  <c r="V62" i="117"/>
  <c r="V62" i="107"/>
  <c r="V62" i="118"/>
  <c r="V62" i="103"/>
  <c r="V72" i="111"/>
  <c r="V72" i="104"/>
  <c r="V72" i="105"/>
  <c r="V72" i="106"/>
  <c r="V72" i="112"/>
  <c r="V72" i="113"/>
  <c r="V72" i="115"/>
  <c r="V72" i="114"/>
  <c r="V72" i="116"/>
  <c r="V72" i="117"/>
  <c r="V72" i="107"/>
  <c r="V72" i="118"/>
  <c r="V72" i="103"/>
  <c r="V80" i="111"/>
  <c r="V80" i="104"/>
  <c r="V80" i="105"/>
  <c r="V80" i="106"/>
  <c r="V80" i="112"/>
  <c r="V80" i="113"/>
  <c r="V80" i="114"/>
  <c r="V80" i="115"/>
  <c r="V80" i="117"/>
  <c r="V80" i="107"/>
  <c r="V80" i="116"/>
  <c r="V80" i="118"/>
  <c r="V80" i="103"/>
  <c r="V92" i="111"/>
  <c r="V92" i="104"/>
  <c r="V92" i="105"/>
  <c r="V92" i="106"/>
  <c r="V92" i="112"/>
  <c r="V92" i="114"/>
  <c r="V92" i="115"/>
  <c r="V92" i="113"/>
  <c r="V92" i="116"/>
  <c r="V92" i="117"/>
  <c r="V92" i="107"/>
  <c r="V92" i="118"/>
  <c r="V92" i="103"/>
  <c r="V77" i="111"/>
  <c r="V77" i="104"/>
  <c r="V77" i="105"/>
  <c r="V77" i="106"/>
  <c r="V77" i="113"/>
  <c r="V77" i="112"/>
  <c r="V77" i="114"/>
  <c r="V77" i="115"/>
  <c r="V77" i="117"/>
  <c r="V77" i="107"/>
  <c r="V77" i="116"/>
  <c r="V77" i="118"/>
  <c r="V77" i="103"/>
  <c r="V70" i="111"/>
  <c r="V70" i="105"/>
  <c r="V70" i="104"/>
  <c r="V70" i="106"/>
  <c r="V70" i="113"/>
  <c r="V70" i="112"/>
  <c r="V70" i="114"/>
  <c r="V70" i="115"/>
  <c r="V70" i="116"/>
  <c r="V70" i="117"/>
  <c r="V70" i="107"/>
  <c r="V70" i="118"/>
  <c r="V70" i="103"/>
  <c r="G156" i="98"/>
  <c r="AO11" i="112"/>
  <c r="AP15" i="106"/>
  <c r="AP18" i="106" s="1"/>
  <c r="AP15" i="113"/>
  <c r="AP18" i="113" s="1"/>
  <c r="AP15" i="115"/>
  <c r="AP18" i="115" s="1"/>
  <c r="AP15" i="107"/>
  <c r="AP18" i="107" s="1"/>
  <c r="AP15" i="116"/>
  <c r="AP18" i="116" s="1"/>
  <c r="AO11" i="115"/>
  <c r="AO11" i="104"/>
  <c r="AO11" i="107"/>
  <c r="AT15" i="118"/>
  <c r="AT18" i="118" s="1"/>
  <c r="AS11" i="114"/>
  <c r="U11" i="99"/>
  <c r="AT15" i="106"/>
  <c r="AT18" i="106" s="1"/>
  <c r="AT15" i="115"/>
  <c r="AT18" i="115" s="1"/>
  <c r="AT15" i="107"/>
  <c r="AT18" i="107" s="1"/>
  <c r="AS11" i="107"/>
  <c r="AS11" i="105"/>
  <c r="AX11" i="118"/>
  <c r="AT15" i="113"/>
  <c r="AT18" i="113" s="1"/>
  <c r="T16" i="100"/>
  <c r="T17" i="100" s="1"/>
  <c r="E178" i="64"/>
  <c r="H17" i="98"/>
  <c r="M2" i="98" s="1"/>
  <c r="O17" i="64"/>
  <c r="G182" i="64"/>
  <c r="H182" i="64" s="1"/>
  <c r="AS11" i="115"/>
  <c r="G21" i="64"/>
  <c r="H48" i="64"/>
  <c r="T16" i="64"/>
  <c r="T154" i="112"/>
  <c r="T154" i="118"/>
  <c r="T154" i="105"/>
  <c r="T154" i="116"/>
  <c r="T154" i="115"/>
  <c r="T154" i="103"/>
  <c r="T154" i="111"/>
  <c r="T154" i="113"/>
  <c r="T154" i="114"/>
  <c r="T154" i="106"/>
  <c r="T154" i="104"/>
  <c r="AX15" i="105" s="1"/>
  <c r="T154" i="117"/>
  <c r="S172" i="64"/>
  <c r="T154" i="107"/>
  <c r="AS11" i="113"/>
  <c r="AS11" i="112"/>
  <c r="AS11" i="106"/>
  <c r="AX11" i="114"/>
  <c r="T37" i="99"/>
  <c r="E47" i="64"/>
  <c r="E12" i="64"/>
  <c r="H41" i="100"/>
  <c r="H11" i="100" s="1"/>
  <c r="G11" i="100" s="1"/>
  <c r="AO11" i="105"/>
  <c r="AO11" i="118"/>
  <c r="AO11" i="116"/>
  <c r="AT15" i="114"/>
  <c r="AT18" i="114" s="1"/>
  <c r="AT15" i="104"/>
  <c r="AT18" i="104" s="1"/>
  <c r="AT15" i="112"/>
  <c r="AT18" i="112" s="1"/>
  <c r="AT15" i="116"/>
  <c r="AT18" i="116" s="1"/>
  <c r="S156" i="99"/>
  <c r="M156" i="99"/>
  <c r="K156" i="99"/>
  <c r="Q156" i="99"/>
  <c r="I156" i="99"/>
  <c r="O156" i="99"/>
  <c r="Q156" i="120"/>
  <c r="F155" i="99"/>
  <c r="F15" i="99" s="1"/>
  <c r="V54" i="116"/>
  <c r="V54" i="115"/>
  <c r="V54" i="117"/>
  <c r="V54" i="111"/>
  <c r="V54" i="112"/>
  <c r="V54" i="113"/>
  <c r="V54" i="103"/>
  <c r="V54" i="107"/>
  <c r="V54" i="105"/>
  <c r="V54" i="114"/>
  <c r="V54" i="118"/>
  <c r="V54" i="104"/>
  <c r="V54" i="106"/>
  <c r="V50" i="103"/>
  <c r="V50" i="113"/>
  <c r="V50" i="115"/>
  <c r="V50" i="104"/>
  <c r="V50" i="106"/>
  <c r="V50" i="107"/>
  <c r="V50" i="116"/>
  <c r="V50" i="114"/>
  <c r="V50" i="112"/>
  <c r="V50" i="117"/>
  <c r="V50" i="118"/>
  <c r="V50" i="111"/>
  <c r="V50" i="105"/>
  <c r="AP15" i="117"/>
  <c r="AP18" i="117" s="1"/>
  <c r="AP15" i="104"/>
  <c r="AP18" i="104" s="1"/>
  <c r="AP15" i="103"/>
  <c r="AP18" i="103" s="1"/>
  <c r="AP15" i="111"/>
  <c r="AP18" i="111" s="1"/>
  <c r="M15" i="98"/>
  <c r="K15" i="98"/>
  <c r="O15" i="98"/>
  <c r="Q15" i="98"/>
  <c r="S15" i="98"/>
  <c r="I15" i="98"/>
  <c r="G15" i="98"/>
  <c r="F145" i="64"/>
  <c r="F172" i="64" s="1"/>
  <c r="F16" i="98"/>
  <c r="AX11" i="107"/>
  <c r="AX11" i="111"/>
  <c r="AD156" i="107"/>
  <c r="AD157" i="107" s="1"/>
  <c r="AD156" i="106"/>
  <c r="AD157" i="106" s="1"/>
  <c r="AD156" i="103"/>
  <c r="AD157" i="103" s="1"/>
  <c r="AD156" i="105"/>
  <c r="AD157" i="105" s="1"/>
  <c r="AD156" i="114"/>
  <c r="AD157" i="114" s="1"/>
  <c r="V53" i="107"/>
  <c r="V53" i="112"/>
  <c r="V53" i="104"/>
  <c r="V53" i="106"/>
  <c r="V53" i="103"/>
  <c r="V53" i="114"/>
  <c r="V53" i="118"/>
  <c r="V53" i="117"/>
  <c r="V53" i="111"/>
  <c r="V53" i="105"/>
  <c r="V53" i="115"/>
  <c r="V53" i="116"/>
  <c r="V53" i="113"/>
  <c r="T16" i="99"/>
  <c r="T17" i="99" s="1"/>
  <c r="S11" i="100"/>
  <c r="I11" i="100"/>
  <c r="Q11" i="100"/>
  <c r="K11" i="100"/>
  <c r="O11" i="100"/>
  <c r="M11" i="100"/>
  <c r="F156" i="100"/>
  <c r="AO11" i="117"/>
  <c r="AO11" i="114"/>
  <c r="V47" i="115"/>
  <c r="V47" i="107"/>
  <c r="V47" i="106"/>
  <c r="V47" i="114"/>
  <c r="V47" i="112"/>
  <c r="V47" i="116"/>
  <c r="V47" i="103"/>
  <c r="V47" i="105"/>
  <c r="V47" i="117"/>
  <c r="V47" i="118"/>
  <c r="V47" i="111"/>
  <c r="V47" i="113"/>
  <c r="V47" i="104"/>
  <c r="AT15" i="117"/>
  <c r="AT18" i="117" s="1"/>
  <c r="AT15" i="111"/>
  <c r="AT18" i="111" s="1"/>
  <c r="AT15" i="103"/>
  <c r="AT18" i="103" s="1"/>
  <c r="L36" i="101"/>
  <c r="L37" i="101" s="1"/>
  <c r="V58" i="107"/>
  <c r="V58" i="116"/>
  <c r="V58" i="111"/>
  <c r="V58" i="112"/>
  <c r="V58" i="106"/>
  <c r="V58" i="118"/>
  <c r="V58" i="114"/>
  <c r="V58" i="105"/>
  <c r="V58" i="113"/>
  <c r="V58" i="104"/>
  <c r="V58" i="103"/>
  <c r="V58" i="117"/>
  <c r="V58" i="115"/>
  <c r="AP15" i="105"/>
  <c r="AP18" i="105" s="1"/>
  <c r="H45" i="101"/>
  <c r="AK45" i="101"/>
  <c r="AK95" i="101" s="1"/>
  <c r="H42" i="101" s="1"/>
  <c r="F42" i="101" s="1"/>
  <c r="F41" i="101" s="1"/>
  <c r="F11" i="101" s="1"/>
  <c r="AS11" i="111"/>
  <c r="AS11" i="103"/>
  <c r="V52" i="103"/>
  <c r="V52" i="106"/>
  <c r="V52" i="117"/>
  <c r="V52" i="116"/>
  <c r="V52" i="113"/>
  <c r="V52" i="112"/>
  <c r="V52" i="104"/>
  <c r="V52" i="118"/>
  <c r="V52" i="107"/>
  <c r="V52" i="105"/>
  <c r="V52" i="115"/>
  <c r="V52" i="111"/>
  <c r="V52" i="114"/>
  <c r="S40" i="115"/>
  <c r="S40" i="114"/>
  <c r="AW11" i="115" s="1"/>
  <c r="V46" i="113"/>
  <c r="V46" i="112"/>
  <c r="V46" i="118"/>
  <c r="V46" i="114"/>
  <c r="V46" i="117"/>
  <c r="V46" i="103"/>
  <c r="V46" i="107"/>
  <c r="V46" i="105"/>
  <c r="V46" i="116"/>
  <c r="V46" i="111"/>
  <c r="V46" i="104"/>
  <c r="V46" i="106"/>
  <c r="V46" i="115"/>
  <c r="AO11" i="106"/>
  <c r="O154" i="118"/>
  <c r="O154" i="114"/>
  <c r="O154" i="107"/>
  <c r="O16" i="64"/>
  <c r="O154" i="105"/>
  <c r="O154" i="104"/>
  <c r="O154" i="117"/>
  <c r="O171" i="64"/>
  <c r="O154" i="103"/>
  <c r="O154" i="113"/>
  <c r="O154" i="111"/>
  <c r="O154" i="116"/>
  <c r="O154" i="106"/>
  <c r="O154" i="115"/>
  <c r="O154" i="112"/>
  <c r="AP15" i="112"/>
  <c r="AP18" i="112" s="1"/>
  <c r="AP15" i="114"/>
  <c r="AP18" i="114" s="1"/>
  <c r="AH45" i="112"/>
  <c r="AH45" i="116"/>
  <c r="AH45" i="106"/>
  <c r="AH45" i="111"/>
  <c r="AH45" i="107"/>
  <c r="AH45" i="114"/>
  <c r="AH45" i="113"/>
  <c r="AH45" i="117"/>
  <c r="AH45" i="103"/>
  <c r="AH45" i="118"/>
  <c r="AH45" i="115"/>
  <c r="AH45" i="105"/>
  <c r="AH45" i="104"/>
  <c r="T43" i="101"/>
  <c r="T41" i="101" s="1"/>
  <c r="T11" i="101" s="1"/>
  <c r="H36" i="98"/>
  <c r="H37" i="98" s="1"/>
  <c r="F37" i="98" s="1"/>
  <c r="G19" i="98" s="1"/>
  <c r="L19" i="99" s="1"/>
  <c r="H145" i="64"/>
  <c r="AS11" i="117"/>
  <c r="G180" i="64"/>
  <c r="H180" i="64" s="1"/>
  <c r="K17" i="64"/>
  <c r="V56" i="104"/>
  <c r="V56" i="103"/>
  <c r="V56" i="115"/>
  <c r="V56" i="113"/>
  <c r="V56" i="116"/>
  <c r="V56" i="105"/>
  <c r="V56" i="112"/>
  <c r="V56" i="118"/>
  <c r="V56" i="111"/>
  <c r="V56" i="117"/>
  <c r="V56" i="107"/>
  <c r="V56" i="106"/>
  <c r="V56" i="114"/>
  <c r="H32" i="99"/>
  <c r="H156" i="99"/>
  <c r="H155" i="99" s="1"/>
  <c r="H15" i="99" s="1"/>
  <c r="H36" i="99" s="1"/>
  <c r="AO11" i="111"/>
  <c r="AO11" i="103"/>
  <c r="K171" i="64"/>
  <c r="K154" i="106"/>
  <c r="K154" i="118"/>
  <c r="K154" i="103"/>
  <c r="K16" i="64"/>
  <c r="K154" i="112"/>
  <c r="K154" i="107"/>
  <c r="K154" i="115"/>
  <c r="K154" i="113"/>
  <c r="K154" i="114"/>
  <c r="K154" i="117"/>
  <c r="K154" i="104"/>
  <c r="K154" i="111"/>
  <c r="K154" i="105"/>
  <c r="K154" i="116"/>
  <c r="S40" i="104" l="1"/>
  <c r="S40" i="99"/>
  <c r="S40" i="111"/>
  <c r="S40" i="105"/>
  <c r="AW11" i="105" s="1"/>
  <c r="S40" i="100"/>
  <c r="S40" i="118"/>
  <c r="S12" i="64"/>
  <c r="R3" i="64" s="1"/>
  <c r="AX11" i="112"/>
  <c r="AX11" i="115"/>
  <c r="AX11" i="104"/>
  <c r="AD156" i="116"/>
  <c r="AD157" i="116" s="1"/>
  <c r="AD156" i="117"/>
  <c r="AD157" i="117" s="1"/>
  <c r="AD156" i="115"/>
  <c r="AD157" i="115" s="1"/>
  <c r="AD156" i="104"/>
  <c r="AD157" i="104" s="1"/>
  <c r="AD156" i="112"/>
  <c r="AD157" i="112" s="1"/>
  <c r="AX11" i="113"/>
  <c r="T17" i="64"/>
  <c r="AX11" i="116"/>
  <c r="S40" i="117"/>
  <c r="S40" i="106"/>
  <c r="S40" i="116"/>
  <c r="S40" i="107"/>
  <c r="AW11" i="118" s="1"/>
  <c r="S40" i="112"/>
  <c r="S47" i="64"/>
  <c r="S40" i="113"/>
  <c r="S40" i="101"/>
  <c r="AX11" i="117"/>
  <c r="AX11" i="105"/>
  <c r="AX18" i="105" s="1"/>
  <c r="P155" i="101"/>
  <c r="P15" i="101" s="1"/>
  <c r="AD156" i="118"/>
  <c r="AD157" i="118" s="1"/>
  <c r="AD156" i="113"/>
  <c r="AD157" i="113" s="1"/>
  <c r="AX15" i="118"/>
  <c r="AX18" i="118" s="1"/>
  <c r="AW11" i="113"/>
  <c r="AX15" i="115"/>
  <c r="AX18" i="115" s="1"/>
  <c r="AO15" i="117"/>
  <c r="AO18" i="117" s="1"/>
  <c r="S154" i="101"/>
  <c r="S154" i="99"/>
  <c r="S154" i="100"/>
  <c r="AO15" i="107"/>
  <c r="AO18" i="107" s="1"/>
  <c r="AO15" i="116"/>
  <c r="AO18" i="116" s="1"/>
  <c r="AO15" i="104"/>
  <c r="AO18" i="104" s="1"/>
  <c r="AX15" i="112"/>
  <c r="AX18" i="112" s="1"/>
  <c r="AO15" i="114"/>
  <c r="AO18" i="114" s="1"/>
  <c r="AW11" i="107"/>
  <c r="AO15" i="113"/>
  <c r="AO18" i="113" s="1"/>
  <c r="AO15" i="105"/>
  <c r="AO18" i="105" s="1"/>
  <c r="AO15" i="118"/>
  <c r="AO18" i="118" s="1"/>
  <c r="AS15" i="106"/>
  <c r="AS18" i="106" s="1"/>
  <c r="H37" i="99"/>
  <c r="F37" i="99" s="1"/>
  <c r="G19" i="99" s="1"/>
  <c r="L19" i="100" s="1"/>
  <c r="AS15" i="114"/>
  <c r="AS18" i="114" s="1"/>
  <c r="AW11" i="104"/>
  <c r="AW11" i="106"/>
  <c r="AX15" i="107"/>
  <c r="AX18" i="107" s="1"/>
  <c r="AX15" i="114"/>
  <c r="AX18" i="114" s="1"/>
  <c r="AS15" i="112"/>
  <c r="AS18" i="112" s="1"/>
  <c r="AS15" i="117"/>
  <c r="AS18" i="117" s="1"/>
  <c r="G156" i="99"/>
  <c r="AO15" i="111"/>
  <c r="AO18" i="111" s="1"/>
  <c r="AO15" i="103"/>
  <c r="AO18" i="103" s="1"/>
  <c r="H16" i="99"/>
  <c r="H17" i="99" s="1"/>
  <c r="M2" i="99" s="1"/>
  <c r="AO15" i="106"/>
  <c r="AO18" i="106" s="1"/>
  <c r="AO15" i="115"/>
  <c r="AO18" i="115" s="1"/>
  <c r="G145" i="64"/>
  <c r="H172" i="64"/>
  <c r="AS15" i="113"/>
  <c r="AS18" i="113" s="1"/>
  <c r="AS15" i="104"/>
  <c r="AS18" i="104" s="1"/>
  <c r="AS15" i="107"/>
  <c r="AS18" i="107" s="1"/>
  <c r="AW11" i="112"/>
  <c r="O11" i="101"/>
  <c r="S11" i="101"/>
  <c r="M11" i="101"/>
  <c r="I11" i="101"/>
  <c r="Q11" i="101"/>
  <c r="K11" i="101"/>
  <c r="F156" i="101"/>
  <c r="F16" i="64"/>
  <c r="F17" i="64" s="1"/>
  <c r="E17" i="64" s="1"/>
  <c r="E172" i="64"/>
  <c r="AX15" i="104"/>
  <c r="AX18" i="104" s="1"/>
  <c r="AX15" i="106"/>
  <c r="AX18" i="106" s="1"/>
  <c r="AS15" i="116"/>
  <c r="AS18" i="116" s="1"/>
  <c r="AS15" i="105"/>
  <c r="AS18" i="105" s="1"/>
  <c r="AS15" i="118"/>
  <c r="AS18" i="118" s="1"/>
  <c r="AW11" i="116"/>
  <c r="V45" i="115"/>
  <c r="V45" i="112"/>
  <c r="V45" i="105"/>
  <c r="V45" i="114"/>
  <c r="V45" i="111"/>
  <c r="V45" i="113"/>
  <c r="V45" i="107"/>
  <c r="V45" i="104"/>
  <c r="V45" i="103"/>
  <c r="V45" i="116"/>
  <c r="V45" i="106"/>
  <c r="V45" i="118"/>
  <c r="V45" i="117"/>
  <c r="H43" i="101"/>
  <c r="H41" i="101" s="1"/>
  <c r="H11" i="101" s="1"/>
  <c r="U11" i="100"/>
  <c r="P36" i="101"/>
  <c r="P37" i="101" s="1"/>
  <c r="P16" i="101"/>
  <c r="P17" i="101" s="1"/>
  <c r="U15" i="98"/>
  <c r="AX15" i="111"/>
  <c r="AX18" i="111" s="1"/>
  <c r="AX15" i="103"/>
  <c r="AX18" i="103" s="1"/>
  <c r="H40" i="100"/>
  <c r="G48" i="64"/>
  <c r="H40" i="99"/>
  <c r="H40" i="118"/>
  <c r="H40" i="101"/>
  <c r="H40" i="111"/>
  <c r="H40" i="104"/>
  <c r="H40" i="113"/>
  <c r="H40" i="114"/>
  <c r="H40" i="103"/>
  <c r="H40" i="115"/>
  <c r="H40" i="116"/>
  <c r="H40" i="105"/>
  <c r="H40" i="106"/>
  <c r="H12" i="64"/>
  <c r="H40" i="107"/>
  <c r="H40" i="112"/>
  <c r="H40" i="117"/>
  <c r="AO15" i="112"/>
  <c r="AO18" i="112" s="1"/>
  <c r="AS15" i="111"/>
  <c r="AS18" i="111" s="1"/>
  <c r="AS15" i="103"/>
  <c r="AS18" i="103" s="1"/>
  <c r="AS15" i="115"/>
  <c r="AS18" i="115" s="1"/>
  <c r="AW11" i="117"/>
  <c r="AW11" i="114"/>
  <c r="AW11" i="111"/>
  <c r="AW11" i="103"/>
  <c r="Q156" i="100"/>
  <c r="M156" i="100"/>
  <c r="O156" i="100"/>
  <c r="I156" i="100"/>
  <c r="S156" i="100"/>
  <c r="K156" i="100"/>
  <c r="AB156" i="120"/>
  <c r="F155" i="100"/>
  <c r="F15" i="100" s="1"/>
  <c r="Q15" i="99"/>
  <c r="I15" i="99"/>
  <c r="K15" i="99"/>
  <c r="O15" i="99"/>
  <c r="M15" i="99"/>
  <c r="S15" i="99"/>
  <c r="G15" i="99"/>
  <c r="F16" i="99"/>
  <c r="S171" i="64"/>
  <c r="S154" i="106"/>
  <c r="S154" i="111"/>
  <c r="S154" i="103"/>
  <c r="S154" i="107"/>
  <c r="S154" i="113"/>
  <c r="S16" i="64"/>
  <c r="S154" i="114"/>
  <c r="S154" i="118"/>
  <c r="S154" i="112"/>
  <c r="S154" i="104"/>
  <c r="S154" i="116"/>
  <c r="S154" i="115"/>
  <c r="S154" i="105"/>
  <c r="S154" i="117"/>
  <c r="AX15" i="116"/>
  <c r="AX18" i="116" s="1"/>
  <c r="AX15" i="113"/>
  <c r="S17" i="64"/>
  <c r="G184" i="64"/>
  <c r="H184" i="64" s="1"/>
  <c r="T32" i="101"/>
  <c r="T156" i="101"/>
  <c r="S16" i="98"/>
  <c r="M16" i="98"/>
  <c r="Q16" i="98"/>
  <c r="O16" i="98"/>
  <c r="K16" i="98"/>
  <c r="I16" i="98"/>
  <c r="G16" i="98"/>
  <c r="T156" i="120"/>
  <c r="U156" i="120"/>
  <c r="Q155" i="120"/>
  <c r="H32" i="100"/>
  <c r="H156" i="100"/>
  <c r="H155" i="100" s="1"/>
  <c r="H15" i="100" s="1"/>
  <c r="H36" i="100" s="1"/>
  <c r="AX15" i="117"/>
  <c r="AX18" i="117" s="1"/>
  <c r="E185" i="64"/>
  <c r="AX18" i="113" l="1"/>
  <c r="AW15" i="113"/>
  <c r="AW18" i="113" s="1"/>
  <c r="AL11" i="118"/>
  <c r="H154" i="99"/>
  <c r="H154" i="100"/>
  <c r="H154" i="101"/>
  <c r="AW15" i="106"/>
  <c r="AW18" i="106" s="1"/>
  <c r="AL11" i="112"/>
  <c r="AL11" i="104"/>
  <c r="AW15" i="117"/>
  <c r="AW18" i="117" s="1"/>
  <c r="AW15" i="115"/>
  <c r="AW18" i="115" s="1"/>
  <c r="G156" i="100"/>
  <c r="AW15" i="107"/>
  <c r="AW18" i="107" s="1"/>
  <c r="AW15" i="105"/>
  <c r="AW18" i="105" s="1"/>
  <c r="U16" i="98"/>
  <c r="U15" i="99"/>
  <c r="H37" i="100"/>
  <c r="F37" i="100" s="1"/>
  <c r="G19" i="100" s="1"/>
  <c r="L19" i="101" s="1"/>
  <c r="AL11" i="107"/>
  <c r="AL11" i="113"/>
  <c r="AL11" i="115"/>
  <c r="AW15" i="103"/>
  <c r="AW18" i="103" s="1"/>
  <c r="AW15" i="111"/>
  <c r="AW18" i="111" s="1"/>
  <c r="Q15" i="100"/>
  <c r="I15" i="100"/>
  <c r="K15" i="100"/>
  <c r="M15" i="100"/>
  <c r="O15" i="100"/>
  <c r="S15" i="100"/>
  <c r="G15" i="100"/>
  <c r="F16" i="100"/>
  <c r="AL11" i="103"/>
  <c r="AL11" i="111"/>
  <c r="AL11" i="106"/>
  <c r="AW15" i="104"/>
  <c r="AW18" i="104" s="1"/>
  <c r="H16" i="100"/>
  <c r="H17" i="100" s="1"/>
  <c r="M2" i="100" s="1"/>
  <c r="AW15" i="116"/>
  <c r="AW18" i="116" s="1"/>
  <c r="AW15" i="118"/>
  <c r="AW18" i="118" s="1"/>
  <c r="AW15" i="112"/>
  <c r="AW18" i="112" s="1"/>
  <c r="M16" i="99"/>
  <c r="I16" i="99"/>
  <c r="Q16" i="99"/>
  <c r="K16" i="99"/>
  <c r="S16" i="99"/>
  <c r="O16" i="99"/>
  <c r="G16" i="99"/>
  <c r="AL11" i="116"/>
  <c r="AL11" i="105"/>
  <c r="H16" i="64"/>
  <c r="H17" i="64" s="1"/>
  <c r="H154" i="118"/>
  <c r="G172" i="64"/>
  <c r="H154" i="117"/>
  <c r="H154" i="116"/>
  <c r="H154" i="111"/>
  <c r="H154" i="103"/>
  <c r="H154" i="107"/>
  <c r="H154" i="112"/>
  <c r="H154" i="115"/>
  <c r="H154" i="106"/>
  <c r="H154" i="105"/>
  <c r="H154" i="104"/>
  <c r="H154" i="114"/>
  <c r="H154" i="113"/>
  <c r="G40" i="103"/>
  <c r="G12" i="64"/>
  <c r="G40" i="106"/>
  <c r="G40" i="100"/>
  <c r="G40" i="114"/>
  <c r="G40" i="101"/>
  <c r="G40" i="107"/>
  <c r="G40" i="105"/>
  <c r="G40" i="113"/>
  <c r="G40" i="99"/>
  <c r="G40" i="117"/>
  <c r="G40" i="115"/>
  <c r="G40" i="112"/>
  <c r="G40" i="116"/>
  <c r="G40" i="118"/>
  <c r="G40" i="104"/>
  <c r="G47" i="64"/>
  <c r="G40" i="111"/>
  <c r="E16" i="64"/>
  <c r="E171" i="64"/>
  <c r="H32" i="101"/>
  <c r="H156" i="101"/>
  <c r="AE156" i="120"/>
  <c r="AF156" i="120"/>
  <c r="AB155" i="120"/>
  <c r="O156" i="101"/>
  <c r="Q156" i="101"/>
  <c r="K156" i="101"/>
  <c r="I156" i="101"/>
  <c r="S156" i="101"/>
  <c r="M156" i="101"/>
  <c r="AM156" i="120"/>
  <c r="F155" i="101"/>
  <c r="F15" i="101" s="1"/>
  <c r="AH156" i="112"/>
  <c r="AH157" i="112" s="1"/>
  <c r="AH156" i="116"/>
  <c r="AH157" i="116" s="1"/>
  <c r="AH156" i="114"/>
  <c r="AH157" i="114" s="1"/>
  <c r="AH156" i="106"/>
  <c r="AH157" i="106" s="1"/>
  <c r="AH156" i="105"/>
  <c r="AH157" i="105" s="1"/>
  <c r="AH156" i="118"/>
  <c r="AH157" i="118" s="1"/>
  <c r="AH156" i="103"/>
  <c r="AH157" i="103" s="1"/>
  <c r="AH156" i="115"/>
  <c r="AH157" i="115" s="1"/>
  <c r="AH156" i="104"/>
  <c r="AH157" i="104" s="1"/>
  <c r="AH156" i="117"/>
  <c r="AH157" i="117" s="1"/>
  <c r="AH156" i="113"/>
  <c r="AH157" i="113" s="1"/>
  <c r="T155" i="101"/>
  <c r="T15" i="101" s="1"/>
  <c r="AH156" i="107"/>
  <c r="AH157" i="107" s="1"/>
  <c r="AH156" i="111"/>
  <c r="AH157" i="111" s="1"/>
  <c r="AW15" i="114"/>
  <c r="AW18" i="114" s="1"/>
  <c r="AL11" i="117"/>
  <c r="AL11" i="114"/>
  <c r="G11" i="101"/>
  <c r="U11" i="101" s="1"/>
  <c r="G154" i="100" l="1"/>
  <c r="G154" i="101"/>
  <c r="G154" i="99"/>
  <c r="AL15" i="115"/>
  <c r="AL18" i="115" s="1"/>
  <c r="AY18" i="115" s="1"/>
  <c r="I18" i="115" s="1"/>
  <c r="AL15" i="114"/>
  <c r="AL18" i="114" s="1"/>
  <c r="AY18" i="114" s="1"/>
  <c r="I18" i="114" s="1"/>
  <c r="AL15" i="105"/>
  <c r="AL18" i="105" s="1"/>
  <c r="AY18" i="105" s="1"/>
  <c r="AL15" i="117"/>
  <c r="AL18" i="117" s="1"/>
  <c r="AY18" i="117" s="1"/>
  <c r="AL15" i="113"/>
  <c r="AL18" i="113" s="1"/>
  <c r="AY18" i="113" s="1"/>
  <c r="I18" i="113" s="1"/>
  <c r="AL15" i="106"/>
  <c r="AL18" i="106" s="1"/>
  <c r="AY18" i="106" s="1"/>
  <c r="AL15" i="118"/>
  <c r="AL18" i="118" s="1"/>
  <c r="AY18" i="118" s="1"/>
  <c r="F18" i="118" s="1"/>
  <c r="L190" i="64" s="1"/>
  <c r="G156" i="101"/>
  <c r="G17" i="64"/>
  <c r="G178" i="64"/>
  <c r="AL15" i="112"/>
  <c r="AL18" i="112" s="1"/>
  <c r="AY18" i="112" s="1"/>
  <c r="G154" i="115"/>
  <c r="G154" i="113"/>
  <c r="G154" i="104"/>
  <c r="G154" i="107"/>
  <c r="G154" i="111"/>
  <c r="G154" i="117"/>
  <c r="G154" i="103"/>
  <c r="G16" i="64"/>
  <c r="G154" i="114"/>
  <c r="G154" i="118"/>
  <c r="G154" i="116"/>
  <c r="G171" i="64"/>
  <c r="G154" i="112"/>
  <c r="G154" i="106"/>
  <c r="G154" i="105"/>
  <c r="U15" i="100"/>
  <c r="AL15" i="116"/>
  <c r="AL18" i="116" s="1"/>
  <c r="AY18" i="116" s="1"/>
  <c r="AL15" i="104"/>
  <c r="AL18" i="104" s="1"/>
  <c r="AY18" i="104" s="1"/>
  <c r="U16" i="99"/>
  <c r="M15" i="101"/>
  <c r="O15" i="101"/>
  <c r="K15" i="101"/>
  <c r="I15" i="101"/>
  <c r="S15" i="101"/>
  <c r="Q15" i="101"/>
  <c r="F16" i="101"/>
  <c r="AQ156" i="120"/>
  <c r="AM155" i="120"/>
  <c r="AP156" i="120"/>
  <c r="AL15" i="107"/>
  <c r="AL18" i="107" s="1"/>
  <c r="AY18" i="107" s="1"/>
  <c r="I16" i="100"/>
  <c r="S16" i="100"/>
  <c r="M16" i="100"/>
  <c r="Q16" i="100"/>
  <c r="K16" i="100"/>
  <c r="O16" i="100"/>
  <c r="G16" i="100"/>
  <c r="T36" i="101"/>
  <c r="T37" i="101" s="1"/>
  <c r="T16" i="101"/>
  <c r="T17" i="101" s="1"/>
  <c r="V156" i="113"/>
  <c r="W156" i="113" s="1"/>
  <c r="W157" i="113" s="1"/>
  <c r="V156" i="104"/>
  <c r="W156" i="104" s="1"/>
  <c r="W157" i="104" s="1"/>
  <c r="V156" i="118"/>
  <c r="W156" i="118" s="1"/>
  <c r="W157" i="118" s="1"/>
  <c r="V156" i="114"/>
  <c r="W156" i="114" s="1"/>
  <c r="W157" i="114" s="1"/>
  <c r="V156" i="116"/>
  <c r="W156" i="116" s="1"/>
  <c r="W157" i="116" s="1"/>
  <c r="V156" i="115"/>
  <c r="W156" i="115" s="1"/>
  <c r="W157" i="115" s="1"/>
  <c r="V156" i="107"/>
  <c r="W156" i="107" s="1"/>
  <c r="W157" i="107" s="1"/>
  <c r="H155" i="101"/>
  <c r="H15" i="101" s="1"/>
  <c r="G15" i="101" s="1"/>
  <c r="V156" i="105"/>
  <c r="W156" i="105" s="1"/>
  <c r="W157" i="105" s="1"/>
  <c r="V156" i="112"/>
  <c r="W156" i="112" s="1"/>
  <c r="W157" i="112" s="1"/>
  <c r="V156" i="111"/>
  <c r="W156" i="111" s="1"/>
  <c r="W157" i="111" s="1"/>
  <c r="V156" i="106"/>
  <c r="W156" i="106" s="1"/>
  <c r="W157" i="106" s="1"/>
  <c r="V156" i="117"/>
  <c r="W156" i="117" s="1"/>
  <c r="W157" i="117" s="1"/>
  <c r="V156" i="103"/>
  <c r="W156" i="103" s="1"/>
  <c r="W157" i="103" s="1"/>
  <c r="AL15" i="111"/>
  <c r="AL18" i="111" s="1"/>
  <c r="AY18" i="111" s="1"/>
  <c r="AL15" i="103"/>
  <c r="AL18" i="103" s="1"/>
  <c r="AY18" i="103" s="1"/>
  <c r="F18" i="115" l="1"/>
  <c r="L186" i="64" s="1"/>
  <c r="U15" i="101"/>
  <c r="I18" i="118"/>
  <c r="I18" i="117"/>
  <c r="F18" i="117"/>
  <c r="L188" i="64" s="1"/>
  <c r="F18" i="113"/>
  <c r="L184" i="64" s="1"/>
  <c r="F18" i="114"/>
  <c r="L185" i="64" s="1"/>
  <c r="I18" i="111"/>
  <c r="F18" i="111"/>
  <c r="L179" i="64" s="1"/>
  <c r="K16" i="101"/>
  <c r="Q16" i="101"/>
  <c r="S16" i="101"/>
  <c r="I16" i="101"/>
  <c r="M16" i="101"/>
  <c r="O16" i="101"/>
  <c r="I18" i="103"/>
  <c r="F18" i="103"/>
  <c r="L178" i="64" s="1"/>
  <c r="F18" i="107"/>
  <c r="L189" i="64" s="1"/>
  <c r="I18" i="107"/>
  <c r="I18" i="106"/>
  <c r="F18" i="106"/>
  <c r="L182" i="64" s="1"/>
  <c r="I18" i="112"/>
  <c r="F18" i="112"/>
  <c r="L183" i="64" s="1"/>
  <c r="H36" i="101"/>
  <c r="H37" i="101" s="1"/>
  <c r="F37" i="101" s="1"/>
  <c r="G19" i="101" s="1"/>
  <c r="H16" i="101"/>
  <c r="H17" i="101" s="1"/>
  <c r="M2" i="101" s="1"/>
  <c r="U16" i="100"/>
  <c r="H178" i="64"/>
  <c r="G185" i="64" s="1"/>
  <c r="H185" i="64" s="1"/>
  <c r="F18" i="105"/>
  <c r="L181" i="64" s="1"/>
  <c r="I18" i="105"/>
  <c r="I18" i="116"/>
  <c r="F18" i="116"/>
  <c r="L187" i="64" s="1"/>
  <c r="I18" i="104"/>
  <c r="F18" i="104"/>
  <c r="L180" i="64" s="1"/>
  <c r="L192" i="64" l="1"/>
  <c r="G16" i="101"/>
  <c r="U16" i="101" s="1"/>
</calcChain>
</file>

<file path=xl/comments1.xml><?xml version="1.0" encoding="utf-8"?>
<comments xmlns="http://schemas.openxmlformats.org/spreadsheetml/2006/main">
  <authors>
    <author>Neff, Michael (CDPH-CFH-MCAH)</author>
  </authors>
  <commentList>
    <comment ref="D19" authorId="0" shapeId="0">
      <text>
        <r>
          <rPr>
            <b/>
            <sz val="9"/>
            <color indexed="81"/>
            <rFont val="Tahoma"/>
            <family val="2"/>
          </rPr>
          <t>Click on Drop Down Menu and choose Yes or No.</t>
        </r>
        <r>
          <rPr>
            <sz val="9"/>
            <color indexed="81"/>
            <rFont val="Tahoma"/>
            <family val="2"/>
          </rPr>
          <t xml:space="preserve">
</t>
        </r>
      </text>
    </comment>
  </commentList>
</comments>
</file>

<file path=xl/sharedStrings.xml><?xml version="1.0" encoding="utf-8"?>
<sst xmlns="http://schemas.openxmlformats.org/spreadsheetml/2006/main" count="2407" uniqueCount="267">
  <si>
    <t>(1)</t>
  </si>
  <si>
    <t>(2)</t>
  </si>
  <si>
    <t>(3)</t>
  </si>
  <si>
    <t>(5)</t>
  </si>
  <si>
    <t>(7)</t>
  </si>
  <si>
    <t>(8)</t>
  </si>
  <si>
    <t>(9)</t>
  </si>
  <si>
    <t>(11)</t>
  </si>
  <si>
    <t>(12)</t>
  </si>
  <si>
    <t>(13)</t>
  </si>
  <si>
    <t>(15)</t>
  </si>
  <si>
    <t xml:space="preserve"> </t>
  </si>
  <si>
    <t>EXPENSE CATEGORY</t>
  </si>
  <si>
    <t>%</t>
  </si>
  <si>
    <t>State Use Only</t>
  </si>
  <si>
    <t>TOTAL OPERATING EXPENSES</t>
  </si>
  <si>
    <t>TOTAL OTHER COSTS</t>
  </si>
  <si>
    <t>Budget Revision No. (1,2,etc):</t>
  </si>
  <si>
    <t>(4)</t>
  </si>
  <si>
    <t>(6)</t>
  </si>
  <si>
    <t>(10)</t>
  </si>
  <si>
    <t>(14)</t>
  </si>
  <si>
    <t>Base MCF</t>
  </si>
  <si>
    <t>TOTAL PERSONNEL COSTS</t>
  </si>
  <si>
    <t>TOTAL WAGES</t>
  </si>
  <si>
    <t>% Personnel Matched</t>
  </si>
  <si>
    <t>TOTALS*</t>
  </si>
  <si>
    <t>I.  BUDGET SUMMARY PAGE</t>
  </si>
  <si>
    <t>ANNUAL SALARY</t>
  </si>
  <si>
    <t>Program:</t>
  </si>
  <si>
    <t>Agency:</t>
  </si>
  <si>
    <t>INITIALS</t>
  </si>
  <si>
    <t xml:space="preserve">TOTAL FUNDING </t>
  </si>
  <si>
    <t>Actual Benefit %</t>
  </si>
  <si>
    <t>Actual Benefit Amount</t>
  </si>
  <si>
    <t>Title V Balance</t>
  </si>
  <si>
    <t>SGF         Balance</t>
  </si>
  <si>
    <t>Prop 99 Balance</t>
  </si>
  <si>
    <t>TOTAL         BALANCE</t>
  </si>
  <si>
    <t xml:space="preserve">  INVOICE RECONCILIATION SUMMARY TABLE</t>
  </si>
  <si>
    <t xml:space="preserve">TOTAL </t>
  </si>
  <si>
    <t>Remaining</t>
  </si>
  <si>
    <t>REMAINING</t>
  </si>
  <si>
    <t>FUNDING</t>
  </si>
  <si>
    <t>Total Expended Funds</t>
  </si>
  <si>
    <t>Remaining Funds</t>
  </si>
  <si>
    <t>YTD Total</t>
  </si>
  <si>
    <t>Total Wages</t>
  </si>
  <si>
    <t>Note No.</t>
  </si>
  <si>
    <t>Initials</t>
  </si>
  <si>
    <t>Date</t>
  </si>
  <si>
    <t>Note</t>
  </si>
  <si>
    <t>FY:</t>
  </si>
  <si>
    <t>Fiscal Year:</t>
  </si>
  <si>
    <t>NOTES PAGE</t>
  </si>
  <si>
    <t>Balance of Available Funds*</t>
  </si>
  <si>
    <t>Adjust/Corr</t>
  </si>
  <si>
    <t xml:space="preserve"> EXPENSE CATEGORY</t>
  </si>
  <si>
    <t>BR1</t>
  </si>
  <si>
    <t>BR2</t>
  </si>
  <si>
    <t>BR3</t>
  </si>
  <si>
    <t>Difference</t>
  </si>
  <si>
    <t>FISCAL YEAR</t>
  </si>
  <si>
    <t>BUDGET</t>
  </si>
  <si>
    <t xml:space="preserve">TOTAL
 FUNDING </t>
  </si>
  <si>
    <t xml:space="preserve">Totals for PCA Codes </t>
  </si>
  <si>
    <t>SubK:</t>
  </si>
  <si>
    <t>ORIGINAL</t>
  </si>
  <si>
    <t>INVOICE #</t>
  </si>
  <si>
    <t>INVOICE PERIOD</t>
  </si>
  <si>
    <t>Budget Revision Check</t>
  </si>
  <si>
    <t>Total Active</t>
  </si>
  <si>
    <t>NOT ACTIVE</t>
  </si>
  <si>
    <t>TOTALS</t>
  </si>
  <si>
    <t>GUIDE</t>
  </si>
  <si>
    <t>BALANCE</t>
  </si>
  <si>
    <t>TOTAL ACTUAL BENEFIT CALCULATIONS BY FUNDING CATEGORY</t>
  </si>
  <si>
    <t>INVOICE</t>
  </si>
  <si>
    <t/>
  </si>
  <si>
    <t>BUDGET REVISIONS</t>
  </si>
  <si>
    <t>INVOICES</t>
  </si>
  <si>
    <t>Click 
HERE to update</t>
  </si>
  <si>
    <t xml:space="preserve">Invoices are now equipped with fund reconciliations above each expense category.  The fund reconciliation section shows the remaining balance of each funding source up to the current invoice only.  Keep in mind, if there are any negatives in the fund reconciliation section they will automatically be deducted from your total reimbursement.  </t>
  </si>
  <si>
    <t>Invoice Fund Reconciliation</t>
  </si>
  <si>
    <t>RECONCILIATION SECTION (Remaining Funds)</t>
  </si>
  <si>
    <t>Fund Reconciliation sections</t>
  </si>
  <si>
    <t>All data entry fields are shaded yellow.</t>
  </si>
  <si>
    <t>Budget Revision Hyperlinks</t>
  </si>
  <si>
    <t>REIMBURSEMENT TOTALS</t>
  </si>
  <si>
    <t>SHORTCUTS</t>
  </si>
  <si>
    <t xml:space="preserve">To copy data from one cell down to another without changing the format, use the right mouse button and click on the small square in the bottom right corner of the first cell, then drag down to the next cell.  Finally, release the button and choose 'Fill Without Formatting'.  </t>
  </si>
  <si>
    <t>Place cursor here.</t>
  </si>
  <si>
    <t>To ensure that all steps are completed, it is recommended that you click on step 1 and move the cursor down as you complete each step below:</t>
  </si>
  <si>
    <t>Budgeted Funds</t>
  </si>
  <si>
    <t>$</t>
  </si>
  <si>
    <t xml:space="preserve">To copy data from cell to another without changing the format, right click on the first cell(s) and choose copy.  Now click and/or highlight the cell(s) you would like to paste into.  With your cursor on the highlighted cell(s) right click and choose 'Paste Special'.  Make sure to choose 'Values' from the list of choices.  </t>
  </si>
  <si>
    <t>FILE NAME</t>
  </si>
  <si>
    <t>Paste Special Instructions</t>
  </si>
  <si>
    <t>AutoFill Function</t>
  </si>
  <si>
    <t>Please use the following file name formats when saving this template:</t>
  </si>
  <si>
    <t>SUBK - SUBCONTRACTS</t>
  </si>
  <si>
    <t>Month 1</t>
  </si>
  <si>
    <t>Month 2</t>
  </si>
  <si>
    <t>Month 4</t>
  </si>
  <si>
    <t>Month 5</t>
  </si>
  <si>
    <t>Month 7</t>
  </si>
  <si>
    <t>Month 8</t>
  </si>
  <si>
    <t>Month 10</t>
  </si>
  <si>
    <t>Month 11</t>
  </si>
  <si>
    <t>Supp Inv 1</t>
  </si>
  <si>
    <t>Month 3 (Q1)</t>
  </si>
  <si>
    <t>Month 6 (Q2)</t>
  </si>
  <si>
    <t>Month 9 (Q3)</t>
  </si>
  <si>
    <t>Month 12 (Q4)</t>
  </si>
  <si>
    <t xml:space="preserve">This Section is for staff to document problems, questions, or other information. </t>
  </si>
  <si>
    <t>Maximum Amount Payable:</t>
  </si>
  <si>
    <t>Suppl. 1</t>
  </si>
  <si>
    <t>TOTAL INDIRECT COSTS</t>
  </si>
  <si>
    <t>Justification</t>
  </si>
  <si>
    <t>PURPOSE:</t>
  </si>
  <si>
    <t>CONTRACTOR:</t>
  </si>
  <si>
    <t>AGREEMENT #:</t>
  </si>
  <si>
    <t>SUBK:</t>
  </si>
  <si>
    <t>Personnel Budget Shift Totals</t>
  </si>
  <si>
    <t>Operating Budget Shift Totals</t>
  </si>
  <si>
    <t>Equipment Budget Shift Totals</t>
  </si>
  <si>
    <t>Other Costs Budget Shift Totals</t>
  </si>
  <si>
    <t>Indirect Costs Budget Shift Totals</t>
  </si>
  <si>
    <t>Benefit Totals</t>
  </si>
  <si>
    <t xml:space="preserve">At the top of the Justification sheet you will find hyperlinks for BR1, BR2, and BR3.  The hyperlinks allow you to easily access the justification section for each budget revision.  The justification sheets will clearly indicate "ACTIVE" or "NOT ACTIVE" depending on the activated budget.  For your convenience, the initial values on the budget revisions will be identical.  Any changes to the budget revision justifications will carry over to the next budget revision justification.   </t>
  </si>
  <si>
    <t>INVOICE TYPE</t>
  </si>
  <si>
    <t>ACTIVE</t>
  </si>
  <si>
    <t>BUDGETS</t>
  </si>
  <si>
    <t>Supp Inv</t>
  </si>
  <si>
    <r>
      <t xml:space="preserve">Total </t>
    </r>
    <r>
      <rPr>
        <b/>
        <sz val="16"/>
        <rFont val="Arial"/>
        <family val="2"/>
      </rPr>
      <t>Annual</t>
    </r>
    <r>
      <rPr>
        <sz val="16"/>
        <rFont val="Arial"/>
        <family val="2"/>
      </rPr>
      <t xml:space="preserve"> Budget Shift Per Expense Category</t>
    </r>
  </si>
  <si>
    <t>Sub Total</t>
  </si>
  <si>
    <t>Grand Total</t>
  </si>
  <si>
    <t>% of Annual Contract Total</t>
  </si>
  <si>
    <t>Maximum Annual Dollar Shift</t>
  </si>
  <si>
    <t>Budget Revision Shift Limits</t>
  </si>
  <si>
    <t>N</t>
  </si>
  <si>
    <t>P</t>
  </si>
  <si>
    <t>R</t>
  </si>
  <si>
    <t>In cell C7, enter the name of the subcontract (if applicable).</t>
  </si>
  <si>
    <t>ALLOCATIONS</t>
  </si>
  <si>
    <t>BUDGET TOTALS</t>
  </si>
  <si>
    <t>BALANCES</t>
  </si>
  <si>
    <t>BUDGET SUMMARY</t>
  </si>
  <si>
    <t>INVOICE SUMMARY</t>
  </si>
  <si>
    <t>PCA CODE</t>
  </si>
  <si>
    <t>FUNDING SOURCE</t>
  </si>
  <si>
    <t>BUDGET STATUS</t>
  </si>
  <si>
    <t>FUNDING TOTALS</t>
  </si>
  <si>
    <t>BUDGETED LINE ITEMS CHECK</t>
  </si>
  <si>
    <t>ERRORS</t>
  </si>
  <si>
    <t>BUDGETED LINE ITEMS</t>
  </si>
  <si>
    <t>PERSONNEL</t>
  </si>
  <si>
    <t>OTHER COSTS</t>
  </si>
  <si>
    <t>INDIRECT COSTS</t>
  </si>
  <si>
    <t>Original Budget Justification Section</t>
  </si>
  <si>
    <t>FTE</t>
  </si>
  <si>
    <t>=======&gt;</t>
  </si>
  <si>
    <t>`</t>
  </si>
  <si>
    <t>The template keeps track of the budget revisions by indicating “ACTIVE” or “NON-ACTIVE” on each budget sheet.  The ORIGINAL BUDGET is currently the “ACTIVE” budget and should you need a budget revision, you will need to change the ORIGINAL BUDGET to “NON-ACTIVE” before you can make the budget revision (BR1) “ACTIVE”.  To activate/deactivate click on cell K2. This procedure applies to all budget revisions.</t>
  </si>
  <si>
    <t>Click
 here to Activate/
Deactivate</t>
  </si>
  <si>
    <t xml:space="preserve">
Budget Revision Hyperlinks</t>
  </si>
  <si>
    <t>The template automatically populates the line items from the “ACTIVE” budget and displays them in the current invoice.  It is important that you indicate which budget the invoice is being paid from in order to display the correct line items in the personnel and operating expense sections.  To update, click on cell L2 and select the current budget from the drop down menu.</t>
  </si>
  <si>
    <r>
      <t xml:space="preserve">This template provides a maximum of three possible budget revisions.  The values of the BR1, BR2, and BR3 sheets are identical to the ORIGINAL BUDGET.  </t>
    </r>
    <r>
      <rPr>
        <b/>
        <sz val="16"/>
        <rFont val="Arial"/>
        <family val="2"/>
      </rPr>
      <t>Be sure to overwrite the values on the budget revision sheets only.  Do not change the approved BUDGET.</t>
    </r>
  </si>
  <si>
    <r>
      <t xml:space="preserve">In cell </t>
    </r>
    <r>
      <rPr>
        <sz val="16"/>
        <rFont val="Book Antiqua"/>
        <family val="1"/>
      </rPr>
      <t>I</t>
    </r>
    <r>
      <rPr>
        <sz val="16"/>
        <rFont val="Arial"/>
        <family val="2"/>
      </rPr>
      <t xml:space="preserve">2, choose the invoice type (Quarterly or Monthly) </t>
    </r>
    <r>
      <rPr>
        <sz val="16"/>
        <color rgb="FFFF0000"/>
        <rFont val="Arial"/>
        <family val="2"/>
      </rPr>
      <t xml:space="preserve"> </t>
    </r>
  </si>
  <si>
    <t>In cell C6, enter the agreement number.</t>
  </si>
  <si>
    <t>In cell C5, enter the agency name.</t>
  </si>
  <si>
    <t>In cell C4, enter the purpose of the agreement.</t>
  </si>
  <si>
    <r>
      <t xml:space="preserve">For agencies that have subcontracts, you will need to use a new template to keep track of the budget and invoices.  Be sure to indicate the name of the SubK in cell C6 on the Original Budget sheet.  
Once the budget has been developed, you must transfer the percentages and total funding amount from Row 19 of the SubK Original Budget sheet to the Agency Original Budget sheet in the                         section.  
</t>
    </r>
    <r>
      <rPr>
        <sz val="16"/>
        <color indexed="10"/>
        <rFont val="Arial"/>
        <family val="2"/>
      </rPr>
      <t>IMPORTANT:</t>
    </r>
    <r>
      <rPr>
        <sz val="16"/>
        <rFont val="Arial"/>
        <family val="2"/>
      </rPr>
      <t xml:space="preserve"> Be sure to copy and paste the </t>
    </r>
    <r>
      <rPr>
        <u/>
        <sz val="16"/>
        <rFont val="Arial"/>
        <family val="2"/>
      </rPr>
      <t>values</t>
    </r>
    <r>
      <rPr>
        <sz val="16"/>
        <rFont val="Arial"/>
        <family val="2"/>
      </rPr>
      <t xml:space="preserve"> from the SubK budget into the Agency budget. Be sure to use the                           function to prevent the formatting from being changed. 
</t>
    </r>
    <r>
      <rPr>
        <u/>
        <sz val="16"/>
        <rFont val="Arial"/>
        <family val="2"/>
      </rPr>
      <t>The totals will not be accurate if you hard type the percentages.</t>
    </r>
  </si>
  <si>
    <t>DATE</t>
  </si>
  <si>
    <t>Starting in cell H8, enter the totals for each funding source.</t>
  </si>
  <si>
    <t>Expense Summary</t>
  </si>
  <si>
    <t>FTE %</t>
  </si>
  <si>
    <t>FRINGE BENEFIT AMOUNT</t>
  </si>
  <si>
    <t>FRINGE BENEFIT RATE %</t>
  </si>
  <si>
    <t>Indirect Costs Data Validation List</t>
  </si>
  <si>
    <t>of Total Wages + Benefits</t>
  </si>
  <si>
    <t>of Total Wages</t>
  </si>
  <si>
    <t xml:space="preserve">This guide is intended to provide basic instructions for completing the budget/invoice template.
If you need additional assistance please contact your                           .
</t>
  </si>
  <si>
    <t>'=IF('ORIGINAL BUDGET'!$K$2="Active",Justifications!$A$43:$I$190,IF('BR1'!$K$2="Active",Justifications!$L$43:$T$190, IF('BR2'!$K$2="Active",Justifications!$W$43:$AE$190,IF('BR3'!$K$2="Active",Justifications!$AH$2:$AP$190))))</t>
  </si>
  <si>
    <t>AUTO PRINT AREA FORMULA</t>
  </si>
  <si>
    <t>BR1 Justification Section</t>
  </si>
  <si>
    <t>BR2 Justification Section</t>
  </si>
  <si>
    <t>BR3 Justification Section</t>
  </si>
  <si>
    <t xml:space="preserve"> Budget Change</t>
  </si>
  <si>
    <t>Original</t>
  </si>
  <si>
    <t>of Total Direct</t>
  </si>
  <si>
    <t>Use this total when requesting reimbursement for this invoice.</t>
  </si>
  <si>
    <t>Version</t>
  </si>
  <si>
    <t>Changes</t>
  </si>
  <si>
    <t>Formula changes to invoice tabs to match appropriate Fund Rec cells.</t>
  </si>
  <si>
    <t>TOTAL BENEFITS</t>
  </si>
  <si>
    <t>Maximum
Reimbursement
Calculation</t>
  </si>
  <si>
    <t>This amount includes any cuts and is the maximum amount payable from all funding sources.</t>
  </si>
  <si>
    <t>Changed budget to 5-line iem budget, salaries and Benefits are combined under Personnel. Formula changes to Indirect Cost in Budget tabs and Invoice tabs.</t>
  </si>
  <si>
    <t>CAPITAL EXPENDITURES</t>
  </si>
  <si>
    <t>TOTAL CAPITAL EXPENDITURES</t>
  </si>
  <si>
    <t>OPERATING EXPENSES</t>
  </si>
  <si>
    <t>MONTHLY</t>
  </si>
  <si>
    <t xml:space="preserve">Signature over </t>
  </si>
  <si>
    <t>Printed Name</t>
  </si>
  <si>
    <t>&lt;Type Name Here&gt;</t>
  </si>
  <si>
    <t>Click to Select Title</t>
  </si>
  <si>
    <t>Project Director</t>
  </si>
  <si>
    <t>Project Coordinator</t>
  </si>
  <si>
    <t>Fiscal Officer</t>
  </si>
  <si>
    <t>Fiscal Contact</t>
  </si>
  <si>
    <t>Executive Director</t>
  </si>
  <si>
    <t>TITLE / CLASSIFICATION</t>
  </si>
  <si>
    <t>Total Personnel and Total Personnel (excluding Benefits) vs Total Wages, verify with AD and the rest of the team.</t>
  </si>
  <si>
    <t>Adjustments/Corrections</t>
  </si>
  <si>
    <t>[Contract #] [A#] [Agency Name] [FY] [BR#] [Budget Approval Date]</t>
  </si>
  <si>
    <t>In cell D26, enter the name and in cell D27, enter the title of the authorized signer.</t>
  </si>
  <si>
    <t xml:space="preserve">*Example:  17-10XXX ABC, Inc. FY17-18 BR1 7-1-17  </t>
  </si>
  <si>
    <t xml:space="preserve">In the                  section enter the initials, title or classification, and annual salary for all staff.  
</t>
  </si>
  <si>
    <t xml:space="preserve">Enter data into the                          section.  </t>
  </si>
  <si>
    <t>Enter data into the                                  section.</t>
  </si>
  <si>
    <t>Enter data into the                     section.</t>
  </si>
  <si>
    <t>Enter data into the                        section.</t>
  </si>
  <si>
    <t>Save the file using the                  formats.</t>
  </si>
  <si>
    <t>of Total Wages and Benefits</t>
  </si>
  <si>
    <t>AS THE AUTHORIZED AGENT TO APPROVE BUDGETS FOR THIS AGENCY, I CERTIFY THAT THIS BUDGET HAS BEEN CONSTRUCTED IN COMPLIANCE WITH ALL MCAH ADMINISTRATIVE AND PROGRAM POLICIES.</t>
  </si>
  <si>
    <t>AS THE AUTHORIZED AGENT TO APPROVE INVOICES FOR THIS AGENCY, I CERTIFY THAT I HAVE SEEN AND REVIEWED THIS INVOICE FOR COMPLIANCE WITH MCAH ADMINISTRATIVE AND PROGRAM POLICIES.</t>
  </si>
  <si>
    <t>Click on the                       tab.  Enter a justification for each line item.</t>
  </si>
  <si>
    <t>Removed "of Total Wages" from dropdown list but it's still available for future use.</t>
  </si>
  <si>
    <t>Set file to open on A1 of Original Budget worksheet.</t>
  </si>
  <si>
    <t>2017-2018</t>
  </si>
  <si>
    <t>2018-2019</t>
  </si>
  <si>
    <t>Reformatted Rec Funds Dollar Cells from 2 decimal places to zero deceimal places due to inconsistency throughout worrksheet</t>
  </si>
  <si>
    <t>In cell F2 (Protected), Prepopulated with Fiscal Year</t>
  </si>
  <si>
    <t>Final Invoice:</t>
  </si>
  <si>
    <t>Yes/No</t>
  </si>
  <si>
    <t>Yes</t>
  </si>
  <si>
    <t>No</t>
  </si>
  <si>
    <t>Added Final Invoice Yes/No</t>
  </si>
  <si>
    <t>Budget:</t>
  </si>
  <si>
    <t>2019-2020</t>
  </si>
  <si>
    <t>2020-2021</t>
  </si>
  <si>
    <t>2021-2022</t>
  </si>
  <si>
    <t>2022-2023</t>
  </si>
  <si>
    <t>2023-2024</t>
  </si>
  <si>
    <t>2024-2025</t>
  </si>
  <si>
    <t>2025-2026</t>
  </si>
  <si>
    <t>2026-2027</t>
  </si>
  <si>
    <t>2027-2028</t>
  </si>
  <si>
    <t>2028-2029</t>
  </si>
  <si>
    <t>2029-2030</t>
  </si>
  <si>
    <t>2030-2031</t>
  </si>
  <si>
    <t>2031-2032</t>
  </si>
  <si>
    <t>2032-2033</t>
  </si>
  <si>
    <t>2033-2034</t>
  </si>
  <si>
    <t>2034-2035</t>
  </si>
  <si>
    <t>2035-2036</t>
  </si>
  <si>
    <t>2036-2037</t>
  </si>
  <si>
    <t>2037-2038</t>
  </si>
  <si>
    <t>2038-2039</t>
  </si>
  <si>
    <t>2039-2040</t>
  </si>
  <si>
    <t>Entered Comment "Click on Drop Down Menu and choose Yes or No." next to Final Invoice on Month 12 (Q4) Cell D19 and Entered multiple Fiscal Years for "Original " worksheet Cell F2</t>
  </si>
  <si>
    <t>Confirmed that all rows matched on Budget, Justification and Invoice work sheets.</t>
  </si>
  <si>
    <t>Rev. 10/11/18</t>
  </si>
  <si>
    <t>RPPC</t>
  </si>
  <si>
    <t>Changed Program name from PREP to RPPC and Changed PCA from 53142 to 53110</t>
  </si>
  <si>
    <t xml:space="preserve">RPPC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</si>
</sst>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6" formatCode="&quot;$&quot;#,##0_);[Red]\(&quot;$&quot;#,##0\)"/>
    <numFmt numFmtId="8" formatCode="&quot;$&quot;#,##0.00_);[Red]\(&quot;$&quot;#,##0.00\)"/>
    <numFmt numFmtId="44" formatCode="_(&quot;$&quot;* #,##0.00_);_(&quot;$&quot;* \(#,##0.00\);_(&quot;$&quot;* &quot;-&quot;??_);_(@_)"/>
    <numFmt numFmtId="43" formatCode="_(* #,##0.00_);_(* \(#,##0.00\);_(* &quot;-&quot;??_);_(@_)"/>
    <numFmt numFmtId="164" formatCode="General_)"/>
    <numFmt numFmtId="165" formatCode="0.0%"/>
    <numFmt numFmtId="166" formatCode="0_)"/>
    <numFmt numFmtId="167" formatCode="#,##0;[Red]#,##0"/>
    <numFmt numFmtId="168" formatCode="0.00_);[Red]\(0.00\)"/>
    <numFmt numFmtId="169" formatCode="#,##0.00;[Red]#,##0.00"/>
    <numFmt numFmtId="170" formatCode="&quot;$&quot;#,##0"/>
    <numFmt numFmtId="171" formatCode="m/d/yy"/>
    <numFmt numFmtId="172" formatCode="#,##0.00%_);[Red]\(#,##0.00%\)"/>
    <numFmt numFmtId="173" formatCode="_(&quot;$&quot;* #,##0_);_(&quot;$&quot;* \(#,##0\);_(&quot;$&quot;* &quot;-&quot;??_);_(@_)"/>
    <numFmt numFmtId="174" formatCode="0.000%"/>
    <numFmt numFmtId="175" formatCode="&quot;+&quot;0.00;[Red]\-0.00"/>
    <numFmt numFmtId="176" formatCode="0_);[Red]\(0\)"/>
    <numFmt numFmtId="177" formatCode="mm/dd/yy;@"/>
  </numFmts>
  <fonts count="134">
    <font>
      <sz val="10"/>
      <name val="Arial"/>
    </font>
    <font>
      <sz val="12"/>
      <color indexed="8"/>
      <name val="Arial"/>
      <family val="2"/>
    </font>
    <font>
      <b/>
      <sz val="10"/>
      <name val="Arial"/>
      <family val="2"/>
    </font>
    <font>
      <sz val="10"/>
      <name val="Arial"/>
      <family val="2"/>
    </font>
    <font>
      <sz val="10"/>
      <color indexed="12"/>
      <name val="Arial"/>
      <family val="2"/>
    </font>
    <font>
      <sz val="9"/>
      <name val="TimesNewRomanPS"/>
    </font>
    <font>
      <sz val="12"/>
      <name val="Arial"/>
      <family val="2"/>
    </font>
    <font>
      <b/>
      <sz val="12"/>
      <name val="Arial"/>
      <family val="2"/>
    </font>
    <font>
      <b/>
      <sz val="11"/>
      <name val="Arial"/>
      <family val="2"/>
    </font>
    <font>
      <sz val="11"/>
      <name val="Arial"/>
      <family val="2"/>
    </font>
    <font>
      <sz val="10"/>
      <color indexed="8"/>
      <name val="Arial"/>
      <family val="2"/>
    </font>
    <font>
      <sz val="12"/>
      <color indexed="9"/>
      <name val="Arial"/>
      <family val="2"/>
    </font>
    <font>
      <sz val="10"/>
      <color indexed="9"/>
      <name val="Arial"/>
      <family val="2"/>
    </font>
    <font>
      <b/>
      <sz val="22"/>
      <name val="Arial"/>
      <family val="2"/>
    </font>
    <font>
      <sz val="12"/>
      <color indexed="8"/>
      <name val="Arial"/>
      <family val="2"/>
    </font>
    <font>
      <sz val="11"/>
      <color indexed="8"/>
      <name val="Arial"/>
      <family val="2"/>
    </font>
    <font>
      <b/>
      <sz val="11"/>
      <color indexed="8"/>
      <name val="Arial"/>
      <family val="2"/>
    </font>
    <font>
      <sz val="16"/>
      <name val="Arial"/>
      <family val="2"/>
    </font>
    <font>
      <b/>
      <sz val="12"/>
      <color indexed="8"/>
      <name val="Arial"/>
      <family val="2"/>
    </font>
    <font>
      <sz val="8"/>
      <color indexed="8"/>
      <name val="Arial"/>
      <family val="2"/>
    </font>
    <font>
      <b/>
      <sz val="10"/>
      <color indexed="8"/>
      <name val="Arial"/>
      <family val="2"/>
    </font>
    <font>
      <sz val="8"/>
      <name val="Arial"/>
      <family val="2"/>
    </font>
    <font>
      <b/>
      <sz val="14"/>
      <color indexed="8"/>
      <name val="Arial"/>
      <family val="2"/>
    </font>
    <font>
      <b/>
      <sz val="14"/>
      <name val="Arial"/>
      <family val="2"/>
    </font>
    <font>
      <sz val="12"/>
      <color indexed="55"/>
      <name val="Arial"/>
      <family val="2"/>
    </font>
    <font>
      <b/>
      <sz val="8"/>
      <color indexed="8"/>
      <name val="Arial"/>
      <family val="2"/>
    </font>
    <font>
      <sz val="12"/>
      <color indexed="10"/>
      <name val="Arial"/>
      <family val="2"/>
    </font>
    <font>
      <b/>
      <sz val="16"/>
      <color indexed="8"/>
      <name val="Arial"/>
      <family val="2"/>
    </font>
    <font>
      <sz val="10"/>
      <color indexed="55"/>
      <name val="Arial"/>
      <family val="2"/>
    </font>
    <font>
      <b/>
      <sz val="15"/>
      <name val="Arial"/>
      <family val="2"/>
    </font>
    <font>
      <b/>
      <sz val="15"/>
      <color indexed="8"/>
      <name val="Arial"/>
      <family val="2"/>
    </font>
    <font>
      <b/>
      <sz val="13"/>
      <color indexed="8"/>
      <name val="Arial"/>
      <family val="2"/>
    </font>
    <font>
      <sz val="13"/>
      <color indexed="18"/>
      <name val="Arial"/>
      <family val="2"/>
    </font>
    <font>
      <sz val="15"/>
      <name val="Arial"/>
      <family val="2"/>
    </font>
    <font>
      <u/>
      <sz val="7.5"/>
      <color indexed="12"/>
      <name val="Arial"/>
      <family val="2"/>
    </font>
    <font>
      <b/>
      <sz val="12"/>
      <color indexed="9"/>
      <name val="Arial"/>
      <family val="2"/>
    </font>
    <font>
      <sz val="9"/>
      <name val="Arial"/>
      <family val="2"/>
    </font>
    <font>
      <sz val="12"/>
      <color indexed="12"/>
      <name val="Arial"/>
      <family val="2"/>
    </font>
    <font>
      <sz val="11"/>
      <color indexed="12"/>
      <name val="Arial"/>
      <family val="2"/>
    </font>
    <font>
      <b/>
      <sz val="12"/>
      <color indexed="12"/>
      <name val="Arial"/>
      <family val="2"/>
    </font>
    <font>
      <sz val="10"/>
      <color indexed="22"/>
      <name val="Arial"/>
      <family val="2"/>
    </font>
    <font>
      <sz val="12"/>
      <color indexed="22"/>
      <name val="Arial"/>
      <family val="2"/>
    </font>
    <font>
      <sz val="10"/>
      <color indexed="23"/>
      <name val="Arial"/>
      <family val="2"/>
    </font>
    <font>
      <b/>
      <sz val="18"/>
      <color indexed="9"/>
      <name val="Arial"/>
      <family val="2"/>
    </font>
    <font>
      <b/>
      <sz val="12"/>
      <color indexed="22"/>
      <name val="Arial"/>
      <family val="2"/>
    </font>
    <font>
      <b/>
      <sz val="10"/>
      <color indexed="9"/>
      <name val="Arial"/>
      <family val="2"/>
    </font>
    <font>
      <sz val="10"/>
      <color indexed="10"/>
      <name val="Arial"/>
      <family val="2"/>
    </font>
    <font>
      <b/>
      <sz val="16"/>
      <name val="Arial"/>
      <family val="2"/>
    </font>
    <font>
      <sz val="18"/>
      <name val="Arial"/>
      <family val="2"/>
    </font>
    <font>
      <b/>
      <sz val="20"/>
      <color indexed="9"/>
      <name val="Arial"/>
      <family val="2"/>
    </font>
    <font>
      <b/>
      <sz val="20"/>
      <name val="Arial"/>
      <family val="2"/>
    </font>
    <font>
      <b/>
      <sz val="18"/>
      <name val="Arial"/>
      <family val="2"/>
    </font>
    <font>
      <b/>
      <sz val="18"/>
      <color indexed="8"/>
      <name val="Arial"/>
      <family val="2"/>
    </font>
    <font>
      <b/>
      <sz val="12"/>
      <color indexed="48"/>
      <name val="Arial"/>
      <family val="2"/>
    </font>
    <font>
      <u/>
      <sz val="12"/>
      <color indexed="48"/>
      <name val="Arial"/>
      <family val="2"/>
    </font>
    <font>
      <b/>
      <sz val="20"/>
      <color indexed="8"/>
      <name val="Arial"/>
      <family val="2"/>
    </font>
    <font>
      <b/>
      <sz val="18"/>
      <color indexed="30"/>
      <name val="Arial"/>
      <family val="2"/>
    </font>
    <font>
      <sz val="18"/>
      <color indexed="9"/>
      <name val="Arial"/>
      <family val="2"/>
    </font>
    <font>
      <b/>
      <i/>
      <sz val="18"/>
      <color indexed="10"/>
      <name val="Arial"/>
      <family val="2"/>
    </font>
    <font>
      <b/>
      <sz val="20"/>
      <color indexed="43"/>
      <name val="Arial"/>
      <family val="2"/>
    </font>
    <font>
      <sz val="9"/>
      <color indexed="8"/>
      <name val="Arial"/>
      <family val="2"/>
    </font>
    <font>
      <sz val="9"/>
      <color indexed="10"/>
      <name val="Arial"/>
      <family val="2"/>
    </font>
    <font>
      <u/>
      <sz val="10"/>
      <name val="Arial"/>
      <family val="2"/>
    </font>
    <font>
      <sz val="12"/>
      <color indexed="48"/>
      <name val="Arial"/>
      <family val="2"/>
    </font>
    <font>
      <sz val="12"/>
      <color indexed="8"/>
      <name val="Arial"/>
      <family val="2"/>
    </font>
    <font>
      <b/>
      <sz val="12"/>
      <color indexed="8"/>
      <name val="Arial"/>
      <family val="2"/>
    </font>
    <font>
      <sz val="24"/>
      <name val="Arial Black"/>
      <family val="2"/>
    </font>
    <font>
      <sz val="12"/>
      <name val="Times New Roman"/>
      <family val="1"/>
    </font>
    <font>
      <sz val="14"/>
      <name val="Arial"/>
      <family val="2"/>
    </font>
    <font>
      <b/>
      <sz val="12"/>
      <color indexed="23"/>
      <name val="Arial"/>
      <family val="2"/>
    </font>
    <font>
      <sz val="12"/>
      <color indexed="60"/>
      <name val="Arial"/>
      <family val="2"/>
    </font>
    <font>
      <b/>
      <sz val="12"/>
      <color indexed="8"/>
      <name val="Arial"/>
      <family val="2"/>
    </font>
    <font>
      <sz val="10"/>
      <color indexed="8"/>
      <name val="Arial"/>
      <family val="2"/>
    </font>
    <font>
      <sz val="12"/>
      <color indexed="10"/>
      <name val="Arial"/>
      <family val="2"/>
    </font>
    <font>
      <b/>
      <sz val="12"/>
      <color indexed="10"/>
      <name val="Arial"/>
      <family val="2"/>
    </font>
    <font>
      <b/>
      <sz val="28"/>
      <color indexed="8"/>
      <name val="Arial"/>
      <family val="2"/>
    </font>
    <font>
      <sz val="11"/>
      <name val="Calibri"/>
      <family val="2"/>
    </font>
    <font>
      <b/>
      <sz val="24"/>
      <name val="Calibri"/>
      <family val="2"/>
    </font>
    <font>
      <u/>
      <sz val="16"/>
      <name val="Arial"/>
      <family val="2"/>
    </font>
    <font>
      <sz val="8"/>
      <color indexed="9"/>
      <name val="Arial"/>
      <family val="2"/>
    </font>
    <font>
      <sz val="16"/>
      <color indexed="30"/>
      <name val="Arial"/>
      <family val="2"/>
    </font>
    <font>
      <u/>
      <sz val="12"/>
      <color indexed="9"/>
      <name val="Arial"/>
      <family val="2"/>
    </font>
    <font>
      <b/>
      <sz val="22"/>
      <color indexed="12"/>
      <name val="Arial"/>
      <family val="2"/>
    </font>
    <font>
      <sz val="16"/>
      <color indexed="10"/>
      <name val="Arial"/>
      <family val="2"/>
    </font>
    <font>
      <sz val="12"/>
      <color rgb="FF000000"/>
      <name val="Arial"/>
      <family val="2"/>
    </font>
    <font>
      <sz val="14"/>
      <color indexed="8"/>
      <name val="Arial"/>
      <family val="2"/>
    </font>
    <font>
      <b/>
      <sz val="9"/>
      <color indexed="8"/>
      <name val="Arial"/>
      <family val="2"/>
    </font>
    <font>
      <sz val="10"/>
      <name val="Arial"/>
      <family val="2"/>
    </font>
    <font>
      <u/>
      <sz val="10"/>
      <color indexed="12"/>
      <name val="Arial"/>
      <family val="2"/>
    </font>
    <font>
      <b/>
      <sz val="20"/>
      <color indexed="10"/>
      <name val="Arial"/>
      <family val="2"/>
    </font>
    <font>
      <b/>
      <sz val="18"/>
      <color rgb="FFFF0000"/>
      <name val="Arial"/>
      <family val="2"/>
    </font>
    <font>
      <sz val="16"/>
      <color rgb="FFFF0000"/>
      <name val="Arial"/>
      <family val="2"/>
    </font>
    <font>
      <sz val="12"/>
      <color theme="0"/>
      <name val="Arial"/>
      <family val="2"/>
    </font>
    <font>
      <sz val="12"/>
      <color rgb="FFFF0000"/>
      <name val="Arial"/>
      <family val="2"/>
    </font>
    <font>
      <u/>
      <sz val="12"/>
      <color indexed="8"/>
      <name val="Arial"/>
      <family val="2"/>
    </font>
    <font>
      <b/>
      <u/>
      <sz val="12"/>
      <color indexed="8"/>
      <name val="Arial"/>
      <family val="2"/>
    </font>
    <font>
      <b/>
      <sz val="26"/>
      <color indexed="10"/>
      <name val="Arial"/>
      <family val="2"/>
    </font>
    <font>
      <b/>
      <sz val="20"/>
      <color theme="0"/>
      <name val="Arial"/>
      <family val="2"/>
    </font>
    <font>
      <b/>
      <sz val="22"/>
      <color theme="0"/>
      <name val="Arial"/>
      <family val="2"/>
    </font>
    <font>
      <u/>
      <sz val="12"/>
      <color rgb="FF0066FF"/>
      <name val="Arial"/>
      <family val="2"/>
    </font>
    <font>
      <sz val="20"/>
      <name val="Arial"/>
      <family val="2"/>
    </font>
    <font>
      <sz val="18"/>
      <color indexed="10"/>
      <name val="Arial"/>
      <family val="2"/>
    </font>
    <font>
      <b/>
      <sz val="16"/>
      <color rgb="FF0000FF"/>
      <name val="Arial"/>
      <family val="2"/>
    </font>
    <font>
      <b/>
      <sz val="22"/>
      <color indexed="10"/>
      <name val="Arial"/>
      <family val="2"/>
    </font>
    <font>
      <b/>
      <sz val="8"/>
      <color rgb="FFFF0000"/>
      <name val="Arial"/>
      <family val="2"/>
    </font>
    <font>
      <b/>
      <sz val="18"/>
      <color rgb="FFFF0000"/>
      <name val="Agency FB"/>
      <family val="2"/>
    </font>
    <font>
      <b/>
      <sz val="28"/>
      <color indexed="10"/>
      <name val="Arial"/>
      <family val="2"/>
    </font>
    <font>
      <b/>
      <sz val="18"/>
      <color rgb="FF0000FF"/>
      <name val="Arial"/>
      <family val="2"/>
    </font>
    <font>
      <b/>
      <sz val="20"/>
      <color rgb="FF0000FF"/>
      <name val="Arial"/>
      <family val="2"/>
    </font>
    <font>
      <u/>
      <sz val="12"/>
      <color rgb="FF0000FF"/>
      <name val="Arial"/>
      <family val="2"/>
    </font>
    <font>
      <sz val="16"/>
      <name val="Book Antiqua"/>
      <family val="1"/>
    </font>
    <font>
      <b/>
      <sz val="16"/>
      <name val="Agency FB"/>
      <family val="2"/>
    </font>
    <font>
      <b/>
      <sz val="28"/>
      <name val="Arial"/>
      <family val="2"/>
    </font>
    <font>
      <sz val="22"/>
      <name val="Arial"/>
      <family val="2"/>
    </font>
    <font>
      <sz val="10"/>
      <name val="Arial MT"/>
    </font>
    <font>
      <sz val="10"/>
      <color theme="0"/>
      <name val="Arial"/>
      <family val="2"/>
    </font>
    <font>
      <sz val="10"/>
      <color theme="1"/>
      <name val="Arial"/>
      <family val="2"/>
    </font>
    <font>
      <sz val="24"/>
      <name val="Arial"/>
      <family val="2"/>
    </font>
    <font>
      <b/>
      <sz val="24"/>
      <name val="Arial"/>
      <family val="2"/>
    </font>
    <font>
      <sz val="26"/>
      <name val="Arial"/>
      <family val="2"/>
    </font>
    <font>
      <sz val="26"/>
      <color indexed="8"/>
      <name val="Arial"/>
      <family val="2"/>
    </font>
    <font>
      <b/>
      <sz val="26"/>
      <name val="Arial"/>
      <family val="2"/>
    </font>
    <font>
      <b/>
      <sz val="26"/>
      <color indexed="8"/>
      <name val="Arial"/>
      <family val="2"/>
    </font>
    <font>
      <sz val="26"/>
      <color indexed="9"/>
      <name val="Arial"/>
      <family val="2"/>
    </font>
    <font>
      <sz val="12"/>
      <color rgb="FF0000FF"/>
      <name val="Arial"/>
      <family val="2"/>
    </font>
    <font>
      <u/>
      <sz val="12"/>
      <color indexed="12"/>
      <name val="Arial"/>
      <family val="2"/>
    </font>
    <font>
      <b/>
      <sz val="18"/>
      <color indexed="10"/>
      <name val="Arial"/>
      <family val="2"/>
    </font>
    <font>
      <b/>
      <sz val="14"/>
      <color indexed="48"/>
      <name val="Arial"/>
      <family val="2"/>
    </font>
    <font>
      <sz val="8"/>
      <color theme="0"/>
      <name val="Arial"/>
      <family val="2"/>
    </font>
    <font>
      <b/>
      <sz val="36"/>
      <color rgb="FFFF0000"/>
      <name val="Arial"/>
      <family val="2"/>
    </font>
    <font>
      <b/>
      <sz val="36"/>
      <name val="Arial"/>
      <family val="2"/>
    </font>
    <font>
      <sz val="9"/>
      <color indexed="81"/>
      <name val="Tahoma"/>
      <family val="2"/>
    </font>
    <font>
      <b/>
      <sz val="9"/>
      <color indexed="81"/>
      <name val="Tahoma"/>
      <family val="2"/>
    </font>
    <font>
      <sz val="12"/>
      <color rgb="FF000000"/>
      <name val="Arial"/>
    </font>
  </fonts>
  <fills count="43">
    <fill>
      <patternFill patternType="none"/>
    </fill>
    <fill>
      <patternFill patternType="gray125"/>
    </fill>
    <fill>
      <patternFill patternType="solid">
        <fgColor indexed="9"/>
        <bgColor indexed="22"/>
      </patternFill>
    </fill>
    <fill>
      <patternFill patternType="solid">
        <fgColor indexed="9"/>
        <bgColor indexed="64"/>
      </patternFill>
    </fill>
    <fill>
      <patternFill patternType="solid">
        <fgColor indexed="65"/>
        <bgColor indexed="8"/>
      </patternFill>
    </fill>
    <fill>
      <patternFill patternType="solid">
        <fgColor indexed="9"/>
        <bgColor indexed="8"/>
      </patternFill>
    </fill>
    <fill>
      <patternFill patternType="solid">
        <fgColor indexed="43"/>
        <bgColor indexed="8"/>
      </patternFill>
    </fill>
    <fill>
      <patternFill patternType="solid">
        <fgColor indexed="44"/>
        <bgColor indexed="8"/>
      </patternFill>
    </fill>
    <fill>
      <patternFill patternType="solid">
        <fgColor indexed="44"/>
        <bgColor indexed="64"/>
      </patternFill>
    </fill>
    <fill>
      <patternFill patternType="solid">
        <fgColor indexed="47"/>
        <bgColor indexed="64"/>
      </patternFill>
    </fill>
    <fill>
      <patternFill patternType="solid">
        <fgColor indexed="47"/>
        <bgColor indexed="22"/>
      </patternFill>
    </fill>
    <fill>
      <patternFill patternType="solid">
        <fgColor indexed="41"/>
        <bgColor indexed="64"/>
      </patternFill>
    </fill>
    <fill>
      <patternFill patternType="solid">
        <fgColor indexed="65"/>
        <bgColor indexed="64"/>
      </patternFill>
    </fill>
    <fill>
      <patternFill patternType="solid">
        <fgColor indexed="43"/>
        <bgColor indexed="64"/>
      </patternFill>
    </fill>
    <fill>
      <patternFill patternType="solid">
        <fgColor indexed="22"/>
        <bgColor indexed="64"/>
      </patternFill>
    </fill>
    <fill>
      <patternFill patternType="solid">
        <fgColor indexed="22"/>
        <bgColor indexed="22"/>
      </patternFill>
    </fill>
    <fill>
      <patternFill patternType="solid">
        <fgColor indexed="22"/>
        <bgColor indexed="8"/>
      </patternFill>
    </fill>
    <fill>
      <patternFill patternType="solid">
        <fgColor indexed="13"/>
        <bgColor indexed="64"/>
      </patternFill>
    </fill>
    <fill>
      <patternFill patternType="solid">
        <fgColor indexed="42"/>
        <bgColor indexed="64"/>
      </patternFill>
    </fill>
    <fill>
      <patternFill patternType="solid">
        <fgColor indexed="51"/>
        <bgColor indexed="9"/>
      </patternFill>
    </fill>
    <fill>
      <patternFill patternType="solid">
        <fgColor indexed="55"/>
        <bgColor indexed="64"/>
      </patternFill>
    </fill>
    <fill>
      <patternFill patternType="solid">
        <fgColor indexed="63"/>
        <bgColor indexed="64"/>
      </patternFill>
    </fill>
    <fill>
      <patternFill patternType="solid">
        <fgColor indexed="12"/>
        <bgColor indexed="64"/>
      </patternFill>
    </fill>
    <fill>
      <patternFill patternType="solid">
        <fgColor theme="0"/>
        <bgColor indexed="64"/>
      </patternFill>
    </fill>
    <fill>
      <patternFill patternType="solid">
        <fgColor theme="0" tint="-0.249977111117893"/>
        <bgColor indexed="64"/>
      </patternFill>
    </fill>
    <fill>
      <patternFill patternType="solid">
        <fgColor rgb="FFFFFF99"/>
        <bgColor indexed="64"/>
      </patternFill>
    </fill>
    <fill>
      <patternFill patternType="solid">
        <fgColor theme="3" tint="0.59999389629810485"/>
        <bgColor indexed="64"/>
      </patternFill>
    </fill>
    <fill>
      <patternFill patternType="solid">
        <fgColor theme="0"/>
        <bgColor indexed="22"/>
      </patternFill>
    </fill>
    <fill>
      <patternFill patternType="solid">
        <fgColor theme="0"/>
        <bgColor indexed="8"/>
      </patternFill>
    </fill>
    <fill>
      <patternFill patternType="solid">
        <fgColor rgb="FF99CCFF"/>
        <bgColor indexed="64"/>
      </patternFill>
    </fill>
    <fill>
      <patternFill patternType="solid">
        <fgColor theme="0" tint="-0.14999847407452621"/>
        <bgColor indexed="64"/>
      </patternFill>
    </fill>
    <fill>
      <patternFill patternType="solid">
        <fgColor rgb="FFCCECFF"/>
        <bgColor indexed="64"/>
      </patternFill>
    </fill>
    <fill>
      <patternFill patternType="solid">
        <fgColor theme="1"/>
        <bgColor indexed="64"/>
      </patternFill>
    </fill>
    <fill>
      <patternFill patternType="solid">
        <fgColor rgb="FF0066FF"/>
        <bgColor indexed="64"/>
      </patternFill>
    </fill>
    <fill>
      <patternFill patternType="solid">
        <fgColor rgb="FFFFC000"/>
        <bgColor indexed="64"/>
      </patternFill>
    </fill>
    <fill>
      <patternFill patternType="solid">
        <fgColor theme="4" tint="0.39997558519241921"/>
        <bgColor indexed="64"/>
      </patternFill>
    </fill>
    <fill>
      <patternFill patternType="solid">
        <fgColor rgb="FF0000FF"/>
        <bgColor indexed="64"/>
      </patternFill>
    </fill>
    <fill>
      <patternFill patternType="solid">
        <fgColor rgb="FF92D050"/>
        <bgColor indexed="64"/>
      </patternFill>
    </fill>
    <fill>
      <patternFill patternType="solid">
        <fgColor rgb="FFFFFF99"/>
        <bgColor indexed="8"/>
      </patternFill>
    </fill>
    <fill>
      <patternFill patternType="solid">
        <fgColor rgb="FF99CCFF"/>
        <bgColor indexed="8"/>
      </patternFill>
    </fill>
    <fill>
      <patternFill patternType="solid">
        <fgColor theme="0" tint="-0.14999847407452621"/>
        <bgColor indexed="8"/>
      </patternFill>
    </fill>
    <fill>
      <patternFill patternType="solid">
        <fgColor theme="0"/>
        <bgColor rgb="FF0000FF"/>
      </patternFill>
    </fill>
    <fill>
      <patternFill patternType="solid">
        <fgColor rgb="FFFFFF00"/>
        <bgColor indexed="64"/>
      </patternFill>
    </fill>
  </fills>
  <borders count="641">
    <border>
      <left/>
      <right/>
      <top/>
      <bottom/>
      <diagonal/>
    </border>
    <border>
      <left/>
      <right/>
      <top style="double">
        <color indexed="64"/>
      </top>
      <bottom/>
      <diagonal/>
    </border>
    <border>
      <left/>
      <right/>
      <top/>
      <bottom style="double">
        <color indexed="64"/>
      </bottom>
      <diagonal/>
    </border>
    <border>
      <left/>
      <right style="thick">
        <color indexed="64"/>
      </right>
      <top style="thick">
        <color indexed="64"/>
      </top>
      <bottom/>
      <diagonal/>
    </border>
    <border>
      <left style="double">
        <color indexed="8"/>
      </left>
      <right style="thin">
        <color indexed="8"/>
      </right>
      <top style="double">
        <color indexed="8"/>
      </top>
      <bottom style="double">
        <color indexed="8"/>
      </bottom>
      <diagonal/>
    </border>
    <border>
      <left style="double">
        <color indexed="8"/>
      </left>
      <right/>
      <top/>
      <bottom style="double">
        <color indexed="8"/>
      </bottom>
      <diagonal/>
    </border>
    <border>
      <left/>
      <right/>
      <top/>
      <bottom style="thick">
        <color indexed="64"/>
      </bottom>
      <diagonal/>
    </border>
    <border>
      <left style="thick">
        <color indexed="8"/>
      </left>
      <right/>
      <top style="thick">
        <color indexed="8"/>
      </top>
      <bottom style="double">
        <color indexed="64"/>
      </bottom>
      <diagonal/>
    </border>
    <border>
      <left/>
      <right/>
      <top style="thick">
        <color indexed="64"/>
      </top>
      <bottom style="double">
        <color indexed="64"/>
      </bottom>
      <diagonal/>
    </border>
    <border>
      <left style="double">
        <color indexed="64"/>
      </left>
      <right style="thin">
        <color indexed="64"/>
      </right>
      <top style="thick">
        <color indexed="64"/>
      </top>
      <bottom style="double">
        <color indexed="64"/>
      </bottom>
      <diagonal/>
    </border>
    <border>
      <left style="thin">
        <color indexed="64"/>
      </left>
      <right style="thin">
        <color indexed="64"/>
      </right>
      <top style="thick">
        <color indexed="64"/>
      </top>
      <bottom style="double">
        <color indexed="64"/>
      </bottom>
      <diagonal/>
    </border>
    <border>
      <left style="thin">
        <color indexed="64"/>
      </left>
      <right style="double">
        <color indexed="64"/>
      </right>
      <top style="thick">
        <color indexed="64"/>
      </top>
      <bottom style="double">
        <color indexed="64"/>
      </bottom>
      <diagonal/>
    </border>
    <border>
      <left style="double">
        <color indexed="64"/>
      </left>
      <right style="double">
        <color indexed="64"/>
      </right>
      <top style="thick">
        <color indexed="64"/>
      </top>
      <bottom style="double">
        <color indexed="64"/>
      </bottom>
      <diagonal/>
    </border>
    <border>
      <left style="double">
        <color indexed="64"/>
      </left>
      <right/>
      <top style="thick">
        <color indexed="64"/>
      </top>
      <bottom style="double">
        <color indexed="64"/>
      </bottom>
      <diagonal/>
    </border>
    <border>
      <left style="thin">
        <color indexed="8"/>
      </left>
      <right style="double">
        <color indexed="8"/>
      </right>
      <top style="medium">
        <color indexed="8"/>
      </top>
      <bottom style="double">
        <color indexed="8"/>
      </bottom>
      <diagonal/>
    </border>
    <border>
      <left style="double">
        <color indexed="8"/>
      </left>
      <right/>
      <top style="double">
        <color indexed="8"/>
      </top>
      <bottom style="double">
        <color indexed="8"/>
      </bottom>
      <diagonal/>
    </border>
    <border>
      <left style="double">
        <color indexed="64"/>
      </left>
      <right/>
      <top/>
      <bottom/>
      <diagonal/>
    </border>
    <border>
      <left style="thin">
        <color indexed="8"/>
      </left>
      <right/>
      <top/>
      <bottom/>
      <diagonal/>
    </border>
    <border>
      <left style="double">
        <color indexed="8"/>
      </left>
      <right style="thin">
        <color indexed="64"/>
      </right>
      <top style="double">
        <color indexed="64"/>
      </top>
      <bottom/>
      <diagonal/>
    </border>
    <border>
      <left style="double">
        <color indexed="64"/>
      </left>
      <right/>
      <top style="double">
        <color indexed="64"/>
      </top>
      <bottom/>
      <diagonal/>
    </border>
    <border>
      <left style="double">
        <color indexed="64"/>
      </left>
      <right/>
      <top/>
      <bottom style="double">
        <color indexed="64"/>
      </bottom>
      <diagonal/>
    </border>
    <border>
      <left/>
      <right/>
      <top style="double">
        <color indexed="8"/>
      </top>
      <bottom style="double">
        <color indexed="8"/>
      </bottom>
      <diagonal/>
    </border>
    <border>
      <left style="double">
        <color indexed="8"/>
      </left>
      <right/>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right style="double">
        <color indexed="64"/>
      </right>
      <top/>
      <bottom/>
      <diagonal/>
    </border>
    <border>
      <left/>
      <right style="double">
        <color indexed="8"/>
      </right>
      <top/>
      <bottom/>
      <diagonal/>
    </border>
    <border>
      <left style="thin">
        <color indexed="8"/>
      </left>
      <right style="double">
        <color indexed="8"/>
      </right>
      <top style="double">
        <color indexed="8"/>
      </top>
      <bottom style="double">
        <color indexed="8"/>
      </bottom>
      <diagonal/>
    </border>
    <border>
      <left/>
      <right style="double">
        <color indexed="64"/>
      </right>
      <top style="double">
        <color indexed="64"/>
      </top>
      <bottom/>
      <diagonal/>
    </border>
    <border>
      <left/>
      <right style="double">
        <color indexed="64"/>
      </right>
      <top/>
      <bottom style="double">
        <color indexed="64"/>
      </bottom>
      <diagonal/>
    </border>
    <border>
      <left/>
      <right/>
      <top/>
      <bottom style="thin">
        <color indexed="8"/>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style="thin">
        <color indexed="64"/>
      </top>
      <bottom style="thin">
        <color indexed="64"/>
      </bottom>
      <diagonal/>
    </border>
    <border>
      <left style="thin">
        <color indexed="64"/>
      </left>
      <right style="double">
        <color indexed="64"/>
      </right>
      <top style="double">
        <color indexed="64"/>
      </top>
      <bottom/>
      <diagonal/>
    </border>
    <border>
      <left style="thin">
        <color indexed="64"/>
      </left>
      <right/>
      <top/>
      <bottom/>
      <diagonal/>
    </border>
    <border>
      <left/>
      <right/>
      <top/>
      <bottom style="double">
        <color indexed="8"/>
      </bottom>
      <diagonal/>
    </border>
    <border>
      <left/>
      <right/>
      <top style="double">
        <color indexed="8"/>
      </top>
      <bottom/>
      <diagonal/>
    </border>
    <border>
      <left style="double">
        <color indexed="8"/>
      </left>
      <right/>
      <top style="double">
        <color indexed="8"/>
      </top>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double">
        <color indexed="64"/>
      </left>
      <right style="thin">
        <color indexed="64"/>
      </right>
      <top/>
      <bottom style="double">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style="thin">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style="thin">
        <color indexed="8"/>
      </right>
      <top/>
      <bottom/>
      <diagonal/>
    </border>
    <border>
      <left style="double">
        <color indexed="8"/>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bottom style="thin">
        <color indexed="64"/>
      </bottom>
      <diagonal/>
    </border>
    <border>
      <left/>
      <right style="thin">
        <color indexed="64"/>
      </right>
      <top/>
      <bottom/>
      <diagonal/>
    </border>
    <border>
      <left style="medium">
        <color indexed="64"/>
      </left>
      <right/>
      <top/>
      <bottom/>
      <diagonal/>
    </border>
    <border>
      <left style="medium">
        <color indexed="64"/>
      </left>
      <right/>
      <top/>
      <bottom style="double">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top style="thin">
        <color indexed="64"/>
      </top>
      <bottom/>
      <diagonal/>
    </border>
    <border>
      <left/>
      <right style="thin">
        <color indexed="8"/>
      </right>
      <top style="medium">
        <color indexed="64"/>
      </top>
      <bottom/>
      <diagonal/>
    </border>
    <border>
      <left/>
      <right/>
      <top style="medium">
        <color indexed="64"/>
      </top>
      <bottom/>
      <diagonal/>
    </border>
    <border>
      <left style="thin">
        <color indexed="8"/>
      </left>
      <right/>
      <top/>
      <bottom style="double">
        <color indexed="8"/>
      </bottom>
      <diagonal/>
    </border>
    <border>
      <left/>
      <right/>
      <top/>
      <bottom style="medium">
        <color indexed="64"/>
      </bottom>
      <diagonal/>
    </border>
    <border>
      <left/>
      <right/>
      <top/>
      <bottom style="double">
        <color indexed="55"/>
      </bottom>
      <diagonal/>
    </border>
    <border>
      <left/>
      <right style="double">
        <color indexed="8"/>
      </right>
      <top/>
      <bottom style="double">
        <color indexed="8"/>
      </bottom>
      <diagonal/>
    </border>
    <border>
      <left/>
      <right style="double">
        <color indexed="8"/>
      </right>
      <top style="double">
        <color indexed="8"/>
      </top>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diagonal/>
    </border>
    <border>
      <left/>
      <right style="double">
        <color indexed="64"/>
      </right>
      <top style="thick">
        <color indexed="64"/>
      </top>
      <bottom style="double">
        <color indexed="64"/>
      </bottom>
      <diagonal/>
    </border>
    <border>
      <left/>
      <right style="double">
        <color indexed="64"/>
      </right>
      <top style="thick">
        <color indexed="64"/>
      </top>
      <bottom/>
      <diagonal/>
    </border>
    <border>
      <left style="medium">
        <color indexed="64"/>
      </left>
      <right/>
      <top style="medium">
        <color indexed="64"/>
      </top>
      <bottom/>
      <diagonal/>
    </border>
    <border>
      <left style="thick">
        <color indexed="64"/>
      </left>
      <right/>
      <top/>
      <bottom/>
      <diagonal/>
    </border>
    <border>
      <left style="thin">
        <color indexed="64"/>
      </left>
      <right style="thin">
        <color indexed="64"/>
      </right>
      <top style="double">
        <color indexed="64"/>
      </top>
      <bottom/>
      <diagonal/>
    </border>
    <border>
      <left/>
      <right style="thin">
        <color indexed="8"/>
      </right>
      <top style="medium">
        <color indexed="8"/>
      </top>
      <bottom style="double">
        <color indexed="8"/>
      </bottom>
      <diagonal/>
    </border>
    <border>
      <left/>
      <right style="double">
        <color indexed="64"/>
      </right>
      <top style="medium">
        <color indexed="64"/>
      </top>
      <bottom/>
      <diagonal/>
    </border>
    <border>
      <left style="double">
        <color indexed="64"/>
      </left>
      <right style="thin">
        <color indexed="8"/>
      </right>
      <top/>
      <bottom/>
      <diagonal/>
    </border>
    <border>
      <left style="double">
        <color indexed="64"/>
      </left>
      <right style="thin">
        <color indexed="8"/>
      </right>
      <top/>
      <bottom style="double">
        <color indexed="8"/>
      </bottom>
      <diagonal/>
    </border>
    <border>
      <left/>
      <right style="thin">
        <color indexed="8"/>
      </right>
      <top style="medium">
        <color indexed="8"/>
      </top>
      <bottom style="medium">
        <color indexed="8"/>
      </bottom>
      <diagonal/>
    </border>
    <border>
      <left style="double">
        <color indexed="64"/>
      </left>
      <right style="thin">
        <color indexed="8"/>
      </right>
      <top style="medium">
        <color indexed="8"/>
      </top>
      <bottom style="medium">
        <color indexed="8"/>
      </bottom>
      <diagonal/>
    </border>
    <border>
      <left style="double">
        <color indexed="64"/>
      </left>
      <right/>
      <top/>
      <bottom style="thin">
        <color indexed="64"/>
      </bottom>
      <diagonal/>
    </border>
    <border>
      <left style="double">
        <color indexed="64"/>
      </left>
      <right style="thin">
        <color indexed="8"/>
      </right>
      <top style="thin">
        <color indexed="64"/>
      </top>
      <bottom/>
      <diagonal/>
    </border>
    <border>
      <left style="thin">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double">
        <color indexed="8"/>
      </left>
      <right/>
      <top style="medium">
        <color indexed="8"/>
      </top>
      <bottom style="double">
        <color indexed="8"/>
      </bottom>
      <diagonal/>
    </border>
    <border>
      <left style="thin">
        <color indexed="8"/>
      </left>
      <right style="thin">
        <color indexed="8"/>
      </right>
      <top style="medium">
        <color indexed="8"/>
      </top>
      <bottom style="double">
        <color indexed="8"/>
      </bottom>
      <diagonal/>
    </border>
    <border>
      <left style="double">
        <color indexed="8"/>
      </left>
      <right style="thin">
        <color indexed="8"/>
      </right>
      <top style="medium">
        <color indexed="8"/>
      </top>
      <bottom/>
      <diagonal/>
    </border>
    <border>
      <left/>
      <right style="thin">
        <color indexed="8"/>
      </right>
      <top style="medium">
        <color indexed="8"/>
      </top>
      <bottom/>
      <diagonal/>
    </border>
    <border>
      <left style="double">
        <color indexed="8"/>
      </left>
      <right/>
      <top style="medium">
        <color indexed="8"/>
      </top>
      <bottom style="medium">
        <color indexed="8"/>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style="double">
        <color indexed="64"/>
      </right>
      <top style="double">
        <color indexed="8"/>
      </top>
      <bottom style="dotted">
        <color indexed="64"/>
      </bottom>
      <diagonal/>
    </border>
    <border>
      <left style="double">
        <color indexed="64"/>
      </left>
      <right style="double">
        <color indexed="64"/>
      </right>
      <top style="dotted">
        <color indexed="64"/>
      </top>
      <bottom style="dotted">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double">
        <color indexed="64"/>
      </right>
      <top style="double">
        <color indexed="64"/>
      </top>
      <bottom style="double">
        <color indexed="64"/>
      </bottom>
      <diagonal/>
    </border>
    <border>
      <left/>
      <right/>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thin">
        <color indexed="64"/>
      </top>
      <bottom style="thin">
        <color indexed="64"/>
      </bottom>
      <diagonal/>
    </border>
    <border>
      <left/>
      <right/>
      <top style="double">
        <color indexed="55"/>
      </top>
      <bottom style="thin">
        <color indexed="55"/>
      </bottom>
      <diagonal/>
    </border>
    <border>
      <left style="thin">
        <color indexed="64"/>
      </left>
      <right style="thin">
        <color indexed="64"/>
      </right>
      <top/>
      <bottom style="thin">
        <color indexed="64"/>
      </bottom>
      <diagonal/>
    </border>
    <border>
      <left style="thin">
        <color indexed="8"/>
      </left>
      <right/>
      <top/>
      <bottom style="thin">
        <color indexed="8"/>
      </bottom>
      <diagonal/>
    </border>
    <border>
      <left style="double">
        <color indexed="64"/>
      </left>
      <right style="thin">
        <color indexed="64"/>
      </right>
      <top style="thin">
        <color indexed="64"/>
      </top>
      <bottom/>
      <diagonal/>
    </border>
    <border>
      <left/>
      <right/>
      <top style="double">
        <color indexed="55"/>
      </top>
      <bottom/>
      <diagonal/>
    </border>
    <border>
      <left/>
      <right style="double">
        <color indexed="64"/>
      </right>
      <top style="double">
        <color indexed="8"/>
      </top>
      <bottom style="double">
        <color indexed="8"/>
      </bottom>
      <diagonal/>
    </border>
    <border>
      <left style="thin">
        <color indexed="8"/>
      </left>
      <right/>
      <top style="medium">
        <color indexed="8"/>
      </top>
      <bottom/>
      <diagonal/>
    </border>
    <border>
      <left style="double">
        <color indexed="64"/>
      </left>
      <right style="double">
        <color indexed="64"/>
      </right>
      <top style="dotted">
        <color indexed="64"/>
      </top>
      <bottom/>
      <diagonal/>
    </border>
    <border>
      <left style="double">
        <color indexed="64"/>
      </left>
      <right/>
      <top style="double">
        <color indexed="8"/>
      </top>
      <bottom style="double">
        <color indexed="8"/>
      </bottom>
      <diagonal/>
    </border>
    <border>
      <left/>
      <right/>
      <top style="medium">
        <color indexed="64"/>
      </top>
      <bottom style="thin">
        <color indexed="64"/>
      </bottom>
      <diagonal/>
    </border>
    <border>
      <left style="double">
        <color indexed="64"/>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top style="double">
        <color indexed="64"/>
      </top>
      <bottom style="double">
        <color indexed="64"/>
      </bottom>
      <diagonal/>
    </border>
    <border>
      <left/>
      <right style="double">
        <color indexed="8"/>
      </right>
      <top/>
      <bottom style="double">
        <color indexed="64"/>
      </bottom>
      <diagonal/>
    </border>
    <border>
      <left style="double">
        <color indexed="64"/>
      </left>
      <right/>
      <top style="medium">
        <color indexed="64"/>
      </top>
      <bottom/>
      <diagonal/>
    </border>
    <border>
      <left style="medium">
        <color indexed="64"/>
      </left>
      <right style="medium">
        <color indexed="64"/>
      </right>
      <top style="thin">
        <color indexed="64"/>
      </top>
      <bottom style="medium">
        <color indexed="64"/>
      </bottom>
      <diagonal/>
    </border>
    <border>
      <left/>
      <right style="double">
        <color indexed="8"/>
      </right>
      <top style="double">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top style="double">
        <color indexed="64"/>
      </top>
      <bottom style="medium">
        <color indexed="64"/>
      </bottom>
      <diagonal/>
    </border>
    <border>
      <left/>
      <right style="double">
        <color indexed="64"/>
      </right>
      <top style="medium">
        <color indexed="64"/>
      </top>
      <bottom style="medium">
        <color indexed="64"/>
      </bottom>
      <diagonal/>
    </border>
    <border>
      <left style="medium">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right style="thin">
        <color indexed="64"/>
      </right>
      <top style="double">
        <color indexed="64"/>
      </top>
      <bottom style="thin">
        <color indexed="64"/>
      </bottom>
      <diagonal/>
    </border>
    <border>
      <left style="thin">
        <color indexed="64"/>
      </left>
      <right/>
      <top style="double">
        <color indexed="64"/>
      </top>
      <bottom style="double">
        <color indexed="64"/>
      </bottom>
      <diagonal/>
    </border>
    <border>
      <left style="double">
        <color indexed="64"/>
      </left>
      <right/>
      <top/>
      <bottom style="medium">
        <color indexed="64"/>
      </bottom>
      <diagonal/>
    </border>
    <border>
      <left/>
      <right/>
      <top style="medium">
        <color indexed="8"/>
      </top>
      <bottom style="medium">
        <color indexed="8"/>
      </bottom>
      <diagonal/>
    </border>
    <border>
      <left/>
      <right/>
      <top style="double">
        <color indexed="64"/>
      </top>
      <bottom style="double">
        <color indexed="8"/>
      </bottom>
      <diagonal/>
    </border>
    <border>
      <left style="medium">
        <color indexed="8"/>
      </left>
      <right/>
      <top style="medium">
        <color indexed="64"/>
      </top>
      <bottom style="medium">
        <color indexed="8"/>
      </bottom>
      <diagonal/>
    </border>
    <border>
      <left/>
      <right/>
      <top style="medium">
        <color indexed="64"/>
      </top>
      <bottom style="medium">
        <color indexed="8"/>
      </bottom>
      <diagonal/>
    </border>
    <border>
      <left/>
      <right style="double">
        <color indexed="64"/>
      </right>
      <top style="medium">
        <color indexed="64"/>
      </top>
      <bottom style="medium">
        <color indexed="8"/>
      </bottom>
      <diagonal/>
    </border>
    <border>
      <left/>
      <right style="medium">
        <color indexed="64"/>
      </right>
      <top style="double">
        <color indexed="8"/>
      </top>
      <bottom/>
      <diagonal/>
    </border>
    <border>
      <left style="medium">
        <color indexed="64"/>
      </left>
      <right/>
      <top style="double">
        <color indexed="8"/>
      </top>
      <bottom style="medium">
        <color indexed="64"/>
      </bottom>
      <diagonal/>
    </border>
    <border>
      <left/>
      <right/>
      <top style="double">
        <color indexed="8"/>
      </top>
      <bottom style="medium">
        <color indexed="64"/>
      </bottom>
      <diagonal/>
    </border>
    <border>
      <left style="double">
        <color auto="1"/>
      </left>
      <right/>
      <top/>
      <bottom/>
      <diagonal/>
    </border>
    <border>
      <left style="thin">
        <color indexed="8"/>
      </left>
      <right/>
      <top style="double">
        <color indexed="8"/>
      </top>
      <bottom style="double">
        <color indexed="8"/>
      </bottom>
      <diagonal/>
    </border>
    <border>
      <left/>
      <right/>
      <top style="double">
        <color indexed="8"/>
      </top>
      <bottom/>
      <diagonal/>
    </border>
    <border>
      <left style="double">
        <color indexed="64"/>
      </left>
      <right/>
      <top style="double">
        <color indexed="8"/>
      </top>
      <bottom/>
      <diagonal/>
    </border>
    <border>
      <left style="double">
        <color indexed="64"/>
      </left>
      <right style="double">
        <color indexed="64"/>
      </right>
      <top style="thin">
        <color indexed="64"/>
      </top>
      <bottom style="thin">
        <color indexed="64"/>
      </bottom>
      <diagonal/>
    </border>
    <border>
      <left/>
      <right/>
      <top style="double">
        <color indexed="64"/>
      </top>
      <bottom/>
      <diagonal/>
    </border>
    <border>
      <left/>
      <right/>
      <top style="thin">
        <color indexed="64"/>
      </top>
      <bottom/>
      <diagonal/>
    </border>
    <border>
      <left/>
      <right style="thin">
        <color indexed="64"/>
      </right>
      <top style="double">
        <color indexed="8"/>
      </top>
      <bottom style="double">
        <color indexed="8"/>
      </bottom>
      <diagonal/>
    </border>
    <border>
      <left style="thin">
        <color indexed="64"/>
      </left>
      <right/>
      <top style="double">
        <color indexed="8"/>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diagonal/>
    </border>
    <border>
      <left/>
      <right style="thin">
        <color indexed="64"/>
      </right>
      <top style="double">
        <color indexed="8"/>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diagonal/>
    </border>
    <border>
      <left style="double">
        <color indexed="8"/>
      </left>
      <right/>
      <top style="double">
        <color indexed="8"/>
      </top>
      <bottom style="double">
        <color indexed="8"/>
      </bottom>
      <diagonal/>
    </border>
    <border>
      <left/>
      <right style="double">
        <color auto="1"/>
      </right>
      <top/>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auto="1"/>
      </left>
      <right/>
      <top style="thin">
        <color auto="1"/>
      </top>
      <bottom style="thin">
        <color auto="1"/>
      </bottom>
      <diagonal/>
    </border>
    <border>
      <left/>
      <right/>
      <top style="thin">
        <color auto="1"/>
      </top>
      <bottom style="thin">
        <color auto="1"/>
      </bottom>
      <diagonal/>
    </border>
    <border>
      <left/>
      <right/>
      <top/>
      <bottom style="double">
        <color auto="1"/>
      </bottom>
      <diagonal/>
    </border>
    <border>
      <left/>
      <right style="double">
        <color indexed="8"/>
      </right>
      <top style="double">
        <color indexed="64"/>
      </top>
      <bottom style="double">
        <color indexed="8"/>
      </bottom>
      <diagonal/>
    </border>
    <border>
      <left/>
      <right style="double">
        <color indexed="64"/>
      </right>
      <top style="thin">
        <color auto="1"/>
      </top>
      <bottom/>
      <diagonal/>
    </border>
    <border>
      <left style="thin">
        <color indexed="64"/>
      </left>
      <right/>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top style="thin">
        <color auto="1"/>
      </top>
      <bottom style="thin">
        <color indexed="64"/>
      </bottom>
      <diagonal/>
    </border>
    <border>
      <left style="double">
        <color indexed="64"/>
      </left>
      <right/>
      <top style="thin">
        <color auto="1"/>
      </top>
      <bottom style="thin">
        <color indexed="64"/>
      </bottom>
      <diagonal/>
    </border>
    <border>
      <left/>
      <right style="double">
        <color indexed="64"/>
      </right>
      <top style="thin">
        <color auto="1"/>
      </top>
      <bottom style="thin">
        <color indexed="64"/>
      </bottom>
      <diagonal/>
    </border>
    <border>
      <left style="thin">
        <color indexed="64"/>
      </left>
      <right/>
      <top style="double">
        <color indexed="64"/>
      </top>
      <bottom/>
      <diagonal/>
    </border>
    <border>
      <left style="double">
        <color indexed="8"/>
      </left>
      <right/>
      <top style="double">
        <color indexed="8"/>
      </top>
      <bottom/>
      <diagonal/>
    </border>
    <border>
      <left/>
      <right/>
      <top style="double">
        <color indexed="8"/>
      </top>
      <bottom/>
      <diagonal/>
    </border>
    <border>
      <left style="double">
        <color indexed="8"/>
      </left>
      <right/>
      <top style="double">
        <color indexed="8"/>
      </top>
      <bottom style="thin">
        <color indexed="8"/>
      </bottom>
      <diagonal/>
    </border>
    <border>
      <left/>
      <right/>
      <top style="double">
        <color indexed="8"/>
      </top>
      <bottom style="thin">
        <color indexed="8"/>
      </bottom>
      <diagonal/>
    </border>
    <border>
      <left/>
      <right style="thin">
        <color indexed="8"/>
      </right>
      <top style="double">
        <color indexed="8"/>
      </top>
      <bottom style="thin">
        <color indexed="8"/>
      </bottom>
      <diagonal/>
    </border>
    <border>
      <left/>
      <right style="medium">
        <color indexed="8"/>
      </right>
      <top/>
      <bottom style="double">
        <color indexed="64"/>
      </bottom>
      <diagonal/>
    </border>
    <border>
      <left style="medium">
        <color indexed="8"/>
      </left>
      <right/>
      <top style="medium">
        <color indexed="8"/>
      </top>
      <bottom style="double">
        <color indexed="64"/>
      </bottom>
      <diagonal/>
    </border>
    <border>
      <left/>
      <right style="double">
        <color indexed="64"/>
      </right>
      <top style="medium">
        <color indexed="8"/>
      </top>
      <bottom style="double">
        <color indexed="64"/>
      </bottom>
      <diagonal/>
    </border>
    <border>
      <left/>
      <right/>
      <top style="double">
        <color indexed="64"/>
      </top>
      <bottom style="thin">
        <color indexed="64"/>
      </bottom>
      <diagonal/>
    </border>
    <border>
      <left/>
      <right style="double">
        <color indexed="8"/>
      </right>
      <top style="double">
        <color indexed="64"/>
      </top>
      <bottom style="thin">
        <color indexed="64"/>
      </bottom>
      <diagonal/>
    </border>
    <border>
      <left/>
      <right/>
      <top/>
      <bottom style="thin">
        <color indexed="64"/>
      </bottom>
      <diagonal/>
    </border>
    <border>
      <left/>
      <right style="double">
        <color auto="1"/>
      </right>
      <top/>
      <bottom style="double">
        <color indexed="64"/>
      </bottom>
      <diagonal/>
    </border>
    <border>
      <left/>
      <right style="thin">
        <color indexed="8"/>
      </right>
      <top style="double">
        <color indexed="8"/>
      </top>
      <bottom style="double">
        <color indexed="8"/>
      </bottom>
      <diagonal/>
    </border>
    <border>
      <left style="thin">
        <color indexed="8"/>
      </left>
      <right style="thin">
        <color indexed="8"/>
      </right>
      <top style="double">
        <color indexed="8"/>
      </top>
      <bottom style="double">
        <color indexed="8"/>
      </bottom>
      <diagonal/>
    </border>
    <border>
      <left/>
      <right/>
      <top style="medium">
        <color indexed="8"/>
      </top>
      <bottom style="double">
        <color indexed="8"/>
      </bottom>
      <diagonal/>
    </border>
    <border>
      <left style="thin">
        <color indexed="8"/>
      </left>
      <right style="double">
        <color indexed="8"/>
      </right>
      <top style="double">
        <color indexed="8"/>
      </top>
      <bottom style="double">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right/>
      <top style="double">
        <color indexed="8"/>
      </top>
      <bottom style="double">
        <color indexed="8"/>
      </bottom>
      <diagonal/>
    </border>
    <border>
      <left style="thin">
        <color indexed="64"/>
      </left>
      <right style="thin">
        <color indexed="64"/>
      </right>
      <top style="double">
        <color indexed="64"/>
      </top>
      <bottom/>
      <diagonal/>
    </border>
    <border>
      <left style="double">
        <color indexed="64"/>
      </left>
      <right style="thin">
        <color indexed="8"/>
      </right>
      <top style="thin">
        <color indexed="64"/>
      </top>
      <bottom style="thin">
        <color indexed="64"/>
      </bottom>
      <diagonal/>
    </border>
    <border>
      <left style="double">
        <color indexed="64"/>
      </left>
      <right style="thin">
        <color indexed="8"/>
      </right>
      <top style="thin">
        <color indexed="64"/>
      </top>
      <bottom style="double">
        <color indexed="8"/>
      </bottom>
      <diagonal/>
    </border>
    <border>
      <left style="thin">
        <color indexed="8"/>
      </left>
      <right style="thin">
        <color indexed="8"/>
      </right>
      <top style="thin">
        <color indexed="64"/>
      </top>
      <bottom style="double">
        <color indexed="8"/>
      </bottom>
      <diagonal/>
    </border>
    <border>
      <left style="thin">
        <color indexed="8"/>
      </left>
      <right style="thin">
        <color indexed="8"/>
      </right>
      <top style="thin">
        <color indexed="8"/>
      </top>
      <bottom style="thin">
        <color indexed="8"/>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double">
        <color indexed="8"/>
      </right>
      <top style="double">
        <color indexed="64"/>
      </top>
      <bottom style="thin">
        <color indexed="64"/>
      </bottom>
      <diagonal/>
    </border>
    <border>
      <left/>
      <right/>
      <top style="thin">
        <color indexed="64"/>
      </top>
      <bottom style="double">
        <color indexed="8"/>
      </bottom>
      <diagonal/>
    </border>
    <border>
      <left/>
      <right/>
      <top style="thin">
        <color indexed="8"/>
      </top>
      <bottom style="thin">
        <color indexed="64"/>
      </bottom>
      <diagonal/>
    </border>
    <border>
      <left style="thin">
        <color indexed="64"/>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bottom style="medium">
        <color indexed="8"/>
      </bottom>
      <diagonal/>
    </border>
    <border>
      <left/>
      <right/>
      <top style="double">
        <color indexed="8"/>
      </top>
      <bottom/>
      <diagonal/>
    </border>
    <border>
      <left style="double">
        <color indexed="8"/>
      </left>
      <right/>
      <top style="double">
        <color indexed="8"/>
      </top>
      <bottom/>
      <diagonal/>
    </border>
    <border>
      <left style="thin">
        <color indexed="64"/>
      </left>
      <right style="thin">
        <color indexed="64"/>
      </right>
      <top style="thin">
        <color indexed="64"/>
      </top>
      <bottom style="double">
        <color auto="1"/>
      </bottom>
      <diagonal/>
    </border>
    <border>
      <left/>
      <right style="thin">
        <color indexed="64"/>
      </right>
      <top style="thin">
        <color indexed="64"/>
      </top>
      <bottom style="double">
        <color indexed="64"/>
      </bottom>
      <diagonal/>
    </border>
    <border>
      <left style="double">
        <color indexed="8"/>
      </left>
      <right/>
      <top style="double">
        <color indexed="64"/>
      </top>
      <bottom style="double">
        <color indexed="8"/>
      </bottom>
      <diagonal/>
    </border>
    <border>
      <left style="double">
        <color indexed="64"/>
      </left>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medium">
        <color indexed="8"/>
      </bottom>
      <diagonal/>
    </border>
    <border>
      <left style="thin">
        <color indexed="64"/>
      </left>
      <right/>
      <top style="thick">
        <color indexed="64"/>
      </top>
      <bottom style="thin">
        <color indexed="64"/>
      </bottom>
      <diagonal/>
    </border>
    <border>
      <left style="double">
        <color indexed="64"/>
      </left>
      <right style="thin">
        <color indexed="8"/>
      </right>
      <top style="thick">
        <color indexed="64"/>
      </top>
      <bottom/>
      <diagonal/>
    </border>
    <border>
      <left/>
      <right style="thin">
        <color indexed="8"/>
      </right>
      <top style="thick">
        <color indexed="64"/>
      </top>
      <bottom/>
      <diagonal/>
    </border>
    <border>
      <left/>
      <right/>
      <top style="thick">
        <color indexed="64"/>
      </top>
      <bottom style="thin">
        <color indexed="64"/>
      </bottom>
      <diagonal/>
    </border>
    <border>
      <left style="double">
        <color auto="1"/>
      </left>
      <right style="thin">
        <color auto="1"/>
      </right>
      <top style="double">
        <color indexed="64"/>
      </top>
      <bottom/>
      <diagonal/>
    </border>
    <border>
      <left style="double">
        <color indexed="64"/>
      </left>
      <right style="thin">
        <color indexed="8"/>
      </right>
      <top style="double">
        <color indexed="64"/>
      </top>
      <bottom style="double">
        <color indexed="64"/>
      </bottom>
      <diagonal/>
    </border>
    <border>
      <left/>
      <right style="thin">
        <color indexed="8"/>
      </right>
      <top style="double">
        <color indexed="64"/>
      </top>
      <bottom style="double">
        <color indexed="64"/>
      </bottom>
      <diagonal/>
    </border>
    <border>
      <left style="thin">
        <color indexed="8"/>
      </left>
      <right/>
      <top style="double">
        <color indexed="64"/>
      </top>
      <bottom style="double">
        <color indexed="64"/>
      </bottom>
      <diagonal/>
    </border>
    <border>
      <left style="double">
        <color indexed="64"/>
      </left>
      <right style="thin">
        <color indexed="64"/>
      </right>
      <top style="thin">
        <color indexed="64"/>
      </top>
      <bottom/>
      <diagonal/>
    </border>
    <border>
      <left style="thin">
        <color indexed="64"/>
      </left>
      <right/>
      <top style="thin">
        <color indexed="64"/>
      </top>
      <bottom style="thin">
        <color indexed="64"/>
      </bottom>
      <diagonal/>
    </border>
    <border>
      <left style="double">
        <color auto="1"/>
      </left>
      <right style="thin">
        <color auto="1"/>
      </right>
      <top style="thick">
        <color auto="1"/>
      </top>
      <bottom/>
      <diagonal/>
    </border>
    <border>
      <left/>
      <right/>
      <top style="double">
        <color indexed="8"/>
      </top>
      <bottom style="double">
        <color indexed="8"/>
      </bottom>
      <diagonal/>
    </border>
    <border>
      <left/>
      <right style="double">
        <color indexed="64"/>
      </right>
      <top style="thin">
        <color indexed="64"/>
      </top>
      <bottom style="double">
        <color indexed="8"/>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thin">
        <color indexed="64"/>
      </bottom>
      <diagonal style="thin">
        <color indexed="64"/>
      </diagonal>
    </border>
    <border>
      <left/>
      <right style="double">
        <color indexed="64"/>
      </right>
      <top style="double">
        <color indexed="64"/>
      </top>
      <bottom/>
      <diagonal/>
    </border>
    <border>
      <left style="double">
        <color indexed="8"/>
      </left>
      <right/>
      <top style="double">
        <color indexed="8"/>
      </top>
      <bottom style="double">
        <color indexed="8"/>
      </bottom>
      <diagonal/>
    </border>
    <border>
      <left style="thin">
        <color indexed="8"/>
      </left>
      <right/>
      <top style="double">
        <color indexed="8"/>
      </top>
      <bottom style="double">
        <color indexed="8"/>
      </bottom>
      <diagonal/>
    </border>
    <border>
      <left style="double">
        <color indexed="64"/>
      </left>
      <right/>
      <top style="double">
        <color indexed="8"/>
      </top>
      <bottom style="double">
        <color indexed="8"/>
      </bottom>
      <diagonal/>
    </border>
    <border>
      <left style="thin">
        <color indexed="8"/>
      </left>
      <right/>
      <top style="thin">
        <color indexed="8"/>
      </top>
      <bottom/>
      <diagonal/>
    </border>
    <border>
      <left/>
      <right/>
      <top style="thin">
        <color indexed="8"/>
      </top>
      <bottom/>
      <diagonal/>
    </border>
    <border>
      <left/>
      <right style="double">
        <color indexed="64"/>
      </right>
      <top/>
      <bottom style="thin">
        <color indexed="64"/>
      </bottom>
      <diagonal/>
    </border>
    <border>
      <left/>
      <right/>
      <top style="double">
        <color indexed="64"/>
      </top>
      <bottom/>
      <diagonal/>
    </border>
    <border>
      <left/>
      <right/>
      <top style="double">
        <color indexed="64"/>
      </top>
      <bottom style="thin">
        <color indexed="64"/>
      </bottom>
      <diagonal/>
    </border>
    <border>
      <left/>
      <right/>
      <top style="double">
        <color auto="1"/>
      </top>
      <bottom style="double">
        <color auto="1"/>
      </bottom>
      <diagonal/>
    </border>
    <border>
      <left style="thin">
        <color indexed="64"/>
      </left>
      <right/>
      <top style="double">
        <color indexed="8"/>
      </top>
      <bottom style="double">
        <color indexed="8"/>
      </bottom>
      <diagonal/>
    </border>
    <border>
      <left style="double">
        <color indexed="64"/>
      </left>
      <right/>
      <top style="double">
        <color indexed="64"/>
      </top>
      <bottom/>
      <diagonal/>
    </border>
    <border>
      <left style="double">
        <color indexed="8"/>
      </left>
      <right/>
      <top style="double">
        <color indexed="64"/>
      </top>
      <bottom/>
      <diagonal/>
    </border>
    <border>
      <left style="thin">
        <color auto="1"/>
      </left>
      <right style="thin">
        <color auto="1"/>
      </right>
      <top style="double">
        <color auto="1"/>
      </top>
      <bottom style="thin">
        <color indexed="64"/>
      </bottom>
      <diagonal/>
    </border>
    <border>
      <left style="thin">
        <color indexed="8"/>
      </left>
      <right style="thin">
        <color indexed="8"/>
      </right>
      <top style="thin">
        <color indexed="8"/>
      </top>
      <bottom style="thin">
        <color indexed="64"/>
      </bottom>
      <diagonal/>
    </border>
    <border>
      <left style="double">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double">
        <color auto="1"/>
      </left>
      <right style="double">
        <color indexed="64"/>
      </right>
      <top style="thin">
        <color indexed="64"/>
      </top>
      <bottom style="double">
        <color auto="1"/>
      </bottom>
      <diagonal/>
    </border>
    <border>
      <left style="double">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double">
        <color indexed="8"/>
      </left>
      <right/>
      <top style="thin">
        <color indexed="8"/>
      </top>
      <bottom style="double">
        <color indexed="8"/>
      </bottom>
      <diagonal/>
    </border>
    <border>
      <left/>
      <right/>
      <top style="thin">
        <color indexed="8"/>
      </top>
      <bottom style="double">
        <color indexed="8"/>
      </bottom>
      <diagonal/>
    </border>
    <border>
      <left/>
      <right style="thin">
        <color indexed="8"/>
      </right>
      <top style="thin">
        <color indexed="8"/>
      </top>
      <bottom style="double">
        <color indexed="8"/>
      </bottom>
      <diagonal/>
    </border>
    <border>
      <left/>
      <right/>
      <top style="double">
        <color auto="1"/>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double">
        <color indexed="64"/>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style="double">
        <color indexed="8"/>
      </left>
      <right style="double">
        <color indexed="64"/>
      </right>
      <top style="double">
        <color indexed="8"/>
      </top>
      <bottom/>
      <diagonal/>
    </border>
    <border>
      <left style="double">
        <color indexed="8"/>
      </left>
      <right style="double">
        <color indexed="64"/>
      </right>
      <top/>
      <bottom/>
      <diagonal/>
    </border>
    <border>
      <left style="double">
        <color indexed="8"/>
      </left>
      <right style="double">
        <color indexed="64"/>
      </right>
      <top/>
      <bottom style="thin">
        <color indexed="64"/>
      </bottom>
      <diagonal/>
    </border>
    <border>
      <left style="double">
        <color indexed="8"/>
      </left>
      <right style="double">
        <color indexed="64"/>
      </right>
      <top style="thin">
        <color indexed="64"/>
      </top>
      <bottom style="thin">
        <color indexed="64"/>
      </bottom>
      <diagonal/>
    </border>
    <border>
      <left style="double">
        <color indexed="8"/>
      </left>
      <right style="double">
        <color indexed="64"/>
      </right>
      <top style="thin">
        <color indexed="64"/>
      </top>
      <bottom style="double">
        <color indexed="8"/>
      </bottom>
      <diagonal/>
    </border>
    <border>
      <left/>
      <right style="double">
        <color indexed="8"/>
      </right>
      <top style="double">
        <color indexed="8"/>
      </top>
      <bottom/>
      <diagonal/>
    </border>
    <border>
      <left/>
      <right/>
      <top style="thin">
        <color indexed="8"/>
      </top>
      <bottom style="thin">
        <color indexed="8"/>
      </bottom>
      <diagonal/>
    </border>
    <border>
      <left/>
      <right style="double">
        <color indexed="8"/>
      </right>
      <top style="thin">
        <color indexed="8"/>
      </top>
      <bottom style="thin">
        <color indexed="8"/>
      </bottom>
      <diagonal/>
    </border>
    <border>
      <left style="double">
        <color indexed="64"/>
      </left>
      <right style="double">
        <color indexed="64"/>
      </right>
      <top style="thin">
        <color indexed="64"/>
      </top>
      <bottom style="double">
        <color indexed="8"/>
      </bottom>
      <diagonal/>
    </border>
    <border>
      <left style="thin">
        <color indexed="8"/>
      </left>
      <right/>
      <top/>
      <bottom style="thin">
        <color indexed="8"/>
      </bottom>
      <diagonal/>
    </border>
    <border>
      <left/>
      <right/>
      <top/>
      <bottom style="thin">
        <color indexed="8"/>
      </bottom>
      <diagonal/>
    </border>
    <border>
      <left/>
      <right style="double">
        <color indexed="8"/>
      </right>
      <top/>
      <bottom style="thin">
        <color indexed="8"/>
      </bottom>
      <diagonal/>
    </border>
    <border>
      <left style="thin">
        <color indexed="8"/>
      </left>
      <right/>
      <top style="double">
        <color indexed="64"/>
      </top>
      <bottom style="thin">
        <color indexed="8"/>
      </bottom>
      <diagonal/>
    </border>
    <border>
      <left/>
      <right/>
      <top style="double">
        <color indexed="64"/>
      </top>
      <bottom style="thin">
        <color indexed="8"/>
      </bottom>
      <diagonal/>
    </border>
    <border>
      <left/>
      <right style="double">
        <color indexed="8"/>
      </right>
      <top style="double">
        <color indexed="64"/>
      </top>
      <bottom style="thin">
        <color indexed="8"/>
      </bottom>
      <diagonal/>
    </border>
    <border>
      <left style="double">
        <color theme="0" tint="-0.499984740745262"/>
      </left>
      <right/>
      <top style="double">
        <color theme="0" tint="-0.499984740745262"/>
      </top>
      <bottom/>
      <diagonal/>
    </border>
    <border>
      <left/>
      <right/>
      <top style="double">
        <color theme="0" tint="-0.499984740745262"/>
      </top>
      <bottom/>
      <diagonal/>
    </border>
    <border>
      <left style="double">
        <color theme="0" tint="-0.499984740745262"/>
      </left>
      <right/>
      <top/>
      <bottom style="double">
        <color indexed="55"/>
      </bottom>
      <diagonal/>
    </border>
    <border>
      <left style="double">
        <color theme="0" tint="-0.499984740745262"/>
      </left>
      <right/>
      <top style="double">
        <color indexed="55"/>
      </top>
      <bottom style="thin">
        <color indexed="55"/>
      </bottom>
      <diagonal/>
    </border>
    <border>
      <left style="double">
        <color theme="0" tint="-0.499984740745262"/>
      </left>
      <right/>
      <top style="thin">
        <color indexed="55"/>
      </top>
      <bottom style="thin">
        <color indexed="55"/>
      </bottom>
      <diagonal/>
    </border>
    <border>
      <left/>
      <right/>
      <top style="thin">
        <color indexed="55"/>
      </top>
      <bottom style="thin">
        <color indexed="55"/>
      </bottom>
      <diagonal/>
    </border>
    <border>
      <left/>
      <right/>
      <top style="thin">
        <color indexed="55"/>
      </top>
      <bottom/>
      <diagonal/>
    </border>
    <border>
      <left style="double">
        <color theme="0" tint="-0.499984740745262"/>
      </left>
      <right/>
      <top style="thin">
        <color indexed="55"/>
      </top>
      <bottom style="double">
        <color indexed="55"/>
      </bottom>
      <diagonal/>
    </border>
    <border>
      <left/>
      <right/>
      <top style="thin">
        <color indexed="55"/>
      </top>
      <bottom style="double">
        <color indexed="55"/>
      </bottom>
      <diagonal/>
    </border>
    <border>
      <left style="double">
        <color theme="0" tint="-0.499984740745262"/>
      </left>
      <right/>
      <top style="double">
        <color indexed="55"/>
      </top>
      <bottom style="double">
        <color theme="0" tint="-0.499984740745262"/>
      </bottom>
      <diagonal/>
    </border>
    <border>
      <left/>
      <right/>
      <top style="double">
        <color indexed="55"/>
      </top>
      <bottom style="double">
        <color theme="0" tint="-0.499984740745262"/>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double">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double">
        <color indexed="64"/>
      </top>
      <bottom/>
      <diagonal/>
    </border>
    <border>
      <left/>
      <right style="medium">
        <color indexed="64"/>
      </right>
      <top/>
      <bottom style="double">
        <color indexed="64"/>
      </bottom>
      <diagonal/>
    </border>
    <border>
      <left style="double">
        <color indexed="8"/>
      </left>
      <right/>
      <top style="thin">
        <color indexed="8"/>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bottom style="double">
        <color indexed="64"/>
      </bottom>
      <diagonal/>
    </border>
    <border>
      <left/>
      <right style="thin">
        <color indexed="64"/>
      </right>
      <top/>
      <bottom style="double">
        <color indexed="64"/>
      </bottom>
      <diagonal/>
    </border>
    <border>
      <left style="thick">
        <color indexed="64"/>
      </left>
      <right/>
      <top style="double">
        <color indexed="64"/>
      </top>
      <bottom style="medium">
        <color indexed="64"/>
      </bottom>
      <diagonal/>
    </border>
    <border>
      <left/>
      <right style="thick">
        <color indexed="64"/>
      </right>
      <top style="double">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top style="medium">
        <color indexed="64"/>
      </top>
      <bottom/>
      <diagonal/>
    </border>
    <border>
      <left style="thin">
        <color indexed="64"/>
      </left>
      <right style="thick">
        <color indexed="64"/>
      </right>
      <top style="medium">
        <color indexed="64"/>
      </top>
      <bottom/>
      <diagonal/>
    </border>
    <border>
      <left style="thick">
        <color indexed="64"/>
      </left>
      <right style="thin">
        <color indexed="64"/>
      </right>
      <top/>
      <bottom/>
      <diagonal/>
    </border>
    <border>
      <left style="thin">
        <color indexed="64"/>
      </left>
      <right style="thick">
        <color indexed="64"/>
      </right>
      <top/>
      <bottom/>
      <diagonal/>
    </border>
    <border>
      <left style="medium">
        <color indexed="64"/>
      </left>
      <right style="thick">
        <color indexed="64"/>
      </right>
      <top style="double">
        <color indexed="64"/>
      </top>
      <bottom style="medium">
        <color indexed="64"/>
      </bottom>
      <diagonal/>
    </border>
    <border>
      <left/>
      <right style="thick">
        <color indexed="64"/>
      </right>
      <top/>
      <bottom/>
      <diagonal/>
    </border>
    <border>
      <left style="thick">
        <color indexed="64"/>
      </left>
      <right style="thin">
        <color indexed="64"/>
      </right>
      <top style="double">
        <color indexed="64"/>
      </top>
      <bottom style="double">
        <color indexed="64"/>
      </bottom>
      <diagonal/>
    </border>
    <border>
      <left style="thin">
        <color indexed="64"/>
      </left>
      <right style="thick">
        <color indexed="64"/>
      </right>
      <top style="double">
        <color indexed="64"/>
      </top>
      <bottom style="double">
        <color indexed="64"/>
      </bottom>
      <diagonal/>
    </border>
    <border>
      <left style="thick">
        <color indexed="64"/>
      </left>
      <right/>
      <top style="double">
        <color indexed="64"/>
      </top>
      <bottom style="thin">
        <color indexed="64"/>
      </bottom>
      <diagonal/>
    </border>
    <border>
      <left style="thin">
        <color indexed="64"/>
      </left>
      <right style="thick">
        <color indexed="64"/>
      </right>
      <top style="double">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style="thick">
        <color indexed="64"/>
      </left>
      <right style="thin">
        <color indexed="8"/>
      </right>
      <top style="medium">
        <color indexed="64"/>
      </top>
      <bottom/>
      <diagonal/>
    </border>
    <border>
      <left/>
      <right style="thick">
        <color indexed="64"/>
      </right>
      <top style="medium">
        <color indexed="64"/>
      </top>
      <bottom/>
      <diagonal/>
    </border>
    <border>
      <left style="thick">
        <color indexed="64"/>
      </left>
      <right style="thin">
        <color indexed="8"/>
      </right>
      <top/>
      <bottom style="double">
        <color indexed="64"/>
      </bottom>
      <diagonal/>
    </border>
    <border>
      <left style="thin">
        <color indexed="8"/>
      </left>
      <right style="thick">
        <color indexed="64"/>
      </right>
      <top/>
      <bottom style="double">
        <color indexed="64"/>
      </bottom>
      <diagonal/>
    </border>
    <border>
      <left style="thick">
        <color indexed="64"/>
      </left>
      <right/>
      <top style="double">
        <color indexed="64"/>
      </top>
      <bottom/>
      <diagonal/>
    </border>
    <border>
      <left style="thick">
        <color indexed="64"/>
      </left>
      <right style="thin">
        <color indexed="8"/>
      </right>
      <top style="double">
        <color indexed="64"/>
      </top>
      <bottom style="double">
        <color indexed="64"/>
      </bottom>
      <diagonal/>
    </border>
    <border>
      <left style="thin">
        <color indexed="8"/>
      </left>
      <right style="thick">
        <color indexed="64"/>
      </right>
      <top style="double">
        <color indexed="64"/>
      </top>
      <bottom style="double">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right style="thick">
        <color indexed="64"/>
      </right>
      <top style="thin">
        <color indexed="64"/>
      </top>
      <bottom style="double">
        <color indexed="64"/>
      </bottom>
      <diagonal/>
    </border>
    <border>
      <left/>
      <right/>
      <top/>
      <bottom style="double">
        <color indexed="55"/>
      </bottom>
      <diagonal/>
    </border>
    <border>
      <left style="thick">
        <color indexed="55"/>
      </left>
      <right/>
      <top style="double">
        <color indexed="55"/>
      </top>
      <bottom style="thin">
        <color indexed="55"/>
      </bottom>
      <diagonal/>
    </border>
    <border>
      <left/>
      <right style="thick">
        <color indexed="55"/>
      </right>
      <top style="double">
        <color indexed="55"/>
      </top>
      <bottom style="thin">
        <color indexed="55"/>
      </bottom>
      <diagonal/>
    </border>
    <border>
      <left style="thick">
        <color indexed="55"/>
      </left>
      <right/>
      <top/>
      <bottom/>
      <diagonal/>
    </border>
    <border>
      <left style="thin">
        <color indexed="55"/>
      </left>
      <right style="thick">
        <color indexed="55"/>
      </right>
      <top style="thin">
        <color indexed="55"/>
      </top>
      <bottom style="double">
        <color indexed="55"/>
      </bottom>
      <diagonal/>
    </border>
    <border>
      <left style="thin">
        <color indexed="55"/>
      </left>
      <right style="thick">
        <color indexed="55"/>
      </right>
      <top/>
      <bottom style="thin">
        <color indexed="55"/>
      </bottom>
      <diagonal/>
    </border>
    <border>
      <left style="thin">
        <color indexed="55"/>
      </left>
      <right style="thick">
        <color indexed="55"/>
      </right>
      <top style="thin">
        <color indexed="55"/>
      </top>
      <bottom style="thin">
        <color indexed="55"/>
      </bottom>
      <diagonal/>
    </border>
    <border>
      <left style="thin">
        <color indexed="55"/>
      </left>
      <right style="thick">
        <color indexed="55"/>
      </right>
      <top style="thin">
        <color indexed="55"/>
      </top>
      <bottom/>
      <diagonal/>
    </border>
    <border>
      <left style="thick">
        <color indexed="55"/>
      </left>
      <right/>
      <top/>
      <bottom style="double">
        <color theme="0" tint="-0.499984740745262"/>
      </bottom>
      <diagonal/>
    </border>
    <border>
      <left style="thin">
        <color indexed="55"/>
      </left>
      <right style="thick">
        <color indexed="55"/>
      </right>
      <top style="double">
        <color indexed="55"/>
      </top>
      <bottom style="double">
        <color theme="0" tint="-0.499984740745262"/>
      </bottom>
      <diagonal/>
    </border>
    <border>
      <left style="double">
        <color indexed="8"/>
      </left>
      <right/>
      <top style="double">
        <color indexed="8"/>
      </top>
      <bottom style="double">
        <color indexed="64"/>
      </bottom>
      <diagonal/>
    </border>
    <border>
      <left style="double">
        <color indexed="8"/>
      </left>
      <right/>
      <top/>
      <bottom style="double">
        <color indexed="8"/>
      </bottom>
      <diagonal/>
    </border>
    <border>
      <left/>
      <right/>
      <top/>
      <bottom style="double">
        <color indexed="64"/>
      </bottom>
      <diagonal/>
    </border>
    <border>
      <left/>
      <right style="thin">
        <color indexed="8"/>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8"/>
      </right>
      <top/>
      <bottom style="double">
        <color indexed="8"/>
      </bottom>
      <diagonal/>
    </border>
    <border>
      <left style="thick">
        <color indexed="64"/>
      </left>
      <right style="thin">
        <color indexed="8"/>
      </right>
      <top style="thin">
        <color indexed="64"/>
      </top>
      <bottom style="medium">
        <color indexed="64"/>
      </bottom>
      <diagonal/>
    </border>
    <border>
      <left style="thin">
        <color indexed="8"/>
      </left>
      <right style="thick">
        <color indexed="64"/>
      </right>
      <top style="thin">
        <color indexed="64"/>
      </top>
      <bottom style="medium">
        <color indexed="64"/>
      </bottom>
      <diagonal/>
    </border>
    <border>
      <left style="thick">
        <color indexed="64"/>
      </left>
      <right style="thin">
        <color indexed="8"/>
      </right>
      <top style="double">
        <color indexed="8"/>
      </top>
      <bottom style="double">
        <color indexed="8"/>
      </bottom>
      <diagonal/>
    </border>
    <border>
      <left style="thin">
        <color indexed="8"/>
      </left>
      <right style="thick">
        <color indexed="64"/>
      </right>
      <top style="double">
        <color indexed="8"/>
      </top>
      <bottom style="double">
        <color indexed="8"/>
      </bottom>
      <diagonal/>
    </border>
    <border>
      <left style="thick">
        <color indexed="64"/>
      </left>
      <right style="thin">
        <color indexed="8"/>
      </right>
      <top/>
      <bottom/>
      <diagonal/>
    </border>
    <border>
      <left/>
      <right style="thick">
        <color indexed="64"/>
      </right>
      <top/>
      <bottom style="double">
        <color indexed="64"/>
      </bottom>
      <diagonal/>
    </border>
    <border>
      <left/>
      <right style="thick">
        <color indexed="64"/>
      </right>
      <top style="thin">
        <color auto="1"/>
      </top>
      <bottom style="thin">
        <color auto="1"/>
      </bottom>
      <diagonal/>
    </border>
    <border>
      <left style="thin">
        <color indexed="64"/>
      </left>
      <right style="thick">
        <color indexed="64"/>
      </right>
      <top style="thin">
        <color indexed="64"/>
      </top>
      <bottom style="medium">
        <color indexed="64"/>
      </bottom>
      <diagonal/>
    </border>
    <border>
      <left style="thick">
        <color indexed="64"/>
      </left>
      <right style="thin">
        <color indexed="8"/>
      </right>
      <top/>
      <bottom style="double">
        <color indexed="8"/>
      </bottom>
      <diagonal/>
    </border>
    <border>
      <left style="double">
        <color indexed="8"/>
      </left>
      <right style="thick">
        <color indexed="64"/>
      </right>
      <top style="double">
        <color indexed="8"/>
      </top>
      <bottom style="double">
        <color indexed="8"/>
      </bottom>
      <diagonal/>
    </border>
    <border>
      <left/>
      <right style="thick">
        <color indexed="64"/>
      </right>
      <top style="double">
        <color indexed="8"/>
      </top>
      <bottom style="double">
        <color indexed="8"/>
      </bottom>
      <diagonal/>
    </border>
    <border>
      <left/>
      <right/>
      <top/>
      <bottom style="double">
        <color indexed="8"/>
      </bottom>
      <diagonal/>
    </border>
    <border>
      <left style="thick">
        <color indexed="8"/>
      </left>
      <right style="thin">
        <color indexed="8"/>
      </right>
      <top style="thin">
        <color indexed="64"/>
      </top>
      <bottom style="medium">
        <color indexed="64"/>
      </bottom>
      <diagonal/>
    </border>
    <border>
      <left style="thin">
        <color indexed="8"/>
      </left>
      <right style="thick">
        <color indexed="8"/>
      </right>
      <top style="thin">
        <color indexed="64"/>
      </top>
      <bottom style="medium">
        <color indexed="64"/>
      </bottom>
      <diagonal/>
    </border>
    <border>
      <left style="thick">
        <color indexed="8"/>
      </left>
      <right/>
      <top style="double">
        <color indexed="8"/>
      </top>
      <bottom style="double">
        <color indexed="8"/>
      </bottom>
      <diagonal/>
    </border>
    <border>
      <left style="thin">
        <color indexed="8"/>
      </left>
      <right style="thick">
        <color indexed="8"/>
      </right>
      <top style="double">
        <color indexed="8"/>
      </top>
      <bottom style="double">
        <color indexed="8"/>
      </bottom>
      <diagonal/>
    </border>
    <border>
      <left style="double">
        <color indexed="8"/>
      </left>
      <right/>
      <top/>
      <bottom style="thin">
        <color indexed="8"/>
      </bottom>
      <diagonal/>
    </border>
    <border>
      <left style="double">
        <color indexed="8"/>
      </left>
      <right/>
      <top style="thin">
        <color indexed="8"/>
      </top>
      <bottom style="thin">
        <color indexed="8"/>
      </bottom>
      <diagonal/>
    </border>
    <border>
      <left style="double">
        <color indexed="8"/>
      </left>
      <right/>
      <top style="thin">
        <color indexed="8"/>
      </top>
      <bottom style="double">
        <color indexed="8"/>
      </bottom>
      <diagonal/>
    </border>
    <border>
      <left style="double">
        <color indexed="8"/>
      </left>
      <right/>
      <top style="thin">
        <color indexed="8"/>
      </top>
      <bottom/>
      <diagonal/>
    </border>
    <border>
      <left style="thick">
        <color indexed="8"/>
      </left>
      <right style="thin">
        <color indexed="8"/>
      </right>
      <top style="double">
        <color indexed="8"/>
      </top>
      <bottom style="double">
        <color indexed="8"/>
      </bottom>
      <diagonal/>
    </border>
    <border>
      <left/>
      <right style="thick">
        <color indexed="8"/>
      </right>
      <top style="double">
        <color indexed="8"/>
      </top>
      <bottom style="double">
        <color indexed="8"/>
      </bottom>
      <diagonal/>
    </border>
    <border>
      <left style="thick">
        <color indexed="8"/>
      </left>
      <right style="thin">
        <color indexed="8"/>
      </right>
      <top style="thin">
        <color indexed="64"/>
      </top>
      <bottom style="double">
        <color indexed="8"/>
      </bottom>
      <diagonal/>
    </border>
    <border>
      <left style="double">
        <color indexed="8"/>
      </left>
      <right/>
      <top style="thin">
        <color indexed="8"/>
      </top>
      <bottom style="thin">
        <color indexed="8"/>
      </bottom>
      <diagonal/>
    </border>
    <border>
      <left style="double">
        <color indexed="8"/>
      </left>
      <right/>
      <top style="thin">
        <color indexed="8"/>
      </top>
      <bottom style="double">
        <color indexed="8"/>
      </bottom>
      <diagonal/>
    </border>
    <border>
      <left style="thick">
        <color indexed="64"/>
      </left>
      <right style="thin">
        <color indexed="64"/>
      </right>
      <top style="medium">
        <color indexed="64"/>
      </top>
      <bottom/>
      <diagonal/>
    </border>
    <border>
      <left/>
      <right style="thick">
        <color indexed="64"/>
      </right>
      <top style="double">
        <color indexed="64"/>
      </top>
      <bottom style="thin">
        <color indexed="64"/>
      </bottom>
      <diagonal/>
    </border>
    <border>
      <left style="thin">
        <color indexed="64"/>
      </left>
      <right style="thick">
        <color indexed="64"/>
      </right>
      <top/>
      <bottom style="double">
        <color indexed="64"/>
      </bottom>
      <diagonal/>
    </border>
    <border>
      <left/>
      <right style="thin">
        <color auto="1"/>
      </right>
      <top style="thin">
        <color auto="1"/>
      </top>
      <bottom style="medium">
        <color indexed="8"/>
      </bottom>
      <diagonal/>
    </border>
    <border>
      <left style="thin">
        <color indexed="64"/>
      </left>
      <right style="thick">
        <color indexed="64"/>
      </right>
      <top style="thin">
        <color indexed="64"/>
      </top>
      <bottom style="double">
        <color indexed="64"/>
      </bottom>
      <diagonal/>
    </border>
    <border>
      <left style="thin">
        <color indexed="8"/>
      </left>
      <right style="thick">
        <color indexed="64"/>
      </right>
      <top style="double">
        <color indexed="64"/>
      </top>
      <bottom style="thin">
        <color indexed="64"/>
      </bottom>
      <diagonal/>
    </border>
    <border>
      <left style="thin">
        <color indexed="8"/>
      </left>
      <right style="thick">
        <color indexed="64"/>
      </right>
      <top style="thin">
        <color indexed="64"/>
      </top>
      <bottom style="thin">
        <color indexed="64"/>
      </bottom>
      <diagonal/>
    </border>
    <border>
      <left style="thin">
        <color indexed="8"/>
      </left>
      <right style="thick">
        <color indexed="64"/>
      </right>
      <top style="thin">
        <color indexed="64"/>
      </top>
      <bottom style="double">
        <color indexed="64"/>
      </bottom>
      <diagonal/>
    </border>
    <border>
      <left style="thin">
        <color indexed="8"/>
      </left>
      <right/>
      <top style="thin">
        <color indexed="64"/>
      </top>
      <bottom style="medium">
        <color indexed="64"/>
      </bottom>
      <diagonal/>
    </border>
    <border>
      <left/>
      <right/>
      <top style="thin">
        <color auto="1"/>
      </top>
      <bottom/>
      <diagonal/>
    </border>
    <border>
      <left style="thin">
        <color indexed="64"/>
      </left>
      <right style="thick">
        <color indexed="64"/>
      </right>
      <top style="double">
        <color indexed="8"/>
      </top>
      <bottom style="double">
        <color indexed="8"/>
      </bottom>
      <diagonal/>
    </border>
    <border>
      <left style="thin">
        <color indexed="64"/>
      </left>
      <right style="thick">
        <color indexed="64"/>
      </right>
      <top/>
      <bottom style="double">
        <color indexed="8"/>
      </bottom>
      <diagonal/>
    </border>
    <border>
      <left/>
      <right style="thin">
        <color indexed="64"/>
      </right>
      <top/>
      <bottom style="double">
        <color indexed="8"/>
      </bottom>
      <diagonal/>
    </border>
    <border>
      <left/>
      <right style="thick">
        <color indexed="64"/>
      </right>
      <top style="thin">
        <color indexed="64"/>
      </top>
      <bottom style="medium">
        <color indexed="64"/>
      </bottom>
      <diagonal/>
    </border>
    <border>
      <left style="thin">
        <color indexed="8"/>
      </left>
      <right style="thick">
        <color indexed="64"/>
      </right>
      <top/>
      <bottom style="double">
        <color indexed="8"/>
      </bottom>
      <diagonal/>
    </border>
    <border>
      <left/>
      <right style="thin">
        <color indexed="64"/>
      </right>
      <top style="thin">
        <color indexed="64"/>
      </top>
      <bottom style="double">
        <color indexed="8"/>
      </bottom>
      <diagonal/>
    </border>
    <border>
      <left style="thin">
        <color indexed="64"/>
      </left>
      <right style="thick">
        <color indexed="64"/>
      </right>
      <top style="thin">
        <color indexed="64"/>
      </top>
      <bottom style="double">
        <color indexed="8"/>
      </bottom>
      <diagonal/>
    </border>
    <border>
      <left style="thin">
        <color indexed="8"/>
      </left>
      <right style="thick">
        <color auto="1"/>
      </right>
      <top style="thin">
        <color indexed="64"/>
      </top>
      <bottom style="medium">
        <color indexed="64"/>
      </bottom>
      <diagonal/>
    </border>
    <border>
      <left/>
      <right style="thin">
        <color indexed="8"/>
      </right>
      <top style="thin">
        <color indexed="64"/>
      </top>
      <bottom style="double">
        <color indexed="8"/>
      </bottom>
      <diagonal/>
    </border>
    <border>
      <left/>
      <right style="thin">
        <color indexed="8"/>
      </right>
      <top style="thin">
        <color indexed="8"/>
      </top>
      <bottom/>
      <diagonal/>
    </border>
    <border>
      <left/>
      <right style="thin">
        <color indexed="8"/>
      </right>
      <top style="thin">
        <color indexed="64"/>
      </top>
      <bottom style="medium">
        <color indexed="64"/>
      </bottom>
      <diagonal/>
    </border>
    <border>
      <left/>
      <right style="thin">
        <color indexed="64"/>
      </right>
      <top style="thin">
        <color indexed="64"/>
      </top>
      <bottom style="medium">
        <color indexed="64"/>
      </bottom>
      <diagonal/>
    </border>
    <border>
      <left/>
      <right style="thick">
        <color auto="1"/>
      </right>
      <top/>
      <bottom style="double">
        <color indexed="8"/>
      </bottom>
      <diagonal/>
    </border>
    <border>
      <left style="double">
        <color indexed="64"/>
      </left>
      <right/>
      <top/>
      <bottom style="double">
        <color indexed="8"/>
      </bottom>
      <diagonal/>
    </border>
    <border>
      <left/>
      <right/>
      <top style="double">
        <color indexed="8"/>
      </top>
      <bottom style="dotted">
        <color indexed="64"/>
      </bottom>
      <diagonal/>
    </border>
    <border>
      <left/>
      <right/>
      <top style="dotted">
        <color indexed="64"/>
      </top>
      <bottom style="dotted">
        <color indexed="64"/>
      </bottom>
      <diagonal/>
    </border>
    <border>
      <left/>
      <right/>
      <top style="dotted">
        <color indexed="64"/>
      </top>
      <bottom/>
      <diagonal/>
    </border>
    <border>
      <left style="thin">
        <color indexed="8"/>
      </left>
      <right/>
      <top style="thick">
        <color indexed="64"/>
      </top>
      <bottom style="thin">
        <color indexed="8"/>
      </bottom>
      <diagonal/>
    </border>
    <border>
      <left style="thin">
        <color indexed="8"/>
      </left>
      <right/>
      <top style="thin">
        <color indexed="8"/>
      </top>
      <bottom style="thin">
        <color indexed="8"/>
      </bottom>
      <diagonal/>
    </border>
    <border>
      <left/>
      <right/>
      <top style="thin">
        <color indexed="64"/>
      </top>
      <bottom/>
      <diagonal/>
    </border>
    <border>
      <left/>
      <right/>
      <top style="thin">
        <color indexed="64"/>
      </top>
      <bottom style="thin">
        <color indexed="64"/>
      </bottom>
      <diagonal/>
    </border>
    <border>
      <left style="thin">
        <color indexed="8"/>
      </left>
      <right/>
      <top style="double">
        <color indexed="8"/>
      </top>
      <bottom style="double">
        <color indexed="64"/>
      </bottom>
      <diagonal/>
    </border>
    <border>
      <left/>
      <right style="thin">
        <color indexed="8"/>
      </right>
      <top style="thin">
        <color indexed="64"/>
      </top>
      <bottom/>
      <diagonal/>
    </border>
    <border>
      <left/>
      <right style="thin">
        <color indexed="8"/>
      </right>
      <top style="thin">
        <color indexed="64"/>
      </top>
      <bottom style="medium">
        <color indexed="8"/>
      </bottom>
      <diagonal/>
    </border>
    <border>
      <left style="thick">
        <color auto="1"/>
      </left>
      <right style="thin">
        <color indexed="64"/>
      </right>
      <top style="double">
        <color indexed="8"/>
      </top>
      <bottom style="dotted">
        <color indexed="64"/>
      </bottom>
      <diagonal/>
    </border>
    <border>
      <left style="thin">
        <color indexed="64"/>
      </left>
      <right style="thick">
        <color auto="1"/>
      </right>
      <top style="double">
        <color indexed="8"/>
      </top>
      <bottom style="dotted">
        <color indexed="64"/>
      </bottom>
      <diagonal/>
    </border>
    <border>
      <left style="thick">
        <color auto="1"/>
      </left>
      <right style="thin">
        <color indexed="64"/>
      </right>
      <top style="dotted">
        <color indexed="64"/>
      </top>
      <bottom style="dotted">
        <color indexed="64"/>
      </bottom>
      <diagonal/>
    </border>
    <border>
      <left style="thin">
        <color indexed="64"/>
      </left>
      <right style="thick">
        <color auto="1"/>
      </right>
      <top style="dotted">
        <color indexed="64"/>
      </top>
      <bottom style="dotted">
        <color indexed="64"/>
      </bottom>
      <diagonal/>
    </border>
    <border>
      <left style="thick">
        <color auto="1"/>
      </left>
      <right style="thin">
        <color indexed="64"/>
      </right>
      <top style="dotted">
        <color indexed="64"/>
      </top>
      <bottom/>
      <diagonal/>
    </border>
    <border>
      <left style="thin">
        <color indexed="64"/>
      </left>
      <right style="thick">
        <color auto="1"/>
      </right>
      <top style="dotted">
        <color indexed="64"/>
      </top>
      <bottom/>
      <diagonal/>
    </border>
    <border>
      <left style="thick">
        <color auto="1"/>
      </left>
      <right style="thin">
        <color indexed="64"/>
      </right>
      <top style="double">
        <color indexed="8"/>
      </top>
      <bottom style="double">
        <color indexed="8"/>
      </bottom>
      <diagonal/>
    </border>
    <border>
      <left style="thick">
        <color auto="1"/>
      </left>
      <right style="thin">
        <color indexed="8"/>
      </right>
      <top style="thin">
        <color indexed="8"/>
      </top>
      <bottom/>
      <diagonal/>
    </border>
    <border>
      <left/>
      <right style="thick">
        <color auto="1"/>
      </right>
      <top style="thin">
        <color indexed="64"/>
      </top>
      <bottom style="thin">
        <color indexed="64"/>
      </bottom>
      <diagonal/>
    </border>
    <border>
      <left style="thin">
        <color indexed="8"/>
      </left>
      <right style="thick">
        <color auto="1"/>
      </right>
      <top style="thin">
        <color indexed="64"/>
      </top>
      <bottom/>
      <diagonal/>
    </border>
    <border>
      <left/>
      <right style="thick">
        <color auto="1"/>
      </right>
      <top style="thin">
        <color indexed="64"/>
      </top>
      <bottom/>
      <diagonal/>
    </border>
    <border>
      <left style="thick">
        <color auto="1"/>
      </left>
      <right style="thin">
        <color indexed="8"/>
      </right>
      <top style="thick">
        <color indexed="64"/>
      </top>
      <bottom/>
      <diagonal/>
    </border>
    <border>
      <left/>
      <right style="thick">
        <color auto="1"/>
      </right>
      <top style="thick">
        <color indexed="64"/>
      </top>
      <bottom style="thin">
        <color indexed="64"/>
      </bottom>
      <diagonal/>
    </border>
    <border>
      <left style="thick">
        <color auto="1"/>
      </left>
      <right style="thin">
        <color indexed="8"/>
      </right>
      <top style="thin">
        <color indexed="64"/>
      </top>
      <bottom/>
      <diagonal/>
    </border>
    <border>
      <left/>
      <right style="thick">
        <color auto="1"/>
      </right>
      <top/>
      <bottom style="thin">
        <color indexed="8"/>
      </bottom>
      <diagonal/>
    </border>
    <border>
      <left/>
      <right style="thick">
        <color auto="1"/>
      </right>
      <top style="thin">
        <color indexed="8"/>
      </top>
      <bottom style="thin">
        <color indexed="8"/>
      </bottom>
      <diagonal/>
    </border>
    <border>
      <left style="thick">
        <color auto="1"/>
      </left>
      <right style="thin">
        <color indexed="8"/>
      </right>
      <top style="medium">
        <color indexed="8"/>
      </top>
      <bottom style="medium">
        <color indexed="8"/>
      </bottom>
      <diagonal/>
    </border>
    <border>
      <left/>
      <right style="thick">
        <color auto="1"/>
      </right>
      <top style="medium">
        <color indexed="8"/>
      </top>
      <bottom style="medium">
        <color indexed="8"/>
      </bottom>
      <diagonal/>
    </border>
    <border>
      <left style="thick">
        <color auto="1"/>
      </left>
      <right style="thin">
        <color indexed="8"/>
      </right>
      <top style="medium">
        <color indexed="8"/>
      </top>
      <bottom/>
      <diagonal/>
    </border>
    <border>
      <left style="thin">
        <color indexed="8"/>
      </left>
      <right style="thick">
        <color auto="1"/>
      </right>
      <top style="medium">
        <color indexed="8"/>
      </top>
      <bottom/>
      <diagonal/>
    </border>
    <border>
      <left style="thick">
        <color auto="1"/>
      </left>
      <right style="thin">
        <color indexed="8"/>
      </right>
      <top style="double">
        <color indexed="8"/>
      </top>
      <bottom style="double">
        <color indexed="8"/>
      </bottom>
      <diagonal/>
    </border>
    <border>
      <left style="thin">
        <color indexed="8"/>
      </left>
      <right style="thick">
        <color auto="1"/>
      </right>
      <top style="thick">
        <color indexed="64"/>
      </top>
      <bottom style="thin">
        <color indexed="64"/>
      </bottom>
      <diagonal/>
    </border>
    <border>
      <left style="thin">
        <color indexed="8"/>
      </left>
      <right style="thick">
        <color auto="1"/>
      </right>
      <top/>
      <bottom style="thin">
        <color indexed="8"/>
      </bottom>
      <diagonal/>
    </border>
    <border>
      <left style="thin">
        <color indexed="8"/>
      </left>
      <right style="thick">
        <color auto="1"/>
      </right>
      <top style="thin">
        <color indexed="8"/>
      </top>
      <bottom style="thin">
        <color indexed="8"/>
      </bottom>
      <diagonal/>
    </border>
    <border>
      <left style="thin">
        <color indexed="8"/>
      </left>
      <right style="thick">
        <color auto="1"/>
      </right>
      <top style="medium">
        <color indexed="8"/>
      </top>
      <bottom style="medium">
        <color indexed="8"/>
      </bottom>
      <diagonal/>
    </border>
    <border>
      <left style="thin">
        <color indexed="8"/>
      </left>
      <right style="thick">
        <color auto="1"/>
      </right>
      <top style="double">
        <color indexed="8"/>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8"/>
      </top>
      <bottom style="thin">
        <color indexed="8"/>
      </bottom>
      <diagonal/>
    </border>
    <border>
      <left style="thin">
        <color indexed="8"/>
      </left>
      <right/>
      <top style="thick">
        <color indexed="64"/>
      </top>
      <bottom style="thin">
        <color indexed="64"/>
      </bottom>
      <diagonal/>
    </border>
    <border>
      <left style="thick">
        <color auto="1"/>
      </left>
      <right/>
      <top/>
      <bottom style="double">
        <color indexed="8"/>
      </bottom>
      <diagonal/>
    </border>
    <border>
      <left/>
      <right style="thick">
        <color auto="1"/>
      </right>
      <top style="double">
        <color indexed="8"/>
      </top>
      <bottom style="dotted">
        <color indexed="64"/>
      </bottom>
      <diagonal/>
    </border>
    <border>
      <left/>
      <right style="thick">
        <color auto="1"/>
      </right>
      <top style="dotted">
        <color indexed="64"/>
      </top>
      <bottom style="dotted">
        <color indexed="64"/>
      </bottom>
      <diagonal/>
    </border>
    <border>
      <left/>
      <right style="thick">
        <color auto="1"/>
      </right>
      <top style="dotted">
        <color indexed="64"/>
      </top>
      <bottom/>
      <diagonal/>
    </border>
    <border>
      <left style="thin">
        <color indexed="64"/>
      </left>
      <right style="thick">
        <color auto="1"/>
      </right>
      <top style="thin">
        <color indexed="64"/>
      </top>
      <bottom style="thin">
        <color indexed="64"/>
      </bottom>
      <diagonal/>
    </border>
    <border>
      <left style="thin">
        <color indexed="64"/>
      </left>
      <right style="thick">
        <color auto="1"/>
      </right>
      <top style="thin">
        <color indexed="64"/>
      </top>
      <bottom/>
      <diagonal/>
    </border>
    <border>
      <left style="thick">
        <color auto="1"/>
      </left>
      <right/>
      <top style="medium">
        <color indexed="8"/>
      </top>
      <bottom/>
      <diagonal/>
    </border>
    <border>
      <left style="thick">
        <color auto="1"/>
      </left>
      <right style="thin">
        <color indexed="8"/>
      </right>
      <top/>
      <bottom style="double">
        <color indexed="8"/>
      </bottom>
      <diagonal/>
    </border>
    <border>
      <left/>
      <right style="thick">
        <color auto="1"/>
      </right>
      <top style="medium">
        <color indexed="8"/>
      </top>
      <bottom/>
      <diagonal/>
    </border>
    <border>
      <left/>
      <right style="thick">
        <color auto="1"/>
      </right>
      <top style="double">
        <color indexed="8"/>
      </top>
      <bottom style="double">
        <color indexed="64"/>
      </bottom>
      <diagonal/>
    </border>
    <border>
      <left style="thin">
        <color indexed="64"/>
      </left>
      <right style="thick">
        <color auto="1"/>
      </right>
      <top style="thin">
        <color indexed="8"/>
      </top>
      <bottom/>
      <diagonal/>
    </border>
    <border>
      <left/>
      <right style="thick">
        <color auto="1"/>
      </right>
      <top/>
      <bottom style="thin">
        <color indexed="64"/>
      </bottom>
      <diagonal/>
    </border>
    <border>
      <left style="thin">
        <color indexed="8"/>
      </left>
      <right style="thick">
        <color auto="1"/>
      </right>
      <top style="thin">
        <color indexed="8"/>
      </top>
      <bottom style="thin">
        <color indexed="64"/>
      </bottom>
      <diagonal/>
    </border>
    <border>
      <left style="thin">
        <color indexed="8"/>
      </left>
      <right style="thick">
        <color auto="1"/>
      </right>
      <top style="medium">
        <color indexed="8"/>
      </top>
      <bottom style="double">
        <color indexed="8"/>
      </bottom>
      <diagonal/>
    </border>
    <border>
      <left/>
      <right/>
      <top/>
      <bottom style="thick">
        <color indexed="8"/>
      </bottom>
      <diagonal/>
    </border>
    <border>
      <left style="thick">
        <color indexed="8"/>
      </left>
      <right style="thin">
        <color indexed="8"/>
      </right>
      <top style="double">
        <color indexed="8"/>
      </top>
      <bottom style="double">
        <color indexed="8"/>
      </bottom>
      <diagonal/>
    </border>
    <border>
      <left style="thin">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right style="thin">
        <color indexed="8"/>
      </right>
      <top/>
      <bottom style="thin">
        <color indexed="8"/>
      </bottom>
      <diagonal/>
    </border>
    <border>
      <left style="thick">
        <color indexed="8"/>
      </left>
      <right style="thin">
        <color indexed="8"/>
      </right>
      <top style="thin">
        <color indexed="8"/>
      </top>
      <bottom style="thin">
        <color indexed="8"/>
      </bottom>
      <diagonal/>
    </border>
    <border>
      <left style="thick">
        <color indexed="8"/>
      </left>
      <right style="thin">
        <color indexed="8"/>
      </right>
      <top style="thin">
        <color indexed="8"/>
      </top>
      <bottom/>
      <diagonal/>
    </border>
    <border>
      <left style="thick">
        <color indexed="8"/>
      </left>
      <right style="thin">
        <color indexed="8"/>
      </right>
      <top style="thin">
        <color indexed="64"/>
      </top>
      <bottom style="thin">
        <color indexed="64"/>
      </bottom>
      <diagonal/>
    </border>
    <border>
      <left style="thick">
        <color indexed="8"/>
      </left>
      <right style="thin">
        <color indexed="8"/>
      </right>
      <top style="thin">
        <color indexed="8"/>
      </top>
      <bottom style="double">
        <color indexed="64"/>
      </bottom>
      <diagonal/>
    </border>
    <border>
      <left style="thick">
        <color indexed="8"/>
      </left>
      <right style="thin">
        <color indexed="8"/>
      </right>
      <top style="thin">
        <color indexed="64"/>
      </top>
      <bottom style="double">
        <color indexed="64"/>
      </bottom>
      <diagonal/>
    </border>
    <border>
      <left style="thick">
        <color auto="1"/>
      </left>
      <right/>
      <top/>
      <bottom/>
      <diagonal/>
    </border>
    <border>
      <left style="thick">
        <color auto="1"/>
      </left>
      <right style="thin">
        <color indexed="64"/>
      </right>
      <top style="thin">
        <color indexed="8"/>
      </top>
      <bottom style="thin">
        <color indexed="8"/>
      </bottom>
      <diagonal/>
    </border>
    <border>
      <left style="thick">
        <color auto="1"/>
      </left>
      <right style="thin">
        <color indexed="8"/>
      </right>
      <top style="thin">
        <color indexed="8"/>
      </top>
      <bottom style="thin">
        <color indexed="8"/>
      </bottom>
      <diagonal/>
    </border>
    <border>
      <left style="thick">
        <color auto="1"/>
      </left>
      <right style="thin">
        <color indexed="64"/>
      </right>
      <top/>
      <bottom/>
      <diagonal/>
    </border>
    <border>
      <left style="thick">
        <color auto="1"/>
      </left>
      <right style="thin">
        <color indexed="8"/>
      </right>
      <top style="thin">
        <color indexed="8"/>
      </top>
      <bottom style="double">
        <color indexed="64"/>
      </bottom>
      <diagonal/>
    </border>
    <border>
      <left style="thick">
        <color auto="1"/>
      </left>
      <right style="thin">
        <color indexed="8"/>
      </right>
      <top style="thin">
        <color indexed="8"/>
      </top>
      <bottom style="double">
        <color indexed="8"/>
      </bottom>
      <diagonal/>
    </border>
    <border>
      <left style="thick">
        <color auto="1"/>
      </left>
      <right style="thin">
        <color indexed="8"/>
      </right>
      <top/>
      <bottom style="thin">
        <color indexed="8"/>
      </bottom>
      <diagonal/>
    </border>
    <border>
      <left/>
      <right/>
      <top/>
      <bottom style="thin">
        <color indexed="64"/>
      </bottom>
      <diagonal/>
    </border>
    <border>
      <left style="thin">
        <color indexed="8"/>
      </left>
      <right style="thick">
        <color indexed="8"/>
      </right>
      <top style="thin">
        <color indexed="64"/>
      </top>
      <bottom style="double">
        <color indexed="8"/>
      </bottom>
      <diagonal/>
    </border>
    <border>
      <left style="thin">
        <color indexed="8"/>
      </left>
      <right style="thick">
        <color indexed="64"/>
      </right>
      <top style="thin">
        <color auto="1"/>
      </top>
      <bottom style="double">
        <color indexed="8"/>
      </bottom>
      <diagonal/>
    </border>
    <border>
      <left/>
      <right style="thin">
        <color indexed="64"/>
      </right>
      <top style="thin">
        <color indexed="64"/>
      </top>
      <bottom style="double">
        <color indexed="8"/>
      </bottom>
      <diagonal/>
    </border>
    <border>
      <left/>
      <right style="thin">
        <color indexed="8"/>
      </right>
      <top style="double">
        <color indexed="8"/>
      </top>
      <bottom style="double">
        <color indexed="8"/>
      </bottom>
      <diagonal/>
    </border>
    <border>
      <left style="thick">
        <color indexed="8"/>
      </left>
      <right style="thin">
        <color indexed="8"/>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thick">
        <color indexed="64"/>
      </right>
      <top style="thin">
        <color indexed="8"/>
      </top>
      <bottom/>
      <diagonal/>
    </border>
    <border>
      <left style="thick">
        <color auto="1"/>
      </left>
      <right/>
      <top style="thin">
        <color indexed="8"/>
      </top>
      <bottom style="thin">
        <color indexed="8"/>
      </bottom>
      <diagonal/>
    </border>
    <border>
      <left style="thin">
        <color indexed="64"/>
      </left>
      <right/>
      <top/>
      <bottom/>
      <diagonal/>
    </border>
    <border>
      <left style="thin">
        <color indexed="8"/>
      </left>
      <right style="thick">
        <color indexed="64"/>
      </right>
      <top/>
      <bottom/>
      <diagonal/>
    </border>
    <border>
      <left style="thin">
        <color indexed="8"/>
      </left>
      <right style="thick">
        <color indexed="64"/>
      </right>
      <top/>
      <bottom style="double">
        <color auto="1"/>
      </bottom>
      <diagonal/>
    </border>
    <border>
      <left style="thin">
        <color auto="1"/>
      </left>
      <right style="thin">
        <color auto="1"/>
      </right>
      <top style="thin">
        <color auto="1"/>
      </top>
      <bottom style="thin">
        <color indexed="64"/>
      </bottom>
      <diagonal/>
    </border>
    <border>
      <left style="thin">
        <color indexed="64"/>
      </left>
      <right/>
      <top style="double">
        <color auto="1"/>
      </top>
      <bottom style="double">
        <color indexed="8"/>
      </bottom>
      <diagonal/>
    </border>
    <border>
      <left style="thin">
        <color indexed="64"/>
      </left>
      <right style="thin">
        <color indexed="64"/>
      </right>
      <top style="double">
        <color auto="1"/>
      </top>
      <bottom style="double">
        <color indexed="8"/>
      </bottom>
      <diagonal/>
    </border>
    <border>
      <left style="double">
        <color indexed="64"/>
      </left>
      <right/>
      <top style="double">
        <color indexed="64"/>
      </top>
      <bottom/>
      <diagonal/>
    </border>
    <border>
      <left/>
      <right style="thick">
        <color auto="1"/>
      </right>
      <top style="double">
        <color indexed="64"/>
      </top>
      <bottom/>
      <diagonal/>
    </border>
    <border>
      <left/>
      <right/>
      <top style="double">
        <color indexed="8"/>
      </top>
      <bottom/>
      <diagonal/>
    </border>
    <border>
      <left/>
      <right style="double">
        <color auto="1"/>
      </right>
      <top style="double">
        <color indexed="64"/>
      </top>
      <bottom style="double">
        <color indexed="64"/>
      </bottom>
      <diagonal/>
    </border>
    <border>
      <left style="thick">
        <color indexed="8"/>
      </left>
      <right/>
      <top/>
      <bottom/>
      <diagonal/>
    </border>
    <border>
      <left style="thin">
        <color indexed="64"/>
      </left>
      <right style="double">
        <color indexed="64"/>
      </right>
      <top style="double">
        <color auto="1"/>
      </top>
      <bottom style="double">
        <color indexed="8"/>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top style="double">
        <color auto="1"/>
      </top>
      <bottom style="double">
        <color auto="1"/>
      </bottom>
      <diagonal/>
    </border>
    <border>
      <left style="thick">
        <color indexed="8"/>
      </left>
      <right style="thick">
        <color indexed="8"/>
      </right>
      <top style="double">
        <color indexed="64"/>
      </top>
      <bottom style="thin">
        <color indexed="64"/>
      </bottom>
      <diagonal/>
    </border>
    <border>
      <left style="thin">
        <color indexed="8"/>
      </left>
      <right style="thick">
        <color indexed="8"/>
      </right>
      <top/>
      <bottom/>
      <diagonal/>
    </border>
    <border>
      <left style="thin">
        <color indexed="8"/>
      </left>
      <right style="thick">
        <color indexed="8"/>
      </right>
      <top/>
      <bottom style="double">
        <color indexed="8"/>
      </bottom>
      <diagonal/>
    </border>
    <border>
      <left style="thin">
        <color indexed="8"/>
      </left>
      <right style="thin">
        <color indexed="8"/>
      </right>
      <top/>
      <bottom style="thin">
        <color indexed="8"/>
      </bottom>
      <diagonal/>
    </border>
    <border>
      <left style="thick">
        <color indexed="8"/>
      </left>
      <right style="thin">
        <color indexed="8"/>
      </right>
      <top/>
      <bottom style="thin">
        <color indexed="8"/>
      </bottom>
      <diagonal/>
    </border>
    <border>
      <left style="thick">
        <color auto="1"/>
      </left>
      <right/>
      <top/>
      <bottom style="thin">
        <color indexed="8"/>
      </bottom>
      <diagonal/>
    </border>
    <border>
      <left/>
      <right/>
      <top style="double">
        <color indexed="64"/>
      </top>
      <bottom style="thin">
        <color indexed="64"/>
      </bottom>
      <diagonal/>
    </border>
    <border>
      <left/>
      <right style="thick">
        <color auto="1"/>
      </right>
      <top style="double">
        <color indexed="64"/>
      </top>
      <bottom style="thin">
        <color indexed="64"/>
      </bottom>
      <diagonal/>
    </border>
    <border>
      <left style="thin">
        <color indexed="64"/>
      </left>
      <right style="thin">
        <color indexed="64"/>
      </right>
      <top style="thin">
        <color indexed="64"/>
      </top>
      <bottom/>
      <diagonal/>
    </border>
    <border>
      <left style="double">
        <color indexed="64"/>
      </left>
      <right/>
      <top/>
      <bottom style="thin">
        <color indexed="8"/>
      </bottom>
      <diagonal/>
    </border>
    <border>
      <left style="thick">
        <color indexed="8"/>
      </left>
      <right style="thin">
        <color indexed="8"/>
      </right>
      <top style="thin">
        <color indexed="8"/>
      </top>
      <bottom style="thin">
        <color indexed="8"/>
      </bottom>
      <diagonal/>
    </border>
    <border>
      <left style="thick">
        <color auto="1"/>
      </left>
      <right style="thin">
        <color indexed="8"/>
      </right>
      <top style="thin">
        <color indexed="8"/>
      </top>
      <bottom style="thin">
        <color indexed="8"/>
      </bottom>
      <diagonal/>
    </border>
    <border>
      <left style="thick">
        <color auto="1"/>
      </left>
      <right/>
      <top style="thin">
        <color indexed="8"/>
      </top>
      <bottom style="thin">
        <color indexed="8"/>
      </bottom>
      <diagonal/>
    </border>
    <border>
      <left style="double">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right/>
      <top style="thin">
        <color indexed="64"/>
      </top>
      <bottom style="thin">
        <color indexed="8"/>
      </bottom>
      <diagonal/>
    </border>
    <border>
      <left style="thin">
        <color indexed="64"/>
      </left>
      <right/>
      <top style="thin">
        <color indexed="64"/>
      </top>
      <bottom style="thin">
        <color indexed="8"/>
      </bottom>
      <diagonal/>
    </border>
    <border>
      <left style="double">
        <color indexed="64"/>
      </left>
      <right style="double">
        <color indexed="64"/>
      </right>
      <top style="thin">
        <color indexed="64"/>
      </top>
      <bottom style="thin">
        <color indexed="8"/>
      </bottom>
      <diagonal/>
    </border>
    <border>
      <left style="double">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double">
        <color indexed="8"/>
      </left>
      <right style="double">
        <color indexed="64"/>
      </right>
      <top style="thin">
        <color indexed="64"/>
      </top>
      <bottom style="thin">
        <color indexed="8"/>
      </bottom>
      <diagonal/>
    </border>
    <border>
      <left/>
      <right/>
      <top style="thin">
        <color indexed="8"/>
      </top>
      <bottom style="thin">
        <color indexed="8"/>
      </bottom>
      <diagonal/>
    </border>
    <border>
      <left/>
      <right style="double">
        <color indexed="8"/>
      </right>
      <top style="thin">
        <color indexed="8"/>
      </top>
      <bottom style="thin">
        <color indexed="8"/>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style="thick">
        <color indexed="64"/>
      </left>
      <right/>
      <top style="double">
        <color indexed="64"/>
      </top>
      <bottom style="thin">
        <color indexed="64"/>
      </bottom>
      <diagonal/>
    </border>
    <border>
      <left style="thick">
        <color indexed="64"/>
      </left>
      <right/>
      <top style="double">
        <color indexed="64"/>
      </top>
      <bottom/>
      <diagonal/>
    </border>
    <border>
      <left/>
      <right style="thick">
        <color auto="1"/>
      </right>
      <top style="double">
        <color indexed="64"/>
      </top>
      <bottom/>
      <diagonal/>
    </border>
    <border>
      <left style="thick">
        <color indexed="64"/>
      </left>
      <right/>
      <top/>
      <bottom style="medium">
        <color indexed="64"/>
      </bottom>
      <diagonal/>
    </border>
    <border>
      <left/>
      <right style="thick">
        <color auto="1"/>
      </right>
      <top/>
      <bottom style="medium">
        <color indexed="64"/>
      </bottom>
      <diagonal/>
    </border>
    <border>
      <left style="thick">
        <color auto="1"/>
      </left>
      <right/>
      <top style="double">
        <color indexed="8"/>
      </top>
      <bottom/>
      <diagonal/>
    </border>
    <border>
      <left/>
      <right style="double">
        <color indexed="8"/>
      </right>
      <top style="medium">
        <color indexed="8"/>
      </top>
      <bottom style="double">
        <color indexed="8"/>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style="double">
        <color indexed="64"/>
      </right>
      <top style="thin">
        <color indexed="64"/>
      </top>
      <bottom style="thin">
        <color indexed="64"/>
      </bottom>
      <diagonal/>
    </border>
    <border>
      <left/>
      <right style="thin">
        <color indexed="64"/>
      </right>
      <top/>
      <bottom style="double">
        <color indexed="64"/>
      </bottom>
      <diagonal/>
    </border>
    <border>
      <left style="double">
        <color indexed="8"/>
      </left>
      <right style="thick">
        <color indexed="64"/>
      </right>
      <top style="double">
        <color indexed="8"/>
      </top>
      <bottom style="thin">
        <color indexed="8"/>
      </bottom>
      <diagonal/>
    </border>
    <border>
      <left style="double">
        <color indexed="8"/>
      </left>
      <right/>
      <top/>
      <bottom/>
      <diagonal/>
    </border>
    <border>
      <left style="double">
        <color indexed="8"/>
      </left>
      <right style="thick">
        <color indexed="8"/>
      </right>
      <top style="double">
        <color indexed="8"/>
      </top>
      <bottom style="double">
        <color indexed="8"/>
      </bottom>
      <diagonal/>
    </border>
    <border>
      <left style="double">
        <color indexed="8"/>
      </left>
      <right style="thick">
        <color indexed="8"/>
      </right>
      <top/>
      <bottom style="thin">
        <color indexed="8"/>
      </bottom>
      <diagonal/>
    </border>
    <border>
      <left/>
      <right style="thin">
        <color indexed="64"/>
      </right>
      <top style="thin">
        <color indexed="64"/>
      </top>
      <bottom style="double">
        <color indexed="8"/>
      </bottom>
      <diagonal/>
    </border>
    <border>
      <left/>
      <right style="thin">
        <color indexed="64"/>
      </right>
      <top style="thin">
        <color indexed="64"/>
      </top>
      <bottom style="medium">
        <color indexed="64"/>
      </bottom>
      <diagonal/>
    </border>
    <border>
      <left/>
      <right style="double">
        <color indexed="64"/>
      </right>
      <top/>
      <bottom style="double">
        <color auto="1"/>
      </bottom>
      <diagonal/>
    </border>
    <border>
      <left style="thin">
        <color indexed="64"/>
      </left>
      <right/>
      <top style="thin">
        <color indexed="64"/>
      </top>
      <bottom style="medium">
        <color indexed="64"/>
      </bottom>
      <diagonal/>
    </border>
    <border>
      <left style="thin">
        <color indexed="64"/>
      </left>
      <right/>
      <top style="double">
        <color indexed="8"/>
      </top>
      <bottom style="double">
        <color indexed="8"/>
      </bottom>
      <diagonal/>
    </border>
    <border>
      <left style="thin">
        <color indexed="64"/>
      </left>
      <right style="thick">
        <color indexed="64"/>
      </right>
      <top style="double">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diagonal/>
    </border>
    <border>
      <left style="thick">
        <color auto="1"/>
      </left>
      <right style="thin">
        <color indexed="64"/>
      </right>
      <top/>
      <bottom style="double">
        <color auto="1"/>
      </bottom>
      <diagonal/>
    </border>
    <border>
      <left/>
      <right style="thick">
        <color auto="1"/>
      </right>
      <top/>
      <bottom style="double">
        <color auto="1"/>
      </bottom>
      <diagonal/>
    </border>
    <border>
      <left style="double">
        <color auto="1"/>
      </left>
      <right/>
      <top style="double">
        <color auto="1"/>
      </top>
      <bottom/>
      <diagonal/>
    </border>
    <border>
      <left/>
      <right/>
      <top style="double">
        <color auto="1"/>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right style="thick">
        <color indexed="64"/>
      </right>
      <top style="thin">
        <color indexed="64"/>
      </top>
      <bottom style="medium">
        <color indexed="64"/>
      </bottom>
      <diagonal/>
    </border>
    <border>
      <left style="thick">
        <color indexed="8"/>
      </left>
      <right/>
      <top style="double">
        <color auto="1"/>
      </top>
      <bottom style="thin">
        <color indexed="64"/>
      </bottom>
      <diagonal/>
    </border>
    <border>
      <left/>
      <right style="thick">
        <color auto="1"/>
      </right>
      <top style="double">
        <color auto="1"/>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double">
        <color indexed="64"/>
      </left>
      <right/>
      <top/>
      <bottom/>
      <diagonal/>
    </border>
    <border>
      <left style="thick">
        <color indexed="8"/>
      </left>
      <right style="thin">
        <color indexed="8"/>
      </right>
      <top style="thin">
        <color indexed="8"/>
      </top>
      <bottom/>
      <diagonal/>
    </border>
    <border>
      <left style="thick">
        <color indexed="64"/>
      </left>
      <right style="thin">
        <color indexed="64"/>
      </right>
      <top style="thin">
        <color indexed="64"/>
      </top>
      <bottom style="double">
        <color indexed="8"/>
      </bottom>
      <diagonal/>
    </border>
    <border>
      <left style="thin">
        <color indexed="8"/>
      </left>
      <right style="thick">
        <color indexed="64"/>
      </right>
      <top style="thin">
        <color indexed="64"/>
      </top>
      <bottom style="double">
        <color indexed="8"/>
      </bottom>
      <diagonal/>
    </border>
    <border>
      <left/>
      <right style="thin">
        <color indexed="8"/>
      </right>
      <top style="thin">
        <color indexed="64"/>
      </top>
      <bottom style="double">
        <color indexed="8"/>
      </bottom>
      <diagonal/>
    </border>
    <border>
      <left/>
      <right style="thick">
        <color indexed="64"/>
      </right>
      <top style="thin">
        <color indexed="64"/>
      </top>
      <bottom style="double">
        <color indexed="8"/>
      </bottom>
      <diagonal/>
    </border>
    <border>
      <left style="thin">
        <color indexed="8"/>
      </left>
      <right style="thick">
        <color indexed="8"/>
      </right>
      <top style="double">
        <color indexed="8"/>
      </top>
      <bottom style="double">
        <color indexed="8"/>
      </bottom>
      <diagonal/>
    </border>
    <border>
      <left/>
      <right/>
      <top style="double">
        <color indexed="8"/>
      </top>
      <bottom style="double">
        <color indexed="8"/>
      </bottom>
      <diagonal/>
    </border>
    <border>
      <left/>
      <right style="thin">
        <color indexed="8"/>
      </right>
      <top style="thin">
        <color indexed="8"/>
      </top>
      <bottom style="double">
        <color indexed="8"/>
      </bottom>
      <diagonal/>
    </border>
    <border>
      <left style="thin">
        <color indexed="64"/>
      </left>
      <right/>
      <top style="thin">
        <color indexed="64"/>
      </top>
      <bottom style="double">
        <color indexed="8"/>
      </bottom>
      <diagonal/>
    </border>
    <border>
      <left style="thin">
        <color indexed="8"/>
      </left>
      <right/>
      <top style="double">
        <color indexed="8"/>
      </top>
      <bottom style="double">
        <color indexed="8"/>
      </bottom>
      <diagonal/>
    </border>
    <border>
      <left/>
      <right/>
      <top style="thin">
        <color indexed="64"/>
      </top>
      <bottom/>
      <diagonal/>
    </border>
    <border>
      <left style="thick">
        <color indexed="8"/>
      </left>
      <right style="thick">
        <color indexed="8"/>
      </right>
      <top style="double">
        <color auto="1"/>
      </top>
      <bottom style="thin">
        <color indexed="64"/>
      </bottom>
      <diagonal/>
    </border>
    <border>
      <left/>
      <right style="double">
        <color auto="1"/>
      </right>
      <top style="double">
        <color indexed="64"/>
      </top>
      <bottom/>
      <diagonal/>
    </border>
    <border>
      <left style="double">
        <color indexed="8"/>
      </left>
      <right/>
      <top style="double">
        <color indexed="64"/>
      </top>
      <bottom style="double">
        <color indexed="8"/>
      </bottom>
      <diagonal/>
    </border>
    <border>
      <left/>
      <right/>
      <top style="double">
        <color indexed="64"/>
      </top>
      <bottom style="double">
        <color indexed="64"/>
      </bottom>
      <diagonal/>
    </border>
    <border>
      <left/>
      <right/>
      <top/>
      <bottom style="double">
        <color indexed="8"/>
      </bottom>
      <diagonal/>
    </border>
    <border>
      <left/>
      <right/>
      <top style="double">
        <color indexed="64"/>
      </top>
      <bottom/>
      <diagonal/>
    </border>
    <border>
      <left style="double">
        <color indexed="64"/>
      </left>
      <right/>
      <top style="double">
        <color indexed="64"/>
      </top>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style="thick">
        <color indexed="64"/>
      </right>
      <top style="double">
        <color auto="1"/>
      </top>
      <bottom/>
      <diagonal/>
    </border>
    <border>
      <left style="thin">
        <color indexed="64"/>
      </left>
      <right style="thick">
        <color indexed="64"/>
      </right>
      <top style="thick">
        <color indexed="64"/>
      </top>
      <bottom style="thin">
        <color indexed="64"/>
      </bottom>
      <diagonal/>
    </border>
    <border>
      <left/>
      <right style="thick">
        <color indexed="64"/>
      </right>
      <top style="thin">
        <color auto="1"/>
      </top>
      <bottom/>
      <diagonal/>
    </border>
    <border>
      <left style="double">
        <color indexed="64"/>
      </left>
      <right style="thin">
        <color indexed="64"/>
      </right>
      <top style="thin">
        <color indexed="64"/>
      </top>
      <bottom/>
      <diagonal/>
    </border>
    <border>
      <left/>
      <right/>
      <top style="double">
        <color indexed="64"/>
      </top>
      <bottom style="double">
        <color indexed="8"/>
      </bottom>
      <diagonal/>
    </border>
    <border>
      <left/>
      <right style="double">
        <color indexed="64"/>
      </right>
      <top style="double">
        <color indexed="64"/>
      </top>
      <bottom/>
      <diagonal/>
    </border>
    <border>
      <left style="double">
        <color indexed="64"/>
      </left>
      <right/>
      <top/>
      <bottom style="double">
        <color indexed="8"/>
      </bottom>
      <diagonal/>
    </border>
    <border>
      <left/>
      <right style="double">
        <color indexed="64"/>
      </right>
      <top/>
      <bottom style="double">
        <color indexed="8"/>
      </bottom>
      <diagonal/>
    </border>
    <border>
      <left/>
      <right style="thick">
        <color indexed="64"/>
      </right>
      <top style="double">
        <color indexed="8"/>
      </top>
      <bottom/>
      <diagonal/>
    </border>
    <border>
      <left/>
      <right style="thick">
        <color indexed="64"/>
      </right>
      <top style="double">
        <color indexed="64"/>
      </top>
      <bottom style="thin">
        <color indexed="8"/>
      </bottom>
      <diagonal/>
    </border>
    <border>
      <left style="thick">
        <color auto="1"/>
      </left>
      <right style="thin">
        <color indexed="8"/>
      </right>
      <top/>
      <bottom/>
      <diagonal/>
    </border>
    <border>
      <left style="thin">
        <color indexed="64"/>
      </left>
      <right style="thick">
        <color auto="1"/>
      </right>
      <top/>
      <bottom style="thin">
        <color indexed="64"/>
      </bottom>
      <diagonal/>
    </border>
    <border>
      <left style="thick">
        <color auto="1"/>
      </left>
      <right/>
      <top/>
      <bottom style="medium">
        <color auto="1"/>
      </bottom>
      <diagonal/>
    </border>
    <border>
      <left/>
      <right style="thick">
        <color indexed="64"/>
      </right>
      <top/>
      <bottom style="medium">
        <color auto="1"/>
      </bottom>
      <diagonal/>
    </border>
    <border>
      <left style="thick">
        <color auto="1"/>
      </left>
      <right/>
      <top/>
      <bottom style="thick">
        <color auto="1"/>
      </bottom>
      <diagonal/>
    </border>
    <border>
      <left/>
      <right style="thick">
        <color indexed="64"/>
      </right>
      <top/>
      <bottom style="thick">
        <color auto="1"/>
      </bottom>
      <diagonal/>
    </border>
    <border>
      <left style="thick">
        <color auto="1"/>
      </left>
      <right/>
      <top style="double">
        <color indexed="64"/>
      </top>
      <bottom/>
      <diagonal/>
    </border>
    <border>
      <left/>
      <right style="thick">
        <color auto="1"/>
      </right>
      <top style="double">
        <color indexed="64"/>
      </top>
      <bottom/>
      <diagonal/>
    </border>
    <border>
      <left style="double">
        <color indexed="64"/>
      </left>
      <right style="thin">
        <color indexed="64"/>
      </right>
      <top/>
      <bottom style="thin">
        <color indexed="64"/>
      </bottom>
      <diagonal/>
    </border>
    <border>
      <left style="thin">
        <color indexed="64"/>
      </left>
      <right/>
      <top style="double">
        <color indexed="64"/>
      </top>
      <bottom/>
      <diagonal/>
    </border>
    <border>
      <left/>
      <right style="double">
        <color indexed="64"/>
      </right>
      <top style="double">
        <color indexed="64"/>
      </top>
      <bottom/>
      <diagonal/>
    </border>
    <border>
      <left/>
      <right/>
      <top/>
      <bottom style="medium">
        <color indexed="64"/>
      </bottom>
      <diagonal/>
    </border>
    <border>
      <left style="thin">
        <color indexed="64"/>
      </left>
      <right/>
      <top/>
      <bottom style="medium">
        <color indexed="64"/>
      </bottom>
      <diagonal/>
    </border>
    <border>
      <left/>
      <right style="double">
        <color indexed="64"/>
      </right>
      <top/>
      <bottom style="medium">
        <color indexed="64"/>
      </bottom>
      <diagonal/>
    </border>
    <border>
      <left style="thick">
        <color auto="1"/>
      </left>
      <right style="thin">
        <color indexed="64"/>
      </right>
      <top style="thin">
        <color indexed="64"/>
      </top>
      <bottom style="thin">
        <color indexed="64"/>
      </bottom>
      <diagonal/>
    </border>
    <border>
      <left style="thick">
        <color auto="1"/>
      </left>
      <right style="thin">
        <color indexed="64"/>
      </right>
      <top style="thin">
        <color indexed="64"/>
      </top>
      <bottom/>
      <diagonal/>
    </border>
    <border>
      <left style="thick">
        <color auto="1"/>
      </left>
      <right style="medium">
        <color indexed="64"/>
      </right>
      <top style="medium">
        <color indexed="64"/>
      </top>
      <bottom style="medium">
        <color indexed="64"/>
      </bottom>
      <diagonal/>
    </border>
    <border>
      <left style="double">
        <color indexed="8"/>
      </left>
      <right/>
      <top style="double">
        <color indexed="8"/>
      </top>
      <bottom style="double">
        <color indexed="8"/>
      </bottom>
      <diagonal/>
    </border>
    <border>
      <left/>
      <right style="double">
        <color indexed="8"/>
      </right>
      <top style="double">
        <color indexed="8"/>
      </top>
      <bottom style="double">
        <color indexed="8"/>
      </bottom>
      <diagonal/>
    </border>
    <border>
      <left style="double">
        <color indexed="64"/>
      </left>
      <right/>
      <top style="double">
        <color indexed="8"/>
      </top>
      <bottom style="double">
        <color indexed="64"/>
      </bottom>
      <diagonal/>
    </border>
    <border>
      <left/>
      <right/>
      <top style="double">
        <color indexed="8"/>
      </top>
      <bottom style="double">
        <color indexed="64"/>
      </bottom>
      <diagonal/>
    </border>
    <border>
      <left/>
      <right style="double">
        <color indexed="8"/>
      </right>
      <top style="double">
        <color indexed="8"/>
      </top>
      <bottom style="double">
        <color indexed="64"/>
      </bottom>
      <diagonal/>
    </border>
    <border>
      <left style="double">
        <color indexed="8"/>
      </left>
      <right style="double">
        <color indexed="64"/>
      </right>
      <top style="double">
        <color indexed="8"/>
      </top>
      <bottom/>
      <diagonal/>
    </border>
    <border>
      <left style="double">
        <color auto="1"/>
      </left>
      <right/>
      <top style="double">
        <color auto="1"/>
      </top>
      <bottom/>
      <diagonal/>
    </border>
    <border>
      <left/>
      <right style="double">
        <color auto="1"/>
      </right>
      <top style="double">
        <color auto="1"/>
      </top>
      <bottom/>
      <diagonal/>
    </border>
    <border>
      <left/>
      <right style="thin">
        <color indexed="8"/>
      </right>
      <top style="thin">
        <color indexed="64"/>
      </top>
      <bottom style="thin">
        <color indexed="64"/>
      </bottom>
      <diagonal/>
    </border>
    <border>
      <left style="double">
        <color indexed="8"/>
      </left>
      <right style="thick">
        <color indexed="8"/>
      </right>
      <top style="double">
        <color indexed="8"/>
      </top>
      <bottom style="double">
        <color indexed="8"/>
      </bottom>
      <diagonal/>
    </border>
    <border>
      <left style="double">
        <color indexed="8"/>
      </left>
      <right style="thick">
        <color indexed="8"/>
      </right>
      <top style="double">
        <color indexed="8"/>
      </top>
      <bottom style="thin">
        <color indexed="8"/>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right style="double">
        <color indexed="8"/>
      </right>
      <top/>
      <bottom/>
      <diagonal/>
    </border>
  </borders>
  <cellStyleXfs count="18">
    <xf numFmtId="164" fontId="0" fillId="0" borderId="0"/>
    <xf numFmtId="43" fontId="3" fillId="0" borderId="0" applyFont="0" applyFill="0" applyBorder="0" applyAlignment="0" applyProtection="0"/>
    <xf numFmtId="44" fontId="3" fillId="0" borderId="0" applyFont="0" applyFill="0" applyBorder="0" applyAlignment="0" applyProtection="0"/>
    <xf numFmtId="0" fontId="34" fillId="0" borderId="0" applyNumberFormat="0" applyFill="0" applyBorder="0" applyAlignment="0" applyProtection="0">
      <alignment vertical="top"/>
      <protection locked="0"/>
    </xf>
    <xf numFmtId="164" fontId="3" fillId="0" borderId="0"/>
    <xf numFmtId="9" fontId="3" fillId="0" borderId="0" applyFont="0" applyFill="0" applyBorder="0" applyAlignment="0" applyProtection="0"/>
    <xf numFmtId="0" fontId="5" fillId="0" borderId="0"/>
    <xf numFmtId="0" fontId="87" fillId="0" borderId="0"/>
    <xf numFmtId="44" fontId="87" fillId="0" borderId="0" applyFont="0" applyFill="0" applyBorder="0" applyAlignment="0" applyProtection="0"/>
    <xf numFmtId="44" fontId="87" fillId="0" borderId="0" applyFont="0" applyFill="0" applyBorder="0" applyAlignment="0" applyProtection="0"/>
    <xf numFmtId="0" fontId="88" fillId="0" borderId="0" applyNumberFormat="0" applyFill="0" applyBorder="0" applyAlignment="0" applyProtection="0">
      <alignment vertical="top"/>
      <protection locked="0"/>
    </xf>
    <xf numFmtId="0" fontId="87"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0" fontId="114" fillId="0" borderId="0"/>
    <xf numFmtId="9" fontId="114" fillId="0" borderId="0" applyFont="0" applyFill="0" applyBorder="0" applyAlignment="0" applyProtection="0"/>
  </cellStyleXfs>
  <cellXfs count="1969">
    <xf numFmtId="164" fontId="0" fillId="0" borderId="0" xfId="0"/>
    <xf numFmtId="164" fontId="6" fillId="0" borderId="0" xfId="0" applyFont="1"/>
    <xf numFmtId="164" fontId="6" fillId="0" borderId="0" xfId="0" applyFont="1" applyBorder="1" applyProtection="1"/>
    <xf numFmtId="164" fontId="18" fillId="2" borderId="0" xfId="0" applyNumberFormat="1" applyFont="1" applyFill="1" applyBorder="1" applyProtection="1"/>
    <xf numFmtId="164" fontId="6" fillId="0" borderId="0" xfId="0" applyFont="1" applyFill="1"/>
    <xf numFmtId="165" fontId="14" fillId="3" borderId="0" xfId="0" applyNumberFormat="1" applyFont="1" applyFill="1" applyBorder="1" applyAlignment="1" applyProtection="1">
      <alignment horizontal="center" vertical="center"/>
    </xf>
    <xf numFmtId="10" fontId="14" fillId="3" borderId="0" xfId="0" applyNumberFormat="1" applyFont="1" applyFill="1" applyBorder="1" applyAlignment="1" applyProtection="1">
      <alignment horizontal="center" vertical="center"/>
    </xf>
    <xf numFmtId="165" fontId="18" fillId="3" borderId="0" xfId="0" applyNumberFormat="1" applyFont="1" applyFill="1" applyBorder="1" applyAlignment="1" applyProtection="1">
      <alignment horizontal="right" vertical="center"/>
    </xf>
    <xf numFmtId="165" fontId="14" fillId="3" borderId="0" xfId="0" applyNumberFormat="1" applyFont="1" applyFill="1" applyBorder="1" applyAlignment="1" applyProtection="1">
      <alignment horizontal="right" vertical="center"/>
    </xf>
    <xf numFmtId="166" fontId="7" fillId="12" borderId="18" xfId="0" applyNumberFormat="1" applyFont="1" applyFill="1" applyBorder="1" applyAlignment="1" applyProtection="1">
      <alignment vertical="center"/>
    </xf>
    <xf numFmtId="164" fontId="6" fillId="0" borderId="0" xfId="0" applyNumberFormat="1" applyFont="1" applyAlignment="1" applyProtection="1">
      <alignment vertical="center"/>
    </xf>
    <xf numFmtId="169" fontId="6" fillId="0" borderId="0" xfId="0" applyNumberFormat="1" applyFont="1" applyAlignment="1" applyProtection="1">
      <alignment vertical="center"/>
    </xf>
    <xf numFmtId="169" fontId="19" fillId="12" borderId="0" xfId="0" applyNumberFormat="1" applyFont="1" applyFill="1" applyBorder="1" applyAlignment="1" applyProtection="1">
      <alignment vertical="center"/>
    </xf>
    <xf numFmtId="169" fontId="3" fillId="5" borderId="0" xfId="0" applyNumberFormat="1" applyFont="1" applyFill="1" applyBorder="1" applyAlignment="1" applyProtection="1">
      <alignment vertical="center"/>
    </xf>
    <xf numFmtId="169" fontId="7" fillId="0" borderId="0" xfId="0" applyNumberFormat="1" applyFont="1" applyAlignment="1" applyProtection="1">
      <alignment vertical="center"/>
    </xf>
    <xf numFmtId="38" fontId="6" fillId="3" borderId="0" xfId="0" applyNumberFormat="1" applyFont="1" applyFill="1" applyBorder="1" applyAlignment="1" applyProtection="1">
      <alignment vertical="center"/>
    </xf>
    <xf numFmtId="38" fontId="18" fillId="2" borderId="0" xfId="0" applyNumberFormat="1" applyFont="1" applyFill="1" applyBorder="1" applyAlignment="1" applyProtection="1">
      <alignment vertical="center"/>
    </xf>
    <xf numFmtId="38" fontId="11" fillId="5" borderId="0" xfId="0" applyNumberFormat="1" applyFont="1" applyFill="1" applyBorder="1" applyAlignment="1" applyProtection="1">
      <alignment vertical="center"/>
    </xf>
    <xf numFmtId="164" fontId="18" fillId="8" borderId="39" xfId="0" applyNumberFormat="1" applyFont="1" applyFill="1" applyBorder="1" applyAlignment="1" applyProtection="1">
      <alignment vertical="center"/>
    </xf>
    <xf numFmtId="166" fontId="7" fillId="3" borderId="44" xfId="0" applyNumberFormat="1" applyFont="1" applyFill="1" applyBorder="1" applyAlignment="1" applyProtection="1">
      <alignment vertical="center"/>
    </xf>
    <xf numFmtId="164" fontId="48" fillId="0" borderId="0" xfId="0" applyNumberFormat="1" applyFont="1" applyAlignment="1" applyProtection="1">
      <alignment vertical="center"/>
    </xf>
    <xf numFmtId="164" fontId="41" fillId="0" borderId="0" xfId="0" applyFont="1" applyFill="1" applyBorder="1" applyAlignment="1" applyProtection="1">
      <alignment vertical="center"/>
    </xf>
    <xf numFmtId="164" fontId="7" fillId="0" borderId="51" xfId="0" applyNumberFormat="1" applyFont="1" applyFill="1" applyBorder="1" applyAlignment="1" applyProtection="1">
      <alignment horizontal="left" vertical="center"/>
    </xf>
    <xf numFmtId="164" fontId="7" fillId="0" borderId="52" xfId="0" applyNumberFormat="1" applyFont="1" applyFill="1" applyBorder="1" applyAlignment="1" applyProtection="1">
      <alignment horizontal="left" vertical="center"/>
    </xf>
    <xf numFmtId="164" fontId="18" fillId="8" borderId="2" xfId="0" applyNumberFormat="1" applyFont="1" applyFill="1" applyBorder="1" applyAlignment="1" applyProtection="1">
      <alignment horizontal="left" vertical="center"/>
    </xf>
    <xf numFmtId="164" fontId="18" fillId="0" borderId="0" xfId="0" applyFont="1" applyFill="1" applyAlignment="1"/>
    <xf numFmtId="164" fontId="35" fillId="14" borderId="0" xfId="0" applyFont="1" applyFill="1" applyAlignment="1"/>
    <xf numFmtId="164" fontId="18" fillId="15" borderId="0" xfId="0" applyNumberFormat="1" applyFont="1" applyFill="1" applyBorder="1" applyProtection="1"/>
    <xf numFmtId="164" fontId="6" fillId="14" borderId="0" xfId="0" applyFont="1" applyFill="1" applyBorder="1" applyProtection="1"/>
    <xf numFmtId="169" fontId="6" fillId="0" borderId="0" xfId="0" applyNumberFormat="1" applyFont="1" applyFill="1" applyBorder="1" applyAlignment="1" applyProtection="1">
      <alignment vertical="center"/>
    </xf>
    <xf numFmtId="164" fontId="18" fillId="8" borderId="56" xfId="0" applyNumberFormat="1" applyFont="1" applyFill="1" applyBorder="1" applyAlignment="1" applyProtection="1">
      <alignment horizontal="left" vertical="center"/>
    </xf>
    <xf numFmtId="164" fontId="6" fillId="3" borderId="57" xfId="0" applyNumberFormat="1" applyFont="1" applyFill="1" applyBorder="1" applyAlignment="1" applyProtection="1">
      <alignment vertical="center"/>
    </xf>
    <xf numFmtId="166" fontId="7" fillId="3" borderId="58" xfId="0" applyNumberFormat="1" applyFont="1" applyFill="1" applyBorder="1" applyAlignment="1" applyProtection="1">
      <alignment vertical="center"/>
    </xf>
    <xf numFmtId="38" fontId="7" fillId="3" borderId="2" xfId="0" applyNumberFormat="1" applyFont="1" applyFill="1" applyBorder="1" applyAlignment="1" applyProtection="1">
      <alignment horizontal="center" vertical="center"/>
    </xf>
    <xf numFmtId="164" fontId="60" fillId="3" borderId="0" xfId="0" applyNumberFormat="1" applyFont="1" applyFill="1" applyBorder="1" applyAlignment="1" applyProtection="1">
      <alignment vertical="center"/>
    </xf>
    <xf numFmtId="38" fontId="11" fillId="3" borderId="0" xfId="0" applyNumberFormat="1" applyFont="1" applyFill="1" applyBorder="1" applyAlignment="1" applyProtection="1">
      <alignment vertical="center"/>
    </xf>
    <xf numFmtId="38" fontId="6" fillId="4" borderId="0" xfId="0" applyNumberFormat="1" applyFont="1" applyFill="1" applyBorder="1" applyAlignment="1" applyProtection="1">
      <alignment horizontal="right" vertical="center"/>
    </xf>
    <xf numFmtId="164" fontId="3" fillId="0" borderId="0" xfId="0" applyFont="1" applyProtection="1"/>
    <xf numFmtId="164" fontId="3" fillId="0" borderId="0" xfId="0" applyFont="1" applyAlignment="1" applyProtection="1">
      <alignment vertical="center"/>
    </xf>
    <xf numFmtId="169" fontId="6" fillId="3" borderId="0" xfId="0" applyNumberFormat="1" applyFont="1" applyFill="1" applyBorder="1" applyAlignment="1" applyProtection="1">
      <alignment vertical="center"/>
    </xf>
    <xf numFmtId="164" fontId="2" fillId="11" borderId="68" xfId="0" applyFont="1" applyFill="1" applyBorder="1" applyAlignment="1">
      <alignment horizontal="center" wrapText="1"/>
    </xf>
    <xf numFmtId="164" fontId="60" fillId="3" borderId="73" xfId="0" applyNumberFormat="1" applyFont="1" applyFill="1" applyBorder="1" applyProtection="1"/>
    <xf numFmtId="164" fontId="14" fillId="3" borderId="61" xfId="0" applyNumberFormat="1" applyFont="1" applyFill="1" applyBorder="1" applyProtection="1"/>
    <xf numFmtId="164" fontId="7" fillId="0" borderId="74" xfId="0" applyNumberFormat="1" applyFont="1" applyBorder="1" applyAlignment="1" applyProtection="1">
      <alignment horizontal="left"/>
    </xf>
    <xf numFmtId="10" fontId="18" fillId="0" borderId="19" xfId="0" applyNumberFormat="1" applyFont="1" applyBorder="1" applyAlignment="1" applyProtection="1">
      <alignment horizontal="center"/>
    </xf>
    <xf numFmtId="164" fontId="60" fillId="3" borderId="55" xfId="0" applyNumberFormat="1" applyFont="1" applyFill="1" applyBorder="1" applyProtection="1"/>
    <xf numFmtId="164" fontId="14" fillId="3" borderId="0" xfId="0" applyNumberFormat="1" applyFont="1" applyFill="1" applyBorder="1" applyProtection="1"/>
    <xf numFmtId="164" fontId="8" fillId="14" borderId="0" xfId="0" applyNumberFormat="1" applyFont="1" applyFill="1" applyBorder="1" applyAlignment="1" applyProtection="1">
      <alignment horizontal="left"/>
    </xf>
    <xf numFmtId="164" fontId="14" fillId="15" borderId="0" xfId="0" applyNumberFormat="1" applyFont="1" applyFill="1" applyBorder="1" applyAlignment="1" applyProtection="1">
      <alignment horizontal="right"/>
    </xf>
    <xf numFmtId="164" fontId="14" fillId="14" borderId="26" xfId="0" applyNumberFormat="1" applyFont="1" applyFill="1" applyBorder="1" applyProtection="1"/>
    <xf numFmtId="164" fontId="11" fillId="14" borderId="0" xfId="0" applyNumberFormat="1" applyFont="1" applyFill="1" applyBorder="1" applyProtection="1"/>
    <xf numFmtId="39" fontId="11" fillId="14" borderId="0" xfId="0" applyNumberFormat="1" applyFont="1" applyFill="1" applyBorder="1" applyProtection="1"/>
    <xf numFmtId="4" fontId="11" fillId="14" borderId="0" xfId="0" applyNumberFormat="1" applyFont="1" applyFill="1" applyBorder="1" applyProtection="1"/>
    <xf numFmtId="9" fontId="7" fillId="14" borderId="0" xfId="0" applyNumberFormat="1" applyFont="1" applyFill="1" applyBorder="1" applyAlignment="1" applyProtection="1">
      <alignment horizontal="right" vertical="center"/>
    </xf>
    <xf numFmtId="164" fontId="3" fillId="0" borderId="0" xfId="0" applyFont="1" applyBorder="1" applyProtection="1"/>
    <xf numFmtId="164" fontId="6" fillId="0" borderId="0" xfId="0" applyFont="1" applyAlignment="1" applyProtection="1">
      <alignment vertical="center"/>
    </xf>
    <xf numFmtId="164" fontId="6" fillId="0" borderId="68" xfId="0" applyFont="1" applyBorder="1" applyAlignment="1">
      <alignment horizontal="center" vertical="center"/>
    </xf>
    <xf numFmtId="164" fontId="6" fillId="0" borderId="0" xfId="0" applyFont="1" applyBorder="1" applyAlignment="1" applyProtection="1">
      <alignment vertical="center"/>
    </xf>
    <xf numFmtId="10" fontId="6" fillId="0" borderId="0" xfId="0" applyNumberFormat="1" applyFont="1" applyBorder="1" applyAlignment="1" applyProtection="1">
      <alignment horizontal="center" vertical="center"/>
    </xf>
    <xf numFmtId="164" fontId="54" fillId="3" borderId="0" xfId="3" applyNumberFormat="1" applyFont="1" applyFill="1" applyBorder="1" applyAlignment="1" applyProtection="1">
      <alignment horizontal="center" vertical="center"/>
    </xf>
    <xf numFmtId="164" fontId="53" fillId="3" borderId="0" xfId="0" applyNumberFormat="1" applyFont="1" applyFill="1" applyBorder="1" applyAlignment="1" applyProtection="1">
      <alignment vertical="center"/>
    </xf>
    <xf numFmtId="38" fontId="18" fillId="12" borderId="0" xfId="0" applyNumberFormat="1" applyFont="1" applyFill="1" applyBorder="1" applyAlignment="1" applyProtection="1">
      <alignment horizontal="right" vertical="center"/>
    </xf>
    <xf numFmtId="38" fontId="14" fillId="3" borderId="0" xfId="0" applyNumberFormat="1" applyFont="1" applyFill="1" applyBorder="1" applyAlignment="1" applyProtection="1">
      <alignment horizontal="center" vertical="center"/>
    </xf>
    <xf numFmtId="169" fontId="14" fillId="3" borderId="0" xfId="0" applyNumberFormat="1" applyFont="1" applyFill="1" applyBorder="1" applyAlignment="1" applyProtection="1">
      <alignment vertical="center"/>
    </xf>
    <xf numFmtId="165" fontId="14" fillId="14" borderId="0" xfId="0" applyNumberFormat="1" applyFont="1" applyFill="1" applyBorder="1" applyAlignment="1" applyProtection="1">
      <alignment horizontal="center" vertical="center"/>
    </xf>
    <xf numFmtId="165" fontId="14" fillId="16" borderId="0" xfId="0" applyNumberFormat="1" applyFont="1" applyFill="1" applyBorder="1" applyAlignment="1" applyProtection="1">
      <alignment horizontal="center" vertical="center"/>
    </xf>
    <xf numFmtId="4" fontId="11" fillId="16" borderId="0" xfId="0" applyNumberFormat="1" applyFont="1" applyFill="1" applyBorder="1" applyAlignment="1" applyProtection="1">
      <alignment horizontal="right"/>
    </xf>
    <xf numFmtId="4" fontId="11" fillId="16" borderId="0" xfId="0" applyNumberFormat="1" applyFont="1" applyFill="1" applyBorder="1" applyProtection="1"/>
    <xf numFmtId="4" fontId="14" fillId="14" borderId="0" xfId="0" applyNumberFormat="1" applyFont="1" applyFill="1" applyBorder="1" applyAlignment="1" applyProtection="1">
      <alignment horizontal="right"/>
    </xf>
    <xf numFmtId="164" fontId="6" fillId="13" borderId="68" xfId="0" applyFont="1" applyFill="1" applyBorder="1" applyAlignment="1" applyProtection="1">
      <alignment horizontal="left" vertical="center" wrapText="1"/>
      <protection locked="0"/>
    </xf>
    <xf numFmtId="164" fontId="6" fillId="13" borderId="68" xfId="0" applyFont="1" applyFill="1" applyBorder="1" applyAlignment="1" applyProtection="1">
      <alignment horizontal="center" vertical="center"/>
      <protection locked="0"/>
    </xf>
    <xf numFmtId="171" fontId="6" fillId="13" borderId="68" xfId="0" applyNumberFormat="1" applyFont="1" applyFill="1" applyBorder="1" applyAlignment="1" applyProtection="1">
      <alignment horizontal="center" vertical="center"/>
      <protection locked="0"/>
    </xf>
    <xf numFmtId="164" fontId="11" fillId="14" borderId="0" xfId="0" applyFont="1" applyFill="1"/>
    <xf numFmtId="164" fontId="6" fillId="0" borderId="0" xfId="0" applyFont="1" applyAlignment="1">
      <alignment wrapText="1"/>
    </xf>
    <xf numFmtId="172" fontId="14" fillId="5" borderId="94" xfId="0" applyNumberFormat="1" applyFont="1" applyFill="1" applyBorder="1" applyAlignment="1" applyProtection="1">
      <alignment horizontal="center" vertical="center"/>
    </xf>
    <xf numFmtId="172" fontId="14" fillId="5" borderId="95" xfId="0" applyNumberFormat="1" applyFont="1" applyFill="1" applyBorder="1" applyAlignment="1" applyProtection="1">
      <alignment horizontal="center" vertical="center"/>
    </xf>
    <xf numFmtId="164" fontId="70" fillId="0" borderId="0" xfId="0" applyFont="1"/>
    <xf numFmtId="164" fontId="18" fillId="8" borderId="78" xfId="0" applyNumberFormat="1" applyFont="1" applyFill="1" applyBorder="1" applyAlignment="1" applyProtection="1">
      <alignment horizontal="center"/>
    </xf>
    <xf numFmtId="164" fontId="18" fillId="8" borderId="49" xfId="0" applyNumberFormat="1" applyFont="1" applyFill="1" applyBorder="1" applyAlignment="1" applyProtection="1">
      <alignment horizontal="center"/>
    </xf>
    <xf numFmtId="164" fontId="18" fillId="7" borderId="49" xfId="0" applyNumberFormat="1" applyFont="1" applyFill="1" applyBorder="1" applyAlignment="1" applyProtection="1">
      <alignment horizontal="center"/>
    </xf>
    <xf numFmtId="164" fontId="18" fillId="8" borderId="79" xfId="0" applyNumberFormat="1" applyFont="1" applyFill="1" applyBorder="1" applyAlignment="1" applyProtection="1">
      <alignment horizontal="center"/>
    </xf>
    <xf numFmtId="164" fontId="74" fillId="3" borderId="0" xfId="0" applyNumberFormat="1" applyFont="1" applyFill="1" applyBorder="1" applyAlignment="1" applyProtection="1">
      <alignment vertical="center"/>
    </xf>
    <xf numFmtId="169" fontId="73" fillId="3" borderId="0" xfId="0" applyNumberFormat="1" applyFont="1" applyFill="1" applyBorder="1" applyAlignment="1" applyProtection="1">
      <alignment horizontal="left" vertical="center"/>
    </xf>
    <xf numFmtId="169" fontId="73" fillId="3" borderId="0" xfId="0" applyNumberFormat="1" applyFont="1" applyFill="1" applyBorder="1" applyAlignment="1" applyProtection="1">
      <alignment horizontal="right" vertical="center"/>
    </xf>
    <xf numFmtId="164" fontId="14" fillId="12" borderId="0" xfId="0" applyNumberFormat="1" applyFont="1" applyFill="1" applyBorder="1" applyAlignment="1" applyProtection="1">
      <alignment horizontal="left" vertical="center"/>
    </xf>
    <xf numFmtId="164" fontId="10" fillId="12" borderId="0" xfId="0" applyNumberFormat="1" applyFont="1" applyFill="1" applyBorder="1" applyAlignment="1" applyProtection="1">
      <alignment vertical="center"/>
    </xf>
    <xf numFmtId="38" fontId="14" fillId="12" borderId="0" xfId="0" applyNumberFormat="1" applyFont="1" applyFill="1" applyBorder="1" applyAlignment="1" applyProtection="1">
      <alignment vertical="center"/>
    </xf>
    <xf numFmtId="169" fontId="14" fillId="12" borderId="0" xfId="0" applyNumberFormat="1" applyFont="1" applyFill="1" applyBorder="1" applyAlignment="1" applyProtection="1">
      <alignment vertical="center"/>
    </xf>
    <xf numFmtId="164" fontId="14" fillId="12" borderId="0" xfId="0" applyNumberFormat="1" applyFont="1" applyFill="1" applyBorder="1" applyAlignment="1" applyProtection="1">
      <alignment vertical="center"/>
    </xf>
    <xf numFmtId="164" fontId="14" fillId="12" borderId="59" xfId="0" applyNumberFormat="1" applyFont="1" applyFill="1" applyBorder="1" applyAlignment="1" applyProtection="1">
      <alignment horizontal="left" vertical="center"/>
    </xf>
    <xf numFmtId="164" fontId="6" fillId="3" borderId="110" xfId="0" applyNumberFormat="1" applyFont="1" applyFill="1" applyBorder="1" applyAlignment="1" applyProtection="1">
      <alignment vertical="center"/>
    </xf>
    <xf numFmtId="38" fontId="6" fillId="3" borderId="110" xfId="0" applyNumberFormat="1" applyFont="1" applyFill="1" applyBorder="1" applyAlignment="1" applyProtection="1">
      <alignment vertical="center"/>
    </xf>
    <xf numFmtId="164" fontId="60" fillId="3" borderId="110" xfId="0" applyNumberFormat="1" applyFont="1" applyFill="1" applyBorder="1" applyAlignment="1" applyProtection="1">
      <alignment vertical="center"/>
    </xf>
    <xf numFmtId="38" fontId="60" fillId="3" borderId="110" xfId="0" applyNumberFormat="1" applyFont="1" applyFill="1" applyBorder="1" applyAlignment="1" applyProtection="1">
      <alignment vertical="center"/>
    </xf>
    <xf numFmtId="164" fontId="14" fillId="3" borderId="110" xfId="0" applyNumberFormat="1" applyFont="1" applyFill="1" applyBorder="1" applyAlignment="1" applyProtection="1">
      <alignment vertical="center"/>
    </xf>
    <xf numFmtId="164" fontId="14" fillId="8" borderId="25" xfId="0" applyNumberFormat="1" applyFont="1" applyFill="1" applyBorder="1" applyAlignment="1" applyProtection="1">
      <alignment horizontal="center"/>
    </xf>
    <xf numFmtId="172" fontId="7" fillId="18" borderId="4" xfId="0" applyNumberFormat="1" applyFont="1" applyFill="1" applyBorder="1" applyAlignment="1" applyProtection="1">
      <alignment horizontal="right" vertical="center"/>
    </xf>
    <xf numFmtId="172" fontId="14" fillId="5" borderId="113" xfId="0" applyNumberFormat="1" applyFont="1" applyFill="1" applyBorder="1" applyAlignment="1" applyProtection="1">
      <alignment horizontal="center" vertical="center"/>
    </xf>
    <xf numFmtId="172" fontId="7" fillId="18" borderId="114" xfId="0" applyNumberFormat="1" applyFont="1" applyFill="1" applyBorder="1" applyAlignment="1" applyProtection="1">
      <alignment horizontal="center"/>
    </xf>
    <xf numFmtId="164" fontId="3" fillId="3" borderId="0" xfId="4" applyFill="1"/>
    <xf numFmtId="164" fontId="3" fillId="3" borderId="0" xfId="4" applyFill="1" applyBorder="1"/>
    <xf numFmtId="164" fontId="77" fillId="3" borderId="0" xfId="4" applyFont="1" applyFill="1" applyBorder="1" applyAlignment="1">
      <alignment vertical="center"/>
    </xf>
    <xf numFmtId="164" fontId="17" fillId="3" borderId="0" xfId="4" applyFont="1" applyFill="1" applyBorder="1" applyAlignment="1">
      <alignment vertical="center"/>
    </xf>
    <xf numFmtId="164" fontId="17" fillId="3" borderId="0" xfId="4" applyFont="1" applyFill="1" applyBorder="1" applyAlignment="1">
      <alignment vertical="center" wrapText="1"/>
    </xf>
    <xf numFmtId="164" fontId="6" fillId="3" borderId="0" xfId="4" applyFont="1" applyFill="1" applyBorder="1"/>
    <xf numFmtId="164" fontId="76" fillId="3" borderId="0" xfId="4" applyFont="1" applyFill="1" applyBorder="1" applyAlignment="1">
      <alignment vertical="center"/>
    </xf>
    <xf numFmtId="164" fontId="3" fillId="3" borderId="0" xfId="4" applyFill="1" applyBorder="1" applyAlignment="1">
      <alignment vertical="center"/>
    </xf>
    <xf numFmtId="164" fontId="78" fillId="3" borderId="0" xfId="4" applyFont="1" applyFill="1"/>
    <xf numFmtId="164" fontId="62" fillId="3" borderId="0" xfId="4" applyFont="1" applyFill="1" applyBorder="1" applyAlignment="1">
      <alignment vertical="center"/>
    </xf>
    <xf numFmtId="164" fontId="17" fillId="3" borderId="0" xfId="4" applyFont="1" applyFill="1" applyBorder="1" applyAlignment="1">
      <alignment horizontal="left" vertical="center" wrapText="1"/>
    </xf>
    <xf numFmtId="164" fontId="3" fillId="3" borderId="0" xfId="4" applyFill="1" applyAlignment="1">
      <alignment vertical="center"/>
    </xf>
    <xf numFmtId="164" fontId="17" fillId="3" borderId="0" xfId="4" applyFont="1" applyFill="1" applyBorder="1" applyAlignment="1">
      <alignment wrapText="1"/>
    </xf>
    <xf numFmtId="164" fontId="17" fillId="3" borderId="0" xfId="4" applyFont="1" applyFill="1" applyBorder="1" applyAlignment="1">
      <alignment horizontal="center" vertical="center" wrapText="1"/>
    </xf>
    <xf numFmtId="164" fontId="66" fillId="17" borderId="63" xfId="4" applyFont="1" applyFill="1" applyBorder="1" applyAlignment="1">
      <alignment vertical="center"/>
    </xf>
    <xf numFmtId="164" fontId="66" fillId="3" borderId="55" xfId="4" applyFont="1" applyFill="1" applyBorder="1" applyAlignment="1">
      <alignment vertical="center"/>
    </xf>
    <xf numFmtId="164" fontId="66" fillId="3" borderId="0" xfId="4" applyFont="1" applyFill="1" applyBorder="1" applyAlignment="1">
      <alignment vertical="center"/>
    </xf>
    <xf numFmtId="164" fontId="67" fillId="3" borderId="0" xfId="4" quotePrefix="1" applyFont="1" applyFill="1" applyBorder="1" applyAlignment="1">
      <alignment vertical="center"/>
    </xf>
    <xf numFmtId="164" fontId="79" fillId="14" borderId="0" xfId="0" applyFont="1" applyFill="1" applyAlignment="1">
      <alignment horizontal="right"/>
    </xf>
    <xf numFmtId="164" fontId="3" fillId="14" borderId="100" xfId="0" applyFont="1" applyFill="1" applyBorder="1" applyAlignment="1">
      <alignment wrapText="1"/>
    </xf>
    <xf numFmtId="164" fontId="80" fillId="3" borderId="0" xfId="4" applyFont="1" applyFill="1"/>
    <xf numFmtId="164" fontId="80" fillId="3" borderId="0" xfId="4" applyFont="1" applyFill="1" applyAlignment="1">
      <alignment vertical="top"/>
    </xf>
    <xf numFmtId="164" fontId="17" fillId="3" borderId="0" xfId="4" applyFont="1" applyFill="1" applyBorder="1" applyAlignment="1">
      <alignment vertical="top" wrapText="1"/>
    </xf>
    <xf numFmtId="164" fontId="6" fillId="4" borderId="22" xfId="0" applyNumberFormat="1" applyFont="1" applyFill="1" applyBorder="1" applyAlignment="1" applyProtection="1">
      <alignment vertical="center"/>
    </xf>
    <xf numFmtId="164" fontId="6" fillId="4" borderId="5" xfId="0" applyNumberFormat="1" applyFont="1" applyFill="1" applyBorder="1" applyAlignment="1" applyProtection="1">
      <alignment vertical="center"/>
    </xf>
    <xf numFmtId="164" fontId="6" fillId="12" borderId="22" xfId="0" applyNumberFormat="1" applyFont="1" applyFill="1" applyBorder="1" applyAlignment="1" applyProtection="1">
      <alignment vertical="center"/>
    </xf>
    <xf numFmtId="164" fontId="18" fillId="12" borderId="59" xfId="0" applyNumberFormat="1" applyFont="1" applyFill="1" applyBorder="1" applyAlignment="1" applyProtection="1">
      <alignment horizontal="right" vertical="center"/>
    </xf>
    <xf numFmtId="164" fontId="14" fillId="12" borderId="59" xfId="0" applyNumberFormat="1" applyFont="1" applyFill="1" applyBorder="1" applyAlignment="1" applyProtection="1">
      <alignment vertical="center"/>
    </xf>
    <xf numFmtId="164" fontId="18" fillId="8" borderId="20" xfId="0" applyNumberFormat="1" applyFont="1" applyFill="1" applyBorder="1" applyAlignment="1" applyProtection="1">
      <alignment horizontal="left" vertical="center"/>
    </xf>
    <xf numFmtId="164" fontId="3" fillId="0" borderId="0" xfId="0" applyFont="1" applyAlignment="1" applyProtection="1">
      <alignment horizontal="center"/>
    </xf>
    <xf numFmtId="169" fontId="18" fillId="8" borderId="2" xfId="0" applyNumberFormat="1" applyFont="1" applyFill="1" applyBorder="1" applyAlignment="1" applyProtection="1">
      <alignment horizontal="right" vertical="center"/>
    </xf>
    <xf numFmtId="38" fontId="18" fillId="8" borderId="39" xfId="0" applyNumberFormat="1" applyFont="1" applyFill="1" applyBorder="1" applyAlignment="1" applyProtection="1">
      <alignment horizontal="right" vertical="center"/>
    </xf>
    <xf numFmtId="164" fontId="22" fillId="8" borderId="5" xfId="0" applyNumberFormat="1" applyFont="1" applyFill="1" applyBorder="1" applyAlignment="1" applyProtection="1">
      <alignment horizontal="left" vertical="center"/>
    </xf>
    <xf numFmtId="164" fontId="6" fillId="3" borderId="0" xfId="4" applyFont="1" applyFill="1" applyAlignment="1"/>
    <xf numFmtId="164" fontId="6" fillId="3" borderId="0" xfId="4" applyFont="1" applyFill="1"/>
    <xf numFmtId="164" fontId="6" fillId="3" borderId="0" xfId="4" applyFont="1" applyFill="1" applyAlignment="1">
      <alignment vertical="center"/>
    </xf>
    <xf numFmtId="164" fontId="47" fillId="3" borderId="0" xfId="4" applyFont="1" applyFill="1" applyBorder="1" applyAlignment="1">
      <alignment vertical="center"/>
    </xf>
    <xf numFmtId="164" fontId="47" fillId="3" borderId="0" xfId="4" applyFont="1" applyFill="1"/>
    <xf numFmtId="164" fontId="7" fillId="0" borderId="0" xfId="0" applyFont="1" applyFill="1" applyBorder="1" applyAlignment="1" applyProtection="1">
      <alignment horizontal="center" vertical="center" wrapText="1"/>
    </xf>
    <xf numFmtId="164" fontId="18" fillId="8" borderId="0" xfId="0" applyNumberFormat="1" applyFont="1" applyFill="1" applyBorder="1" applyAlignment="1" applyProtection="1">
      <alignment horizontal="center"/>
    </xf>
    <xf numFmtId="9" fontId="3" fillId="23" borderId="0" xfId="0" applyNumberFormat="1" applyFont="1" applyFill="1" applyBorder="1" applyAlignment="1" applyProtection="1">
      <alignment vertical="center"/>
    </xf>
    <xf numFmtId="165" fontId="6" fillId="5" borderId="0" xfId="0" applyNumberFormat="1" applyFont="1" applyFill="1" applyBorder="1" applyAlignment="1" applyProtection="1">
      <alignment horizontal="center" vertical="center"/>
    </xf>
    <xf numFmtId="164" fontId="18" fillId="12" borderId="148" xfId="0" applyNumberFormat="1" applyFont="1" applyFill="1" applyBorder="1" applyAlignment="1" applyProtection="1">
      <alignment horizontal="left" vertical="center"/>
    </xf>
    <xf numFmtId="164" fontId="14" fillId="12" borderId="148" xfId="0" applyNumberFormat="1" applyFont="1" applyFill="1" applyBorder="1" applyAlignment="1" applyProtection="1">
      <alignment horizontal="left" vertical="center"/>
    </xf>
    <xf numFmtId="164" fontId="10" fillId="12" borderId="148" xfId="0" applyNumberFormat="1" applyFont="1" applyFill="1" applyBorder="1" applyAlignment="1" applyProtection="1">
      <alignment vertical="center"/>
    </xf>
    <xf numFmtId="164" fontId="18" fillId="7" borderId="0" xfId="0" applyNumberFormat="1" applyFont="1" applyFill="1" applyBorder="1" applyAlignment="1" applyProtection="1">
      <alignment horizontal="center"/>
    </xf>
    <xf numFmtId="172" fontId="7" fillId="18" borderId="149" xfId="0" applyNumberFormat="1" applyFont="1" applyFill="1" applyBorder="1" applyAlignment="1" applyProtection="1">
      <alignment horizontal="center"/>
    </xf>
    <xf numFmtId="164" fontId="3" fillId="23" borderId="0" xfId="0" applyFont="1" applyFill="1" applyBorder="1" applyProtection="1"/>
    <xf numFmtId="164" fontId="6" fillId="23" borderId="22" xfId="0" applyNumberFormat="1" applyFont="1" applyFill="1" applyBorder="1" applyAlignment="1" applyProtection="1">
      <alignment vertical="center"/>
    </xf>
    <xf numFmtId="38" fontId="6" fillId="23" borderId="0" xfId="0" applyNumberFormat="1" applyFont="1" applyFill="1" applyBorder="1" applyAlignment="1" applyProtection="1">
      <alignment horizontal="right" vertical="center"/>
    </xf>
    <xf numFmtId="10" fontId="6" fillId="23" borderId="0" xfId="0" applyNumberFormat="1" applyFont="1" applyFill="1" applyBorder="1" applyAlignment="1" applyProtection="1">
      <alignment horizontal="center" vertical="center"/>
    </xf>
    <xf numFmtId="164" fontId="18" fillId="8" borderId="163" xfId="0" applyNumberFormat="1" applyFont="1" applyFill="1" applyBorder="1" applyAlignment="1" applyProtection="1">
      <alignment horizontal="left" vertical="center"/>
    </xf>
    <xf numFmtId="164" fontId="17" fillId="3" borderId="167" xfId="0" applyNumberFormat="1" applyFont="1" applyFill="1" applyBorder="1" applyAlignment="1" applyProtection="1">
      <alignment horizontal="left" vertical="center"/>
    </xf>
    <xf numFmtId="164" fontId="17" fillId="3" borderId="167" xfId="0" applyNumberFormat="1" applyFont="1" applyFill="1" applyBorder="1" applyAlignment="1" applyProtection="1">
      <alignment vertical="center"/>
    </xf>
    <xf numFmtId="38" fontId="7" fillId="30" borderId="174" xfId="0" applyNumberFormat="1" applyFont="1" applyFill="1" applyBorder="1" applyAlignment="1" applyProtection="1">
      <alignment horizontal="center" vertical="center" wrapText="1"/>
    </xf>
    <xf numFmtId="164" fontId="0" fillId="0" borderId="0" xfId="0" applyProtection="1"/>
    <xf numFmtId="164" fontId="6" fillId="23" borderId="0" xfId="0" applyNumberFormat="1" applyFont="1" applyFill="1" applyBorder="1" applyAlignment="1" applyProtection="1">
      <alignment horizontal="center" vertical="center"/>
    </xf>
    <xf numFmtId="0" fontId="6" fillId="23" borderId="0" xfId="0" applyNumberFormat="1" applyFont="1" applyFill="1" applyBorder="1" applyAlignment="1" applyProtection="1">
      <alignment horizontal="left" vertical="center"/>
    </xf>
    <xf numFmtId="10" fontId="6" fillId="23" borderId="0" xfId="0" applyNumberFormat="1" applyFont="1" applyFill="1" applyBorder="1" applyAlignment="1" applyProtection="1">
      <alignment vertical="center"/>
    </xf>
    <xf numFmtId="38" fontId="6" fillId="23" borderId="0" xfId="0" applyNumberFormat="1" applyFont="1" applyFill="1" applyBorder="1" applyAlignment="1" applyProtection="1">
      <alignment vertical="center"/>
    </xf>
    <xf numFmtId="164" fontId="18" fillId="8" borderId="39" xfId="0" applyFont="1" applyFill="1" applyBorder="1" applyAlignment="1" applyProtection="1">
      <alignment vertical="center"/>
    </xf>
    <xf numFmtId="38" fontId="3" fillId="0" borderId="0" xfId="0" applyNumberFormat="1" applyFont="1" applyProtection="1"/>
    <xf numFmtId="164" fontId="0" fillId="23" borderId="0" xfId="0" applyFill="1" applyProtection="1"/>
    <xf numFmtId="164" fontId="0" fillId="23" borderId="0" xfId="0" applyFill="1" applyBorder="1" applyProtection="1"/>
    <xf numFmtId="164" fontId="13" fillId="23" borderId="0" xfId="0" applyFont="1" applyFill="1" applyBorder="1" applyAlignment="1" applyProtection="1"/>
    <xf numFmtId="170" fontId="27" fillId="23" borderId="0" xfId="2" applyNumberFormat="1" applyFont="1" applyFill="1" applyBorder="1" applyAlignment="1" applyProtection="1">
      <alignment horizontal="center" vertical="center"/>
    </xf>
    <xf numFmtId="38" fontId="51" fillId="18" borderId="33" xfId="0" applyNumberFormat="1" applyFont="1" applyFill="1" applyBorder="1" applyAlignment="1" applyProtection="1">
      <alignment horizontal="center" vertical="center"/>
    </xf>
    <xf numFmtId="164" fontId="40" fillId="0" borderId="0" xfId="0" applyFont="1" applyFill="1" applyBorder="1" applyAlignment="1" applyProtection="1">
      <alignment horizontal="right" vertical="center" wrapText="1"/>
    </xf>
    <xf numFmtId="164" fontId="6" fillId="0" borderId="68" xfId="0" applyFont="1" applyBorder="1" applyAlignment="1" applyProtection="1">
      <alignment horizontal="center" wrapText="1"/>
    </xf>
    <xf numFmtId="3" fontId="41" fillId="0" borderId="0" xfId="0" applyNumberFormat="1" applyFont="1" applyBorder="1" applyAlignment="1" applyProtection="1">
      <alignment vertical="center"/>
    </xf>
    <xf numFmtId="164" fontId="6" fillId="0" borderId="0" xfId="0" applyFont="1" applyProtection="1"/>
    <xf numFmtId="38" fontId="2" fillId="3" borderId="0" xfId="0" applyNumberFormat="1" applyFont="1" applyFill="1" applyBorder="1" applyProtection="1"/>
    <xf numFmtId="164" fontId="2" fillId="0" borderId="0" xfId="0" applyFont="1" applyBorder="1" applyProtection="1"/>
    <xf numFmtId="169" fontId="18" fillId="3" borderId="0" xfId="0" applyNumberFormat="1" applyFont="1" applyFill="1" applyBorder="1" applyAlignment="1" applyProtection="1">
      <alignment vertical="center"/>
    </xf>
    <xf numFmtId="164" fontId="2" fillId="0" borderId="0" xfId="0" applyFont="1" applyFill="1" applyProtection="1"/>
    <xf numFmtId="164" fontId="6" fillId="0" borderId="68" xfId="0" applyFont="1" applyFill="1" applyBorder="1" applyAlignment="1" applyProtection="1">
      <alignment horizontal="center" vertical="center" wrapText="1"/>
    </xf>
    <xf numFmtId="164" fontId="6" fillId="3" borderId="68" xfId="0" applyFont="1" applyFill="1" applyBorder="1" applyAlignment="1" applyProtection="1">
      <alignment horizontal="center" vertical="center"/>
    </xf>
    <xf numFmtId="164" fontId="7" fillId="0" borderId="0" xfId="0" applyFont="1" applyProtection="1"/>
    <xf numFmtId="164" fontId="7" fillId="0" borderId="0" xfId="0" applyFont="1" applyAlignment="1" applyProtection="1">
      <alignment vertical="center"/>
    </xf>
    <xf numFmtId="164" fontId="3" fillId="3" borderId="0" xfId="0" applyFont="1" applyFill="1" applyBorder="1" applyAlignment="1" applyProtection="1">
      <alignment vertical="center"/>
    </xf>
    <xf numFmtId="38" fontId="3" fillId="3" borderId="0" xfId="0" applyNumberFormat="1" applyFont="1" applyFill="1" applyBorder="1" applyAlignment="1" applyProtection="1">
      <alignment horizontal="right" vertical="center"/>
    </xf>
    <xf numFmtId="164" fontId="3" fillId="3" borderId="0" xfId="0" applyFont="1" applyFill="1" applyBorder="1" applyAlignment="1" applyProtection="1">
      <alignment horizontal="right" vertical="center"/>
    </xf>
    <xf numFmtId="38" fontId="7" fillId="3" borderId="2" xfId="0" applyNumberFormat="1" applyFont="1" applyFill="1" applyBorder="1" applyAlignment="1" applyProtection="1">
      <alignment vertical="center"/>
    </xf>
    <xf numFmtId="164" fontId="41" fillId="0" borderId="0" xfId="0" applyFont="1" applyAlignment="1" applyProtection="1">
      <alignment vertical="center"/>
    </xf>
    <xf numFmtId="164" fontId="44" fillId="0" borderId="0" xfId="0" applyFont="1" applyFill="1" applyBorder="1" applyAlignment="1" applyProtection="1">
      <alignment vertical="center"/>
    </xf>
    <xf numFmtId="164" fontId="41" fillId="0" borderId="0" xfId="0" applyFont="1" applyFill="1" applyAlignment="1" applyProtection="1">
      <alignment vertical="center"/>
    </xf>
    <xf numFmtId="164" fontId="44" fillId="0" borderId="0" xfId="0" applyFont="1" applyFill="1" applyAlignment="1" applyProtection="1">
      <alignment vertical="center"/>
    </xf>
    <xf numFmtId="6" fontId="22" fillId="3" borderId="0" xfId="0" applyNumberFormat="1" applyFont="1" applyFill="1" applyBorder="1" applyAlignment="1" applyProtection="1">
      <alignment vertical="center"/>
    </xf>
    <xf numFmtId="164" fontId="3" fillId="0" borderId="0" xfId="0" applyFont="1" applyFill="1" applyAlignment="1" applyProtection="1">
      <alignment vertical="center"/>
    </xf>
    <xf numFmtId="170" fontId="55" fillId="3" borderId="0" xfId="2" applyNumberFormat="1" applyFont="1" applyFill="1" applyBorder="1" applyAlignment="1" applyProtection="1">
      <alignment vertical="center"/>
    </xf>
    <xf numFmtId="164" fontId="0" fillId="3" borderId="0" xfId="0" applyFill="1" applyBorder="1" applyProtection="1"/>
    <xf numFmtId="164" fontId="0" fillId="0" borderId="157" xfId="0" applyBorder="1" applyProtection="1"/>
    <xf numFmtId="164" fontId="6" fillId="0" borderId="0" xfId="0" applyFont="1" applyFill="1" applyProtection="1"/>
    <xf numFmtId="169" fontId="28" fillId="3" borderId="0" xfId="0" applyNumberFormat="1" applyFont="1" applyFill="1" applyBorder="1" applyAlignment="1" applyProtection="1">
      <alignment vertical="center"/>
    </xf>
    <xf numFmtId="169" fontId="6" fillId="0" borderId="0" xfId="0" applyNumberFormat="1" applyFont="1" applyBorder="1" applyAlignment="1" applyProtection="1">
      <alignment vertical="center"/>
    </xf>
    <xf numFmtId="169" fontId="24" fillId="3" borderId="0" xfId="0" applyNumberFormat="1" applyFont="1" applyFill="1" applyBorder="1" applyAlignment="1" applyProtection="1">
      <alignment vertical="center"/>
    </xf>
    <xf numFmtId="169" fontId="14" fillId="5" borderId="0" xfId="0" applyNumberFormat="1" applyFont="1" applyFill="1" applyAlignment="1" applyProtection="1">
      <alignment vertical="center"/>
    </xf>
    <xf numFmtId="169" fontId="6" fillId="0" borderId="0" xfId="0" applyNumberFormat="1" applyFont="1" applyFill="1" applyProtection="1"/>
    <xf numFmtId="164" fontId="6" fillId="0" borderId="0" xfId="0" applyFont="1" applyFill="1" applyBorder="1" applyProtection="1"/>
    <xf numFmtId="164" fontId="12" fillId="0" borderId="0" xfId="0" applyFont="1" applyAlignment="1" applyProtection="1">
      <alignment vertical="center"/>
    </xf>
    <xf numFmtId="164" fontId="11" fillId="0" borderId="0" xfId="0" applyFont="1" applyAlignment="1" applyProtection="1">
      <alignment vertical="center"/>
    </xf>
    <xf numFmtId="164" fontId="14" fillId="0" borderId="0" xfId="0" applyFont="1" applyAlignment="1" applyProtection="1">
      <alignment vertical="center"/>
    </xf>
    <xf numFmtId="10" fontId="39" fillId="0" borderId="0" xfId="0" applyNumberFormat="1" applyFont="1" applyFill="1" applyBorder="1" applyAlignment="1" applyProtection="1">
      <alignment vertical="center"/>
    </xf>
    <xf numFmtId="169" fontId="42" fillId="4" borderId="0" xfId="0" applyNumberFormat="1" applyFont="1" applyFill="1" applyBorder="1" applyAlignment="1" applyProtection="1">
      <alignment horizontal="center" vertical="center"/>
    </xf>
    <xf numFmtId="164" fontId="46" fillId="0" borderId="0" xfId="0" applyFont="1" applyAlignment="1" applyProtection="1">
      <alignment vertical="center"/>
    </xf>
    <xf numFmtId="9" fontId="6" fillId="0" borderId="0" xfId="5" applyFont="1" applyProtection="1"/>
    <xf numFmtId="169" fontId="3" fillId="0" borderId="0" xfId="0" applyNumberFormat="1" applyFont="1" applyProtection="1"/>
    <xf numFmtId="169" fontId="6" fillId="0" borderId="0" xfId="0" applyNumberFormat="1" applyFont="1" applyProtection="1"/>
    <xf numFmtId="164" fontId="6" fillId="3" borderId="0" xfId="0" applyFont="1" applyFill="1" applyBorder="1" applyProtection="1"/>
    <xf numFmtId="164" fontId="48" fillId="23" borderId="0" xfId="0" applyFont="1" applyFill="1" applyBorder="1" applyAlignment="1" applyProtection="1">
      <alignment vertical="center" wrapText="1"/>
    </xf>
    <xf numFmtId="169" fontId="6" fillId="23" borderId="0" xfId="0" applyNumberFormat="1" applyFont="1" applyFill="1" applyBorder="1" applyAlignment="1" applyProtection="1">
      <alignment vertical="center"/>
    </xf>
    <xf numFmtId="164" fontId="17" fillId="3" borderId="167" xfId="0" applyFont="1" applyFill="1" applyBorder="1" applyProtection="1"/>
    <xf numFmtId="38" fontId="3" fillId="0" borderId="0" xfId="0" applyNumberFormat="1" applyFont="1" applyBorder="1" applyProtection="1"/>
    <xf numFmtId="6" fontId="18" fillId="3" borderId="0" xfId="0" applyNumberFormat="1" applyFont="1" applyFill="1" applyBorder="1" applyAlignment="1" applyProtection="1">
      <alignment vertical="center"/>
    </xf>
    <xf numFmtId="164" fontId="6" fillId="3" borderId="0" xfId="0" applyFont="1" applyFill="1" applyBorder="1" applyAlignment="1" applyProtection="1">
      <alignment vertical="center"/>
    </xf>
    <xf numFmtId="164" fontId="3" fillId="3" borderId="0" xfId="0" applyFont="1" applyFill="1" applyBorder="1" applyProtection="1"/>
    <xf numFmtId="169" fontId="14" fillId="4" borderId="0" xfId="0" applyNumberFormat="1" applyFont="1" applyFill="1" applyBorder="1" applyAlignment="1" applyProtection="1">
      <alignment vertical="center"/>
    </xf>
    <xf numFmtId="164" fontId="6" fillId="0" borderId="0" xfId="0" applyFont="1" applyFill="1" applyAlignment="1" applyProtection="1">
      <alignment horizontal="right"/>
    </xf>
    <xf numFmtId="164" fontId="7" fillId="0" borderId="0" xfId="0" applyFont="1" applyFill="1" applyAlignment="1" applyProtection="1">
      <alignment horizontal="center"/>
    </xf>
    <xf numFmtId="0" fontId="6" fillId="0" borderId="0" xfId="0" applyNumberFormat="1" applyFont="1" applyFill="1" applyAlignment="1" applyProtection="1">
      <alignment horizontal="center"/>
    </xf>
    <xf numFmtId="10" fontId="6" fillId="0" borderId="0" xfId="5" applyNumberFormat="1" applyFont="1" applyBorder="1" applyAlignment="1" applyProtection="1">
      <alignment horizontal="center"/>
    </xf>
    <xf numFmtId="10" fontId="39" fillId="0" borderId="0" xfId="0" applyNumberFormat="1" applyFont="1" applyBorder="1" applyAlignment="1" applyProtection="1">
      <alignment vertical="center"/>
    </xf>
    <xf numFmtId="164" fontId="6" fillId="0" borderId="0" xfId="0" applyFont="1" applyBorder="1" applyAlignment="1" applyProtection="1">
      <alignment horizontal="center" vertical="center"/>
    </xf>
    <xf numFmtId="169" fontId="6" fillId="0" borderId="0" xfId="0" applyNumberFormat="1" applyFont="1" applyBorder="1" applyAlignment="1" applyProtection="1">
      <alignment horizontal="center" vertical="center"/>
    </xf>
    <xf numFmtId="164" fontId="48" fillId="3" borderId="100" xfId="0" applyFont="1" applyFill="1" applyBorder="1" applyAlignment="1" applyProtection="1">
      <alignment wrapText="1"/>
    </xf>
    <xf numFmtId="164" fontId="6" fillId="3" borderId="100" xfId="0" applyFont="1" applyFill="1" applyBorder="1" applyAlignment="1" applyProtection="1">
      <alignment horizontal="right" vertical="center"/>
    </xf>
    <xf numFmtId="164" fontId="6" fillId="0" borderId="54" xfId="0" applyFont="1" applyBorder="1" applyProtection="1"/>
    <xf numFmtId="164" fontId="63" fillId="3" borderId="0" xfId="0" applyFont="1" applyFill="1" applyBorder="1" applyAlignment="1" applyProtection="1">
      <alignment vertical="center"/>
    </xf>
    <xf numFmtId="164" fontId="3" fillId="3" borderId="55" xfId="4" applyFill="1" applyBorder="1"/>
    <xf numFmtId="164" fontId="1" fillId="7" borderId="49" xfId="0" applyNumberFormat="1" applyFont="1" applyFill="1" applyBorder="1" applyAlignment="1" applyProtection="1">
      <alignment horizontal="center" wrapText="1"/>
    </xf>
    <xf numFmtId="164" fontId="1" fillId="8" borderId="49" xfId="0" applyNumberFormat="1" applyFont="1" applyFill="1" applyBorder="1" applyAlignment="1" applyProtection="1">
      <alignment horizontal="center" wrapText="1"/>
    </xf>
    <xf numFmtId="164" fontId="20" fillId="0" borderId="0" xfId="0" applyNumberFormat="1" applyFont="1" applyFill="1" applyBorder="1" applyProtection="1"/>
    <xf numFmtId="164" fontId="86" fillId="0" borderId="0" xfId="0" applyNumberFormat="1" applyFont="1" applyFill="1" applyBorder="1" applyAlignment="1" applyProtection="1">
      <alignment horizontal="left"/>
    </xf>
    <xf numFmtId="164" fontId="10" fillId="0" borderId="0" xfId="0" applyNumberFormat="1" applyFont="1" applyFill="1" applyBorder="1" applyAlignment="1" applyProtection="1"/>
    <xf numFmtId="164" fontId="10" fillId="0" borderId="0" xfId="0" applyNumberFormat="1" applyFont="1" applyFill="1" applyBorder="1" applyAlignment="1" applyProtection="1">
      <alignment horizontal="center"/>
    </xf>
    <xf numFmtId="164" fontId="10" fillId="0" borderId="0" xfId="0" quotePrefix="1" applyNumberFormat="1" applyFont="1" applyFill="1" applyBorder="1" applyAlignment="1" applyProtection="1">
      <alignment horizontal="centerContinuous"/>
    </xf>
    <xf numFmtId="164" fontId="10" fillId="0" borderId="0" xfId="0" quotePrefix="1" applyNumberFormat="1" applyFont="1" applyFill="1" applyBorder="1" applyAlignment="1" applyProtection="1">
      <alignment horizontal="center"/>
    </xf>
    <xf numFmtId="164" fontId="10" fillId="0" borderId="0" xfId="0" applyNumberFormat="1" applyFont="1" applyFill="1" applyBorder="1" applyAlignment="1" applyProtection="1">
      <alignment horizontal="centerContinuous"/>
    </xf>
    <xf numFmtId="0" fontId="10" fillId="0" borderId="0" xfId="0" quotePrefix="1" applyNumberFormat="1" applyFont="1" applyFill="1" applyBorder="1" applyAlignment="1" applyProtection="1">
      <alignment horizontal="centerContinuous"/>
    </xf>
    <xf numFmtId="164" fontId="45" fillId="0" borderId="0" xfId="0" applyNumberFormat="1" applyFont="1" applyFill="1" applyBorder="1" applyAlignment="1" applyProtection="1">
      <alignment horizontal="center"/>
    </xf>
    <xf numFmtId="164" fontId="20" fillId="0" borderId="0" xfId="0" applyFont="1" applyFill="1" applyBorder="1" applyAlignment="1" applyProtection="1">
      <alignment horizontal="center"/>
    </xf>
    <xf numFmtId="164" fontId="30" fillId="0" borderId="0" xfId="0" applyNumberFormat="1" applyFont="1" applyFill="1" applyBorder="1" applyAlignment="1" applyProtection="1">
      <alignment horizontal="left"/>
    </xf>
    <xf numFmtId="164" fontId="14" fillId="0" borderId="0" xfId="0" applyNumberFormat="1" applyFont="1" applyFill="1" applyBorder="1" applyProtection="1"/>
    <xf numFmtId="10" fontId="14" fillId="0" borderId="0" xfId="0" applyNumberFormat="1" applyFont="1" applyFill="1" applyBorder="1" applyProtection="1"/>
    <xf numFmtId="10" fontId="14" fillId="0" borderId="0"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right"/>
    </xf>
    <xf numFmtId="164" fontId="30" fillId="0" borderId="0" xfId="0" applyNumberFormat="1" applyFont="1" applyFill="1" applyBorder="1" applyProtection="1"/>
    <xf numFmtId="172" fontId="7" fillId="0" borderId="0" xfId="0" applyNumberFormat="1" applyFont="1" applyFill="1" applyBorder="1" applyAlignment="1" applyProtection="1">
      <alignment horizontal="center"/>
    </xf>
    <xf numFmtId="38" fontId="7" fillId="0" borderId="0" xfId="0" applyNumberFormat="1" applyFont="1" applyFill="1" applyBorder="1" applyAlignment="1" applyProtection="1">
      <alignment horizontal="right"/>
    </xf>
    <xf numFmtId="10" fontId="7" fillId="0" borderId="0" xfId="5" applyNumberFormat="1" applyFont="1" applyFill="1" applyBorder="1" applyAlignment="1" applyProtection="1">
      <alignment horizontal="center"/>
    </xf>
    <xf numFmtId="4" fontId="7" fillId="0" borderId="0" xfId="0" applyNumberFormat="1" applyFont="1" applyFill="1" applyBorder="1" applyAlignment="1" applyProtection="1">
      <alignment horizontal="right"/>
    </xf>
    <xf numFmtId="172" fontId="7" fillId="0" borderId="0" xfId="5" applyNumberFormat="1" applyFont="1" applyFill="1" applyBorder="1" applyAlignment="1" applyProtection="1">
      <alignment horizontal="center"/>
    </xf>
    <xf numFmtId="164" fontId="49" fillId="0" borderId="0" xfId="0" applyNumberFormat="1" applyFont="1" applyFill="1" applyBorder="1" applyAlignment="1" applyProtection="1">
      <alignment vertical="center"/>
    </xf>
    <xf numFmtId="164" fontId="18" fillId="0" borderId="0" xfId="0" applyNumberFormat="1" applyFont="1" applyFill="1" applyBorder="1" applyAlignment="1" applyProtection="1"/>
    <xf numFmtId="164" fontId="20" fillId="0" borderId="0" xfId="0" applyNumberFormat="1" applyFont="1" applyFill="1" applyBorder="1" applyAlignment="1" applyProtection="1"/>
    <xf numFmtId="164" fontId="16" fillId="0" borderId="0" xfId="0" applyNumberFormat="1" applyFont="1" applyFill="1" applyBorder="1" applyAlignment="1" applyProtection="1"/>
    <xf numFmtId="164" fontId="0" fillId="0" borderId="0" xfId="0" applyBorder="1" applyProtection="1"/>
    <xf numFmtId="38" fontId="3" fillId="23" borderId="0" xfId="0" applyNumberFormat="1" applyFont="1" applyFill="1" applyBorder="1" applyProtection="1"/>
    <xf numFmtId="169" fontId="3" fillId="23" borderId="0" xfId="0" applyNumberFormat="1" applyFont="1" applyFill="1" applyProtection="1"/>
    <xf numFmtId="164" fontId="7" fillId="0" borderId="0" xfId="0" applyFont="1" applyFill="1" applyBorder="1" applyAlignment="1" applyProtection="1">
      <alignment horizontal="center"/>
    </xf>
    <xf numFmtId="164" fontId="1" fillId="0" borderId="0" xfId="0" applyFont="1" applyAlignment="1" applyProtection="1">
      <alignment horizontal="right" vertical="center"/>
    </xf>
    <xf numFmtId="4" fontId="72" fillId="23" borderId="0" xfId="0" applyNumberFormat="1" applyFont="1" applyFill="1" applyBorder="1" applyAlignment="1" applyProtection="1">
      <alignment horizontal="center" vertical="center"/>
    </xf>
    <xf numFmtId="9" fontId="7" fillId="14" borderId="186" xfId="0" applyNumberFormat="1" applyFont="1" applyFill="1" applyBorder="1" applyAlignment="1" applyProtection="1">
      <alignment horizontal="right" vertical="center"/>
    </xf>
    <xf numFmtId="38" fontId="6" fillId="13" borderId="191" xfId="0" applyNumberFormat="1" applyFont="1" applyFill="1" applyBorder="1" applyAlignment="1" applyProtection="1">
      <alignment vertical="center"/>
      <protection locked="0"/>
    </xf>
    <xf numFmtId="164" fontId="7" fillId="30" borderId="174" xfId="0" applyNumberFormat="1" applyFont="1" applyFill="1" applyBorder="1" applyAlignment="1" applyProtection="1">
      <alignment horizontal="center" vertical="center" wrapText="1"/>
    </xf>
    <xf numFmtId="164" fontId="7" fillId="30" borderId="196" xfId="0" applyNumberFormat="1" applyFont="1" applyFill="1" applyBorder="1" applyAlignment="1" applyProtection="1">
      <alignment horizontal="center" vertical="center" wrapText="1"/>
    </xf>
    <xf numFmtId="164" fontId="6" fillId="23" borderId="197" xfId="0" applyNumberFormat="1" applyFont="1" applyFill="1" applyBorder="1" applyAlignment="1" applyProtection="1">
      <alignment horizontal="center" vertical="top"/>
    </xf>
    <xf numFmtId="164" fontId="6" fillId="12" borderId="22" xfId="0" applyNumberFormat="1" applyFont="1" applyFill="1" applyBorder="1" applyAlignment="1" applyProtection="1">
      <alignment vertical="top"/>
    </xf>
    <xf numFmtId="164" fontId="0" fillId="23" borderId="0" xfId="0" applyFill="1" applyAlignment="1" applyProtection="1">
      <alignment vertical="top"/>
    </xf>
    <xf numFmtId="164" fontId="6" fillId="4" borderId="22" xfId="0" applyNumberFormat="1" applyFont="1" applyFill="1" applyBorder="1" applyAlignment="1" applyProtection="1">
      <alignment vertical="top"/>
    </xf>
    <xf numFmtId="164" fontId="0" fillId="23" borderId="0" xfId="0" applyFill="1" applyBorder="1" applyAlignment="1" applyProtection="1">
      <alignment horizontal="right"/>
    </xf>
    <xf numFmtId="164" fontId="6" fillId="23" borderId="198" xfId="0" applyNumberFormat="1" applyFont="1" applyFill="1" applyBorder="1" applyAlignment="1" applyProtection="1">
      <alignment horizontal="center" vertical="top"/>
    </xf>
    <xf numFmtId="38" fontId="6" fillId="23" borderId="199" xfId="0" applyNumberFormat="1" applyFont="1" applyFill="1" applyBorder="1" applyAlignment="1" applyProtection="1">
      <alignment vertical="top"/>
    </xf>
    <xf numFmtId="164" fontId="6" fillId="13" borderId="200" xfId="0" applyNumberFormat="1" applyFont="1" applyFill="1" applyBorder="1" applyAlignment="1" applyProtection="1">
      <alignment horizontal="center" vertical="center"/>
      <protection locked="0"/>
    </xf>
    <xf numFmtId="164" fontId="6" fillId="13" borderId="205" xfId="0" applyNumberFormat="1" applyFont="1" applyFill="1" applyBorder="1" applyAlignment="1" applyProtection="1">
      <alignment horizontal="center" vertical="center"/>
      <protection locked="0"/>
    </xf>
    <xf numFmtId="169" fontId="6" fillId="0" borderId="0" xfId="5" applyNumberFormat="1" applyFont="1" applyFill="1" applyBorder="1" applyAlignment="1" applyProtection="1">
      <alignment horizontal="center" vertical="center"/>
    </xf>
    <xf numFmtId="164" fontId="3" fillId="0" borderId="0" xfId="0" applyFont="1" applyFill="1" applyBorder="1" applyProtection="1"/>
    <xf numFmtId="10" fontId="6" fillId="0" borderId="0" xfId="0" applyNumberFormat="1" applyFont="1" applyFill="1" applyBorder="1" applyAlignment="1" applyProtection="1">
      <alignment horizontal="center" vertical="center"/>
    </xf>
    <xf numFmtId="10" fontId="6" fillId="0" borderId="0" xfId="5" applyNumberFormat="1" applyFont="1" applyFill="1" applyBorder="1" applyAlignment="1" applyProtection="1">
      <alignment horizontal="center"/>
    </xf>
    <xf numFmtId="169" fontId="6" fillId="0" borderId="0" xfId="0" applyNumberFormat="1" applyFont="1" applyFill="1" applyBorder="1" applyProtection="1"/>
    <xf numFmtId="164" fontId="6" fillId="3" borderId="16" xfId="0" applyNumberFormat="1" applyFont="1" applyFill="1" applyBorder="1" applyAlignment="1" applyProtection="1">
      <alignment vertical="center"/>
    </xf>
    <xf numFmtId="164" fontId="6" fillId="0" borderId="0" xfId="0" applyFont="1" applyFill="1" applyBorder="1" applyAlignment="1" applyProtection="1">
      <alignment horizontal="right"/>
    </xf>
    <xf numFmtId="9" fontId="10" fillId="3" borderId="0" xfId="5" applyFont="1" applyFill="1" applyBorder="1" applyAlignment="1" applyProtection="1">
      <alignment horizontal="center" vertical="center"/>
    </xf>
    <xf numFmtId="164" fontId="0" fillId="23" borderId="157" xfId="0" applyFill="1" applyBorder="1" applyProtection="1"/>
    <xf numFmtId="164" fontId="7" fillId="30" borderId="117" xfId="0" applyNumberFormat="1" applyFont="1" applyFill="1" applyBorder="1" applyAlignment="1" applyProtection="1">
      <alignment horizontal="center" vertical="center" wrapText="1"/>
    </xf>
    <xf numFmtId="164" fontId="3" fillId="0" borderId="0" xfId="0" applyFont="1" applyFill="1" applyProtection="1"/>
    <xf numFmtId="169" fontId="7" fillId="0" borderId="0" xfId="0" applyNumberFormat="1" applyFont="1" applyFill="1" applyBorder="1" applyAlignment="1" applyProtection="1">
      <alignment horizontal="center" vertical="center" textRotation="90" wrapText="1"/>
    </xf>
    <xf numFmtId="169" fontId="14" fillId="0" borderId="0" xfId="0" applyNumberFormat="1" applyFont="1" applyFill="1" applyBorder="1" applyAlignment="1" applyProtection="1">
      <alignment vertical="center"/>
    </xf>
    <xf numFmtId="169" fontId="18" fillId="0" borderId="0" xfId="0" applyNumberFormat="1" applyFont="1" applyFill="1" applyBorder="1" applyAlignment="1" applyProtection="1">
      <alignment vertical="center"/>
    </xf>
    <xf numFmtId="169" fontId="14" fillId="0" borderId="0" xfId="0" applyNumberFormat="1" applyFont="1" applyFill="1" applyBorder="1" applyAlignment="1" applyProtection="1">
      <alignment horizontal="centerContinuous" vertical="center"/>
    </xf>
    <xf numFmtId="169" fontId="18" fillId="0" borderId="0" xfId="0" applyNumberFormat="1" applyFont="1" applyFill="1" applyBorder="1" applyAlignment="1" applyProtection="1">
      <alignment horizontal="center" vertical="center" textRotation="90" wrapText="1"/>
    </xf>
    <xf numFmtId="9" fontId="10" fillId="0" borderId="0" xfId="5" applyFont="1" applyFill="1" applyBorder="1" applyAlignment="1" applyProtection="1">
      <alignment horizontal="center" vertical="center"/>
    </xf>
    <xf numFmtId="169" fontId="19" fillId="0" borderId="0" xfId="0" applyNumberFormat="1" applyFont="1" applyFill="1" applyBorder="1" applyAlignment="1" applyProtection="1">
      <alignment vertical="center"/>
    </xf>
    <xf numFmtId="169" fontId="3" fillId="0" borderId="0" xfId="0" applyNumberFormat="1" applyFont="1" applyFill="1" applyBorder="1" applyAlignment="1" applyProtection="1">
      <alignment vertical="center"/>
    </xf>
    <xf numFmtId="169" fontId="48" fillId="0" borderId="0" xfId="0" applyNumberFormat="1" applyFont="1" applyFill="1" applyBorder="1" applyAlignment="1" applyProtection="1">
      <alignment vertical="center"/>
    </xf>
    <xf numFmtId="169" fontId="28" fillId="0" borderId="0" xfId="0" applyNumberFormat="1" applyFont="1" applyFill="1" applyBorder="1" applyAlignment="1" applyProtection="1">
      <alignment vertical="center"/>
    </xf>
    <xf numFmtId="169" fontId="24" fillId="0" borderId="0" xfId="0" applyNumberFormat="1" applyFont="1" applyFill="1" applyBorder="1" applyAlignment="1" applyProtection="1">
      <alignment vertical="center"/>
    </xf>
    <xf numFmtId="169" fontId="14" fillId="0" borderId="0" xfId="0" applyNumberFormat="1" applyFont="1" applyFill="1" applyAlignment="1" applyProtection="1">
      <alignment vertical="center"/>
    </xf>
    <xf numFmtId="169" fontId="3" fillId="0" borderId="0" xfId="0" applyNumberFormat="1" applyFont="1" applyFill="1" applyBorder="1" applyAlignment="1" applyProtection="1">
      <alignment horizontal="center" vertical="center"/>
    </xf>
    <xf numFmtId="169" fontId="2" fillId="0" borderId="0" xfId="0" applyNumberFormat="1" applyFont="1" applyFill="1" applyBorder="1" applyAlignment="1" applyProtection="1">
      <alignment horizontal="center" vertical="center" textRotation="90" wrapText="1"/>
    </xf>
    <xf numFmtId="169" fontId="42" fillId="0" borderId="0" xfId="0" applyNumberFormat="1" applyFont="1" applyFill="1" applyBorder="1" applyAlignment="1" applyProtection="1">
      <alignment vertical="center"/>
    </xf>
    <xf numFmtId="169" fontId="42" fillId="0" borderId="0" xfId="0" applyNumberFormat="1" applyFont="1" applyFill="1" applyBorder="1" applyAlignment="1" applyProtection="1">
      <alignment horizontal="center" vertical="center"/>
    </xf>
    <xf numFmtId="4" fontId="72" fillId="0" borderId="0" xfId="0" applyNumberFormat="1" applyFont="1" applyFill="1" applyBorder="1" applyAlignment="1" applyProtection="1">
      <alignment horizontal="center" vertical="center"/>
    </xf>
    <xf numFmtId="172" fontId="69" fillId="0" borderId="0" xfId="0" applyNumberFormat="1" applyFont="1" applyFill="1" applyBorder="1" applyAlignment="1" applyProtection="1">
      <alignment horizontal="center" vertical="center"/>
    </xf>
    <xf numFmtId="172" fontId="71" fillId="0" borderId="0" xfId="0" applyNumberFormat="1" applyFont="1" applyFill="1" applyBorder="1" applyAlignment="1" applyProtection="1">
      <alignment horizontal="center" vertical="center"/>
    </xf>
    <xf numFmtId="169" fontId="3" fillId="0" borderId="0" xfId="0" applyNumberFormat="1" applyFont="1" applyFill="1" applyProtection="1"/>
    <xf numFmtId="164" fontId="7" fillId="0" borderId="0" xfId="0" applyFont="1" applyFill="1" applyBorder="1" applyProtection="1"/>
    <xf numFmtId="9" fontId="6" fillId="0" borderId="0" xfId="0" applyNumberFormat="1" applyFont="1" applyFill="1" applyBorder="1" applyAlignment="1" applyProtection="1">
      <alignment vertical="center"/>
    </xf>
    <xf numFmtId="167" fontId="6" fillId="0" borderId="0" xfId="0" applyNumberFormat="1" applyFont="1" applyFill="1" applyBorder="1" applyAlignment="1" applyProtection="1">
      <alignment vertical="center"/>
    </xf>
    <xf numFmtId="9" fontId="14" fillId="0" borderId="0" xfId="0" applyNumberFormat="1" applyFont="1" applyFill="1" applyBorder="1" applyAlignment="1" applyProtection="1">
      <alignment horizontal="center" vertical="center"/>
    </xf>
    <xf numFmtId="167" fontId="6" fillId="0" borderId="0" xfId="0" quotePrefix="1" applyNumberFormat="1" applyFont="1" applyFill="1" applyBorder="1" applyAlignment="1" applyProtection="1">
      <alignment horizontal="center" vertical="center" wrapText="1"/>
    </xf>
    <xf numFmtId="169" fontId="14" fillId="0" borderId="0" xfId="0" applyNumberFormat="1" applyFont="1" applyFill="1" applyBorder="1" applyAlignment="1" applyProtection="1">
      <alignment horizontal="center" vertical="center"/>
    </xf>
    <xf numFmtId="9" fontId="18" fillId="0" borderId="0" xfId="0" applyNumberFormat="1" applyFont="1" applyFill="1" applyBorder="1" applyAlignment="1" applyProtection="1">
      <alignment horizontal="center" vertical="center" wrapText="1"/>
    </xf>
    <xf numFmtId="167" fontId="7" fillId="0" borderId="0" xfId="0" applyNumberFormat="1" applyFont="1" applyFill="1" applyBorder="1" applyAlignment="1" applyProtection="1">
      <alignment horizontal="center" vertical="center" wrapText="1"/>
    </xf>
    <xf numFmtId="9" fontId="6" fillId="0" borderId="0" xfId="0" applyNumberFormat="1" applyFont="1" applyFill="1" applyBorder="1" applyAlignment="1" applyProtection="1">
      <alignment horizontal="center" vertical="center" wrapText="1"/>
    </xf>
    <xf numFmtId="9" fontId="10" fillId="0" borderId="0" xfId="0" applyNumberFormat="1" applyFont="1" applyFill="1" applyBorder="1" applyAlignment="1" applyProtection="1">
      <alignment horizontal="center" vertical="center"/>
    </xf>
    <xf numFmtId="169" fontId="6" fillId="0" borderId="0" xfId="0" applyNumberFormat="1" applyFont="1" applyFill="1" applyBorder="1" applyAlignment="1" applyProtection="1">
      <alignment horizontal="left"/>
    </xf>
    <xf numFmtId="164" fontId="6" fillId="0" borderId="0" xfId="0" applyFont="1" applyFill="1" applyBorder="1" applyAlignment="1" applyProtection="1">
      <alignment vertical="center"/>
    </xf>
    <xf numFmtId="169" fontId="28" fillId="0" borderId="0" xfId="0" applyNumberFormat="1" applyFont="1" applyFill="1" applyBorder="1" applyAlignment="1" applyProtection="1">
      <alignment vertical="center" wrapText="1"/>
    </xf>
    <xf numFmtId="164" fontId="6" fillId="0" borderId="0" xfId="0" quotePrefix="1" applyFont="1" applyFill="1" applyBorder="1" applyProtection="1"/>
    <xf numFmtId="9" fontId="3" fillId="0" borderId="0" xfId="0" applyNumberFormat="1" applyFont="1" applyFill="1" applyBorder="1" applyAlignment="1" applyProtection="1">
      <alignment vertical="center"/>
    </xf>
    <xf numFmtId="167" fontId="3" fillId="0" borderId="0" xfId="0" applyNumberFormat="1" applyFont="1" applyFill="1" applyBorder="1" applyAlignment="1" applyProtection="1">
      <alignment vertical="center"/>
    </xf>
    <xf numFmtId="169" fontId="3" fillId="0" borderId="0" xfId="0" quotePrefix="1" applyNumberFormat="1" applyFont="1" applyFill="1" applyBorder="1" applyAlignment="1" applyProtection="1">
      <alignment horizontal="center" vertical="center" wrapText="1"/>
    </xf>
    <xf numFmtId="167" fontId="3" fillId="0" borderId="0" xfId="0" applyNumberFormat="1" applyFont="1" applyFill="1" applyBorder="1" applyAlignment="1" applyProtection="1">
      <alignment horizontal="center" vertical="center"/>
    </xf>
    <xf numFmtId="167" fontId="12" fillId="0" borderId="0" xfId="0" applyNumberFormat="1" applyFont="1" applyFill="1" applyBorder="1" applyAlignment="1" applyProtection="1">
      <alignment vertical="center"/>
    </xf>
    <xf numFmtId="169" fontId="12" fillId="0" borderId="0" xfId="0" applyNumberFormat="1" applyFont="1" applyFill="1" applyBorder="1" applyAlignment="1" applyProtection="1">
      <alignment vertical="center"/>
    </xf>
    <xf numFmtId="0" fontId="6" fillId="0" borderId="0" xfId="0" applyNumberFormat="1" applyFont="1" applyFill="1" applyBorder="1" applyAlignment="1" applyProtection="1">
      <alignment horizontal="center" vertical="center"/>
    </xf>
    <xf numFmtId="168" fontId="6" fillId="0" borderId="0" xfId="5" applyNumberFormat="1" applyFont="1" applyFill="1" applyBorder="1" applyAlignment="1" applyProtection="1">
      <alignment horizontal="center" vertical="center"/>
    </xf>
    <xf numFmtId="44" fontId="18" fillId="0" borderId="210" xfId="2" applyFont="1" applyFill="1" applyBorder="1" applyAlignment="1" applyProtection="1">
      <alignment horizontal="center" vertical="center"/>
    </xf>
    <xf numFmtId="10" fontId="6" fillId="0" borderId="0" xfId="0" applyNumberFormat="1" applyFont="1" applyFill="1" applyBorder="1" applyAlignment="1" applyProtection="1">
      <alignment horizontal="right" vertical="center"/>
    </xf>
    <xf numFmtId="169" fontId="92" fillId="0" borderId="0" xfId="0" applyNumberFormat="1" applyFont="1" applyFill="1" applyBorder="1" applyAlignment="1" applyProtection="1">
      <alignment vertical="center"/>
    </xf>
    <xf numFmtId="169" fontId="1" fillId="29" borderId="210" xfId="0" applyNumberFormat="1" applyFont="1" applyFill="1" applyBorder="1" applyAlignment="1" applyProtection="1">
      <alignment horizontal="center" vertical="center"/>
    </xf>
    <xf numFmtId="169" fontId="1" fillId="29" borderId="210" xfId="0" applyNumberFormat="1" applyFont="1" applyFill="1" applyBorder="1" applyAlignment="1" applyProtection="1">
      <alignment horizontal="right" vertical="center"/>
    </xf>
    <xf numFmtId="169" fontId="1" fillId="0" borderId="210" xfId="0" applyNumberFormat="1" applyFont="1" applyFill="1" applyBorder="1" applyAlignment="1" applyProtection="1">
      <alignment horizontal="center" vertical="center" wrapText="1"/>
    </xf>
    <xf numFmtId="164" fontId="0" fillId="0" borderId="0" xfId="0" applyFill="1" applyProtection="1"/>
    <xf numFmtId="164" fontId="0" fillId="0" borderId="0" xfId="0" applyFill="1" applyBorder="1" applyProtection="1"/>
    <xf numFmtId="164" fontId="6" fillId="0" borderId="0" xfId="0" applyFont="1" applyFill="1" applyBorder="1" applyAlignment="1" applyProtection="1">
      <alignment horizontal="center" vertical="center" wrapText="1"/>
    </xf>
    <xf numFmtId="38" fontId="6" fillId="0" borderId="0" xfId="0" applyNumberFormat="1" applyFont="1" applyFill="1" applyBorder="1" applyAlignment="1" applyProtection="1">
      <alignment horizontal="right"/>
    </xf>
    <xf numFmtId="38" fontId="90" fillId="23" borderId="0" xfId="0" applyNumberFormat="1" applyFont="1" applyFill="1" applyBorder="1" applyAlignment="1" applyProtection="1">
      <alignment vertical="center" wrapText="1"/>
    </xf>
    <xf numFmtId="164" fontId="6" fillId="12" borderId="5" xfId="0" applyNumberFormat="1" applyFont="1" applyFill="1" applyBorder="1" applyAlignment="1" applyProtection="1">
      <alignment vertical="top"/>
    </xf>
    <xf numFmtId="165" fontId="94" fillId="3" borderId="0" xfId="0" applyNumberFormat="1" applyFont="1" applyFill="1" applyBorder="1" applyAlignment="1" applyProtection="1">
      <alignment horizontal="center" vertical="center"/>
    </xf>
    <xf numFmtId="38" fontId="95" fillId="3" borderId="0" xfId="0" applyNumberFormat="1" applyFont="1" applyFill="1" applyBorder="1" applyAlignment="1" applyProtection="1">
      <alignment vertical="center"/>
    </xf>
    <xf numFmtId="38" fontId="81" fillId="3" borderId="0" xfId="0" applyNumberFormat="1" applyFont="1" applyFill="1" applyBorder="1" applyAlignment="1" applyProtection="1">
      <alignment vertical="center"/>
    </xf>
    <xf numFmtId="164" fontId="66" fillId="17" borderId="103" xfId="4" applyFont="1" applyFill="1" applyBorder="1" applyAlignment="1">
      <alignment vertical="center"/>
    </xf>
    <xf numFmtId="38" fontId="96" fillId="3" borderId="0" xfId="0" applyNumberFormat="1" applyFont="1" applyFill="1" applyBorder="1" applyAlignment="1" applyProtection="1">
      <alignment horizontal="left" vertical="center"/>
    </xf>
    <xf numFmtId="38" fontId="96" fillId="3" borderId="0" xfId="0" applyNumberFormat="1" applyFont="1" applyFill="1" applyBorder="1" applyAlignment="1" applyProtection="1">
      <alignment horizontal="right" vertical="center"/>
    </xf>
    <xf numFmtId="10" fontId="6" fillId="23" borderId="226" xfId="0" applyNumberFormat="1" applyFont="1" applyFill="1" applyBorder="1" applyAlignment="1" applyProtection="1">
      <alignment horizontal="right" vertical="center"/>
    </xf>
    <xf numFmtId="10" fontId="6" fillId="23" borderId="227" xfId="0" applyNumberFormat="1" applyFont="1" applyFill="1" applyBorder="1" applyAlignment="1" applyProtection="1">
      <alignment horizontal="right" vertical="center"/>
    </xf>
    <xf numFmtId="9" fontId="6" fillId="3" borderId="222" xfId="0" applyNumberFormat="1" applyFont="1" applyFill="1" applyBorder="1" applyAlignment="1" applyProtection="1">
      <alignment horizontal="right" vertical="center"/>
    </xf>
    <xf numFmtId="9" fontId="6" fillId="3" borderId="223" xfId="0" applyNumberFormat="1" applyFont="1" applyFill="1" applyBorder="1" applyAlignment="1" applyProtection="1">
      <alignment horizontal="right" vertical="center"/>
    </xf>
    <xf numFmtId="9" fontId="6" fillId="3" borderId="83" xfId="0" applyNumberFormat="1" applyFont="1" applyFill="1" applyBorder="1" applyAlignment="1" applyProtection="1">
      <alignment horizontal="right" vertical="center"/>
    </xf>
    <xf numFmtId="10" fontId="7" fillId="3" borderId="89" xfId="0" applyNumberFormat="1" applyFont="1" applyFill="1" applyBorder="1" applyAlignment="1" applyProtection="1">
      <alignment horizontal="right" vertical="center"/>
    </xf>
    <xf numFmtId="10" fontId="7" fillId="3" borderId="88" xfId="0" applyNumberFormat="1" applyFont="1" applyFill="1" applyBorder="1" applyAlignment="1" applyProtection="1">
      <alignment horizontal="right" vertical="center"/>
    </xf>
    <xf numFmtId="1" fontId="6" fillId="0" borderId="231" xfId="0" applyNumberFormat="1" applyFont="1" applyFill="1" applyBorder="1" applyAlignment="1" applyProtection="1">
      <alignment vertical="center"/>
    </xf>
    <xf numFmtId="1" fontId="6" fillId="23" borderId="43" xfId="0" applyNumberFormat="1" applyFont="1" applyFill="1" applyBorder="1" applyAlignment="1" applyProtection="1">
      <alignment vertical="center"/>
    </xf>
    <xf numFmtId="1" fontId="6" fillId="23" borderId="229" xfId="0" applyNumberFormat="1" applyFont="1" applyFill="1" applyBorder="1" applyAlignment="1" applyProtection="1">
      <alignment vertical="center"/>
    </xf>
    <xf numFmtId="164" fontId="7" fillId="36" borderId="43" xfId="0" applyNumberFormat="1" applyFont="1" applyFill="1" applyBorder="1" applyAlignment="1" applyProtection="1">
      <alignment horizontal="left" vertical="center"/>
    </xf>
    <xf numFmtId="9" fontId="7" fillId="0" borderId="218" xfId="0" applyNumberFormat="1" applyFont="1" applyFill="1" applyBorder="1" applyAlignment="1" applyProtection="1">
      <alignment vertical="center"/>
    </xf>
    <xf numFmtId="164" fontId="7" fillId="36" borderId="142" xfId="0" applyNumberFormat="1" applyFont="1" applyFill="1" applyBorder="1" applyAlignment="1" applyProtection="1">
      <alignment horizontal="left" vertical="center"/>
    </xf>
    <xf numFmtId="9" fontId="7" fillId="3" borderId="209" xfId="0" applyNumberFormat="1" applyFont="1" applyFill="1" applyBorder="1" applyAlignment="1" applyProtection="1">
      <alignment vertical="center"/>
    </xf>
    <xf numFmtId="9" fontId="7" fillId="3" borderId="221" xfId="0" applyNumberFormat="1" applyFont="1" applyFill="1" applyBorder="1" applyAlignment="1" applyProtection="1">
      <alignment vertical="center"/>
    </xf>
    <xf numFmtId="9" fontId="7" fillId="3" borderId="53" xfId="0" applyNumberFormat="1" applyFont="1" applyFill="1" applyBorder="1" applyAlignment="1" applyProtection="1">
      <alignment vertical="center"/>
    </xf>
    <xf numFmtId="9" fontId="7" fillId="3" borderId="32" xfId="0" applyNumberFormat="1" applyFont="1" applyFill="1" applyBorder="1" applyAlignment="1" applyProtection="1">
      <alignment vertical="center"/>
    </xf>
    <xf numFmtId="168" fontId="6" fillId="14" borderId="81" xfId="0" applyNumberFormat="1" applyFont="1" applyFill="1" applyBorder="1" applyAlignment="1" applyProtection="1">
      <alignment horizontal="right" vertical="center"/>
    </xf>
    <xf numFmtId="168" fontId="6" fillId="14" borderId="80" xfId="0" applyNumberFormat="1" applyFont="1" applyFill="1" applyBorder="1" applyAlignment="1" applyProtection="1">
      <alignment horizontal="right" vertical="center"/>
    </xf>
    <xf numFmtId="164" fontId="7" fillId="3" borderId="86" xfId="0" applyNumberFormat="1" applyFont="1" applyFill="1" applyBorder="1" applyAlignment="1" applyProtection="1">
      <alignment horizontal="left" vertical="center"/>
    </xf>
    <xf numFmtId="9" fontId="7" fillId="3" borderId="14" xfId="0" applyNumberFormat="1" applyFont="1" applyFill="1" applyBorder="1" applyAlignment="1" applyProtection="1">
      <alignment horizontal="right" vertical="center"/>
    </xf>
    <xf numFmtId="164" fontId="7" fillId="18" borderId="90" xfId="0" applyNumberFormat="1" applyFont="1" applyFill="1" applyBorder="1" applyAlignment="1" applyProtection="1">
      <alignment horizontal="left" vertical="center"/>
    </xf>
    <xf numFmtId="164" fontId="7" fillId="18" borderId="80" xfId="0" applyNumberFormat="1" applyFont="1" applyFill="1" applyBorder="1" applyAlignment="1" applyProtection="1">
      <alignment horizontal="left" vertical="center"/>
    </xf>
    <xf numFmtId="164" fontId="7" fillId="18" borderId="85" xfId="0" applyFont="1" applyFill="1" applyBorder="1" applyAlignment="1" applyProtection="1">
      <alignment vertical="center"/>
    </xf>
    <xf numFmtId="9" fontId="7" fillId="18" borderId="27" xfId="0" applyNumberFormat="1" applyFont="1" applyFill="1" applyBorder="1" applyAlignment="1" applyProtection="1">
      <alignment horizontal="right" vertical="center"/>
    </xf>
    <xf numFmtId="164" fontId="6" fillId="14" borderId="40" xfId="0" applyNumberFormat="1" applyFont="1" applyFill="1" applyBorder="1" applyAlignment="1" applyProtection="1">
      <alignment vertical="center"/>
    </xf>
    <xf numFmtId="164" fontId="36" fillId="14" borderId="40" xfId="0" applyNumberFormat="1" applyFont="1" applyFill="1" applyBorder="1" applyAlignment="1" applyProtection="1">
      <alignment vertical="center"/>
    </xf>
    <xf numFmtId="165" fontId="6" fillId="14" borderId="40" xfId="0" applyNumberFormat="1" applyFont="1" applyFill="1" applyBorder="1" applyAlignment="1" applyProtection="1">
      <alignment vertical="center"/>
    </xf>
    <xf numFmtId="164" fontId="3" fillId="14" borderId="40" xfId="0" applyNumberFormat="1" applyFont="1" applyFill="1" applyBorder="1" applyAlignment="1" applyProtection="1">
      <alignment vertical="center"/>
    </xf>
    <xf numFmtId="38" fontId="8" fillId="16" borderId="21" xfId="0" applyNumberFormat="1" applyFont="1" applyFill="1" applyBorder="1" applyAlignment="1" applyProtection="1">
      <alignment horizontal="right"/>
    </xf>
    <xf numFmtId="164" fontId="7" fillId="18" borderId="156" xfId="0" applyNumberFormat="1" applyFont="1" applyFill="1" applyBorder="1" applyAlignment="1" applyProtection="1">
      <alignment horizontal="left" vertical="center"/>
    </xf>
    <xf numFmtId="164" fontId="7" fillId="18" borderId="187" xfId="0" applyNumberFormat="1" applyFont="1" applyFill="1" applyBorder="1" applyAlignment="1" applyProtection="1">
      <alignment horizontal="left" vertical="center"/>
    </xf>
    <xf numFmtId="164" fontId="7" fillId="18" borderId="188" xfId="0" applyFont="1" applyFill="1" applyBorder="1" applyAlignment="1" applyProtection="1">
      <alignment vertical="center"/>
    </xf>
    <xf numFmtId="9" fontId="7" fillId="18" borderId="190" xfId="0" applyNumberFormat="1" applyFont="1" applyFill="1" applyBorder="1" applyAlignment="1" applyProtection="1">
      <alignment horizontal="right" vertical="center"/>
    </xf>
    <xf numFmtId="164" fontId="8" fillId="24" borderId="2" xfId="0" applyNumberFormat="1" applyFont="1" applyFill="1" applyBorder="1" applyAlignment="1" applyProtection="1">
      <alignment horizontal="center" vertical="center"/>
    </xf>
    <xf numFmtId="164" fontId="8" fillId="24" borderId="2" xfId="0" applyNumberFormat="1" applyFont="1" applyFill="1" applyBorder="1" applyAlignment="1" applyProtection="1">
      <alignment horizontal="center"/>
    </xf>
    <xf numFmtId="10" fontId="3" fillId="14" borderId="2" xfId="0" applyNumberFormat="1" applyFont="1" applyFill="1" applyBorder="1" applyAlignment="1" applyProtection="1">
      <alignment horizontal="right" vertical="center"/>
    </xf>
    <xf numFmtId="167" fontId="6" fillId="14" borderId="2" xfId="0" applyNumberFormat="1" applyFont="1" applyFill="1" applyBorder="1" applyAlignment="1" applyProtection="1">
      <alignment horizontal="right" vertical="center"/>
    </xf>
    <xf numFmtId="164" fontId="7" fillId="18" borderId="86" xfId="0" applyNumberFormat="1" applyFont="1" applyFill="1" applyBorder="1" applyAlignment="1" applyProtection="1">
      <alignment horizontal="left" vertical="center"/>
    </xf>
    <xf numFmtId="164" fontId="7" fillId="18" borderId="76" xfId="0" applyNumberFormat="1" applyFont="1" applyFill="1" applyBorder="1" applyAlignment="1" applyProtection="1">
      <alignment horizontal="left" vertical="center"/>
    </xf>
    <xf numFmtId="164" fontId="7" fillId="18" borderId="87" xfId="0" applyFont="1" applyFill="1" applyBorder="1" applyAlignment="1" applyProtection="1">
      <alignment vertical="center"/>
    </xf>
    <xf numFmtId="164" fontId="7" fillId="14" borderId="0" xfId="0" applyNumberFormat="1" applyFont="1" applyFill="1" applyBorder="1" applyAlignment="1" applyProtection="1">
      <alignment horizontal="left" vertical="center"/>
    </xf>
    <xf numFmtId="164" fontId="6" fillId="14" borderId="0" xfId="0" applyFont="1" applyFill="1" applyBorder="1" applyAlignment="1" applyProtection="1">
      <alignment vertical="center"/>
    </xf>
    <xf numFmtId="1" fontId="6" fillId="0" borderId="225" xfId="0" applyNumberFormat="1" applyFont="1" applyFill="1" applyBorder="1" applyAlignment="1" applyProtection="1">
      <alignment vertical="center"/>
    </xf>
    <xf numFmtId="164" fontId="7" fillId="3" borderId="189" xfId="0" applyNumberFormat="1" applyFont="1" applyFill="1" applyBorder="1" applyAlignment="1" applyProtection="1">
      <alignment horizontal="left" vertical="center"/>
    </xf>
    <xf numFmtId="164" fontId="6" fillId="3" borderId="76" xfId="0" applyFont="1" applyFill="1" applyBorder="1" applyAlignment="1" applyProtection="1">
      <alignment vertical="center"/>
    </xf>
    <xf numFmtId="164" fontId="3" fillId="29" borderId="97" xfId="0" applyFont="1" applyFill="1" applyBorder="1" applyAlignment="1" applyProtection="1">
      <alignment horizontal="center" wrapText="1"/>
    </xf>
    <xf numFmtId="164" fontId="55" fillId="12" borderId="25" xfId="0" applyNumberFormat="1" applyFont="1" applyFill="1" applyBorder="1" applyAlignment="1" applyProtection="1">
      <alignment horizontal="right" vertical="center"/>
    </xf>
    <xf numFmtId="164" fontId="6" fillId="3" borderId="236" xfId="0" applyFont="1" applyFill="1" applyBorder="1" applyAlignment="1" applyProtection="1">
      <alignment horizontal="right" vertical="center" wrapText="1"/>
    </xf>
    <xf numFmtId="164" fontId="6" fillId="3" borderId="237" xfId="0" applyFont="1" applyFill="1" applyBorder="1" applyAlignment="1" applyProtection="1">
      <alignment horizontal="right" vertical="center" wrapText="1"/>
    </xf>
    <xf numFmtId="164" fontId="6" fillId="3" borderId="238" xfId="0" applyFont="1" applyFill="1" applyBorder="1" applyAlignment="1" applyProtection="1">
      <alignment horizontal="right" vertical="center" wrapText="1"/>
    </xf>
    <xf numFmtId="164" fontId="6" fillId="3" borderId="236" xfId="0" applyFont="1" applyFill="1" applyBorder="1" applyAlignment="1" applyProtection="1">
      <alignment horizontal="center" vertical="center" wrapText="1"/>
    </xf>
    <xf numFmtId="164" fontId="6" fillId="3" borderId="237" xfId="0" applyFont="1" applyFill="1" applyBorder="1" applyAlignment="1" applyProtection="1">
      <alignment horizontal="center" vertical="center" wrapText="1"/>
    </xf>
    <xf numFmtId="164" fontId="6" fillId="3" borderId="238" xfId="0" applyFont="1" applyFill="1" applyBorder="1" applyAlignment="1" applyProtection="1">
      <alignment horizontal="center" vertical="center" wrapText="1"/>
    </xf>
    <xf numFmtId="164" fontId="6" fillId="0" borderId="38" xfId="0" applyFont="1" applyBorder="1" applyProtection="1"/>
    <xf numFmtId="164" fontId="6" fillId="0" borderId="53" xfId="0" applyFont="1" applyBorder="1" applyProtection="1"/>
    <xf numFmtId="164" fontId="6" fillId="0" borderId="0" xfId="0" applyFont="1" applyAlignment="1">
      <alignment horizontal="right"/>
    </xf>
    <xf numFmtId="164" fontId="90" fillId="23" borderId="0" xfId="0" applyNumberFormat="1" applyFont="1" applyFill="1" applyBorder="1" applyAlignment="1" applyProtection="1">
      <alignment vertical="center"/>
    </xf>
    <xf numFmtId="0" fontId="6" fillId="13" borderId="200" xfId="0" applyNumberFormat="1" applyFont="1" applyFill="1" applyBorder="1" applyAlignment="1" applyProtection="1">
      <alignment horizontal="center" vertical="center"/>
      <protection locked="0"/>
    </xf>
    <xf numFmtId="4" fontId="6" fillId="13" borderId="203" xfId="0" applyNumberFormat="1" applyFont="1" applyFill="1" applyBorder="1" applyAlignment="1" applyProtection="1">
      <alignment vertical="center"/>
      <protection locked="0"/>
    </xf>
    <xf numFmtId="169" fontId="3" fillId="23" borderId="0" xfId="0" applyNumberFormat="1" applyFont="1" applyFill="1" applyBorder="1" applyAlignment="1" applyProtection="1">
      <alignment horizontal="center" vertical="center"/>
    </xf>
    <xf numFmtId="169" fontId="2" fillId="23" borderId="0" xfId="0" applyNumberFormat="1" applyFont="1" applyFill="1" applyBorder="1" applyAlignment="1" applyProtection="1">
      <alignment horizontal="center" vertical="center" textRotation="90" wrapText="1"/>
    </xf>
    <xf numFmtId="9" fontId="7" fillId="23" borderId="0" xfId="0" applyNumberFormat="1" applyFont="1" applyFill="1" applyBorder="1" applyAlignment="1" applyProtection="1">
      <alignment horizontal="center" vertical="center" textRotation="90" wrapText="1"/>
    </xf>
    <xf numFmtId="169" fontId="42" fillId="28" borderId="0" xfId="0" applyNumberFormat="1" applyFont="1" applyFill="1" applyBorder="1" applyAlignment="1" applyProtection="1">
      <alignment vertical="center"/>
    </xf>
    <xf numFmtId="4" fontId="72" fillId="23" borderId="0" xfId="0" applyNumberFormat="1" applyFont="1" applyFill="1" applyBorder="1" applyAlignment="1" applyProtection="1">
      <alignment vertical="center"/>
    </xf>
    <xf numFmtId="172" fontId="7" fillId="23" borderId="0" xfId="0" applyNumberFormat="1" applyFont="1" applyFill="1" applyBorder="1" applyAlignment="1" applyProtection="1">
      <alignment vertical="center"/>
    </xf>
    <xf numFmtId="169" fontId="14" fillId="23" borderId="0" xfId="0" applyNumberFormat="1" applyFont="1" applyFill="1" applyBorder="1" applyAlignment="1" applyProtection="1">
      <alignment horizontal="centerContinuous" vertical="center"/>
    </xf>
    <xf numFmtId="164" fontId="3" fillId="3" borderId="232" xfId="0" applyFont="1" applyFill="1" applyBorder="1" applyProtection="1"/>
    <xf numFmtId="40" fontId="18" fillId="7" borderId="232" xfId="0" applyNumberFormat="1" applyFont="1" applyFill="1" applyBorder="1" applyAlignment="1" applyProtection="1">
      <alignment horizontal="right" vertical="center"/>
    </xf>
    <xf numFmtId="38" fontId="6" fillId="13" borderId="243" xfId="0" applyNumberFormat="1" applyFont="1" applyFill="1" applyBorder="1" applyAlignment="1" applyProtection="1">
      <alignment vertical="center"/>
      <protection locked="0"/>
    </xf>
    <xf numFmtId="164" fontId="6" fillId="23" borderId="248" xfId="0" applyNumberFormat="1" applyFont="1" applyFill="1" applyBorder="1" applyAlignment="1" applyProtection="1">
      <alignment vertical="center"/>
    </xf>
    <xf numFmtId="38" fontId="6" fillId="23" borderId="248" xfId="0" applyNumberFormat="1" applyFont="1" applyFill="1" applyBorder="1" applyAlignment="1" applyProtection="1">
      <alignment horizontal="right" vertical="center"/>
    </xf>
    <xf numFmtId="38" fontId="1" fillId="23" borderId="248" xfId="0" applyNumberFormat="1" applyFont="1" applyFill="1" applyBorder="1" applyAlignment="1" applyProtection="1">
      <alignment horizontal="right" vertical="center"/>
    </xf>
    <xf numFmtId="164" fontId="3" fillId="23" borderId="0" xfId="0" applyFont="1" applyFill="1" applyProtection="1"/>
    <xf numFmtId="164" fontId="13" fillId="23" borderId="142" xfId="0" applyFont="1" applyFill="1" applyBorder="1" applyAlignment="1" applyProtection="1"/>
    <xf numFmtId="164" fontId="0" fillId="23" borderId="142" xfId="0" applyFill="1" applyBorder="1" applyProtection="1"/>
    <xf numFmtId="164" fontId="0" fillId="0" borderId="142" xfId="0" applyBorder="1" applyProtection="1"/>
    <xf numFmtId="164" fontId="54" fillId="3" borderId="157" xfId="3" applyNumberFormat="1" applyFont="1" applyFill="1" applyBorder="1" applyAlignment="1" applyProtection="1">
      <alignment horizontal="center" vertical="center"/>
    </xf>
    <xf numFmtId="38" fontId="18" fillId="8" borderId="240" xfId="0" applyNumberFormat="1" applyFont="1" applyFill="1" applyBorder="1" applyAlignment="1" applyProtection="1">
      <alignment vertical="center"/>
    </xf>
    <xf numFmtId="38" fontId="18" fillId="8" borderId="232" xfId="0" applyNumberFormat="1" applyFont="1" applyFill="1" applyBorder="1" applyAlignment="1" applyProtection="1">
      <alignment vertical="center"/>
    </xf>
    <xf numFmtId="38" fontId="18" fillId="8" borderId="232" xfId="0" applyNumberFormat="1" applyFont="1" applyFill="1" applyBorder="1" applyAlignment="1" applyProtection="1">
      <alignment horizontal="right" vertical="center"/>
    </xf>
    <xf numFmtId="166" fontId="7" fillId="12" borderId="251" xfId="0" applyNumberFormat="1" applyFont="1" applyFill="1" applyBorder="1" applyAlignment="1" applyProtection="1">
      <alignment vertical="center"/>
    </xf>
    <xf numFmtId="164" fontId="7" fillId="30" borderId="250" xfId="0" applyNumberFormat="1" applyFont="1" applyFill="1" applyBorder="1" applyAlignment="1" applyProtection="1">
      <alignment horizontal="center" vertical="center" textRotation="90"/>
    </xf>
    <xf numFmtId="38" fontId="7" fillId="30" borderId="252" xfId="0" applyNumberFormat="1" applyFont="1" applyFill="1" applyBorder="1" applyAlignment="1" applyProtection="1">
      <alignment horizontal="center" vertical="center" wrapText="1"/>
    </xf>
    <xf numFmtId="38" fontId="6" fillId="23" borderId="253" xfId="0" applyNumberFormat="1" applyFont="1" applyFill="1" applyBorder="1" applyAlignment="1" applyProtection="1">
      <alignment vertical="top"/>
    </xf>
    <xf numFmtId="164" fontId="6" fillId="23" borderId="254" xfId="0" applyNumberFormat="1" applyFont="1" applyFill="1" applyBorder="1" applyAlignment="1" applyProtection="1">
      <alignment horizontal="center" vertical="top"/>
    </xf>
    <xf numFmtId="38" fontId="6" fillId="23" borderId="256" xfId="0" applyNumberFormat="1" applyFont="1" applyFill="1" applyBorder="1" applyAlignment="1" applyProtection="1">
      <alignment vertical="top"/>
    </xf>
    <xf numFmtId="164" fontId="32" fillId="12" borderId="232" xfId="0" applyNumberFormat="1" applyFont="1" applyFill="1" applyBorder="1" applyAlignment="1" applyProtection="1">
      <alignment vertical="center"/>
    </xf>
    <xf numFmtId="164" fontId="3" fillId="0" borderId="232" xfId="0" applyFont="1" applyBorder="1" applyProtection="1"/>
    <xf numFmtId="164" fontId="0" fillId="23" borderId="232" xfId="0" applyFill="1" applyBorder="1" applyProtection="1"/>
    <xf numFmtId="164" fontId="6" fillId="23" borderId="264" xfId="0" applyNumberFormat="1" applyFont="1" applyFill="1" applyBorder="1" applyAlignment="1" applyProtection="1">
      <alignment vertical="center"/>
    </xf>
    <xf numFmtId="38" fontId="6" fillId="23" borderId="264" xfId="0" applyNumberFormat="1" applyFont="1" applyFill="1" applyBorder="1" applyAlignment="1" applyProtection="1">
      <alignment horizontal="right" vertical="center"/>
    </xf>
    <xf numFmtId="38" fontId="1" fillId="23" borderId="264" xfId="0" applyNumberFormat="1" applyFont="1" applyFill="1" applyBorder="1" applyAlignment="1" applyProtection="1">
      <alignment horizontal="right" vertical="center"/>
    </xf>
    <xf numFmtId="164" fontId="2" fillId="23" borderId="45" xfId="0" applyNumberFormat="1" applyFont="1" applyFill="1" applyBorder="1" applyAlignment="1" applyProtection="1">
      <alignment horizontal="left" vertical="center"/>
    </xf>
    <xf numFmtId="164" fontId="3" fillId="23" borderId="144" xfId="0" applyFont="1" applyFill="1" applyBorder="1" applyAlignment="1" applyProtection="1">
      <alignment horizontal="left" vertical="center"/>
    </xf>
    <xf numFmtId="164" fontId="20" fillId="23" borderId="45" xfId="0" applyNumberFormat="1" applyFont="1" applyFill="1" applyBorder="1" applyAlignment="1" applyProtection="1">
      <alignment horizontal="left" vertical="center"/>
    </xf>
    <xf numFmtId="164" fontId="3" fillId="23" borderId="0" xfId="0" applyFont="1" applyFill="1" applyBorder="1" applyAlignment="1" applyProtection="1">
      <alignment horizontal="left" vertical="center"/>
    </xf>
    <xf numFmtId="38" fontId="6" fillId="3" borderId="265" xfId="0" applyNumberFormat="1" applyFont="1" applyFill="1" applyBorder="1" applyAlignment="1" applyProtection="1">
      <alignment horizontal="right"/>
    </xf>
    <xf numFmtId="164" fontId="0" fillId="0" borderId="0" xfId="0" applyAlignment="1" applyProtection="1"/>
    <xf numFmtId="164" fontId="90" fillId="23" borderId="157" xfId="0" applyNumberFormat="1" applyFont="1" applyFill="1" applyBorder="1" applyAlignment="1" applyProtection="1">
      <alignment vertical="center"/>
    </xf>
    <xf numFmtId="40" fontId="18" fillId="7" borderId="240" xfId="0" applyNumberFormat="1" applyFont="1" applyFill="1" applyBorder="1" applyAlignment="1" applyProtection="1">
      <alignment horizontal="right" vertical="center"/>
    </xf>
    <xf numFmtId="169" fontId="28" fillId="3" borderId="0" xfId="0" applyNumberFormat="1" applyFont="1" applyFill="1" applyBorder="1" applyAlignment="1" applyProtection="1">
      <alignment vertical="center" wrapText="1"/>
    </xf>
    <xf numFmtId="38" fontId="1" fillId="0" borderId="265" xfId="0" applyNumberFormat="1" applyFont="1" applyFill="1" applyBorder="1" applyAlignment="1" applyProtection="1">
      <alignment horizontal="center" vertical="center" wrapText="1"/>
    </xf>
    <xf numFmtId="44" fontId="6" fillId="0" borderId="265" xfId="2" applyFont="1" applyFill="1" applyBorder="1" applyAlignment="1" applyProtection="1">
      <alignment horizontal="center" vertical="center"/>
    </xf>
    <xf numFmtId="40" fontId="6" fillId="12" borderId="166" xfId="0" applyNumberFormat="1" applyFont="1" applyFill="1" applyBorder="1" applyAlignment="1" applyProtection="1">
      <alignment horizontal="right" vertical="center"/>
    </xf>
    <xf numFmtId="164" fontId="51" fillId="23" borderId="2" xfId="0" applyFont="1" applyFill="1" applyBorder="1" applyAlignment="1" applyProtection="1">
      <alignment horizontal="left" vertical="center"/>
    </xf>
    <xf numFmtId="164" fontId="2" fillId="23" borderId="0" xfId="0" applyFont="1" applyFill="1" applyBorder="1" applyAlignment="1" applyProtection="1">
      <alignment vertical="center"/>
    </xf>
    <xf numFmtId="164" fontId="51" fillId="23" borderId="0" xfId="0" applyFont="1" applyFill="1" applyBorder="1" applyAlignment="1" applyProtection="1">
      <alignment horizontal="left" vertical="center"/>
    </xf>
    <xf numFmtId="164" fontId="2" fillId="23" borderId="2" xfId="0" applyFont="1" applyFill="1" applyBorder="1" applyAlignment="1" applyProtection="1">
      <alignment vertical="center"/>
    </xf>
    <xf numFmtId="164" fontId="2" fillId="23" borderId="0" xfId="0" applyFont="1" applyFill="1" applyBorder="1" applyAlignment="1" applyProtection="1">
      <alignment horizontal="left" vertical="center"/>
    </xf>
    <xf numFmtId="164" fontId="2" fillId="23" borderId="2" xfId="0" applyFont="1" applyFill="1" applyBorder="1" applyAlignment="1" applyProtection="1">
      <alignment horizontal="left" vertical="center"/>
    </xf>
    <xf numFmtId="38" fontId="18" fillId="23" borderId="0" xfId="0" applyNumberFormat="1" applyFont="1" applyFill="1" applyBorder="1" applyAlignment="1" applyProtection="1">
      <alignment vertical="center" wrapText="1"/>
    </xf>
    <xf numFmtId="164" fontId="85" fillId="23" borderId="0" xfId="0" applyNumberFormat="1" applyFont="1" applyFill="1" applyBorder="1" applyAlignment="1" applyProtection="1">
      <alignment vertical="center"/>
    </xf>
    <xf numFmtId="38" fontId="85" fillId="28" borderId="0" xfId="0" applyNumberFormat="1" applyFont="1" applyFill="1" applyBorder="1" applyAlignment="1" applyProtection="1">
      <alignment vertical="center" wrapText="1"/>
    </xf>
    <xf numFmtId="164" fontId="85" fillId="28" borderId="0" xfId="0" applyNumberFormat="1" applyFont="1" applyFill="1" applyBorder="1" applyAlignment="1" applyProtection="1">
      <alignment vertical="center"/>
    </xf>
    <xf numFmtId="38" fontId="85" fillId="23" borderId="0" xfId="0" applyNumberFormat="1" applyFont="1" applyFill="1" applyBorder="1" applyAlignment="1" applyProtection="1">
      <alignment vertical="center" wrapText="1"/>
    </xf>
    <xf numFmtId="38" fontId="18" fillId="23" borderId="246" xfId="0" applyNumberFormat="1" applyFont="1" applyFill="1" applyBorder="1" applyAlignment="1" applyProtection="1">
      <alignment horizontal="right" vertical="center" wrapText="1"/>
    </xf>
    <xf numFmtId="164" fontId="3" fillId="23" borderId="246" xfId="0" applyFont="1" applyFill="1" applyBorder="1" applyProtection="1"/>
    <xf numFmtId="164" fontId="3" fillId="23" borderId="246" xfId="0" applyFont="1" applyFill="1" applyBorder="1" applyAlignment="1" applyProtection="1">
      <alignment horizontal="left" vertical="center"/>
    </xf>
    <xf numFmtId="38" fontId="6" fillId="28" borderId="0" xfId="0" applyNumberFormat="1" applyFont="1" applyFill="1" applyBorder="1" applyAlignment="1" applyProtection="1">
      <alignment vertical="center"/>
    </xf>
    <xf numFmtId="38" fontId="7" fillId="28" borderId="0" xfId="0" applyNumberFormat="1" applyFont="1" applyFill="1" applyBorder="1" applyAlignment="1" applyProtection="1">
      <alignment vertical="center"/>
    </xf>
    <xf numFmtId="164" fontId="55" fillId="12" borderId="0" xfId="0" applyNumberFormat="1" applyFont="1" applyFill="1" applyBorder="1" applyAlignment="1" applyProtection="1">
      <alignment horizontal="right" vertical="center"/>
    </xf>
    <xf numFmtId="38" fontId="22" fillId="12" borderId="0" xfId="0" applyNumberFormat="1" applyFont="1" applyFill="1" applyBorder="1" applyAlignment="1" applyProtection="1">
      <alignment horizontal="right" vertical="center"/>
    </xf>
    <xf numFmtId="164" fontId="6" fillId="23" borderId="0" xfId="0" quotePrefix="1" applyFont="1" applyFill="1" applyBorder="1" applyAlignment="1" applyProtection="1">
      <alignment horizontal="center"/>
    </xf>
    <xf numFmtId="38" fontId="101" fillId="3" borderId="0" xfId="0" applyNumberFormat="1" applyFont="1" applyFill="1" applyBorder="1" applyAlignment="1" applyProtection="1">
      <alignment vertical="center"/>
    </xf>
    <xf numFmtId="164" fontId="3" fillId="0" borderId="22" xfId="0" applyFont="1" applyBorder="1" applyProtection="1"/>
    <xf numFmtId="164" fontId="6" fillId="0" borderId="0" xfId="0" applyFont="1" applyFill="1" applyAlignment="1" applyProtection="1">
      <alignment vertical="center"/>
    </xf>
    <xf numFmtId="169" fontId="6" fillId="0" borderId="0" xfId="0" applyNumberFormat="1" applyFont="1" applyFill="1" applyAlignment="1" applyProtection="1">
      <alignment vertical="center"/>
    </xf>
    <xf numFmtId="169" fontId="7" fillId="0" borderId="52" xfId="0" applyNumberFormat="1" applyFont="1" applyFill="1" applyBorder="1" applyAlignment="1" applyProtection="1">
      <alignment horizontal="right" vertical="center"/>
    </xf>
    <xf numFmtId="164" fontId="6" fillId="3" borderId="100" xfId="0" applyFont="1" applyFill="1" applyBorder="1" applyAlignment="1" applyProtection="1">
      <alignment horizontal="center" vertical="center"/>
    </xf>
    <xf numFmtId="164" fontId="7" fillId="0" borderId="0" xfId="0" applyNumberFormat="1" applyFont="1" applyFill="1" applyBorder="1" applyAlignment="1" applyProtection="1">
      <alignment horizontal="center" vertical="center"/>
    </xf>
    <xf numFmtId="10" fontId="6" fillId="3" borderId="0" xfId="0" applyNumberFormat="1" applyFont="1" applyFill="1" applyBorder="1" applyAlignment="1" applyProtection="1">
      <alignment horizontal="right" vertical="center"/>
    </xf>
    <xf numFmtId="10" fontId="14" fillId="30" borderId="300" xfId="0" applyNumberFormat="1" applyFont="1" applyFill="1" applyBorder="1" applyAlignment="1" applyProtection="1">
      <alignment horizontal="right" vertical="center"/>
    </xf>
    <xf numFmtId="10" fontId="6" fillId="3" borderId="131" xfId="0" applyNumberFormat="1" applyFont="1" applyFill="1" applyBorder="1" applyAlignment="1" applyProtection="1">
      <alignment horizontal="right" vertical="center"/>
    </xf>
    <xf numFmtId="10" fontId="6" fillId="5" borderId="54" xfId="0" applyNumberFormat="1" applyFont="1" applyFill="1" applyBorder="1" applyAlignment="1" applyProtection="1">
      <alignment horizontal="right" vertical="center"/>
    </xf>
    <xf numFmtId="10" fontId="6" fillId="23" borderId="298" xfId="0" applyNumberFormat="1" applyFont="1" applyFill="1" applyBorder="1" applyAlignment="1" applyProtection="1">
      <alignment horizontal="right" vertical="center"/>
    </xf>
    <xf numFmtId="10" fontId="14" fillId="40" borderId="300" xfId="0" applyNumberFormat="1" applyFont="1" applyFill="1" applyBorder="1" applyAlignment="1" applyProtection="1">
      <alignment horizontal="right" vertical="center"/>
    </xf>
    <xf numFmtId="10" fontId="6" fillId="3" borderId="247" xfId="0" applyNumberFormat="1" applyFont="1" applyFill="1" applyBorder="1" applyAlignment="1" applyProtection="1">
      <alignment horizontal="right" vertical="center"/>
    </xf>
    <xf numFmtId="10" fontId="14" fillId="5" borderId="47" xfId="0" applyNumberFormat="1" applyFont="1" applyFill="1" applyBorder="1" applyAlignment="1" applyProtection="1">
      <alignment horizontal="right" vertical="center"/>
    </xf>
    <xf numFmtId="38" fontId="3" fillId="23" borderId="0" xfId="0" applyNumberFormat="1" applyFont="1" applyFill="1" applyProtection="1"/>
    <xf numFmtId="164" fontId="7" fillId="23" borderId="0" xfId="0" applyFont="1" applyFill="1" applyProtection="1"/>
    <xf numFmtId="164" fontId="40" fillId="0" borderId="297" xfId="0" applyFont="1" applyFill="1" applyBorder="1" applyAlignment="1" applyProtection="1">
      <alignment horizontal="right" vertical="center" wrapText="1"/>
    </xf>
    <xf numFmtId="164" fontId="41" fillId="0" borderId="297" xfId="0" applyFont="1" applyFill="1" applyBorder="1" applyAlignment="1" applyProtection="1">
      <alignment vertical="center"/>
    </xf>
    <xf numFmtId="169" fontId="3" fillId="0" borderId="0" xfId="0" applyNumberFormat="1" applyFont="1" applyFill="1" applyAlignment="1" applyProtection="1">
      <alignment horizontal="right"/>
    </xf>
    <xf numFmtId="0" fontId="2" fillId="0" borderId="230" xfId="0" applyNumberFormat="1" applyFont="1" applyFill="1" applyBorder="1" applyAlignment="1" applyProtection="1">
      <alignment horizontal="center" vertical="center" textRotation="90"/>
    </xf>
    <xf numFmtId="0" fontId="2" fillId="0" borderId="307" xfId="0" applyNumberFormat="1" applyFont="1" applyFill="1" applyBorder="1" applyAlignment="1" applyProtection="1">
      <alignment horizontal="center" vertical="center" textRotation="90"/>
    </xf>
    <xf numFmtId="0" fontId="2" fillId="0" borderId="300" xfId="0" applyNumberFormat="1" applyFont="1" applyFill="1" applyBorder="1" applyAlignment="1" applyProtection="1">
      <alignment horizontal="center" vertical="center" textRotation="90"/>
    </xf>
    <xf numFmtId="0" fontId="6" fillId="0" borderId="38" xfId="0" applyNumberFormat="1" applyFont="1" applyFill="1" applyBorder="1" applyAlignment="1" applyProtection="1">
      <alignment horizontal="center" vertical="center"/>
    </xf>
    <xf numFmtId="0" fontId="6" fillId="0" borderId="0" xfId="5" applyNumberFormat="1" applyFont="1" applyFill="1" applyBorder="1" applyAlignment="1" applyProtection="1">
      <alignment horizontal="center" vertical="center"/>
    </xf>
    <xf numFmtId="0" fontId="6" fillId="0" borderId="54" xfId="5" applyNumberFormat="1" applyFont="1" applyFill="1" applyBorder="1" applyAlignment="1" applyProtection="1">
      <alignment horizontal="center" vertical="center"/>
    </xf>
    <xf numFmtId="0" fontId="6" fillId="0" borderId="53" xfId="0" applyNumberFormat="1" applyFont="1" applyFill="1" applyBorder="1" applyAlignment="1" applyProtection="1">
      <alignment horizontal="center" vertical="center"/>
    </xf>
    <xf numFmtId="0" fontId="6" fillId="0" borderId="305" xfId="0" applyNumberFormat="1" applyFont="1" applyFill="1" applyBorder="1" applyAlignment="1" applyProtection="1">
      <alignment horizontal="center" vertical="center"/>
    </xf>
    <xf numFmtId="0" fontId="6" fillId="0" borderId="305" xfId="5" applyNumberFormat="1" applyFont="1" applyFill="1" applyBorder="1" applyAlignment="1" applyProtection="1">
      <alignment horizontal="center" vertical="center"/>
    </xf>
    <xf numFmtId="0" fontId="6" fillId="0" borderId="306" xfId="5" applyNumberFormat="1" applyFont="1" applyFill="1" applyBorder="1" applyAlignment="1" applyProtection="1">
      <alignment horizontal="center" vertical="center"/>
    </xf>
    <xf numFmtId="0" fontId="3" fillId="23" borderId="0" xfId="0" applyNumberFormat="1" applyFont="1" applyFill="1" applyBorder="1" applyAlignment="1" applyProtection="1">
      <alignment horizontal="right" vertical="center"/>
    </xf>
    <xf numFmtId="0" fontId="42" fillId="0" borderId="54" xfId="0" applyNumberFormat="1" applyFont="1" applyFill="1" applyBorder="1" applyAlignment="1" applyProtection="1">
      <alignment horizontal="center" vertical="center"/>
    </xf>
    <xf numFmtId="0" fontId="42" fillId="0" borderId="306" xfId="0" applyNumberFormat="1" applyFont="1" applyFill="1" applyBorder="1" applyAlignment="1" applyProtection="1">
      <alignment horizontal="center" vertical="center"/>
    </xf>
    <xf numFmtId="0" fontId="6" fillId="23" borderId="0" xfId="5"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center"/>
    </xf>
    <xf numFmtId="0" fontId="3" fillId="23" borderId="0" xfId="0" applyNumberFormat="1" applyFont="1" applyFill="1" applyBorder="1" applyAlignment="1" applyProtection="1">
      <alignment horizontal="center" vertical="center"/>
    </xf>
    <xf numFmtId="0" fontId="3" fillId="0" borderId="0" xfId="0" applyNumberFormat="1" applyFont="1" applyFill="1" applyAlignment="1" applyProtection="1">
      <alignment horizontal="center"/>
    </xf>
    <xf numFmtId="0" fontId="3" fillId="0" borderId="0" xfId="0" applyNumberFormat="1" applyFont="1" applyFill="1" applyAlignment="1" applyProtection="1">
      <alignment horizontal="center" vertical="center"/>
    </xf>
    <xf numFmtId="164" fontId="104" fillId="23" borderId="0" xfId="0" applyNumberFormat="1" applyFont="1" applyFill="1" applyBorder="1" applyAlignment="1" applyProtection="1">
      <alignment vertical="center"/>
    </xf>
    <xf numFmtId="164" fontId="47" fillId="23" borderId="0" xfId="3" applyNumberFormat="1" applyFont="1" applyFill="1" applyBorder="1" applyAlignment="1" applyProtection="1">
      <alignment horizontal="center" vertical="center"/>
    </xf>
    <xf numFmtId="164" fontId="0" fillId="23" borderId="0" xfId="0" applyFill="1" applyBorder="1" applyAlignment="1" applyProtection="1">
      <alignment vertical="center"/>
    </xf>
    <xf numFmtId="164" fontId="0" fillId="23" borderId="157" xfId="0" applyFill="1" applyBorder="1" applyAlignment="1" applyProtection="1">
      <alignment vertical="center"/>
    </xf>
    <xf numFmtId="164" fontId="0" fillId="0" borderId="0" xfId="0" applyBorder="1" applyAlignment="1" applyProtection="1">
      <alignment vertical="center"/>
    </xf>
    <xf numFmtId="164" fontId="0" fillId="0" borderId="0" xfId="0" applyAlignment="1" applyProtection="1">
      <alignment vertical="center"/>
    </xf>
    <xf numFmtId="164" fontId="34" fillId="23" borderId="0" xfId="3" applyNumberFormat="1" applyFill="1" applyBorder="1" applyAlignment="1" applyProtection="1">
      <alignment horizontal="center" vertical="center"/>
    </xf>
    <xf numFmtId="164" fontId="0" fillId="0" borderId="16" xfId="0" applyBorder="1" applyAlignment="1" applyProtection="1">
      <alignment vertical="center"/>
    </xf>
    <xf numFmtId="164" fontId="0" fillId="23" borderId="16" xfId="0" applyFill="1" applyBorder="1" applyAlignment="1" applyProtection="1">
      <alignment vertical="center"/>
    </xf>
    <xf numFmtId="164" fontId="6" fillId="23" borderId="248" xfId="0" applyNumberFormat="1" applyFont="1" applyFill="1" applyBorder="1" applyAlignment="1" applyProtection="1">
      <alignment horizontal="center" vertical="center"/>
    </xf>
    <xf numFmtId="0" fontId="6" fillId="23" borderId="248" xfId="0" applyNumberFormat="1" applyFont="1" applyFill="1" applyBorder="1" applyAlignment="1" applyProtection="1">
      <alignment horizontal="left" vertical="center"/>
    </xf>
    <xf numFmtId="10" fontId="6" fillId="23" borderId="248" xfId="0" applyNumberFormat="1" applyFont="1" applyFill="1" applyBorder="1" applyAlignment="1" applyProtection="1">
      <alignment vertical="center"/>
    </xf>
    <xf numFmtId="38" fontId="6" fillId="23" borderId="248" xfId="0" applyNumberFormat="1" applyFont="1" applyFill="1" applyBorder="1" applyAlignment="1" applyProtection="1">
      <alignment vertical="center"/>
    </xf>
    <xf numFmtId="164" fontId="6" fillId="23" borderId="264" xfId="0" applyNumberFormat="1" applyFont="1" applyFill="1" applyBorder="1" applyAlignment="1" applyProtection="1">
      <alignment horizontal="center" vertical="center"/>
    </xf>
    <xf numFmtId="0" fontId="6" fillId="23" borderId="264" xfId="0" applyNumberFormat="1" applyFont="1" applyFill="1" applyBorder="1" applyAlignment="1" applyProtection="1">
      <alignment horizontal="left" vertical="center"/>
    </xf>
    <xf numFmtId="10" fontId="6" fillId="23" borderId="264" xfId="0" applyNumberFormat="1" applyFont="1" applyFill="1" applyBorder="1" applyAlignment="1" applyProtection="1">
      <alignment vertical="center"/>
    </xf>
    <xf numFmtId="38" fontId="6" fillId="23" borderId="264" xfId="0" applyNumberFormat="1" applyFont="1" applyFill="1" applyBorder="1" applyAlignment="1" applyProtection="1">
      <alignment vertical="center"/>
    </xf>
    <xf numFmtId="164" fontId="99" fillId="23" borderId="0" xfId="0" applyFont="1" applyFill="1" applyBorder="1" applyAlignment="1" applyProtection="1">
      <alignment horizontal="center" vertical="center"/>
    </xf>
    <xf numFmtId="164" fontId="99" fillId="41" borderId="0" xfId="0" applyFont="1" applyFill="1" applyBorder="1" applyAlignment="1" applyProtection="1">
      <alignment horizontal="left" vertical="center"/>
    </xf>
    <xf numFmtId="164" fontId="99" fillId="23" borderId="0" xfId="0" applyFont="1" applyFill="1" applyAlignment="1" applyProtection="1">
      <alignment horizontal="center" vertical="center"/>
    </xf>
    <xf numFmtId="164" fontId="7" fillId="23" borderId="145" xfId="0" applyNumberFormat="1" applyFont="1" applyFill="1" applyBorder="1" applyAlignment="1" applyProtection="1">
      <alignment horizontal="left" vertical="center"/>
    </xf>
    <xf numFmtId="164" fontId="6" fillId="23" borderId="144" xfId="0" applyFont="1" applyFill="1" applyBorder="1" applyAlignment="1" applyProtection="1">
      <alignment vertical="center"/>
    </xf>
    <xf numFmtId="164" fontId="18" fillId="23" borderId="16" xfId="0" applyNumberFormat="1" applyFont="1" applyFill="1" applyBorder="1" applyAlignment="1" applyProtection="1">
      <alignment vertical="center"/>
    </xf>
    <xf numFmtId="164" fontId="18" fillId="23" borderId="45" xfId="0" applyNumberFormat="1" applyFont="1" applyFill="1" applyBorder="1" applyAlignment="1" applyProtection="1">
      <alignment vertical="center"/>
    </xf>
    <xf numFmtId="164" fontId="7" fillId="23" borderId="20" xfId="0" applyFont="1" applyFill="1" applyBorder="1" applyAlignment="1" applyProtection="1">
      <alignment vertical="center"/>
    </xf>
    <xf numFmtId="164" fontId="6" fillId="23" borderId="303" xfId="0" applyFont="1" applyFill="1" applyBorder="1" applyProtection="1"/>
    <xf numFmtId="164" fontId="7" fillId="23" borderId="16" xfId="0" applyNumberFormat="1" applyFont="1" applyFill="1" applyBorder="1" applyAlignment="1" applyProtection="1">
      <alignment horizontal="left" vertical="center"/>
    </xf>
    <xf numFmtId="164" fontId="18" fillId="23" borderId="16" xfId="0" applyNumberFormat="1" applyFont="1" applyFill="1" applyBorder="1" applyAlignment="1" applyProtection="1">
      <alignment horizontal="left" vertical="center"/>
    </xf>
    <xf numFmtId="164" fontId="7" fillId="23" borderId="20" xfId="0" applyFont="1" applyFill="1" applyBorder="1" applyAlignment="1" applyProtection="1">
      <alignment horizontal="left" vertical="center"/>
    </xf>
    <xf numFmtId="172" fontId="14" fillId="5" borderId="153" xfId="0" applyNumberFormat="1" applyFont="1" applyFill="1" applyBorder="1" applyAlignment="1" applyProtection="1">
      <alignment horizontal="right" vertical="center"/>
    </xf>
    <xf numFmtId="172" fontId="14" fillId="5" borderId="154" xfId="0" applyNumberFormat="1" applyFont="1" applyFill="1" applyBorder="1" applyAlignment="1" applyProtection="1">
      <alignment horizontal="right" vertical="center"/>
    </xf>
    <xf numFmtId="172" fontId="14" fillId="5" borderId="155" xfId="0" applyNumberFormat="1" applyFont="1" applyFill="1" applyBorder="1" applyAlignment="1" applyProtection="1">
      <alignment horizontal="right" vertical="center"/>
    </xf>
    <xf numFmtId="38" fontId="15" fillId="8" borderId="16" xfId="0" quotePrefix="1" applyNumberFormat="1" applyFont="1" applyFill="1" applyBorder="1" applyAlignment="1" applyProtection="1">
      <alignment horizontal="center" vertical="center"/>
    </xf>
    <xf numFmtId="38" fontId="18" fillId="8" borderId="16" xfId="0" applyNumberFormat="1" applyFont="1" applyFill="1" applyBorder="1" applyAlignment="1" applyProtection="1">
      <alignment horizontal="center" vertical="center" wrapText="1"/>
    </xf>
    <xf numFmtId="38" fontId="6" fillId="29" borderId="48" xfId="0" applyNumberFormat="1" applyFont="1" applyFill="1" applyBorder="1" applyAlignment="1" applyProtection="1">
      <alignment vertical="center" wrapText="1"/>
    </xf>
    <xf numFmtId="40" fontId="6" fillId="3" borderId="116" xfId="0" applyNumberFormat="1" applyFont="1" applyFill="1" applyBorder="1" applyAlignment="1" applyProtection="1">
      <alignment horizontal="right" vertical="center"/>
    </xf>
    <xf numFmtId="40" fontId="6" fillId="3" borderId="308" xfId="0" applyNumberFormat="1" applyFont="1" applyFill="1" applyBorder="1" applyAlignment="1" applyProtection="1">
      <alignment horizontal="right" vertical="center"/>
    </xf>
    <xf numFmtId="38" fontId="14" fillId="8" borderId="16" xfId="0" quotePrefix="1" applyNumberFormat="1" applyFont="1" applyFill="1" applyBorder="1" applyAlignment="1" applyProtection="1">
      <alignment horizontal="center" vertical="center"/>
    </xf>
    <xf numFmtId="38" fontId="18" fillId="8" borderId="20" xfId="0" applyNumberFormat="1" applyFont="1" applyFill="1" applyBorder="1" applyAlignment="1" applyProtection="1">
      <alignment horizontal="center" vertical="center" wrapText="1"/>
    </xf>
    <xf numFmtId="40" fontId="6" fillId="3" borderId="16" xfId="0" applyNumberFormat="1" applyFont="1" applyFill="1" applyBorder="1" applyAlignment="1" applyProtection="1">
      <alignment horizontal="right" vertical="center"/>
    </xf>
    <xf numFmtId="40" fontId="6" fillId="23" borderId="308" xfId="0" applyNumberFormat="1" applyFont="1" applyFill="1" applyBorder="1" applyAlignment="1" applyProtection="1">
      <alignment horizontal="right" vertical="center"/>
    </xf>
    <xf numFmtId="40" fontId="6" fillId="3" borderId="93" xfId="0" applyNumberFormat="1" applyFont="1" applyFill="1" applyBorder="1" applyAlignment="1" applyProtection="1">
      <alignment vertical="center"/>
    </xf>
    <xf numFmtId="40" fontId="14" fillId="3" borderId="48" xfId="0" applyNumberFormat="1" applyFont="1" applyFill="1" applyBorder="1" applyAlignment="1" applyProtection="1">
      <alignment horizontal="right" vertical="center"/>
    </xf>
    <xf numFmtId="164" fontId="85" fillId="29" borderId="47" xfId="0" applyNumberFormat="1" applyFont="1" applyFill="1" applyBorder="1" applyAlignment="1" applyProtection="1">
      <alignment vertical="center"/>
    </xf>
    <xf numFmtId="10" fontId="6" fillId="3" borderId="307" xfId="0" applyNumberFormat="1" applyFont="1" applyFill="1" applyBorder="1" applyAlignment="1" applyProtection="1">
      <alignment horizontal="right" vertical="center"/>
    </xf>
    <xf numFmtId="10" fontId="6" fillId="3" borderId="300" xfId="0" applyNumberFormat="1" applyFont="1" applyFill="1" applyBorder="1" applyAlignment="1" applyProtection="1">
      <alignment horizontal="right" vertical="center"/>
    </xf>
    <xf numFmtId="10" fontId="6" fillId="3" borderId="54" xfId="0" applyNumberFormat="1" applyFont="1" applyFill="1" applyBorder="1" applyAlignment="1" applyProtection="1">
      <alignment horizontal="right" vertical="center"/>
    </xf>
    <xf numFmtId="164" fontId="85" fillId="29" borderId="227" xfId="0" applyNumberFormat="1" applyFont="1" applyFill="1" applyBorder="1" applyAlignment="1" applyProtection="1">
      <alignment vertical="center"/>
    </xf>
    <xf numFmtId="10" fontId="6" fillId="5" borderId="300" xfId="0" applyNumberFormat="1" applyFont="1" applyFill="1" applyBorder="1" applyAlignment="1" applyProtection="1">
      <alignment horizontal="right" vertical="center"/>
    </xf>
    <xf numFmtId="10" fontId="6" fillId="3" borderId="311" xfId="0" applyNumberFormat="1" applyFont="1" applyFill="1" applyBorder="1" applyAlignment="1" applyProtection="1">
      <alignment horizontal="right" vertical="center"/>
    </xf>
    <xf numFmtId="164" fontId="14" fillId="8" borderId="316" xfId="0" quotePrefix="1" applyNumberFormat="1" applyFont="1" applyFill="1" applyBorder="1" applyAlignment="1" applyProtection="1">
      <alignment horizontal="centerContinuous" vertical="center"/>
    </xf>
    <xf numFmtId="38" fontId="14" fillId="8" borderId="317" xfId="0" quotePrefix="1" applyNumberFormat="1" applyFont="1" applyFill="1" applyBorder="1" applyAlignment="1" applyProtection="1">
      <alignment horizontal="center" vertical="center"/>
    </xf>
    <xf numFmtId="164" fontId="85" fillId="8" borderId="318" xfId="0" applyNumberFormat="1" applyFont="1" applyFill="1" applyBorder="1" applyAlignment="1" applyProtection="1">
      <alignment horizontal="center" vertical="center"/>
    </xf>
    <xf numFmtId="38" fontId="85" fillId="7" borderId="319" xfId="0" applyNumberFormat="1" applyFont="1" applyFill="1" applyBorder="1" applyAlignment="1" applyProtection="1">
      <alignment horizontal="center" vertical="center" wrapText="1"/>
    </xf>
    <xf numFmtId="38" fontId="85" fillId="38" borderId="320" xfId="0" applyNumberFormat="1" applyFont="1" applyFill="1" applyBorder="1" applyAlignment="1" applyProtection="1">
      <alignment vertical="center" wrapText="1"/>
      <protection locked="0"/>
    </xf>
    <xf numFmtId="164" fontId="85" fillId="29" borderId="322" xfId="0" applyNumberFormat="1" applyFont="1" applyFill="1" applyBorder="1" applyAlignment="1" applyProtection="1">
      <alignment vertical="center"/>
    </xf>
    <xf numFmtId="38" fontId="68" fillId="29" borderId="323" xfId="0" applyNumberFormat="1" applyFont="1" applyFill="1" applyBorder="1" applyAlignment="1" applyProtection="1">
      <alignment vertical="center" wrapText="1"/>
    </xf>
    <xf numFmtId="10" fontId="6" fillId="3" borderId="324" xfId="0" applyNumberFormat="1" applyFont="1" applyFill="1" applyBorder="1" applyAlignment="1" applyProtection="1">
      <alignment horizontal="right" vertical="center"/>
    </xf>
    <xf numFmtId="40" fontId="6" fillId="3" borderId="325" xfId="0" applyNumberFormat="1" applyFont="1" applyFill="1" applyBorder="1" applyAlignment="1" applyProtection="1">
      <alignment horizontal="right" vertical="center"/>
    </xf>
    <xf numFmtId="10" fontId="6" fillId="3" borderId="326" xfId="0" applyNumberFormat="1" applyFont="1" applyFill="1" applyBorder="1" applyAlignment="1" applyProtection="1">
      <alignment horizontal="right" vertical="center"/>
    </xf>
    <xf numFmtId="40" fontId="6" fillId="3" borderId="327" xfId="0" applyNumberFormat="1" applyFont="1" applyFill="1" applyBorder="1" applyAlignment="1" applyProtection="1">
      <alignment horizontal="right" vertical="center"/>
    </xf>
    <xf numFmtId="10" fontId="6" fillId="3" borderId="328" xfId="0" applyNumberFormat="1" applyFont="1" applyFill="1" applyBorder="1" applyAlignment="1" applyProtection="1">
      <alignment horizontal="right" vertical="center"/>
    </xf>
    <xf numFmtId="40" fontId="6" fillId="3" borderId="329" xfId="0" applyNumberFormat="1" applyFont="1" applyFill="1" applyBorder="1" applyAlignment="1" applyProtection="1">
      <alignment horizontal="right" vertical="center"/>
    </xf>
    <xf numFmtId="10" fontId="14" fillId="30" borderId="330" xfId="0" applyNumberFormat="1" applyFont="1" applyFill="1" applyBorder="1" applyAlignment="1" applyProtection="1">
      <alignment horizontal="right" vertical="center"/>
    </xf>
    <xf numFmtId="164" fontId="14" fillId="8" borderId="331" xfId="0" quotePrefix="1" applyNumberFormat="1" applyFont="1" applyFill="1" applyBorder="1" applyAlignment="1" applyProtection="1">
      <alignment horizontal="centerContinuous" vertical="center"/>
    </xf>
    <xf numFmtId="38" fontId="14" fillId="8" borderId="332" xfId="0" quotePrefix="1" applyNumberFormat="1" applyFont="1" applyFill="1" applyBorder="1" applyAlignment="1" applyProtection="1">
      <alignment horizontal="center" vertical="center"/>
    </xf>
    <xf numFmtId="164" fontId="85" fillId="8" borderId="333" xfId="0" applyNumberFormat="1" applyFont="1" applyFill="1" applyBorder="1" applyAlignment="1" applyProtection="1">
      <alignment horizontal="center" vertical="center"/>
    </xf>
    <xf numFmtId="38" fontId="85" fillId="7" borderId="334" xfId="0" applyNumberFormat="1" applyFont="1" applyFill="1" applyBorder="1" applyAlignment="1" applyProtection="1">
      <alignment horizontal="center" vertical="center" wrapText="1"/>
    </xf>
    <xf numFmtId="164" fontId="85" fillId="23" borderId="335" xfId="0" applyNumberFormat="1" applyFont="1" applyFill="1" applyBorder="1" applyAlignment="1" applyProtection="1">
      <alignment vertical="center"/>
    </xf>
    <xf numFmtId="38" fontId="85" fillId="28" borderId="320" xfId="0" applyNumberFormat="1" applyFont="1" applyFill="1" applyBorder="1" applyAlignment="1" applyProtection="1">
      <alignment vertical="center" wrapText="1"/>
    </xf>
    <xf numFmtId="164" fontId="85" fillId="29" borderId="336" xfId="0" applyNumberFormat="1" applyFont="1" applyFill="1" applyBorder="1" applyAlignment="1" applyProtection="1">
      <alignment vertical="center"/>
    </xf>
    <xf numFmtId="38" fontId="68" fillId="29" borderId="337" xfId="0" applyNumberFormat="1" applyFont="1" applyFill="1" applyBorder="1" applyAlignment="1" applyProtection="1">
      <alignment vertical="center" wrapText="1"/>
    </xf>
    <xf numFmtId="10" fontId="6" fillId="3" borderId="338" xfId="0" applyNumberFormat="1" applyFont="1" applyFill="1" applyBorder="1" applyAlignment="1" applyProtection="1">
      <alignment horizontal="right" vertical="center"/>
    </xf>
    <xf numFmtId="40" fontId="6" fillId="5" borderId="339" xfId="0" applyNumberFormat="1" applyFont="1" applyFill="1" applyBorder="1" applyAlignment="1" applyProtection="1">
      <alignment horizontal="right" vertical="center"/>
    </xf>
    <xf numFmtId="10" fontId="6" fillId="3" borderId="340" xfId="0" applyNumberFormat="1" applyFont="1" applyFill="1" applyBorder="1" applyAlignment="1" applyProtection="1">
      <alignment horizontal="right" vertical="center"/>
    </xf>
    <xf numFmtId="40" fontId="6" fillId="3" borderId="341" xfId="0" applyNumberFormat="1" applyFont="1" applyFill="1" applyBorder="1" applyAlignment="1" applyProtection="1">
      <alignment horizontal="right" vertical="center"/>
    </xf>
    <xf numFmtId="10" fontId="14" fillId="3" borderId="322" xfId="0" applyNumberFormat="1" applyFont="1" applyFill="1" applyBorder="1" applyAlignment="1" applyProtection="1">
      <alignment horizontal="right" vertical="center"/>
    </xf>
    <xf numFmtId="40" fontId="14" fillId="3" borderId="323" xfId="0" applyNumberFormat="1" applyFont="1" applyFill="1" applyBorder="1" applyAlignment="1" applyProtection="1">
      <alignment horizontal="right" vertical="center"/>
    </xf>
    <xf numFmtId="165" fontId="14" fillId="3" borderId="301" xfId="0" applyNumberFormat="1" applyFont="1" applyFill="1" applyBorder="1" applyAlignment="1" applyProtection="1">
      <alignment horizontal="center" vertical="center"/>
    </xf>
    <xf numFmtId="164" fontId="7" fillId="30" borderId="346" xfId="0" applyFont="1" applyFill="1" applyBorder="1" applyAlignment="1" applyProtection="1">
      <alignment horizontal="center" vertical="center" wrapText="1"/>
    </xf>
    <xf numFmtId="38" fontId="6" fillId="3" borderId="240" xfId="0" applyNumberFormat="1" applyFont="1" applyFill="1" applyBorder="1" applyAlignment="1" applyProtection="1">
      <alignment horizontal="right" vertical="center"/>
    </xf>
    <xf numFmtId="40" fontId="14" fillId="3" borderId="352" xfId="0" applyNumberFormat="1" applyFont="1" applyFill="1" applyBorder="1" applyAlignment="1" applyProtection="1">
      <alignment horizontal="right" vertical="center"/>
    </xf>
    <xf numFmtId="40" fontId="6" fillId="25" borderId="82" xfId="0" applyNumberFormat="1" applyFont="1" applyFill="1" applyBorder="1" applyAlignment="1" applyProtection="1">
      <alignment horizontal="right" vertical="center"/>
      <protection locked="0"/>
    </xf>
    <xf numFmtId="172" fontId="6" fillId="18" borderId="355" xfId="5" applyNumberFormat="1" applyFont="1" applyFill="1" applyBorder="1" applyAlignment="1" applyProtection="1">
      <alignment horizontal="right" vertical="center"/>
    </xf>
    <xf numFmtId="172" fontId="6" fillId="18" borderId="356" xfId="5" applyNumberFormat="1" applyFont="1" applyFill="1" applyBorder="1" applyAlignment="1" applyProtection="1">
      <alignment horizontal="right" vertical="center"/>
    </xf>
    <xf numFmtId="165" fontId="18" fillId="8" borderId="357" xfId="0" applyNumberFormat="1" applyFont="1" applyFill="1" applyBorder="1" applyAlignment="1" applyProtection="1">
      <alignment horizontal="center" vertical="center"/>
    </xf>
    <xf numFmtId="165" fontId="14" fillId="3" borderId="354" xfId="0" applyNumberFormat="1" applyFont="1" applyFill="1" applyBorder="1" applyAlignment="1" applyProtection="1">
      <alignment horizontal="right" vertical="center"/>
    </xf>
    <xf numFmtId="40" fontId="18" fillId="7" borderId="187" xfId="0" applyNumberFormat="1" applyFont="1" applyFill="1" applyBorder="1" applyAlignment="1" applyProtection="1">
      <alignment horizontal="right" vertical="center"/>
    </xf>
    <xf numFmtId="172" fontId="6" fillId="18" borderId="358" xfId="5" applyNumberFormat="1" applyFont="1" applyFill="1" applyBorder="1" applyAlignment="1" applyProtection="1">
      <alignment horizontal="right" vertical="center"/>
    </xf>
    <xf numFmtId="40" fontId="18" fillId="7" borderId="361" xfId="0" applyNumberFormat="1" applyFont="1" applyFill="1" applyBorder="1" applyAlignment="1" applyProtection="1">
      <alignment horizontal="right" vertical="center"/>
    </xf>
    <xf numFmtId="10" fontId="18" fillId="3" borderId="362" xfId="0" applyNumberFormat="1" applyFont="1" applyFill="1" applyBorder="1" applyAlignment="1" applyProtection="1">
      <alignment horizontal="center" vertical="center"/>
    </xf>
    <xf numFmtId="38" fontId="14" fillId="3" borderId="339" xfId="0" applyNumberFormat="1" applyFont="1" applyFill="1" applyBorder="1" applyAlignment="1" applyProtection="1">
      <alignment horizontal="right" vertical="center"/>
    </xf>
    <xf numFmtId="165" fontId="14" fillId="3" borderId="333" xfId="0" applyNumberFormat="1" applyFont="1" applyFill="1" applyBorder="1" applyAlignment="1" applyProtection="1">
      <alignment horizontal="center" vertical="center"/>
    </xf>
    <xf numFmtId="40" fontId="14" fillId="3" borderId="363" xfId="0" applyNumberFormat="1" applyFont="1" applyFill="1" applyBorder="1" applyAlignment="1" applyProtection="1">
      <alignment horizontal="right" vertical="center"/>
    </xf>
    <xf numFmtId="165" fontId="18" fillId="7" borderId="366" xfId="0" applyNumberFormat="1" applyFont="1" applyFill="1" applyBorder="1" applyAlignment="1" applyProtection="1">
      <alignment horizontal="center" vertical="center"/>
    </xf>
    <xf numFmtId="40" fontId="18" fillId="7" borderId="367" xfId="0" applyNumberFormat="1" applyFont="1" applyFill="1" applyBorder="1" applyAlignment="1" applyProtection="1">
      <alignment horizontal="right" vertical="center"/>
    </xf>
    <xf numFmtId="38" fontId="14" fillId="3" borderId="364" xfId="0" applyNumberFormat="1" applyFont="1" applyFill="1" applyBorder="1" applyAlignment="1" applyProtection="1">
      <alignment horizontal="right" vertical="center"/>
    </xf>
    <xf numFmtId="40" fontId="18" fillId="7" borderId="360" xfId="0" applyNumberFormat="1" applyFont="1" applyFill="1" applyBorder="1" applyAlignment="1" applyProtection="1">
      <alignment horizontal="right" vertical="center"/>
    </xf>
    <xf numFmtId="40" fontId="18" fillId="7" borderId="368" xfId="0" applyNumberFormat="1" applyFont="1" applyFill="1" applyBorder="1" applyAlignment="1" applyProtection="1">
      <alignment horizontal="right" vertical="center"/>
    </xf>
    <xf numFmtId="40" fontId="18" fillId="7" borderId="353" xfId="0" applyNumberFormat="1" applyFont="1" applyFill="1" applyBorder="1" applyAlignment="1" applyProtection="1">
      <alignment horizontal="right" vertical="center"/>
    </xf>
    <xf numFmtId="3" fontId="18" fillId="7" borderId="187" xfId="0" applyNumberFormat="1" applyFont="1" applyFill="1" applyBorder="1" applyAlignment="1" applyProtection="1">
      <alignment horizontal="right" vertical="center"/>
    </xf>
    <xf numFmtId="172" fontId="6" fillId="18" borderId="370" xfId="5" applyNumberFormat="1" applyFont="1" applyFill="1" applyBorder="1" applyAlignment="1" applyProtection="1">
      <alignment horizontal="right" vertical="center"/>
    </xf>
    <xf numFmtId="40" fontId="18" fillId="7" borderId="373" xfId="0" applyNumberFormat="1" applyFont="1" applyFill="1" applyBorder="1" applyAlignment="1" applyProtection="1">
      <alignment horizontal="right" vertical="center"/>
    </xf>
    <xf numFmtId="40" fontId="6" fillId="13" borderId="177" xfId="1" applyNumberFormat="1" applyFont="1" applyFill="1" applyBorder="1" applyAlignment="1" applyProtection="1">
      <alignment horizontal="right" vertical="center"/>
      <protection locked="0"/>
    </xf>
    <xf numFmtId="40" fontId="6" fillId="13" borderId="374" xfId="1" applyNumberFormat="1" applyFont="1" applyFill="1" applyBorder="1" applyAlignment="1" applyProtection="1">
      <alignment horizontal="right" vertical="center"/>
      <protection locked="0"/>
    </xf>
    <xf numFmtId="40" fontId="6" fillId="13" borderId="375" xfId="1" applyNumberFormat="1" applyFont="1" applyFill="1" applyBorder="1" applyAlignment="1" applyProtection="1">
      <alignment horizontal="right" vertical="center"/>
      <protection locked="0"/>
    </xf>
    <xf numFmtId="40" fontId="6" fillId="13" borderId="377" xfId="1" applyNumberFormat="1" applyFont="1" applyFill="1" applyBorder="1" applyAlignment="1" applyProtection="1">
      <alignment horizontal="right" vertical="center"/>
      <protection locked="0"/>
    </xf>
    <xf numFmtId="3" fontId="18" fillId="7" borderId="378" xfId="0" applyNumberFormat="1" applyFont="1" applyFill="1" applyBorder="1" applyAlignment="1" applyProtection="1">
      <alignment horizontal="right" vertical="center"/>
    </xf>
    <xf numFmtId="40" fontId="18" fillId="7" borderId="379" xfId="0" applyNumberFormat="1" applyFont="1" applyFill="1" applyBorder="1" applyAlignment="1" applyProtection="1">
      <alignment horizontal="right" vertical="center"/>
    </xf>
    <xf numFmtId="172" fontId="6" fillId="18" borderId="380" xfId="5" applyNumberFormat="1" applyFont="1" applyFill="1" applyBorder="1" applyAlignment="1" applyProtection="1">
      <alignment horizontal="right" vertical="center"/>
    </xf>
    <xf numFmtId="40" fontId="6" fillId="13" borderId="381" xfId="1" applyNumberFormat="1" applyFont="1" applyFill="1" applyBorder="1" applyAlignment="1" applyProtection="1">
      <alignment horizontal="right" vertical="center"/>
      <protection locked="0"/>
    </xf>
    <xf numFmtId="40" fontId="6" fillId="13" borderId="304" xfId="1" applyNumberFormat="1" applyFont="1" applyFill="1" applyBorder="1" applyAlignment="1" applyProtection="1">
      <alignment horizontal="right" vertical="center"/>
      <protection locked="0"/>
    </xf>
    <xf numFmtId="3" fontId="18" fillId="7" borderId="372" xfId="0" applyNumberFormat="1" applyFont="1" applyFill="1" applyBorder="1" applyAlignment="1" applyProtection="1">
      <alignment horizontal="right" vertical="center"/>
    </xf>
    <xf numFmtId="164" fontId="14" fillId="7" borderId="316" xfId="0" quotePrefix="1" applyNumberFormat="1" applyFont="1" applyFill="1" applyBorder="1" applyAlignment="1" applyProtection="1">
      <alignment horizontal="center" vertical="center"/>
    </xf>
    <xf numFmtId="38" fontId="14" fillId="7" borderId="317" xfId="0" quotePrefix="1" applyNumberFormat="1" applyFont="1" applyFill="1" applyBorder="1" applyAlignment="1" applyProtection="1">
      <alignment horizontal="centerContinuous" vertical="center"/>
    </xf>
    <xf numFmtId="164" fontId="14" fillId="7" borderId="331" xfId="0" quotePrefix="1" applyNumberFormat="1" applyFont="1" applyFill="1" applyBorder="1" applyAlignment="1" applyProtection="1">
      <alignment horizontal="center" vertical="center"/>
    </xf>
    <xf numFmtId="38" fontId="14" fillId="7" borderId="332" xfId="0" applyNumberFormat="1" applyFont="1" applyFill="1" applyBorder="1" applyAlignment="1" applyProtection="1">
      <alignment horizontal="centerContinuous" vertical="center"/>
    </xf>
    <xf numFmtId="164" fontId="85" fillId="7" borderId="318" xfId="0" applyNumberFormat="1" applyFont="1" applyFill="1" applyBorder="1" applyAlignment="1" applyProtection="1">
      <alignment horizontal="center" vertical="center"/>
    </xf>
    <xf numFmtId="164" fontId="85" fillId="28" borderId="335" xfId="0" applyNumberFormat="1" applyFont="1" applyFill="1" applyBorder="1" applyAlignment="1" applyProtection="1">
      <alignment vertical="center"/>
    </xf>
    <xf numFmtId="38" fontId="14" fillId="8" borderId="317" xfId="0" quotePrefix="1" applyNumberFormat="1" applyFont="1" applyFill="1" applyBorder="1" applyAlignment="1" applyProtection="1">
      <alignment horizontal="centerContinuous" vertical="center"/>
    </xf>
    <xf numFmtId="164" fontId="85" fillId="7" borderId="333" xfId="0" applyNumberFormat="1" applyFont="1" applyFill="1" applyBorder="1" applyAlignment="1" applyProtection="1">
      <alignment horizontal="center" vertical="center"/>
    </xf>
    <xf numFmtId="0" fontId="14" fillId="7" borderId="316" xfId="0" quotePrefix="1" applyNumberFormat="1" applyFont="1" applyFill="1" applyBorder="1" applyAlignment="1" applyProtection="1">
      <alignment horizontal="centerContinuous" vertical="center"/>
    </xf>
    <xf numFmtId="38" fontId="6" fillId="8" borderId="317" xfId="0" quotePrefix="1" applyNumberFormat="1" applyFont="1" applyFill="1" applyBorder="1" applyAlignment="1" applyProtection="1">
      <alignment horizontal="center" vertical="center"/>
    </xf>
    <xf numFmtId="38" fontId="85" fillId="7" borderId="318" xfId="0" applyNumberFormat="1" applyFont="1" applyFill="1" applyBorder="1" applyAlignment="1" applyProtection="1">
      <alignment horizontal="center" vertical="center" wrapText="1"/>
    </xf>
    <xf numFmtId="38" fontId="85" fillId="28" borderId="335" xfId="0" applyNumberFormat="1" applyFont="1" applyFill="1" applyBorder="1" applyAlignment="1" applyProtection="1">
      <alignment vertical="center" wrapText="1"/>
    </xf>
    <xf numFmtId="0" fontId="14" fillId="7" borderId="331" xfId="0" quotePrefix="1" applyNumberFormat="1" applyFont="1" applyFill="1" applyBorder="1" applyAlignment="1" applyProtection="1">
      <alignment horizontal="centerContinuous" vertical="center"/>
    </xf>
    <xf numFmtId="38" fontId="6" fillId="8" borderId="332" xfId="0" quotePrefix="1" applyNumberFormat="1" applyFont="1" applyFill="1" applyBorder="1" applyAlignment="1" applyProtection="1">
      <alignment horizontal="center" vertical="center"/>
    </xf>
    <xf numFmtId="38" fontId="85" fillId="7" borderId="333" xfId="0" applyNumberFormat="1" applyFont="1" applyFill="1" applyBorder="1" applyAlignment="1" applyProtection="1">
      <alignment horizontal="center" vertical="center" wrapText="1"/>
    </xf>
    <xf numFmtId="164" fontId="6" fillId="8" borderId="316" xfId="0" quotePrefix="1" applyFont="1" applyFill="1" applyBorder="1" applyAlignment="1" applyProtection="1">
      <alignment horizontal="center" vertical="center"/>
    </xf>
    <xf numFmtId="38" fontId="14" fillId="7" borderId="317" xfId="0" quotePrefix="1" applyNumberFormat="1" applyFont="1" applyFill="1" applyBorder="1" applyAlignment="1" applyProtection="1">
      <alignment horizontal="center" vertical="center"/>
    </xf>
    <xf numFmtId="164" fontId="6" fillId="8" borderId="383" xfId="0" quotePrefix="1" applyFont="1" applyFill="1" applyBorder="1" applyAlignment="1" applyProtection="1">
      <alignment horizontal="center" vertical="center"/>
    </xf>
    <xf numFmtId="38" fontId="14" fillId="7" borderId="332" xfId="0" quotePrefix="1" applyNumberFormat="1" applyFont="1" applyFill="1" applyBorder="1" applyAlignment="1" applyProtection="1">
      <alignment horizontal="center" vertical="center"/>
    </xf>
    <xf numFmtId="164" fontId="14" fillId="8" borderId="74" xfId="0" quotePrefix="1" applyNumberFormat="1" applyFont="1" applyFill="1" applyBorder="1" applyAlignment="1" applyProtection="1">
      <alignment horizontal="center" vertical="center"/>
    </xf>
    <xf numFmtId="164" fontId="14" fillId="8" borderId="331" xfId="0" quotePrefix="1" applyNumberFormat="1" applyFont="1" applyFill="1" applyBorder="1" applyAlignment="1" applyProtection="1">
      <alignment horizontal="center" vertical="center"/>
    </xf>
    <xf numFmtId="38" fontId="14" fillId="8" borderId="332" xfId="0" quotePrefix="1" applyNumberFormat="1" applyFont="1" applyFill="1" applyBorder="1" applyAlignment="1" applyProtection="1">
      <alignment horizontal="centerContinuous" vertical="center"/>
    </xf>
    <xf numFmtId="9" fontId="6" fillId="23" borderId="0" xfId="0" applyNumberFormat="1" applyFont="1" applyFill="1" applyBorder="1" applyAlignment="1" applyProtection="1">
      <alignment vertical="center"/>
    </xf>
    <xf numFmtId="9" fontId="14" fillId="23" borderId="0" xfId="0" applyNumberFormat="1" applyFont="1" applyFill="1" applyBorder="1" applyAlignment="1" applyProtection="1">
      <alignment horizontal="center" vertical="center"/>
    </xf>
    <xf numFmtId="164" fontId="14" fillId="8" borderId="74" xfId="0" quotePrefix="1" applyNumberFormat="1" applyFont="1" applyFill="1" applyBorder="1" applyAlignment="1" applyProtection="1">
      <alignment horizontal="centerContinuous" vertical="center"/>
    </xf>
    <xf numFmtId="38" fontId="85" fillId="8" borderId="319" xfId="0" applyNumberFormat="1" applyFont="1" applyFill="1" applyBorder="1" applyAlignment="1" applyProtection="1">
      <alignment horizontal="center" vertical="center" wrapText="1"/>
    </xf>
    <xf numFmtId="38" fontId="85" fillId="25" borderId="320" xfId="0" applyNumberFormat="1" applyFont="1" applyFill="1" applyBorder="1" applyAlignment="1" applyProtection="1">
      <alignment vertical="center" wrapText="1"/>
      <protection locked="0"/>
    </xf>
    <xf numFmtId="164" fontId="85" fillId="39" borderId="47" xfId="0" applyNumberFormat="1" applyFont="1" applyFill="1" applyBorder="1" applyAlignment="1" applyProtection="1">
      <alignment vertical="center"/>
    </xf>
    <xf numFmtId="10" fontId="6" fillId="3" borderId="306" xfId="0" applyNumberFormat="1" applyFont="1" applyFill="1" applyBorder="1" applyAlignment="1" applyProtection="1">
      <alignment horizontal="right" vertical="center"/>
    </xf>
    <xf numFmtId="10" fontId="10" fillId="4" borderId="301" xfId="0" applyNumberFormat="1" applyFont="1" applyFill="1" applyBorder="1" applyAlignment="1" applyProtection="1">
      <alignment horizontal="center" vertical="center"/>
    </xf>
    <xf numFmtId="164" fontId="85" fillId="39" borderId="227" xfId="0" applyNumberFormat="1" applyFont="1" applyFill="1" applyBorder="1" applyAlignment="1" applyProtection="1">
      <alignment vertical="center"/>
    </xf>
    <xf numFmtId="10" fontId="6" fillId="28" borderId="300" xfId="0" applyNumberFormat="1" applyFont="1" applyFill="1" applyBorder="1" applyAlignment="1" applyProtection="1">
      <alignment horizontal="right" vertical="center"/>
    </xf>
    <xf numFmtId="10" fontId="6" fillId="5" borderId="0" xfId="0" applyNumberFormat="1" applyFont="1" applyFill="1" applyBorder="1" applyAlignment="1" applyProtection="1">
      <alignment horizontal="right" vertical="center"/>
    </xf>
    <xf numFmtId="10" fontId="6" fillId="23" borderId="92" xfId="0" applyNumberFormat="1" applyFont="1" applyFill="1" applyBorder="1" applyAlignment="1" applyProtection="1">
      <alignment horizontal="right" vertical="center"/>
    </xf>
    <xf numFmtId="40" fontId="6" fillId="3" borderId="384" xfId="0" applyNumberFormat="1" applyFont="1" applyFill="1" applyBorder="1" applyAlignment="1" applyProtection="1">
      <alignment horizontal="right" vertical="center"/>
    </xf>
    <xf numFmtId="40" fontId="6" fillId="3" borderId="385" xfId="0" applyNumberFormat="1" applyFont="1" applyFill="1" applyBorder="1" applyAlignment="1" applyProtection="1">
      <alignment horizontal="right" vertical="center"/>
    </xf>
    <xf numFmtId="38" fontId="85" fillId="39" borderId="337" xfId="0" applyNumberFormat="1" applyFont="1" applyFill="1" applyBorder="1" applyAlignment="1" applyProtection="1">
      <alignment vertical="center" wrapText="1"/>
    </xf>
    <xf numFmtId="38" fontId="85" fillId="39" borderId="47" xfId="0" applyNumberFormat="1" applyFont="1" applyFill="1" applyBorder="1" applyAlignment="1" applyProtection="1">
      <alignment vertical="center" wrapText="1"/>
    </xf>
    <xf numFmtId="10" fontId="14" fillId="5" borderId="301" xfId="0" applyNumberFormat="1" applyFont="1" applyFill="1" applyBorder="1" applyAlignment="1" applyProtection="1">
      <alignment horizontal="center" vertical="center"/>
    </xf>
    <xf numFmtId="38" fontId="85" fillId="39" borderId="227" xfId="0" applyNumberFormat="1" applyFont="1" applyFill="1" applyBorder="1" applyAlignment="1" applyProtection="1">
      <alignment vertical="center" wrapText="1"/>
    </xf>
    <xf numFmtId="10" fontId="6" fillId="5" borderId="307" xfId="0" applyNumberFormat="1" applyFont="1" applyFill="1" applyBorder="1" applyAlignment="1" applyProtection="1">
      <alignment horizontal="right" vertical="center"/>
    </xf>
    <xf numFmtId="10" fontId="14" fillId="5" borderId="118" xfId="0" applyNumberFormat="1" applyFont="1" applyFill="1" applyBorder="1" applyAlignment="1" applyProtection="1">
      <alignment horizontal="right" vertical="center"/>
    </xf>
    <xf numFmtId="10" fontId="6" fillId="23" borderId="386" xfId="0" applyNumberFormat="1" applyFont="1" applyFill="1" applyBorder="1" applyAlignment="1" applyProtection="1">
      <alignment horizontal="right" vertical="center"/>
    </xf>
    <xf numFmtId="10" fontId="14" fillId="3" borderId="301" xfId="0" applyNumberFormat="1" applyFont="1" applyFill="1" applyBorder="1" applyAlignment="1" applyProtection="1">
      <alignment horizontal="center" vertical="center"/>
    </xf>
    <xf numFmtId="10" fontId="6" fillId="23" borderId="52" xfId="0" applyNumberFormat="1" applyFont="1" applyFill="1" applyBorder="1" applyAlignment="1" applyProtection="1">
      <alignment horizontal="right" vertical="center"/>
    </xf>
    <xf numFmtId="10" fontId="14" fillId="3" borderId="118" xfId="0" applyNumberFormat="1" applyFont="1" applyFill="1" applyBorder="1" applyAlignment="1" applyProtection="1">
      <alignment horizontal="right" vertical="center"/>
    </xf>
    <xf numFmtId="168" fontId="6" fillId="23" borderId="52" xfId="0" applyNumberFormat="1" applyFont="1" applyFill="1" applyBorder="1" applyAlignment="1" applyProtection="1">
      <alignment horizontal="right" vertical="center"/>
    </xf>
    <xf numFmtId="9" fontId="10" fillId="23" borderId="0" xfId="0" applyNumberFormat="1" applyFont="1" applyFill="1" applyBorder="1" applyAlignment="1" applyProtection="1">
      <alignment horizontal="center" vertical="center"/>
    </xf>
    <xf numFmtId="9" fontId="6" fillId="3" borderId="0" xfId="0" applyNumberFormat="1" applyFont="1" applyFill="1" applyBorder="1" applyAlignment="1" applyProtection="1">
      <alignment vertical="center"/>
    </xf>
    <xf numFmtId="40" fontId="6" fillId="0" borderId="327" xfId="0" applyNumberFormat="1" applyFont="1" applyFill="1" applyBorder="1" applyAlignment="1" applyProtection="1">
      <alignment horizontal="right" vertical="center"/>
    </xf>
    <xf numFmtId="40" fontId="6" fillId="3" borderId="387" xfId="0" applyNumberFormat="1" applyFont="1" applyFill="1" applyBorder="1" applyAlignment="1" applyProtection="1">
      <alignment horizontal="right" vertical="center"/>
    </xf>
    <xf numFmtId="40" fontId="6" fillId="0" borderId="388" xfId="0" applyNumberFormat="1" applyFont="1" applyFill="1" applyBorder="1" applyAlignment="1" applyProtection="1">
      <alignment horizontal="right" vertical="center"/>
    </xf>
    <xf numFmtId="40" fontId="6" fillId="0" borderId="389" xfId="0" applyNumberFormat="1" applyFont="1" applyFill="1" applyBorder="1" applyAlignment="1" applyProtection="1">
      <alignment horizontal="right" vertical="center"/>
    </xf>
    <xf numFmtId="40" fontId="6" fillId="3" borderId="389" xfId="0" applyNumberFormat="1" applyFont="1" applyFill="1" applyBorder="1" applyAlignment="1" applyProtection="1">
      <alignment horizontal="right" vertical="center"/>
    </xf>
    <xf numFmtId="40" fontId="6" fillId="3" borderId="390" xfId="0" applyNumberFormat="1" applyFont="1" applyFill="1" applyBorder="1" applyAlignment="1" applyProtection="1">
      <alignment horizontal="right" vertical="center"/>
    </xf>
    <xf numFmtId="38" fontId="85" fillId="29" borderId="323" xfId="0" applyNumberFormat="1" applyFont="1" applyFill="1" applyBorder="1" applyAlignment="1" applyProtection="1">
      <alignment vertical="center" wrapText="1"/>
    </xf>
    <xf numFmtId="38" fontId="85" fillId="39" borderId="323" xfId="0" applyNumberFormat="1" applyFont="1" applyFill="1" applyBorder="1" applyAlignment="1" applyProtection="1">
      <alignment vertical="center" wrapText="1"/>
    </xf>
    <xf numFmtId="38" fontId="14" fillId="0" borderId="309" xfId="0" applyNumberFormat="1" applyFont="1" applyFill="1" applyBorder="1" applyAlignment="1" applyProtection="1">
      <alignment horizontal="right" vertical="center"/>
    </xf>
    <xf numFmtId="165" fontId="14" fillId="3" borderId="246" xfId="0" applyNumberFormat="1" applyFont="1" applyFill="1" applyBorder="1" applyAlignment="1" applyProtection="1">
      <alignment horizontal="center" vertical="center"/>
    </xf>
    <xf numFmtId="40" fontId="18" fillId="7" borderId="394" xfId="0" applyNumberFormat="1" applyFont="1" applyFill="1" applyBorder="1" applyAlignment="1" applyProtection="1">
      <alignment horizontal="right" vertical="center"/>
    </xf>
    <xf numFmtId="165" fontId="14" fillId="3" borderId="74" xfId="0" applyNumberFormat="1" applyFont="1" applyFill="1" applyBorder="1" applyAlignment="1" applyProtection="1">
      <alignment horizontal="right" vertical="center"/>
    </xf>
    <xf numFmtId="38" fontId="14" fillId="3" borderId="327" xfId="0" applyNumberFormat="1" applyFont="1" applyFill="1" applyBorder="1" applyAlignment="1" applyProtection="1">
      <alignment horizontal="right" vertical="center"/>
    </xf>
    <xf numFmtId="165" fontId="14" fillId="12" borderId="333" xfId="0" applyNumberFormat="1" applyFont="1" applyFill="1" applyBorder="1" applyAlignment="1" applyProtection="1">
      <alignment horizontal="right" vertical="center"/>
    </xf>
    <xf numFmtId="165" fontId="18" fillId="7" borderId="357" xfId="0" applyNumberFormat="1" applyFont="1" applyFill="1" applyBorder="1" applyAlignment="1" applyProtection="1">
      <alignment horizontal="center" vertical="center"/>
    </xf>
    <xf numFmtId="165" fontId="14" fillId="12" borderId="354" xfId="0" applyNumberFormat="1" applyFont="1" applyFill="1" applyBorder="1" applyAlignment="1" applyProtection="1">
      <alignment horizontal="right" vertical="center"/>
    </xf>
    <xf numFmtId="165" fontId="14" fillId="12" borderId="310" xfId="0" applyNumberFormat="1" applyFont="1" applyFill="1" applyBorder="1" applyAlignment="1" applyProtection="1">
      <alignment horizontal="right" vertical="center"/>
    </xf>
    <xf numFmtId="165" fontId="18" fillId="7" borderId="369" xfId="0" applyNumberFormat="1" applyFont="1" applyFill="1" applyBorder="1" applyAlignment="1" applyProtection="1">
      <alignment horizontal="center" vertical="center"/>
    </xf>
    <xf numFmtId="165" fontId="14" fillId="3" borderId="369" xfId="0" applyNumberFormat="1" applyFont="1" applyFill="1" applyBorder="1" applyAlignment="1" applyProtection="1">
      <alignment horizontal="right" vertical="center"/>
    </xf>
    <xf numFmtId="165" fontId="18" fillId="7" borderId="395" xfId="0" applyNumberFormat="1" applyFont="1" applyFill="1" applyBorder="1" applyAlignment="1" applyProtection="1">
      <alignment horizontal="center" vertical="center"/>
    </xf>
    <xf numFmtId="40" fontId="18" fillId="7" borderId="397" xfId="0" applyNumberFormat="1" applyFont="1" applyFill="1" applyBorder="1" applyAlignment="1" applyProtection="1">
      <alignment horizontal="right" vertical="center"/>
    </xf>
    <xf numFmtId="38" fontId="14" fillId="0" borderId="327" xfId="0" applyNumberFormat="1" applyFont="1" applyFill="1" applyBorder="1" applyAlignment="1" applyProtection="1">
      <alignment horizontal="right" vertical="center"/>
    </xf>
    <xf numFmtId="40" fontId="6" fillId="12" borderId="321" xfId="0" applyNumberFormat="1" applyFont="1" applyFill="1" applyBorder="1" applyAlignment="1" applyProtection="1">
      <alignment horizontal="right" vertical="center"/>
    </xf>
    <xf numFmtId="40" fontId="6" fillId="12" borderId="385" xfId="0" applyNumberFormat="1" applyFont="1" applyFill="1" applyBorder="1" applyAlignment="1" applyProtection="1">
      <alignment horizontal="right" vertical="center"/>
    </xf>
    <xf numFmtId="40" fontId="18" fillId="8" borderId="397" xfId="0" applyNumberFormat="1" applyFont="1" applyFill="1" applyBorder="1" applyAlignment="1" applyProtection="1">
      <alignment horizontal="right" vertical="center"/>
    </xf>
    <xf numFmtId="40" fontId="6" fillId="0" borderId="321" xfId="0" applyNumberFormat="1" applyFont="1" applyFill="1" applyBorder="1" applyAlignment="1" applyProtection="1">
      <alignment horizontal="right" vertical="center"/>
    </xf>
    <xf numFmtId="3" fontId="18" fillId="7" borderId="232" xfId="0" applyNumberFormat="1" applyFont="1" applyFill="1" applyBorder="1" applyAlignment="1" applyProtection="1">
      <alignment horizontal="right" vertical="center"/>
    </xf>
    <xf numFmtId="172" fontId="6" fillId="18" borderId="398" xfId="5" applyNumberFormat="1" applyFont="1" applyFill="1" applyBorder="1" applyAlignment="1" applyProtection="1">
      <alignment horizontal="right" vertical="center"/>
    </xf>
    <xf numFmtId="40" fontId="6" fillId="18" borderId="399" xfId="5" applyNumberFormat="1" applyFont="1" applyFill="1" applyBorder="1" applyAlignment="1" applyProtection="1">
      <alignment horizontal="right" vertical="center"/>
    </xf>
    <xf numFmtId="38" fontId="6" fillId="18" borderId="400" xfId="5" applyNumberFormat="1" applyFont="1" applyFill="1" applyBorder="1" applyAlignment="1" applyProtection="1">
      <alignment horizontal="right" vertical="center"/>
    </xf>
    <xf numFmtId="172" fontId="6" fillId="18" borderId="401" xfId="5" applyNumberFormat="1" applyFont="1" applyFill="1" applyBorder="1" applyAlignment="1" applyProtection="1">
      <alignment horizontal="right" vertical="center"/>
    </xf>
    <xf numFmtId="172" fontId="6" fillId="18" borderId="403" xfId="5" applyNumberFormat="1" applyFont="1" applyFill="1" applyBorder="1" applyAlignment="1" applyProtection="1">
      <alignment horizontal="right" vertical="center"/>
    </xf>
    <xf numFmtId="172" fontId="6" fillId="18" borderId="404" xfId="5" applyNumberFormat="1" applyFont="1" applyFill="1" applyBorder="1" applyAlignment="1" applyProtection="1">
      <alignment horizontal="right" vertical="center"/>
    </xf>
    <xf numFmtId="164" fontId="18" fillId="8" borderId="142" xfId="0" applyNumberFormat="1" applyFont="1" applyFill="1" applyBorder="1" applyAlignment="1" applyProtection="1">
      <alignment horizontal="center"/>
    </xf>
    <xf numFmtId="164" fontId="18" fillId="8" borderId="406" xfId="0" applyNumberFormat="1" applyFont="1" applyFill="1" applyBorder="1" applyAlignment="1" applyProtection="1">
      <alignment horizontal="center"/>
    </xf>
    <xf numFmtId="164" fontId="14" fillId="7" borderId="60" xfId="0" quotePrefix="1" applyNumberFormat="1" applyFont="1" applyFill="1" applyBorder="1" applyAlignment="1" applyProtection="1">
      <alignment horizontal="center"/>
    </xf>
    <xf numFmtId="164" fontId="18" fillId="7" borderId="357" xfId="0" applyNumberFormat="1" applyFont="1" applyFill="1" applyBorder="1" applyAlignment="1" applyProtection="1">
      <alignment horizontal="center" wrapText="1"/>
    </xf>
    <xf numFmtId="0" fontId="92" fillId="3" borderId="310" xfId="0" applyNumberFormat="1" applyFont="1" applyFill="1" applyBorder="1" applyAlignment="1" applyProtection="1">
      <alignment horizontal="right" vertical="center"/>
    </xf>
    <xf numFmtId="1" fontId="92" fillId="3" borderId="402" xfId="0" applyNumberFormat="1" applyFont="1" applyFill="1" applyBorder="1" applyAlignment="1" applyProtection="1">
      <alignment horizontal="right" vertical="center"/>
    </xf>
    <xf numFmtId="1" fontId="92" fillId="3" borderId="49" xfId="0" applyNumberFormat="1" applyFont="1" applyFill="1" applyBorder="1" applyAlignment="1" applyProtection="1">
      <alignment horizontal="right" vertical="center"/>
    </xf>
    <xf numFmtId="9" fontId="6" fillId="3" borderId="415" xfId="0" applyNumberFormat="1" applyFont="1" applyFill="1" applyBorder="1" applyAlignment="1" applyProtection="1">
      <alignment horizontal="right" vertical="center"/>
    </xf>
    <xf numFmtId="9" fontId="6" fillId="3" borderId="416" xfId="0" applyNumberFormat="1" applyFont="1" applyFill="1" applyBorder="1" applyAlignment="1" applyProtection="1">
      <alignment horizontal="right" vertical="center"/>
    </xf>
    <xf numFmtId="10" fontId="7" fillId="3" borderId="76" xfId="0" applyNumberFormat="1" applyFont="1" applyFill="1" applyBorder="1" applyAlignment="1" applyProtection="1">
      <alignment horizontal="right" vertical="center"/>
    </xf>
    <xf numFmtId="172" fontId="7" fillId="18" borderId="187" xfId="0" applyNumberFormat="1" applyFont="1" applyFill="1" applyBorder="1" applyAlignment="1" applyProtection="1">
      <alignment horizontal="right" vertical="center"/>
    </xf>
    <xf numFmtId="164" fontId="7" fillId="3" borderId="89" xfId="0" applyNumberFormat="1" applyFont="1" applyFill="1" applyBorder="1" applyAlignment="1" applyProtection="1">
      <alignment horizontal="right" vertical="center"/>
    </xf>
    <xf numFmtId="164" fontId="14" fillId="8" borderId="331" xfId="0" quotePrefix="1" applyNumberFormat="1" applyFont="1" applyFill="1" applyBorder="1" applyAlignment="1" applyProtection="1">
      <alignment horizontal="centerContinuous"/>
    </xf>
    <xf numFmtId="164" fontId="14" fillId="8" borderId="332" xfId="0" quotePrefix="1" applyNumberFormat="1" applyFont="1" applyFill="1" applyBorder="1" applyAlignment="1" applyProtection="1">
      <alignment horizontal="center"/>
    </xf>
    <xf numFmtId="164" fontId="1" fillId="8" borderId="362" xfId="0" applyNumberFormat="1" applyFont="1" applyFill="1" applyBorder="1" applyAlignment="1" applyProtection="1">
      <alignment horizontal="center" wrapText="1"/>
    </xf>
    <xf numFmtId="164" fontId="35" fillId="7" borderId="321" xfId="0" applyNumberFormat="1" applyFont="1" applyFill="1" applyBorder="1" applyAlignment="1" applyProtection="1">
      <alignment horizontal="center" wrapText="1"/>
    </xf>
    <xf numFmtId="164" fontId="18" fillId="8" borderId="362" xfId="0" applyNumberFormat="1" applyFont="1" applyFill="1" applyBorder="1" applyAlignment="1" applyProtection="1">
      <alignment horizontal="center"/>
    </xf>
    <xf numFmtId="164" fontId="18" fillId="8" borderId="321" xfId="0" applyNumberFormat="1" applyFont="1" applyFill="1" applyBorder="1" applyAlignment="1" applyProtection="1">
      <alignment horizontal="center"/>
    </xf>
    <xf numFmtId="164" fontId="18" fillId="8" borderId="366" xfId="0" applyNumberFormat="1" applyFont="1" applyFill="1" applyBorder="1" applyAlignment="1" applyProtection="1">
      <alignment horizontal="right" wrapText="1"/>
    </xf>
    <xf numFmtId="164" fontId="18" fillId="8" borderId="405" xfId="0" applyNumberFormat="1" applyFont="1" applyFill="1" applyBorder="1" applyAlignment="1" applyProtection="1">
      <alignment horizontal="center" wrapText="1"/>
    </xf>
    <xf numFmtId="172" fontId="14" fillId="5" borderId="417" xfId="0" applyNumberFormat="1" applyFont="1" applyFill="1" applyBorder="1" applyAlignment="1" applyProtection="1">
      <alignment horizontal="right" vertical="center"/>
    </xf>
    <xf numFmtId="172" fontId="14" fillId="5" borderId="419" xfId="0" applyNumberFormat="1" applyFont="1" applyFill="1" applyBorder="1" applyAlignment="1" applyProtection="1">
      <alignment horizontal="right" vertical="center"/>
    </xf>
    <xf numFmtId="172" fontId="14" fillId="5" borderId="421" xfId="0" applyNumberFormat="1" applyFont="1" applyFill="1" applyBorder="1" applyAlignment="1" applyProtection="1">
      <alignment horizontal="right" vertical="center"/>
    </xf>
    <xf numFmtId="172" fontId="7" fillId="18" borderId="423" xfId="0" applyNumberFormat="1" applyFont="1" applyFill="1" applyBorder="1" applyAlignment="1" applyProtection="1">
      <alignment horizontal="center"/>
    </xf>
    <xf numFmtId="1" fontId="92" fillId="3" borderId="424" xfId="0" applyNumberFormat="1" applyFont="1" applyFill="1" applyBorder="1" applyAlignment="1" applyProtection="1">
      <alignment horizontal="right" vertical="center"/>
    </xf>
    <xf numFmtId="1" fontId="92" fillId="3" borderId="362" xfId="0" applyNumberFormat="1" applyFont="1" applyFill="1" applyBorder="1" applyAlignment="1" applyProtection="1">
      <alignment horizontal="right" vertical="center"/>
    </xf>
    <xf numFmtId="10" fontId="6" fillId="23" borderId="336" xfId="0" applyNumberFormat="1" applyFont="1" applyFill="1" applyBorder="1" applyAlignment="1" applyProtection="1">
      <alignment horizontal="right" vertical="center"/>
    </xf>
    <xf numFmtId="9" fontId="6" fillId="3" borderId="428" xfId="0" applyNumberFormat="1" applyFont="1" applyFill="1" applyBorder="1" applyAlignment="1" applyProtection="1">
      <alignment horizontal="right" vertical="center"/>
    </xf>
    <xf numFmtId="9" fontId="6" fillId="3" borderId="430" xfId="0" applyNumberFormat="1" applyFont="1" applyFill="1" applyBorder="1" applyAlignment="1" applyProtection="1">
      <alignment horizontal="right" vertical="center"/>
    </xf>
    <xf numFmtId="168" fontId="6" fillId="14" borderId="433" xfId="0" applyNumberFormat="1" applyFont="1" applyFill="1" applyBorder="1" applyAlignment="1" applyProtection="1">
      <alignment horizontal="right" vertical="center"/>
    </xf>
    <xf numFmtId="10" fontId="7" fillId="3" borderId="435" xfId="0" applyNumberFormat="1" applyFont="1" applyFill="1" applyBorder="1" applyAlignment="1" applyProtection="1">
      <alignment horizontal="right" vertical="center"/>
    </xf>
    <xf numFmtId="172" fontId="7" fillId="18" borderId="437" xfId="0" applyNumberFormat="1" applyFont="1" applyFill="1" applyBorder="1" applyAlignment="1" applyProtection="1">
      <alignment horizontal="right" vertical="center"/>
    </xf>
    <xf numFmtId="164" fontId="14" fillId="7" borderId="61" xfId="0" applyNumberFormat="1" applyFont="1" applyFill="1" applyBorder="1" applyAlignment="1" applyProtection="1">
      <alignment horizontal="centerContinuous"/>
    </xf>
    <xf numFmtId="164" fontId="18" fillId="7" borderId="0" xfId="0" applyFont="1" applyFill="1" applyBorder="1" applyAlignment="1" applyProtection="1">
      <alignment horizontal="center"/>
    </xf>
    <xf numFmtId="164" fontId="18" fillId="7" borderId="369" xfId="0" applyNumberFormat="1" applyFont="1" applyFill="1" applyBorder="1" applyAlignment="1" applyProtection="1">
      <alignment horizontal="center" wrapText="1"/>
    </xf>
    <xf numFmtId="0" fontId="14" fillId="7" borderId="60" xfId="0" quotePrefix="1" applyNumberFormat="1" applyFont="1" applyFill="1" applyBorder="1" applyAlignment="1" applyProtection="1">
      <alignment horizontal="centerContinuous"/>
    </xf>
    <xf numFmtId="0" fontId="92" fillId="0" borderId="0" xfId="0" applyNumberFormat="1" applyFont="1" applyFill="1" applyBorder="1" applyAlignment="1" applyProtection="1">
      <alignment horizontal="right" vertical="center"/>
    </xf>
    <xf numFmtId="167" fontId="92" fillId="3" borderId="0" xfId="0" applyNumberFormat="1" applyFont="1" applyFill="1" applyBorder="1" applyAlignment="1" applyProtection="1">
      <alignment horizontal="right" vertical="center"/>
    </xf>
    <xf numFmtId="164" fontId="14" fillId="7" borderId="316" xfId="0" quotePrefix="1" applyNumberFormat="1" applyFont="1" applyFill="1" applyBorder="1" applyAlignment="1" applyProtection="1">
      <alignment horizontal="center"/>
    </xf>
    <xf numFmtId="164" fontId="14" fillId="8" borderId="317" xfId="0" quotePrefix="1" applyNumberFormat="1" applyFont="1" applyFill="1" applyBorder="1" applyAlignment="1" applyProtection="1">
      <alignment horizontal="centerContinuous"/>
    </xf>
    <xf numFmtId="164" fontId="1" fillId="7" borderId="74" xfId="0" applyNumberFormat="1" applyFont="1" applyFill="1" applyBorder="1" applyAlignment="1" applyProtection="1">
      <alignment horizontal="center" wrapText="1"/>
    </xf>
    <xf numFmtId="164" fontId="18" fillId="7" borderId="74" xfId="0" applyNumberFormat="1" applyFont="1" applyFill="1" applyBorder="1" applyAlignment="1" applyProtection="1">
      <alignment horizontal="center"/>
    </xf>
    <xf numFmtId="164" fontId="18" fillId="7" borderId="319" xfId="0" applyFont="1" applyFill="1" applyBorder="1" applyAlignment="1" applyProtection="1">
      <alignment horizontal="center"/>
    </xf>
    <xf numFmtId="164" fontId="18" fillId="7" borderId="447" xfId="0" applyNumberFormat="1" applyFont="1" applyFill="1" applyBorder="1" applyAlignment="1" applyProtection="1">
      <alignment horizontal="center" wrapText="1"/>
    </xf>
    <xf numFmtId="164" fontId="18" fillId="7" borderId="394" xfId="0" applyNumberFormat="1" applyFont="1" applyFill="1" applyBorder="1" applyAlignment="1" applyProtection="1">
      <alignment horizontal="center" wrapText="1"/>
    </xf>
    <xf numFmtId="1" fontId="92" fillId="3" borderId="318" xfId="0" applyNumberFormat="1" applyFont="1" applyFill="1" applyBorder="1" applyAlignment="1" applyProtection="1">
      <alignment horizontal="right" vertical="center"/>
    </xf>
    <xf numFmtId="10" fontId="7" fillId="3" borderId="453" xfId="0" applyNumberFormat="1" applyFont="1" applyFill="1" applyBorder="1" applyAlignment="1" applyProtection="1">
      <alignment horizontal="right" vertical="center"/>
    </xf>
    <xf numFmtId="167" fontId="92" fillId="3" borderId="354" xfId="0" applyNumberFormat="1" applyFont="1" applyFill="1" applyBorder="1" applyAlignment="1" applyProtection="1">
      <alignment horizontal="right" vertical="center"/>
    </xf>
    <xf numFmtId="164" fontId="14" fillId="8" borderId="60" xfId="0" quotePrefix="1" applyNumberFormat="1" applyFont="1" applyFill="1" applyBorder="1" applyAlignment="1" applyProtection="1">
      <alignment horizontal="center"/>
    </xf>
    <xf numFmtId="164" fontId="18" fillId="8" borderId="357" xfId="0" applyNumberFormat="1" applyFont="1" applyFill="1" applyBorder="1" applyAlignment="1" applyProtection="1">
      <alignment horizontal="center" wrapText="1"/>
    </xf>
    <xf numFmtId="164" fontId="14" fillId="7" borderId="332" xfId="0" quotePrefix="1" applyNumberFormat="1" applyFont="1" applyFill="1" applyBorder="1" applyAlignment="1" applyProtection="1">
      <alignment horizontal="center"/>
    </xf>
    <xf numFmtId="164" fontId="1" fillId="7" borderId="362" xfId="0" applyNumberFormat="1" applyFont="1" applyFill="1" applyBorder="1" applyAlignment="1" applyProtection="1">
      <alignment horizontal="center" wrapText="1"/>
    </xf>
    <xf numFmtId="164" fontId="18" fillId="7" borderId="362" xfId="0" applyNumberFormat="1" applyFont="1" applyFill="1" applyBorder="1" applyAlignment="1" applyProtection="1">
      <alignment horizontal="center"/>
    </xf>
    <xf numFmtId="164" fontId="18" fillId="7" borderId="321" xfId="0" applyNumberFormat="1" applyFont="1" applyFill="1" applyBorder="1" applyAlignment="1" applyProtection="1">
      <alignment horizontal="center"/>
    </xf>
    <xf numFmtId="164" fontId="18" fillId="7" borderId="454" xfId="0" applyNumberFormat="1" applyFont="1" applyFill="1" applyBorder="1" applyAlignment="1" applyProtection="1">
      <alignment horizontal="center" wrapText="1"/>
    </xf>
    <xf numFmtId="164" fontId="18" fillId="7" borderId="405" xfId="0" applyNumberFormat="1" applyFont="1" applyFill="1" applyBorder="1" applyAlignment="1" applyProtection="1">
      <alignment horizontal="center" wrapText="1"/>
    </xf>
    <xf numFmtId="164" fontId="14" fillId="8" borderId="61" xfId="0" quotePrefix="1" applyNumberFormat="1" applyFont="1" applyFill="1" applyBorder="1" applyAlignment="1" applyProtection="1">
      <alignment horizontal="centerContinuous"/>
    </xf>
    <xf numFmtId="164" fontId="18" fillId="8" borderId="369" xfId="0" applyNumberFormat="1" applyFont="1" applyFill="1" applyBorder="1" applyAlignment="1" applyProtection="1">
      <alignment horizontal="center" wrapText="1"/>
    </xf>
    <xf numFmtId="164" fontId="14" fillId="8" borderId="332" xfId="0" quotePrefix="1" applyNumberFormat="1" applyFont="1" applyFill="1" applyBorder="1" applyAlignment="1" applyProtection="1">
      <alignment horizontal="centerContinuous"/>
    </xf>
    <xf numFmtId="164" fontId="18" fillId="8" borderId="454" xfId="0" applyNumberFormat="1" applyFont="1" applyFill="1" applyBorder="1" applyAlignment="1" applyProtection="1">
      <alignment horizontal="center" wrapText="1"/>
    </xf>
    <xf numFmtId="164" fontId="85" fillId="23" borderId="354" xfId="0" applyNumberFormat="1" applyFont="1" applyFill="1" applyBorder="1" applyAlignment="1" applyProtection="1">
      <alignment vertical="center"/>
    </xf>
    <xf numFmtId="38" fontId="107" fillId="23" borderId="302" xfId="0" quotePrefix="1" applyNumberFormat="1" applyFont="1" applyFill="1" applyBorder="1" applyAlignment="1" applyProtection="1">
      <alignment vertical="center"/>
    </xf>
    <xf numFmtId="164" fontId="107" fillId="23" borderId="301" xfId="0" quotePrefix="1" applyNumberFormat="1" applyFont="1" applyFill="1" applyBorder="1" applyAlignment="1" applyProtection="1">
      <alignment horizontal="right" vertical="center"/>
    </xf>
    <xf numFmtId="10" fontId="14" fillId="4" borderId="246" xfId="0" applyNumberFormat="1" applyFont="1" applyFill="1" applyBorder="1" applyAlignment="1" applyProtection="1">
      <alignment horizontal="center" vertical="center"/>
    </xf>
    <xf numFmtId="10" fontId="64" fillId="5" borderId="246" xfId="0" applyNumberFormat="1" applyFont="1" applyFill="1" applyBorder="1" applyAlignment="1" applyProtection="1">
      <alignment horizontal="center" vertical="center"/>
    </xf>
    <xf numFmtId="10" fontId="14" fillId="5" borderId="246" xfId="0" applyNumberFormat="1" applyFont="1" applyFill="1" applyBorder="1" applyAlignment="1" applyProtection="1">
      <alignment horizontal="center" vertical="center"/>
    </xf>
    <xf numFmtId="10" fontId="10" fillId="3" borderId="246" xfId="0" applyNumberFormat="1" applyFont="1" applyFill="1" applyBorder="1" applyAlignment="1" applyProtection="1">
      <alignment horizontal="center" vertical="center"/>
    </xf>
    <xf numFmtId="10" fontId="64" fillId="3" borderId="246" xfId="0" applyNumberFormat="1" applyFont="1" applyFill="1" applyBorder="1" applyAlignment="1" applyProtection="1">
      <alignment horizontal="center" vertical="center"/>
    </xf>
    <xf numFmtId="38" fontId="65" fillId="3" borderId="246" xfId="0" applyNumberFormat="1" applyFont="1" applyFill="1" applyBorder="1" applyAlignment="1" applyProtection="1">
      <alignment horizontal="right" vertical="center"/>
    </xf>
    <xf numFmtId="38" fontId="14" fillId="3" borderId="246" xfId="0" applyNumberFormat="1" applyFont="1" applyFill="1" applyBorder="1" applyAlignment="1" applyProtection="1">
      <alignment horizontal="center" vertical="center"/>
    </xf>
    <xf numFmtId="38" fontId="18" fillId="5" borderId="246" xfId="0" applyNumberFormat="1" applyFont="1" applyFill="1" applyBorder="1" applyAlignment="1" applyProtection="1">
      <alignment horizontal="right" vertical="center"/>
    </xf>
    <xf numFmtId="38" fontId="31" fillId="3" borderId="246" xfId="0" applyNumberFormat="1" applyFont="1" applyFill="1" applyBorder="1" applyAlignment="1" applyProtection="1">
      <alignment horizontal="right" vertical="center"/>
    </xf>
    <xf numFmtId="38" fontId="18" fillId="3" borderId="246" xfId="0" applyNumberFormat="1" applyFont="1" applyFill="1" applyBorder="1" applyAlignment="1" applyProtection="1">
      <alignment horizontal="right" vertical="center"/>
    </xf>
    <xf numFmtId="169" fontId="6" fillId="0" borderId="0" xfId="0" applyNumberFormat="1" applyFont="1" applyBorder="1" applyAlignment="1" applyProtection="1">
      <alignment horizontal="left"/>
    </xf>
    <xf numFmtId="38" fontId="18" fillId="3" borderId="0" xfId="0" applyNumberFormat="1" applyFont="1" applyFill="1" applyBorder="1" applyAlignment="1" applyProtection="1">
      <alignment horizontal="right" vertical="center"/>
    </xf>
    <xf numFmtId="164" fontId="14" fillId="12" borderId="412" xfId="0" applyNumberFormat="1" applyFont="1" applyFill="1" applyBorder="1" applyAlignment="1" applyProtection="1">
      <alignment vertical="center"/>
    </xf>
    <xf numFmtId="6" fontId="18" fillId="0" borderId="0" xfId="0" applyNumberFormat="1" applyFont="1" applyFill="1" applyBorder="1" applyAlignment="1" applyProtection="1">
      <alignment vertical="center"/>
    </xf>
    <xf numFmtId="169" fontId="6" fillId="3" borderId="0" xfId="0" applyNumberFormat="1" applyFont="1" applyFill="1" applyBorder="1" applyProtection="1"/>
    <xf numFmtId="164" fontId="7" fillId="3" borderId="0" xfId="0" applyFont="1" applyFill="1" applyBorder="1" applyProtection="1"/>
    <xf numFmtId="164" fontId="6" fillId="3" borderId="354" xfId="0" applyFont="1" applyFill="1" applyBorder="1" applyProtection="1"/>
    <xf numFmtId="38" fontId="3" fillId="23" borderId="24" xfId="0" applyNumberFormat="1" applyFont="1" applyFill="1" applyBorder="1" applyProtection="1"/>
    <xf numFmtId="38" fontId="3" fillId="0" borderId="24" xfId="0" applyNumberFormat="1" applyFont="1" applyBorder="1" applyProtection="1"/>
    <xf numFmtId="40" fontId="6" fillId="5" borderId="451" xfId="0" applyNumberFormat="1" applyFont="1" applyFill="1" applyBorder="1" applyAlignment="1" applyProtection="1">
      <alignment horizontal="right" vertical="center"/>
    </xf>
    <xf numFmtId="38" fontId="22" fillId="27" borderId="0" xfId="0" applyNumberFormat="1" applyFont="1" applyFill="1" applyBorder="1" applyAlignment="1" applyProtection="1">
      <alignment horizontal="center" vertical="center" wrapText="1"/>
    </xf>
    <xf numFmtId="38" fontId="3" fillId="3" borderId="0" xfId="0" applyNumberFormat="1" applyFont="1" applyFill="1" applyBorder="1" applyProtection="1"/>
    <xf numFmtId="164" fontId="7" fillId="0" borderId="0" xfId="0" applyFont="1" applyBorder="1" applyProtection="1"/>
    <xf numFmtId="38" fontId="7" fillId="3" borderId="354" xfId="0" applyNumberFormat="1" applyFont="1" applyFill="1" applyBorder="1" applyAlignment="1" applyProtection="1">
      <alignment horizontal="center" vertical="center"/>
    </xf>
    <xf numFmtId="164" fontId="23" fillId="3" borderId="354" xfId="0" applyNumberFormat="1" applyFont="1" applyFill="1" applyBorder="1" applyAlignment="1" applyProtection="1">
      <alignment horizontal="center" vertical="center"/>
    </xf>
    <xf numFmtId="38" fontId="14" fillId="3" borderId="0" xfId="0" applyNumberFormat="1" applyFont="1" applyFill="1" applyBorder="1" applyAlignment="1" applyProtection="1">
      <alignment vertical="center"/>
    </xf>
    <xf numFmtId="38" fontId="3" fillId="3" borderId="354" xfId="0" applyNumberFormat="1" applyFont="1" applyFill="1" applyBorder="1" applyAlignment="1" applyProtection="1">
      <alignment vertical="center"/>
    </xf>
    <xf numFmtId="38" fontId="107" fillId="3" borderId="33" xfId="0" applyNumberFormat="1" applyFont="1" applyFill="1" applyBorder="1" applyAlignment="1" applyProtection="1">
      <alignment horizontal="center" vertical="center"/>
    </xf>
    <xf numFmtId="40" fontId="6" fillId="3" borderId="171" xfId="0" applyNumberFormat="1" applyFont="1" applyFill="1" applyBorder="1" applyAlignment="1" applyProtection="1">
      <alignment horizontal="right" vertical="top"/>
    </xf>
    <xf numFmtId="40" fontId="6" fillId="3" borderId="207" xfId="0" applyNumberFormat="1" applyFont="1" applyFill="1" applyBorder="1" applyAlignment="1" applyProtection="1">
      <alignment horizontal="right" vertical="top"/>
    </xf>
    <xf numFmtId="164" fontId="7" fillId="23" borderId="0" xfId="0" applyFont="1" applyFill="1" applyBorder="1" applyProtection="1"/>
    <xf numFmtId="164" fontId="17" fillId="3" borderId="0" xfId="4" applyFont="1" applyFill="1" applyBorder="1" applyAlignment="1">
      <alignment horizontal="center" vertical="top" wrapText="1"/>
    </xf>
    <xf numFmtId="164" fontId="3" fillId="0" borderId="0" xfId="0" applyFont="1" applyFill="1" applyBorder="1" applyAlignment="1" applyProtection="1">
      <alignment horizontal="center" wrapText="1"/>
    </xf>
    <xf numFmtId="164" fontId="2" fillId="0" borderId="0" xfId="0" applyFont="1" applyFill="1" applyBorder="1" applyAlignment="1" applyProtection="1">
      <alignment horizontal="left" wrapText="1"/>
    </xf>
    <xf numFmtId="164" fontId="105" fillId="23" borderId="0" xfId="0" applyNumberFormat="1" applyFont="1" applyFill="1" applyBorder="1" applyAlignment="1" applyProtection="1">
      <alignment horizontal="center" vertical="center"/>
    </xf>
    <xf numFmtId="164" fontId="105" fillId="23" borderId="0" xfId="0" applyNumberFormat="1" applyFont="1" applyFill="1" applyBorder="1" applyAlignment="1" applyProtection="1">
      <alignment horizontal="left" vertical="center"/>
    </xf>
    <xf numFmtId="164" fontId="105" fillId="23" borderId="0" xfId="0" applyNumberFormat="1" applyFont="1" applyFill="1" applyBorder="1" applyAlignment="1" applyProtection="1">
      <alignment vertical="center"/>
    </xf>
    <xf numFmtId="172" fontId="6" fillId="18" borderId="482" xfId="5" applyNumberFormat="1" applyFont="1" applyFill="1" applyBorder="1" applyAlignment="1" applyProtection="1">
      <alignment horizontal="right" vertical="center"/>
    </xf>
    <xf numFmtId="3" fontId="18" fillId="7" borderId="462" xfId="0" applyNumberFormat="1" applyFont="1" applyFill="1" applyBorder="1" applyAlignment="1" applyProtection="1">
      <alignment horizontal="right" vertical="center"/>
    </xf>
    <xf numFmtId="3" fontId="18" fillId="7" borderId="483" xfId="0" applyNumberFormat="1" applyFont="1" applyFill="1" applyBorder="1" applyAlignment="1" applyProtection="1">
      <alignment horizontal="right" vertical="center"/>
    </xf>
    <xf numFmtId="3" fontId="18" fillId="7" borderId="464" xfId="0" applyNumberFormat="1" applyFont="1" applyFill="1" applyBorder="1" applyAlignment="1" applyProtection="1">
      <alignment horizontal="right" vertical="center"/>
    </xf>
    <xf numFmtId="172" fontId="6" fillId="18" borderId="484" xfId="5" applyNumberFormat="1" applyFont="1" applyFill="1" applyBorder="1" applyAlignment="1" applyProtection="1">
      <alignment horizontal="right" vertical="center"/>
    </xf>
    <xf numFmtId="168" fontId="6" fillId="0" borderId="485" xfId="5" applyNumberFormat="1" applyFont="1" applyFill="1" applyBorder="1" applyAlignment="1" applyProtection="1">
      <alignment horizontal="center" vertical="center"/>
    </xf>
    <xf numFmtId="164" fontId="6" fillId="0" borderId="0" xfId="0" applyFont="1" applyFill="1" applyAlignment="1" applyProtection="1">
      <alignment vertical="center"/>
    </xf>
    <xf numFmtId="4" fontId="18" fillId="7" borderId="353" xfId="0" applyNumberFormat="1" applyFont="1" applyFill="1" applyBorder="1" applyAlignment="1" applyProtection="1">
      <alignment horizontal="right" vertical="center"/>
    </xf>
    <xf numFmtId="4" fontId="6" fillId="28" borderId="489" xfId="5" applyNumberFormat="1" applyFont="1" applyFill="1" applyBorder="1" applyAlignment="1" applyProtection="1">
      <alignment horizontal="right" vertical="center"/>
    </xf>
    <xf numFmtId="40" fontId="6" fillId="28" borderId="489" xfId="5" applyNumberFormat="1" applyFont="1" applyFill="1" applyBorder="1" applyAlignment="1" applyProtection="1">
      <alignment horizontal="right" vertical="center"/>
    </xf>
    <xf numFmtId="4" fontId="6" fillId="28" borderId="486" xfId="5" applyNumberFormat="1" applyFont="1" applyFill="1" applyBorder="1" applyAlignment="1" applyProtection="1">
      <alignment horizontal="right" vertical="center"/>
    </xf>
    <xf numFmtId="4" fontId="6" fillId="28" borderId="490" xfId="5" applyNumberFormat="1" applyFont="1" applyFill="1" applyBorder="1" applyAlignment="1" applyProtection="1">
      <alignment horizontal="right" vertical="center"/>
    </xf>
    <xf numFmtId="40" fontId="6" fillId="4" borderId="369" xfId="0" applyNumberFormat="1" applyFont="1" applyFill="1" applyBorder="1" applyAlignment="1" applyProtection="1">
      <alignment horizontal="right" vertical="center"/>
    </xf>
    <xf numFmtId="40" fontId="6" fillId="3" borderId="369" xfId="0" applyNumberFormat="1" applyFont="1" applyFill="1" applyBorder="1" applyAlignment="1" applyProtection="1">
      <alignment horizontal="right" vertical="center"/>
    </xf>
    <xf numFmtId="164" fontId="6" fillId="28" borderId="16" xfId="0" applyNumberFormat="1" applyFont="1" applyFill="1" applyBorder="1" applyAlignment="1" applyProtection="1">
      <alignment vertical="center"/>
    </xf>
    <xf numFmtId="38" fontId="7" fillId="28" borderId="0" xfId="0" applyNumberFormat="1" applyFont="1" applyFill="1" applyBorder="1" applyAlignment="1" applyProtection="1">
      <alignment vertical="top" wrapText="1"/>
    </xf>
    <xf numFmtId="37" fontId="6" fillId="28" borderId="0" xfId="0" applyNumberFormat="1" applyFont="1" applyFill="1" applyBorder="1" applyAlignment="1" applyProtection="1">
      <alignment vertical="center"/>
    </xf>
    <xf numFmtId="38" fontId="7" fillId="28" borderId="157" xfId="0" applyNumberFormat="1" applyFont="1" applyFill="1" applyBorder="1" applyAlignment="1" applyProtection="1">
      <alignment vertical="top" wrapText="1"/>
    </xf>
    <xf numFmtId="164" fontId="3" fillId="28" borderId="142" xfId="0" applyNumberFormat="1" applyFont="1" applyFill="1" applyBorder="1" applyAlignment="1" applyProtection="1">
      <alignment vertical="center"/>
    </xf>
    <xf numFmtId="164" fontId="7" fillId="28" borderId="0" xfId="0" applyFont="1" applyFill="1" applyBorder="1" applyAlignment="1" applyProtection="1">
      <alignment vertical="center"/>
    </xf>
    <xf numFmtId="38" fontId="23" fillId="28" borderId="0" xfId="0" applyNumberFormat="1" applyFont="1" applyFill="1" applyBorder="1" applyAlignment="1" applyProtection="1">
      <alignment vertical="center"/>
    </xf>
    <xf numFmtId="165" fontId="16" fillId="28" borderId="0" xfId="0" applyNumberFormat="1" applyFont="1" applyFill="1" applyBorder="1" applyAlignment="1" applyProtection="1">
      <alignment vertical="center"/>
    </xf>
    <xf numFmtId="165" fontId="18" fillId="28" borderId="0" xfId="0" applyNumberFormat="1" applyFont="1" applyFill="1" applyBorder="1" applyAlignment="1" applyProtection="1">
      <alignment vertical="center"/>
    </xf>
    <xf numFmtId="165" fontId="22" fillId="28" borderId="0" xfId="0" applyNumberFormat="1" applyFont="1" applyFill="1" applyBorder="1" applyAlignment="1" applyProtection="1">
      <alignment vertical="center"/>
    </xf>
    <xf numFmtId="169" fontId="7" fillId="28" borderId="157" xfId="0" applyNumberFormat="1" applyFont="1" applyFill="1" applyBorder="1" applyAlignment="1" applyProtection="1">
      <alignment vertical="center"/>
    </xf>
    <xf numFmtId="164" fontId="6" fillId="28" borderId="20" xfId="0" applyNumberFormat="1" applyFont="1" applyFill="1" applyBorder="1" applyAlignment="1" applyProtection="1">
      <alignment vertical="center"/>
    </xf>
    <xf numFmtId="164" fontId="6" fillId="28" borderId="2" xfId="0" applyNumberFormat="1" applyFont="1" applyFill="1" applyBorder="1" applyAlignment="1" applyProtection="1">
      <alignment vertical="center"/>
    </xf>
    <xf numFmtId="38" fontId="6" fillId="28" borderId="2" xfId="0" applyNumberFormat="1" applyFont="1" applyFill="1" applyBorder="1" applyAlignment="1" applyProtection="1">
      <alignment vertical="center"/>
    </xf>
    <xf numFmtId="37" fontId="6" fillId="28" borderId="163" xfId="0" applyNumberFormat="1" applyFont="1" applyFill="1" applyBorder="1" applyAlignment="1" applyProtection="1">
      <alignment vertical="center"/>
    </xf>
    <xf numFmtId="38" fontId="6" fillId="28" borderId="163" xfId="0" applyNumberFormat="1" applyFont="1" applyFill="1" applyBorder="1" applyAlignment="1" applyProtection="1">
      <alignment vertical="center"/>
    </xf>
    <xf numFmtId="164" fontId="6" fillId="28" borderId="163" xfId="0" applyFont="1" applyFill="1" applyBorder="1" applyAlignment="1" applyProtection="1">
      <alignment vertical="center"/>
    </xf>
    <xf numFmtId="164" fontId="6" fillId="28" borderId="163" xfId="0" applyNumberFormat="1" applyFont="1" applyFill="1" applyBorder="1" applyAlignment="1" applyProtection="1">
      <alignment vertical="center"/>
    </xf>
    <xf numFmtId="38" fontId="6" fillId="28" borderId="186" xfId="0" applyNumberFormat="1" applyFont="1" applyFill="1" applyBorder="1" applyAlignment="1" applyProtection="1">
      <alignment vertical="center"/>
    </xf>
    <xf numFmtId="38" fontId="22" fillId="23" borderId="97" xfId="0" applyNumberFormat="1" applyFont="1" applyFill="1" applyBorder="1" applyAlignment="1" applyProtection="1">
      <alignment horizontal="right" vertical="center"/>
    </xf>
    <xf numFmtId="40" fontId="6" fillId="3" borderId="265" xfId="0" applyNumberFormat="1" applyFont="1" applyFill="1" applyBorder="1" applyAlignment="1" applyProtection="1">
      <alignment horizontal="right" vertical="center"/>
    </xf>
    <xf numFmtId="164" fontId="6" fillId="3" borderId="369" xfId="0" applyFont="1" applyFill="1" applyBorder="1" applyProtection="1"/>
    <xf numFmtId="164" fontId="58" fillId="3" borderId="163" xfId="0" applyFont="1" applyFill="1" applyBorder="1" applyAlignment="1" applyProtection="1">
      <alignment horizontal="center" vertical="center"/>
    </xf>
    <xf numFmtId="164" fontId="100" fillId="0" borderId="0" xfId="0" applyFont="1" applyFill="1" applyProtection="1"/>
    <xf numFmtId="10" fontId="6" fillId="13" borderId="487" xfId="0" applyNumberFormat="1" applyFont="1" applyFill="1" applyBorder="1" applyAlignment="1" applyProtection="1">
      <alignment horizontal="right" vertical="center"/>
      <protection locked="0"/>
    </xf>
    <xf numFmtId="10" fontId="6" fillId="13" borderId="472" xfId="0" applyNumberFormat="1" applyFont="1" applyFill="1" applyBorder="1" applyAlignment="1" applyProtection="1">
      <alignment horizontal="right" vertical="center"/>
      <protection locked="0"/>
    </xf>
    <xf numFmtId="10" fontId="6" fillId="13" borderId="473" xfId="0" applyNumberFormat="1" applyFont="1" applyFill="1" applyBorder="1" applyAlignment="1" applyProtection="1">
      <alignment horizontal="right" vertical="center"/>
      <protection locked="0"/>
    </xf>
    <xf numFmtId="10" fontId="6" fillId="13" borderId="474" xfId="0" applyNumberFormat="1" applyFont="1" applyFill="1" applyBorder="1" applyAlignment="1" applyProtection="1">
      <alignment horizontal="right" vertical="center"/>
      <protection locked="0"/>
    </xf>
    <xf numFmtId="10" fontId="6" fillId="13" borderId="475" xfId="0" applyNumberFormat="1" applyFont="1" applyFill="1" applyBorder="1" applyAlignment="1" applyProtection="1">
      <alignment horizontal="right" vertical="center"/>
      <protection locked="0"/>
    </xf>
    <xf numFmtId="10" fontId="6" fillId="3" borderId="467" xfId="0" applyNumberFormat="1" applyFont="1" applyFill="1" applyBorder="1" applyAlignment="1" applyProtection="1">
      <alignment horizontal="right" vertical="center"/>
    </xf>
    <xf numFmtId="10" fontId="6" fillId="23" borderId="248" xfId="0" applyNumberFormat="1" applyFont="1" applyFill="1" applyBorder="1" applyAlignment="1" applyProtection="1">
      <alignment horizontal="right" vertical="center"/>
    </xf>
    <xf numFmtId="10" fontId="6" fillId="3" borderId="469" xfId="0" applyNumberFormat="1" applyFont="1" applyFill="1" applyBorder="1" applyAlignment="1" applyProtection="1">
      <alignment horizontal="right" vertical="center"/>
    </xf>
    <xf numFmtId="10" fontId="6" fillId="3" borderId="470" xfId="0" applyNumberFormat="1" applyFont="1" applyFill="1" applyBorder="1" applyAlignment="1" applyProtection="1">
      <alignment horizontal="right" vertical="center"/>
    </xf>
    <xf numFmtId="10" fontId="6" fillId="23" borderId="264" xfId="0" applyNumberFormat="1" applyFont="1" applyFill="1" applyBorder="1" applyAlignment="1" applyProtection="1">
      <alignment horizontal="right" vertical="center"/>
    </xf>
    <xf numFmtId="10" fontId="6" fillId="3" borderId="471" xfId="0" applyNumberFormat="1" applyFont="1" applyFill="1" applyBorder="1" applyAlignment="1" applyProtection="1">
      <alignment horizontal="right" vertical="center"/>
    </xf>
    <xf numFmtId="10" fontId="6" fillId="3" borderId="380" xfId="0" applyNumberFormat="1" applyFont="1" applyFill="1" applyBorder="1" applyAlignment="1" applyProtection="1">
      <alignment horizontal="right" vertical="center"/>
    </xf>
    <xf numFmtId="165" fontId="18" fillId="7" borderId="360" xfId="0" applyNumberFormat="1" applyFont="1" applyFill="1" applyBorder="1" applyAlignment="1" applyProtection="1">
      <alignment horizontal="right" vertical="center"/>
    </xf>
    <xf numFmtId="165" fontId="18" fillId="8" borderId="187" xfId="0" applyNumberFormat="1" applyFont="1" applyFill="1" applyBorder="1" applyAlignment="1" applyProtection="1">
      <alignment horizontal="right" vertical="center"/>
    </xf>
    <xf numFmtId="165" fontId="18" fillId="7" borderId="187" xfId="0" applyNumberFormat="1" applyFont="1" applyFill="1" applyBorder="1" applyAlignment="1" applyProtection="1">
      <alignment horizontal="right" vertical="center"/>
    </xf>
    <xf numFmtId="165" fontId="18" fillId="7" borderId="232" xfId="0" applyNumberFormat="1" applyFont="1" applyFill="1" applyBorder="1" applyAlignment="1" applyProtection="1">
      <alignment horizontal="right" vertical="center"/>
    </xf>
    <xf numFmtId="165" fontId="18" fillId="7" borderId="149" xfId="0" applyNumberFormat="1" applyFont="1" applyFill="1" applyBorder="1" applyAlignment="1" applyProtection="1">
      <alignment horizontal="right" vertical="center"/>
    </xf>
    <xf numFmtId="10" fontId="6" fillId="3" borderId="468" xfId="0" applyNumberFormat="1" applyFont="1" applyFill="1" applyBorder="1" applyAlignment="1" applyProtection="1">
      <alignment horizontal="right" vertical="center"/>
    </xf>
    <xf numFmtId="10" fontId="6" fillId="13" borderId="478" xfId="0" applyNumberFormat="1" applyFont="1" applyFill="1" applyBorder="1" applyAlignment="1" applyProtection="1">
      <alignment horizontal="right" vertical="center"/>
      <protection locked="0"/>
    </xf>
    <xf numFmtId="40" fontId="18" fillId="8" borderId="135" xfId="0" applyNumberFormat="1" applyFont="1" applyFill="1" applyBorder="1" applyAlignment="1" applyProtection="1">
      <alignment horizontal="right" vertical="center"/>
    </xf>
    <xf numFmtId="10" fontId="6" fillId="23" borderId="205" xfId="0" applyNumberFormat="1" applyFont="1" applyFill="1" applyBorder="1" applyAlignment="1" applyProtection="1">
      <alignment vertical="center"/>
    </xf>
    <xf numFmtId="38" fontId="39" fillId="23" borderId="0" xfId="0" applyNumberFormat="1" applyFont="1" applyFill="1" applyBorder="1" applyAlignment="1" applyProtection="1">
      <alignment horizontal="right"/>
    </xf>
    <xf numFmtId="38" fontId="39" fillId="23" borderId="496" xfId="0" applyNumberFormat="1" applyFont="1" applyFill="1" applyBorder="1" applyAlignment="1" applyProtection="1">
      <alignment horizontal="right"/>
    </xf>
    <xf numFmtId="164" fontId="14" fillId="8" borderId="142" xfId="0" quotePrefix="1" applyNumberFormat="1" applyFont="1" applyFill="1" applyBorder="1" applyAlignment="1" applyProtection="1">
      <alignment horizontal="center" vertical="center"/>
    </xf>
    <xf numFmtId="164" fontId="39" fillId="23" borderId="40" xfId="0" applyNumberFormat="1" applyFont="1" applyFill="1" applyBorder="1" applyAlignment="1" applyProtection="1">
      <alignment horizontal="left"/>
    </xf>
    <xf numFmtId="164" fontId="39" fillId="23" borderId="0" xfId="0" applyNumberFormat="1" applyFont="1" applyFill="1" applyBorder="1" applyAlignment="1" applyProtection="1">
      <alignment horizontal="left"/>
    </xf>
    <xf numFmtId="9" fontId="39" fillId="23" borderId="0" xfId="0" applyNumberFormat="1" applyFont="1" applyFill="1" applyBorder="1" applyAlignment="1" applyProtection="1">
      <alignment horizontal="right"/>
    </xf>
    <xf numFmtId="10" fontId="18" fillId="8" borderId="492" xfId="5" applyNumberFormat="1" applyFont="1" applyFill="1" applyBorder="1" applyAlignment="1" applyProtection="1">
      <alignment horizontal="right" vertical="center"/>
    </xf>
    <xf numFmtId="164" fontId="3" fillId="23" borderId="0" xfId="0" applyFont="1" applyFill="1" applyBorder="1" applyAlignment="1">
      <alignment vertical="center"/>
    </xf>
    <xf numFmtId="174" fontId="6" fillId="23" borderId="253" xfId="5" applyNumberFormat="1" applyFont="1" applyFill="1" applyBorder="1" applyAlignment="1" applyProtection="1">
      <alignment horizontal="center" vertical="top"/>
    </xf>
    <xf numFmtId="174" fontId="6" fillId="13" borderId="200" xfId="5" applyNumberFormat="1" applyFont="1" applyFill="1" applyBorder="1" applyAlignment="1" applyProtection="1">
      <alignment horizontal="center" vertical="center"/>
      <protection locked="0"/>
    </xf>
    <xf numFmtId="165" fontId="7" fillId="30" borderId="110" xfId="0" applyNumberFormat="1" applyFont="1" applyFill="1" applyBorder="1" applyAlignment="1" applyProtection="1">
      <alignment horizontal="right" vertical="center"/>
    </xf>
    <xf numFmtId="164" fontId="3" fillId="30" borderId="287" xfId="0" applyFont="1" applyFill="1" applyBorder="1" applyProtection="1"/>
    <xf numFmtId="164" fontId="3" fillId="30" borderId="64" xfId="0" applyFont="1" applyFill="1" applyBorder="1" applyProtection="1"/>
    <xf numFmtId="164" fontId="68" fillId="30" borderId="64" xfId="0" applyFont="1" applyFill="1" applyBorder="1" applyProtection="1"/>
    <xf numFmtId="165" fontId="7" fillId="30" borderId="342" xfId="0" applyNumberFormat="1" applyFont="1" applyFill="1" applyBorder="1" applyAlignment="1" applyProtection="1">
      <alignment horizontal="right" vertical="center"/>
    </xf>
    <xf numFmtId="164" fontId="6" fillId="30" borderId="345" xfId="0" applyFont="1" applyFill="1" applyBorder="1" applyAlignment="1" applyProtection="1">
      <alignment vertical="center" wrapText="1"/>
    </xf>
    <xf numFmtId="164" fontId="7" fillId="30" borderId="288" xfId="0" applyNumberFormat="1" applyFont="1" applyFill="1" applyBorder="1" applyAlignment="1" applyProtection="1">
      <alignment horizontal="left" vertical="center"/>
    </xf>
    <xf numFmtId="164" fontId="7" fillId="30" borderId="106" xfId="0" applyNumberFormat="1" applyFont="1" applyFill="1" applyBorder="1" applyAlignment="1" applyProtection="1">
      <alignment horizontal="left" vertical="center"/>
    </xf>
    <xf numFmtId="164" fontId="3" fillId="30" borderId="106" xfId="0" applyFont="1" applyFill="1" applyBorder="1" applyAlignment="1" applyProtection="1">
      <alignment vertical="center"/>
    </xf>
    <xf numFmtId="38" fontId="3" fillId="30" borderId="106" xfId="0" applyNumberFormat="1" applyFont="1" applyFill="1" applyBorder="1" applyAlignment="1" applyProtection="1">
      <alignment vertical="center"/>
    </xf>
    <xf numFmtId="38" fontId="6" fillId="30" borderId="345" xfId="0" applyNumberFormat="1" applyFont="1" applyFill="1" applyBorder="1" applyAlignment="1" applyProtection="1">
      <alignment horizontal="right" vertical="center"/>
    </xf>
    <xf numFmtId="40" fontId="6" fillId="30" borderId="347" xfId="0" applyNumberFormat="1" applyFont="1" applyFill="1" applyBorder="1" applyAlignment="1" applyProtection="1">
      <alignment horizontal="right" vertical="center"/>
    </xf>
    <xf numFmtId="40" fontId="6" fillId="30" borderId="345" xfId="0" applyNumberFormat="1" applyFont="1" applyFill="1" applyBorder="1" applyAlignment="1" applyProtection="1">
      <alignment horizontal="center" vertical="center"/>
    </xf>
    <xf numFmtId="164" fontId="7" fillId="30" borderId="289" xfId="0" applyNumberFormat="1" applyFont="1" applyFill="1" applyBorder="1" applyAlignment="1" applyProtection="1">
      <alignment horizontal="left" vertical="center"/>
    </xf>
    <xf numFmtId="164" fontId="7" fillId="30" borderId="290" xfId="0" applyNumberFormat="1" applyFont="1" applyFill="1" applyBorder="1" applyAlignment="1" applyProtection="1">
      <alignment horizontal="left" vertical="center"/>
    </xf>
    <xf numFmtId="164" fontId="3" fillId="30" borderId="290" xfId="0" applyFont="1" applyFill="1" applyBorder="1" applyAlignment="1" applyProtection="1">
      <alignment vertical="center"/>
    </xf>
    <xf numFmtId="38" fontId="3" fillId="30" borderId="290" xfId="0" applyNumberFormat="1" applyFont="1" applyFill="1" applyBorder="1" applyAlignment="1" applyProtection="1">
      <alignment vertical="center"/>
    </xf>
    <xf numFmtId="38" fontId="9" fillId="30" borderId="290" xfId="0" applyNumberFormat="1" applyFont="1" applyFill="1" applyBorder="1" applyAlignment="1" applyProtection="1">
      <alignment horizontal="right" vertical="center"/>
    </xf>
    <xf numFmtId="40" fontId="6" fillId="30" borderId="348" xfId="0" applyNumberFormat="1" applyFont="1" applyFill="1" applyBorder="1" applyAlignment="1" applyProtection="1">
      <alignment horizontal="right" vertical="center"/>
    </xf>
    <xf numFmtId="40" fontId="6" fillId="30" borderId="345" xfId="0" applyNumberFormat="1" applyFont="1" applyFill="1" applyBorder="1" applyAlignment="1" applyProtection="1">
      <alignment vertical="center"/>
    </xf>
    <xf numFmtId="164" fontId="7" fillId="30" borderId="289" xfId="0" applyNumberFormat="1" applyFont="1" applyFill="1" applyBorder="1" applyAlignment="1" applyProtection="1">
      <alignment vertical="center"/>
    </xf>
    <xf numFmtId="164" fontId="7" fillId="30" borderId="291" xfId="0" applyNumberFormat="1" applyFont="1" applyFill="1" applyBorder="1" applyAlignment="1" applyProtection="1">
      <alignment horizontal="left" vertical="center"/>
    </xf>
    <xf numFmtId="164" fontId="3" fillId="30" borderId="291" xfId="0" applyFont="1" applyFill="1" applyBorder="1" applyAlignment="1" applyProtection="1">
      <alignment vertical="center"/>
    </xf>
    <xf numFmtId="38" fontId="3" fillId="30" borderId="291" xfId="0" applyNumberFormat="1" applyFont="1" applyFill="1" applyBorder="1" applyAlignment="1" applyProtection="1">
      <alignment vertical="center"/>
    </xf>
    <xf numFmtId="38" fontId="9" fillId="30" borderId="291" xfId="0" applyNumberFormat="1" applyFont="1" applyFill="1" applyBorder="1" applyAlignment="1" applyProtection="1">
      <alignment horizontal="right" vertical="center"/>
    </xf>
    <xf numFmtId="40" fontId="6" fillId="30" borderId="349" xfId="0" applyNumberFormat="1" applyFont="1" applyFill="1" applyBorder="1" applyAlignment="1" applyProtection="1">
      <alignment horizontal="right" vertical="center"/>
    </xf>
    <xf numFmtId="164" fontId="7" fillId="30" borderId="292" xfId="0" applyNumberFormat="1" applyFont="1" applyFill="1" applyBorder="1" applyAlignment="1" applyProtection="1">
      <alignment vertical="center"/>
    </xf>
    <xf numFmtId="164" fontId="7" fillId="30" borderId="293" xfId="0" applyNumberFormat="1" applyFont="1" applyFill="1" applyBorder="1" applyAlignment="1" applyProtection="1">
      <alignment horizontal="left" vertical="center"/>
    </xf>
    <xf numFmtId="164" fontId="3" fillId="30" borderId="293" xfId="0" applyFont="1" applyFill="1" applyBorder="1" applyAlignment="1" applyProtection="1">
      <alignment vertical="center"/>
    </xf>
    <xf numFmtId="38" fontId="3" fillId="30" borderId="293" xfId="0" applyNumberFormat="1" applyFont="1" applyFill="1" applyBorder="1" applyAlignment="1" applyProtection="1">
      <alignment vertical="center"/>
    </xf>
    <xf numFmtId="38" fontId="9" fillId="30" borderId="293" xfId="0" applyNumberFormat="1" applyFont="1" applyFill="1" applyBorder="1" applyAlignment="1" applyProtection="1">
      <alignment horizontal="right" vertical="center"/>
    </xf>
    <xf numFmtId="40" fontId="6" fillId="30" borderId="346" xfId="0" applyNumberFormat="1" applyFont="1" applyFill="1" applyBorder="1" applyAlignment="1" applyProtection="1">
      <alignment horizontal="right" vertical="center"/>
    </xf>
    <xf numFmtId="164" fontId="6" fillId="30" borderId="294" xfId="0" applyNumberFormat="1" applyFont="1" applyFill="1" applyBorder="1" applyAlignment="1" applyProtection="1">
      <alignment vertical="center"/>
    </xf>
    <xf numFmtId="164" fontId="7" fillId="30" borderId="295" xfId="0" applyNumberFormat="1" applyFont="1" applyFill="1" applyBorder="1" applyAlignment="1" applyProtection="1">
      <alignment horizontal="left" vertical="center"/>
    </xf>
    <xf numFmtId="164" fontId="3" fillId="30" borderId="295" xfId="0" applyFont="1" applyFill="1" applyBorder="1" applyAlignment="1" applyProtection="1">
      <alignment vertical="center"/>
    </xf>
    <xf numFmtId="38" fontId="3" fillId="30" borderId="295" xfId="0" applyNumberFormat="1" applyFont="1" applyFill="1" applyBorder="1" applyAlignment="1" applyProtection="1">
      <alignment vertical="center"/>
    </xf>
    <xf numFmtId="40" fontId="6" fillId="30" borderId="295" xfId="0" applyNumberFormat="1" applyFont="1" applyFill="1" applyBorder="1" applyAlignment="1" applyProtection="1">
      <alignment vertical="center"/>
    </xf>
    <xf numFmtId="38" fontId="6" fillId="30" borderId="350" xfId="0" applyNumberFormat="1" applyFont="1" applyFill="1" applyBorder="1" applyAlignment="1" applyProtection="1">
      <alignment horizontal="right" vertical="center"/>
    </xf>
    <xf numFmtId="40" fontId="6" fillId="30" borderId="351" xfId="0" applyNumberFormat="1" applyFont="1" applyFill="1" applyBorder="1" applyAlignment="1" applyProtection="1">
      <alignment horizontal="right" vertical="center"/>
    </xf>
    <xf numFmtId="40" fontId="6" fillId="30" borderId="350" xfId="0" applyNumberFormat="1" applyFont="1" applyFill="1" applyBorder="1" applyAlignment="1" applyProtection="1">
      <alignment vertical="center"/>
    </xf>
    <xf numFmtId="164" fontId="6" fillId="30" borderId="345" xfId="0" applyFont="1" applyFill="1" applyBorder="1" applyAlignment="1" applyProtection="1">
      <alignment horizontal="center" vertical="center" wrapText="1"/>
    </xf>
    <xf numFmtId="40" fontId="6" fillId="30" borderId="345" xfId="0" applyNumberFormat="1" applyFont="1" applyFill="1" applyBorder="1" applyAlignment="1" applyProtection="1">
      <alignment horizontal="right" vertical="center"/>
    </xf>
    <xf numFmtId="40" fontId="6" fillId="30" borderId="350" xfId="0" applyNumberFormat="1" applyFont="1" applyFill="1" applyBorder="1" applyAlignment="1" applyProtection="1">
      <alignment horizontal="right" vertical="center"/>
    </xf>
    <xf numFmtId="6" fontId="18" fillId="0" borderId="0" xfId="0" applyNumberFormat="1" applyFont="1" applyBorder="1" applyAlignment="1" applyProtection="1">
      <alignment horizontal="left" vertical="center"/>
    </xf>
    <xf numFmtId="164" fontId="3" fillId="0" borderId="0" xfId="0" applyFont="1" applyAlignment="1" applyProtection="1">
      <alignment horizontal="left"/>
    </xf>
    <xf numFmtId="38" fontId="3" fillId="23" borderId="0" xfId="0" applyNumberFormat="1" applyFont="1" applyFill="1" applyBorder="1" applyAlignment="1" applyProtection="1">
      <alignment horizontal="left"/>
    </xf>
    <xf numFmtId="164" fontId="89" fillId="3" borderId="0" xfId="0" applyNumberFormat="1" applyFont="1" applyFill="1" applyBorder="1" applyAlignment="1" applyProtection="1">
      <alignment horizontal="left" vertical="center"/>
    </xf>
    <xf numFmtId="167" fontId="6" fillId="0" borderId="0" xfId="0" applyNumberFormat="1" applyFont="1" applyFill="1" applyBorder="1" applyAlignment="1" applyProtection="1">
      <alignment horizontal="left" vertical="center"/>
    </xf>
    <xf numFmtId="169" fontId="6" fillId="0" borderId="0" xfId="0" applyNumberFormat="1" applyFont="1" applyFill="1" applyBorder="1" applyAlignment="1" applyProtection="1">
      <alignment horizontal="left" vertical="center"/>
    </xf>
    <xf numFmtId="164" fontId="6" fillId="0" borderId="0" xfId="0" applyFont="1" applyFill="1" applyAlignment="1" applyProtection="1">
      <alignment horizontal="left" vertical="center"/>
    </xf>
    <xf numFmtId="164" fontId="6" fillId="0" borderId="0" xfId="0" applyFont="1" applyAlignment="1" applyProtection="1">
      <alignment horizontal="left"/>
    </xf>
    <xf numFmtId="164" fontId="89" fillId="3" borderId="142" xfId="0" applyNumberFormat="1" applyFont="1" applyFill="1" applyBorder="1" applyAlignment="1" applyProtection="1">
      <alignment horizontal="left" vertical="center"/>
    </xf>
    <xf numFmtId="169" fontId="3" fillId="3" borderId="142" xfId="0" applyNumberFormat="1" applyFont="1" applyFill="1" applyBorder="1" applyAlignment="1" applyProtection="1">
      <alignment vertical="center"/>
    </xf>
    <xf numFmtId="169" fontId="48" fillId="3" borderId="142" xfId="0" applyNumberFormat="1" applyFont="1" applyFill="1" applyBorder="1" applyAlignment="1" applyProtection="1">
      <alignment vertical="center"/>
    </xf>
    <xf numFmtId="164" fontId="6" fillId="25" borderId="146" xfId="0" applyFont="1" applyFill="1" applyBorder="1" applyAlignment="1" applyProtection="1">
      <alignment horizontal="left" vertical="top" wrapText="1"/>
      <protection locked="0"/>
    </xf>
    <xf numFmtId="164" fontId="6" fillId="25" borderId="257" xfId="0" applyFont="1" applyFill="1" applyBorder="1" applyAlignment="1" applyProtection="1">
      <alignment horizontal="left" vertical="top" wrapText="1"/>
      <protection locked="0"/>
    </xf>
    <xf numFmtId="164" fontId="6" fillId="25" borderId="267" xfId="0" applyFont="1" applyFill="1" applyBorder="1" applyAlignment="1" applyProtection="1">
      <alignment vertical="top" wrapText="1"/>
      <protection locked="0"/>
    </xf>
    <xf numFmtId="164" fontId="6" fillId="25" borderId="233" xfId="0" applyFont="1" applyFill="1" applyBorder="1" applyAlignment="1" applyProtection="1">
      <alignment vertical="top" wrapText="1"/>
      <protection locked="0"/>
    </xf>
    <xf numFmtId="164" fontId="6" fillId="25" borderId="278" xfId="0" applyFont="1" applyFill="1" applyBorder="1" applyAlignment="1" applyProtection="1">
      <alignment vertical="top" wrapText="1"/>
      <protection locked="0"/>
    </xf>
    <xf numFmtId="164" fontId="6" fillId="25" borderId="272" xfId="0" applyFont="1" applyFill="1" applyBorder="1" applyAlignment="1" applyProtection="1">
      <alignment horizontal="left" vertical="top" wrapText="1"/>
      <protection locked="0"/>
    </xf>
    <xf numFmtId="164" fontId="6" fillId="25" borderId="273" xfId="0" applyFont="1" applyFill="1" applyBorder="1" applyAlignment="1" applyProtection="1">
      <alignment horizontal="left" vertical="top" wrapText="1"/>
      <protection locked="0"/>
    </xf>
    <xf numFmtId="164" fontId="6" fillId="25" borderId="274" xfId="0" applyFont="1" applyFill="1" applyBorder="1" applyAlignment="1" applyProtection="1">
      <alignment horizontal="left" vertical="top" wrapText="1"/>
      <protection locked="0"/>
    </xf>
    <xf numFmtId="164" fontId="113" fillId="23" borderId="0" xfId="0" applyFont="1" applyFill="1" applyProtection="1"/>
    <xf numFmtId="164" fontId="113" fillId="23" borderId="0" xfId="0" applyFont="1" applyFill="1" applyBorder="1" applyProtection="1"/>
    <xf numFmtId="168" fontId="6" fillId="23" borderId="0" xfId="0" applyNumberFormat="1" applyFont="1" applyFill="1" applyAlignment="1" applyProtection="1">
      <alignment horizontal="left" vertical="top"/>
    </xf>
    <xf numFmtId="175" fontId="6" fillId="23" borderId="0" xfId="0" applyNumberFormat="1" applyFont="1" applyFill="1" applyAlignment="1" applyProtection="1">
      <alignment horizontal="left" vertical="top"/>
    </xf>
    <xf numFmtId="164" fontId="100" fillId="0" borderId="0" xfId="0" applyFont="1" applyProtection="1"/>
    <xf numFmtId="164" fontId="100" fillId="0" borderId="0" xfId="0" quotePrefix="1" applyFont="1" applyFill="1" applyAlignment="1" applyProtection="1">
      <alignment wrapText="1"/>
    </xf>
    <xf numFmtId="164" fontId="100" fillId="0" borderId="0" xfId="0" quotePrefix="1" applyFont="1" applyFill="1" applyProtection="1"/>
    <xf numFmtId="164" fontId="100" fillId="0" borderId="0" xfId="0" applyFont="1" applyFill="1" applyAlignment="1" applyProtection="1">
      <alignment vertical="center"/>
    </xf>
    <xf numFmtId="164" fontId="100" fillId="0" borderId="0" xfId="0" applyFont="1" applyFill="1" applyBorder="1" applyProtection="1"/>
    <xf numFmtId="169" fontId="42" fillId="4" borderId="472" xfId="0" applyNumberFormat="1" applyFont="1" applyFill="1" applyBorder="1" applyAlignment="1" applyProtection="1">
      <alignment horizontal="center" vertical="center"/>
    </xf>
    <xf numFmtId="4" fontId="72" fillId="23" borderId="472" xfId="0" applyNumberFormat="1" applyFont="1" applyFill="1" applyBorder="1" applyAlignment="1" applyProtection="1">
      <alignment horizontal="center" vertical="center"/>
    </xf>
    <xf numFmtId="169" fontId="42" fillId="4" borderId="472" xfId="0" applyNumberFormat="1" applyFont="1" applyFill="1" applyBorder="1" applyAlignment="1" applyProtection="1">
      <alignment vertical="center"/>
    </xf>
    <xf numFmtId="172" fontId="71" fillId="23" borderId="472" xfId="0" applyNumberFormat="1" applyFont="1" applyFill="1" applyBorder="1" applyAlignment="1" applyProtection="1">
      <alignment horizontal="center" vertical="center"/>
    </xf>
    <xf numFmtId="169" fontId="6" fillId="3" borderId="472" xfId="0" applyNumberFormat="1" applyFont="1" applyFill="1" applyBorder="1" applyAlignment="1" applyProtection="1">
      <alignment vertical="center"/>
    </xf>
    <xf numFmtId="169" fontId="42" fillId="28" borderId="472" xfId="0" applyNumberFormat="1" applyFont="1" applyFill="1" applyBorder="1" applyAlignment="1" applyProtection="1">
      <alignment vertical="center"/>
    </xf>
    <xf numFmtId="0" fontId="6" fillId="13" borderId="500" xfId="0" applyNumberFormat="1" applyFont="1" applyFill="1" applyBorder="1" applyAlignment="1" applyProtection="1">
      <alignment horizontal="center" vertical="center"/>
      <protection locked="0"/>
    </xf>
    <xf numFmtId="164" fontId="6" fillId="13" borderId="500" xfId="0" applyNumberFormat="1" applyFont="1" applyFill="1" applyBorder="1" applyAlignment="1" applyProtection="1">
      <alignment horizontal="center" vertical="center"/>
      <protection locked="0"/>
    </xf>
    <xf numFmtId="10" fontId="6" fillId="25" borderId="501" xfId="5" applyNumberFormat="1" applyFont="1" applyFill="1" applyBorder="1" applyAlignment="1" applyProtection="1">
      <alignment horizontal="center" vertical="top"/>
      <protection locked="0"/>
    </xf>
    <xf numFmtId="170" fontId="6" fillId="3" borderId="116" xfId="0" applyNumberFormat="1" applyFont="1" applyFill="1" applyBorder="1" applyAlignment="1" applyProtection="1">
      <alignment horizontal="right" vertical="center"/>
    </xf>
    <xf numFmtId="170" fontId="6" fillId="3" borderId="308" xfId="0" applyNumberFormat="1" applyFont="1" applyFill="1" applyBorder="1" applyAlignment="1" applyProtection="1">
      <alignment horizontal="right" vertical="center"/>
    </xf>
    <xf numFmtId="170" fontId="6" fillId="3" borderId="299" xfId="0" applyNumberFormat="1" applyFont="1" applyFill="1" applyBorder="1" applyAlignment="1" applyProtection="1">
      <alignment horizontal="right" vertical="center"/>
    </xf>
    <xf numFmtId="170" fontId="6" fillId="3" borderId="82" xfId="0" applyNumberFormat="1" applyFont="1" applyFill="1" applyBorder="1" applyAlignment="1" applyProtection="1">
      <alignment horizontal="right" vertical="center"/>
    </xf>
    <xf numFmtId="170" fontId="6" fillId="3" borderId="299" xfId="0" applyNumberFormat="1" applyFont="1" applyFill="1" applyBorder="1" applyAlignment="1" applyProtection="1">
      <alignment vertical="center"/>
    </xf>
    <xf numFmtId="170" fontId="14" fillId="30" borderId="308" xfId="0" applyNumberFormat="1" applyFont="1" applyFill="1" applyBorder="1" applyAlignment="1" applyProtection="1">
      <alignment horizontal="right" vertical="center"/>
    </xf>
    <xf numFmtId="170" fontId="6" fillId="3" borderId="325" xfId="0" applyNumberFormat="1" applyFont="1" applyFill="1" applyBorder="1" applyAlignment="1" applyProtection="1">
      <alignment horizontal="right" vertical="center"/>
    </xf>
    <xf numFmtId="170" fontId="6" fillId="3" borderId="327" xfId="0" applyNumberFormat="1" applyFont="1" applyFill="1" applyBorder="1" applyAlignment="1" applyProtection="1">
      <alignment horizontal="right" vertical="center"/>
    </xf>
    <xf numFmtId="170" fontId="6" fillId="5" borderId="327" xfId="0" applyNumberFormat="1" applyFont="1" applyFill="1" applyBorder="1" applyAlignment="1" applyProtection="1">
      <alignment horizontal="right" vertical="center"/>
    </xf>
    <xf numFmtId="170" fontId="6" fillId="3" borderId="329" xfId="0" applyNumberFormat="1" applyFont="1" applyFill="1" applyBorder="1" applyAlignment="1" applyProtection="1">
      <alignment horizontal="right" vertical="center"/>
    </xf>
    <xf numFmtId="170" fontId="14" fillId="30" borderId="327" xfId="0" applyNumberFormat="1" applyFont="1" applyFill="1" applyBorder="1" applyAlignment="1" applyProtection="1">
      <alignment horizontal="right" vertical="center"/>
    </xf>
    <xf numFmtId="38" fontId="6" fillId="3" borderId="82" xfId="0" applyNumberFormat="1" applyFont="1" applyFill="1" applyBorder="1" applyAlignment="1" applyProtection="1">
      <alignment horizontal="right" vertical="center"/>
    </xf>
    <xf numFmtId="38" fontId="1" fillId="3" borderId="0" xfId="0" applyNumberFormat="1" applyFont="1" applyFill="1" applyBorder="1" applyAlignment="1" applyProtection="1">
      <alignment horizontal="right" vertical="center"/>
    </xf>
    <xf numFmtId="38" fontId="6" fillId="30" borderId="347" xfId="0" applyNumberFormat="1" applyFont="1" applyFill="1" applyBorder="1" applyAlignment="1" applyProtection="1">
      <alignment horizontal="right" vertical="center"/>
    </xf>
    <xf numFmtId="38" fontId="6" fillId="30" borderId="348" xfId="0" applyNumberFormat="1" applyFont="1" applyFill="1" applyBorder="1" applyAlignment="1" applyProtection="1">
      <alignment horizontal="right" vertical="center"/>
    </xf>
    <xf numFmtId="38" fontId="6" fillId="30" borderId="349" xfId="0" applyNumberFormat="1" applyFont="1" applyFill="1" applyBorder="1" applyAlignment="1" applyProtection="1">
      <alignment horizontal="right" vertical="center"/>
    </xf>
    <xf numFmtId="38" fontId="6" fillId="30" borderId="346" xfId="0" applyNumberFormat="1" applyFont="1" applyFill="1" applyBorder="1" applyAlignment="1" applyProtection="1">
      <alignment horizontal="right" vertical="center"/>
    </xf>
    <xf numFmtId="38" fontId="6" fillId="30" borderId="351" xfId="0" applyNumberFormat="1" applyFont="1" applyFill="1" applyBorder="1" applyAlignment="1" applyProtection="1">
      <alignment horizontal="right" vertical="center"/>
    </xf>
    <xf numFmtId="38" fontId="6" fillId="30" borderId="295" xfId="0" applyNumberFormat="1" applyFont="1" applyFill="1" applyBorder="1" applyAlignment="1" applyProtection="1">
      <alignment vertical="center"/>
    </xf>
    <xf numFmtId="3" fontId="18" fillId="7" borderId="240" xfId="0" applyNumberFormat="1" applyFont="1" applyFill="1" applyBorder="1" applyAlignment="1" applyProtection="1">
      <alignment horizontal="right" vertical="center"/>
    </xf>
    <xf numFmtId="3" fontId="18" fillId="7" borderId="360" xfId="0" applyNumberFormat="1" applyFont="1" applyFill="1" applyBorder="1" applyAlignment="1" applyProtection="1">
      <alignment horizontal="right" vertical="center"/>
    </xf>
    <xf numFmtId="3" fontId="18" fillId="7" borderId="361" xfId="0" applyNumberFormat="1" applyFont="1" applyFill="1" applyBorder="1" applyAlignment="1" applyProtection="1">
      <alignment horizontal="right" vertical="center"/>
    </xf>
    <xf numFmtId="3" fontId="18" fillId="3" borderId="362" xfId="0" applyNumberFormat="1" applyFont="1" applyFill="1" applyBorder="1" applyAlignment="1" applyProtection="1">
      <alignment horizontal="right" vertical="center"/>
    </xf>
    <xf numFmtId="3" fontId="14" fillId="3" borderId="339" xfId="0" applyNumberFormat="1" applyFont="1" applyFill="1" applyBorder="1" applyAlignment="1" applyProtection="1">
      <alignment horizontal="right" vertical="center"/>
    </xf>
    <xf numFmtId="3" fontId="14" fillId="3" borderId="333" xfId="0" applyNumberFormat="1" applyFont="1" applyFill="1" applyBorder="1" applyAlignment="1" applyProtection="1">
      <alignment horizontal="right" vertical="center"/>
    </xf>
    <xf numFmtId="3" fontId="14" fillId="3" borderId="363" xfId="0" applyNumberFormat="1" applyFont="1" applyFill="1" applyBorder="1" applyAlignment="1" applyProtection="1">
      <alignment horizontal="right" vertical="center"/>
    </xf>
    <xf numFmtId="38" fontId="6" fillId="13" borderId="374" xfId="1" applyNumberFormat="1" applyFont="1" applyFill="1" applyBorder="1" applyAlignment="1" applyProtection="1">
      <alignment horizontal="right" vertical="center"/>
      <protection locked="0"/>
    </xf>
    <xf numFmtId="38" fontId="6" fillId="13" borderId="375" xfId="1" applyNumberFormat="1" applyFont="1" applyFill="1" applyBorder="1" applyAlignment="1" applyProtection="1">
      <alignment horizontal="right" vertical="center"/>
      <protection locked="0"/>
    </xf>
    <xf numFmtId="38" fontId="18" fillId="7" borderId="368" xfId="0" applyNumberFormat="1" applyFont="1" applyFill="1" applyBorder="1" applyAlignment="1" applyProtection="1">
      <alignment horizontal="right" vertical="center"/>
    </xf>
    <xf numFmtId="38" fontId="6" fillId="5" borderId="0" xfId="0" applyNumberFormat="1" applyFont="1" applyFill="1" applyBorder="1" applyAlignment="1" applyProtection="1">
      <alignment horizontal="right" vertical="center"/>
    </xf>
    <xf numFmtId="38" fontId="18" fillId="7" borderId="353" xfId="0" applyNumberFormat="1" applyFont="1" applyFill="1" applyBorder="1" applyAlignment="1" applyProtection="1">
      <alignment horizontal="right" vertical="center"/>
    </xf>
    <xf numFmtId="38" fontId="18" fillId="7" borderId="379" xfId="0" applyNumberFormat="1" applyFont="1" applyFill="1" applyBorder="1" applyAlignment="1" applyProtection="1">
      <alignment horizontal="right" vertical="center"/>
    </xf>
    <xf numFmtId="38" fontId="6" fillId="3" borderId="325" xfId="0" applyNumberFormat="1" applyFont="1" applyFill="1" applyBorder="1" applyAlignment="1" applyProtection="1">
      <alignment horizontal="right" vertical="center"/>
    </xf>
    <xf numFmtId="38" fontId="6" fillId="3" borderId="327" xfId="0" applyNumberFormat="1" applyFont="1" applyFill="1" applyBorder="1" applyAlignment="1" applyProtection="1">
      <alignment horizontal="right" vertical="center"/>
    </xf>
    <xf numFmtId="38" fontId="6" fillId="5" borderId="327" xfId="0" applyNumberFormat="1" applyFont="1" applyFill="1" applyBorder="1" applyAlignment="1" applyProtection="1">
      <alignment horizontal="right" vertical="center"/>
    </xf>
    <xf numFmtId="38" fontId="6" fillId="3" borderId="329" xfId="0" applyNumberFormat="1" applyFont="1" applyFill="1" applyBorder="1" applyAlignment="1" applyProtection="1">
      <alignment horizontal="right" vertical="center"/>
    </xf>
    <xf numFmtId="38" fontId="6" fillId="3" borderId="319" xfId="0" applyNumberFormat="1" applyFont="1" applyFill="1" applyBorder="1" applyAlignment="1" applyProtection="1">
      <alignment horizontal="right" vertical="center"/>
    </xf>
    <xf numFmtId="38" fontId="14" fillId="30" borderId="327" xfId="0" applyNumberFormat="1" applyFont="1" applyFill="1" applyBorder="1" applyAlignment="1" applyProtection="1">
      <alignment horizontal="right" vertical="center"/>
    </xf>
    <xf numFmtId="38" fontId="18" fillId="7" borderId="241" xfId="0" applyNumberFormat="1" applyFont="1" applyFill="1" applyBorder="1" applyAlignment="1" applyProtection="1">
      <alignment horizontal="right" vertical="center"/>
    </xf>
    <xf numFmtId="38" fontId="18" fillId="7" borderId="361" xfId="0" applyNumberFormat="1" applyFont="1" applyFill="1" applyBorder="1" applyAlignment="1" applyProtection="1">
      <alignment horizontal="right" vertical="center"/>
    </xf>
    <xf numFmtId="38" fontId="6" fillId="18" borderId="359" xfId="5" applyNumberFormat="1" applyFont="1" applyFill="1" applyBorder="1" applyAlignment="1" applyProtection="1">
      <alignment horizontal="right" vertical="center"/>
    </xf>
    <xf numFmtId="38" fontId="6" fillId="18" borderId="391" xfId="5" applyNumberFormat="1" applyFont="1" applyFill="1" applyBorder="1" applyAlignment="1" applyProtection="1">
      <alignment horizontal="right" vertical="center"/>
    </xf>
    <xf numFmtId="38" fontId="6" fillId="18" borderId="480" xfId="5" applyNumberFormat="1" applyFont="1" applyFill="1" applyBorder="1" applyAlignment="1" applyProtection="1">
      <alignment horizontal="right" vertical="center"/>
    </xf>
    <xf numFmtId="38" fontId="6" fillId="18" borderId="481" xfId="5" applyNumberFormat="1" applyFont="1" applyFill="1" applyBorder="1" applyAlignment="1" applyProtection="1">
      <alignment horizontal="right" vertical="center"/>
    </xf>
    <xf numFmtId="38" fontId="6" fillId="4" borderId="369" xfId="0" applyNumberFormat="1" applyFont="1" applyFill="1" applyBorder="1" applyAlignment="1" applyProtection="1">
      <alignment horizontal="right" vertical="center"/>
    </xf>
    <xf numFmtId="38" fontId="6" fillId="13" borderId="381" xfId="1" applyNumberFormat="1" applyFont="1" applyFill="1" applyBorder="1" applyAlignment="1" applyProtection="1">
      <alignment horizontal="right" vertical="center"/>
      <protection locked="0"/>
    </xf>
    <xf numFmtId="38" fontId="6" fillId="13" borderId="382" xfId="1" applyNumberFormat="1" applyFont="1" applyFill="1" applyBorder="1" applyAlignment="1" applyProtection="1">
      <alignment horizontal="right" vertical="center"/>
      <protection locked="0"/>
    </xf>
    <xf numFmtId="38" fontId="6" fillId="5" borderId="369" xfId="0" applyNumberFormat="1" applyFont="1" applyFill="1" applyBorder="1" applyAlignment="1" applyProtection="1">
      <alignment horizontal="right" vertical="center"/>
    </xf>
    <xf numFmtId="38" fontId="6" fillId="18" borderId="371" xfId="5" applyNumberFormat="1" applyFont="1" applyFill="1" applyBorder="1" applyAlignment="1" applyProtection="1">
      <alignment horizontal="right" vertical="center"/>
    </xf>
    <xf numFmtId="38" fontId="6" fillId="3" borderId="16" xfId="0" applyNumberFormat="1" applyFont="1" applyFill="1" applyBorder="1" applyAlignment="1" applyProtection="1">
      <alignment horizontal="right" vertical="center"/>
    </xf>
    <xf numFmtId="38" fontId="1" fillId="3" borderId="17" xfId="0" applyNumberFormat="1" applyFont="1" applyFill="1" applyBorder="1" applyAlignment="1" applyProtection="1">
      <alignment horizontal="right" vertical="center"/>
    </xf>
    <xf numFmtId="38" fontId="6" fillId="13" borderId="376" xfId="1" applyNumberFormat="1" applyFont="1" applyFill="1" applyBorder="1" applyAlignment="1" applyProtection="1">
      <alignment horizontal="right" vertical="center"/>
      <protection locked="0"/>
    </xf>
    <xf numFmtId="38" fontId="6" fillId="5" borderId="163" xfId="0" applyNumberFormat="1" applyFont="1" applyFill="1" applyBorder="1" applyAlignment="1" applyProtection="1">
      <alignment horizontal="right" vertical="center"/>
    </xf>
    <xf numFmtId="38" fontId="6" fillId="5" borderId="354" xfId="0" applyNumberFormat="1" applyFont="1" applyFill="1" applyBorder="1" applyAlignment="1" applyProtection="1">
      <alignment horizontal="right" vertical="center"/>
    </xf>
    <xf numFmtId="40" fontId="7" fillId="18" borderId="241" xfId="0" applyNumberFormat="1" applyFont="1" applyFill="1" applyBorder="1" applyAlignment="1" applyProtection="1">
      <alignment horizontal="right" vertical="center"/>
    </xf>
    <xf numFmtId="40" fontId="6" fillId="3" borderId="428" xfId="0" applyNumberFormat="1" applyFont="1" applyFill="1" applyBorder="1" applyAlignment="1" applyProtection="1">
      <alignment horizontal="right" vertical="center"/>
    </xf>
    <xf numFmtId="38" fontId="18" fillId="8" borderId="492" xfId="0" applyNumberFormat="1" applyFont="1" applyFill="1" applyBorder="1" applyAlignment="1" applyProtection="1">
      <alignment horizontal="right" vertical="center"/>
    </xf>
    <xf numFmtId="38" fontId="6" fillId="3" borderId="208" xfId="0" applyNumberFormat="1" applyFont="1" applyFill="1" applyBorder="1" applyAlignment="1" applyProtection="1">
      <alignment horizontal="right" vertical="top"/>
    </xf>
    <xf numFmtId="38" fontId="6" fillId="3" borderId="171" xfId="0" applyNumberFormat="1" applyFont="1" applyFill="1" applyBorder="1" applyAlignment="1" applyProtection="1">
      <alignment horizontal="right" vertical="top"/>
    </xf>
    <xf numFmtId="38" fontId="18" fillId="7" borderId="499" xfId="0" applyNumberFormat="1" applyFont="1" applyFill="1" applyBorder="1" applyAlignment="1" applyProtection="1">
      <alignment horizontal="right" vertical="center"/>
    </xf>
    <xf numFmtId="38" fontId="18" fillId="8" borderId="493" xfId="0" applyNumberFormat="1" applyFont="1" applyFill="1" applyBorder="1" applyAlignment="1" applyProtection="1">
      <alignment horizontal="right" vertical="center"/>
    </xf>
    <xf numFmtId="38" fontId="1" fillId="23" borderId="503" xfId="0" applyNumberFormat="1" applyFont="1" applyFill="1" applyBorder="1" applyAlignment="1" applyProtection="1">
      <alignment horizontal="right" vertical="center"/>
    </xf>
    <xf numFmtId="10" fontId="6" fillId="23" borderId="503" xfId="0" applyNumberFormat="1" applyFont="1" applyFill="1" applyBorder="1" applyAlignment="1" applyProtection="1">
      <alignment horizontal="right" vertical="center"/>
    </xf>
    <xf numFmtId="169" fontId="6" fillId="23" borderId="472" xfId="5" applyNumberFormat="1" applyFont="1" applyFill="1" applyBorder="1" applyAlignment="1" applyProtection="1">
      <alignment horizontal="center" vertical="center"/>
    </xf>
    <xf numFmtId="169" fontId="42" fillId="4" borderId="498" xfId="0" applyNumberFormat="1" applyFont="1" applyFill="1" applyBorder="1" applyAlignment="1" applyProtection="1">
      <alignment vertical="center"/>
    </xf>
    <xf numFmtId="38" fontId="6" fillId="4" borderId="505" xfId="0" applyNumberFormat="1" applyFont="1" applyFill="1" applyBorder="1" applyAlignment="1" applyProtection="1">
      <alignment horizontal="right" vertical="center"/>
    </xf>
    <xf numFmtId="172" fontId="69" fillId="23" borderId="498" xfId="0" applyNumberFormat="1" applyFont="1" applyFill="1" applyBorder="1" applyAlignment="1" applyProtection="1">
      <alignment horizontal="center" vertical="center"/>
    </xf>
    <xf numFmtId="172" fontId="71" fillId="23" borderId="498" xfId="0" applyNumberFormat="1" applyFont="1" applyFill="1" applyBorder="1" applyAlignment="1" applyProtection="1">
      <alignment horizontal="center" vertical="center"/>
    </xf>
    <xf numFmtId="38" fontId="6" fillId="4" borderId="506" xfId="0" applyNumberFormat="1" applyFont="1" applyFill="1" applyBorder="1" applyAlignment="1" applyProtection="1">
      <alignment horizontal="right" vertical="center"/>
    </xf>
    <xf numFmtId="164" fontId="6" fillId="13" borderId="507" xfId="0" applyNumberFormat="1" applyFont="1" applyFill="1" applyBorder="1" applyAlignment="1" applyProtection="1">
      <alignment horizontal="center" vertical="center"/>
      <protection locked="0"/>
    </xf>
    <xf numFmtId="38" fontId="6" fillId="13" borderId="279" xfId="0" applyNumberFormat="1" applyFont="1" applyFill="1" applyBorder="1" applyAlignment="1" applyProtection="1">
      <alignment vertical="center"/>
      <protection locked="0"/>
    </xf>
    <xf numFmtId="10" fontId="6" fillId="3" borderId="508" xfId="0" applyNumberFormat="1" applyFont="1" applyFill="1" applyBorder="1" applyAlignment="1" applyProtection="1">
      <alignment horizontal="right" vertical="center"/>
    </xf>
    <xf numFmtId="10" fontId="6" fillId="23" borderId="507" xfId="0" applyNumberFormat="1" applyFont="1" applyFill="1" applyBorder="1" applyAlignment="1" applyProtection="1">
      <alignment vertical="center"/>
    </xf>
    <xf numFmtId="4" fontId="6" fillId="13" borderId="279" xfId="0" applyNumberFormat="1" applyFont="1" applyFill="1" applyBorder="1" applyAlignment="1" applyProtection="1">
      <alignment vertical="center"/>
      <protection locked="0"/>
    </xf>
    <xf numFmtId="10" fontId="6" fillId="13" borderId="509" xfId="0" applyNumberFormat="1" applyFont="1" applyFill="1" applyBorder="1" applyAlignment="1" applyProtection="1">
      <alignment horizontal="right" vertical="center"/>
      <protection locked="0"/>
    </xf>
    <xf numFmtId="0" fontId="6" fillId="13" borderId="500" xfId="0" applyNumberFormat="1" applyFont="1" applyFill="1" applyBorder="1" applyAlignment="1" applyProtection="1">
      <alignment horizontal="left" vertical="center" wrapText="1"/>
      <protection locked="0"/>
    </xf>
    <xf numFmtId="0" fontId="6" fillId="13" borderId="200" xfId="0" applyNumberFormat="1" applyFont="1" applyFill="1" applyBorder="1" applyAlignment="1" applyProtection="1">
      <alignment horizontal="left" vertical="center" wrapText="1"/>
      <protection locked="0"/>
    </xf>
    <xf numFmtId="0" fontId="6" fillId="13" borderId="205" xfId="0" applyNumberFormat="1" applyFont="1" applyFill="1" applyBorder="1" applyAlignment="1" applyProtection="1">
      <alignment horizontal="left" vertical="center" wrapText="1"/>
      <protection locked="0"/>
    </xf>
    <xf numFmtId="0" fontId="6" fillId="13" borderId="507" xfId="0" applyNumberFormat="1" applyFont="1" applyFill="1" applyBorder="1" applyAlignment="1" applyProtection="1">
      <alignment horizontal="left" vertical="center" wrapText="1"/>
      <protection locked="0"/>
    </xf>
    <xf numFmtId="0" fontId="6" fillId="23" borderId="255" xfId="0" applyNumberFormat="1" applyFont="1" applyFill="1" applyBorder="1" applyAlignment="1" applyProtection="1">
      <alignment horizontal="left" vertical="top" wrapText="1"/>
    </xf>
    <xf numFmtId="0" fontId="6" fillId="23" borderId="256" xfId="0" applyNumberFormat="1" applyFont="1" applyFill="1" applyBorder="1" applyAlignment="1" applyProtection="1">
      <alignment horizontal="left" vertical="top" wrapText="1"/>
    </xf>
    <xf numFmtId="0" fontId="6" fillId="23" borderId="199" xfId="0" applyNumberFormat="1" applyFont="1" applyFill="1" applyBorder="1" applyAlignment="1" applyProtection="1">
      <alignment horizontal="left" vertical="top" wrapText="1"/>
    </xf>
    <xf numFmtId="164" fontId="0" fillId="23" borderId="0" xfId="0" applyFill="1" applyBorder="1" applyAlignment="1" applyProtection="1">
      <alignment vertical="top"/>
    </xf>
    <xf numFmtId="175" fontId="6" fillId="23" borderId="0" xfId="0" applyNumberFormat="1" applyFont="1" applyFill="1" applyBorder="1" applyAlignment="1" applyProtection="1">
      <alignment horizontal="left" vertical="top"/>
    </xf>
    <xf numFmtId="168" fontId="6" fillId="23" borderId="0" xfId="0" applyNumberFormat="1" applyFont="1" applyFill="1" applyBorder="1" applyAlignment="1" applyProtection="1">
      <alignment horizontal="left" vertical="top"/>
    </xf>
    <xf numFmtId="168" fontId="6" fillId="0" borderId="107" xfId="5" applyNumberFormat="1" applyFont="1" applyFill="1" applyBorder="1" applyAlignment="1" applyProtection="1">
      <alignment horizontal="center" vertical="center"/>
    </xf>
    <xf numFmtId="44" fontId="6" fillId="0" borderId="107" xfId="2" applyFont="1" applyFill="1" applyBorder="1" applyAlignment="1" applyProtection="1">
      <alignment horizontal="center" vertical="center"/>
    </xf>
    <xf numFmtId="0" fontId="6" fillId="13" borderId="507" xfId="0" applyNumberFormat="1" applyFont="1" applyFill="1" applyBorder="1" applyAlignment="1" applyProtection="1">
      <alignment horizontal="center" vertical="center"/>
      <protection locked="0"/>
    </xf>
    <xf numFmtId="174" fontId="6" fillId="13" borderId="507" xfId="5" applyNumberFormat="1" applyFont="1" applyFill="1" applyBorder="1" applyAlignment="1" applyProtection="1">
      <alignment horizontal="center" vertical="center"/>
      <protection locked="0"/>
    </xf>
    <xf numFmtId="169" fontId="6" fillId="0" borderId="0" xfId="0" applyNumberFormat="1" applyFont="1" applyBorder="1" applyProtection="1"/>
    <xf numFmtId="168" fontId="6" fillId="0" borderId="512" xfId="5" applyNumberFormat="1" applyFont="1" applyFill="1" applyBorder="1" applyAlignment="1" applyProtection="1">
      <alignment horizontal="center" vertical="center"/>
    </xf>
    <xf numFmtId="44" fontId="6" fillId="0" borderId="512" xfId="2" applyFont="1" applyFill="1" applyBorder="1" applyAlignment="1" applyProtection="1">
      <alignment horizontal="center" vertical="center"/>
    </xf>
    <xf numFmtId="38" fontId="6" fillId="13" borderId="502" xfId="0" applyNumberFormat="1" applyFont="1" applyFill="1" applyBorder="1" applyAlignment="1" applyProtection="1">
      <alignment vertical="center"/>
      <protection locked="0"/>
    </xf>
    <xf numFmtId="38" fontId="6" fillId="3" borderId="513" xfId="0" applyNumberFormat="1" applyFont="1" applyFill="1" applyBorder="1" applyAlignment="1" applyProtection="1">
      <alignment horizontal="right" vertical="center"/>
    </xf>
    <xf numFmtId="10" fontId="6" fillId="3" borderId="514" xfId="0" applyNumberFormat="1" applyFont="1" applyFill="1" applyBorder="1" applyAlignment="1" applyProtection="1">
      <alignment horizontal="right" vertical="center"/>
    </xf>
    <xf numFmtId="10" fontId="6" fillId="23" borderId="500" xfId="0" applyNumberFormat="1" applyFont="1" applyFill="1" applyBorder="1" applyAlignment="1" applyProtection="1">
      <alignment vertical="center"/>
    </xf>
    <xf numFmtId="4" fontId="6" fillId="13" borderId="502" xfId="0" applyNumberFormat="1" applyFont="1" applyFill="1" applyBorder="1" applyAlignment="1" applyProtection="1">
      <alignment vertical="center"/>
      <protection locked="0"/>
    </xf>
    <xf numFmtId="40" fontId="6" fillId="25" borderId="513" xfId="0" applyNumberFormat="1" applyFont="1" applyFill="1" applyBorder="1" applyAlignment="1" applyProtection="1">
      <alignment horizontal="right" vertical="center"/>
      <protection locked="0"/>
    </xf>
    <xf numFmtId="10" fontId="6" fillId="13" borderId="516" xfId="0" applyNumberFormat="1" applyFont="1" applyFill="1" applyBorder="1" applyAlignment="1" applyProtection="1">
      <alignment horizontal="right" vertical="center"/>
      <protection locked="0"/>
    </xf>
    <xf numFmtId="10" fontId="6" fillId="13" borderId="515" xfId="0" applyNumberFormat="1" applyFont="1" applyFill="1" applyBorder="1" applyAlignment="1" applyProtection="1">
      <alignment horizontal="right" vertical="center"/>
      <protection locked="0"/>
    </xf>
    <xf numFmtId="164" fontId="6" fillId="23" borderId="517" xfId="0" applyNumberFormat="1" applyFont="1" applyFill="1" applyBorder="1" applyAlignment="1" applyProtection="1">
      <alignment horizontal="center" vertical="top"/>
    </xf>
    <xf numFmtId="0" fontId="6" fillId="23" borderId="518" xfId="0" applyNumberFormat="1" applyFont="1" applyFill="1" applyBorder="1" applyAlignment="1" applyProtection="1">
      <alignment horizontal="left" vertical="top" wrapText="1"/>
    </xf>
    <xf numFmtId="38" fontId="6" fillId="23" borderId="518" xfId="0" applyNumberFormat="1" applyFont="1" applyFill="1" applyBorder="1" applyAlignment="1" applyProtection="1">
      <alignment vertical="top"/>
    </xf>
    <xf numFmtId="38" fontId="6" fillId="3" borderId="519" xfId="0" applyNumberFormat="1" applyFont="1" applyFill="1" applyBorder="1" applyAlignment="1" applyProtection="1">
      <alignment horizontal="right" vertical="top"/>
    </xf>
    <xf numFmtId="164" fontId="6" fillId="25" borderId="521" xfId="0" applyFont="1" applyFill="1" applyBorder="1" applyAlignment="1" applyProtection="1">
      <alignment horizontal="left" vertical="top" wrapText="1"/>
      <protection locked="0"/>
    </xf>
    <xf numFmtId="174" fontId="6" fillId="13" borderId="500" xfId="5" applyNumberFormat="1" applyFont="1" applyFill="1" applyBorder="1" applyAlignment="1" applyProtection="1">
      <alignment horizontal="center" vertical="center"/>
      <protection locked="0"/>
    </xf>
    <xf numFmtId="164" fontId="6" fillId="25" borderId="525" xfId="0" applyFont="1" applyFill="1" applyBorder="1" applyAlignment="1" applyProtection="1">
      <alignment horizontal="left" vertical="top" wrapText="1"/>
      <protection locked="0"/>
    </xf>
    <xf numFmtId="164" fontId="115" fillId="23" borderId="0" xfId="0" applyFont="1" applyFill="1" applyBorder="1" applyAlignment="1" applyProtection="1">
      <alignment horizontal="left" vertical="center"/>
      <protection hidden="1"/>
    </xf>
    <xf numFmtId="164" fontId="115" fillId="23" borderId="0" xfId="0" applyFont="1" applyFill="1" applyBorder="1" applyAlignment="1" applyProtection="1">
      <alignment vertical="center"/>
      <protection hidden="1"/>
    </xf>
    <xf numFmtId="169" fontId="115" fillId="0" borderId="0" xfId="0" applyNumberFormat="1" applyFont="1" applyFill="1" applyBorder="1" applyProtection="1">
      <protection hidden="1"/>
    </xf>
    <xf numFmtId="164" fontId="116" fillId="0" borderId="0" xfId="0" applyFont="1" applyProtection="1"/>
    <xf numFmtId="10" fontId="6" fillId="5" borderId="338" xfId="0" applyNumberFormat="1" applyFont="1" applyFill="1" applyBorder="1" applyAlignment="1" applyProtection="1">
      <alignment horizontal="right" vertical="center"/>
    </xf>
    <xf numFmtId="164" fontId="7" fillId="12" borderId="528" xfId="0" applyNumberFormat="1" applyFont="1" applyFill="1" applyBorder="1" applyAlignment="1" applyProtection="1">
      <alignment horizontal="center" vertical="center" textRotation="90"/>
    </xf>
    <xf numFmtId="164" fontId="7" fillId="12" borderId="528" xfId="0" applyNumberFormat="1" applyFont="1" applyFill="1" applyBorder="1" applyAlignment="1" applyProtection="1">
      <alignment horizontal="center" vertical="center" wrapText="1"/>
    </xf>
    <xf numFmtId="164" fontId="7" fillId="12" borderId="529" xfId="0" applyNumberFormat="1" applyFont="1" applyFill="1" applyBorder="1" applyAlignment="1" applyProtection="1">
      <alignment horizontal="center" vertical="center" wrapText="1"/>
    </xf>
    <xf numFmtId="38" fontId="7" fillId="12" borderId="528" xfId="0" applyNumberFormat="1" applyFont="1" applyFill="1" applyBorder="1" applyAlignment="1" applyProtection="1">
      <alignment horizontal="center" vertical="center" wrapText="1"/>
    </xf>
    <xf numFmtId="38" fontId="7" fillId="3" borderId="530" xfId="0" applyNumberFormat="1" applyFont="1" applyFill="1" applyBorder="1" applyAlignment="1" applyProtection="1">
      <alignment horizontal="center" vertical="center" wrapText="1"/>
    </xf>
    <xf numFmtId="165" fontId="14" fillId="3" borderId="531" xfId="0" applyNumberFormat="1" applyFont="1" applyFill="1" applyBorder="1" applyAlignment="1" applyProtection="1">
      <alignment horizontal="right" vertical="center"/>
    </xf>
    <xf numFmtId="38" fontId="14" fillId="3" borderId="511" xfId="0" applyNumberFormat="1" applyFont="1" applyFill="1" applyBorder="1" applyAlignment="1" applyProtection="1">
      <alignment horizontal="right" vertical="center"/>
    </xf>
    <xf numFmtId="3" fontId="93" fillId="3" borderId="510" xfId="0" applyNumberFormat="1" applyFont="1" applyFill="1" applyBorder="1" applyAlignment="1" applyProtection="1">
      <alignment horizontal="right" vertical="center"/>
    </xf>
    <xf numFmtId="38" fontId="6" fillId="12" borderId="510" xfId="0" applyNumberFormat="1" applyFont="1" applyFill="1" applyBorder="1" applyAlignment="1" applyProtection="1">
      <alignment horizontal="right" vertical="center"/>
    </xf>
    <xf numFmtId="165" fontId="93" fillId="12" borderId="531" xfId="0" applyNumberFormat="1" applyFont="1" applyFill="1" applyBorder="1" applyAlignment="1" applyProtection="1">
      <alignment horizontal="right" vertical="center"/>
    </xf>
    <xf numFmtId="38" fontId="6" fillId="12" borderId="511" xfId="0" applyNumberFormat="1" applyFont="1" applyFill="1" applyBorder="1" applyAlignment="1" applyProtection="1">
      <alignment horizontal="right" vertical="center"/>
    </xf>
    <xf numFmtId="165" fontId="14" fillId="12" borderId="510" xfId="0" applyNumberFormat="1" applyFont="1" applyFill="1" applyBorder="1" applyAlignment="1" applyProtection="1">
      <alignment horizontal="right" vertical="center"/>
    </xf>
    <xf numFmtId="38" fontId="6" fillId="12" borderId="458" xfId="0" applyNumberFormat="1" applyFont="1" applyFill="1" applyBorder="1" applyAlignment="1" applyProtection="1">
      <alignment horizontal="right" vertical="center"/>
    </xf>
    <xf numFmtId="165" fontId="14" fillId="3" borderId="531" xfId="0" applyNumberFormat="1" applyFont="1" applyFill="1" applyBorder="1" applyAlignment="1" applyProtection="1">
      <alignment horizontal="center" vertical="center"/>
    </xf>
    <xf numFmtId="3" fontId="14" fillId="3" borderId="510" xfId="0" applyNumberFormat="1" applyFont="1" applyFill="1" applyBorder="1" applyAlignment="1" applyProtection="1">
      <alignment horizontal="right" vertical="center"/>
    </xf>
    <xf numFmtId="165" fontId="14" fillId="12" borderId="531" xfId="0" applyNumberFormat="1" applyFont="1" applyFill="1" applyBorder="1" applyAlignment="1" applyProtection="1">
      <alignment horizontal="center" vertical="center"/>
    </xf>
    <xf numFmtId="165" fontId="14" fillId="12" borderId="510" xfId="0" applyNumberFormat="1" applyFont="1" applyFill="1" applyBorder="1" applyAlignment="1" applyProtection="1">
      <alignment horizontal="center" vertical="center"/>
    </xf>
    <xf numFmtId="38" fontId="6" fillId="0" borderId="511" xfId="0" applyNumberFormat="1" applyFont="1" applyFill="1" applyBorder="1" applyAlignment="1" applyProtection="1">
      <alignment horizontal="right" vertical="center"/>
    </xf>
    <xf numFmtId="165" fontId="14" fillId="3" borderId="479" xfId="0" applyNumberFormat="1" applyFont="1" applyFill="1" applyBorder="1" applyAlignment="1" applyProtection="1">
      <alignment horizontal="center" vertical="center"/>
    </xf>
    <xf numFmtId="38" fontId="6" fillId="3" borderId="511" xfId="0" applyNumberFormat="1" applyFont="1" applyFill="1" applyBorder="1" applyAlignment="1" applyProtection="1">
      <alignment horizontal="right" vertical="center"/>
    </xf>
    <xf numFmtId="165" fontId="14" fillId="3" borderId="510" xfId="0" applyNumberFormat="1" applyFont="1" applyFill="1" applyBorder="1" applyAlignment="1" applyProtection="1">
      <alignment horizontal="center" vertical="center"/>
    </xf>
    <xf numFmtId="164" fontId="7" fillId="0" borderId="0" xfId="0" applyNumberFormat="1" applyFont="1" applyFill="1" applyBorder="1" applyAlignment="1" applyProtection="1">
      <alignment horizontal="center" vertical="center"/>
    </xf>
    <xf numFmtId="0" fontId="6" fillId="0" borderId="479" xfId="0" applyNumberFormat="1" applyFont="1" applyFill="1" applyBorder="1" applyAlignment="1" applyProtection="1">
      <alignment horizontal="center" vertical="center"/>
    </xf>
    <xf numFmtId="0" fontId="6" fillId="0" borderId="479" xfId="5" applyNumberFormat="1" applyFont="1" applyFill="1" applyBorder="1" applyAlignment="1" applyProtection="1">
      <alignment horizontal="center" vertical="center"/>
    </xf>
    <xf numFmtId="10" fontId="6" fillId="38" borderId="5" xfId="5" applyNumberFormat="1" applyFont="1" applyFill="1" applyBorder="1" applyAlignment="1" applyProtection="1">
      <alignment vertical="center"/>
      <protection locked="0"/>
    </xf>
    <xf numFmtId="164" fontId="3" fillId="23" borderId="0" xfId="0" applyFont="1" applyFill="1" applyBorder="1" applyAlignment="1" applyProtection="1">
      <alignment horizontal="left" vertical="center" wrapText="1"/>
    </xf>
    <xf numFmtId="10" fontId="6" fillId="13" borderId="478" xfId="5" applyNumberFormat="1" applyFont="1" applyFill="1" applyBorder="1" applyAlignment="1" applyProtection="1">
      <alignment horizontal="right" vertical="center"/>
      <protection locked="0"/>
    </xf>
    <xf numFmtId="10" fontId="6" fillId="13" borderId="474" xfId="5" applyNumberFormat="1" applyFont="1" applyFill="1" applyBorder="1" applyAlignment="1" applyProtection="1">
      <alignment horizontal="right" vertical="center"/>
      <protection locked="0"/>
    </xf>
    <xf numFmtId="10" fontId="6" fillId="13" borderId="515" xfId="5" applyNumberFormat="1" applyFont="1" applyFill="1" applyBorder="1" applyAlignment="1" applyProtection="1">
      <alignment horizontal="right" vertical="center"/>
      <protection locked="0"/>
    </xf>
    <xf numFmtId="10" fontId="6" fillId="13" borderId="475" xfId="5" applyNumberFormat="1" applyFont="1" applyFill="1" applyBorder="1" applyAlignment="1" applyProtection="1">
      <alignment horizontal="right" vertical="center"/>
      <protection locked="0"/>
    </xf>
    <xf numFmtId="10" fontId="6" fillId="13" borderId="424" xfId="5" applyNumberFormat="1" applyFont="1" applyFill="1" applyBorder="1" applyAlignment="1" applyProtection="1">
      <alignment horizontal="right" vertical="center"/>
      <protection locked="0"/>
    </xf>
    <xf numFmtId="10" fontId="6" fillId="13" borderId="476" xfId="5" applyNumberFormat="1" applyFont="1" applyFill="1" applyBorder="1" applyAlignment="1" applyProtection="1">
      <alignment horizontal="right" vertical="center"/>
      <protection locked="0"/>
    </xf>
    <xf numFmtId="10" fontId="6" fillId="13" borderId="477" xfId="0" applyNumberFormat="1" applyFont="1" applyFill="1" applyBorder="1" applyAlignment="1" applyProtection="1">
      <alignment horizontal="right" vertical="center"/>
    </xf>
    <xf numFmtId="10" fontId="6" fillId="13" borderId="454" xfId="0" applyNumberFormat="1" applyFont="1" applyFill="1" applyBorder="1" applyAlignment="1" applyProtection="1">
      <alignment horizontal="right" vertical="center"/>
    </xf>
    <xf numFmtId="40" fontId="6" fillId="23" borderId="240" xfId="1" applyNumberFormat="1" applyFont="1" applyFill="1" applyBorder="1" applyAlignment="1" applyProtection="1">
      <alignment horizontal="right" vertical="center"/>
    </xf>
    <xf numFmtId="177" fontId="6" fillId="0" borderId="0" xfId="4" applyNumberFormat="1" applyFont="1" applyAlignment="1">
      <alignment horizontal="center" vertical="center"/>
    </xf>
    <xf numFmtId="164" fontId="6" fillId="0" borderId="0" xfId="4" applyFont="1" applyAlignment="1">
      <alignment vertical="center"/>
    </xf>
    <xf numFmtId="177" fontId="6" fillId="0" borderId="0" xfId="4" applyNumberFormat="1" applyFont="1" applyAlignment="1">
      <alignment horizontal="center" vertical="center" wrapText="1"/>
    </xf>
    <xf numFmtId="164" fontId="6" fillId="0" borderId="0" xfId="4" applyFont="1" applyAlignment="1">
      <alignment vertical="center" wrapText="1"/>
    </xf>
    <xf numFmtId="164" fontId="7" fillId="25" borderId="346" xfId="0" applyFont="1" applyFill="1" applyBorder="1" applyAlignment="1" applyProtection="1">
      <alignment horizontal="center" vertical="center" wrapText="1"/>
    </xf>
    <xf numFmtId="169" fontId="7" fillId="0" borderId="52" xfId="0" applyNumberFormat="1" applyFont="1" applyFill="1" applyBorder="1" applyAlignment="1" applyProtection="1">
      <alignment horizontal="right" vertical="center"/>
    </xf>
    <xf numFmtId="164" fontId="6" fillId="0" borderId="0" xfId="0" applyFont="1" applyFill="1" applyAlignment="1" applyProtection="1">
      <alignment vertical="center"/>
    </xf>
    <xf numFmtId="169" fontId="6" fillId="0" borderId="0" xfId="0" applyNumberFormat="1" applyFont="1" applyFill="1" applyAlignment="1" applyProtection="1">
      <alignment vertical="center"/>
    </xf>
    <xf numFmtId="164" fontId="7" fillId="0" borderId="0" xfId="0" applyNumberFormat="1" applyFont="1" applyFill="1" applyBorder="1" applyAlignment="1" applyProtection="1">
      <alignment horizontal="center" vertical="center"/>
    </xf>
    <xf numFmtId="164" fontId="6" fillId="3" borderId="100" xfId="0" applyFont="1" applyFill="1" applyBorder="1" applyAlignment="1" applyProtection="1">
      <alignment horizontal="center" vertical="center"/>
    </xf>
    <xf numFmtId="3" fontId="14" fillId="3" borderId="50" xfId="0" applyNumberFormat="1" applyFont="1" applyFill="1" applyBorder="1" applyAlignment="1" applyProtection="1">
      <alignment horizontal="right" vertical="center"/>
    </xf>
    <xf numFmtId="3" fontId="6" fillId="3" borderId="542" xfId="0" applyNumberFormat="1" applyFont="1" applyFill="1" applyBorder="1" applyAlignment="1" applyProtection="1">
      <alignment horizontal="right" vertical="center"/>
    </xf>
    <xf numFmtId="38" fontId="31" fillId="5" borderId="327" xfId="0" applyNumberFormat="1" applyFont="1" applyFill="1" applyBorder="1" applyAlignment="1" applyProtection="1">
      <alignment horizontal="right" vertical="center"/>
    </xf>
    <xf numFmtId="40" fontId="6" fillId="13" borderId="545" xfId="1" applyNumberFormat="1" applyFont="1" applyFill="1" applyBorder="1" applyAlignment="1" applyProtection="1">
      <alignment horizontal="right" vertical="center"/>
      <protection locked="0"/>
    </xf>
    <xf numFmtId="4" fontId="18" fillId="7" borderId="544" xfId="0" applyNumberFormat="1" applyFont="1" applyFill="1" applyBorder="1" applyAlignment="1" applyProtection="1">
      <alignment horizontal="right" vertical="center"/>
    </xf>
    <xf numFmtId="38" fontId="6" fillId="0" borderId="325" xfId="0" applyNumberFormat="1" applyFont="1" applyFill="1" applyBorder="1" applyAlignment="1" applyProtection="1">
      <alignment horizontal="right" vertical="center"/>
    </xf>
    <xf numFmtId="38" fontId="6" fillId="0" borderId="327" xfId="0" applyNumberFormat="1" applyFont="1" applyFill="1" applyBorder="1" applyAlignment="1" applyProtection="1">
      <alignment horizontal="right" vertical="center"/>
    </xf>
    <xf numFmtId="38" fontId="6" fillId="18" borderId="365" xfId="5" applyNumberFormat="1" applyFont="1" applyFill="1" applyBorder="1" applyAlignment="1" applyProtection="1">
      <alignment horizontal="right" vertical="center"/>
    </xf>
    <xf numFmtId="38" fontId="18" fillId="8" borderId="361" xfId="0" applyNumberFormat="1" applyFont="1" applyFill="1" applyBorder="1" applyAlignment="1" applyProtection="1">
      <alignment horizontal="right" vertical="center"/>
    </xf>
    <xf numFmtId="38" fontId="6" fillId="18" borderId="396" xfId="5" applyNumberFormat="1" applyFont="1" applyFill="1" applyBorder="1" applyAlignment="1" applyProtection="1">
      <alignment horizontal="right" vertical="center"/>
    </xf>
    <xf numFmtId="38" fontId="18" fillId="7" borderId="393" xfId="0" applyNumberFormat="1" applyFont="1" applyFill="1" applyBorder="1" applyAlignment="1" applyProtection="1">
      <alignment horizontal="right" vertical="center"/>
    </xf>
    <xf numFmtId="38" fontId="6" fillId="3" borderId="369" xfId="0" applyNumberFormat="1" applyFont="1" applyFill="1" applyBorder="1" applyAlignment="1" applyProtection="1">
      <alignment horizontal="right" vertical="center"/>
    </xf>
    <xf numFmtId="38" fontId="6" fillId="23" borderId="240" xfId="1" applyNumberFormat="1" applyFont="1" applyFill="1" applyBorder="1" applyAlignment="1" applyProtection="1">
      <alignment horizontal="right" vertical="center"/>
    </xf>
    <xf numFmtId="164" fontId="17" fillId="0" borderId="0" xfId="0" applyFont="1" applyBorder="1" applyAlignment="1" applyProtection="1">
      <alignment horizontal="center"/>
    </xf>
    <xf numFmtId="169" fontId="6" fillId="3" borderId="142" xfId="0" applyNumberFormat="1" applyFont="1" applyFill="1" applyBorder="1" applyAlignment="1" applyProtection="1">
      <alignment vertical="center"/>
    </xf>
    <xf numFmtId="164" fontId="117" fillId="28" borderId="16" xfId="0" applyNumberFormat="1" applyFont="1" applyFill="1" applyBorder="1" applyAlignment="1" applyProtection="1">
      <alignment vertical="center"/>
    </xf>
    <xf numFmtId="38" fontId="118" fillId="28" borderId="0" xfId="0" applyNumberFormat="1" applyFont="1" applyFill="1" applyBorder="1" applyAlignment="1" applyProtection="1">
      <alignment vertical="top" wrapText="1"/>
    </xf>
    <xf numFmtId="38" fontId="117" fillId="28" borderId="0" xfId="0" applyNumberFormat="1" applyFont="1" applyFill="1" applyBorder="1" applyAlignment="1" applyProtection="1">
      <alignment vertical="center"/>
    </xf>
    <xf numFmtId="37" fontId="117" fillId="28" borderId="0" xfId="0" applyNumberFormat="1" applyFont="1" applyFill="1" applyBorder="1" applyAlignment="1" applyProtection="1">
      <alignment vertical="center"/>
    </xf>
    <xf numFmtId="38" fontId="118" fillId="28" borderId="157" xfId="0" applyNumberFormat="1" applyFont="1" applyFill="1" applyBorder="1" applyAlignment="1" applyProtection="1">
      <alignment vertical="top" wrapText="1"/>
    </xf>
    <xf numFmtId="169" fontId="117" fillId="3" borderId="142" xfId="0" applyNumberFormat="1" applyFont="1" applyFill="1" applyBorder="1" applyAlignment="1" applyProtection="1">
      <alignment vertical="center"/>
    </xf>
    <xf numFmtId="169" fontId="117" fillId="0" borderId="0" xfId="0" applyNumberFormat="1" applyFont="1" applyFill="1" applyBorder="1" applyAlignment="1" applyProtection="1">
      <alignment vertical="center"/>
    </xf>
    <xf numFmtId="164" fontId="117" fillId="0" borderId="0" xfId="0" applyNumberFormat="1" applyFont="1" applyAlignment="1" applyProtection="1">
      <alignment vertical="center"/>
    </xf>
    <xf numFmtId="164" fontId="117" fillId="0" borderId="0" xfId="0" applyFont="1" applyProtection="1"/>
    <xf numFmtId="169" fontId="117" fillId="0" borderId="0" xfId="0" applyNumberFormat="1" applyFont="1" applyAlignment="1" applyProtection="1">
      <alignment vertical="center"/>
    </xf>
    <xf numFmtId="164" fontId="117" fillId="0" borderId="0" xfId="0" applyFont="1" applyAlignment="1" applyProtection="1">
      <alignment vertical="center"/>
    </xf>
    <xf numFmtId="164" fontId="117" fillId="28" borderId="63" xfId="0" applyNumberFormat="1" applyFont="1" applyFill="1" applyBorder="1" applyAlignment="1" applyProtection="1">
      <alignment vertical="center"/>
    </xf>
    <xf numFmtId="38" fontId="117" fillId="28" borderId="63" xfId="0" applyNumberFormat="1" applyFont="1" applyFill="1" applyBorder="1" applyAlignment="1" applyProtection="1">
      <alignment vertical="center"/>
    </xf>
    <xf numFmtId="164" fontId="117" fillId="28" borderId="0" xfId="0" applyFont="1" applyFill="1" applyBorder="1" applyAlignment="1" applyProtection="1">
      <alignment vertical="center"/>
    </xf>
    <xf numFmtId="164" fontId="119" fillId="12" borderId="0" xfId="0" applyNumberFormat="1" applyFont="1" applyFill="1" applyBorder="1" applyAlignment="1" applyProtection="1">
      <alignment vertical="center"/>
    </xf>
    <xf numFmtId="165" fontId="120" fillId="3" borderId="0" xfId="0" applyNumberFormat="1" applyFont="1" applyFill="1" applyBorder="1" applyAlignment="1" applyProtection="1">
      <alignment horizontal="center" vertical="center"/>
    </xf>
    <xf numFmtId="38" fontId="119" fillId="3" borderId="0" xfId="0" applyNumberFormat="1" applyFont="1" applyFill="1" applyBorder="1" applyAlignment="1" applyProtection="1">
      <alignment vertical="center"/>
    </xf>
    <xf numFmtId="165" fontId="120" fillId="5" borderId="0" xfId="0" applyNumberFormat="1" applyFont="1" applyFill="1" applyBorder="1" applyAlignment="1" applyProtection="1">
      <alignment horizontal="center" vertical="center"/>
    </xf>
    <xf numFmtId="38" fontId="119" fillId="5" borderId="0" xfId="0" applyNumberFormat="1" applyFont="1" applyFill="1" applyBorder="1" applyAlignment="1" applyProtection="1">
      <alignment vertical="center"/>
    </xf>
    <xf numFmtId="38" fontId="121" fillId="3" borderId="0" xfId="0" applyNumberFormat="1" applyFont="1" applyFill="1" applyBorder="1" applyAlignment="1" applyProtection="1">
      <alignment vertical="center"/>
    </xf>
    <xf numFmtId="169" fontId="119" fillId="28" borderId="0" xfId="0" applyNumberFormat="1" applyFont="1" applyFill="1" applyBorder="1" applyAlignment="1" applyProtection="1">
      <alignment vertical="center"/>
    </xf>
    <xf numFmtId="169" fontId="119" fillId="0" borderId="0" xfId="0" applyNumberFormat="1" applyFont="1" applyFill="1" applyBorder="1" applyAlignment="1" applyProtection="1">
      <alignment vertical="center"/>
    </xf>
    <xf numFmtId="164" fontId="119" fillId="0" borderId="0" xfId="0" applyFont="1" applyFill="1" applyBorder="1" applyAlignment="1" applyProtection="1">
      <alignment vertical="center"/>
    </xf>
    <xf numFmtId="164" fontId="120" fillId="0" borderId="0" xfId="0" applyFont="1" applyFill="1" applyBorder="1" applyProtection="1"/>
    <xf numFmtId="164" fontId="119" fillId="0" borderId="0" xfId="0" applyFont="1" applyAlignment="1" applyProtection="1">
      <alignment vertical="center"/>
    </xf>
    <xf numFmtId="164" fontId="119" fillId="0" borderId="0" xfId="0" applyNumberFormat="1" applyFont="1" applyAlignment="1" applyProtection="1">
      <alignment vertical="center"/>
    </xf>
    <xf numFmtId="164" fontId="119" fillId="0" borderId="0" xfId="0" applyFont="1" applyProtection="1"/>
    <xf numFmtId="38" fontId="119" fillId="0" borderId="0" xfId="0" applyNumberFormat="1" applyFont="1" applyProtection="1"/>
    <xf numFmtId="169" fontId="119" fillId="0" borderId="0" xfId="0" applyNumberFormat="1" applyFont="1" applyProtection="1"/>
    <xf numFmtId="169" fontId="119" fillId="0" borderId="0" xfId="0" applyNumberFormat="1" applyFont="1" applyFill="1" applyProtection="1"/>
    <xf numFmtId="164" fontId="119" fillId="0" borderId="0" xfId="0" applyFont="1" applyFill="1" applyProtection="1"/>
    <xf numFmtId="6" fontId="122" fillId="3" borderId="0" xfId="0" applyNumberFormat="1" applyFont="1" applyFill="1" applyBorder="1" applyAlignment="1" applyProtection="1">
      <alignment vertical="center"/>
    </xf>
    <xf numFmtId="164" fontId="119" fillId="3" borderId="0" xfId="0" applyFont="1" applyFill="1" applyBorder="1" applyAlignment="1" applyProtection="1">
      <alignment vertical="center"/>
    </xf>
    <xf numFmtId="38" fontId="123" fillId="5" borderId="0" xfId="0" applyNumberFormat="1" applyFont="1" applyFill="1" applyBorder="1" applyAlignment="1" applyProtection="1">
      <alignment vertical="center"/>
    </xf>
    <xf numFmtId="38" fontId="123" fillId="3" borderId="0" xfId="0" applyNumberFormat="1" applyFont="1" applyFill="1" applyBorder="1" applyAlignment="1" applyProtection="1">
      <alignment vertical="center"/>
    </xf>
    <xf numFmtId="165" fontId="122" fillId="3" borderId="0" xfId="0" applyNumberFormat="1" applyFont="1" applyFill="1" applyBorder="1" applyAlignment="1" applyProtection="1">
      <alignment horizontal="right" vertical="center"/>
    </xf>
    <xf numFmtId="38" fontId="122" fillId="3" borderId="412" xfId="0" applyNumberFormat="1" applyFont="1" applyFill="1" applyBorder="1" applyAlignment="1" applyProtection="1">
      <alignment horizontal="right" vertical="center"/>
    </xf>
    <xf numFmtId="169" fontId="119" fillId="5" borderId="0" xfId="0" applyNumberFormat="1" applyFont="1" applyFill="1" applyBorder="1" applyAlignment="1" applyProtection="1">
      <alignment vertical="center"/>
    </xf>
    <xf numFmtId="164" fontId="119" fillId="0" borderId="0" xfId="0" applyFont="1" applyFill="1" applyAlignment="1" applyProtection="1">
      <alignment vertical="center"/>
    </xf>
    <xf numFmtId="169" fontId="119" fillId="0" borderId="0" xfId="0" applyNumberFormat="1" applyFont="1" applyFill="1" applyAlignment="1" applyProtection="1">
      <alignment vertical="center"/>
    </xf>
    <xf numFmtId="164" fontId="123" fillId="3" borderId="0" xfId="0" applyNumberFormat="1" applyFont="1" applyFill="1" applyBorder="1" applyAlignment="1" applyProtection="1">
      <alignment vertical="center"/>
    </xf>
    <xf numFmtId="38" fontId="119" fillId="0" borderId="0" xfId="0" applyNumberFormat="1" applyFont="1" applyBorder="1" applyProtection="1"/>
    <xf numFmtId="164" fontId="96" fillId="3" borderId="142" xfId="0" applyNumberFormat="1" applyFont="1" applyFill="1" applyBorder="1" applyAlignment="1" applyProtection="1">
      <alignment vertical="center"/>
    </xf>
    <xf numFmtId="164" fontId="96" fillId="3" borderId="0" xfId="0" applyNumberFormat="1" applyFont="1" applyFill="1" applyBorder="1" applyAlignment="1" applyProtection="1">
      <alignment vertical="center"/>
    </xf>
    <xf numFmtId="164" fontId="96" fillId="0" borderId="0" xfId="0" applyNumberFormat="1" applyFont="1" applyFill="1" applyBorder="1" applyAlignment="1" applyProtection="1">
      <alignment vertical="center"/>
    </xf>
    <xf numFmtId="167" fontId="119" fillId="0" borderId="0" xfId="0" applyNumberFormat="1" applyFont="1" applyFill="1" applyBorder="1" applyAlignment="1" applyProtection="1">
      <alignment vertical="center"/>
    </xf>
    <xf numFmtId="169" fontId="123" fillId="0" borderId="0" xfId="0" applyNumberFormat="1" applyFont="1" applyFill="1" applyBorder="1" applyAlignment="1" applyProtection="1">
      <alignment vertical="center"/>
    </xf>
    <xf numFmtId="39" fontId="119" fillId="0" borderId="0" xfId="0" applyNumberFormat="1" applyFont="1" applyFill="1" applyAlignment="1" applyProtection="1">
      <alignment vertical="center"/>
    </xf>
    <xf numFmtId="164" fontId="119" fillId="0" borderId="0" xfId="0" applyFont="1" applyBorder="1" applyAlignment="1" applyProtection="1">
      <alignment horizontal="right" vertical="center"/>
    </xf>
    <xf numFmtId="40" fontId="119" fillId="0" borderId="0" xfId="0" applyNumberFormat="1" applyFont="1" applyBorder="1" applyAlignment="1" applyProtection="1">
      <alignment horizontal="right" vertical="center"/>
    </xf>
    <xf numFmtId="40" fontId="119" fillId="0" borderId="97" xfId="0" applyNumberFormat="1" applyFont="1" applyBorder="1" applyAlignment="1" applyProtection="1">
      <alignment horizontal="right" vertical="center"/>
    </xf>
    <xf numFmtId="164" fontId="3" fillId="0" borderId="0" xfId="0" applyFont="1" applyFill="1" applyBorder="1" applyAlignment="1" applyProtection="1">
      <alignment textRotation="90"/>
    </xf>
    <xf numFmtId="164" fontId="6" fillId="0" borderId="0" xfId="0" applyFont="1" applyFill="1" applyBorder="1" applyAlignment="1" applyProtection="1">
      <alignment textRotation="90"/>
    </xf>
    <xf numFmtId="164" fontId="6" fillId="0" borderId="0" xfId="0" applyFont="1" applyBorder="1" applyAlignment="1" applyProtection="1">
      <alignment textRotation="90"/>
    </xf>
    <xf numFmtId="10" fontId="7" fillId="0" borderId="0" xfId="1" applyNumberFormat="1" applyFont="1" applyFill="1" applyBorder="1" applyAlignment="1" applyProtection="1">
      <alignment horizontal="center" textRotation="90"/>
    </xf>
    <xf numFmtId="169" fontId="6" fillId="0" borderId="0" xfId="0" applyNumberFormat="1" applyFont="1" applyAlignment="1" applyProtection="1">
      <alignment textRotation="90"/>
    </xf>
    <xf numFmtId="164" fontId="6" fillId="0" borderId="0" xfId="0" applyFont="1" applyAlignment="1" applyProtection="1">
      <alignment textRotation="90"/>
    </xf>
    <xf numFmtId="169" fontId="3" fillId="0" borderId="0" xfId="0" applyNumberFormat="1" applyFont="1" applyFill="1" applyBorder="1" applyProtection="1"/>
    <xf numFmtId="169" fontId="62" fillId="0" borderId="0" xfId="0" applyNumberFormat="1" applyFont="1" applyFill="1" applyBorder="1" applyProtection="1"/>
    <xf numFmtId="169" fontId="62" fillId="0" borderId="0" xfId="0" applyNumberFormat="1" applyFont="1" applyFill="1" applyProtection="1"/>
    <xf numFmtId="164" fontId="117" fillId="28" borderId="142" xfId="0" applyNumberFormat="1" applyFont="1" applyFill="1" applyBorder="1" applyAlignment="1" applyProtection="1">
      <alignment vertical="center"/>
    </xf>
    <xf numFmtId="164" fontId="117" fillId="0" borderId="0" xfId="0" applyFont="1" applyBorder="1" applyProtection="1"/>
    <xf numFmtId="164" fontId="6" fillId="28" borderId="142" xfId="0" applyNumberFormat="1" applyFont="1" applyFill="1" applyBorder="1" applyAlignment="1" applyProtection="1">
      <alignment vertical="center"/>
    </xf>
    <xf numFmtId="38" fontId="6" fillId="28" borderId="548" xfId="0" applyNumberFormat="1" applyFont="1" applyFill="1" applyBorder="1" applyAlignment="1" applyProtection="1">
      <alignment vertical="center"/>
    </xf>
    <xf numFmtId="38" fontId="119" fillId="3" borderId="157" xfId="0" applyNumberFormat="1" applyFont="1" applyFill="1" applyBorder="1" applyAlignment="1" applyProtection="1">
      <alignment vertical="center"/>
    </xf>
    <xf numFmtId="38" fontId="6" fillId="18" borderId="549" xfId="5" applyNumberFormat="1" applyFont="1" applyFill="1" applyBorder="1" applyAlignment="1" applyProtection="1">
      <alignment horizontal="right" vertical="center"/>
    </xf>
    <xf numFmtId="38" fontId="18" fillId="7" borderId="550" xfId="0" applyNumberFormat="1" applyFont="1" applyFill="1" applyBorder="1" applyAlignment="1" applyProtection="1">
      <alignment horizontal="right" vertical="center"/>
    </xf>
    <xf numFmtId="3" fontId="14" fillId="3" borderId="413" xfId="0" applyNumberFormat="1" applyFont="1" applyFill="1" applyBorder="1" applyAlignment="1" applyProtection="1">
      <alignment horizontal="right" vertical="center"/>
    </xf>
    <xf numFmtId="3" fontId="14" fillId="3" borderId="163" xfId="0" applyNumberFormat="1" applyFont="1" applyFill="1" applyBorder="1" applyAlignment="1" applyProtection="1">
      <alignment horizontal="right" vertical="center"/>
    </xf>
    <xf numFmtId="38" fontId="6" fillId="12" borderId="479" xfId="0" applyNumberFormat="1" applyFont="1" applyFill="1" applyBorder="1" applyAlignment="1" applyProtection="1">
      <alignment horizontal="right" vertical="center"/>
    </xf>
    <xf numFmtId="164" fontId="3" fillId="0" borderId="472" xfId="0" applyFont="1" applyBorder="1" applyProtection="1"/>
    <xf numFmtId="169" fontId="3" fillId="3" borderId="472" xfId="0" applyNumberFormat="1" applyFont="1" applyFill="1" applyBorder="1" applyAlignment="1" applyProtection="1">
      <alignment horizontal="center" vertical="center"/>
    </xf>
    <xf numFmtId="169" fontId="2" fillId="3" borderId="472" xfId="0" applyNumberFormat="1" applyFont="1" applyFill="1" applyBorder="1" applyAlignment="1" applyProtection="1">
      <alignment horizontal="center" vertical="center" textRotation="90" wrapText="1"/>
    </xf>
    <xf numFmtId="10" fontId="6" fillId="3" borderId="531" xfId="0" applyNumberFormat="1" applyFont="1" applyFill="1" applyBorder="1" applyAlignment="1" applyProtection="1">
      <alignment horizontal="right" vertical="center"/>
    </xf>
    <xf numFmtId="38" fontId="6" fillId="3" borderId="551" xfId="0" applyNumberFormat="1" applyFont="1" applyFill="1" applyBorder="1" applyAlignment="1" applyProtection="1">
      <alignment horizontal="right" vertical="center"/>
    </xf>
    <xf numFmtId="10" fontId="6" fillId="3" borderId="552" xfId="0" applyNumberFormat="1" applyFont="1" applyFill="1" applyBorder="1" applyAlignment="1" applyProtection="1">
      <alignment horizontal="right" vertical="center"/>
    </xf>
    <xf numFmtId="38" fontId="6" fillId="5" borderId="553" xfId="0" applyNumberFormat="1" applyFont="1" applyFill="1" applyBorder="1" applyAlignment="1" applyProtection="1">
      <alignment horizontal="right" vertical="center"/>
    </xf>
    <xf numFmtId="38" fontId="6" fillId="3" borderId="553" xfId="0" applyNumberFormat="1" applyFont="1" applyFill="1" applyBorder="1" applyAlignment="1" applyProtection="1">
      <alignment horizontal="right" vertical="center"/>
    </xf>
    <xf numFmtId="10" fontId="6" fillId="3" borderId="554" xfId="0" applyNumberFormat="1" applyFont="1" applyFill="1" applyBorder="1" applyAlignment="1" applyProtection="1">
      <alignment horizontal="right" vertical="center"/>
    </xf>
    <xf numFmtId="10" fontId="6" fillId="23" borderId="555" xfId="0" applyNumberFormat="1" applyFont="1" applyFill="1" applyBorder="1" applyAlignment="1" applyProtection="1">
      <alignment horizontal="right" vertical="center"/>
    </xf>
    <xf numFmtId="10" fontId="14" fillId="30" borderId="554" xfId="0" applyNumberFormat="1" applyFont="1" applyFill="1" applyBorder="1" applyAlignment="1" applyProtection="1">
      <alignment horizontal="right" vertical="center"/>
    </xf>
    <xf numFmtId="38" fontId="14" fillId="30" borderId="553" xfId="0" applyNumberFormat="1" applyFont="1" applyFill="1" applyBorder="1" applyAlignment="1" applyProtection="1">
      <alignment horizontal="right" vertical="center"/>
    </xf>
    <xf numFmtId="165" fontId="14" fillId="12" borderId="531" xfId="0" applyNumberFormat="1" applyFont="1" applyFill="1" applyBorder="1" applyAlignment="1" applyProtection="1">
      <alignment horizontal="right" vertical="center"/>
    </xf>
    <xf numFmtId="38" fontId="6" fillId="4" borderId="321" xfId="0" applyNumberFormat="1" applyFont="1" applyFill="1" applyBorder="1" applyAlignment="1" applyProtection="1">
      <alignment horizontal="right" vertical="center"/>
    </xf>
    <xf numFmtId="10" fontId="6" fillId="13" borderId="556" xfId="5" applyNumberFormat="1" applyFont="1" applyFill="1" applyBorder="1" applyAlignment="1" applyProtection="1">
      <alignment horizontal="right" vertical="center"/>
      <protection locked="0"/>
    </xf>
    <xf numFmtId="38" fontId="6" fillId="4" borderId="557" xfId="0" applyNumberFormat="1" applyFont="1" applyFill="1" applyBorder="1" applyAlignment="1" applyProtection="1">
      <alignment horizontal="right" vertical="center"/>
    </xf>
    <xf numFmtId="164" fontId="6" fillId="3" borderId="286" xfId="0" applyNumberFormat="1" applyFont="1" applyFill="1" applyBorder="1" applyAlignment="1" applyProtection="1">
      <alignment vertical="center"/>
    </xf>
    <xf numFmtId="38" fontId="6" fillId="3" borderId="286" xfId="0" applyNumberFormat="1" applyFont="1" applyFill="1" applyBorder="1" applyAlignment="1" applyProtection="1">
      <alignment vertical="center"/>
    </xf>
    <xf numFmtId="164" fontId="60" fillId="3" borderId="286" xfId="0" applyNumberFormat="1" applyFont="1" applyFill="1" applyBorder="1" applyAlignment="1" applyProtection="1">
      <alignment vertical="center"/>
    </xf>
    <xf numFmtId="38" fontId="60" fillId="3" borderId="286" xfId="0" applyNumberFormat="1" applyFont="1" applyFill="1" applyBorder="1" applyAlignment="1" applyProtection="1">
      <alignment vertical="center"/>
    </xf>
    <xf numFmtId="164" fontId="14" fillId="3" borderId="286" xfId="0" applyNumberFormat="1" applyFont="1" applyFill="1" applyBorder="1" applyAlignment="1" applyProtection="1">
      <alignment vertical="center"/>
    </xf>
    <xf numFmtId="172" fontId="6" fillId="18" borderId="560" xfId="5" applyNumberFormat="1" applyFont="1" applyFill="1" applyBorder="1" applyAlignment="1" applyProtection="1">
      <alignment horizontal="right" vertical="center"/>
    </xf>
    <xf numFmtId="40" fontId="6" fillId="18" borderId="561" xfId="5" applyNumberFormat="1" applyFont="1" applyFill="1" applyBorder="1" applyAlignment="1" applyProtection="1">
      <alignment horizontal="right" vertical="center"/>
    </xf>
    <xf numFmtId="172" fontId="6" fillId="18" borderId="547" xfId="5" applyNumberFormat="1" applyFont="1" applyFill="1" applyBorder="1" applyAlignment="1" applyProtection="1">
      <alignment horizontal="right" vertical="center"/>
    </xf>
    <xf numFmtId="40" fontId="6" fillId="18" borderId="549" xfId="5" applyNumberFormat="1" applyFont="1" applyFill="1" applyBorder="1" applyAlignment="1" applyProtection="1">
      <alignment horizontal="right" vertical="center"/>
    </xf>
    <xf numFmtId="40" fontId="6" fillId="18" borderId="562" xfId="5" applyNumberFormat="1" applyFont="1" applyFill="1" applyBorder="1" applyAlignment="1" applyProtection="1">
      <alignment horizontal="right" vertical="center"/>
    </xf>
    <xf numFmtId="164" fontId="6" fillId="12" borderId="543" xfId="0" applyNumberFormat="1" applyFont="1" applyFill="1" applyBorder="1" applyAlignment="1" applyProtection="1">
      <alignment vertical="center"/>
    </xf>
    <xf numFmtId="164" fontId="6" fillId="13" borderId="565" xfId="0" applyNumberFormat="1" applyFont="1" applyFill="1" applyBorder="1" applyAlignment="1" applyProtection="1">
      <alignment horizontal="center" vertical="center"/>
      <protection locked="0"/>
    </xf>
    <xf numFmtId="0" fontId="6" fillId="13" borderId="565" xfId="0" applyNumberFormat="1" applyFont="1" applyFill="1" applyBorder="1" applyAlignment="1" applyProtection="1">
      <alignment horizontal="left" vertical="center" wrapText="1"/>
      <protection locked="0"/>
    </xf>
    <xf numFmtId="10" fontId="6" fillId="23" borderId="565" xfId="0" applyNumberFormat="1" applyFont="1" applyFill="1" applyBorder="1" applyAlignment="1" applyProtection="1">
      <alignment vertical="center"/>
    </xf>
    <xf numFmtId="4" fontId="6" fillId="13" borderId="566" xfId="0" applyNumberFormat="1" applyFont="1" applyFill="1" applyBorder="1" applyAlignment="1" applyProtection="1">
      <alignment vertical="center"/>
      <protection locked="0"/>
    </xf>
    <xf numFmtId="40" fontId="6" fillId="25" borderId="567" xfId="0" applyNumberFormat="1" applyFont="1" applyFill="1" applyBorder="1" applyAlignment="1" applyProtection="1">
      <alignment horizontal="right" vertical="center"/>
      <protection locked="0"/>
    </xf>
    <xf numFmtId="10" fontId="6" fillId="3" borderId="568" xfId="0" applyNumberFormat="1" applyFont="1" applyFill="1" applyBorder="1" applyAlignment="1" applyProtection="1">
      <alignment horizontal="right" vertical="center"/>
    </xf>
    <xf numFmtId="172" fontId="6" fillId="18" borderId="569" xfId="5" applyNumberFormat="1" applyFont="1" applyFill="1" applyBorder="1" applyAlignment="1" applyProtection="1">
      <alignment horizontal="right" vertical="center"/>
    </xf>
    <xf numFmtId="40" fontId="6" fillId="18" borderId="570" xfId="5" applyNumberFormat="1" applyFont="1" applyFill="1" applyBorder="1" applyAlignment="1" applyProtection="1">
      <alignment horizontal="right" vertical="center"/>
    </xf>
    <xf numFmtId="172" fontId="6" fillId="18" borderId="571" xfId="5" applyNumberFormat="1" applyFont="1" applyFill="1" applyBorder="1" applyAlignment="1" applyProtection="1">
      <alignment horizontal="right" vertical="center"/>
    </xf>
    <xf numFmtId="172" fontId="6" fillId="18" borderId="546" xfId="5" applyNumberFormat="1" applyFont="1" applyFill="1" applyBorder="1" applyAlignment="1" applyProtection="1">
      <alignment horizontal="right" vertical="center"/>
    </xf>
    <xf numFmtId="40" fontId="6" fillId="18" borderId="572" xfId="5" applyNumberFormat="1" applyFont="1" applyFill="1" applyBorder="1" applyAlignment="1" applyProtection="1">
      <alignment horizontal="right" vertical="center"/>
    </xf>
    <xf numFmtId="3" fontId="18" fillId="7" borderId="574" xfId="0" applyNumberFormat="1" applyFont="1" applyFill="1" applyBorder="1" applyAlignment="1" applyProtection="1">
      <alignment horizontal="right" vertical="center"/>
    </xf>
    <xf numFmtId="10" fontId="6" fillId="13" borderId="575" xfId="0" applyNumberFormat="1" applyFont="1" applyFill="1" applyBorder="1" applyAlignment="1" applyProtection="1">
      <alignment horizontal="right" vertical="center"/>
    </xf>
    <xf numFmtId="40" fontId="18" fillId="7" borderId="573" xfId="0" applyNumberFormat="1" applyFont="1" applyFill="1" applyBorder="1" applyAlignment="1" applyProtection="1">
      <alignment horizontal="right" vertical="center"/>
    </xf>
    <xf numFmtId="40" fontId="6" fillId="18" borderId="576" xfId="5" applyNumberFormat="1" applyFont="1" applyFill="1" applyBorder="1" applyAlignment="1" applyProtection="1">
      <alignment horizontal="right" vertical="center"/>
    </xf>
    <xf numFmtId="40" fontId="18" fillId="7" borderId="577" xfId="0" applyNumberFormat="1" applyFont="1" applyFill="1" applyBorder="1" applyAlignment="1" applyProtection="1">
      <alignment horizontal="right" vertical="center"/>
    </xf>
    <xf numFmtId="40" fontId="6" fillId="3" borderId="577" xfId="0" applyNumberFormat="1" applyFont="1" applyFill="1" applyBorder="1" applyAlignment="1" applyProtection="1">
      <alignment horizontal="right" vertical="center"/>
    </xf>
    <xf numFmtId="9" fontId="3" fillId="23" borderId="498" xfId="0" applyNumberFormat="1" applyFont="1" applyFill="1" applyBorder="1" applyAlignment="1" applyProtection="1">
      <alignment vertical="center"/>
    </xf>
    <xf numFmtId="38" fontId="18" fillId="23" borderId="163" xfId="0" applyNumberFormat="1" applyFont="1" applyFill="1" applyBorder="1" applyAlignment="1" applyProtection="1">
      <alignment vertical="center" wrapText="1"/>
    </xf>
    <xf numFmtId="164" fontId="85" fillId="23" borderId="163" xfId="0" applyNumberFormat="1" applyFont="1" applyFill="1" applyBorder="1" applyAlignment="1" applyProtection="1">
      <alignment vertical="center"/>
    </xf>
    <xf numFmtId="38" fontId="85" fillId="28" borderId="163" xfId="0" applyNumberFormat="1" applyFont="1" applyFill="1" applyBorder="1" applyAlignment="1" applyProtection="1">
      <alignment vertical="center" wrapText="1"/>
    </xf>
    <xf numFmtId="174" fontId="6" fillId="23" borderId="256" xfId="5" applyNumberFormat="1" applyFont="1" applyFill="1" applyBorder="1" applyAlignment="1" applyProtection="1">
      <alignment horizontal="center" vertical="top"/>
    </xf>
    <xf numFmtId="174" fontId="6" fillId="23" borderId="518" xfId="5" applyNumberFormat="1" applyFont="1" applyFill="1" applyBorder="1" applyAlignment="1" applyProtection="1">
      <alignment horizontal="center" vertical="top"/>
    </xf>
    <xf numFmtId="174" fontId="6" fillId="23" borderId="199" xfId="5" applyNumberFormat="1" applyFont="1" applyFill="1" applyBorder="1" applyAlignment="1" applyProtection="1">
      <alignment horizontal="center" vertical="top"/>
    </xf>
    <xf numFmtId="176" fontId="6" fillId="23" borderId="210" xfId="0" applyNumberFormat="1" applyFont="1" applyFill="1" applyBorder="1" applyAlignment="1" applyProtection="1">
      <alignment horizontal="right" vertical="top"/>
    </xf>
    <xf numFmtId="176" fontId="6" fillId="23" borderId="540" xfId="0" applyNumberFormat="1" applyFont="1" applyFill="1" applyBorder="1" applyAlignment="1" applyProtection="1">
      <alignment horizontal="right" vertical="top"/>
    </xf>
    <xf numFmtId="176" fontId="6" fillId="23" borderId="215" xfId="0" applyNumberFormat="1" applyFont="1" applyFill="1" applyBorder="1" applyAlignment="1" applyProtection="1">
      <alignment horizontal="right" vertical="top"/>
    </xf>
    <xf numFmtId="164" fontId="104" fillId="23" borderId="120" xfId="0" applyFont="1" applyFill="1" applyBorder="1" applyAlignment="1" applyProtection="1">
      <alignment horizontal="left" vertical="top"/>
    </xf>
    <xf numFmtId="164" fontId="104" fillId="23" borderId="61" xfId="0" applyFont="1" applyFill="1" applyBorder="1" applyAlignment="1" applyProtection="1">
      <alignment horizontal="left" vertical="top"/>
    </xf>
    <xf numFmtId="164" fontId="21" fillId="0" borderId="0" xfId="0" applyFont="1" applyProtection="1"/>
    <xf numFmtId="164" fontId="104" fillId="23" borderId="77" xfId="0" applyFont="1" applyFill="1" applyBorder="1" applyAlignment="1" applyProtection="1">
      <alignment horizontal="left" vertical="top"/>
    </xf>
    <xf numFmtId="164" fontId="104" fillId="23" borderId="142" xfId="0" applyNumberFormat="1" applyFont="1" applyFill="1" applyBorder="1" applyAlignment="1" applyProtection="1">
      <alignment horizontal="left" vertical="top"/>
    </xf>
    <xf numFmtId="164" fontId="104" fillId="23" borderId="0" xfId="0" applyNumberFormat="1" applyFont="1" applyFill="1" applyBorder="1" applyAlignment="1" applyProtection="1">
      <alignment horizontal="left" vertical="top"/>
    </xf>
    <xf numFmtId="164" fontId="104" fillId="23" borderId="0" xfId="0" applyNumberFormat="1" applyFont="1" applyFill="1" applyBorder="1" applyAlignment="1" applyProtection="1">
      <alignment horizontal="left" vertical="center"/>
    </xf>
    <xf numFmtId="164" fontId="104" fillId="23" borderId="157" xfId="0" applyNumberFormat="1" applyFont="1" applyFill="1" applyBorder="1" applyAlignment="1" applyProtection="1">
      <alignment horizontal="left" vertical="top"/>
    </xf>
    <xf numFmtId="164" fontId="21" fillId="23" borderId="0" xfId="0" applyFont="1" applyFill="1" applyProtection="1"/>
    <xf numFmtId="164" fontId="104" fillId="23" borderId="142" xfId="0" applyNumberFormat="1" applyFont="1" applyFill="1" applyBorder="1" applyAlignment="1" applyProtection="1">
      <alignment vertical="top"/>
    </xf>
    <xf numFmtId="164" fontId="104" fillId="23" borderId="0" xfId="0" applyNumberFormat="1" applyFont="1" applyFill="1" applyBorder="1" applyAlignment="1" applyProtection="1">
      <alignment vertical="top"/>
    </xf>
    <xf numFmtId="164" fontId="104" fillId="23" borderId="157" xfId="0" applyNumberFormat="1" applyFont="1" applyFill="1" applyBorder="1" applyAlignment="1" applyProtection="1">
      <alignment vertical="top"/>
    </xf>
    <xf numFmtId="164" fontId="20" fillId="0" borderId="0" xfId="0" applyNumberFormat="1" applyFont="1" applyFill="1" applyBorder="1" applyAlignment="1" applyProtection="1">
      <alignment horizontal="center"/>
    </xf>
    <xf numFmtId="164" fontId="82" fillId="0" borderId="0" xfId="0" applyNumberFormat="1" applyFont="1" applyFill="1" applyBorder="1" applyAlignment="1" applyProtection="1">
      <alignment vertical="center"/>
    </xf>
    <xf numFmtId="9" fontId="7" fillId="3" borderId="596" xfId="0" applyNumberFormat="1" applyFont="1" applyFill="1" applyBorder="1" applyAlignment="1" applyProtection="1">
      <alignment vertical="center"/>
    </xf>
    <xf numFmtId="1" fontId="6" fillId="23" borderId="602" xfId="0" applyNumberFormat="1" applyFont="1" applyFill="1" applyBorder="1" applyAlignment="1" applyProtection="1">
      <alignment vertical="center"/>
    </xf>
    <xf numFmtId="1" fontId="8" fillId="14" borderId="0" xfId="0" applyNumberFormat="1" applyFont="1" applyFill="1" applyBorder="1" applyAlignment="1" applyProtection="1">
      <alignment horizontal="right"/>
    </xf>
    <xf numFmtId="164" fontId="7" fillId="0" borderId="6" xfId="0" applyNumberFormat="1" applyFont="1" applyBorder="1" applyAlignment="1" applyProtection="1">
      <alignment horizontal="left"/>
    </xf>
    <xf numFmtId="164" fontId="6" fillId="0" borderId="6" xfId="0" applyNumberFormat="1" applyFont="1" applyBorder="1" applyProtection="1"/>
    <xf numFmtId="164" fontId="36" fillId="0" borderId="6" xfId="0" applyNumberFormat="1" applyFont="1" applyBorder="1" applyProtection="1"/>
    <xf numFmtId="164" fontId="13" fillId="0" borderId="6" xfId="0" applyNumberFormat="1" applyFont="1" applyBorder="1" applyProtection="1"/>
    <xf numFmtId="164" fontId="3" fillId="0" borderId="6" xfId="0" applyFont="1" applyBorder="1" applyProtection="1"/>
    <xf numFmtId="164" fontId="16" fillId="2" borderId="6" xfId="0" applyFont="1" applyFill="1" applyBorder="1" applyAlignment="1" applyProtection="1">
      <alignment horizontal="center" vertical="center" wrapText="1"/>
    </xf>
    <xf numFmtId="164" fontId="61" fillId="3" borderId="69" xfId="0" applyNumberFormat="1" applyFont="1" applyFill="1" applyBorder="1" applyProtection="1"/>
    <xf numFmtId="164" fontId="61" fillId="3" borderId="70" xfId="0" applyNumberFormat="1" applyFont="1" applyFill="1" applyBorder="1" applyProtection="1"/>
    <xf numFmtId="164" fontId="26" fillId="3" borderId="3" xfId="0" applyNumberFormat="1" applyFont="1" applyFill="1" applyBorder="1" applyProtection="1"/>
    <xf numFmtId="173" fontId="3" fillId="3" borderId="0" xfId="0" applyNumberFormat="1" applyFont="1" applyFill="1" applyProtection="1"/>
    <xf numFmtId="164" fontId="3" fillId="3" borderId="0" xfId="0" applyFont="1" applyFill="1" applyProtection="1"/>
    <xf numFmtId="164" fontId="29" fillId="9" borderId="7" xfId="0" applyFont="1" applyFill="1" applyBorder="1" applyAlignment="1" applyProtection="1">
      <alignment vertical="center"/>
    </xf>
    <xf numFmtId="164" fontId="33" fillId="9" borderId="8" xfId="0" applyFont="1" applyFill="1" applyBorder="1" applyProtection="1"/>
    <xf numFmtId="164" fontId="3" fillId="9" borderId="8" xfId="0" applyFont="1" applyFill="1" applyBorder="1" applyProtection="1"/>
    <xf numFmtId="164" fontId="3" fillId="9" borderId="70" xfId="0" applyFont="1" applyFill="1" applyBorder="1" applyProtection="1"/>
    <xf numFmtId="164" fontId="3" fillId="9" borderId="71" xfId="0" applyFont="1" applyFill="1" applyBorder="1" applyProtection="1"/>
    <xf numFmtId="164" fontId="3" fillId="0" borderId="70" xfId="0" applyFont="1" applyBorder="1" applyProtection="1"/>
    <xf numFmtId="164" fontId="3" fillId="0" borderId="72" xfId="0" applyFont="1" applyBorder="1" applyProtection="1"/>
    <xf numFmtId="164" fontId="20" fillId="10" borderId="9" xfId="0" applyFont="1" applyFill="1" applyBorder="1" applyAlignment="1" applyProtection="1">
      <alignment horizontal="center" vertical="center" wrapText="1"/>
    </xf>
    <xf numFmtId="164" fontId="20" fillId="10" borderId="10" xfId="0" applyFont="1" applyFill="1" applyBorder="1" applyAlignment="1" applyProtection="1">
      <alignment horizontal="center" vertical="center" wrapText="1"/>
    </xf>
    <xf numFmtId="164" fontId="20" fillId="10" borderId="11" xfId="0" applyFont="1" applyFill="1" applyBorder="1" applyAlignment="1" applyProtection="1">
      <alignment horizontal="center" vertical="center" wrapText="1"/>
    </xf>
    <xf numFmtId="164" fontId="20" fillId="10" borderId="12" xfId="0" applyFont="1" applyFill="1" applyBorder="1" applyAlignment="1" applyProtection="1">
      <alignment horizontal="center" vertical="center" wrapText="1"/>
    </xf>
    <xf numFmtId="164" fontId="20" fillId="2" borderId="13" xfId="0" applyFont="1" applyFill="1" applyBorder="1" applyAlignment="1" applyProtection="1">
      <alignment horizontal="center" vertical="center" wrapText="1"/>
    </xf>
    <xf numFmtId="164" fontId="25" fillId="2" borderId="13" xfId="0" applyFont="1" applyFill="1" applyBorder="1" applyAlignment="1" applyProtection="1">
      <alignment horizontal="center" vertical="center" wrapText="1"/>
    </xf>
    <xf numFmtId="164" fontId="9" fillId="3" borderId="45" xfId="0" applyFont="1" applyFill="1" applyBorder="1" applyAlignment="1" applyProtection="1">
      <alignment horizontal="left" vertical="center"/>
    </xf>
    <xf numFmtId="164" fontId="23" fillId="13" borderId="46" xfId="0" applyFont="1" applyFill="1" applyBorder="1" applyAlignment="1" applyProtection="1">
      <alignment horizontal="center"/>
    </xf>
    <xf numFmtId="164" fontId="23" fillId="13" borderId="0" xfId="0" applyFont="1" applyFill="1" applyBorder="1" applyAlignment="1" applyProtection="1">
      <alignment horizontal="center"/>
    </xf>
    <xf numFmtId="38" fontId="7" fillId="9" borderId="42" xfId="0" applyNumberFormat="1" applyFont="1" applyFill="1" applyBorder="1" applyProtection="1"/>
    <xf numFmtId="38" fontId="7" fillId="9" borderId="75" xfId="0" applyNumberFormat="1" applyFont="1" applyFill="1" applyBorder="1" applyAlignment="1" applyProtection="1">
      <alignment horizontal="center"/>
    </xf>
    <xf numFmtId="38" fontId="7" fillId="9" borderId="37" xfId="0" applyNumberFormat="1" applyFont="1" applyFill="1" applyBorder="1" applyAlignment="1" applyProtection="1">
      <alignment horizontal="center"/>
    </xf>
    <xf numFmtId="38" fontId="7" fillId="9" borderId="23" xfId="0" applyNumberFormat="1" applyFont="1" applyFill="1" applyBorder="1" applyAlignment="1" applyProtection="1">
      <alignment horizontal="center"/>
    </xf>
    <xf numFmtId="164" fontId="23" fillId="13" borderId="19" xfId="0" applyNumberFormat="1" applyFont="1" applyFill="1" applyBorder="1" applyAlignment="1" applyProtection="1">
      <alignment horizontal="center"/>
    </xf>
    <xf numFmtId="164" fontId="50" fillId="31" borderId="48" xfId="0" applyFont="1" applyFill="1" applyBorder="1" applyAlignment="1" applyProtection="1">
      <alignment vertical="center"/>
    </xf>
    <xf numFmtId="164" fontId="50" fillId="31" borderId="118" xfId="0" applyFont="1" applyFill="1" applyBorder="1" applyAlignment="1" applyProtection="1">
      <alignment vertical="center"/>
    </xf>
    <xf numFmtId="164" fontId="50" fillId="31" borderId="99" xfId="0" applyFont="1" applyFill="1" applyBorder="1" applyAlignment="1" applyProtection="1">
      <alignment vertical="center"/>
    </xf>
    <xf numFmtId="164" fontId="50" fillId="31" borderId="122" xfId="0" applyFont="1" applyFill="1" applyBorder="1" applyAlignment="1" applyProtection="1">
      <alignment vertical="center"/>
    </xf>
    <xf numFmtId="164" fontId="3" fillId="14" borderId="40" xfId="0" applyFont="1" applyFill="1" applyBorder="1" applyProtection="1"/>
    <xf numFmtId="173" fontId="3" fillId="0" borderId="0" xfId="2" applyNumberFormat="1" applyFont="1" applyFill="1" applyProtection="1"/>
    <xf numFmtId="164" fontId="3" fillId="14" borderId="0" xfId="0" applyFont="1" applyFill="1" applyBorder="1" applyProtection="1"/>
    <xf numFmtId="164" fontId="6" fillId="8" borderId="61" xfId="0" quotePrefix="1" applyFont="1" applyFill="1" applyBorder="1" applyAlignment="1" applyProtection="1">
      <alignment horizontal="center"/>
    </xf>
    <xf numFmtId="164" fontId="6" fillId="8" borderId="383" xfId="0" quotePrefix="1" applyFont="1" applyFill="1" applyBorder="1" applyAlignment="1" applyProtection="1">
      <alignment horizontal="center"/>
    </xf>
    <xf numFmtId="164" fontId="21" fillId="0" borderId="0" xfId="0" applyFont="1" applyFill="1" applyAlignment="1" applyProtection="1">
      <alignment wrapText="1"/>
    </xf>
    <xf numFmtId="164" fontId="3" fillId="0" borderId="234" xfId="0" applyFont="1" applyBorder="1" applyAlignment="1" applyProtection="1">
      <alignment horizontal="center" wrapText="1"/>
    </xf>
    <xf numFmtId="164" fontId="21" fillId="0" borderId="0" xfId="0" applyFont="1" applyFill="1" applyProtection="1"/>
    <xf numFmtId="9" fontId="3" fillId="13" borderId="235" xfId="5" applyFont="1" applyFill="1" applyBorder="1" applyAlignment="1" applyProtection="1">
      <alignment horizontal="center"/>
    </xf>
    <xf numFmtId="37" fontId="3" fillId="13" borderId="121" xfId="2" applyNumberFormat="1" applyFont="1" applyFill="1" applyBorder="1" applyAlignment="1" applyProtection="1">
      <alignment horizontal="center"/>
    </xf>
    <xf numFmtId="164" fontId="6" fillId="36" borderId="142" xfId="0" applyFont="1" applyFill="1" applyBorder="1" applyProtection="1"/>
    <xf numFmtId="164" fontId="6" fillId="14" borderId="321" xfId="0" applyFont="1" applyFill="1" applyBorder="1" applyProtection="1"/>
    <xf numFmtId="164" fontId="6" fillId="14" borderId="74" xfId="0" applyFont="1" applyFill="1" applyBorder="1" applyProtection="1"/>
    <xf numFmtId="164" fontId="6" fillId="14" borderId="458" xfId="0" applyFont="1" applyFill="1" applyBorder="1" applyProtection="1"/>
    <xf numFmtId="164" fontId="6" fillId="36" borderId="201" xfId="0" applyFont="1" applyFill="1" applyBorder="1" applyProtection="1"/>
    <xf numFmtId="164" fontId="7" fillId="36" borderId="201" xfId="0" applyFont="1" applyFill="1" applyBorder="1" applyProtection="1"/>
    <xf numFmtId="164" fontId="7" fillId="36" borderId="0" xfId="0" applyFont="1" applyFill="1" applyBorder="1" applyProtection="1"/>
    <xf numFmtId="164" fontId="6" fillId="36" borderId="0" xfId="0" applyFont="1" applyFill="1" applyBorder="1" applyProtection="1"/>
    <xf numFmtId="164" fontId="6" fillId="36" borderId="74" xfId="0" applyFont="1" applyFill="1" applyBorder="1" applyProtection="1"/>
    <xf numFmtId="164" fontId="6" fillId="36" borderId="321" xfId="0" applyFont="1" applyFill="1" applyBorder="1" applyProtection="1"/>
    <xf numFmtId="164" fontId="7" fillId="24" borderId="2" xfId="0" applyFont="1" applyFill="1" applyBorder="1" applyAlignment="1" applyProtection="1">
      <alignment horizontal="center" vertical="center"/>
    </xf>
    <xf numFmtId="164" fontId="6" fillId="36" borderId="246" xfId="0" applyFont="1" applyFill="1" applyBorder="1" applyProtection="1"/>
    <xf numFmtId="164" fontId="6" fillId="14" borderId="39" xfId="0" applyFont="1" applyFill="1" applyBorder="1" applyAlignment="1" applyProtection="1">
      <alignment vertical="center"/>
    </xf>
    <xf numFmtId="164" fontId="37" fillId="23" borderId="0" xfId="0" applyFont="1" applyFill="1" applyBorder="1" applyProtection="1"/>
    <xf numFmtId="164" fontId="37" fillId="0" borderId="0" xfId="0" applyFont="1" applyFill="1" applyBorder="1" applyProtection="1"/>
    <xf numFmtId="3" fontId="39" fillId="23" borderId="0" xfId="0" applyNumberFormat="1" applyFont="1" applyFill="1" applyBorder="1" applyAlignment="1" applyProtection="1">
      <alignment horizontal="center"/>
    </xf>
    <xf numFmtId="3" fontId="4" fillId="23" borderId="0" xfId="0" applyNumberFormat="1" applyFont="1" applyFill="1" applyBorder="1" applyAlignment="1" applyProtection="1">
      <alignment horizontal="center"/>
    </xf>
    <xf numFmtId="165" fontId="37" fillId="23" borderId="0" xfId="0" applyNumberFormat="1" applyFont="1" applyFill="1" applyBorder="1" applyAlignment="1" applyProtection="1">
      <alignment horizontal="center"/>
    </xf>
    <xf numFmtId="164" fontId="4" fillId="23" borderId="0" xfId="0" applyFont="1" applyFill="1" applyBorder="1" applyProtection="1"/>
    <xf numFmtId="164" fontId="6" fillId="26" borderId="91" xfId="0" applyFont="1" applyFill="1" applyBorder="1" applyAlignment="1" applyProtection="1">
      <alignment horizontal="center"/>
    </xf>
    <xf numFmtId="164" fontId="6" fillId="26" borderId="67" xfId="0" applyFont="1" applyFill="1" applyBorder="1" applyAlignment="1" applyProtection="1">
      <alignment horizontal="center"/>
    </xf>
    <xf numFmtId="164" fontId="7" fillId="0" borderId="0" xfId="0" applyFont="1" applyFill="1" applyBorder="1" applyAlignment="1" applyProtection="1">
      <alignment horizontal="right"/>
    </xf>
    <xf numFmtId="38" fontId="6" fillId="23" borderId="590" xfId="0" applyNumberFormat="1" applyFont="1" applyFill="1" applyBorder="1" applyAlignment="1" applyProtection="1">
      <alignment horizontal="center" vertical="center"/>
    </xf>
    <xf numFmtId="172" fontId="6" fillId="23" borderId="587" xfId="5" applyNumberFormat="1" applyFont="1" applyFill="1" applyBorder="1" applyAlignment="1" applyProtection="1">
      <alignment horizontal="center" vertical="center"/>
    </xf>
    <xf numFmtId="164" fontId="37" fillId="0" borderId="0" xfId="0" applyFont="1" applyFill="1" applyBorder="1" applyAlignment="1" applyProtection="1">
      <alignment horizontal="right"/>
    </xf>
    <xf numFmtId="38" fontId="6" fillId="23" borderId="107" xfId="0" applyNumberFormat="1" applyFont="1" applyFill="1" applyBorder="1" applyAlignment="1" applyProtection="1">
      <alignment horizontal="center" vertical="center"/>
    </xf>
    <xf numFmtId="172" fontId="6" fillId="23" borderId="245" xfId="5" applyNumberFormat="1" applyFont="1" applyFill="1" applyBorder="1" applyAlignment="1" applyProtection="1">
      <alignment horizontal="center" vertical="center"/>
    </xf>
    <xf numFmtId="38" fontId="6" fillId="23" borderId="593" xfId="0" applyNumberFormat="1" applyFont="1" applyFill="1" applyBorder="1" applyAlignment="1" applyProtection="1">
      <alignment horizontal="center" vertical="center"/>
    </xf>
    <xf numFmtId="172" fontId="6" fillId="23" borderId="594" xfId="5" applyNumberFormat="1" applyFont="1" applyFill="1" applyBorder="1" applyAlignment="1" applyProtection="1">
      <alignment horizontal="center" vertical="center"/>
    </xf>
    <xf numFmtId="38" fontId="6" fillId="23" borderId="491" xfId="0" applyNumberFormat="1" applyFont="1" applyFill="1" applyBorder="1" applyAlignment="1" applyProtection="1">
      <alignment horizontal="center" vertical="center"/>
    </xf>
    <xf numFmtId="38" fontId="6" fillId="23" borderId="91" xfId="0" applyNumberFormat="1" applyFont="1" applyFill="1" applyBorder="1" applyAlignment="1" applyProtection="1">
      <alignment horizontal="center" vertical="center"/>
    </xf>
    <xf numFmtId="172" fontId="6" fillId="23" borderId="539" xfId="5" applyNumberFormat="1" applyFont="1" applyFill="1" applyBorder="1" applyAlignment="1" applyProtection="1">
      <alignment horizontal="center" vertical="center"/>
    </xf>
    <xf numFmtId="164" fontId="39" fillId="23" borderId="0" xfId="0" applyFont="1" applyFill="1" applyBorder="1" applyAlignment="1" applyProtection="1">
      <alignment horizontal="center" vertical="center"/>
    </xf>
    <xf numFmtId="38" fontId="7" fillId="23" borderId="35" xfId="0" applyNumberFormat="1" applyFont="1" applyFill="1" applyBorder="1" applyAlignment="1" applyProtection="1">
      <alignment horizontal="center"/>
    </xf>
    <xf numFmtId="172" fontId="7" fillId="23" borderId="595" xfId="5" applyNumberFormat="1" applyFont="1" applyFill="1" applyBorder="1" applyAlignment="1" applyProtection="1">
      <alignment horizontal="center"/>
    </xf>
    <xf numFmtId="164" fontId="39" fillId="0" borderId="0" xfId="0" applyFont="1" applyFill="1" applyBorder="1" applyAlignment="1" applyProtection="1">
      <alignment horizontal="center" vertical="center"/>
    </xf>
    <xf numFmtId="164" fontId="9" fillId="0" borderId="0" xfId="0" applyFont="1" applyFill="1" applyBorder="1" applyProtection="1"/>
    <xf numFmtId="164" fontId="4" fillId="0" borderId="0" xfId="0" applyFont="1" applyFill="1" applyBorder="1" applyProtection="1"/>
    <xf numFmtId="164" fontId="38" fillId="0" borderId="0" xfId="0" applyFont="1" applyFill="1" applyBorder="1" applyProtection="1"/>
    <xf numFmtId="173" fontId="3" fillId="0" borderId="0" xfId="0" applyNumberFormat="1" applyFont="1" applyFill="1" applyProtection="1"/>
    <xf numFmtId="164" fontId="3" fillId="0" borderId="0" xfId="0" quotePrefix="1" applyFont="1" applyFill="1" applyBorder="1" applyAlignment="1" applyProtection="1">
      <alignment horizontal="center"/>
    </xf>
    <xf numFmtId="3" fontId="7" fillId="0" borderId="0" xfId="0" applyNumberFormat="1" applyFont="1" applyFill="1" applyBorder="1" applyAlignment="1" applyProtection="1"/>
    <xf numFmtId="3" fontId="6" fillId="0" borderId="0" xfId="2" applyNumberFormat="1" applyFont="1" applyFill="1" applyBorder="1" applyAlignment="1" applyProtection="1"/>
    <xf numFmtId="164" fontId="6" fillId="0" borderId="0" xfId="0" applyFont="1" applyFill="1" applyBorder="1" applyAlignment="1" applyProtection="1">
      <alignment vertical="top" wrapText="1"/>
    </xf>
    <xf numFmtId="164" fontId="6" fillId="36" borderId="608" xfId="0" applyFont="1" applyFill="1" applyBorder="1" applyProtection="1"/>
    <xf numFmtId="1" fontId="92" fillId="3" borderId="609" xfId="0" applyNumberFormat="1" applyFont="1" applyFill="1" applyBorder="1" applyAlignment="1" applyProtection="1">
      <alignment horizontal="right" vertical="center"/>
    </xf>
    <xf numFmtId="0" fontId="92" fillId="3" borderId="49" xfId="0" applyNumberFormat="1" applyFont="1" applyFill="1" applyBorder="1" applyAlignment="1" applyProtection="1">
      <alignment horizontal="right" vertical="center"/>
    </xf>
    <xf numFmtId="0" fontId="92" fillId="0" borderId="49" xfId="0" applyNumberFormat="1" applyFont="1" applyFill="1" applyBorder="1" applyAlignment="1" applyProtection="1">
      <alignment horizontal="right" vertical="center"/>
    </xf>
    <xf numFmtId="0" fontId="92" fillId="0" borderId="54" xfId="0" applyNumberFormat="1" applyFont="1" applyFill="1" applyBorder="1" applyAlignment="1" applyProtection="1">
      <alignment horizontal="right" vertical="center"/>
    </xf>
    <xf numFmtId="173" fontId="3" fillId="0" borderId="472" xfId="2" applyNumberFormat="1" applyFont="1" applyFill="1" applyBorder="1" applyProtection="1"/>
    <xf numFmtId="173" fontId="3" fillId="0" borderId="623" xfId="2" applyNumberFormat="1" applyFont="1" applyFill="1" applyBorder="1" applyProtection="1"/>
    <xf numFmtId="173" fontId="3" fillId="0" borderId="624" xfId="2" applyNumberFormat="1" applyFont="1" applyFill="1" applyBorder="1" applyProtection="1"/>
    <xf numFmtId="173" fontId="3" fillId="0" borderId="625" xfId="2" applyNumberFormat="1" applyFont="1" applyFill="1" applyBorder="1" applyProtection="1"/>
    <xf numFmtId="0" fontId="109" fillId="30" borderId="103" xfId="3" applyNumberFormat="1" applyFont="1" applyFill="1" applyBorder="1" applyAlignment="1" applyProtection="1">
      <alignment vertical="center" wrapText="1"/>
    </xf>
    <xf numFmtId="164" fontId="6" fillId="3" borderId="0" xfId="4" applyFont="1" applyFill="1" applyBorder="1" applyAlignment="1">
      <alignment vertical="center"/>
    </xf>
    <xf numFmtId="164" fontId="6" fillId="3" borderId="0" xfId="4" applyFont="1" applyFill="1" applyBorder="1" applyAlignment="1">
      <alignment vertical="top" wrapText="1"/>
    </xf>
    <xf numFmtId="0" fontId="124" fillId="30" borderId="102" xfId="4" applyNumberFormat="1" applyFont="1" applyFill="1" applyBorder="1" applyAlignment="1">
      <alignment horizontal="left" vertical="center" wrapText="1"/>
    </xf>
    <xf numFmtId="0" fontId="125" fillId="30" borderId="103" xfId="3" applyNumberFormat="1" applyFont="1" applyFill="1" applyBorder="1" applyAlignment="1" applyProtection="1">
      <alignment vertical="center" wrapText="1"/>
    </xf>
    <xf numFmtId="164" fontId="124" fillId="30" borderId="103" xfId="4" applyFont="1" applyFill="1" applyBorder="1" applyAlignment="1">
      <alignment vertical="center"/>
    </xf>
    <xf numFmtId="0" fontId="125" fillId="30" borderId="103" xfId="3" applyNumberFormat="1" applyFont="1" applyFill="1" applyBorder="1" applyAlignment="1" applyProtection="1">
      <alignment horizontal="center" vertical="center" wrapText="1"/>
    </xf>
    <xf numFmtId="0" fontId="124" fillId="30" borderId="104" xfId="4" applyNumberFormat="1" applyFont="1" applyFill="1" applyBorder="1" applyAlignment="1">
      <alignment horizontal="right" vertical="top"/>
    </xf>
    <xf numFmtId="164" fontId="6" fillId="20" borderId="115" xfId="4" applyFont="1" applyFill="1" applyBorder="1" applyAlignment="1">
      <alignment vertical="center"/>
    </xf>
    <xf numFmtId="164" fontId="6" fillId="3" borderId="55" xfId="4" applyFont="1" applyFill="1" applyBorder="1" applyAlignment="1">
      <alignment vertical="center"/>
    </xf>
    <xf numFmtId="164" fontId="17" fillId="3" borderId="0" xfId="4" applyFont="1" applyFill="1" applyBorder="1"/>
    <xf numFmtId="0" fontId="17" fillId="3" borderId="0" xfId="4" applyNumberFormat="1" applyFont="1" applyFill="1" applyBorder="1" applyAlignment="1">
      <alignment vertical="top" wrapText="1"/>
    </xf>
    <xf numFmtId="0" fontId="17" fillId="3" borderId="55" xfId="4" applyNumberFormat="1" applyFont="1" applyFill="1" applyBorder="1" applyAlignment="1">
      <alignment vertical="top" wrapText="1"/>
    </xf>
    <xf numFmtId="164" fontId="17" fillId="3" borderId="0" xfId="4" applyFont="1" applyFill="1"/>
    <xf numFmtId="164" fontId="17" fillId="3" borderId="55" xfId="4" applyFont="1" applyFill="1" applyBorder="1"/>
    <xf numFmtId="0" fontId="17" fillId="3" borderId="0" xfId="4" applyNumberFormat="1" applyFont="1" applyFill="1" applyBorder="1" applyAlignment="1">
      <alignment horizontal="left" vertical="top" wrapText="1"/>
    </xf>
    <xf numFmtId="0" fontId="17" fillId="3" borderId="55" xfId="4" applyNumberFormat="1" applyFont="1" applyFill="1" applyBorder="1" applyAlignment="1">
      <alignment horizontal="left" vertical="top" wrapText="1"/>
    </xf>
    <xf numFmtId="38" fontId="6" fillId="23" borderId="266" xfId="1" applyNumberFormat="1" applyFont="1" applyFill="1" applyBorder="1" applyAlignment="1" applyProtection="1">
      <alignment horizontal="right" vertical="top"/>
    </xf>
    <xf numFmtId="38" fontId="6" fillId="23" borderId="276" xfId="1" applyNumberFormat="1" applyFont="1" applyFill="1" applyBorder="1" applyAlignment="1" applyProtection="1">
      <alignment horizontal="right" vertical="top"/>
    </xf>
    <xf numFmtId="38" fontId="6" fillId="23" borderId="277" xfId="1" applyNumberFormat="1" applyFont="1" applyFill="1" applyBorder="1" applyAlignment="1" applyProtection="1">
      <alignment horizontal="right" vertical="top"/>
    </xf>
    <xf numFmtId="164" fontId="6" fillId="28" borderId="522" xfId="0" applyNumberFormat="1" applyFont="1" applyFill="1" applyBorder="1" applyAlignment="1" applyProtection="1">
      <alignment horizontal="left" vertical="top"/>
    </xf>
    <xf numFmtId="164" fontId="6" fillId="28" borderId="523" xfId="0" applyNumberFormat="1" applyFont="1" applyFill="1" applyBorder="1" applyAlignment="1" applyProtection="1">
      <alignment horizontal="left" vertical="top"/>
    </xf>
    <xf numFmtId="169" fontId="6" fillId="28" borderId="524" xfId="0" applyNumberFormat="1" applyFont="1" applyFill="1" applyBorder="1" applyAlignment="1" applyProtection="1">
      <alignment horizontal="left" vertical="top"/>
    </xf>
    <xf numFmtId="164" fontId="6" fillId="28" borderId="374" xfId="0" applyNumberFormat="1" applyFont="1" applyFill="1" applyBorder="1" applyAlignment="1" applyProtection="1">
      <alignment horizontal="left" vertical="top"/>
    </xf>
    <xf numFmtId="164" fontId="6" fillId="28" borderId="280" xfId="0" applyNumberFormat="1" applyFont="1" applyFill="1" applyBorder="1" applyAlignment="1" applyProtection="1">
      <alignment horizontal="left" vertical="top"/>
    </xf>
    <xf numFmtId="169" fontId="6" fillId="28" borderId="466" xfId="0" applyNumberFormat="1" applyFont="1" applyFill="1" applyBorder="1" applyAlignment="1" applyProtection="1">
      <alignment horizontal="left" vertical="top"/>
    </xf>
    <xf numFmtId="164" fontId="6" fillId="28" borderId="258" xfId="0" applyNumberFormat="1" applyFont="1" applyFill="1" applyBorder="1" applyAlignment="1" applyProtection="1">
      <alignment horizontal="left" vertical="top"/>
    </xf>
    <xf numFmtId="164" fontId="6" fillId="28" borderId="259" xfId="0" applyNumberFormat="1" applyFont="1" applyFill="1" applyBorder="1" applyAlignment="1" applyProtection="1">
      <alignment horizontal="left" vertical="top"/>
    </xf>
    <xf numFmtId="169" fontId="6" fillId="28" borderId="260" xfId="0" applyNumberFormat="1" applyFont="1" applyFill="1" applyBorder="1" applyAlignment="1" applyProtection="1">
      <alignment horizontal="left" vertical="top"/>
    </xf>
    <xf numFmtId="38" fontId="6" fillId="23" borderId="279" xfId="1" applyNumberFormat="1" applyFont="1" applyFill="1" applyBorder="1" applyAlignment="1" applyProtection="1">
      <alignment horizontal="right" vertical="top"/>
    </xf>
    <xf numFmtId="38" fontId="6" fillId="23" borderId="280" xfId="1" applyNumberFormat="1" applyFont="1" applyFill="1" applyBorder="1" applyAlignment="1" applyProtection="1">
      <alignment horizontal="right" vertical="top"/>
    </xf>
    <xf numFmtId="38" fontId="6" fillId="23" borderId="281" xfId="1" applyNumberFormat="1" applyFont="1" applyFill="1" applyBorder="1" applyAlignment="1" applyProtection="1">
      <alignment horizontal="right" vertical="top"/>
    </xf>
    <xf numFmtId="164" fontId="6" fillId="28" borderId="260" xfId="0" applyNumberFormat="1" applyFont="1" applyFill="1" applyBorder="1" applyAlignment="1" applyProtection="1">
      <alignment horizontal="left" vertical="top"/>
    </xf>
    <xf numFmtId="38" fontId="6" fillId="23" borderId="282" xfId="1" applyNumberFormat="1" applyFont="1" applyFill="1" applyBorder="1" applyAlignment="1" applyProtection="1">
      <alignment horizontal="right" vertical="top"/>
    </xf>
    <xf numFmtId="38" fontId="6" fillId="23" borderId="283" xfId="1" applyNumberFormat="1" applyFont="1" applyFill="1" applyBorder="1" applyAlignment="1" applyProtection="1">
      <alignment horizontal="right" vertical="top"/>
    </xf>
    <xf numFmtId="38" fontId="6" fillId="23" borderId="284" xfId="1" applyNumberFormat="1" applyFont="1" applyFill="1" applyBorder="1" applyAlignment="1" applyProtection="1">
      <alignment horizontal="right" vertical="top"/>
    </xf>
    <xf numFmtId="164" fontId="6" fillId="28" borderId="177" xfId="0" applyNumberFormat="1" applyFont="1" applyFill="1" applyBorder="1" applyAlignment="1" applyProtection="1">
      <alignment horizontal="left" vertical="top"/>
    </xf>
    <xf numFmtId="164" fontId="6" fillId="28" borderId="178" xfId="0" applyNumberFormat="1" applyFont="1" applyFill="1" applyBorder="1" applyAlignment="1" applyProtection="1">
      <alignment horizontal="left" vertical="top"/>
    </xf>
    <xf numFmtId="169" fontId="6" fillId="28" borderId="179" xfId="0" applyNumberFormat="1" applyFont="1" applyFill="1" applyBorder="1" applyAlignment="1" applyProtection="1">
      <alignment horizontal="left" vertical="top"/>
    </xf>
    <xf numFmtId="164" fontId="6" fillId="28" borderId="261" xfId="0" applyNumberFormat="1" applyFont="1" applyFill="1" applyBorder="1" applyAlignment="1" applyProtection="1">
      <alignment horizontal="left" vertical="top"/>
    </xf>
    <xf numFmtId="164" fontId="6" fillId="28" borderId="262" xfId="0" applyNumberFormat="1" applyFont="1" applyFill="1" applyBorder="1" applyAlignment="1" applyProtection="1">
      <alignment horizontal="left" vertical="top"/>
    </xf>
    <xf numFmtId="169" fontId="6" fillId="28" borderId="263" xfId="0" applyNumberFormat="1" applyFont="1" applyFill="1" applyBorder="1" applyAlignment="1" applyProtection="1">
      <alignment horizontal="left" vertical="top"/>
    </xf>
    <xf numFmtId="38" fontId="6" fillId="23" borderId="62" xfId="1" applyNumberFormat="1" applyFont="1" applyFill="1" applyBorder="1" applyAlignment="1" applyProtection="1">
      <alignment horizontal="right" vertical="top"/>
    </xf>
    <xf numFmtId="38" fontId="6" fillId="23" borderId="39" xfId="1" applyNumberFormat="1" applyFont="1" applyFill="1" applyBorder="1" applyAlignment="1" applyProtection="1">
      <alignment horizontal="right" vertical="top"/>
    </xf>
    <xf numFmtId="164" fontId="6" fillId="28" borderId="240" xfId="0" applyNumberFormat="1" applyFont="1" applyFill="1" applyBorder="1" applyAlignment="1" applyProtection="1">
      <alignment horizontal="left" vertical="top"/>
    </xf>
    <xf numFmtId="164" fontId="6" fillId="28" borderId="232" xfId="0" applyNumberFormat="1" applyFont="1" applyFill="1" applyBorder="1" applyAlignment="1" applyProtection="1">
      <alignment horizontal="left" vertical="top"/>
    </xf>
    <xf numFmtId="169" fontId="6" fillId="28" borderId="187" xfId="0" applyNumberFormat="1" applyFont="1" applyFill="1" applyBorder="1" applyAlignment="1" applyProtection="1">
      <alignment horizontal="left" vertical="top"/>
    </xf>
    <xf numFmtId="38" fontId="7" fillId="30" borderId="239" xfId="0" applyNumberFormat="1" applyFont="1" applyFill="1" applyBorder="1" applyAlignment="1" applyProtection="1">
      <alignment horizontal="center" vertical="center" wrapText="1"/>
    </xf>
    <xf numFmtId="38" fontId="7" fillId="30" borderId="245" xfId="0" applyNumberFormat="1" applyFont="1" applyFill="1" applyBorder="1" applyAlignment="1" applyProtection="1">
      <alignment horizontal="center" vertical="center" wrapText="1"/>
    </xf>
    <xf numFmtId="10" fontId="6" fillId="4" borderId="5" xfId="0" applyNumberFormat="1" applyFont="1" applyFill="1" applyBorder="1" applyAlignment="1" applyProtection="1">
      <alignment vertical="top"/>
    </xf>
    <xf numFmtId="10" fontId="6" fillId="4" borderId="5" xfId="5" applyNumberFormat="1" applyFont="1" applyFill="1" applyBorder="1" applyAlignment="1" applyProtection="1">
      <alignment vertical="top"/>
    </xf>
    <xf numFmtId="10" fontId="6" fillId="25" borderId="167" xfId="5" applyNumberFormat="1" applyFont="1" applyFill="1" applyBorder="1" applyAlignment="1" applyProtection="1">
      <alignment horizontal="center" vertical="top"/>
      <protection locked="0"/>
    </xf>
    <xf numFmtId="10" fontId="6" fillId="25" borderId="53" xfId="5" applyNumberFormat="1" applyFont="1" applyFill="1" applyBorder="1" applyAlignment="1" applyProtection="1">
      <alignment horizontal="center" vertical="top"/>
      <protection locked="0"/>
    </xf>
    <xf numFmtId="10" fontId="6" fillId="25" borderId="520" xfId="5" applyNumberFormat="1" applyFont="1" applyFill="1" applyBorder="1" applyAlignment="1" applyProtection="1">
      <alignment horizontal="center" vertical="top"/>
      <protection locked="0"/>
    </xf>
    <xf numFmtId="10" fontId="6" fillId="25" borderId="214" xfId="5" applyNumberFormat="1" applyFont="1" applyFill="1" applyBorder="1" applyAlignment="1" applyProtection="1">
      <alignment horizontal="center" vertical="top"/>
      <protection locked="0"/>
    </xf>
    <xf numFmtId="164" fontId="100" fillId="3" borderId="0" xfId="4" applyFont="1" applyFill="1" applyBorder="1" applyAlignment="1">
      <alignment vertical="center"/>
    </xf>
    <xf numFmtId="164" fontId="50" fillId="3" borderId="0" xfId="4" applyFont="1" applyFill="1" applyBorder="1" applyAlignment="1">
      <alignment vertical="center"/>
    </xf>
    <xf numFmtId="164" fontId="100" fillId="3" borderId="0" xfId="4" applyFont="1" applyFill="1" applyAlignment="1">
      <alignment vertical="center"/>
    </xf>
    <xf numFmtId="164" fontId="100" fillId="3" borderId="55" xfId="4" applyFont="1" applyFill="1" applyBorder="1" applyAlignment="1">
      <alignment vertical="center"/>
    </xf>
    <xf numFmtId="10" fontId="6" fillId="3" borderId="634" xfId="0" applyNumberFormat="1" applyFont="1" applyFill="1" applyBorder="1" applyAlignment="1" applyProtection="1">
      <alignment horizontal="right" vertical="center"/>
    </xf>
    <xf numFmtId="38" fontId="18" fillId="7" borderId="635" xfId="0" applyNumberFormat="1" applyFont="1" applyFill="1" applyBorder="1" applyAlignment="1" applyProtection="1">
      <alignment horizontal="right" vertical="center"/>
    </xf>
    <xf numFmtId="38" fontId="6" fillId="13" borderId="636" xfId="1" applyNumberFormat="1" applyFont="1" applyFill="1" applyBorder="1" applyAlignment="1" applyProtection="1">
      <alignment horizontal="right" vertical="center"/>
      <protection locked="0"/>
    </xf>
    <xf numFmtId="38" fontId="6" fillId="13" borderId="545" xfId="1" applyNumberFormat="1" applyFont="1" applyFill="1" applyBorder="1" applyAlignment="1" applyProtection="1">
      <alignment horizontal="right" vertical="center"/>
      <protection locked="0"/>
    </xf>
    <xf numFmtId="164" fontId="3" fillId="42" borderId="104" xfId="4" applyFill="1" applyBorder="1"/>
    <xf numFmtId="164" fontId="115" fillId="0" borderId="0" xfId="0" applyFont="1" applyProtection="1"/>
    <xf numFmtId="164" fontId="68" fillId="17" borderId="97" xfId="4" applyFont="1" applyFill="1" applyBorder="1" applyAlignment="1">
      <alignment horizontal="left"/>
    </xf>
    <xf numFmtId="164" fontId="68" fillId="3" borderId="461" xfId="0" applyFont="1" applyFill="1" applyBorder="1" applyAlignment="1" applyProtection="1">
      <alignment horizontal="left"/>
    </xf>
    <xf numFmtId="164" fontId="68" fillId="3" borderId="369" xfId="0" applyFont="1" applyFill="1" applyBorder="1" applyProtection="1"/>
    <xf numFmtId="164" fontId="97" fillId="0" borderId="0" xfId="0" quotePrefix="1" applyFont="1" applyFill="1" applyAlignment="1" applyProtection="1">
      <alignment wrapText="1"/>
    </xf>
    <xf numFmtId="164" fontId="128" fillId="0" borderId="0" xfId="0" quotePrefix="1" applyFont="1" applyFill="1" applyAlignment="1" applyProtection="1">
      <alignment wrapText="1"/>
    </xf>
    <xf numFmtId="38" fontId="14" fillId="12" borderId="407" xfId="0" applyNumberFormat="1" applyFont="1" applyFill="1" applyBorder="1" applyAlignment="1" applyProtection="1">
      <alignment horizontal="right" vertical="center"/>
    </xf>
    <xf numFmtId="38" fontId="14" fillId="12" borderId="408" xfId="0" applyNumberFormat="1" applyFont="1" applyFill="1" applyBorder="1" applyAlignment="1" applyProtection="1">
      <alignment horizontal="right" vertical="center"/>
    </xf>
    <xf numFmtId="38" fontId="14" fillId="12" borderId="409" xfId="0" applyNumberFormat="1" applyFont="1" applyFill="1" applyBorder="1" applyAlignment="1" applyProtection="1">
      <alignment horizontal="right" vertical="center"/>
    </xf>
    <xf numFmtId="38" fontId="7" fillId="18" borderId="242" xfId="0" applyNumberFormat="1" applyFont="1" applyFill="1" applyBorder="1" applyAlignment="1" applyProtection="1">
      <alignment horizontal="right"/>
    </xf>
    <xf numFmtId="38" fontId="14" fillId="12" borderId="418" xfId="0" applyNumberFormat="1" applyFont="1" applyFill="1" applyBorder="1" applyAlignment="1" applyProtection="1">
      <alignment horizontal="right" vertical="center"/>
    </xf>
    <xf numFmtId="38" fontId="14" fillId="12" borderId="420" xfId="0" applyNumberFormat="1" applyFont="1" applyFill="1" applyBorder="1" applyAlignment="1" applyProtection="1">
      <alignment horizontal="right" vertical="center"/>
    </xf>
    <xf numFmtId="38" fontId="14" fillId="12" borderId="422" xfId="0" applyNumberFormat="1" applyFont="1" applyFill="1" applyBorder="1" applyAlignment="1" applyProtection="1">
      <alignment horizontal="right" vertical="center"/>
    </xf>
    <xf numFmtId="38" fontId="7" fillId="18" borderId="393" xfId="0" applyNumberFormat="1" applyFont="1" applyFill="1" applyBorder="1" applyAlignment="1" applyProtection="1">
      <alignment horizontal="right"/>
    </xf>
    <xf numFmtId="38" fontId="14" fillId="12" borderId="150" xfId="0" applyNumberFormat="1" applyFont="1" applyFill="1" applyBorder="1" applyAlignment="1" applyProtection="1">
      <alignment horizontal="right" vertical="center"/>
    </xf>
    <xf numFmtId="38" fontId="14" fillId="12" borderId="151" xfId="0" applyNumberFormat="1" applyFont="1" applyFill="1" applyBorder="1" applyAlignment="1" applyProtection="1">
      <alignment horizontal="right" vertical="center"/>
    </xf>
    <xf numFmtId="38" fontId="14" fillId="12" borderId="152" xfId="0" applyNumberFormat="1" applyFont="1" applyFill="1" applyBorder="1" applyAlignment="1" applyProtection="1">
      <alignment horizontal="right" vertical="center"/>
    </xf>
    <xf numFmtId="38" fontId="7" fillId="18" borderId="232" xfId="0" applyNumberFormat="1" applyFont="1" applyFill="1" applyBorder="1" applyAlignment="1" applyProtection="1">
      <alignment horizontal="right"/>
    </xf>
    <xf numFmtId="38" fontId="14" fillId="12" borderId="448" xfId="0" applyNumberFormat="1" applyFont="1" applyFill="1" applyBorder="1" applyAlignment="1" applyProtection="1">
      <alignment horizontal="right" vertical="center"/>
    </xf>
    <xf numFmtId="38" fontId="14" fillId="12" borderId="449" xfId="0" applyNumberFormat="1" applyFont="1" applyFill="1" applyBorder="1" applyAlignment="1" applyProtection="1">
      <alignment horizontal="right" vertical="center"/>
    </xf>
    <xf numFmtId="38" fontId="14" fillId="12" borderId="450" xfId="0" applyNumberFormat="1" applyFont="1" applyFill="1" applyBorder="1" applyAlignment="1" applyProtection="1">
      <alignment horizontal="right" vertical="center"/>
    </xf>
    <xf numFmtId="38" fontId="7" fillId="18" borderId="368" xfId="0" applyNumberFormat="1" applyFont="1" applyFill="1" applyBorder="1" applyAlignment="1" applyProtection="1">
      <alignment horizontal="right"/>
    </xf>
    <xf numFmtId="38" fontId="7" fillId="18" borderId="249" xfId="0" applyNumberFormat="1" applyFont="1" applyFill="1" applyBorder="1" applyAlignment="1" applyProtection="1">
      <alignment horizontal="right"/>
    </xf>
    <xf numFmtId="176" fontId="6" fillId="0" borderId="221" xfId="0" applyNumberFormat="1" applyFont="1" applyFill="1" applyBorder="1" applyAlignment="1" applyProtection="1">
      <alignment horizontal="right" vertical="center"/>
    </xf>
    <xf numFmtId="176" fontId="6" fillId="3" borderId="412" xfId="0" applyNumberFormat="1" applyFont="1" applyFill="1" applyBorder="1" applyAlignment="1" applyProtection="1">
      <alignment horizontal="right" vertical="center"/>
    </xf>
    <xf numFmtId="176" fontId="6" fillId="23" borderId="132" xfId="0" applyNumberFormat="1" applyFont="1" applyFill="1" applyBorder="1" applyAlignment="1" applyProtection="1">
      <alignment horizontal="right" vertical="center"/>
    </xf>
    <xf numFmtId="176" fontId="6" fillId="3" borderId="413" xfId="0" applyNumberFormat="1" applyFont="1" applyFill="1" applyBorder="1" applyAlignment="1" applyProtection="1">
      <alignment horizontal="right" vertical="center"/>
    </xf>
    <xf numFmtId="176" fontId="6" fillId="0" borderId="410" xfId="0" applyNumberFormat="1" applyFont="1" applyBorder="1" applyAlignment="1" applyProtection="1">
      <alignment horizontal="right" vertical="center"/>
    </xf>
    <xf numFmtId="176" fontId="6" fillId="0" borderId="411" xfId="0" applyNumberFormat="1" applyFont="1" applyBorder="1" applyAlignment="1" applyProtection="1">
      <alignment horizontal="right" vertical="center"/>
    </xf>
    <xf numFmtId="176" fontId="6" fillId="0" borderId="84" xfId="0" applyNumberFormat="1" applyFont="1" applyBorder="1" applyAlignment="1" applyProtection="1">
      <alignment horizontal="right" vertical="center"/>
    </xf>
    <xf numFmtId="176" fontId="7" fillId="3" borderId="0" xfId="1" applyNumberFormat="1" applyFont="1" applyFill="1" applyBorder="1" applyAlignment="1" applyProtection="1">
      <alignment horizontal="right" vertical="center"/>
    </xf>
    <xf numFmtId="176" fontId="7" fillId="18" borderId="414" xfId="0" applyNumberFormat="1" applyFont="1" applyFill="1" applyBorder="1" applyAlignment="1" applyProtection="1">
      <alignment horizontal="right" vertical="center"/>
    </xf>
    <xf numFmtId="176" fontId="6" fillId="3" borderId="458" xfId="0" applyNumberFormat="1" applyFont="1" applyFill="1" applyBorder="1" applyAlignment="1" applyProtection="1">
      <alignment horizontal="right" vertical="center"/>
    </xf>
    <xf numFmtId="176" fontId="6" fillId="3" borderId="426" xfId="0" applyNumberFormat="1" applyFont="1" applyFill="1" applyBorder="1" applyAlignment="1" applyProtection="1">
      <alignment horizontal="right" vertical="center"/>
    </xf>
    <xf numFmtId="176" fontId="6" fillId="23" borderId="337" xfId="0" applyNumberFormat="1" applyFont="1" applyFill="1" applyBorder="1" applyAlignment="1" applyProtection="1">
      <alignment horizontal="right" vertical="center"/>
    </xf>
    <xf numFmtId="176" fontId="6" fillId="3" borderId="425" xfId="0" applyNumberFormat="1" applyFont="1" applyFill="1" applyBorder="1" applyAlignment="1" applyProtection="1">
      <alignment horizontal="right" vertical="center"/>
    </xf>
    <xf numFmtId="176" fontId="6" fillId="3" borderId="427" xfId="0" applyNumberFormat="1" applyFont="1" applyFill="1" applyBorder="1" applyAlignment="1" applyProtection="1">
      <alignment horizontal="right" vertical="center"/>
    </xf>
    <xf numFmtId="176" fontId="6" fillId="3" borderId="438" xfId="0" applyNumberFormat="1" applyFont="1" applyFill="1" applyBorder="1" applyAlignment="1" applyProtection="1">
      <alignment horizontal="right" vertical="center"/>
    </xf>
    <xf numFmtId="176" fontId="6" fillId="3" borderId="439" xfId="0" applyNumberFormat="1" applyFont="1" applyFill="1" applyBorder="1" applyAlignment="1" applyProtection="1">
      <alignment horizontal="right" vertical="center"/>
    </xf>
    <xf numFmtId="176" fontId="6" fillId="3" borderId="440" xfId="0" applyNumberFormat="1" applyFont="1" applyFill="1" applyBorder="1" applyAlignment="1" applyProtection="1">
      <alignment horizontal="right" vertical="center"/>
    </xf>
    <xf numFmtId="176" fontId="6" fillId="25" borderId="441" xfId="0" applyNumberFormat="1" applyFont="1" applyFill="1" applyBorder="1" applyAlignment="1" applyProtection="1">
      <alignment horizontal="right" vertical="center"/>
      <protection locked="0"/>
    </xf>
    <xf numFmtId="176" fontId="7" fillId="3" borderId="436" xfId="1" applyNumberFormat="1" applyFont="1" applyFill="1" applyBorder="1" applyAlignment="1" applyProtection="1">
      <alignment horizontal="right" vertical="center"/>
    </xf>
    <xf numFmtId="176" fontId="7" fillId="18" borderId="442" xfId="0" applyNumberFormat="1" applyFont="1" applyFill="1" applyBorder="1" applyAlignment="1" applyProtection="1">
      <alignment horizontal="right" vertical="center"/>
    </xf>
    <xf numFmtId="176" fontId="6" fillId="3" borderId="479" xfId="0" applyNumberFormat="1" applyFont="1" applyFill="1" applyBorder="1" applyAlignment="1" applyProtection="1">
      <alignment horizontal="right" vertical="center"/>
    </xf>
    <xf numFmtId="176" fontId="6" fillId="23" borderId="228" xfId="0" applyNumberFormat="1" applyFont="1" applyFill="1" applyBorder="1" applyAlignment="1" applyProtection="1">
      <alignment horizontal="right" vertical="center"/>
    </xf>
    <xf numFmtId="176" fontId="6" fillId="3" borderId="443" xfId="0" applyNumberFormat="1" applyFont="1" applyFill="1" applyBorder="1" applyAlignment="1" applyProtection="1">
      <alignment horizontal="right" vertical="center"/>
    </xf>
    <xf numFmtId="176" fontId="6" fillId="3" borderId="444" xfId="0" applyNumberFormat="1" applyFont="1" applyFill="1" applyBorder="1" applyAlignment="1" applyProtection="1">
      <alignment horizontal="right" vertical="center"/>
    </xf>
    <xf numFmtId="176" fontId="6" fillId="3" borderId="446" xfId="0" applyNumberFormat="1" applyFont="1" applyFill="1" applyBorder="1" applyAlignment="1" applyProtection="1">
      <alignment horizontal="right" vertical="center"/>
    </xf>
    <xf numFmtId="176" fontId="6" fillId="3" borderId="108" xfId="0" applyNumberFormat="1" applyFont="1" applyFill="1" applyBorder="1" applyAlignment="1" applyProtection="1">
      <alignment horizontal="right" vertical="center"/>
    </xf>
    <xf numFmtId="176" fontId="6" fillId="3" borderId="411" xfId="0" applyNumberFormat="1" applyFont="1" applyFill="1" applyBorder="1" applyAlignment="1" applyProtection="1">
      <alignment horizontal="right" vertical="center"/>
    </xf>
    <xf numFmtId="176" fontId="6" fillId="25" borderId="84" xfId="0" applyNumberFormat="1" applyFont="1" applyFill="1" applyBorder="1" applyAlignment="1" applyProtection="1">
      <alignment horizontal="right" vertical="center"/>
      <protection locked="0"/>
    </xf>
    <xf numFmtId="176" fontId="7" fillId="3" borderId="112" xfId="1" applyNumberFormat="1" applyFont="1" applyFill="1" applyBorder="1" applyAlignment="1" applyProtection="1">
      <alignment horizontal="right" vertical="center"/>
    </xf>
    <xf numFmtId="176" fontId="6" fillId="3" borderId="610" xfId="0" applyNumberFormat="1" applyFont="1" applyFill="1" applyBorder="1" applyAlignment="1" applyProtection="1">
      <alignment horizontal="right" vertical="center"/>
    </xf>
    <xf numFmtId="176" fontId="6" fillId="3" borderId="452" xfId="0" applyNumberFormat="1" applyFont="1" applyFill="1" applyBorder="1" applyAlignment="1" applyProtection="1">
      <alignment horizontal="right" vertical="center"/>
    </xf>
    <xf numFmtId="176" fontId="6" fillId="23" borderId="323" xfId="0" applyNumberFormat="1" applyFont="1" applyFill="1" applyBorder="1" applyAlignment="1" applyProtection="1">
      <alignment horizontal="right" vertical="center"/>
    </xf>
    <xf numFmtId="176" fontId="6" fillId="3" borderId="451" xfId="0" applyNumberFormat="1" applyFont="1" applyFill="1" applyBorder="1" applyAlignment="1" applyProtection="1">
      <alignment horizontal="right" vertical="center"/>
    </xf>
    <xf numFmtId="176" fontId="6" fillId="3" borderId="53" xfId="0" applyNumberFormat="1" applyFont="1" applyFill="1" applyBorder="1" applyAlignment="1" applyProtection="1">
      <alignment horizontal="right" vertical="center"/>
    </xf>
    <xf numFmtId="176" fontId="6" fillId="3" borderId="429" xfId="0" applyNumberFormat="1" applyFont="1" applyFill="1" applyBorder="1" applyAlignment="1" applyProtection="1">
      <alignment horizontal="right" vertical="center"/>
    </xf>
    <xf numFmtId="176" fontId="6" fillId="3" borderId="431" xfId="0" applyNumberFormat="1" applyFont="1" applyFill="1" applyBorder="1" applyAlignment="1" applyProtection="1">
      <alignment horizontal="right" vertical="center"/>
    </xf>
    <xf numFmtId="176" fontId="6" fillId="3" borderId="432" xfId="0" applyNumberFormat="1" applyFont="1" applyFill="1" applyBorder="1" applyAlignment="1" applyProtection="1">
      <alignment horizontal="right" vertical="center"/>
    </xf>
    <xf numFmtId="176" fontId="6" fillId="25" borderId="434" xfId="0" applyNumberFormat="1" applyFont="1" applyFill="1" applyBorder="1" applyAlignment="1" applyProtection="1">
      <alignment horizontal="right" vertical="center"/>
      <protection locked="0"/>
    </xf>
    <xf numFmtId="176" fontId="7" fillId="3" borderId="455" xfId="1" applyNumberFormat="1" applyFont="1" applyFill="1" applyBorder="1" applyAlignment="1" applyProtection="1">
      <alignment horizontal="right" vertical="center"/>
    </xf>
    <xf numFmtId="176" fontId="7" fillId="18" borderId="456" xfId="0" applyNumberFormat="1" applyFont="1" applyFill="1" applyBorder="1" applyAlignment="1" applyProtection="1">
      <alignment horizontal="right" vertical="center"/>
    </xf>
    <xf numFmtId="176" fontId="6" fillId="0" borderId="279" xfId="0" applyNumberFormat="1" applyFont="1" applyFill="1" applyBorder="1" applyAlignment="1" applyProtection="1">
      <alignment horizontal="right" vertical="center"/>
    </xf>
    <xf numFmtId="176" fontId="6" fillId="3" borderId="457" xfId="0" applyNumberFormat="1" applyFont="1" applyFill="1" applyBorder="1" applyAlignment="1" applyProtection="1">
      <alignment horizontal="right" vertical="center"/>
    </xf>
    <xf numFmtId="176" fontId="6" fillId="3" borderId="459" xfId="0" applyNumberFormat="1" applyFont="1" applyFill="1" applyBorder="1" applyAlignment="1" applyProtection="1">
      <alignment horizontal="right" vertical="center"/>
    </xf>
    <xf numFmtId="176" fontId="6" fillId="0" borderId="600" xfId="0" applyNumberFormat="1" applyFont="1" applyFill="1" applyBorder="1" applyAlignment="1" applyProtection="1">
      <alignment horizontal="right" vertical="center"/>
    </xf>
    <xf numFmtId="176" fontId="6" fillId="3" borderId="601" xfId="0" applyNumberFormat="1" applyFont="1" applyFill="1" applyBorder="1" applyAlignment="1" applyProtection="1">
      <alignment horizontal="right" vertical="center"/>
    </xf>
    <xf numFmtId="176" fontId="6" fillId="3" borderId="364" xfId="0" applyNumberFormat="1" applyFont="1" applyFill="1" applyBorder="1" applyAlignment="1" applyProtection="1">
      <alignment horizontal="right" vertical="center"/>
    </xf>
    <xf numFmtId="176" fontId="7" fillId="18" borderId="241" xfId="0" applyNumberFormat="1" applyFont="1" applyFill="1" applyBorder="1" applyAlignment="1" applyProtection="1">
      <alignment horizontal="right" vertical="center"/>
    </xf>
    <xf numFmtId="176" fontId="7" fillId="18" borderId="368" xfId="0" applyNumberFormat="1" applyFont="1" applyFill="1" applyBorder="1" applyAlignment="1" applyProtection="1">
      <alignment horizontal="right" vertical="center"/>
    </xf>
    <xf numFmtId="176" fontId="6" fillId="3" borderId="224" xfId="0" applyNumberFormat="1" applyFont="1" applyFill="1" applyBorder="1" applyAlignment="1" applyProtection="1">
      <alignment horizontal="right" vertical="center"/>
    </xf>
    <xf numFmtId="176" fontId="6" fillId="3" borderId="30" xfId="0" applyNumberFormat="1" applyFont="1" applyFill="1" applyBorder="1" applyAlignment="1" applyProtection="1">
      <alignment horizontal="right" vertical="center"/>
    </xf>
    <xf numFmtId="176" fontId="6" fillId="3" borderId="445" xfId="0" applyNumberFormat="1" applyFont="1" applyFill="1" applyBorder="1" applyAlignment="1" applyProtection="1">
      <alignment horizontal="right" vertical="center"/>
    </xf>
    <xf numFmtId="176" fontId="6" fillId="25" borderId="134" xfId="0" applyNumberFormat="1" applyFont="1" applyFill="1" applyBorder="1" applyAlignment="1" applyProtection="1">
      <alignment horizontal="right" vertical="center"/>
      <protection locked="0"/>
    </xf>
    <xf numFmtId="176" fontId="7" fillId="18" borderId="232" xfId="0" applyNumberFormat="1" applyFont="1" applyFill="1" applyBorder="1" applyAlignment="1" applyProtection="1">
      <alignment horizontal="right" vertical="center"/>
    </xf>
    <xf numFmtId="176" fontId="7" fillId="3" borderId="460" xfId="1" applyNumberFormat="1" applyFont="1" applyFill="1" applyBorder="1" applyAlignment="1" applyProtection="1">
      <alignment horizontal="right" vertical="center"/>
    </xf>
    <xf numFmtId="176" fontId="6" fillId="3" borderId="392" xfId="0" applyNumberFormat="1" applyFont="1" applyFill="1" applyBorder="1" applyAlignment="1" applyProtection="1">
      <alignment horizontal="right" vertical="center"/>
    </xf>
    <xf numFmtId="176" fontId="7" fillId="18" borderId="361" xfId="0" applyNumberFormat="1" applyFont="1" applyFill="1" applyBorder="1" applyAlignment="1" applyProtection="1">
      <alignment horizontal="right" vertical="center"/>
    </xf>
    <xf numFmtId="10" fontId="6" fillId="13" borderId="381" xfId="5" applyNumberFormat="1" applyFont="1" applyFill="1" applyBorder="1" applyAlignment="1" applyProtection="1">
      <alignment horizontal="right" vertical="center"/>
      <protection locked="0"/>
    </xf>
    <xf numFmtId="164" fontId="3" fillId="0" borderId="0" xfId="0" applyFont="1"/>
    <xf numFmtId="177" fontId="6" fillId="0" borderId="0" xfId="4" applyNumberFormat="1" applyFont="1" applyAlignment="1">
      <alignment horizontal="center" vertical="top"/>
    </xf>
    <xf numFmtId="164" fontId="6" fillId="0" borderId="0" xfId="4" applyFont="1" applyAlignment="1">
      <alignment vertical="top" wrapText="1"/>
    </xf>
    <xf numFmtId="164" fontId="17" fillId="3" borderId="0" xfId="4" applyFont="1" applyFill="1" applyBorder="1" applyAlignment="1">
      <alignment horizontal="center" vertical="top" wrapText="1"/>
    </xf>
    <xf numFmtId="164" fontId="17" fillId="3" borderId="0" xfId="4" applyFont="1" applyFill="1" applyBorder="1" applyAlignment="1">
      <alignment horizontal="left" vertical="top" wrapText="1"/>
    </xf>
    <xf numFmtId="0" fontId="17" fillId="3" borderId="0" xfId="4" applyNumberFormat="1" applyFont="1" applyFill="1" applyBorder="1" applyAlignment="1">
      <alignment horizontal="left" vertical="top" wrapText="1"/>
    </xf>
    <xf numFmtId="164" fontId="6" fillId="3" borderId="0" xfId="4" applyFont="1" applyFill="1" applyAlignment="1"/>
    <xf numFmtId="164" fontId="6" fillId="3" borderId="0" xfId="4" applyFont="1" applyFill="1" applyAlignment="1">
      <alignment vertical="top" wrapText="1"/>
    </xf>
    <xf numFmtId="164" fontId="17" fillId="3" borderId="0" xfId="4" applyFont="1" applyFill="1" applyBorder="1" applyAlignment="1">
      <alignment vertical="top"/>
    </xf>
    <xf numFmtId="164" fontId="17" fillId="3" borderId="0" xfId="4" applyFont="1" applyFill="1" applyBorder="1" applyAlignment="1">
      <alignment horizontal="center" vertical="center" wrapText="1"/>
    </xf>
    <xf numFmtId="164" fontId="17" fillId="3" borderId="0" xfId="4" applyFont="1" applyFill="1" applyAlignment="1">
      <alignment horizontal="left" vertical="top" wrapText="1"/>
    </xf>
    <xf numFmtId="164" fontId="17" fillId="3" borderId="0" xfId="4" applyFont="1" applyFill="1" applyBorder="1" applyAlignment="1">
      <alignment horizontal="left" vertical="center" wrapText="1"/>
    </xf>
    <xf numFmtId="164" fontId="68" fillId="3" borderId="0" xfId="4" applyFont="1" applyFill="1" applyAlignment="1">
      <alignment horizontal="center" vertical="top" wrapText="1"/>
    </xf>
    <xf numFmtId="164" fontId="66" fillId="17" borderId="103" xfId="4" applyFont="1" applyFill="1" applyBorder="1" applyAlignment="1">
      <alignment horizontal="center" vertical="center"/>
    </xf>
    <xf numFmtId="164" fontId="17" fillId="3" borderId="0" xfId="4" applyFont="1" applyFill="1" applyBorder="1" applyAlignment="1">
      <alignment horizontal="center" wrapText="1"/>
    </xf>
    <xf numFmtId="169" fontId="7" fillId="23" borderId="472" xfId="0" applyNumberFormat="1" applyFont="1" applyFill="1" applyBorder="1" applyAlignment="1" applyProtection="1">
      <alignment horizontal="center" vertical="center" textRotation="90" wrapText="1"/>
    </xf>
    <xf numFmtId="164" fontId="6" fillId="6" borderId="194" xfId="0" applyNumberFormat="1" applyFont="1" applyFill="1" applyBorder="1" applyAlignment="1" applyProtection="1">
      <alignment horizontal="left" vertical="center"/>
      <protection locked="0"/>
    </xf>
    <xf numFmtId="164" fontId="6" fillId="6" borderId="193" xfId="0" applyNumberFormat="1" applyFont="1" applyFill="1" applyBorder="1" applyAlignment="1" applyProtection="1">
      <alignment horizontal="left" vertical="center"/>
      <protection locked="0"/>
    </xf>
    <xf numFmtId="169" fontId="6" fillId="6" borderId="193" xfId="0" applyNumberFormat="1" applyFont="1" applyFill="1" applyBorder="1" applyAlignment="1" applyProtection="1">
      <alignment horizontal="left" vertical="center"/>
      <protection locked="0"/>
    </xf>
    <xf numFmtId="164" fontId="6" fillId="6" borderId="191" xfId="0" applyNumberFormat="1" applyFont="1" applyFill="1" applyBorder="1" applyAlignment="1" applyProtection="1">
      <alignment horizontal="left" vertical="center"/>
      <protection locked="0"/>
    </xf>
    <xf numFmtId="164" fontId="6" fillId="6" borderId="192" xfId="0" applyNumberFormat="1" applyFont="1" applyFill="1" applyBorder="1" applyAlignment="1" applyProtection="1">
      <alignment horizontal="left" vertical="center"/>
      <protection locked="0"/>
    </xf>
    <xf numFmtId="169" fontId="6" fillId="6" borderId="192" xfId="0" applyNumberFormat="1" applyFont="1" applyFill="1" applyBorder="1" applyAlignment="1" applyProtection="1">
      <alignment horizontal="left" vertical="center"/>
      <protection locked="0"/>
    </xf>
    <xf numFmtId="164" fontId="16" fillId="8" borderId="312" xfId="0" applyNumberFormat="1" applyFont="1" applyFill="1" applyBorder="1" applyAlignment="1" applyProtection="1">
      <alignment horizontal="center" vertical="center"/>
    </xf>
    <xf numFmtId="164" fontId="16" fillId="8" borderId="313" xfId="0" applyNumberFormat="1" applyFont="1" applyFill="1" applyBorder="1" applyAlignment="1" applyProtection="1">
      <alignment horizontal="center" vertical="center"/>
    </xf>
    <xf numFmtId="164" fontId="51" fillId="18" borderId="563" xfId="0" quotePrefix="1" applyNumberFormat="1" applyFont="1" applyFill="1" applyBorder="1" applyAlignment="1" applyProtection="1">
      <alignment horizontal="center" vertical="center"/>
    </xf>
    <xf numFmtId="164" fontId="51" fillId="18" borderId="559" xfId="0" quotePrefix="1" applyNumberFormat="1" applyFont="1" applyFill="1" applyBorder="1" applyAlignment="1" applyProtection="1">
      <alignment horizontal="center" vertical="center"/>
    </xf>
    <xf numFmtId="164" fontId="51" fillId="18" borderId="564" xfId="0" quotePrefix="1" applyNumberFormat="1" applyFont="1" applyFill="1" applyBorder="1" applyAlignment="1" applyProtection="1">
      <alignment horizontal="center" vertical="center"/>
    </xf>
    <xf numFmtId="38" fontId="7" fillId="25" borderId="343" xfId="0" applyNumberFormat="1" applyFont="1" applyFill="1" applyBorder="1" applyAlignment="1" applyProtection="1">
      <alignment horizontal="center" vertical="center" wrapText="1"/>
    </xf>
    <xf numFmtId="38" fontId="7" fillId="25" borderId="344" xfId="0" applyNumberFormat="1" applyFont="1" applyFill="1" applyBorder="1" applyAlignment="1" applyProtection="1">
      <alignment horizontal="center" vertical="center" wrapText="1"/>
    </xf>
    <xf numFmtId="164" fontId="6" fillId="6" borderId="502" xfId="0" applyNumberFormat="1" applyFont="1" applyFill="1" applyBorder="1" applyAlignment="1" applyProtection="1">
      <alignment horizontal="left" vertical="center"/>
      <protection locked="0"/>
    </xf>
    <xf numFmtId="164" fontId="6" fillId="6" borderId="526" xfId="0" applyNumberFormat="1" applyFont="1" applyFill="1" applyBorder="1" applyAlignment="1" applyProtection="1">
      <alignment horizontal="left" vertical="center"/>
      <protection locked="0"/>
    </xf>
    <xf numFmtId="164" fontId="6" fillId="6" borderId="527" xfId="0" applyNumberFormat="1" applyFont="1" applyFill="1" applyBorder="1" applyAlignment="1" applyProtection="1">
      <alignment horizontal="left" vertical="center"/>
      <protection locked="0"/>
    </xf>
    <xf numFmtId="170" fontId="75" fillId="5" borderId="48" xfId="2" applyNumberFormat="1" applyFont="1" applyFill="1" applyBorder="1" applyAlignment="1" applyProtection="1">
      <alignment horizontal="center" vertical="center"/>
    </xf>
    <xf numFmtId="170" fontId="75" fillId="5" borderId="118" xfId="2" applyNumberFormat="1" applyFont="1" applyFill="1" applyBorder="1" applyAlignment="1" applyProtection="1">
      <alignment horizontal="center" vertical="center"/>
    </xf>
    <xf numFmtId="164" fontId="50" fillId="31" borderId="175" xfId="0" applyNumberFormat="1" applyFont="1" applyFill="1" applyBorder="1" applyAlignment="1" applyProtection="1">
      <alignment horizontal="left" vertical="center" indent="2"/>
    </xf>
    <xf numFmtId="164" fontId="50" fillId="31" borderId="176" xfId="0" applyNumberFormat="1" applyFont="1" applyFill="1" applyBorder="1" applyAlignment="1" applyProtection="1">
      <alignment horizontal="left" vertical="center" indent="2"/>
    </xf>
    <xf numFmtId="164" fontId="50" fillId="31" borderId="269" xfId="0" applyNumberFormat="1" applyFont="1" applyFill="1" applyBorder="1" applyAlignment="1" applyProtection="1">
      <alignment horizontal="left" vertical="center" indent="2"/>
    </xf>
    <xf numFmtId="164" fontId="50" fillId="31" borderId="5" xfId="0" applyNumberFormat="1" applyFont="1" applyFill="1" applyBorder="1" applyAlignment="1" applyProtection="1">
      <alignment horizontal="left" vertical="center" indent="2"/>
    </xf>
    <xf numFmtId="164" fontId="50" fillId="31" borderId="39" xfId="0" applyNumberFormat="1" applyFont="1" applyFill="1" applyBorder="1" applyAlignment="1" applyProtection="1">
      <alignment horizontal="left" vertical="center" indent="2"/>
    </xf>
    <xf numFmtId="164" fontId="50" fillId="31" borderId="369" xfId="0" applyNumberFormat="1" applyFont="1" applyFill="1" applyBorder="1" applyAlignment="1" applyProtection="1">
      <alignment horizontal="left" vertical="center" indent="2"/>
    </xf>
    <xf numFmtId="164" fontId="51" fillId="18" borderId="504" xfId="0" quotePrefix="1" applyNumberFormat="1" applyFont="1" applyFill="1" applyBorder="1" applyAlignment="1" applyProtection="1">
      <alignment horizontal="right" vertical="center"/>
    </xf>
    <xf numFmtId="164" fontId="51" fillId="18" borderId="504" xfId="0" applyNumberFormat="1" applyFont="1" applyFill="1" applyBorder="1" applyAlignment="1" applyProtection="1">
      <alignment horizontal="right" vertical="center"/>
    </xf>
    <xf numFmtId="164" fontId="51" fillId="25" borderId="102" xfId="0" applyNumberFormat="1" applyFont="1" applyFill="1" applyBorder="1" applyAlignment="1" applyProtection="1">
      <alignment horizontal="left" vertical="center" wrapText="1"/>
      <protection locked="0"/>
    </xf>
    <xf numFmtId="164" fontId="51" fillId="25" borderId="103" xfId="0" applyNumberFormat="1" applyFont="1" applyFill="1" applyBorder="1" applyAlignment="1" applyProtection="1">
      <alignment horizontal="left" vertical="center" wrapText="1"/>
      <protection locked="0"/>
    </xf>
    <xf numFmtId="164" fontId="51" fillId="25" borderId="126" xfId="0" applyNumberFormat="1" applyFont="1" applyFill="1" applyBorder="1" applyAlignment="1" applyProtection="1">
      <alignment horizontal="left" vertical="center" wrapText="1"/>
      <protection locked="0"/>
    </xf>
    <xf numFmtId="38" fontId="102" fillId="29" borderId="314" xfId="0" applyNumberFormat="1" applyFont="1" applyFill="1" applyBorder="1" applyAlignment="1" applyProtection="1">
      <alignment horizontal="center" vertical="center" wrapText="1"/>
    </xf>
    <xf numFmtId="38" fontId="102" fillId="29" borderId="315" xfId="0" applyNumberFormat="1" applyFont="1" applyFill="1" applyBorder="1" applyAlignment="1" applyProtection="1">
      <alignment horizontal="center" vertical="center" wrapText="1"/>
    </xf>
    <xf numFmtId="0" fontId="52" fillId="25" borderId="102" xfId="0" applyNumberFormat="1" applyFont="1" applyFill="1" applyBorder="1" applyAlignment="1" applyProtection="1">
      <alignment horizontal="left" vertical="center" wrapText="1"/>
      <protection locked="0"/>
    </xf>
    <xf numFmtId="0" fontId="52" fillId="25" borderId="103" xfId="0" applyNumberFormat="1" applyFont="1" applyFill="1" applyBorder="1" applyAlignment="1" applyProtection="1">
      <alignment horizontal="left" vertical="center" wrapText="1"/>
      <protection locked="0"/>
    </xf>
    <xf numFmtId="0" fontId="52" fillId="25" borderId="315" xfId="0" applyNumberFormat="1" applyFont="1" applyFill="1" applyBorder="1" applyAlignment="1" applyProtection="1">
      <alignment horizontal="left" vertical="center" wrapText="1"/>
      <protection locked="0"/>
    </xf>
    <xf numFmtId="164" fontId="6" fillId="40" borderId="463" xfId="0" applyNumberFormat="1" applyFont="1" applyFill="1" applyBorder="1" applyAlignment="1" applyProtection="1">
      <alignment horizontal="left" vertical="center"/>
      <protection locked="0"/>
    </xf>
    <xf numFmtId="164" fontId="6" fillId="40" borderId="464" xfId="0" applyNumberFormat="1" applyFont="1" applyFill="1" applyBorder="1" applyAlignment="1" applyProtection="1">
      <alignment horizontal="left" vertical="center"/>
      <protection locked="0"/>
    </xf>
    <xf numFmtId="164" fontId="6" fillId="40" borderId="465" xfId="0" applyNumberFormat="1" applyFont="1" applyFill="1" applyBorder="1" applyAlignment="1" applyProtection="1">
      <alignment horizontal="left" vertical="center"/>
      <protection locked="0"/>
    </xf>
    <xf numFmtId="164" fontId="50" fillId="31" borderId="213" xfId="0" applyNumberFormat="1" applyFont="1" applyFill="1" applyBorder="1" applyAlignment="1" applyProtection="1">
      <alignment horizontal="left" vertical="center" indent="2"/>
    </xf>
    <xf numFmtId="164" fontId="50" fillId="31" borderId="212" xfId="0" applyNumberFormat="1" applyFont="1" applyFill="1" applyBorder="1" applyAlignment="1" applyProtection="1">
      <alignment horizontal="left" vertical="center" indent="2"/>
    </xf>
    <xf numFmtId="169" fontId="92" fillId="32" borderId="53" xfId="0" applyNumberFormat="1" applyFont="1" applyFill="1" applyBorder="1" applyAlignment="1" applyProtection="1">
      <alignment horizontal="center" vertical="center"/>
    </xf>
    <xf numFmtId="169" fontId="92" fillId="32" borderId="185" xfId="0" applyNumberFormat="1" applyFont="1" applyFill="1" applyBorder="1" applyAlignment="1" applyProtection="1">
      <alignment horizontal="center" vertical="center"/>
    </xf>
    <xf numFmtId="164" fontId="6" fillId="6" borderId="279" xfId="0" applyNumberFormat="1" applyFont="1" applyFill="1" applyBorder="1" applyAlignment="1" applyProtection="1">
      <alignment horizontal="left" vertical="center"/>
      <protection locked="0"/>
    </xf>
    <xf numFmtId="164" fontId="6" fillId="6" borderId="280" xfId="0" applyNumberFormat="1" applyFont="1" applyFill="1" applyBorder="1" applyAlignment="1" applyProtection="1">
      <alignment horizontal="left" vertical="center"/>
      <protection locked="0"/>
    </xf>
    <xf numFmtId="169" fontId="6" fillId="6" borderId="280" xfId="0" applyNumberFormat="1" applyFont="1" applyFill="1" applyBorder="1" applyAlignment="1" applyProtection="1">
      <alignment horizontal="left" vertical="center"/>
      <protection locked="0"/>
    </xf>
    <xf numFmtId="164" fontId="6" fillId="6" borderId="108" xfId="0" applyNumberFormat="1" applyFont="1" applyFill="1" applyBorder="1" applyAlignment="1" applyProtection="1">
      <alignment horizontal="left" vertical="center"/>
      <protection locked="0"/>
    </xf>
    <xf numFmtId="164" fontId="6" fillId="6" borderId="30" xfId="0" applyNumberFormat="1" applyFont="1" applyFill="1" applyBorder="1" applyAlignment="1" applyProtection="1">
      <alignment horizontal="left" vertical="center"/>
      <protection locked="0"/>
    </xf>
    <xf numFmtId="169" fontId="6" fillId="6" borderId="30" xfId="0" applyNumberFormat="1" applyFont="1" applyFill="1" applyBorder="1" applyAlignment="1" applyProtection="1">
      <alignment horizontal="left" vertical="center"/>
      <protection locked="0"/>
    </xf>
    <xf numFmtId="164" fontId="7" fillId="0" borderId="51" xfId="0" applyNumberFormat="1" applyFont="1" applyFill="1" applyBorder="1" applyAlignment="1" applyProtection="1">
      <alignment horizontal="right" vertical="center"/>
    </xf>
    <xf numFmtId="164" fontId="7" fillId="0" borderId="52" xfId="0" applyNumberFormat="1" applyFont="1" applyFill="1" applyBorder="1" applyAlignment="1" applyProtection="1">
      <alignment horizontal="right" vertical="center"/>
    </xf>
    <xf numFmtId="169" fontId="7" fillId="0" borderId="52" xfId="0" applyNumberFormat="1" applyFont="1" applyFill="1" applyBorder="1" applyAlignment="1" applyProtection="1">
      <alignment horizontal="right" vertical="center"/>
    </xf>
    <xf numFmtId="164" fontId="6" fillId="0" borderId="0" xfId="0" applyFont="1" applyFill="1" applyAlignment="1" applyProtection="1">
      <alignment vertical="center"/>
    </xf>
    <xf numFmtId="169" fontId="6" fillId="0" borderId="0" xfId="0" applyNumberFormat="1" applyFont="1" applyFill="1" applyAlignment="1" applyProtection="1">
      <alignment vertical="center"/>
    </xf>
    <xf numFmtId="164" fontId="30" fillId="3" borderId="116" xfId="0" applyNumberFormat="1" applyFont="1" applyFill="1" applyBorder="1" applyAlignment="1" applyProtection="1">
      <alignment horizontal="left" vertical="center"/>
    </xf>
    <xf numFmtId="164" fontId="30" fillId="3" borderId="247" xfId="0" applyNumberFormat="1" applyFont="1" applyFill="1" applyBorder="1" applyAlignment="1" applyProtection="1">
      <alignment horizontal="left" vertical="center"/>
    </xf>
    <xf numFmtId="164" fontId="30" fillId="3" borderId="202" xfId="0" applyNumberFormat="1" applyFont="1" applyFill="1" applyBorder="1" applyAlignment="1" applyProtection="1">
      <alignment horizontal="left" vertical="center"/>
    </xf>
    <xf numFmtId="164" fontId="30" fillId="3" borderId="217" xfId="0" applyNumberFormat="1" applyFont="1" applyFill="1" applyBorder="1" applyAlignment="1" applyProtection="1">
      <alignment horizontal="left" vertical="center"/>
    </xf>
    <xf numFmtId="164" fontId="30" fillId="3" borderId="307" xfId="0" applyNumberFormat="1" applyFont="1" applyFill="1" applyBorder="1" applyAlignment="1" applyProtection="1">
      <alignment horizontal="left" vertical="center"/>
    </xf>
    <xf numFmtId="164" fontId="30" fillId="3" borderId="267" xfId="0" applyNumberFormat="1" applyFont="1" applyFill="1" applyBorder="1" applyAlignment="1" applyProtection="1">
      <alignment horizontal="left" vertical="center"/>
    </xf>
    <xf numFmtId="164" fontId="55" fillId="31" borderId="19" xfId="0" applyNumberFormat="1" applyFont="1" applyFill="1" applyBorder="1" applyAlignment="1" applyProtection="1">
      <alignment horizontal="left" vertical="center" indent="2"/>
    </xf>
    <xf numFmtId="164" fontId="55" fillId="31" borderId="147" xfId="0" applyNumberFormat="1" applyFont="1" applyFill="1" applyBorder="1" applyAlignment="1" applyProtection="1">
      <alignment horizontal="left" vertical="center" indent="2"/>
    </xf>
    <xf numFmtId="164" fontId="55" fillId="31" borderId="246" xfId="0" applyNumberFormat="1" applyFont="1" applyFill="1" applyBorder="1" applyAlignment="1" applyProtection="1">
      <alignment horizontal="left" vertical="center" indent="2"/>
    </xf>
    <xf numFmtId="164" fontId="55" fillId="31" borderId="20" xfId="0" applyNumberFormat="1" applyFont="1" applyFill="1" applyBorder="1" applyAlignment="1" applyProtection="1">
      <alignment horizontal="left" vertical="center" indent="2"/>
    </xf>
    <xf numFmtId="164" fontId="55" fillId="31" borderId="2" xfId="0" applyNumberFormat="1" applyFont="1" applyFill="1" applyBorder="1" applyAlignment="1" applyProtection="1">
      <alignment horizontal="left" vertical="center" indent="2"/>
    </xf>
    <xf numFmtId="164" fontId="55" fillId="31" borderId="163" xfId="0" applyNumberFormat="1" applyFont="1" applyFill="1" applyBorder="1" applyAlignment="1" applyProtection="1">
      <alignment horizontal="left" vertical="center" indent="2"/>
    </xf>
    <xf numFmtId="169" fontId="7" fillId="0" borderId="201" xfId="0" applyNumberFormat="1" applyFont="1" applyFill="1" applyBorder="1" applyAlignment="1" applyProtection="1">
      <alignment horizontal="right" vertical="center"/>
    </xf>
    <xf numFmtId="169" fontId="7" fillId="0" borderId="206" xfId="0" applyNumberFormat="1" applyFont="1" applyFill="1" applyBorder="1" applyAlignment="1" applyProtection="1">
      <alignment horizontal="right" vertical="center"/>
    </xf>
    <xf numFmtId="38" fontId="7" fillId="30" borderId="343" xfId="0" applyNumberFormat="1" applyFont="1" applyFill="1" applyBorder="1" applyAlignment="1" applyProtection="1">
      <alignment horizontal="center" vertical="center" wrapText="1"/>
    </xf>
    <xf numFmtId="38" fontId="7" fillId="30" borderId="344" xfId="0" applyNumberFormat="1" applyFont="1" applyFill="1" applyBorder="1" applyAlignment="1" applyProtection="1">
      <alignment horizontal="center" vertical="center" wrapText="1"/>
    </xf>
    <xf numFmtId="164" fontId="106" fillId="3" borderId="48" xfId="0" applyNumberFormat="1" applyFont="1" applyFill="1" applyBorder="1" applyAlignment="1" applyProtection="1">
      <alignment horizontal="center" vertical="center" wrapText="1"/>
    </xf>
    <xf numFmtId="164" fontId="106" fillId="3" borderId="118" xfId="0" applyNumberFormat="1" applyFont="1" applyFill="1" applyBorder="1" applyAlignment="1" applyProtection="1">
      <alignment horizontal="center" vertical="center" wrapText="1"/>
    </xf>
    <xf numFmtId="164" fontId="106" fillId="3" borderId="99" xfId="0" applyNumberFormat="1" applyFont="1" applyFill="1" applyBorder="1" applyAlignment="1" applyProtection="1">
      <alignment horizontal="center" vertical="center" wrapText="1"/>
    </xf>
    <xf numFmtId="164" fontId="17" fillId="25" borderId="0" xfId="0" applyNumberFormat="1" applyFont="1" applyFill="1" applyBorder="1" applyAlignment="1" applyProtection="1">
      <alignment horizontal="center" vertical="center"/>
      <protection locked="0"/>
    </xf>
    <xf numFmtId="164" fontId="17" fillId="25" borderId="0" xfId="0" applyFont="1" applyFill="1" applyBorder="1" applyAlignment="1" applyProtection="1">
      <alignment horizontal="center" vertical="center"/>
      <protection locked="0"/>
    </xf>
    <xf numFmtId="164" fontId="7" fillId="28" borderId="597" xfId="0" applyNumberFormat="1" applyFont="1" applyFill="1" applyBorder="1" applyAlignment="1" applyProtection="1">
      <alignment horizontal="left" wrapText="1" indent="2"/>
    </xf>
    <xf numFmtId="164" fontId="7" fillId="28" borderId="598" xfId="0" applyNumberFormat="1" applyFont="1" applyFill="1" applyBorder="1" applyAlignment="1" applyProtection="1">
      <alignment horizontal="left" wrapText="1" indent="2"/>
    </xf>
    <xf numFmtId="164" fontId="7" fillId="28" borderId="633" xfId="0" applyNumberFormat="1" applyFont="1" applyFill="1" applyBorder="1" applyAlignment="1" applyProtection="1">
      <alignment horizontal="left" wrapText="1" indent="2"/>
    </xf>
    <xf numFmtId="164" fontId="7" fillId="28" borderId="567" xfId="0" applyNumberFormat="1" applyFont="1" applyFill="1" applyBorder="1" applyAlignment="1" applyProtection="1">
      <alignment horizontal="left" wrapText="1" indent="2"/>
    </xf>
    <xf numFmtId="164" fontId="7" fillId="28" borderId="0" xfId="0" applyNumberFormat="1" applyFont="1" applyFill="1" applyBorder="1" applyAlignment="1" applyProtection="1">
      <alignment horizontal="left" wrapText="1" indent="2"/>
    </xf>
    <xf numFmtId="164" fontId="7" fillId="28" borderId="157" xfId="0" applyNumberFormat="1" applyFont="1" applyFill="1" applyBorder="1" applyAlignment="1" applyProtection="1">
      <alignment horizontal="left" wrapText="1" indent="2"/>
    </xf>
    <xf numFmtId="164" fontId="50" fillId="30" borderId="285" xfId="0" applyNumberFormat="1" applyFont="1" applyFill="1" applyBorder="1" applyAlignment="1" applyProtection="1">
      <alignment horizontal="left" vertical="center"/>
    </xf>
    <xf numFmtId="164" fontId="50" fillId="30" borderId="286" xfId="0" applyNumberFormat="1" applyFont="1" applyFill="1" applyBorder="1" applyAlignment="1" applyProtection="1">
      <alignment horizontal="left" vertical="center"/>
    </xf>
    <xf numFmtId="38" fontId="23" fillId="28" borderId="61" xfId="0" applyNumberFormat="1" applyFont="1" applyFill="1" applyBorder="1" applyAlignment="1" applyProtection="1">
      <alignment horizontal="center" vertical="center"/>
    </xf>
    <xf numFmtId="38" fontId="51" fillId="18" borderId="48" xfId="0" applyNumberFormat="1" applyFont="1" applyFill="1" applyBorder="1" applyAlignment="1" applyProtection="1">
      <alignment horizontal="center" vertical="center"/>
    </xf>
    <xf numFmtId="38" fontId="51" fillId="18" borderId="99" xfId="0" applyNumberFormat="1" applyFont="1" applyFill="1" applyBorder="1" applyAlignment="1" applyProtection="1">
      <alignment horizontal="center" vertical="center"/>
    </xf>
    <xf numFmtId="38" fontId="107" fillId="25" borderId="48" xfId="0" applyNumberFormat="1" applyFont="1" applyFill="1" applyBorder="1" applyAlignment="1" applyProtection="1">
      <alignment horizontal="center" vertical="center"/>
      <protection locked="0"/>
    </xf>
    <xf numFmtId="38" fontId="107" fillId="25" borderId="99" xfId="0" applyNumberFormat="1" applyFont="1" applyFill="1" applyBorder="1" applyAlignment="1" applyProtection="1">
      <alignment horizontal="center" vertical="center"/>
      <protection locked="0"/>
    </xf>
    <xf numFmtId="169" fontId="18" fillId="23" borderId="0" xfId="0" applyNumberFormat="1" applyFont="1" applyFill="1" applyBorder="1" applyAlignment="1" applyProtection="1">
      <alignment horizontal="center" vertical="center" textRotation="90" wrapText="1"/>
    </xf>
    <xf numFmtId="169" fontId="7" fillId="23" borderId="0" xfId="0" applyNumberFormat="1" applyFont="1" applyFill="1" applyBorder="1" applyAlignment="1" applyProtection="1">
      <alignment horizontal="center" vertical="center" textRotation="90" wrapText="1"/>
    </xf>
    <xf numFmtId="164" fontId="27" fillId="29" borderId="48" xfId="0" applyNumberFormat="1" applyFont="1" applyFill="1" applyBorder="1" applyAlignment="1" applyProtection="1">
      <alignment horizontal="left" vertical="center" wrapText="1"/>
    </xf>
    <xf numFmtId="164" fontId="27" fillId="29" borderId="118" xfId="0" applyNumberFormat="1" applyFont="1" applyFill="1" applyBorder="1" applyAlignment="1" applyProtection="1">
      <alignment horizontal="left" vertical="center" wrapText="1"/>
    </xf>
    <xf numFmtId="164" fontId="27" fillId="29" borderId="99" xfId="0" applyNumberFormat="1" applyFont="1" applyFill="1" applyBorder="1" applyAlignment="1" applyProtection="1">
      <alignment horizontal="left" vertical="center" wrapText="1"/>
    </xf>
    <xf numFmtId="164" fontId="107" fillId="25" borderId="128" xfId="0" applyFont="1" applyFill="1" applyBorder="1" applyAlignment="1" applyProtection="1">
      <alignment horizontal="left" vertical="center" wrapText="1"/>
      <protection locked="0"/>
    </xf>
    <xf numFmtId="164" fontId="107" fillId="25" borderId="129" xfId="0" applyFont="1" applyFill="1" applyBorder="1" applyAlignment="1" applyProtection="1">
      <alignment horizontal="left" vertical="center" wrapText="1"/>
      <protection locked="0"/>
    </xf>
    <xf numFmtId="164" fontId="107" fillId="25" borderId="130" xfId="0" applyFont="1" applyFill="1" applyBorder="1" applyAlignment="1" applyProtection="1">
      <alignment horizontal="left" vertical="center" wrapText="1"/>
      <protection locked="0"/>
    </xf>
    <xf numFmtId="10" fontId="56" fillId="23" borderId="0" xfId="0" applyNumberFormat="1" applyFont="1" applyFill="1" applyBorder="1" applyAlignment="1" applyProtection="1">
      <alignment horizontal="center" vertical="center"/>
    </xf>
    <xf numFmtId="170" fontId="108" fillId="25" borderId="48" xfId="2" applyNumberFormat="1" applyFont="1" applyFill="1" applyBorder="1" applyAlignment="1" applyProtection="1">
      <alignment horizontal="center" vertical="center"/>
      <protection locked="0"/>
    </xf>
    <xf numFmtId="170" fontId="108" fillId="25" borderId="122" xfId="2" applyNumberFormat="1" applyFont="1" applyFill="1" applyBorder="1" applyAlignment="1" applyProtection="1">
      <alignment horizontal="center" vertical="center"/>
      <protection locked="0"/>
    </xf>
    <xf numFmtId="164" fontId="50" fillId="31" borderId="250" xfId="0" applyFont="1" applyFill="1" applyBorder="1" applyAlignment="1" applyProtection="1">
      <alignment horizontal="center" vertical="center"/>
    </xf>
    <xf numFmtId="164" fontId="50" fillId="31" borderId="246" xfId="0" applyFont="1" applyFill="1" applyBorder="1" applyAlignment="1" applyProtection="1">
      <alignment horizontal="center" vertical="center"/>
    </xf>
    <xf numFmtId="164" fontId="50" fillId="31" borderId="239" xfId="0" applyFont="1" applyFill="1" applyBorder="1" applyAlignment="1" applyProtection="1">
      <alignment horizontal="center" vertical="center"/>
    </xf>
    <xf numFmtId="164" fontId="112" fillId="23" borderId="246" xfId="0" applyFont="1" applyFill="1" applyBorder="1" applyAlignment="1" applyProtection="1">
      <alignment horizontal="center" vertical="center"/>
    </xf>
    <xf numFmtId="38" fontId="51" fillId="34" borderId="48" xfId="0" applyNumberFormat="1" applyFont="1" applyFill="1" applyBorder="1" applyAlignment="1" applyProtection="1">
      <alignment horizontal="center" vertical="center"/>
    </xf>
    <xf numFmtId="38" fontId="51" fillId="34" borderId="99" xfId="0" applyNumberFormat="1" applyFont="1" applyFill="1" applyBorder="1" applyAlignment="1" applyProtection="1">
      <alignment horizontal="center" vertical="center"/>
    </xf>
    <xf numFmtId="38" fontId="27" fillId="19" borderId="216" xfId="0" applyNumberFormat="1" applyFont="1" applyFill="1" applyBorder="1" applyAlignment="1" applyProtection="1">
      <alignment horizontal="center" vertical="center"/>
    </xf>
    <xf numFmtId="38" fontId="27" fillId="19" borderId="164" xfId="0" applyNumberFormat="1" applyFont="1" applyFill="1" applyBorder="1" applyAlignment="1" applyProtection="1">
      <alignment horizontal="center" vertical="center"/>
    </xf>
    <xf numFmtId="164" fontId="51" fillId="25" borderId="127" xfId="0" applyNumberFormat="1" applyFont="1" applyFill="1" applyBorder="1" applyAlignment="1" applyProtection="1">
      <alignment horizontal="left" vertical="center" wrapText="1"/>
      <protection locked="0"/>
    </xf>
    <xf numFmtId="164" fontId="51" fillId="25" borderId="125" xfId="0" applyNumberFormat="1" applyFont="1" applyFill="1" applyBorder="1" applyAlignment="1" applyProtection="1">
      <alignment horizontal="left" vertical="center" wrapText="1"/>
      <protection locked="0"/>
    </xf>
    <xf numFmtId="0" fontId="107" fillId="25" borderId="48" xfId="0" applyNumberFormat="1" applyFont="1" applyFill="1" applyBorder="1" applyAlignment="1" applyProtection="1">
      <alignment horizontal="center" vertical="center"/>
      <protection locked="0"/>
    </xf>
    <xf numFmtId="0" fontId="107" fillId="25" borderId="99" xfId="0" applyNumberFormat="1" applyFont="1" applyFill="1" applyBorder="1" applyAlignment="1" applyProtection="1">
      <alignment horizontal="center" vertical="center"/>
      <protection locked="0"/>
    </xf>
    <xf numFmtId="164" fontId="16" fillId="8" borderId="312" xfId="0" applyNumberFormat="1" applyFont="1" applyFill="1" applyBorder="1" applyAlignment="1" applyProtection="1">
      <alignment horizontal="center" vertical="center" wrapText="1"/>
    </xf>
    <xf numFmtId="164" fontId="16" fillId="8" borderId="313" xfId="0" applyNumberFormat="1" applyFont="1" applyFill="1" applyBorder="1" applyAlignment="1" applyProtection="1">
      <alignment horizontal="center" vertical="center" wrapText="1"/>
    </xf>
    <xf numFmtId="0" fontId="107" fillId="0" borderId="48" xfId="0" applyNumberFormat="1" applyFont="1" applyFill="1" applyBorder="1" applyAlignment="1" applyProtection="1">
      <alignment horizontal="center" vertical="center"/>
    </xf>
    <xf numFmtId="0" fontId="107" fillId="0" borderId="99" xfId="0" applyNumberFormat="1" applyFont="1" applyFill="1" applyBorder="1" applyAlignment="1" applyProtection="1">
      <alignment horizontal="center" vertical="center"/>
    </xf>
    <xf numFmtId="38" fontId="90" fillId="0" borderId="0" xfId="0" applyNumberFormat="1" applyFont="1" applyBorder="1" applyAlignment="1" applyProtection="1">
      <alignment wrapText="1"/>
    </xf>
    <xf numFmtId="38" fontId="126" fillId="0" borderId="0" xfId="0" applyNumberFormat="1" applyFont="1" applyBorder="1" applyAlignment="1" applyProtection="1">
      <alignment wrapText="1"/>
    </xf>
    <xf numFmtId="164" fontId="50" fillId="31" borderId="637" xfId="0" applyNumberFormat="1" applyFont="1" applyFill="1" applyBorder="1" applyAlignment="1" applyProtection="1">
      <alignment horizontal="left" vertical="center"/>
    </xf>
    <xf numFmtId="164" fontId="50" fillId="31" borderId="638" xfId="0" applyNumberFormat="1" applyFont="1" applyFill="1" applyBorder="1" applyAlignment="1" applyProtection="1">
      <alignment horizontal="left" vertical="center"/>
    </xf>
    <xf numFmtId="164" fontId="50" fillId="31" borderId="639" xfId="0" applyNumberFormat="1" applyFont="1" applyFill="1" applyBorder="1" applyAlignment="1" applyProtection="1">
      <alignment horizontal="left" vertical="center"/>
    </xf>
    <xf numFmtId="164" fontId="50" fillId="31" borderId="543" xfId="0" applyNumberFormat="1" applyFont="1" applyFill="1" applyBorder="1" applyAlignment="1" applyProtection="1">
      <alignment horizontal="left" vertical="center"/>
    </xf>
    <xf numFmtId="164" fontId="50" fillId="31" borderId="0" xfId="0" applyNumberFormat="1" applyFont="1" applyFill="1" applyBorder="1" applyAlignment="1" applyProtection="1">
      <alignment horizontal="left" vertical="center"/>
    </xf>
    <xf numFmtId="164" fontId="50" fillId="31" borderId="640" xfId="0" applyNumberFormat="1" applyFont="1" applyFill="1" applyBorder="1" applyAlignment="1" applyProtection="1">
      <alignment horizontal="left" vertical="center"/>
    </xf>
    <xf numFmtId="164" fontId="6" fillId="28" borderId="258" xfId="0" applyNumberFormat="1" applyFont="1" applyFill="1" applyBorder="1" applyAlignment="1" applyProtection="1">
      <alignment horizontal="left" vertical="top"/>
    </xf>
    <xf numFmtId="164" fontId="6" fillId="28" borderId="259" xfId="0" applyNumberFormat="1" applyFont="1" applyFill="1" applyBorder="1" applyAlignment="1" applyProtection="1">
      <alignment horizontal="left" vertical="top"/>
    </xf>
    <xf numFmtId="169" fontId="6" fillId="28" borderId="260" xfId="0" applyNumberFormat="1" applyFont="1" applyFill="1" applyBorder="1" applyAlignment="1" applyProtection="1">
      <alignment horizontal="left" vertical="top"/>
    </xf>
    <xf numFmtId="38" fontId="6" fillId="23" borderId="266" xfId="1" applyNumberFormat="1" applyFont="1" applyFill="1" applyBorder="1" applyAlignment="1" applyProtection="1">
      <alignment horizontal="right" vertical="top"/>
    </xf>
    <xf numFmtId="38" fontId="6" fillId="23" borderId="276" xfId="1" applyNumberFormat="1" applyFont="1" applyFill="1" applyBorder="1" applyAlignment="1" applyProtection="1">
      <alignment horizontal="right" vertical="top"/>
    </xf>
    <xf numFmtId="38" fontId="6" fillId="23" borderId="277" xfId="1" applyNumberFormat="1" applyFont="1" applyFill="1" applyBorder="1" applyAlignment="1" applyProtection="1">
      <alignment horizontal="right" vertical="top"/>
    </xf>
    <xf numFmtId="164" fontId="2" fillId="23" borderId="142" xfId="0" applyFont="1" applyFill="1" applyBorder="1" applyAlignment="1" applyProtection="1">
      <alignment horizontal="left" wrapText="1"/>
    </xf>
    <xf numFmtId="164" fontId="50" fillId="31" borderId="268" xfId="0" applyNumberFormat="1" applyFont="1" applyFill="1" applyBorder="1" applyAlignment="1" applyProtection="1">
      <alignment horizontal="left" vertical="center"/>
    </xf>
    <xf numFmtId="164" fontId="50" fillId="31" borderId="269" xfId="0" applyNumberFormat="1" applyFont="1" applyFill="1" applyBorder="1" applyAlignment="1" applyProtection="1">
      <alignment horizontal="left" vertical="center"/>
    </xf>
    <xf numFmtId="164" fontId="50" fillId="31" borderId="275" xfId="0" applyNumberFormat="1" applyFont="1" applyFill="1" applyBorder="1" applyAlignment="1" applyProtection="1">
      <alignment horizontal="left" vertical="center"/>
    </xf>
    <xf numFmtId="164" fontId="50" fillId="31" borderId="22" xfId="0" applyNumberFormat="1" applyFont="1" applyFill="1" applyBorder="1" applyAlignment="1" applyProtection="1">
      <alignment horizontal="left" vertical="center"/>
    </xf>
    <xf numFmtId="164" fontId="50" fillId="31" borderId="26" xfId="0" applyNumberFormat="1" applyFont="1" applyFill="1" applyBorder="1" applyAlignment="1" applyProtection="1">
      <alignment horizontal="left" vertical="center"/>
    </xf>
    <xf numFmtId="38" fontId="7" fillId="30" borderId="270" xfId="0" applyNumberFormat="1" applyFont="1" applyFill="1" applyBorder="1" applyAlignment="1" applyProtection="1">
      <alignment horizontal="center" vertical="center" wrapText="1"/>
    </xf>
    <xf numFmtId="38" fontId="7" fillId="30" borderId="271" xfId="0" applyNumberFormat="1" applyFont="1" applyFill="1" applyBorder="1" applyAlignment="1" applyProtection="1">
      <alignment horizontal="center" vertical="center" wrapText="1"/>
    </xf>
    <xf numFmtId="38" fontId="7" fillId="30" borderId="272" xfId="0" applyNumberFormat="1" applyFont="1" applyFill="1" applyBorder="1" applyAlignment="1" applyProtection="1">
      <alignment horizontal="center" vertical="center" wrapText="1"/>
    </xf>
    <xf numFmtId="38" fontId="18" fillId="7" borderId="48" xfId="0" applyNumberFormat="1" applyFont="1" applyFill="1" applyBorder="1" applyAlignment="1" applyProtection="1">
      <alignment horizontal="right" vertical="center"/>
    </xf>
    <xf numFmtId="38" fontId="18" fillId="7" borderId="118" xfId="0" applyNumberFormat="1" applyFont="1" applyFill="1" applyBorder="1" applyAlignment="1" applyProtection="1">
      <alignment horizontal="right" vertical="center"/>
    </xf>
    <xf numFmtId="38" fontId="18" fillId="7" borderId="122" xfId="0" applyNumberFormat="1" applyFont="1" applyFill="1" applyBorder="1" applyAlignment="1" applyProtection="1">
      <alignment horizontal="right" vertical="center"/>
    </xf>
    <xf numFmtId="38" fontId="6" fillId="23" borderId="279" xfId="1" applyNumberFormat="1" applyFont="1" applyFill="1" applyBorder="1" applyAlignment="1" applyProtection="1">
      <alignment horizontal="right" vertical="top"/>
    </xf>
    <xf numFmtId="38" fontId="6" fillId="23" borderId="280" xfId="1" applyNumberFormat="1" applyFont="1" applyFill="1" applyBorder="1" applyAlignment="1" applyProtection="1">
      <alignment horizontal="right" vertical="top"/>
    </xf>
    <xf numFmtId="38" fontId="6" fillId="23" borderId="281" xfId="1" applyNumberFormat="1" applyFont="1" applyFill="1" applyBorder="1" applyAlignment="1" applyProtection="1">
      <alignment horizontal="right" vertical="top"/>
    </xf>
    <xf numFmtId="164" fontId="6" fillId="28" borderId="260" xfId="0" applyNumberFormat="1" applyFont="1" applyFill="1" applyBorder="1" applyAlignment="1" applyProtection="1">
      <alignment horizontal="left" vertical="top"/>
    </xf>
    <xf numFmtId="38" fontId="18" fillId="7" borderId="628" xfId="0" applyNumberFormat="1" applyFont="1" applyFill="1" applyBorder="1" applyAlignment="1" applyProtection="1">
      <alignment horizontal="right" vertical="center"/>
    </xf>
    <xf numFmtId="38" fontId="18" fillId="7" borderId="629" xfId="0" applyNumberFormat="1" applyFont="1" applyFill="1" applyBorder="1" applyAlignment="1" applyProtection="1">
      <alignment horizontal="right" vertical="center"/>
    </xf>
    <xf numFmtId="38" fontId="18" fillId="7" borderId="630" xfId="0" applyNumberFormat="1" applyFont="1" applyFill="1" applyBorder="1" applyAlignment="1" applyProtection="1">
      <alignment horizontal="right" vertical="center"/>
    </xf>
    <xf numFmtId="164" fontId="50" fillId="31" borderId="5" xfId="0" applyNumberFormat="1" applyFont="1" applyFill="1" applyBorder="1" applyAlignment="1" applyProtection="1">
      <alignment horizontal="left" vertical="center"/>
    </xf>
    <xf numFmtId="164" fontId="50" fillId="31" borderId="39" xfId="0" applyNumberFormat="1" applyFont="1" applyFill="1" applyBorder="1" applyAlignment="1" applyProtection="1">
      <alignment horizontal="left" vertical="center"/>
    </xf>
    <xf numFmtId="164" fontId="50" fillId="31" borderId="65" xfId="0" applyNumberFormat="1" applyFont="1" applyFill="1" applyBorder="1" applyAlignment="1" applyProtection="1">
      <alignment horizontal="left" vertical="center"/>
    </xf>
    <xf numFmtId="38" fontId="18" fillId="7" borderId="20" xfId="0" applyNumberFormat="1" applyFont="1" applyFill="1" applyBorder="1" applyAlignment="1" applyProtection="1">
      <alignment horizontal="right" vertical="center"/>
    </xf>
    <xf numFmtId="38" fontId="18" fillId="7" borderId="2" xfId="0" applyNumberFormat="1" applyFont="1" applyFill="1" applyBorder="1" applyAlignment="1" applyProtection="1">
      <alignment horizontal="right" vertical="center"/>
    </xf>
    <xf numFmtId="38" fontId="18" fillId="7" borderId="119" xfId="0" applyNumberFormat="1" applyFont="1" applyFill="1" applyBorder="1" applyAlignment="1" applyProtection="1">
      <alignment horizontal="right" vertical="center"/>
    </xf>
    <xf numFmtId="38" fontId="6" fillId="23" borderId="282" xfId="1" applyNumberFormat="1" applyFont="1" applyFill="1" applyBorder="1" applyAlignment="1" applyProtection="1">
      <alignment horizontal="right" vertical="top"/>
    </xf>
    <xf numFmtId="38" fontId="6" fillId="23" borderId="283" xfId="1" applyNumberFormat="1" applyFont="1" applyFill="1" applyBorder="1" applyAlignment="1" applyProtection="1">
      <alignment horizontal="right" vertical="top"/>
    </xf>
    <xf numFmtId="38" fontId="6" fillId="23" borderId="284" xfId="1" applyNumberFormat="1" applyFont="1" applyFill="1" applyBorder="1" applyAlignment="1" applyProtection="1">
      <alignment horizontal="right" vertical="top"/>
    </xf>
    <xf numFmtId="164" fontId="6" fillId="28" borderId="177" xfId="0" applyNumberFormat="1" applyFont="1" applyFill="1" applyBorder="1" applyAlignment="1" applyProtection="1">
      <alignment horizontal="left" vertical="top"/>
    </xf>
    <xf numFmtId="164" fontId="6" fillId="28" borderId="178" xfId="0" applyNumberFormat="1" applyFont="1" applyFill="1" applyBorder="1" applyAlignment="1" applyProtection="1">
      <alignment horizontal="left" vertical="top"/>
    </xf>
    <xf numFmtId="169" fontId="6" fillId="28" borderId="179" xfId="0" applyNumberFormat="1" applyFont="1" applyFill="1" applyBorder="1" applyAlignment="1" applyProtection="1">
      <alignment horizontal="left" vertical="top"/>
    </xf>
    <xf numFmtId="164" fontId="6" fillId="28" borderId="261" xfId="0" applyNumberFormat="1" applyFont="1" applyFill="1" applyBorder="1" applyAlignment="1" applyProtection="1">
      <alignment horizontal="left" vertical="top"/>
    </xf>
    <xf numFmtId="164" fontId="6" fillId="28" borderId="262" xfId="0" applyNumberFormat="1" applyFont="1" applyFill="1" applyBorder="1" applyAlignment="1" applyProtection="1">
      <alignment horizontal="left" vertical="top"/>
    </xf>
    <xf numFmtId="169" fontId="6" fillId="28" borderId="263" xfId="0" applyNumberFormat="1" applyFont="1" applyFill="1" applyBorder="1" applyAlignment="1" applyProtection="1">
      <alignment horizontal="left" vertical="top"/>
    </xf>
    <xf numFmtId="38" fontId="6" fillId="23" borderId="62" xfId="1" applyNumberFormat="1" applyFont="1" applyFill="1" applyBorder="1" applyAlignment="1" applyProtection="1">
      <alignment horizontal="right" vertical="top"/>
    </xf>
    <xf numFmtId="38" fontId="6" fillId="23" borderId="39" xfId="1" applyNumberFormat="1" applyFont="1" applyFill="1" applyBorder="1" applyAlignment="1" applyProtection="1">
      <alignment horizontal="right" vertical="top"/>
    </xf>
    <xf numFmtId="164" fontId="6" fillId="28" borderId="240" xfId="0" applyNumberFormat="1" applyFont="1" applyFill="1" applyBorder="1" applyAlignment="1" applyProtection="1">
      <alignment horizontal="left" vertical="top"/>
    </xf>
    <xf numFmtId="164" fontId="6" fillId="28" borderId="232" xfId="0" applyNumberFormat="1" applyFont="1" applyFill="1" applyBorder="1" applyAlignment="1" applyProtection="1">
      <alignment horizontal="left" vertical="top"/>
    </xf>
    <xf numFmtId="169" fontId="6" fillId="28" borderId="187" xfId="0" applyNumberFormat="1" applyFont="1" applyFill="1" applyBorder="1" applyAlignment="1" applyProtection="1">
      <alignment horizontal="left" vertical="top"/>
    </xf>
    <xf numFmtId="164" fontId="13" fillId="30" borderId="102" xfId="0" applyFont="1" applyFill="1" applyBorder="1" applyAlignment="1" applyProtection="1">
      <alignment horizontal="center"/>
    </xf>
    <xf numFmtId="164" fontId="13" fillId="30" borderId="103" xfId="0" applyFont="1" applyFill="1" applyBorder="1" applyAlignment="1" applyProtection="1">
      <alignment horizontal="center"/>
    </xf>
    <xf numFmtId="164" fontId="13" fillId="30" borderId="104" xfId="0" applyFont="1" applyFill="1" applyBorder="1" applyAlignment="1" applyProtection="1">
      <alignment horizontal="center"/>
    </xf>
    <xf numFmtId="164" fontId="55" fillId="31" borderId="632" xfId="0" applyNumberFormat="1" applyFont="1" applyFill="1" applyBorder="1" applyAlignment="1" applyProtection="1">
      <alignment horizontal="left" vertical="center"/>
    </xf>
    <xf numFmtId="164" fontId="55" fillId="31" borderId="598" xfId="0" applyNumberFormat="1" applyFont="1" applyFill="1" applyBorder="1" applyAlignment="1" applyProtection="1">
      <alignment horizontal="left" vertical="center"/>
    </xf>
    <xf numFmtId="164" fontId="55" fillId="31" borderId="633" xfId="0" applyNumberFormat="1" applyFont="1" applyFill="1" applyBorder="1" applyAlignment="1" applyProtection="1">
      <alignment horizontal="left" vertical="center"/>
    </xf>
    <xf numFmtId="164" fontId="55" fillId="31" borderId="142" xfId="0" applyNumberFormat="1" applyFont="1" applyFill="1" applyBorder="1" applyAlignment="1" applyProtection="1">
      <alignment horizontal="left" vertical="center"/>
    </xf>
    <xf numFmtId="164" fontId="55" fillId="31" borderId="0" xfId="0" applyNumberFormat="1" applyFont="1" applyFill="1" applyBorder="1" applyAlignment="1" applyProtection="1">
      <alignment horizontal="left" vertical="center"/>
    </xf>
    <xf numFmtId="164" fontId="55" fillId="31" borderId="157" xfId="0" applyNumberFormat="1" applyFont="1" applyFill="1" applyBorder="1" applyAlignment="1" applyProtection="1">
      <alignment horizontal="left" vertical="center"/>
    </xf>
    <xf numFmtId="164" fontId="55" fillId="31" borderId="558" xfId="0" applyNumberFormat="1" applyFont="1" applyFill="1" applyBorder="1" applyAlignment="1" applyProtection="1">
      <alignment horizontal="left" vertical="center"/>
    </xf>
    <xf numFmtId="164" fontId="55" fillId="31" borderId="264" xfId="0" applyNumberFormat="1" applyFont="1" applyFill="1" applyBorder="1" applyAlignment="1" applyProtection="1">
      <alignment horizontal="left" vertical="center"/>
    </xf>
    <xf numFmtId="164" fontId="55" fillId="31" borderId="580" xfId="0" applyNumberFormat="1" applyFont="1" applyFill="1" applyBorder="1" applyAlignment="1" applyProtection="1">
      <alignment horizontal="left" vertical="center"/>
    </xf>
    <xf numFmtId="164" fontId="55" fillId="31" borderId="567" xfId="0" applyNumberFormat="1" applyFont="1" applyFill="1" applyBorder="1" applyAlignment="1" applyProtection="1">
      <alignment horizontal="left" vertical="center"/>
    </xf>
    <xf numFmtId="38" fontId="7" fillId="30" borderId="239" xfId="0" applyNumberFormat="1" applyFont="1" applyFill="1" applyBorder="1" applyAlignment="1" applyProtection="1">
      <alignment horizontal="center" vertical="center" wrapText="1"/>
    </xf>
    <xf numFmtId="38" fontId="7" fillId="30" borderId="245" xfId="0" applyNumberFormat="1" applyFont="1" applyFill="1" applyBorder="1" applyAlignment="1" applyProtection="1">
      <alignment horizontal="center" vertical="center" wrapText="1"/>
    </xf>
    <xf numFmtId="164" fontId="105" fillId="23" borderId="0" xfId="0" applyNumberFormat="1" applyFont="1" applyFill="1" applyBorder="1" applyAlignment="1" applyProtection="1">
      <alignment horizontal="left" vertical="center"/>
    </xf>
    <xf numFmtId="164" fontId="111" fillId="23" borderId="491" xfId="0" applyNumberFormat="1" applyFont="1" applyFill="1" applyBorder="1" applyAlignment="1" applyProtection="1">
      <alignment horizontal="center" vertical="center"/>
    </xf>
    <xf numFmtId="164" fontId="127" fillId="3" borderId="20" xfId="0" applyNumberFormat="1" applyFont="1" applyFill="1" applyBorder="1" applyAlignment="1" applyProtection="1">
      <alignment vertical="center"/>
    </xf>
    <xf numFmtId="164" fontId="127" fillId="3" borderId="163" xfId="0" applyNumberFormat="1" applyFont="1" applyFill="1" applyBorder="1" applyAlignment="1" applyProtection="1">
      <alignment vertical="center"/>
    </xf>
    <xf numFmtId="38" fontId="7" fillId="30" borderId="631" xfId="0" applyNumberFormat="1" applyFont="1" applyFill="1" applyBorder="1" applyAlignment="1" applyProtection="1">
      <alignment horizontal="center" vertical="center" wrapText="1"/>
    </xf>
    <xf numFmtId="38" fontId="18" fillId="7" borderId="582" xfId="0" applyNumberFormat="1" applyFont="1" applyFill="1" applyBorder="1" applyAlignment="1" applyProtection="1">
      <alignment horizontal="right" vertical="center"/>
    </xf>
    <xf numFmtId="164" fontId="6" fillId="28" borderId="522" xfId="0" applyNumberFormat="1" applyFont="1" applyFill="1" applyBorder="1" applyAlignment="1" applyProtection="1">
      <alignment horizontal="left" vertical="top"/>
    </xf>
    <xf numFmtId="164" fontId="6" fillId="28" borderId="523" xfId="0" applyNumberFormat="1" applyFont="1" applyFill="1" applyBorder="1" applyAlignment="1" applyProtection="1">
      <alignment horizontal="left" vertical="top"/>
    </xf>
    <xf numFmtId="169" fontId="6" fillId="28" borderId="524" xfId="0" applyNumberFormat="1" applyFont="1" applyFill="1" applyBorder="1" applyAlignment="1" applyProtection="1">
      <alignment horizontal="left" vertical="top"/>
    </xf>
    <xf numFmtId="164" fontId="6" fillId="28" borderId="374" xfId="0" applyNumberFormat="1" applyFont="1" applyFill="1" applyBorder="1" applyAlignment="1" applyProtection="1">
      <alignment horizontal="left" vertical="top"/>
    </xf>
    <xf numFmtId="164" fontId="6" fillId="28" borderId="280" xfId="0" applyNumberFormat="1" applyFont="1" applyFill="1" applyBorder="1" applyAlignment="1" applyProtection="1">
      <alignment horizontal="left" vertical="top"/>
    </xf>
    <xf numFmtId="169" fontId="6" fillId="28" borderId="466" xfId="0" applyNumberFormat="1" applyFont="1" applyFill="1" applyBorder="1" applyAlignment="1" applyProtection="1">
      <alignment horizontal="left" vertical="top"/>
    </xf>
    <xf numFmtId="0" fontId="2" fillId="0" borderId="298" xfId="0" applyNumberFormat="1" applyFont="1" applyFill="1" applyBorder="1" applyAlignment="1" applyProtection="1">
      <alignment horizontal="center" vertical="center" textRotation="90"/>
    </xf>
    <xf numFmtId="0" fontId="2" fillId="0" borderId="305" xfId="0" applyNumberFormat="1" applyFont="1" applyFill="1" applyBorder="1" applyAlignment="1" applyProtection="1">
      <alignment horizontal="center" vertical="center" textRotation="90"/>
    </xf>
    <xf numFmtId="0" fontId="2" fillId="0" borderId="301" xfId="0" applyNumberFormat="1" applyFont="1" applyFill="1" applyBorder="1" applyAlignment="1" applyProtection="1">
      <alignment horizontal="center" vertical="center" textRotation="90"/>
    </xf>
    <xf numFmtId="0" fontId="2" fillId="0" borderId="306" xfId="0" applyNumberFormat="1" applyFont="1" applyFill="1" applyBorder="1" applyAlignment="1" applyProtection="1">
      <alignment horizontal="center" vertical="center" textRotation="90"/>
    </xf>
    <xf numFmtId="0" fontId="7" fillId="33" borderId="296" xfId="0" applyNumberFormat="1" applyFont="1" applyFill="1" applyBorder="1" applyAlignment="1" applyProtection="1">
      <alignment horizontal="center" vertical="center" wrapText="1"/>
    </xf>
    <xf numFmtId="0" fontId="7" fillId="33" borderId="298" xfId="0" applyNumberFormat="1" applyFont="1" applyFill="1" applyBorder="1" applyAlignment="1" applyProtection="1">
      <alignment horizontal="center" vertical="center" wrapText="1"/>
    </xf>
    <xf numFmtId="0" fontId="7" fillId="33" borderId="301" xfId="0" applyNumberFormat="1" applyFont="1" applyFill="1" applyBorder="1" applyAlignment="1" applyProtection="1">
      <alignment horizontal="center" vertical="center" wrapText="1"/>
    </xf>
    <xf numFmtId="0" fontId="2" fillId="33" borderId="296" xfId="0" applyNumberFormat="1" applyFont="1" applyFill="1" applyBorder="1" applyAlignment="1" applyProtection="1">
      <alignment horizontal="center" vertical="center" wrapText="1"/>
    </xf>
    <xf numFmtId="0" fontId="2" fillId="33" borderId="298" xfId="0" applyNumberFormat="1" applyFont="1" applyFill="1" applyBorder="1" applyAlignment="1" applyProtection="1">
      <alignment horizontal="center" vertical="center" wrapText="1"/>
    </xf>
    <xf numFmtId="0" fontId="2" fillId="33" borderId="301" xfId="0" applyNumberFormat="1" applyFont="1" applyFill="1" applyBorder="1" applyAlignment="1" applyProtection="1">
      <alignment horizontal="center" vertical="center" wrapText="1"/>
    </xf>
    <xf numFmtId="164" fontId="6" fillId="0" borderId="203" xfId="0" applyNumberFormat="1" applyFont="1" applyFill="1" applyBorder="1" applyAlignment="1" applyProtection="1">
      <alignment horizontal="left" vertical="center"/>
    </xf>
    <xf numFmtId="164" fontId="6" fillId="0" borderId="204" xfId="0" applyNumberFormat="1" applyFont="1" applyFill="1" applyBorder="1" applyAlignment="1" applyProtection="1">
      <alignment horizontal="left" vertical="center"/>
    </xf>
    <xf numFmtId="169" fontId="6" fillId="0" borderId="204" xfId="0" applyNumberFormat="1" applyFont="1" applyFill="1" applyBorder="1" applyAlignment="1" applyProtection="1">
      <alignment horizontal="left" vertical="center"/>
    </xf>
    <xf numFmtId="164" fontId="6" fillId="0" borderId="243" xfId="0" applyNumberFormat="1" applyFont="1" applyFill="1" applyBorder="1" applyAlignment="1" applyProtection="1">
      <alignment horizontal="left" vertical="center"/>
    </xf>
    <xf numFmtId="164" fontId="6" fillId="0" borderId="244" xfId="0" applyNumberFormat="1" applyFont="1" applyFill="1" applyBorder="1" applyAlignment="1" applyProtection="1">
      <alignment horizontal="left" vertical="center"/>
    </xf>
    <xf numFmtId="169" fontId="6" fillId="0" borderId="244" xfId="0" applyNumberFormat="1" applyFont="1" applyFill="1" applyBorder="1" applyAlignment="1" applyProtection="1">
      <alignment horizontal="left" vertical="center"/>
    </xf>
    <xf numFmtId="0" fontId="2" fillId="0" borderId="296" xfId="0" applyNumberFormat="1" applyFont="1" applyFill="1" applyBorder="1" applyAlignment="1" applyProtection="1">
      <alignment horizontal="center" vertical="center" textRotation="90"/>
    </xf>
    <xf numFmtId="0" fontId="2" fillId="0" borderId="53" xfId="0" applyNumberFormat="1" applyFont="1" applyFill="1" applyBorder="1" applyAlignment="1" applyProtection="1">
      <alignment horizontal="center" vertical="center" textRotation="90"/>
    </xf>
    <xf numFmtId="0" fontId="2" fillId="0" borderId="578" xfId="0" applyNumberFormat="1" applyFont="1" applyFill="1" applyBorder="1" applyAlignment="1" applyProtection="1">
      <alignment horizontal="center" vertical="center" textRotation="90"/>
    </xf>
    <xf numFmtId="0" fontId="2" fillId="0" borderId="479" xfId="0" applyNumberFormat="1" applyFont="1" applyFill="1" applyBorder="1" applyAlignment="1" applyProtection="1">
      <alignment horizontal="center" vertical="center" textRotation="90"/>
    </xf>
    <xf numFmtId="164" fontId="51" fillId="18" borderId="579" xfId="0" quotePrefix="1" applyNumberFormat="1" applyFont="1" applyFill="1" applyBorder="1" applyAlignment="1" applyProtection="1">
      <alignment horizontal="center" vertical="center"/>
    </xf>
    <xf numFmtId="164" fontId="51" fillId="18" borderId="579" xfId="0" applyNumberFormat="1" applyFont="1" applyFill="1" applyBorder="1" applyAlignment="1" applyProtection="1">
      <alignment horizontal="center" vertical="center"/>
    </xf>
    <xf numFmtId="164" fontId="7" fillId="0" borderId="0" xfId="0" applyNumberFormat="1" applyFont="1" applyFill="1" applyBorder="1" applyAlignment="1" applyProtection="1">
      <alignment horizontal="center" vertical="center"/>
    </xf>
    <xf numFmtId="164" fontId="55" fillId="31" borderId="558" xfId="0" applyNumberFormat="1" applyFont="1" applyFill="1" applyBorder="1" applyAlignment="1" applyProtection="1">
      <alignment horizontal="left" vertical="center" indent="2"/>
    </xf>
    <xf numFmtId="164" fontId="55" fillId="31" borderId="264" xfId="0" applyNumberFormat="1" applyFont="1" applyFill="1" applyBorder="1" applyAlignment="1" applyProtection="1">
      <alignment horizontal="left" vertical="center" indent="2"/>
    </xf>
    <xf numFmtId="0" fontId="7" fillId="33" borderId="578" xfId="0" applyNumberFormat="1" applyFont="1" applyFill="1" applyBorder="1" applyAlignment="1" applyProtection="1">
      <alignment horizontal="center" vertical="center" wrapText="1"/>
    </xf>
    <xf numFmtId="164" fontId="51" fillId="3" borderId="73" xfId="0" applyNumberFormat="1" applyFont="1" applyFill="1" applyBorder="1" applyAlignment="1" applyProtection="1">
      <alignment horizontal="left" vertical="center"/>
    </xf>
    <xf numFmtId="164" fontId="51" fillId="3" borderId="61" xfId="0" applyNumberFormat="1" applyFont="1" applyFill="1" applyBorder="1" applyAlignment="1" applyProtection="1">
      <alignment horizontal="left" vertical="center"/>
    </xf>
    <xf numFmtId="164" fontId="51" fillId="3" borderId="77" xfId="0" applyNumberFormat="1" applyFont="1" applyFill="1" applyBorder="1" applyAlignment="1" applyProtection="1">
      <alignment horizontal="left" vertical="center"/>
    </xf>
    <xf numFmtId="164" fontId="107" fillId="23" borderId="128" xfId="0" applyFont="1" applyFill="1" applyBorder="1" applyAlignment="1" applyProtection="1">
      <alignment horizontal="left" vertical="center" wrapText="1"/>
    </xf>
    <xf numFmtId="164" fontId="107" fillId="23" borderId="129" xfId="0" applyFont="1" applyFill="1" applyBorder="1" applyAlignment="1" applyProtection="1">
      <alignment horizontal="left" vertical="center" wrapText="1"/>
    </xf>
    <xf numFmtId="164" fontId="107" fillId="23" borderId="130" xfId="0" applyFont="1" applyFill="1" applyBorder="1" applyAlignment="1" applyProtection="1">
      <alignment horizontal="left" vertical="center" wrapText="1"/>
    </xf>
    <xf numFmtId="0" fontId="52" fillId="0" borderId="102" xfId="0" applyNumberFormat="1" applyFont="1" applyFill="1" applyBorder="1" applyAlignment="1" applyProtection="1">
      <alignment horizontal="left" vertical="center" wrapText="1"/>
    </xf>
    <xf numFmtId="0" fontId="52" fillId="0" borderId="103" xfId="0" applyNumberFormat="1" applyFont="1" applyFill="1" applyBorder="1" applyAlignment="1" applyProtection="1">
      <alignment horizontal="left" vertical="center" wrapText="1"/>
    </xf>
    <xf numFmtId="0" fontId="52" fillId="0" borderId="315" xfId="0" applyNumberFormat="1" applyFont="1" applyFill="1" applyBorder="1" applyAlignment="1" applyProtection="1">
      <alignment horizontal="left" vertical="center" wrapText="1"/>
    </xf>
    <xf numFmtId="164" fontId="7" fillId="23" borderId="16" xfId="0" applyNumberFormat="1" applyFont="1" applyFill="1" applyBorder="1" applyAlignment="1" applyProtection="1">
      <alignment horizontal="left" vertical="center" wrapText="1"/>
    </xf>
    <xf numFmtId="164" fontId="7" fillId="23" borderId="45" xfId="0" applyNumberFormat="1" applyFont="1" applyFill="1" applyBorder="1" applyAlignment="1" applyProtection="1">
      <alignment horizontal="left" vertical="center" wrapText="1"/>
    </xf>
    <xf numFmtId="9" fontId="18" fillId="23" borderId="0" xfId="0" applyNumberFormat="1" applyFont="1" applyFill="1" applyBorder="1" applyAlignment="1" applyProtection="1">
      <alignment horizontal="center" vertical="center" wrapText="1"/>
    </xf>
    <xf numFmtId="169" fontId="18" fillId="0" borderId="0" xfId="0" applyNumberFormat="1" applyFont="1" applyFill="1" applyBorder="1" applyAlignment="1" applyProtection="1">
      <alignment horizontal="center" vertical="center" wrapText="1"/>
    </xf>
    <xf numFmtId="169" fontId="7" fillId="0" borderId="0" xfId="0" applyNumberFormat="1" applyFont="1" applyFill="1" applyBorder="1" applyAlignment="1" applyProtection="1">
      <alignment horizontal="center" vertical="center" wrapText="1"/>
    </xf>
    <xf numFmtId="164" fontId="6" fillId="23" borderId="143" xfId="0" applyNumberFormat="1" applyFont="1" applyFill="1" applyBorder="1" applyAlignment="1" applyProtection="1">
      <alignment horizontal="left" vertical="center"/>
    </xf>
    <xf numFmtId="164" fontId="6" fillId="23" borderId="195" xfId="0" applyNumberFormat="1" applyFont="1" applyFill="1" applyBorder="1" applyAlignment="1" applyProtection="1">
      <alignment horizontal="left" vertical="center"/>
    </xf>
    <xf numFmtId="169" fontId="6" fillId="23" borderId="195" xfId="0" applyNumberFormat="1" applyFont="1" applyFill="1" applyBorder="1" applyAlignment="1" applyProtection="1">
      <alignment horizontal="left" vertical="center"/>
    </xf>
    <xf numFmtId="164" fontId="103" fillId="23" borderId="225" xfId="0" applyFont="1" applyFill="1" applyBorder="1" applyAlignment="1" applyProtection="1">
      <alignment horizontal="center" vertical="center" wrapText="1"/>
    </xf>
    <xf numFmtId="164" fontId="103" fillId="23" borderId="44" xfId="0" applyFont="1" applyFill="1" applyBorder="1" applyAlignment="1" applyProtection="1">
      <alignment horizontal="center" vertical="center" wrapText="1"/>
    </xf>
    <xf numFmtId="164" fontId="51" fillId="3" borderId="48" xfId="0" applyNumberFormat="1" applyFont="1" applyFill="1" applyBorder="1" applyAlignment="1" applyProtection="1">
      <alignment horizontal="left" vertical="center" wrapText="1"/>
    </xf>
    <xf numFmtId="164" fontId="51" fillId="3" borderId="118" xfId="0" applyNumberFormat="1" applyFont="1" applyFill="1" applyBorder="1" applyAlignment="1" applyProtection="1">
      <alignment horizontal="left" vertical="center" wrapText="1"/>
    </xf>
    <xf numFmtId="164" fontId="51" fillId="3" borderId="497" xfId="0" applyNumberFormat="1" applyFont="1" applyFill="1" applyBorder="1" applyAlignment="1" applyProtection="1">
      <alignment horizontal="left" vertical="center" wrapText="1"/>
    </xf>
    <xf numFmtId="164" fontId="7" fillId="28" borderId="597" xfId="0" applyNumberFormat="1" applyFont="1" applyFill="1" applyBorder="1" applyAlignment="1" applyProtection="1">
      <alignment horizontal="left" wrapText="1" indent="1"/>
    </xf>
    <xf numFmtId="164" fontId="7" fillId="28" borderId="598" xfId="0" applyNumberFormat="1" applyFont="1" applyFill="1" applyBorder="1" applyAlignment="1" applyProtection="1">
      <alignment horizontal="left" wrapText="1" indent="1"/>
    </xf>
    <xf numFmtId="164" fontId="7" fillId="28" borderId="633" xfId="0" applyNumberFormat="1" applyFont="1" applyFill="1" applyBorder="1" applyAlignment="1" applyProtection="1">
      <alignment horizontal="left" wrapText="1" indent="1"/>
    </xf>
    <xf numFmtId="164" fontId="7" fillId="28" borderId="567" xfId="0" applyNumberFormat="1" applyFont="1" applyFill="1" applyBorder="1" applyAlignment="1" applyProtection="1">
      <alignment horizontal="left" wrapText="1" indent="1"/>
    </xf>
    <xf numFmtId="164" fontId="7" fillId="28" borderId="0" xfId="0" applyNumberFormat="1" applyFont="1" applyFill="1" applyBorder="1" applyAlignment="1" applyProtection="1">
      <alignment horizontal="left" wrapText="1" indent="1"/>
    </xf>
    <xf numFmtId="164" fontId="7" fillId="28" borderId="157" xfId="0" applyNumberFormat="1" applyFont="1" applyFill="1" applyBorder="1" applyAlignment="1" applyProtection="1">
      <alignment horizontal="left" wrapText="1" indent="1"/>
    </xf>
    <xf numFmtId="164" fontId="17" fillId="25" borderId="61" xfId="0" applyNumberFormat="1" applyFont="1" applyFill="1" applyBorder="1" applyAlignment="1" applyProtection="1">
      <alignment horizontal="center" vertical="center"/>
      <protection locked="0"/>
    </xf>
    <xf numFmtId="0" fontId="50" fillId="3" borderId="48" xfId="0" applyNumberFormat="1" applyFont="1" applyFill="1" applyBorder="1" applyAlignment="1" applyProtection="1">
      <alignment horizontal="center" vertical="center"/>
    </xf>
    <xf numFmtId="38" fontId="50" fillId="3" borderId="99" xfId="0" applyNumberFormat="1" applyFont="1" applyFill="1" applyBorder="1" applyAlignment="1" applyProtection="1">
      <alignment horizontal="center" vertical="center"/>
    </xf>
    <xf numFmtId="164" fontId="6" fillId="0" borderId="108" xfId="0" applyNumberFormat="1" applyFont="1" applyFill="1" applyBorder="1" applyAlignment="1" applyProtection="1">
      <alignment horizontal="left" vertical="center"/>
    </xf>
    <xf numFmtId="164" fontId="6" fillId="0" borderId="30" xfId="0" applyNumberFormat="1" applyFont="1" applyFill="1" applyBorder="1" applyAlignment="1" applyProtection="1">
      <alignment horizontal="left" vertical="center"/>
    </xf>
    <xf numFmtId="169" fontId="6" fillId="0" borderId="30" xfId="0" applyNumberFormat="1" applyFont="1" applyFill="1" applyBorder="1" applyAlignment="1" applyProtection="1">
      <alignment horizontal="left" vertical="center"/>
    </xf>
    <xf numFmtId="169" fontId="7" fillId="0" borderId="170" xfId="0" applyNumberFormat="1" applyFont="1" applyFill="1" applyBorder="1" applyAlignment="1" applyProtection="1">
      <alignment horizontal="right" vertical="center"/>
    </xf>
    <xf numFmtId="169" fontId="7" fillId="0" borderId="183" xfId="0" applyNumberFormat="1" applyFont="1" applyFill="1" applyBorder="1" applyAlignment="1" applyProtection="1">
      <alignment horizontal="right" vertical="center"/>
    </xf>
    <xf numFmtId="169" fontId="7" fillId="0" borderId="184" xfId="0" applyNumberFormat="1" applyFont="1" applyFill="1" applyBorder="1" applyAlignment="1" applyProtection="1">
      <alignment horizontal="right" vertical="center"/>
    </xf>
    <xf numFmtId="164" fontId="30" fillId="12" borderId="172" xfId="0" applyNumberFormat="1" applyFont="1" applyFill="1" applyBorder="1" applyAlignment="1" applyProtection="1">
      <alignment horizontal="left" vertical="center"/>
    </xf>
    <xf numFmtId="164" fontId="30" fillId="12" borderId="171" xfId="0" applyNumberFormat="1" applyFont="1" applyFill="1" applyBorder="1" applyAlignment="1" applyProtection="1">
      <alignment horizontal="left" vertical="center"/>
    </xf>
    <xf numFmtId="164" fontId="30" fillId="12" borderId="173" xfId="0" applyNumberFormat="1" applyFont="1" applyFill="1" applyBorder="1" applyAlignment="1" applyProtection="1">
      <alignment horizontal="left" vertical="center"/>
    </xf>
    <xf numFmtId="164" fontId="30" fillId="3" borderId="161" xfId="0" applyNumberFormat="1" applyFont="1" applyFill="1" applyBorder="1" applyAlignment="1" applyProtection="1">
      <alignment horizontal="left" vertical="center"/>
    </xf>
    <xf numFmtId="164" fontId="30" fillId="3" borderId="162" xfId="0" applyNumberFormat="1" applyFont="1" applyFill="1" applyBorder="1" applyAlignment="1" applyProtection="1">
      <alignment horizontal="left" vertical="center"/>
    </xf>
    <xf numFmtId="164" fontId="30" fillId="3" borderId="165" xfId="0" applyNumberFormat="1" applyFont="1" applyFill="1" applyBorder="1" applyAlignment="1" applyProtection="1">
      <alignment horizontal="left" vertical="center"/>
    </xf>
    <xf numFmtId="164" fontId="30" fillId="3" borderId="31" xfId="0" applyNumberFormat="1" applyFont="1" applyFill="1" applyBorder="1" applyAlignment="1" applyProtection="1">
      <alignment horizontal="left" vertical="center"/>
    </xf>
    <xf numFmtId="164" fontId="30" fillId="3" borderId="123" xfId="0" applyNumberFormat="1" applyFont="1" applyFill="1" applyBorder="1" applyAlignment="1" applyProtection="1">
      <alignment horizontal="left" vertical="center"/>
    </xf>
    <xf numFmtId="38" fontId="47" fillId="23" borderId="0" xfId="0" applyNumberFormat="1" applyFont="1" applyFill="1" applyBorder="1" applyAlignment="1" applyProtection="1">
      <alignment horizontal="center" vertical="center" wrapText="1"/>
    </xf>
    <xf numFmtId="164" fontId="51" fillId="3" borderId="127" xfId="0" applyNumberFormat="1" applyFont="1" applyFill="1" applyBorder="1" applyAlignment="1" applyProtection="1">
      <alignment horizontal="left" vertical="center"/>
    </xf>
    <xf numFmtId="164" fontId="51" fillId="3" borderId="125" xfId="0" applyNumberFormat="1" applyFont="1" applyFill="1" applyBorder="1" applyAlignment="1" applyProtection="1">
      <alignment horizontal="left" vertical="center"/>
    </xf>
    <xf numFmtId="164" fontId="3" fillId="0" borderId="99" xfId="0" applyFont="1" applyBorder="1" applyProtection="1"/>
    <xf numFmtId="38" fontId="50" fillId="18" borderId="48" xfId="0" applyNumberFormat="1" applyFont="1" applyFill="1" applyBorder="1" applyAlignment="1" applyProtection="1">
      <alignment horizontal="center" vertical="center"/>
    </xf>
    <xf numFmtId="38" fontId="50" fillId="18" borderId="99" xfId="0" applyNumberFormat="1" applyFont="1" applyFill="1" applyBorder="1" applyAlignment="1" applyProtection="1">
      <alignment horizontal="center" vertical="center"/>
    </xf>
    <xf numFmtId="164" fontId="51" fillId="18" borderId="19" xfId="0" applyFont="1" applyFill="1" applyBorder="1" applyAlignment="1" applyProtection="1">
      <alignment horizontal="center"/>
    </xf>
    <xf numFmtId="164" fontId="51" fillId="18" borderId="1" xfId="0" applyFont="1" applyFill="1" applyBorder="1" applyAlignment="1" applyProtection="1">
      <alignment horizontal="center"/>
    </xf>
    <xf numFmtId="164" fontId="51" fillId="18" borderId="28" xfId="0" applyFont="1" applyFill="1" applyBorder="1" applyAlignment="1" applyProtection="1">
      <alignment horizontal="center"/>
    </xf>
    <xf numFmtId="165" fontId="13" fillId="6" borderId="48" xfId="0" applyNumberFormat="1" applyFont="1" applyFill="1" applyBorder="1" applyAlignment="1" applyProtection="1">
      <alignment horizontal="center" vertical="center" wrapText="1"/>
      <protection locked="0"/>
    </xf>
    <xf numFmtId="165" fontId="13" fillId="6" borderId="118" xfId="0" applyNumberFormat="1" applyFont="1" applyFill="1" applyBorder="1" applyAlignment="1" applyProtection="1">
      <alignment horizontal="center" vertical="center" wrapText="1"/>
      <protection locked="0"/>
    </xf>
    <xf numFmtId="165" fontId="13" fillId="6" borderId="99" xfId="0" applyNumberFormat="1" applyFont="1" applyFill="1" applyBorder="1" applyAlignment="1" applyProtection="1">
      <alignment horizontal="center" vertical="center" wrapText="1"/>
      <protection locked="0"/>
    </xf>
    <xf numFmtId="38" fontId="50" fillId="3" borderId="48" xfId="0" applyNumberFormat="1" applyFont="1" applyFill="1" applyBorder="1" applyAlignment="1" applyProtection="1">
      <alignment horizontal="center" vertical="center"/>
    </xf>
    <xf numFmtId="38" fontId="50" fillId="0" borderId="48" xfId="0" applyNumberFormat="1" applyFont="1" applyBorder="1" applyAlignment="1" applyProtection="1">
      <alignment horizontal="center" vertical="center"/>
    </xf>
    <xf numFmtId="38" fontId="50" fillId="0" borderId="99" xfId="0" applyNumberFormat="1" applyFont="1" applyBorder="1" applyAlignment="1" applyProtection="1">
      <alignment horizontal="center" vertical="center"/>
    </xf>
    <xf numFmtId="164" fontId="30" fillId="3" borderId="158" xfId="0" applyNumberFormat="1" applyFont="1" applyFill="1" applyBorder="1" applyAlignment="1" applyProtection="1">
      <alignment horizontal="left" vertical="center"/>
    </xf>
    <xf numFmtId="164" fontId="30" fillId="3" borderId="159" xfId="0" applyNumberFormat="1" applyFont="1" applyFill="1" applyBorder="1" applyAlignment="1" applyProtection="1">
      <alignment horizontal="left" vertical="center"/>
    </xf>
    <xf numFmtId="164" fontId="30" fillId="3" borderId="160" xfId="0" applyNumberFormat="1" applyFont="1" applyFill="1" applyBorder="1" applyAlignment="1" applyProtection="1">
      <alignment horizontal="left" vertical="center"/>
    </xf>
    <xf numFmtId="164" fontId="30" fillId="3" borderId="105" xfId="0" applyNumberFormat="1" applyFont="1" applyFill="1" applyBorder="1" applyAlignment="1" applyProtection="1">
      <alignment horizontal="left" vertical="center"/>
    </xf>
    <xf numFmtId="164" fontId="30" fillId="3" borderId="36" xfId="0" applyNumberFormat="1" applyFont="1" applyFill="1" applyBorder="1" applyAlignment="1" applyProtection="1">
      <alignment horizontal="left" vertical="center"/>
    </xf>
    <xf numFmtId="164" fontId="30" fillId="3" borderId="124" xfId="0" applyNumberFormat="1" applyFont="1" applyFill="1" applyBorder="1" applyAlignment="1" applyProtection="1">
      <alignment horizontal="left" vertical="center"/>
    </xf>
    <xf numFmtId="8" fontId="75" fillId="5" borderId="175" xfId="0" applyNumberFormat="1" applyFont="1" applyFill="1" applyBorder="1" applyAlignment="1" applyProtection="1">
      <alignment horizontal="center" vertical="center"/>
    </xf>
    <xf numFmtId="8" fontId="75" fillId="5" borderId="176" xfId="0" applyNumberFormat="1" applyFont="1" applyFill="1" applyBorder="1" applyAlignment="1" applyProtection="1">
      <alignment horizontal="center" vertical="center"/>
    </xf>
    <xf numFmtId="8" fontId="75" fillId="5" borderId="269" xfId="0" applyNumberFormat="1" applyFont="1" applyFill="1" applyBorder="1" applyAlignment="1" applyProtection="1">
      <alignment horizontal="center" vertical="center"/>
    </xf>
    <xf numFmtId="8" fontId="75" fillId="5" borderId="50" xfId="0" applyNumberFormat="1" applyFont="1" applyFill="1" applyBorder="1" applyAlignment="1" applyProtection="1">
      <alignment horizontal="center" vertical="center"/>
    </xf>
    <xf numFmtId="8" fontId="75" fillId="5" borderId="2" xfId="0" applyNumberFormat="1" applyFont="1" applyFill="1" applyBorder="1" applyAlignment="1" applyProtection="1">
      <alignment horizontal="center" vertical="center"/>
    </xf>
    <xf numFmtId="164" fontId="6" fillId="3" borderId="168" xfId="0" applyFont="1" applyFill="1" applyBorder="1" applyAlignment="1" applyProtection="1">
      <alignment horizontal="center" vertical="center" wrapText="1"/>
    </xf>
    <xf numFmtId="164" fontId="6" fillId="3" borderId="297" xfId="0" applyFont="1" applyFill="1" applyBorder="1" applyAlignment="1" applyProtection="1">
      <alignment horizontal="center" vertical="center" wrapText="1"/>
    </xf>
    <xf numFmtId="164" fontId="48" fillId="30" borderId="169" xfId="0" applyFont="1" applyFill="1" applyBorder="1" applyAlignment="1" applyProtection="1">
      <alignment horizontal="center" vertical="center" wrapText="1"/>
    </xf>
    <xf numFmtId="164" fontId="48" fillId="30" borderId="98" xfId="0" applyFont="1" applyFill="1" applyBorder="1" applyAlignment="1" applyProtection="1">
      <alignment horizontal="center" vertical="center" wrapText="1"/>
    </xf>
    <xf numFmtId="164" fontId="48" fillId="30" borderId="107" xfId="0" applyFont="1" applyFill="1" applyBorder="1" applyAlignment="1" applyProtection="1">
      <alignment horizontal="center" vertical="center" wrapText="1"/>
    </xf>
    <xf numFmtId="164" fontId="6" fillId="3" borderId="100" xfId="0" applyFont="1" applyFill="1" applyBorder="1" applyAlignment="1" applyProtection="1">
      <alignment horizontal="center" vertical="center"/>
    </xf>
    <xf numFmtId="169" fontId="92" fillId="32" borderId="38" xfId="0" applyNumberFormat="1" applyFont="1" applyFill="1" applyBorder="1" applyAlignment="1" applyProtection="1">
      <alignment horizontal="center" vertical="center"/>
    </xf>
    <xf numFmtId="169" fontId="92" fillId="32" borderId="0" xfId="0" applyNumberFormat="1" applyFont="1" applyFill="1" applyBorder="1" applyAlignment="1" applyProtection="1">
      <alignment horizontal="center" vertical="center"/>
    </xf>
    <xf numFmtId="0" fontId="2" fillId="33" borderId="0" xfId="0" applyNumberFormat="1" applyFont="1" applyFill="1" applyBorder="1" applyAlignment="1" applyProtection="1">
      <alignment horizontal="center" vertical="center" wrapText="1"/>
    </xf>
    <xf numFmtId="9" fontId="6" fillId="23" borderId="0" xfId="0" applyNumberFormat="1" applyFont="1" applyFill="1" applyBorder="1" applyAlignment="1" applyProtection="1">
      <alignment horizontal="center" vertical="center" wrapText="1"/>
    </xf>
    <xf numFmtId="8" fontId="75" fillId="5" borderId="175" xfId="0" applyNumberFormat="1" applyFont="1" applyFill="1" applyBorder="1" applyAlignment="1" applyProtection="1">
      <alignment horizontal="center" vertical="center" wrapText="1"/>
    </xf>
    <xf numFmtId="8" fontId="75" fillId="5" borderId="176" xfId="0" applyNumberFormat="1" applyFont="1" applyFill="1" applyBorder="1" applyAlignment="1" applyProtection="1">
      <alignment horizontal="center" vertical="center" wrapText="1"/>
    </xf>
    <xf numFmtId="8" fontId="75" fillId="5" borderId="269" xfId="0" applyNumberFormat="1" applyFont="1" applyFill="1" applyBorder="1" applyAlignment="1" applyProtection="1">
      <alignment horizontal="center" vertical="center" wrapText="1"/>
    </xf>
    <xf numFmtId="8" fontId="75" fillId="5" borderId="50" xfId="0" applyNumberFormat="1" applyFont="1" applyFill="1" applyBorder="1" applyAlignment="1" applyProtection="1">
      <alignment horizontal="center" vertical="center" wrapText="1"/>
    </xf>
    <xf numFmtId="8" fontId="75" fillId="5" borderId="2" xfId="0" applyNumberFormat="1" applyFont="1" applyFill="1" applyBorder="1" applyAlignment="1" applyProtection="1">
      <alignment horizontal="center" vertical="center" wrapText="1"/>
    </xf>
    <xf numFmtId="6" fontId="129" fillId="0" borderId="0" xfId="0" applyNumberFormat="1" applyFont="1" applyBorder="1" applyAlignment="1" applyProtection="1">
      <alignment horizontal="right" vertical="center"/>
    </xf>
    <xf numFmtId="6" fontId="129" fillId="0" borderId="45" xfId="0" applyNumberFormat="1" applyFont="1" applyBorder="1" applyAlignment="1" applyProtection="1">
      <alignment horizontal="right" vertical="center"/>
    </xf>
    <xf numFmtId="164" fontId="130" fillId="25" borderId="102" xfId="0" applyFont="1" applyFill="1" applyBorder="1" applyAlignment="1" applyProtection="1">
      <alignment horizontal="left"/>
      <protection locked="0"/>
    </xf>
    <xf numFmtId="164" fontId="130" fillId="25" borderId="104" xfId="0" applyFont="1" applyFill="1" applyBorder="1" applyAlignment="1" applyProtection="1">
      <alignment horizontal="left"/>
      <protection locked="0"/>
    </xf>
    <xf numFmtId="8" fontId="75" fillId="5" borderId="163" xfId="0" applyNumberFormat="1" applyFont="1" applyFill="1" applyBorder="1" applyAlignment="1" applyProtection="1">
      <alignment horizontal="center" vertical="center" wrapText="1"/>
    </xf>
    <xf numFmtId="165" fontId="13" fillId="38" borderId="48" xfId="0" applyNumberFormat="1" applyFont="1" applyFill="1" applyBorder="1" applyAlignment="1" applyProtection="1">
      <alignment horizontal="center" vertical="center" wrapText="1"/>
      <protection locked="0"/>
    </xf>
    <xf numFmtId="165" fontId="13" fillId="38" borderId="118" xfId="0" applyNumberFormat="1" applyFont="1" applyFill="1" applyBorder="1" applyAlignment="1" applyProtection="1">
      <alignment horizontal="center" vertical="center" wrapText="1"/>
      <protection locked="0"/>
    </xf>
    <xf numFmtId="165" fontId="13" fillId="38" borderId="99" xfId="0" applyNumberFormat="1" applyFont="1" applyFill="1" applyBorder="1" applyAlignment="1" applyProtection="1">
      <alignment horizontal="center" vertical="center" wrapText="1"/>
      <protection locked="0"/>
    </xf>
    <xf numFmtId="38" fontId="50" fillId="25" borderId="48" xfId="0" applyNumberFormat="1" applyFont="1" applyFill="1" applyBorder="1" applyAlignment="1" applyProtection="1">
      <alignment horizontal="center" vertical="center"/>
      <protection locked="0"/>
    </xf>
    <xf numFmtId="38" fontId="50" fillId="25" borderId="99" xfId="0" applyNumberFormat="1" applyFont="1" applyFill="1" applyBorder="1" applyAlignment="1" applyProtection="1">
      <alignment horizontal="center" vertical="center"/>
      <protection locked="0"/>
    </xf>
    <xf numFmtId="164" fontId="98" fillId="35" borderId="218" xfId="0" applyNumberFormat="1" applyFont="1" applyFill="1" applyBorder="1" applyAlignment="1" applyProtection="1">
      <alignment horizontal="center" vertical="center" textRotation="90"/>
    </xf>
    <xf numFmtId="164" fontId="98" fillId="35" borderId="219" xfId="0" applyNumberFormat="1" applyFont="1" applyFill="1" applyBorder="1" applyAlignment="1" applyProtection="1">
      <alignment horizontal="center" vertical="center" textRotation="90"/>
    </xf>
    <xf numFmtId="164" fontId="98" fillId="35" borderId="488" xfId="0" applyNumberFormat="1" applyFont="1" applyFill="1" applyBorder="1" applyAlignment="1" applyProtection="1">
      <alignment horizontal="center" vertical="center" textRotation="90"/>
    </xf>
    <xf numFmtId="164" fontId="98" fillId="35" borderId="54" xfId="0" applyNumberFormat="1" applyFont="1" applyFill="1" applyBorder="1" applyAlignment="1" applyProtection="1">
      <alignment horizontal="center" vertical="center" textRotation="90"/>
    </xf>
    <xf numFmtId="164" fontId="98" fillId="35" borderId="166" xfId="0" applyNumberFormat="1" applyFont="1" applyFill="1" applyBorder="1" applyAlignment="1" applyProtection="1">
      <alignment horizontal="center" vertical="center" textRotation="90"/>
    </xf>
    <xf numFmtId="164" fontId="98" fillId="35" borderId="541" xfId="0" applyNumberFormat="1" applyFont="1" applyFill="1" applyBorder="1" applyAlignment="1" applyProtection="1">
      <alignment horizontal="center" vertical="center" textRotation="90"/>
    </xf>
    <xf numFmtId="164" fontId="98" fillId="37" borderId="218" xfId="0" applyNumberFormat="1" applyFont="1" applyFill="1" applyBorder="1" applyAlignment="1" applyProtection="1">
      <alignment horizontal="center" vertical="center" textRotation="90"/>
    </xf>
    <xf numFmtId="164" fontId="98" fillId="37" borderId="219" xfId="0" applyNumberFormat="1" applyFont="1" applyFill="1" applyBorder="1" applyAlignment="1" applyProtection="1">
      <alignment horizontal="center" vertical="center" textRotation="90"/>
    </xf>
    <xf numFmtId="164" fontId="98" fillId="37" borderId="488" xfId="0" applyNumberFormat="1" applyFont="1" applyFill="1" applyBorder="1" applyAlignment="1" applyProtection="1">
      <alignment horizontal="center" vertical="center" textRotation="90"/>
    </xf>
    <xf numFmtId="164" fontId="98" fillId="37" borderId="54" xfId="0" applyNumberFormat="1" applyFont="1" applyFill="1" applyBorder="1" applyAlignment="1" applyProtection="1">
      <alignment horizontal="center" vertical="center" textRotation="90"/>
    </xf>
    <xf numFmtId="164" fontId="98" fillId="37" borderId="220" xfId="0" applyNumberFormat="1" applyFont="1" applyFill="1" applyBorder="1" applyAlignment="1" applyProtection="1">
      <alignment horizontal="center" vertical="center" textRotation="90"/>
    </xf>
    <xf numFmtId="164" fontId="98" fillId="37" borderId="211" xfId="0" applyNumberFormat="1" applyFont="1" applyFill="1" applyBorder="1" applyAlignment="1" applyProtection="1">
      <alignment horizontal="center" vertical="center" textRotation="90"/>
    </xf>
    <xf numFmtId="164" fontId="37" fillId="11" borderId="536" xfId="0" applyNumberFormat="1" applyFont="1" applyFill="1" applyBorder="1" applyAlignment="1" applyProtection="1">
      <alignment horizontal="center" vertical="center" wrapText="1"/>
    </xf>
    <xf numFmtId="164" fontId="37" fillId="11" borderId="607" xfId="0" applyNumberFormat="1" applyFont="1" applyFill="1" applyBorder="1" applyAlignment="1" applyProtection="1">
      <alignment horizontal="center" vertical="center" wrapText="1"/>
    </xf>
    <xf numFmtId="164" fontId="37" fillId="11" borderId="613" xfId="0" applyNumberFormat="1" applyFont="1" applyFill="1" applyBorder="1" applyAlignment="1" applyProtection="1">
      <alignment horizontal="center" vertical="center" wrapText="1"/>
    </xf>
    <xf numFmtId="164" fontId="37" fillId="11" borderId="614" xfId="0" applyNumberFormat="1" applyFont="1" applyFill="1" applyBorder="1" applyAlignment="1" applyProtection="1">
      <alignment horizontal="center" vertical="center" wrapText="1"/>
    </xf>
    <xf numFmtId="164" fontId="7" fillId="0" borderId="136" xfId="0" applyNumberFormat="1" applyFont="1" applyBorder="1" applyAlignment="1" applyProtection="1">
      <alignment horizontal="left" vertical="center"/>
    </xf>
    <xf numFmtId="164" fontId="7" fillId="0" borderId="137" xfId="0" applyNumberFormat="1" applyFont="1" applyBorder="1" applyAlignment="1" applyProtection="1">
      <alignment horizontal="left" vertical="center"/>
    </xf>
    <xf numFmtId="164" fontId="7" fillId="0" borderId="138" xfId="0" applyNumberFormat="1" applyFont="1" applyBorder="1" applyAlignment="1" applyProtection="1">
      <alignment horizontal="left" vertical="center"/>
    </xf>
    <xf numFmtId="164" fontId="7" fillId="0" borderId="22" xfId="0" applyNumberFormat="1" applyFont="1" applyBorder="1" applyAlignment="1" applyProtection="1">
      <alignment horizontal="left" vertical="center"/>
    </xf>
    <xf numFmtId="164" fontId="3" fillId="0" borderId="0" xfId="0" applyFont="1" applyBorder="1" applyAlignment="1" applyProtection="1">
      <alignment horizontal="left" vertical="center"/>
    </xf>
    <xf numFmtId="164" fontId="18" fillId="18" borderId="15" xfId="0" applyNumberFormat="1" applyFont="1" applyFill="1" applyBorder="1" applyAlignment="1" applyProtection="1">
      <alignment horizontal="center"/>
    </xf>
    <xf numFmtId="164" fontId="18" fillId="18" borderId="21" xfId="0" applyNumberFormat="1" applyFont="1" applyFill="1" applyBorder="1" applyAlignment="1" applyProtection="1">
      <alignment horizontal="center"/>
    </xf>
    <xf numFmtId="164" fontId="18" fillId="18" borderId="111" xfId="0" applyNumberFormat="1" applyFont="1" applyFill="1" applyBorder="1" applyAlignment="1" applyProtection="1">
      <alignment horizontal="center"/>
    </xf>
    <xf numFmtId="164" fontId="2" fillId="0" borderId="142" xfId="0" applyFont="1" applyBorder="1" applyProtection="1"/>
    <xf numFmtId="164" fontId="2" fillId="0" borderId="0" xfId="0" applyFont="1" applyBorder="1" applyProtection="1"/>
    <xf numFmtId="164" fontId="2" fillId="0" borderId="157" xfId="0" applyFont="1" applyBorder="1" applyProtection="1"/>
    <xf numFmtId="164" fontId="2" fillId="0" borderId="605" xfId="0" applyFont="1" applyBorder="1" applyProtection="1"/>
    <xf numFmtId="164" fontId="2" fillId="0" borderId="583" xfId="0" applyFont="1" applyBorder="1" applyProtection="1"/>
    <xf numFmtId="164" fontId="2" fillId="0" borderId="606" xfId="0" applyFont="1" applyBorder="1" applyProtection="1"/>
    <xf numFmtId="164" fontId="6" fillId="14" borderId="581" xfId="0" applyNumberFormat="1" applyFont="1" applyFill="1" applyBorder="1" applyAlignment="1" applyProtection="1"/>
    <xf numFmtId="164" fontId="6" fillId="14" borderId="603" xfId="0" applyNumberFormat="1" applyFont="1" applyFill="1" applyBorder="1" applyAlignment="1" applyProtection="1"/>
    <xf numFmtId="9" fontId="7" fillId="3" borderId="86" xfId="0" applyNumberFormat="1" applyFont="1" applyFill="1" applyBorder="1" applyAlignment="1" applyProtection="1">
      <alignment horizontal="right" vertical="center"/>
    </xf>
    <xf numFmtId="9" fontId="7" fillId="3" borderId="189" xfId="0" applyNumberFormat="1" applyFont="1" applyFill="1" applyBorder="1" applyAlignment="1" applyProtection="1">
      <alignment horizontal="right" vertical="center"/>
    </xf>
    <xf numFmtId="9" fontId="7" fillId="3" borderId="537" xfId="0" applyNumberFormat="1" applyFont="1" applyFill="1" applyBorder="1" applyAlignment="1" applyProtection="1">
      <alignment horizontal="right" vertical="center"/>
    </xf>
    <xf numFmtId="164" fontId="37" fillId="11" borderId="611" xfId="0" applyNumberFormat="1" applyFont="1" applyFill="1" applyBorder="1" applyAlignment="1" applyProtection="1">
      <alignment horizontal="center" vertical="center" wrapText="1"/>
    </xf>
    <xf numFmtId="164" fontId="37" fillId="11" borderId="612" xfId="0" applyNumberFormat="1" applyFont="1" applyFill="1" applyBorder="1" applyAlignment="1" applyProtection="1">
      <alignment horizontal="center" vertical="center" wrapText="1"/>
    </xf>
    <xf numFmtId="164" fontId="97" fillId="22" borderId="494" xfId="0" applyNumberFormat="1" applyFont="1" applyFill="1" applyBorder="1" applyAlignment="1" applyProtection="1">
      <alignment horizontal="center" vertical="center"/>
    </xf>
    <xf numFmtId="164" fontId="97" fillId="22" borderId="264" xfId="0" applyNumberFormat="1" applyFont="1" applyFill="1" applyBorder="1" applyAlignment="1" applyProtection="1">
      <alignment horizontal="center" vertical="center"/>
    </xf>
    <xf numFmtId="164" fontId="97" fillId="22" borderId="495" xfId="0" applyNumberFormat="1" applyFont="1" applyFill="1" applyBorder="1" applyAlignment="1" applyProtection="1">
      <alignment horizontal="center" vertical="center"/>
    </xf>
    <xf numFmtId="164" fontId="97" fillId="22" borderId="142" xfId="0" applyNumberFormat="1" applyFont="1" applyFill="1" applyBorder="1" applyAlignment="1" applyProtection="1">
      <alignment horizontal="center" vertical="center"/>
    </xf>
    <xf numFmtId="164" fontId="97" fillId="22" borderId="0" xfId="0" applyNumberFormat="1" applyFont="1" applyFill="1" applyBorder="1" applyAlignment="1" applyProtection="1">
      <alignment horizontal="center" vertical="center"/>
    </xf>
    <xf numFmtId="164" fontId="97" fillId="22" borderId="321" xfId="0" applyNumberFormat="1" applyFont="1" applyFill="1" applyBorder="1" applyAlignment="1" applyProtection="1">
      <alignment horizontal="center" vertical="center"/>
    </xf>
    <xf numFmtId="9" fontId="7" fillId="25" borderId="86" xfId="0" applyNumberFormat="1" applyFont="1" applyFill="1" applyBorder="1" applyAlignment="1" applyProtection="1">
      <alignment horizontal="right" vertical="center"/>
    </xf>
    <xf numFmtId="9" fontId="7" fillId="25" borderId="189" xfId="0" applyNumberFormat="1" applyFont="1" applyFill="1" applyBorder="1" applyAlignment="1" applyProtection="1">
      <alignment horizontal="right" vertical="center"/>
    </xf>
    <xf numFmtId="9" fontId="7" fillId="25" borderId="537" xfId="0" applyNumberFormat="1" applyFont="1" applyFill="1" applyBorder="1" applyAlignment="1" applyProtection="1">
      <alignment horizontal="right" vertical="center"/>
    </xf>
    <xf numFmtId="9" fontId="7" fillId="3" borderId="626" xfId="0" applyNumberFormat="1" applyFont="1" applyFill="1" applyBorder="1" applyAlignment="1" applyProtection="1">
      <alignment horizontal="right" vertical="center"/>
    </xf>
    <xf numFmtId="9" fontId="7" fillId="3" borderId="574" xfId="0" applyNumberFormat="1" applyFont="1" applyFill="1" applyBorder="1" applyAlignment="1" applyProtection="1">
      <alignment horizontal="right" vertical="center"/>
    </xf>
    <xf numFmtId="9" fontId="7" fillId="3" borderId="627" xfId="0" applyNumberFormat="1" applyFont="1" applyFill="1" applyBorder="1" applyAlignment="1" applyProtection="1">
      <alignment horizontal="right" vertical="center"/>
    </xf>
    <xf numFmtId="164" fontId="49" fillId="22" borderId="597" xfId="0" applyNumberFormat="1" applyFont="1" applyFill="1" applyBorder="1" applyAlignment="1" applyProtection="1">
      <alignment horizontal="center" vertical="center"/>
    </xf>
    <xf numFmtId="164" fontId="49" fillId="22" borderId="598" xfId="0" applyNumberFormat="1" applyFont="1" applyFill="1" applyBorder="1" applyAlignment="1" applyProtection="1">
      <alignment horizontal="center" vertical="center"/>
    </xf>
    <xf numFmtId="164" fontId="49" fillId="22" borderId="599" xfId="0" applyNumberFormat="1" applyFont="1" applyFill="1" applyBorder="1" applyAlignment="1" applyProtection="1">
      <alignment horizontal="center" vertical="center"/>
    </xf>
    <xf numFmtId="164" fontId="49" fillId="22" borderId="567" xfId="0" applyNumberFormat="1" applyFont="1" applyFill="1" applyBorder="1" applyAlignment="1" applyProtection="1">
      <alignment horizontal="center" vertical="center"/>
    </xf>
    <xf numFmtId="164" fontId="49" fillId="22" borderId="0" xfId="0" applyNumberFormat="1" applyFont="1" applyFill="1" applyBorder="1" applyAlignment="1" applyProtection="1">
      <alignment horizontal="center" vertical="center"/>
    </xf>
    <xf numFmtId="164" fontId="49" fillId="22" borderId="321" xfId="0" applyNumberFormat="1" applyFont="1" applyFill="1" applyBorder="1" applyAlignment="1" applyProtection="1">
      <alignment horizontal="center" vertical="center"/>
    </xf>
    <xf numFmtId="9" fontId="7" fillId="3" borderId="101" xfId="0" applyNumberFormat="1" applyFont="1" applyFill="1" applyBorder="1" applyAlignment="1" applyProtection="1">
      <alignment horizontal="left"/>
    </xf>
    <xf numFmtId="9" fontId="7" fillId="3" borderId="68" xfId="0" applyNumberFormat="1" applyFont="1" applyFill="1" applyBorder="1" applyAlignment="1" applyProtection="1">
      <alignment horizontal="left"/>
    </xf>
    <xf numFmtId="38" fontId="7" fillId="23" borderId="591" xfId="0" applyNumberFormat="1" applyFont="1" applyFill="1" applyBorder="1" applyAlignment="1" applyProtection="1">
      <alignment horizontal="right" vertical="center"/>
    </xf>
    <xf numFmtId="38" fontId="7" fillId="23" borderId="592" xfId="0" applyNumberFormat="1" applyFont="1" applyFill="1" applyBorder="1" applyAlignment="1" applyProtection="1">
      <alignment horizontal="right" vertical="center"/>
    </xf>
    <xf numFmtId="164" fontId="7" fillId="26" borderId="585" xfId="0" applyFont="1" applyFill="1" applyBorder="1" applyAlignment="1" applyProtection="1">
      <alignment horizontal="center" vertical="center" wrapText="1"/>
    </xf>
    <xf numFmtId="164" fontId="7" fillId="26" borderId="584" xfId="0" applyFont="1" applyFill="1" applyBorder="1" applyAlignment="1" applyProtection="1">
      <alignment horizontal="center" vertical="center" wrapText="1"/>
    </xf>
    <xf numFmtId="164" fontId="7" fillId="26" borderId="20" xfId="0" applyFont="1" applyFill="1" applyBorder="1" applyAlignment="1" applyProtection="1">
      <alignment horizontal="center" vertical="center" wrapText="1"/>
    </xf>
    <xf numFmtId="164" fontId="7" fillId="26" borderId="588" xfId="0" applyFont="1" applyFill="1" applyBorder="1" applyAlignment="1" applyProtection="1">
      <alignment horizontal="center" vertical="center" wrapText="1"/>
    </xf>
    <xf numFmtId="164" fontId="7" fillId="8" borderId="585" xfId="0" applyFont="1" applyFill="1" applyBorder="1" applyAlignment="1" applyProtection="1">
      <alignment horizontal="center" vertical="center"/>
    </xf>
    <xf numFmtId="164" fontId="7" fillId="8" borderId="584" xfId="0" applyFont="1" applyFill="1" applyBorder="1" applyAlignment="1" applyProtection="1">
      <alignment horizontal="center" vertical="center"/>
    </xf>
    <xf numFmtId="164" fontId="7" fillId="8" borderId="133" xfId="0" applyFont="1" applyFill="1" applyBorder="1" applyAlignment="1" applyProtection="1">
      <alignment horizontal="center" vertical="center"/>
    </xf>
    <xf numFmtId="164" fontId="7" fillId="8" borderId="620" xfId="0" applyFont="1" applyFill="1" applyBorder="1" applyAlignment="1" applyProtection="1">
      <alignment horizontal="center" vertical="center"/>
    </xf>
    <xf numFmtId="38" fontId="7" fillId="23" borderId="589" xfId="0" applyNumberFormat="1" applyFont="1" applyFill="1" applyBorder="1" applyAlignment="1" applyProtection="1">
      <alignment horizontal="right" vertical="center"/>
    </xf>
    <xf numFmtId="38" fontId="7" fillId="23" borderId="590" xfId="0" applyNumberFormat="1" applyFont="1" applyFill="1" applyBorder="1" applyAlignment="1" applyProtection="1">
      <alignment horizontal="right" vertical="center"/>
    </xf>
    <xf numFmtId="38" fontId="6" fillId="3" borderId="596" xfId="0" applyNumberFormat="1" applyFont="1" applyFill="1" applyBorder="1" applyAlignment="1" applyProtection="1"/>
    <xf numFmtId="38" fontId="6" fillId="3" borderId="594" xfId="0" applyNumberFormat="1" applyFont="1" applyFill="1" applyBorder="1" applyAlignment="1" applyProtection="1"/>
    <xf numFmtId="164" fontId="20" fillId="0" borderId="0" xfId="0" applyNumberFormat="1" applyFont="1" applyFill="1" applyBorder="1" applyAlignment="1" applyProtection="1">
      <alignment horizontal="center"/>
    </xf>
    <xf numFmtId="164" fontId="7" fillId="26" borderId="586" xfId="0" applyFont="1" applyFill="1" applyBorder="1" applyAlignment="1" applyProtection="1">
      <alignment horizontal="center" vertical="center" wrapText="1"/>
    </xf>
    <xf numFmtId="164" fontId="7" fillId="26" borderId="587" xfId="0" applyFont="1" applyFill="1" applyBorder="1" applyAlignment="1" applyProtection="1">
      <alignment horizontal="center" vertical="center" wrapText="1"/>
    </xf>
    <xf numFmtId="9" fontId="7" fillId="18" borderId="34" xfId="0" applyNumberFormat="1" applyFont="1" applyFill="1" applyBorder="1" applyAlignment="1" applyProtection="1">
      <alignment horizontal="center"/>
    </xf>
    <xf numFmtId="9" fontId="7" fillId="18" borderId="35" xfId="0" applyNumberFormat="1" applyFont="1" applyFill="1" applyBorder="1" applyAlignment="1" applyProtection="1">
      <alignment horizontal="center"/>
    </xf>
    <xf numFmtId="9" fontId="7" fillId="3" borderId="109" xfId="0" applyNumberFormat="1" applyFont="1" applyFill="1" applyBorder="1" applyAlignment="1" applyProtection="1">
      <alignment horizontal="left"/>
    </xf>
    <xf numFmtId="9" fontId="7" fillId="3" borderId="96" xfId="0" applyNumberFormat="1" applyFont="1" applyFill="1" applyBorder="1" applyAlignment="1" applyProtection="1">
      <alignment horizontal="left"/>
    </xf>
    <xf numFmtId="38" fontId="7" fillId="23" borderId="48" xfId="0" applyNumberFormat="1" applyFont="1" applyFill="1" applyBorder="1" applyAlignment="1" applyProtection="1">
      <alignment horizontal="right"/>
    </xf>
    <xf numFmtId="38" fontId="7" fillId="23" borderId="582" xfId="0" applyNumberFormat="1" applyFont="1" applyFill="1" applyBorder="1" applyAlignment="1" applyProtection="1">
      <alignment horizontal="right"/>
    </xf>
    <xf numFmtId="38" fontId="7" fillId="23" borderId="93" xfId="0" applyNumberFormat="1" applyFont="1" applyFill="1" applyBorder="1" applyAlignment="1" applyProtection="1">
      <alignment horizontal="right" vertical="center"/>
    </xf>
    <xf numFmtId="38" fontId="7" fillId="23" borderId="92" xfId="0" applyNumberFormat="1" applyFont="1" applyFill="1" applyBorder="1" applyAlignment="1" applyProtection="1">
      <alignment horizontal="right" vertical="center"/>
    </xf>
    <xf numFmtId="164" fontId="7" fillId="8" borderId="618" xfId="0" applyFont="1" applyFill="1" applyBorder="1" applyAlignment="1" applyProtection="1">
      <alignment horizontal="center" vertical="center" wrapText="1"/>
    </xf>
    <xf numFmtId="164" fontId="7" fillId="8" borderId="619" xfId="0" applyFont="1" applyFill="1" applyBorder="1" applyAlignment="1" applyProtection="1">
      <alignment horizontal="center" vertical="center" wrapText="1"/>
    </xf>
    <xf numFmtId="164" fontId="7" fillId="8" borderId="621" xfId="0" applyFont="1" applyFill="1" applyBorder="1" applyAlignment="1" applyProtection="1">
      <alignment horizontal="center" vertical="center" wrapText="1"/>
    </xf>
    <xf numFmtId="164" fontId="7" fillId="8" borderId="622" xfId="0" applyFont="1" applyFill="1" applyBorder="1" applyAlignment="1" applyProtection="1">
      <alignment horizontal="center" vertical="center" wrapText="1"/>
    </xf>
    <xf numFmtId="38" fontId="6" fillId="3" borderId="53" xfId="0" applyNumberFormat="1" applyFont="1" applyFill="1" applyBorder="1" applyAlignment="1" applyProtection="1"/>
    <xf numFmtId="38" fontId="6" fillId="3" borderId="245" xfId="0" applyNumberFormat="1" applyFont="1" applyFill="1" applyBorder="1" applyAlignment="1" applyProtection="1"/>
    <xf numFmtId="164" fontId="16" fillId="0" borderId="0" xfId="0" applyNumberFormat="1" applyFont="1" applyFill="1" applyBorder="1" applyAlignment="1" applyProtection="1">
      <alignment horizontal="center"/>
    </xf>
    <xf numFmtId="38" fontId="6" fillId="3" borderId="538" xfId="0" applyNumberFormat="1" applyFont="1" applyFill="1" applyBorder="1" applyAlignment="1" applyProtection="1"/>
    <xf numFmtId="38" fontId="6" fillId="3" borderId="539" xfId="0" applyNumberFormat="1" applyFont="1" applyFill="1" applyBorder="1" applyAlignment="1" applyProtection="1"/>
    <xf numFmtId="38" fontId="7" fillId="18" borderId="132" xfId="0" applyNumberFormat="1" applyFont="1" applyFill="1" applyBorder="1" applyAlignment="1" applyProtection="1">
      <alignment horizontal="center"/>
    </xf>
    <xf numFmtId="38" fontId="7" fillId="18" borderId="99" xfId="0" applyNumberFormat="1" applyFont="1" applyFill="1" applyBorder="1" applyAlignment="1" applyProtection="1">
      <alignment horizontal="center"/>
    </xf>
    <xf numFmtId="164" fontId="37" fillId="11" borderId="615" xfId="0" applyNumberFormat="1" applyFont="1" applyFill="1" applyBorder="1" applyAlignment="1" applyProtection="1">
      <alignment horizontal="center" vertical="center" wrapText="1"/>
    </xf>
    <xf numFmtId="164" fontId="37" fillId="11" borderId="616" xfId="0" applyNumberFormat="1" applyFont="1" applyFill="1" applyBorder="1" applyAlignment="1" applyProtection="1">
      <alignment horizontal="center" vertical="center" wrapText="1"/>
    </xf>
    <xf numFmtId="9" fontId="7" fillId="3" borderId="617" xfId="0" applyNumberFormat="1" applyFont="1" applyFill="1" applyBorder="1" applyAlignment="1" applyProtection="1">
      <alignment horizontal="left"/>
    </xf>
    <xf numFmtId="9" fontId="7" fillId="3" borderId="107" xfId="0" applyNumberFormat="1" applyFont="1" applyFill="1" applyBorder="1" applyAlignment="1" applyProtection="1">
      <alignment horizontal="left"/>
    </xf>
    <xf numFmtId="164" fontId="59" fillId="14" borderId="40" xfId="0" applyFont="1" applyFill="1" applyBorder="1" applyAlignment="1" applyProtection="1">
      <alignment horizontal="center"/>
    </xf>
    <xf numFmtId="164" fontId="59" fillId="14" borderId="66" xfId="0" applyFont="1" applyFill="1" applyBorder="1" applyAlignment="1" applyProtection="1">
      <alignment horizontal="center"/>
    </xf>
    <xf numFmtId="164" fontId="22" fillId="8" borderId="532" xfId="0" applyNumberFormat="1" applyFont="1" applyFill="1" applyBorder="1" applyAlignment="1" applyProtection="1">
      <alignment horizontal="center" vertical="center" wrapText="1"/>
    </xf>
    <xf numFmtId="164" fontId="22" fillId="8" borderId="533" xfId="0" applyNumberFormat="1" applyFont="1" applyFill="1" applyBorder="1" applyAlignment="1" applyProtection="1">
      <alignment horizontal="center" vertical="center" wrapText="1"/>
    </xf>
    <xf numFmtId="164" fontId="22" fillId="8" borderId="534" xfId="0" applyNumberFormat="1" applyFont="1" applyFill="1" applyBorder="1" applyAlignment="1" applyProtection="1">
      <alignment horizontal="center" vertical="center" wrapText="1"/>
    </xf>
    <xf numFmtId="164" fontId="22" fillId="8" borderId="535" xfId="0" applyNumberFormat="1" applyFont="1" applyFill="1" applyBorder="1" applyAlignment="1" applyProtection="1">
      <alignment horizontal="center" vertical="center" wrapText="1"/>
    </xf>
    <xf numFmtId="164" fontId="7" fillId="3" borderId="41" xfId="0" applyNumberFormat="1" applyFont="1" applyFill="1" applyBorder="1" applyAlignment="1" applyProtection="1">
      <alignment horizontal="left" vertical="center"/>
    </xf>
    <xf numFmtId="164" fontId="3" fillId="3" borderId="139" xfId="0" applyFont="1" applyFill="1" applyBorder="1" applyAlignment="1" applyProtection="1">
      <alignment horizontal="left" vertical="center"/>
    </xf>
    <xf numFmtId="164" fontId="7" fillId="3" borderId="22" xfId="0" applyNumberFormat="1" applyFont="1" applyFill="1" applyBorder="1" applyAlignment="1" applyProtection="1">
      <alignment horizontal="left" vertical="center"/>
    </xf>
    <xf numFmtId="164" fontId="3" fillId="3" borderId="45" xfId="0" applyFont="1" applyFill="1" applyBorder="1" applyAlignment="1" applyProtection="1">
      <alignment horizontal="left" vertical="center"/>
    </xf>
    <xf numFmtId="164" fontId="2" fillId="8" borderId="19" xfId="0" applyFont="1" applyFill="1" applyBorder="1" applyAlignment="1" applyProtection="1">
      <alignment vertical="center"/>
    </xf>
    <xf numFmtId="164" fontId="2" fillId="8" borderId="1" xfId="0" applyFont="1" applyFill="1" applyBorder="1" applyAlignment="1" applyProtection="1">
      <alignment vertical="center"/>
    </xf>
    <xf numFmtId="164" fontId="2" fillId="8" borderId="28" xfId="0" applyFont="1" applyFill="1" applyBorder="1" applyAlignment="1" applyProtection="1">
      <alignment vertical="center"/>
    </xf>
    <xf numFmtId="164" fontId="2" fillId="8" borderId="20" xfId="0" applyFont="1" applyFill="1" applyBorder="1" applyAlignment="1" applyProtection="1">
      <alignment vertical="center"/>
    </xf>
    <xf numFmtId="164" fontId="2" fillId="8" borderId="2" xfId="0" applyFont="1" applyFill="1" applyBorder="1" applyAlignment="1" applyProtection="1">
      <alignment vertical="center"/>
    </xf>
    <xf numFmtId="164" fontId="2" fillId="8" borderId="29" xfId="0" applyFont="1" applyFill="1" applyBorder="1" applyAlignment="1" applyProtection="1">
      <alignment vertical="center"/>
    </xf>
    <xf numFmtId="164" fontId="2" fillId="0" borderId="597" xfId="0" applyFont="1" applyBorder="1" applyProtection="1"/>
    <xf numFmtId="164" fontId="2" fillId="0" borderId="598" xfId="0" applyFont="1" applyBorder="1" applyProtection="1"/>
    <xf numFmtId="164" fontId="2" fillId="0" borderId="604" xfId="0" applyFont="1" applyBorder="1" applyProtection="1"/>
    <xf numFmtId="164" fontId="7" fillId="3" borderId="140" xfId="0" applyNumberFormat="1" applyFont="1" applyFill="1" applyBorder="1" applyAlignment="1" applyProtection="1">
      <alignment horizontal="left" vertical="center"/>
    </xf>
    <xf numFmtId="164" fontId="7" fillId="3" borderId="141" xfId="0" applyNumberFormat="1" applyFont="1" applyFill="1" applyBorder="1" applyAlignment="1" applyProtection="1">
      <alignment horizontal="left" vertical="center"/>
    </xf>
    <xf numFmtId="0" fontId="18" fillId="3" borderId="102" xfId="0" applyNumberFormat="1" applyFont="1" applyFill="1" applyBorder="1" applyAlignment="1" applyProtection="1">
      <alignment horizontal="left" vertical="center"/>
    </xf>
    <xf numFmtId="0" fontId="18" fillId="3" borderId="103" xfId="0" applyNumberFormat="1" applyFont="1" applyFill="1" applyBorder="1" applyAlignment="1" applyProtection="1">
      <alignment horizontal="left" vertical="center"/>
    </xf>
    <xf numFmtId="164" fontId="7" fillId="0" borderId="181" xfId="0" applyNumberFormat="1" applyFont="1" applyBorder="1" applyAlignment="1" applyProtection="1">
      <alignment horizontal="left" vertical="center"/>
    </xf>
    <xf numFmtId="164" fontId="3" fillId="0" borderId="182" xfId="0" applyFont="1" applyBorder="1" applyAlignment="1" applyProtection="1">
      <alignment horizontal="left" vertical="center"/>
    </xf>
    <xf numFmtId="164" fontId="7" fillId="0" borderId="50" xfId="0" applyNumberFormat="1" applyFont="1" applyBorder="1" applyAlignment="1" applyProtection="1">
      <alignment horizontal="left" vertical="center"/>
    </xf>
    <xf numFmtId="164" fontId="3" fillId="0" borderId="180" xfId="0" applyFont="1" applyBorder="1" applyAlignment="1" applyProtection="1">
      <alignment horizontal="left" vertical="center"/>
    </xf>
    <xf numFmtId="173" fontId="3" fillId="0" borderId="623" xfId="2" applyNumberFormat="1" applyFont="1" applyFill="1" applyBorder="1" applyAlignment="1" applyProtection="1">
      <alignment horizontal="center"/>
    </xf>
    <xf numFmtId="173" fontId="17" fillId="33" borderId="623" xfId="2" applyNumberFormat="1" applyFont="1" applyFill="1" applyBorder="1" applyAlignment="1" applyProtection="1">
      <alignment horizontal="center" vertical="center" wrapText="1"/>
    </xf>
    <xf numFmtId="173" fontId="17" fillId="33" borderId="472" xfId="2" applyNumberFormat="1" applyFont="1" applyFill="1" applyBorder="1" applyAlignment="1" applyProtection="1">
      <alignment horizontal="center" vertical="center" wrapText="1"/>
    </xf>
    <xf numFmtId="164" fontId="6" fillId="14" borderId="479" xfId="0" applyFont="1" applyFill="1" applyBorder="1" applyAlignment="1">
      <alignment wrapText="1"/>
    </xf>
    <xf numFmtId="164" fontId="35" fillId="14" borderId="0" xfId="0" applyNumberFormat="1" applyFont="1" applyFill="1" applyBorder="1" applyAlignment="1" applyProtection="1">
      <alignment horizontal="right"/>
    </xf>
    <xf numFmtId="164" fontId="43" fillId="21" borderId="0" xfId="0" applyFont="1" applyFill="1" applyAlignment="1">
      <alignment horizontal="center"/>
    </xf>
    <xf numFmtId="164" fontId="57" fillId="21" borderId="0" xfId="0" applyFont="1" applyFill="1" applyAlignment="1">
      <alignment horizontal="center"/>
    </xf>
  </cellXfs>
  <cellStyles count="18">
    <cellStyle name="Comma" xfId="1" builtinId="3"/>
    <cellStyle name="Currency" xfId="2" builtinId="4"/>
    <cellStyle name="Currency 2" xfId="9"/>
    <cellStyle name="Currency 2 2" xfId="14"/>
    <cellStyle name="Currency 3" xfId="8"/>
    <cellStyle name="Currency 3 2" xfId="13"/>
    <cellStyle name="Hyperlink" xfId="3" builtinId="8"/>
    <cellStyle name="Hyperlink 2" xfId="10"/>
    <cellStyle name="Normal" xfId="0" builtinId="0"/>
    <cellStyle name="Normal 2" xfId="4"/>
    <cellStyle name="Normal 3" xfId="7"/>
    <cellStyle name="Normal 3 2" xfId="12"/>
    <cellStyle name="Normal 3 3" xfId="16"/>
    <cellStyle name="Normal 4" xfId="11"/>
    <cellStyle name="Normal 4 2" xfId="15"/>
    <cellStyle name="Percent" xfId="5" builtinId="5"/>
    <cellStyle name="Percent 2" xfId="17"/>
    <cellStyle name="STYL1 - Style1" xfId="6"/>
  </cellStyles>
  <dxfs count="7798">
    <dxf>
      <font>
        <b val="0"/>
        <i val="0"/>
        <strike val="0"/>
        <condense val="0"/>
        <extend val="0"/>
        <outline val="0"/>
        <shadow val="0"/>
        <u val="none"/>
        <vertAlign val="baseline"/>
        <sz val="12"/>
        <color auto="1"/>
        <name val="Arial"/>
        <scheme val="none"/>
      </font>
      <alignment vertical="center" textRotation="0" indent="0" justifyLastLine="0" shrinkToFit="0" readingOrder="0"/>
    </dxf>
    <dxf>
      <font>
        <b val="0"/>
        <i val="0"/>
        <strike val="0"/>
        <condense val="0"/>
        <extend val="0"/>
        <outline val="0"/>
        <shadow val="0"/>
        <u val="none"/>
        <vertAlign val="baseline"/>
        <sz val="12"/>
        <color auto="1"/>
        <name val="Arial"/>
        <scheme val="none"/>
      </font>
      <numFmt numFmtId="177" formatCode="mm/dd/yy;@"/>
      <alignment horizontal="center" vertical="center" textRotation="0" wrapText="0" indent="0" justifyLastLine="0" shrinkToFit="0" readingOrder="0"/>
    </dxf>
    <dxf>
      <font>
        <strike val="0"/>
        <outline val="0"/>
        <shadow val="0"/>
        <u val="none"/>
        <vertAlign val="baseline"/>
        <sz val="12"/>
        <color auto="1"/>
        <name val="Arial"/>
        <scheme val="none"/>
      </font>
      <alignment vertical="center" textRotation="0" indent="0" justifyLastLine="0" shrinkToFit="0" readingOrder="0"/>
    </dxf>
    <dxf>
      <font>
        <strike val="0"/>
        <outline val="0"/>
        <shadow val="0"/>
        <u val="none"/>
        <vertAlign val="baseline"/>
        <sz val="12"/>
        <color auto="1"/>
        <name val="Arial"/>
        <scheme val="none"/>
      </font>
      <alignment vertical="center" textRotation="0" indent="0" justifyLastLine="0" shrinkToFit="0" readingOrder="0"/>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ndense val="0"/>
        <extend val="0"/>
        <color indexed="10"/>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ndense val="0"/>
        <extend val="0"/>
        <color indexed="10"/>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ndense val="0"/>
        <extend val="0"/>
        <color indexed="10"/>
      </font>
    </dxf>
    <dxf>
      <font>
        <condense val="0"/>
        <extend val="0"/>
        <color indexed="10"/>
      </font>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b/>
        <i val="0"/>
        <strike val="0"/>
        <u/>
      </font>
      <fill>
        <patternFill>
          <bgColor rgb="FFFF0000"/>
        </patternFill>
      </fill>
    </dxf>
    <dxf>
      <font>
        <color rgb="FFFF0000"/>
      </font>
    </dxf>
    <dxf>
      <font>
        <color rgb="FF99CC00"/>
      </font>
    </dxf>
    <dxf>
      <font>
        <color rgb="FFFF0000"/>
      </font>
    </dxf>
    <dxf>
      <font>
        <color rgb="FF99CC00"/>
      </font>
    </dxf>
    <dxf>
      <font>
        <color rgb="FFFF0000"/>
      </font>
    </dxf>
    <dxf>
      <font>
        <color rgb="FF99CC00"/>
      </font>
    </dxf>
    <dxf>
      <font>
        <color rgb="FFFF0000"/>
      </font>
    </dxf>
    <dxf>
      <font>
        <color rgb="FF99CC00"/>
      </font>
    </dxf>
    <dxf>
      <font>
        <color rgb="FFFF0000"/>
      </font>
    </dxf>
    <dxf>
      <font>
        <color rgb="FF99CC00"/>
      </font>
    </dxf>
    <dxf>
      <font>
        <color rgb="FFFF0000"/>
      </font>
    </dxf>
    <dxf>
      <font>
        <color rgb="FF99CC00"/>
      </font>
    </dxf>
    <dxf>
      <font>
        <color rgb="FFFF0000"/>
      </font>
    </dxf>
    <dxf>
      <font>
        <color rgb="FF99CC00"/>
      </font>
    </dxf>
    <dxf>
      <font>
        <color rgb="FFFF0000"/>
      </font>
    </dxf>
    <dxf>
      <font>
        <color rgb="FF99CC00"/>
      </font>
    </dxf>
    <dxf>
      <font>
        <color rgb="FFFF0000"/>
      </font>
    </dxf>
    <dxf>
      <font>
        <color rgb="FF99CC00"/>
      </font>
    </dxf>
    <dxf>
      <font>
        <color rgb="FFFF0000"/>
      </font>
    </dxf>
    <dxf>
      <font>
        <color rgb="FF99CC00"/>
      </font>
    </dxf>
    <dxf>
      <font>
        <color rgb="FFFF0000"/>
      </font>
    </dxf>
    <dxf>
      <font>
        <color rgb="FF99CC00"/>
      </font>
    </dxf>
    <dxf>
      <font>
        <color rgb="FFFF0000"/>
      </font>
    </dxf>
    <dxf>
      <font>
        <color rgb="FF99CC00"/>
      </font>
    </dxf>
    <dxf>
      <font>
        <color rgb="FFFF0000"/>
      </font>
    </dxf>
    <dxf>
      <font>
        <color rgb="FF99CC00"/>
      </font>
    </dxf>
    <dxf>
      <font>
        <color rgb="FFFF0000"/>
      </font>
    </dxf>
    <dxf>
      <font>
        <color rgb="FF99CC00"/>
      </font>
    </dxf>
    <dxf>
      <font>
        <color rgb="FFFF0000"/>
      </font>
    </dxf>
    <dxf>
      <font>
        <color rgb="FF99CC00"/>
      </font>
    </dxf>
    <dxf>
      <font>
        <color rgb="FFFF0000"/>
      </font>
    </dxf>
    <dxf>
      <font>
        <color rgb="FF99CC00"/>
      </font>
    </dxf>
    <dxf>
      <font>
        <color rgb="FFFF0000"/>
      </font>
    </dxf>
    <dxf>
      <font>
        <color rgb="FF99CC00"/>
      </font>
    </dxf>
    <dxf>
      <font>
        <color rgb="FFFF0000"/>
      </font>
    </dxf>
    <dxf>
      <font>
        <color rgb="FF99CC00"/>
      </font>
    </dxf>
    <dxf>
      <font>
        <color rgb="FFFF0000"/>
      </font>
    </dxf>
    <dxf>
      <font>
        <color rgb="FF99CC00"/>
      </font>
    </dxf>
    <dxf>
      <font>
        <b/>
        <i val="0"/>
        <color rgb="FFFF0000"/>
      </font>
      <fill>
        <patternFill>
          <bgColor theme="0"/>
        </patternFill>
      </fill>
    </dxf>
    <dxf>
      <font>
        <b/>
        <i val="0"/>
        <color auto="1"/>
      </font>
      <fill>
        <patternFill>
          <bgColor rgb="FF92D050"/>
        </patternFill>
      </fill>
      <border>
        <left style="thin">
          <color auto="1"/>
        </left>
        <right style="thin">
          <color auto="1"/>
        </right>
        <top style="thin">
          <color auto="1"/>
        </top>
      </border>
    </dxf>
    <dxf>
      <font>
        <b/>
        <i val="0"/>
        <color rgb="FFFF0000"/>
      </font>
      <fill>
        <patternFill>
          <bgColor theme="0"/>
        </patternFill>
      </fill>
    </dxf>
    <dxf>
      <font>
        <b/>
        <i val="0"/>
        <color auto="1"/>
      </font>
      <fill>
        <patternFill>
          <bgColor rgb="FF92D050"/>
        </patternFill>
      </fill>
      <border>
        <left style="thin">
          <color auto="1"/>
        </left>
        <right style="thin">
          <color auto="1"/>
        </right>
        <top style="thin">
          <color auto="1"/>
        </top>
      </border>
    </dxf>
    <dxf>
      <font>
        <b/>
        <i val="0"/>
        <color rgb="FFFF0000"/>
      </font>
      <fill>
        <patternFill>
          <bgColor theme="0"/>
        </patternFill>
      </fill>
    </dxf>
    <dxf>
      <font>
        <b/>
        <i val="0"/>
        <color auto="1"/>
      </font>
      <fill>
        <patternFill>
          <bgColor rgb="FF92D050"/>
        </patternFill>
      </fill>
      <border>
        <left style="thin">
          <color auto="1"/>
        </left>
        <right style="thin">
          <color auto="1"/>
        </right>
        <top style="thin">
          <color auto="1"/>
        </top>
      </border>
    </dxf>
    <dxf>
      <font>
        <b/>
        <i val="0"/>
      </font>
      <fill>
        <patternFill>
          <bgColor rgb="FF92D050"/>
        </patternFill>
      </fill>
    </dxf>
    <dxf>
      <font>
        <b/>
        <i val="0"/>
      </font>
      <fill>
        <patternFill>
          <bgColor rgb="FF92D050"/>
        </patternFill>
      </fill>
    </dxf>
    <dxf>
      <font>
        <b/>
        <i val="0"/>
      </font>
      <fill>
        <patternFill>
          <bgColor rgb="FF92D050"/>
        </patternFill>
      </fill>
    </dxf>
    <dxf>
      <font>
        <b/>
        <i val="0"/>
      </font>
      <fill>
        <patternFill>
          <bgColor rgb="FF92D050"/>
        </patternFill>
      </fill>
    </dxf>
    <dxf>
      <font>
        <b/>
        <i val="0"/>
        <color rgb="FFFF0000"/>
      </font>
      <fill>
        <patternFill>
          <bgColor theme="0"/>
        </patternFill>
      </fill>
    </dxf>
    <dxf>
      <font>
        <b/>
        <i val="0"/>
        <color auto="1"/>
      </font>
      <fill>
        <patternFill>
          <bgColor rgb="FF92D050"/>
        </patternFill>
      </fill>
      <border>
        <left style="thin">
          <color auto="1"/>
        </left>
        <right style="thin">
          <color auto="1"/>
        </right>
        <top style="thin">
          <color auto="1"/>
        </top>
      </border>
    </dxf>
    <dxf>
      <font>
        <b/>
        <i val="0"/>
        <color auto="1"/>
      </font>
      <fill>
        <patternFill>
          <bgColor rgb="FFFFFF00"/>
        </patternFill>
      </fill>
      <border>
        <left style="thin">
          <color auto="1"/>
        </left>
        <right style="thin">
          <color auto="1"/>
        </right>
        <top style="thin">
          <color auto="1"/>
        </top>
      </border>
    </dxf>
    <dxf>
      <font>
        <b/>
        <i val="0"/>
        <color auto="1"/>
      </font>
      <fill>
        <patternFill>
          <bgColor rgb="FFFFFF00"/>
        </patternFill>
      </fill>
      <border>
        <left style="thin">
          <color auto="1"/>
        </left>
        <right style="thin">
          <color auto="1"/>
        </right>
        <top style="thin">
          <color auto="1"/>
        </top>
      </border>
    </dxf>
    <dxf>
      <font>
        <b/>
        <i val="0"/>
        <color auto="1"/>
      </font>
      <fill>
        <patternFill>
          <bgColor rgb="FFFFFF00"/>
        </patternFill>
      </fill>
      <border>
        <left style="thin">
          <color auto="1"/>
        </left>
        <right style="thin">
          <color auto="1"/>
        </right>
        <top style="thin">
          <color auto="1"/>
        </top>
      </border>
    </dxf>
    <dxf>
      <font>
        <color rgb="FFFFC000"/>
      </font>
    </dxf>
    <dxf>
      <font>
        <color rgb="FFFF0000"/>
      </font>
    </dxf>
    <dxf>
      <font>
        <color rgb="FFFF0000"/>
      </font>
    </dxf>
    <dxf>
      <font>
        <color rgb="FFCCFF99"/>
      </font>
    </dxf>
    <dxf>
      <font>
        <condense val="0"/>
        <extend val="0"/>
        <color indexed="10"/>
      </font>
    </dxf>
    <dxf>
      <font>
        <color rgb="FFCCFF99"/>
      </font>
    </dxf>
    <dxf>
      <font>
        <condense val="0"/>
        <extend val="0"/>
        <color indexed="10"/>
      </font>
    </dxf>
    <dxf>
      <font>
        <color rgb="FFCCFF99"/>
      </font>
    </dxf>
    <dxf>
      <font>
        <condense val="0"/>
        <extend val="0"/>
        <color indexed="10"/>
      </font>
    </dxf>
    <dxf>
      <font>
        <color rgb="FFCCFF99"/>
      </font>
    </dxf>
    <dxf>
      <font>
        <condense val="0"/>
        <extend val="0"/>
        <color indexed="10"/>
      </font>
    </dxf>
    <dxf>
      <font>
        <condense val="0"/>
        <extend val="0"/>
        <color indexed="9"/>
      </font>
    </dxf>
    <dxf>
      <font>
        <color rgb="FFCCFF99"/>
      </font>
    </dxf>
    <dxf>
      <font>
        <color rgb="FFFF0000"/>
      </font>
    </dxf>
    <dxf>
      <font>
        <condense val="0"/>
        <extend val="0"/>
        <color indexed="47"/>
      </font>
    </dxf>
    <dxf>
      <font>
        <condense val="0"/>
        <extend val="0"/>
        <color indexed="10"/>
      </font>
    </dxf>
    <dxf>
      <font>
        <condense val="0"/>
        <extend val="0"/>
        <color indexed="9"/>
      </font>
    </dxf>
    <dxf>
      <font>
        <condense val="0"/>
        <extend val="0"/>
        <color indexed="9"/>
      </font>
    </dxf>
    <dxf>
      <font>
        <condense val="0"/>
        <extend val="0"/>
        <color indexed="44"/>
      </font>
    </dxf>
    <dxf>
      <font>
        <condense val="0"/>
        <extend val="0"/>
        <color indexed="44"/>
      </font>
    </dxf>
    <dxf>
      <font>
        <condense val="0"/>
        <extend val="0"/>
        <color indexed="9"/>
      </font>
    </dxf>
    <dxf>
      <font>
        <condense val="0"/>
        <extend val="0"/>
        <color indexed="9"/>
      </font>
    </dxf>
    <dxf>
      <font>
        <condense val="0"/>
        <extend val="0"/>
        <color indexed="9"/>
      </font>
    </dxf>
    <dxf>
      <font>
        <condense val="0"/>
        <extend val="0"/>
        <color indexed="9"/>
      </font>
    </dxf>
    <dxf>
      <font>
        <b/>
        <i val="0"/>
        <color rgb="FFFF0000"/>
      </font>
      <fill>
        <patternFill patternType="solid">
          <bgColor rgb="FFFFFF99"/>
        </patternFill>
      </fill>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FF0000"/>
      </font>
    </dxf>
    <dxf>
      <font>
        <color rgb="FFFFC000"/>
      </font>
    </dxf>
    <dxf>
      <font>
        <color rgb="FFFF0000"/>
      </font>
    </dxf>
    <dxf>
      <font>
        <color rgb="FFFF0000"/>
      </font>
    </dxf>
    <dxf>
      <font>
        <color rgb="FFCCFF99"/>
      </font>
    </dxf>
    <dxf>
      <font>
        <condense val="0"/>
        <extend val="0"/>
        <color indexed="10"/>
      </font>
    </dxf>
    <dxf>
      <font>
        <color rgb="FFCCFF99"/>
      </font>
    </dxf>
    <dxf>
      <font>
        <condense val="0"/>
        <extend val="0"/>
        <color indexed="10"/>
      </font>
    </dxf>
    <dxf>
      <font>
        <color rgb="FFCCFF99"/>
      </font>
    </dxf>
    <dxf>
      <font>
        <condense val="0"/>
        <extend val="0"/>
        <color indexed="10"/>
      </font>
    </dxf>
    <dxf>
      <font>
        <color rgb="FFCCFF99"/>
      </font>
    </dxf>
    <dxf>
      <font>
        <condense val="0"/>
        <extend val="0"/>
        <color indexed="10"/>
      </font>
    </dxf>
    <dxf>
      <font>
        <condense val="0"/>
        <extend val="0"/>
        <color indexed="9"/>
      </font>
    </dxf>
    <dxf>
      <font>
        <color rgb="FFCCFF99"/>
      </font>
    </dxf>
    <dxf>
      <font>
        <color rgb="FFFF0000"/>
      </font>
    </dxf>
    <dxf>
      <font>
        <condense val="0"/>
        <extend val="0"/>
        <color indexed="47"/>
      </font>
    </dxf>
    <dxf>
      <font>
        <condense val="0"/>
        <extend val="0"/>
        <color indexed="10"/>
      </font>
    </dxf>
    <dxf>
      <font>
        <condense val="0"/>
        <extend val="0"/>
        <color indexed="9"/>
      </font>
    </dxf>
    <dxf>
      <font>
        <condense val="0"/>
        <extend val="0"/>
        <color indexed="9"/>
      </font>
    </dxf>
    <dxf>
      <font>
        <condense val="0"/>
        <extend val="0"/>
        <color indexed="44"/>
      </font>
    </dxf>
    <dxf>
      <font>
        <condense val="0"/>
        <extend val="0"/>
        <color indexed="44"/>
      </font>
    </dxf>
    <dxf>
      <font>
        <condense val="0"/>
        <extend val="0"/>
        <color indexed="9"/>
      </font>
    </dxf>
    <dxf>
      <font>
        <condense val="0"/>
        <extend val="0"/>
        <color indexed="9"/>
      </font>
    </dxf>
    <dxf>
      <font>
        <condense val="0"/>
        <extend val="0"/>
        <color indexed="9"/>
      </font>
    </dxf>
    <dxf>
      <font>
        <condense val="0"/>
        <extend val="0"/>
        <color indexed="9"/>
      </font>
    </dxf>
    <dxf>
      <font>
        <b/>
        <i val="0"/>
        <color rgb="FFFF0000"/>
      </font>
      <fill>
        <patternFill patternType="solid">
          <bgColor rgb="FFFFFF99"/>
        </patternFill>
      </fill>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FF0000"/>
      </font>
    </dxf>
    <dxf>
      <font>
        <color rgb="FFFF0000"/>
      </font>
    </dxf>
    <dxf>
      <font>
        <color rgb="FFFF0000"/>
      </font>
    </dxf>
    <dxf>
      <font>
        <color rgb="FFFFC000"/>
      </font>
    </dxf>
    <dxf>
      <font>
        <color rgb="FFCCFF99"/>
      </font>
    </dxf>
    <dxf>
      <font>
        <condense val="0"/>
        <extend val="0"/>
        <color indexed="10"/>
      </font>
    </dxf>
    <dxf>
      <font>
        <color rgb="FFCCFF99"/>
      </font>
    </dxf>
    <dxf>
      <font>
        <condense val="0"/>
        <extend val="0"/>
        <color indexed="10"/>
      </font>
    </dxf>
    <dxf>
      <font>
        <color rgb="FFCCFF99"/>
      </font>
    </dxf>
    <dxf>
      <font>
        <condense val="0"/>
        <extend val="0"/>
        <color indexed="10"/>
      </font>
    </dxf>
    <dxf>
      <font>
        <color rgb="FFCCFF99"/>
      </font>
    </dxf>
    <dxf>
      <font>
        <condense val="0"/>
        <extend val="0"/>
        <color indexed="10"/>
      </font>
    </dxf>
    <dxf>
      <font>
        <condense val="0"/>
        <extend val="0"/>
        <color indexed="9"/>
      </font>
    </dxf>
    <dxf>
      <font>
        <color rgb="FFCCFF99"/>
      </font>
    </dxf>
    <dxf>
      <font>
        <color rgb="FFFF0000"/>
      </font>
    </dxf>
    <dxf>
      <font>
        <condense val="0"/>
        <extend val="0"/>
        <color indexed="47"/>
      </font>
    </dxf>
    <dxf>
      <font>
        <condense val="0"/>
        <extend val="0"/>
        <color indexed="10"/>
      </font>
    </dxf>
    <dxf>
      <font>
        <condense val="0"/>
        <extend val="0"/>
        <color indexed="9"/>
      </font>
    </dxf>
    <dxf>
      <font>
        <condense val="0"/>
        <extend val="0"/>
        <color indexed="9"/>
      </font>
    </dxf>
    <dxf>
      <font>
        <condense val="0"/>
        <extend val="0"/>
        <color indexed="44"/>
      </font>
    </dxf>
    <dxf>
      <font>
        <condense val="0"/>
        <extend val="0"/>
        <color indexed="44"/>
      </font>
    </dxf>
    <dxf>
      <font>
        <condense val="0"/>
        <extend val="0"/>
        <color indexed="9"/>
      </font>
    </dxf>
    <dxf>
      <font>
        <condense val="0"/>
        <extend val="0"/>
        <color indexed="9"/>
      </font>
    </dxf>
    <dxf>
      <font>
        <condense val="0"/>
        <extend val="0"/>
        <color indexed="9"/>
      </font>
    </dxf>
    <dxf>
      <font>
        <condense val="0"/>
        <extend val="0"/>
        <color indexed="9"/>
      </font>
    </dxf>
    <dxf>
      <font>
        <b/>
        <i val="0"/>
        <color rgb="FFFF0000"/>
      </font>
      <fill>
        <patternFill patternType="solid">
          <bgColor rgb="FFFFFF99"/>
        </patternFill>
      </fill>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FF0000"/>
      </font>
    </dxf>
    <dxf>
      <font>
        <color rgb="FFFF0000"/>
      </font>
    </dxf>
    <dxf>
      <font>
        <color rgb="FFFF0000"/>
      </font>
    </dxf>
    <dxf>
      <font>
        <color rgb="FFFFC000"/>
      </font>
    </dxf>
    <dxf>
      <font>
        <condense val="0"/>
        <extend val="0"/>
        <color indexed="9"/>
      </font>
    </dxf>
    <dxf>
      <font>
        <condense val="0"/>
        <extend val="0"/>
        <color indexed="9"/>
      </font>
    </dxf>
    <dxf>
      <font>
        <condense val="0"/>
        <extend val="0"/>
        <color indexed="9"/>
      </font>
    </dxf>
    <dxf>
      <font>
        <condense val="0"/>
        <extend val="0"/>
        <color indexed="9"/>
      </font>
    </dxf>
    <dxf>
      <font>
        <b/>
        <i val="0"/>
        <color rgb="FFFF0000"/>
      </font>
      <fill>
        <patternFill patternType="solid">
          <bgColor rgb="FFFFFF99"/>
        </patternFill>
      </fill>
    </dxf>
    <dxf>
      <font>
        <color rgb="FFCCFF99"/>
      </font>
    </dxf>
    <dxf>
      <font>
        <color rgb="FFCCFF99"/>
      </font>
    </dxf>
    <dxf>
      <font>
        <color rgb="FFCCFF99"/>
      </font>
    </dxf>
    <dxf>
      <font>
        <color rgb="FFCCFF99"/>
      </font>
    </dxf>
    <dxf>
      <font>
        <color rgb="FFCCFF99"/>
      </font>
    </dxf>
    <dxf>
      <font>
        <color rgb="FFCCFF99"/>
      </font>
    </dxf>
    <dxf>
      <font>
        <color rgb="FFCCFF99"/>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lor rgb="FFCCFF99"/>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lor rgb="FFCCFF99"/>
      </font>
    </dxf>
    <dxf>
      <font>
        <condense val="0"/>
        <extend val="0"/>
        <color indexed="10"/>
      </font>
    </dxf>
    <dxf>
      <font>
        <color rgb="FFCCFF99"/>
      </font>
    </dxf>
    <dxf>
      <font>
        <color rgb="FFCCFF99"/>
      </font>
    </dxf>
    <dxf>
      <font>
        <color rgb="FFCCFF99"/>
      </font>
    </dxf>
    <dxf>
      <font>
        <color rgb="FFCCFF99"/>
      </font>
    </dxf>
    <dxf>
      <font>
        <color rgb="FFCCFF99"/>
      </font>
    </dxf>
    <dxf>
      <font>
        <color rgb="FFCCFF99"/>
      </font>
    </dxf>
    <dxf>
      <font>
        <color rgb="FFCCFF99"/>
      </font>
    </dxf>
    <dxf>
      <font>
        <condense val="0"/>
        <extend val="0"/>
        <color indexed="10"/>
      </font>
    </dxf>
    <dxf>
      <font>
        <condense val="0"/>
        <extend val="0"/>
        <color indexed="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FF0000"/>
      </font>
    </dxf>
    <dxf>
      <font>
        <color rgb="FFFF0000"/>
      </font>
    </dxf>
    <dxf>
      <font>
        <condense val="0"/>
        <extend val="0"/>
        <color indexed="47"/>
      </font>
    </dxf>
    <dxf>
      <font>
        <condense val="0"/>
        <extend val="0"/>
        <color indexed="10"/>
      </font>
    </dxf>
    <dxf>
      <font>
        <condense val="0"/>
        <extend val="0"/>
        <color indexed="9"/>
      </font>
    </dxf>
    <dxf>
      <font>
        <condense val="0"/>
        <extend val="0"/>
        <color indexed="9"/>
      </font>
    </dxf>
    <dxf>
      <font>
        <condense val="0"/>
        <extend val="0"/>
        <color indexed="44"/>
      </font>
    </dxf>
    <dxf>
      <font>
        <condense val="0"/>
        <extend val="0"/>
        <color indexed="44"/>
      </font>
    </dxf>
  </dxfs>
  <tableStyles count="0" defaultTableStyle="TableStyleMedium9" defaultPivotStyle="PivotStyleLight16"/>
  <colors>
    <mruColors>
      <color rgb="FFFFFF99"/>
      <color rgb="FFFFFF00"/>
      <color rgb="FF99CC00"/>
      <color rgb="FF0000FF"/>
      <color rgb="FF99CCFF"/>
      <color rgb="FFCCFFFF"/>
      <color rgb="FFCCFFCC"/>
      <color rgb="FF3333FF"/>
      <color rgb="FF0066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hyperlink" Target="#'ORIGINAL BUDGET'!A159:T166"/><Relationship Id="rId13" Type="http://schemas.openxmlformats.org/officeDocument/2006/relationships/hyperlink" Target="#'ORIGINAL BUDGET'!A156"/><Relationship Id="rId3" Type="http://schemas.openxmlformats.org/officeDocument/2006/relationships/image" Target="../media/image3.png"/><Relationship Id="rId7" Type="http://schemas.openxmlformats.org/officeDocument/2006/relationships/hyperlink" Target="#GUIDE!B97"/><Relationship Id="rId12" Type="http://schemas.openxmlformats.org/officeDocument/2006/relationships/hyperlink" Target="#Justifications!I45"/><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ORIGINAL BUDGET'!B137"/><Relationship Id="rId11" Type="http://schemas.openxmlformats.org/officeDocument/2006/relationships/hyperlink" Target="#'ORIGINAL BUDGET'!B118"/><Relationship Id="rId5" Type="http://schemas.openxmlformats.org/officeDocument/2006/relationships/hyperlink" Target="#'ORIGINAL BUDGET'!A111:A250"/><Relationship Id="rId15" Type="http://schemas.openxmlformats.org/officeDocument/2006/relationships/hyperlink" Target="http://www.cdph.ca.gov/programs/IE/Pages/TeenPregnancyPreventionProgramStaff.aspx" TargetMode="External"/><Relationship Id="rId10" Type="http://schemas.openxmlformats.org/officeDocument/2006/relationships/hyperlink" Target="#Justifications!G45"/><Relationship Id="rId4" Type="http://schemas.openxmlformats.org/officeDocument/2006/relationships/hyperlink" Target="#'ORIGINAL BUDGET'!B45"/><Relationship Id="rId9" Type="http://schemas.openxmlformats.org/officeDocument/2006/relationships/hyperlink" Target="#GUIDE!A96:A120"/><Relationship Id="rId14"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hyperlink" Target="#GUIDE!A42"/></Relationships>
</file>

<file path=xl/drawings/_rels/drawing6.xml.rels><?xml version="1.0" encoding="UTF-8" standalone="yes"?>
<Relationships xmlns="http://schemas.openxmlformats.org/package/2006/relationships"><Relationship Id="rId3" Type="http://schemas.openxmlformats.org/officeDocument/2006/relationships/hyperlink" Target="#Justifications!W1:AG1"/><Relationship Id="rId2" Type="http://schemas.openxmlformats.org/officeDocument/2006/relationships/hyperlink" Target="#Justifications!A1:K1"/><Relationship Id="rId1" Type="http://schemas.openxmlformats.org/officeDocument/2006/relationships/hyperlink" Target="#Justifications!L1:V1"/><Relationship Id="rId4" Type="http://schemas.openxmlformats.org/officeDocument/2006/relationships/hyperlink" Target="#Justifications!AH1:AR1"/></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53789</xdr:colOff>
      <xdr:row>50</xdr:row>
      <xdr:rowOff>1344706</xdr:rowOff>
    </xdr:from>
    <xdr:to>
      <xdr:col>7</xdr:col>
      <xdr:colOff>324971</xdr:colOff>
      <xdr:row>56</xdr:row>
      <xdr:rowOff>125506</xdr:rowOff>
    </xdr:to>
    <xdr:pic>
      <xdr:nvPicPr>
        <xdr:cNvPr id="37" name="Picture 36" descr="screenshot of budget summary&#10;"/>
        <xdr:cNvPicPr>
          <a:picLocks noChangeAspect="1"/>
        </xdr:cNvPicPr>
      </xdr:nvPicPr>
      <xdr:blipFill rotWithShape="1">
        <a:blip xmlns:r="http://schemas.openxmlformats.org/officeDocument/2006/relationships" r:embed="rId1"/>
        <a:srcRect t="19356" b="22323"/>
        <a:stretch/>
      </xdr:blipFill>
      <xdr:spPr>
        <a:xfrm>
          <a:off x="53789" y="17974235"/>
          <a:ext cx="4457700" cy="2079812"/>
        </a:xfrm>
        <a:prstGeom prst="rect">
          <a:avLst/>
        </a:prstGeom>
      </xdr:spPr>
    </xdr:pic>
    <xdr:clientData/>
  </xdr:twoCellAnchor>
  <xdr:twoCellAnchor editAs="oneCell">
    <xdr:from>
      <xdr:col>1</xdr:col>
      <xdr:colOff>44823</xdr:colOff>
      <xdr:row>37</xdr:row>
      <xdr:rowOff>1120587</xdr:rowOff>
    </xdr:from>
    <xdr:to>
      <xdr:col>6</xdr:col>
      <xdr:colOff>645459</xdr:colOff>
      <xdr:row>41</xdr:row>
      <xdr:rowOff>54165</xdr:rowOff>
    </xdr:to>
    <xdr:pic>
      <xdr:nvPicPr>
        <xdr:cNvPr id="9" name="Picture 8" descr="screenshot of invoice summary&#10;"/>
        <xdr:cNvPicPr>
          <a:picLocks noChangeAspect="1"/>
        </xdr:cNvPicPr>
      </xdr:nvPicPr>
      <xdr:blipFill rotWithShape="1">
        <a:blip xmlns:r="http://schemas.openxmlformats.org/officeDocument/2006/relationships" r:embed="rId2"/>
        <a:srcRect t="19300" b="12347"/>
        <a:stretch/>
      </xdr:blipFill>
      <xdr:spPr>
        <a:xfrm>
          <a:off x="44823" y="12801599"/>
          <a:ext cx="3836895" cy="2098119"/>
        </a:xfrm>
        <a:prstGeom prst="rect">
          <a:avLst/>
        </a:prstGeom>
      </xdr:spPr>
    </xdr:pic>
    <xdr:clientData/>
  </xdr:twoCellAnchor>
  <xdr:twoCellAnchor editAs="oneCell">
    <xdr:from>
      <xdr:col>1</xdr:col>
      <xdr:colOff>62753</xdr:colOff>
      <xdr:row>25</xdr:row>
      <xdr:rowOff>0</xdr:rowOff>
    </xdr:from>
    <xdr:to>
      <xdr:col>7</xdr:col>
      <xdr:colOff>35858</xdr:colOff>
      <xdr:row>35</xdr:row>
      <xdr:rowOff>336252</xdr:rowOff>
    </xdr:to>
    <xdr:pic>
      <xdr:nvPicPr>
        <xdr:cNvPr id="8" name="Picture 7" descr="Screenshot of invoice summary&#10;"/>
        <xdr:cNvPicPr>
          <a:picLocks noChangeAspect="1"/>
        </xdr:cNvPicPr>
      </xdr:nvPicPr>
      <xdr:blipFill rotWithShape="1">
        <a:blip xmlns:r="http://schemas.openxmlformats.org/officeDocument/2006/relationships" r:embed="rId3"/>
        <a:srcRect t="18726" b="16483"/>
        <a:stretch/>
      </xdr:blipFill>
      <xdr:spPr>
        <a:xfrm>
          <a:off x="62753" y="9036424"/>
          <a:ext cx="4159623" cy="2156088"/>
        </a:xfrm>
        <a:prstGeom prst="rect">
          <a:avLst/>
        </a:prstGeom>
      </xdr:spPr>
    </xdr:pic>
    <xdr:clientData/>
  </xdr:twoCellAnchor>
  <xdr:twoCellAnchor>
    <xdr:from>
      <xdr:col>2</xdr:col>
      <xdr:colOff>540514</xdr:colOff>
      <xdr:row>14</xdr:row>
      <xdr:rowOff>219808</xdr:rowOff>
    </xdr:from>
    <xdr:to>
      <xdr:col>4</xdr:col>
      <xdr:colOff>344366</xdr:colOff>
      <xdr:row>16</xdr:row>
      <xdr:rowOff>0</xdr:rowOff>
    </xdr:to>
    <xdr:sp macro="" textlink="">
      <xdr:nvSpPr>
        <xdr:cNvPr id="3" name="TextBox 2">
          <a:hlinkClick xmlns:r="http://schemas.openxmlformats.org/officeDocument/2006/relationships" r:id="rId4" tooltip="Personnel Detail Page"/>
        </xdr:cNvPr>
        <xdr:cNvSpPr txBox="1"/>
      </xdr:nvSpPr>
      <xdr:spPr>
        <a:xfrm>
          <a:off x="972802" y="5004289"/>
          <a:ext cx="1137352" cy="293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u="sng">
              <a:solidFill>
                <a:srgbClr val="0000FF"/>
              </a:solidFill>
              <a:latin typeface="Arial" panose="020B0604020202020204" pitchFamily="34" charset="0"/>
              <a:cs typeface="Arial" panose="020B0604020202020204" pitchFamily="34" charset="0"/>
            </a:rPr>
            <a:t>Personnel</a:t>
          </a:r>
          <a:r>
            <a:rPr lang="en-US" sz="1400" u="sng" baseline="0">
              <a:solidFill>
                <a:schemeClr val="tx2">
                  <a:lumMod val="60000"/>
                  <a:lumOff val="40000"/>
                </a:schemeClr>
              </a:solidFill>
            </a:rPr>
            <a:t> </a:t>
          </a:r>
          <a:endParaRPr lang="en-US" sz="1400" u="sng">
            <a:solidFill>
              <a:schemeClr val="tx2">
                <a:lumMod val="60000"/>
                <a:lumOff val="40000"/>
              </a:schemeClr>
            </a:solidFill>
          </a:endParaRPr>
        </a:p>
      </xdr:txBody>
    </xdr:sp>
    <xdr:clientData/>
  </xdr:twoCellAnchor>
  <xdr:twoCellAnchor>
    <xdr:from>
      <xdr:col>4</xdr:col>
      <xdr:colOff>354455</xdr:colOff>
      <xdr:row>16</xdr:row>
      <xdr:rowOff>212898</xdr:rowOff>
    </xdr:from>
    <xdr:to>
      <xdr:col>7</xdr:col>
      <xdr:colOff>139212</xdr:colOff>
      <xdr:row>18</xdr:row>
      <xdr:rowOff>7327</xdr:rowOff>
    </xdr:to>
    <xdr:sp macro="" textlink="">
      <xdr:nvSpPr>
        <xdr:cNvPr id="4" name="TextBox 3">
          <a:hlinkClick xmlns:r="http://schemas.openxmlformats.org/officeDocument/2006/relationships" r:id="rId5" tooltip="Operating Expense Detail Page"/>
        </xdr:cNvPr>
        <xdr:cNvSpPr txBox="1"/>
      </xdr:nvSpPr>
      <xdr:spPr>
        <a:xfrm>
          <a:off x="2120243" y="5510263"/>
          <a:ext cx="2100065" cy="299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u="sng">
              <a:solidFill>
                <a:srgbClr val="0000FF"/>
              </a:solidFill>
              <a:latin typeface="Arial" panose="020B0604020202020204" pitchFamily="34" charset="0"/>
              <a:cs typeface="Arial" panose="020B0604020202020204" pitchFamily="34" charset="0"/>
            </a:rPr>
            <a:t>Operating Expenses</a:t>
          </a:r>
          <a:endParaRPr lang="en-US" sz="1400" u="sng">
            <a:solidFill>
              <a:schemeClr val="tx2">
                <a:lumMod val="60000"/>
                <a:lumOff val="40000"/>
              </a:schemeClr>
            </a:solidFill>
          </a:endParaRPr>
        </a:p>
      </xdr:txBody>
    </xdr:sp>
    <xdr:clientData/>
  </xdr:twoCellAnchor>
  <xdr:twoCellAnchor>
    <xdr:from>
      <xdr:col>4</xdr:col>
      <xdr:colOff>359712</xdr:colOff>
      <xdr:row>18</xdr:row>
      <xdr:rowOff>219806</xdr:rowOff>
    </xdr:from>
    <xdr:to>
      <xdr:col>6</xdr:col>
      <xdr:colOff>249115</xdr:colOff>
      <xdr:row>19</xdr:row>
      <xdr:rowOff>234462</xdr:rowOff>
    </xdr:to>
    <xdr:sp macro="" textlink="">
      <xdr:nvSpPr>
        <xdr:cNvPr id="5" name="TextBox 4">
          <a:hlinkClick xmlns:r="http://schemas.openxmlformats.org/officeDocument/2006/relationships" r:id="rId6" tooltip="Other Costs Detail Page"/>
        </xdr:cNvPr>
        <xdr:cNvSpPr txBox="1"/>
      </xdr:nvSpPr>
      <xdr:spPr>
        <a:xfrm>
          <a:off x="2125500" y="6022729"/>
          <a:ext cx="1281519" cy="2710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u="sng">
              <a:solidFill>
                <a:srgbClr val="0000FF"/>
              </a:solidFill>
              <a:latin typeface="Arial" panose="020B0604020202020204" pitchFamily="34" charset="0"/>
              <a:cs typeface="Arial" panose="020B0604020202020204" pitchFamily="34" charset="0"/>
            </a:rPr>
            <a:t>Other Costs</a:t>
          </a:r>
        </a:p>
      </xdr:txBody>
    </xdr:sp>
    <xdr:clientData/>
  </xdr:twoCellAnchor>
  <xdr:twoCellAnchor>
    <xdr:from>
      <xdr:col>6</xdr:col>
      <xdr:colOff>412377</xdr:colOff>
      <xdr:row>39</xdr:row>
      <xdr:rowOff>397329</xdr:rowOff>
    </xdr:from>
    <xdr:to>
      <xdr:col>9</xdr:col>
      <xdr:colOff>279348</xdr:colOff>
      <xdr:row>39</xdr:row>
      <xdr:rowOff>753035</xdr:rowOff>
    </xdr:to>
    <xdr:cxnSp macro="">
      <xdr:nvCxnSpPr>
        <xdr:cNvPr id="15" name="Straight Arrow Connector 14" descr="arrow"/>
        <xdr:cNvCxnSpPr/>
      </xdr:nvCxnSpPr>
      <xdr:spPr bwMode="auto">
        <a:xfrm flipH="1">
          <a:off x="3648636" y="13485800"/>
          <a:ext cx="2072288" cy="355706"/>
        </a:xfrm>
        <a:prstGeom prst="straightConnector1">
          <a:avLst/>
        </a:prstGeom>
        <a:ln>
          <a:headEnd type="none" w="med" len="med"/>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5</xdr:col>
      <xdr:colOff>437031</xdr:colOff>
      <xdr:row>91</xdr:row>
      <xdr:rowOff>112061</xdr:rowOff>
    </xdr:from>
    <xdr:to>
      <xdr:col>6</xdr:col>
      <xdr:colOff>717177</xdr:colOff>
      <xdr:row>91</xdr:row>
      <xdr:rowOff>112061</xdr:rowOff>
    </xdr:to>
    <xdr:cxnSp macro="">
      <xdr:nvCxnSpPr>
        <xdr:cNvPr id="24" name="Straight Arrow Connector 23" descr="arrow"/>
        <xdr:cNvCxnSpPr/>
      </xdr:nvCxnSpPr>
      <xdr:spPr bwMode="auto">
        <a:xfrm flipH="1">
          <a:off x="2980766" y="41719502"/>
          <a:ext cx="885264" cy="0"/>
        </a:xfrm>
        <a:prstGeom prst="straightConnector1">
          <a:avLst/>
        </a:prstGeom>
        <a:ln>
          <a:headEnd type="none" w="med" len="med"/>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672710</xdr:colOff>
      <xdr:row>21</xdr:row>
      <xdr:rowOff>222443</xdr:rowOff>
    </xdr:from>
    <xdr:to>
      <xdr:col>6</xdr:col>
      <xdr:colOff>439615</xdr:colOff>
      <xdr:row>22</xdr:row>
      <xdr:rowOff>252778</xdr:rowOff>
    </xdr:to>
    <xdr:sp macro="" textlink="">
      <xdr:nvSpPr>
        <xdr:cNvPr id="28" name="TextBox 27">
          <a:hlinkClick xmlns:r="http://schemas.openxmlformats.org/officeDocument/2006/relationships" r:id="rId7" tooltip="File Name"/>
        </xdr:cNvPr>
        <xdr:cNvSpPr txBox="1"/>
      </xdr:nvSpPr>
      <xdr:spPr>
        <a:xfrm>
          <a:off x="2438498" y="7102424"/>
          <a:ext cx="1159021" cy="286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u="sng">
              <a:solidFill>
                <a:srgbClr val="0000FF"/>
              </a:solidFill>
              <a:latin typeface="Arial" panose="020B0604020202020204" pitchFamily="34" charset="0"/>
              <a:cs typeface="Arial" panose="020B0604020202020204" pitchFamily="34" charset="0"/>
            </a:rPr>
            <a:t>File Name</a:t>
          </a:r>
        </a:p>
        <a:p>
          <a:endParaRPr lang="en-US" sz="1600" u="sng">
            <a:solidFill>
              <a:schemeClr val="tx2">
                <a:lumMod val="60000"/>
                <a:lumOff val="40000"/>
              </a:schemeClr>
            </a:solidFill>
            <a:latin typeface="Arial" panose="020B0604020202020204" pitchFamily="34" charset="0"/>
            <a:cs typeface="Arial" panose="020B0604020202020204" pitchFamily="34" charset="0"/>
          </a:endParaRPr>
        </a:p>
      </xdr:txBody>
    </xdr:sp>
    <xdr:clientData/>
  </xdr:twoCellAnchor>
  <xdr:twoCellAnchor>
    <xdr:from>
      <xdr:col>11</xdr:col>
      <xdr:colOff>466668</xdr:colOff>
      <xdr:row>77</xdr:row>
      <xdr:rowOff>756552</xdr:rowOff>
    </xdr:from>
    <xdr:to>
      <xdr:col>13</xdr:col>
      <xdr:colOff>405388</xdr:colOff>
      <xdr:row>77</xdr:row>
      <xdr:rowOff>1047904</xdr:rowOff>
    </xdr:to>
    <xdr:sp macro="" textlink="">
      <xdr:nvSpPr>
        <xdr:cNvPr id="2" name="TextBox 1">
          <a:hlinkClick xmlns:r="http://schemas.openxmlformats.org/officeDocument/2006/relationships" r:id="rId8" tooltip="Subcontracts"/>
        </xdr:cNvPr>
        <xdr:cNvSpPr txBox="1"/>
      </xdr:nvSpPr>
      <xdr:spPr>
        <a:xfrm>
          <a:off x="7629468" y="26350787"/>
          <a:ext cx="1507544" cy="291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tx2">
                  <a:lumMod val="60000"/>
                  <a:lumOff val="40000"/>
                </a:schemeClr>
              </a:solidFill>
            </a:rPr>
            <a:t>Subcontracts</a:t>
          </a:r>
        </a:p>
      </xdr:txBody>
    </xdr:sp>
    <xdr:clientData/>
  </xdr:twoCellAnchor>
  <xdr:twoCellAnchor>
    <xdr:from>
      <xdr:col>2</xdr:col>
      <xdr:colOff>615048</xdr:colOff>
      <xdr:row>77</xdr:row>
      <xdr:rowOff>1794776</xdr:rowOff>
    </xdr:from>
    <xdr:to>
      <xdr:col>4</xdr:col>
      <xdr:colOff>618915</xdr:colOff>
      <xdr:row>77</xdr:row>
      <xdr:rowOff>2169460</xdr:rowOff>
    </xdr:to>
    <xdr:sp macro="" textlink="">
      <xdr:nvSpPr>
        <xdr:cNvPr id="30" name="TextBox 29">
          <a:hlinkClick xmlns:r="http://schemas.openxmlformats.org/officeDocument/2006/relationships" r:id="rId9" tooltip="Paste Special"/>
        </xdr:cNvPr>
        <xdr:cNvSpPr txBox="1"/>
      </xdr:nvSpPr>
      <xdr:spPr>
        <a:xfrm>
          <a:off x="1054319" y="27389011"/>
          <a:ext cx="1375467" cy="374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tx2">
                  <a:lumMod val="60000"/>
                  <a:lumOff val="40000"/>
                </a:schemeClr>
              </a:solidFill>
            </a:rPr>
            <a:t>Paste</a:t>
          </a:r>
          <a:r>
            <a:rPr lang="en-US" sz="1600" baseline="0">
              <a:solidFill>
                <a:schemeClr val="tx2">
                  <a:lumMod val="60000"/>
                  <a:lumOff val="40000"/>
                </a:schemeClr>
              </a:solidFill>
            </a:rPr>
            <a:t> Special</a:t>
          </a:r>
          <a:endParaRPr lang="en-US" sz="1600">
            <a:solidFill>
              <a:schemeClr val="tx2">
                <a:lumMod val="60000"/>
                <a:lumOff val="40000"/>
              </a:schemeClr>
            </a:solidFill>
          </a:endParaRPr>
        </a:p>
      </xdr:txBody>
    </xdr:sp>
    <xdr:clientData/>
  </xdr:twoCellAnchor>
  <xdr:twoCellAnchor>
    <xdr:from>
      <xdr:col>4</xdr:col>
      <xdr:colOff>354451</xdr:colOff>
      <xdr:row>15</xdr:row>
      <xdr:rowOff>217262</xdr:rowOff>
    </xdr:from>
    <xdr:to>
      <xdr:col>6</xdr:col>
      <xdr:colOff>798635</xdr:colOff>
      <xdr:row>16</xdr:row>
      <xdr:rowOff>241789</xdr:rowOff>
    </xdr:to>
    <xdr:sp macro="" textlink="">
      <xdr:nvSpPr>
        <xdr:cNvPr id="29" name="TextBox 28">
          <a:hlinkClick xmlns:r="http://schemas.openxmlformats.org/officeDocument/2006/relationships" r:id="rId10" tooltip="Fringe Benefits Detail Page"/>
        </xdr:cNvPr>
        <xdr:cNvSpPr txBox="1"/>
      </xdr:nvSpPr>
      <xdr:spPr>
        <a:xfrm>
          <a:off x="2120239" y="5258185"/>
          <a:ext cx="1836300" cy="28096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u="sng">
              <a:solidFill>
                <a:srgbClr val="0000FF"/>
              </a:solidFill>
              <a:latin typeface="Arial" panose="020B0604020202020204" pitchFamily="34" charset="0"/>
              <a:cs typeface="Arial" panose="020B0604020202020204" pitchFamily="34" charset="0"/>
            </a:rPr>
            <a:t>Fringe </a:t>
          </a:r>
          <a:r>
            <a:rPr lang="en-US" sz="1600" u="sng" baseline="0">
              <a:solidFill>
                <a:srgbClr val="0000FF"/>
              </a:solidFill>
              <a:latin typeface="Arial" panose="020B0604020202020204" pitchFamily="34" charset="0"/>
              <a:cs typeface="Arial" panose="020B0604020202020204" pitchFamily="34" charset="0"/>
            </a:rPr>
            <a:t>Benefits</a:t>
          </a:r>
          <a:endParaRPr lang="en-US" sz="1600" u="sng">
            <a:solidFill>
              <a:srgbClr val="0000FF"/>
            </a:solidFill>
            <a:latin typeface="Arial" panose="020B0604020202020204" pitchFamily="34" charset="0"/>
            <a:cs typeface="Arial" panose="020B0604020202020204" pitchFamily="34" charset="0"/>
          </a:endParaRPr>
        </a:p>
      </xdr:txBody>
    </xdr:sp>
    <xdr:clientData/>
  </xdr:twoCellAnchor>
  <xdr:twoCellAnchor>
    <xdr:from>
      <xdr:col>4</xdr:col>
      <xdr:colOff>354712</xdr:colOff>
      <xdr:row>17</xdr:row>
      <xdr:rowOff>232120</xdr:rowOff>
    </xdr:from>
    <xdr:to>
      <xdr:col>7</xdr:col>
      <xdr:colOff>183174</xdr:colOff>
      <xdr:row>19</xdr:row>
      <xdr:rowOff>21981</xdr:rowOff>
    </xdr:to>
    <xdr:sp macro="" textlink="">
      <xdr:nvSpPr>
        <xdr:cNvPr id="31" name="TextBox 30">
          <a:hlinkClick xmlns:r="http://schemas.openxmlformats.org/officeDocument/2006/relationships" r:id="rId11" tooltip="Capital Expenditures Detail Page"/>
        </xdr:cNvPr>
        <xdr:cNvSpPr txBox="1"/>
      </xdr:nvSpPr>
      <xdr:spPr>
        <a:xfrm>
          <a:off x="2120500" y="5785928"/>
          <a:ext cx="2143770" cy="2954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u="sng">
              <a:solidFill>
                <a:srgbClr val="0000FF"/>
              </a:solidFill>
              <a:latin typeface="Arial" panose="020B0604020202020204" pitchFamily="34" charset="0"/>
              <a:cs typeface="Arial" panose="020B0604020202020204" pitchFamily="34" charset="0"/>
            </a:rPr>
            <a:t>Capital</a:t>
          </a:r>
          <a:r>
            <a:rPr lang="en-US" sz="1400" u="sng">
              <a:solidFill>
                <a:srgbClr val="0000FF"/>
              </a:solidFill>
            </a:rPr>
            <a:t> </a:t>
          </a:r>
          <a:r>
            <a:rPr lang="en-US" sz="1600" u="sng">
              <a:solidFill>
                <a:srgbClr val="0000FF"/>
              </a:solidFill>
              <a:latin typeface="Arial" panose="020B0604020202020204" pitchFamily="34" charset="0"/>
              <a:cs typeface="Arial" panose="020B0604020202020204" pitchFamily="34" charset="0"/>
            </a:rPr>
            <a:t>Expenditures</a:t>
          </a:r>
        </a:p>
      </xdr:txBody>
    </xdr:sp>
    <xdr:clientData/>
  </xdr:twoCellAnchor>
  <xdr:twoCellAnchor>
    <xdr:from>
      <xdr:col>3</xdr:col>
      <xdr:colOff>337378</xdr:colOff>
      <xdr:row>20</xdr:row>
      <xdr:rowOff>277906</xdr:rowOff>
    </xdr:from>
    <xdr:to>
      <xdr:col>5</xdr:col>
      <xdr:colOff>381000</xdr:colOff>
      <xdr:row>22</xdr:row>
      <xdr:rowOff>65942</xdr:rowOff>
    </xdr:to>
    <xdr:sp macro="" textlink="">
      <xdr:nvSpPr>
        <xdr:cNvPr id="34" name="TextBox 33">
          <a:hlinkClick xmlns:r="http://schemas.openxmlformats.org/officeDocument/2006/relationships" r:id="rId12" tooltip="Justification Tab"/>
        </xdr:cNvPr>
        <xdr:cNvSpPr txBox="1"/>
      </xdr:nvSpPr>
      <xdr:spPr>
        <a:xfrm>
          <a:off x="1495032" y="6593714"/>
          <a:ext cx="1435737" cy="352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u="sng">
              <a:solidFill>
                <a:srgbClr val="0000FF"/>
              </a:solidFill>
              <a:latin typeface="Arial" panose="020B0604020202020204" pitchFamily="34" charset="0"/>
              <a:cs typeface="Arial" panose="020B0604020202020204" pitchFamily="34" charset="0"/>
            </a:rPr>
            <a:t>Justifications</a:t>
          </a:r>
        </a:p>
      </xdr:txBody>
    </xdr:sp>
    <xdr:clientData/>
  </xdr:twoCellAnchor>
  <xdr:twoCellAnchor>
    <xdr:from>
      <xdr:col>4</xdr:col>
      <xdr:colOff>354710</xdr:colOff>
      <xdr:row>19</xdr:row>
      <xdr:rowOff>216888</xdr:rowOff>
    </xdr:from>
    <xdr:to>
      <xdr:col>6</xdr:col>
      <xdr:colOff>586154</xdr:colOff>
      <xdr:row>20</xdr:row>
      <xdr:rowOff>234461</xdr:rowOff>
    </xdr:to>
    <xdr:sp macro="" textlink="">
      <xdr:nvSpPr>
        <xdr:cNvPr id="35" name="TextBox 34">
          <a:hlinkClick xmlns:r="http://schemas.openxmlformats.org/officeDocument/2006/relationships" r:id="rId13" tooltip="Indirect Costs Detail Page"/>
        </xdr:cNvPr>
        <xdr:cNvSpPr txBox="1"/>
      </xdr:nvSpPr>
      <xdr:spPr>
        <a:xfrm>
          <a:off x="2120498" y="6276253"/>
          <a:ext cx="1623560" cy="2740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u="sng">
              <a:solidFill>
                <a:srgbClr val="0000FF"/>
              </a:solidFill>
              <a:latin typeface="Arial" panose="020B0604020202020204" pitchFamily="34" charset="0"/>
              <a:cs typeface="Arial" panose="020B0604020202020204" pitchFamily="34" charset="0"/>
            </a:rPr>
            <a:t>Indirect Costs</a:t>
          </a:r>
          <a:endParaRPr lang="en-US" sz="1400" u="sng">
            <a:solidFill>
              <a:schemeClr val="tx2">
                <a:lumMod val="60000"/>
                <a:lumOff val="40000"/>
              </a:schemeClr>
            </a:solidFill>
          </a:endParaRPr>
        </a:p>
      </xdr:txBody>
    </xdr:sp>
    <xdr:clientData/>
  </xdr:twoCellAnchor>
  <xdr:twoCellAnchor>
    <xdr:from>
      <xdr:col>6</xdr:col>
      <xdr:colOff>618564</xdr:colOff>
      <xdr:row>26</xdr:row>
      <xdr:rowOff>80683</xdr:rowOff>
    </xdr:from>
    <xdr:to>
      <xdr:col>9</xdr:col>
      <xdr:colOff>412856</xdr:colOff>
      <xdr:row>28</xdr:row>
      <xdr:rowOff>86287</xdr:rowOff>
    </xdr:to>
    <xdr:cxnSp macro="">
      <xdr:nvCxnSpPr>
        <xdr:cNvPr id="36" name="Straight Arrow Connector 35" descr="arrow"/>
        <xdr:cNvCxnSpPr/>
      </xdr:nvCxnSpPr>
      <xdr:spPr bwMode="auto">
        <a:xfrm flipH="1" flipV="1">
          <a:off x="3854823" y="9305365"/>
          <a:ext cx="1999609" cy="355228"/>
        </a:xfrm>
        <a:prstGeom prst="straightConnector1">
          <a:avLst/>
        </a:prstGeom>
        <a:ln>
          <a:headEnd type="none" w="med" len="med"/>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322729</xdr:colOff>
      <xdr:row>50</xdr:row>
      <xdr:rowOff>1568824</xdr:rowOff>
    </xdr:from>
    <xdr:to>
      <xdr:col>9</xdr:col>
      <xdr:colOff>521395</xdr:colOff>
      <xdr:row>53</xdr:row>
      <xdr:rowOff>466165</xdr:rowOff>
    </xdr:to>
    <xdr:cxnSp macro="">
      <xdr:nvCxnSpPr>
        <xdr:cNvPr id="41" name="Straight Arrow Connector 40" descr="&#10;arrow"/>
        <xdr:cNvCxnSpPr/>
      </xdr:nvCxnSpPr>
      <xdr:spPr bwMode="auto">
        <a:xfrm flipH="1" flipV="1">
          <a:off x="3558988" y="18198353"/>
          <a:ext cx="2403983" cy="824753"/>
        </a:xfrm>
        <a:prstGeom prst="straightConnector1">
          <a:avLst/>
        </a:prstGeom>
        <a:ln>
          <a:headEnd type="none" w="med" len="med"/>
          <a:tailEnd type="arrow"/>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1</xdr:col>
      <xdr:colOff>142872</xdr:colOff>
      <xdr:row>60</xdr:row>
      <xdr:rowOff>59530</xdr:rowOff>
    </xdr:from>
    <xdr:to>
      <xdr:col>6</xdr:col>
      <xdr:colOff>686273</xdr:colOff>
      <xdr:row>60</xdr:row>
      <xdr:rowOff>1819273</xdr:rowOff>
    </xdr:to>
    <xdr:pic>
      <xdr:nvPicPr>
        <xdr:cNvPr id="25" name="Picture 24" descr="screenshot of justification section&#10;"/>
        <xdr:cNvPicPr>
          <a:picLocks noChangeAspect="1"/>
        </xdr:cNvPicPr>
      </xdr:nvPicPr>
      <xdr:blipFill rotWithShape="1">
        <a:blip xmlns:r="http://schemas.openxmlformats.org/officeDocument/2006/relationships" r:embed="rId14"/>
        <a:srcRect t="15753" b="24849"/>
        <a:stretch/>
      </xdr:blipFill>
      <xdr:spPr>
        <a:xfrm>
          <a:off x="142872" y="22854046"/>
          <a:ext cx="3692604" cy="1759743"/>
        </a:xfrm>
        <a:prstGeom prst="rect">
          <a:avLst/>
        </a:prstGeom>
      </xdr:spPr>
    </xdr:pic>
    <xdr:clientData/>
  </xdr:twoCellAnchor>
  <xdr:oneCellAnchor>
    <xdr:from>
      <xdr:col>8</xdr:col>
      <xdr:colOff>97062</xdr:colOff>
      <xdr:row>2</xdr:row>
      <xdr:rowOff>243557</xdr:rowOff>
    </xdr:from>
    <xdr:ext cx="1636488" cy="298800"/>
    <xdr:sp macro="" textlink="">
      <xdr:nvSpPr>
        <xdr:cNvPr id="6" name="TextBox 5">
          <a:hlinkClick xmlns:r="http://schemas.openxmlformats.org/officeDocument/2006/relationships" r:id="rId15"/>
        </xdr:cNvPr>
        <xdr:cNvSpPr txBox="1"/>
      </xdr:nvSpPr>
      <xdr:spPr>
        <a:xfrm>
          <a:off x="4783362" y="1167482"/>
          <a:ext cx="1636488"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u="sng">
              <a:solidFill>
                <a:srgbClr val="0000FF"/>
              </a:solidFill>
              <a:latin typeface="Arial" panose="020B0604020202020204" pitchFamily="34" charset="0"/>
              <a:cs typeface="Arial" panose="020B0604020202020204" pitchFamily="34" charset="0"/>
            </a:rPr>
            <a:t>Contract Manager</a:t>
          </a:r>
        </a:p>
      </xdr:txBody>
    </xdr:sp>
    <xdr:clientData/>
  </xdr:oneCellAnchor>
  <xdr:twoCellAnchor>
    <xdr:from>
      <xdr:col>6</xdr:col>
      <xdr:colOff>71435</xdr:colOff>
      <xdr:row>60</xdr:row>
      <xdr:rowOff>571498</xdr:rowOff>
    </xdr:from>
    <xdr:to>
      <xdr:col>9</xdr:col>
      <xdr:colOff>160733</xdr:colOff>
      <xdr:row>60</xdr:row>
      <xdr:rowOff>571498</xdr:rowOff>
    </xdr:to>
    <xdr:cxnSp macro="">
      <xdr:nvCxnSpPr>
        <xdr:cNvPr id="23" name="Straight Arrow Connector 22" descr="arrow"/>
        <xdr:cNvCxnSpPr/>
      </xdr:nvCxnSpPr>
      <xdr:spPr bwMode="auto">
        <a:xfrm flipH="1">
          <a:off x="3220638" y="23366014"/>
          <a:ext cx="2226470" cy="0"/>
        </a:xfrm>
        <a:prstGeom prst="straightConnector1">
          <a:avLst/>
        </a:prstGeom>
        <a:ln>
          <a:headEnd type="none" w="med" len="med"/>
          <a:tailEnd type="arrow"/>
        </a:ln>
      </xdr:spPr>
      <xdr:style>
        <a:lnRef idx="3">
          <a:schemeClr val="dk1"/>
        </a:lnRef>
        <a:fillRef idx="0">
          <a:schemeClr val="dk1"/>
        </a:fillRef>
        <a:effectRef idx="2">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0</xdr:rowOff>
        </xdr:from>
        <xdr:to>
          <xdr:col>0</xdr:col>
          <xdr:colOff>38100</xdr:colOff>
          <xdr:row>0</xdr:row>
          <xdr:rowOff>0</xdr:rowOff>
        </xdr:to>
        <xdr:sp macro="" textlink="">
          <xdr:nvSpPr>
            <xdr:cNvPr id="99329" name="Button 1" hidden="1">
              <a:extLst>
                <a:ext uri="{63B3BB69-23CF-44E3-9099-C40C66FF867C}">
                  <a14:compatExt spid="_x0000_s99329"/>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MCH</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0</xdr:rowOff>
        </xdr:from>
        <xdr:to>
          <xdr:col>0</xdr:col>
          <xdr:colOff>38100</xdr:colOff>
          <xdr:row>0</xdr:row>
          <xdr:rowOff>0</xdr:rowOff>
        </xdr:to>
        <xdr:sp macro="" textlink="">
          <xdr:nvSpPr>
            <xdr:cNvPr id="100353" name="Button 1" hidden="1">
              <a:extLst>
                <a:ext uri="{63B3BB69-23CF-44E3-9099-C40C66FF867C}">
                  <a14:compatExt spid="_x0000_s100353"/>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MCH</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152400</xdr:colOff>
          <xdr:row>0</xdr:row>
          <xdr:rowOff>0</xdr:rowOff>
        </xdr:from>
        <xdr:to>
          <xdr:col>0</xdr:col>
          <xdr:colOff>152400</xdr:colOff>
          <xdr:row>0</xdr:row>
          <xdr:rowOff>0</xdr:rowOff>
        </xdr:to>
        <xdr:sp macro="" textlink="">
          <xdr:nvSpPr>
            <xdr:cNvPr id="110593" name="Button 1" hidden="1">
              <a:extLst>
                <a:ext uri="{63B3BB69-23CF-44E3-9099-C40C66FF867C}">
                  <a14:compatExt spid="_x0000_s110593"/>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MCH</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152400</xdr:colOff>
          <xdr:row>0</xdr:row>
          <xdr:rowOff>0</xdr:rowOff>
        </xdr:from>
        <xdr:to>
          <xdr:col>0</xdr:col>
          <xdr:colOff>152400</xdr:colOff>
          <xdr:row>0</xdr:row>
          <xdr:rowOff>0</xdr:rowOff>
        </xdr:to>
        <xdr:sp macro="" textlink="">
          <xdr:nvSpPr>
            <xdr:cNvPr id="111617" name="Button 1" hidden="1">
              <a:extLst>
                <a:ext uri="{63B3BB69-23CF-44E3-9099-C40C66FF867C}">
                  <a14:compatExt spid="_x0000_s111617"/>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MCH</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0</xdr:rowOff>
        </xdr:from>
        <xdr:to>
          <xdr:col>0</xdr:col>
          <xdr:colOff>38100</xdr:colOff>
          <xdr:row>0</xdr:row>
          <xdr:rowOff>0</xdr:rowOff>
        </xdr:to>
        <xdr:sp macro="" textlink="">
          <xdr:nvSpPr>
            <xdr:cNvPr id="112641" name="Button 1" hidden="1">
              <a:extLst>
                <a:ext uri="{63B3BB69-23CF-44E3-9099-C40C66FF867C}">
                  <a14:compatExt spid="_x0000_s112641"/>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MCH</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0</xdr:rowOff>
        </xdr:from>
        <xdr:to>
          <xdr:col>0</xdr:col>
          <xdr:colOff>38100</xdr:colOff>
          <xdr:row>0</xdr:row>
          <xdr:rowOff>0</xdr:rowOff>
        </xdr:to>
        <xdr:sp macro="" textlink="">
          <xdr:nvSpPr>
            <xdr:cNvPr id="113665" name="Button 1" hidden="1">
              <a:extLst>
                <a:ext uri="{63B3BB69-23CF-44E3-9099-C40C66FF867C}">
                  <a14:compatExt spid="_x0000_s113665"/>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MCH</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0</xdr:rowOff>
        </xdr:from>
        <xdr:to>
          <xdr:col>0</xdr:col>
          <xdr:colOff>38100</xdr:colOff>
          <xdr:row>0</xdr:row>
          <xdr:rowOff>0</xdr:rowOff>
        </xdr:to>
        <xdr:sp macro="" textlink="">
          <xdr:nvSpPr>
            <xdr:cNvPr id="114689" name="Button 1" hidden="1">
              <a:extLst>
                <a:ext uri="{63B3BB69-23CF-44E3-9099-C40C66FF867C}">
                  <a14:compatExt spid="_x0000_s114689"/>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MCH</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85725</xdr:colOff>
          <xdr:row>0</xdr:row>
          <xdr:rowOff>0</xdr:rowOff>
        </xdr:from>
        <xdr:to>
          <xdr:col>0</xdr:col>
          <xdr:colOff>85725</xdr:colOff>
          <xdr:row>0</xdr:row>
          <xdr:rowOff>0</xdr:rowOff>
        </xdr:to>
        <xdr:sp macro="" textlink="">
          <xdr:nvSpPr>
            <xdr:cNvPr id="115713" name="Button 1" hidden="1">
              <a:extLst>
                <a:ext uri="{63B3BB69-23CF-44E3-9099-C40C66FF867C}">
                  <a14:compatExt spid="_x0000_s115713"/>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MCH</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85725</xdr:colOff>
          <xdr:row>0</xdr:row>
          <xdr:rowOff>0</xdr:rowOff>
        </xdr:from>
        <xdr:to>
          <xdr:col>0</xdr:col>
          <xdr:colOff>85725</xdr:colOff>
          <xdr:row>0</xdr:row>
          <xdr:rowOff>0</xdr:rowOff>
        </xdr:to>
        <xdr:sp macro="" textlink="">
          <xdr:nvSpPr>
            <xdr:cNvPr id="101377" name="Button 1" hidden="1">
              <a:extLst>
                <a:ext uri="{63B3BB69-23CF-44E3-9099-C40C66FF867C}">
                  <a14:compatExt spid="_x0000_s101377"/>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MCH</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200025</xdr:colOff>
          <xdr:row>0</xdr:row>
          <xdr:rowOff>0</xdr:rowOff>
        </xdr:from>
        <xdr:to>
          <xdr:col>0</xdr:col>
          <xdr:colOff>209550</xdr:colOff>
          <xdr:row>0</xdr:row>
          <xdr:rowOff>0</xdr:rowOff>
        </xdr:to>
        <xdr:sp macro="" textlink="">
          <xdr:nvSpPr>
            <xdr:cNvPr id="116737" name="Button 1" hidden="1">
              <a:extLst>
                <a:ext uri="{63B3BB69-23CF-44E3-9099-C40C66FF867C}">
                  <a14:compatExt spid="_x0000_s116737"/>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MCH</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581025</xdr:colOff>
          <xdr:row>0</xdr:row>
          <xdr:rowOff>0</xdr:rowOff>
        </xdr:from>
        <xdr:to>
          <xdr:col>4</xdr:col>
          <xdr:colOff>47625</xdr:colOff>
          <xdr:row>0</xdr:row>
          <xdr:rowOff>0</xdr:rowOff>
        </xdr:to>
        <xdr:sp macro="" textlink="">
          <xdr:nvSpPr>
            <xdr:cNvPr id="92161" name="Button 1" hidden="1">
              <a:extLst>
                <a:ext uri="{63B3BB69-23CF-44E3-9099-C40C66FF867C}">
                  <a14:compatExt spid="_x0000_s92161"/>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MCH</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685800</xdr:colOff>
          <xdr:row>0</xdr:row>
          <xdr:rowOff>0</xdr:rowOff>
        </xdr:from>
        <xdr:to>
          <xdr:col>5</xdr:col>
          <xdr:colOff>914400</xdr:colOff>
          <xdr:row>0</xdr:row>
          <xdr:rowOff>0</xdr:rowOff>
        </xdr:to>
        <xdr:sp macro="" textlink="">
          <xdr:nvSpPr>
            <xdr:cNvPr id="29697" name="Button 1" hidden="1">
              <a:extLst>
                <a:ext uri="{63B3BB69-23CF-44E3-9099-C40C66FF867C}">
                  <a14:compatExt spid="_x0000_s29697"/>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MCH</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0</xdr:row>
          <xdr:rowOff>0</xdr:rowOff>
        </xdr:from>
        <xdr:to>
          <xdr:col>0</xdr:col>
          <xdr:colOff>104775</xdr:colOff>
          <xdr:row>0</xdr:row>
          <xdr:rowOff>0</xdr:rowOff>
        </xdr:to>
        <xdr:sp macro="" textlink="">
          <xdr:nvSpPr>
            <xdr:cNvPr id="93185" name="Button 1" hidden="1">
              <a:extLst>
                <a:ext uri="{63B3BB69-23CF-44E3-9099-C40C66FF867C}">
                  <a14:compatExt spid="_x0000_s93185"/>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MCH</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0</xdr:row>
          <xdr:rowOff>0</xdr:rowOff>
        </xdr:from>
        <xdr:to>
          <xdr:col>0</xdr:col>
          <xdr:colOff>57150</xdr:colOff>
          <xdr:row>0</xdr:row>
          <xdr:rowOff>0</xdr:rowOff>
        </xdr:to>
        <xdr:sp macro="" textlink="">
          <xdr:nvSpPr>
            <xdr:cNvPr id="94209" name="Button 1" hidden="1">
              <a:extLst>
                <a:ext uri="{63B3BB69-23CF-44E3-9099-C40C66FF867C}">
                  <a14:compatExt spid="_x0000_s94209"/>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MCH</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0</xdr:row>
          <xdr:rowOff>0</xdr:rowOff>
        </xdr:from>
        <xdr:to>
          <xdr:col>0</xdr:col>
          <xdr:colOff>57150</xdr:colOff>
          <xdr:row>0</xdr:row>
          <xdr:rowOff>0</xdr:rowOff>
        </xdr:to>
        <xdr:sp macro="" textlink="">
          <xdr:nvSpPr>
            <xdr:cNvPr id="95233" name="Button 1" hidden="1">
              <a:extLst>
                <a:ext uri="{63B3BB69-23CF-44E3-9099-C40C66FF867C}">
                  <a14:compatExt spid="_x0000_s95233"/>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MCH</a:t>
              </a:r>
            </a:p>
          </xdr:txBody>
        </xdr:sp>
        <xdr:clientData fPrintsWithSheet="0"/>
      </xdr:twoCellAnchor>
    </mc:Choice>
    <mc:Fallback/>
  </mc:AlternateContent>
  <xdr:twoCellAnchor>
    <xdr:from>
      <xdr:col>5</xdr:col>
      <xdr:colOff>1019175</xdr:colOff>
      <xdr:row>103</xdr:row>
      <xdr:rowOff>19050</xdr:rowOff>
    </xdr:from>
    <xdr:to>
      <xdr:col>5</xdr:col>
      <xdr:colOff>981075</xdr:colOff>
      <xdr:row>103</xdr:row>
      <xdr:rowOff>171450</xdr:rowOff>
    </xdr:to>
    <xdr:sp macro="" textlink="">
      <xdr:nvSpPr>
        <xdr:cNvPr id="9" name="Text Box 6">
          <a:hlinkClick xmlns:r="http://schemas.openxmlformats.org/officeDocument/2006/relationships" r:id="rId1" tooltip="Guide"/>
        </xdr:cNvPr>
        <xdr:cNvSpPr txBox="1">
          <a:spLocks noChangeArrowheads="1"/>
        </xdr:cNvSpPr>
      </xdr:nvSpPr>
      <xdr:spPr bwMode="auto">
        <a:xfrm>
          <a:off x="5695084" y="45894914"/>
          <a:ext cx="0" cy="152400"/>
        </a:xfrm>
        <a:prstGeom prst="rect">
          <a:avLst/>
        </a:prstGeom>
        <a:solidFill>
          <a:srgbClr val="3366FF">
            <a:alpha val="30000"/>
          </a:srgbClr>
        </a:solidFill>
        <a:ln w="9525">
          <a:noFill/>
          <a:miter lim="800000"/>
          <a:headEnd/>
          <a:tailEnd/>
        </a:ln>
      </xdr:spPr>
      <xdr:txBody>
        <a:bodyPr vertOverflow="clip" wrap="square" lIns="27432" tIns="22860" rIns="0" bIns="0" anchor="t" upright="1"/>
        <a:lstStyle/>
        <a:p>
          <a:pPr algn="l" rtl="0">
            <a:defRPr sz="1000"/>
          </a:pPr>
          <a:r>
            <a:rPr lang="en-US" sz="800" b="1" i="0" u="none" strike="noStrike" baseline="0">
              <a:solidFill>
                <a:srgbClr val="FFFFFF"/>
              </a:solidFill>
              <a:latin typeface="Arial"/>
              <a:cs typeface="Arial"/>
            </a:rPr>
            <a:t>?</a:t>
          </a:r>
        </a:p>
      </xdr:txBody>
    </xdr:sp>
    <xdr:clientData fPrintsWithSheet="0"/>
  </xdr:twoCellAnchor>
  <xdr:twoCellAnchor>
    <xdr:from>
      <xdr:col>1</xdr:col>
      <xdr:colOff>1019175</xdr:colOff>
      <xdr:row>103</xdr:row>
      <xdr:rowOff>19050</xdr:rowOff>
    </xdr:from>
    <xdr:to>
      <xdr:col>1</xdr:col>
      <xdr:colOff>981075</xdr:colOff>
      <xdr:row>103</xdr:row>
      <xdr:rowOff>171450</xdr:rowOff>
    </xdr:to>
    <xdr:sp macro="" textlink="">
      <xdr:nvSpPr>
        <xdr:cNvPr id="18" name="Text Box 6">
          <a:hlinkClick xmlns:r="http://schemas.openxmlformats.org/officeDocument/2006/relationships" r:id="rId1" tooltip="Guide"/>
        </xdr:cNvPr>
        <xdr:cNvSpPr txBox="1">
          <a:spLocks noChangeArrowheads="1"/>
        </xdr:cNvSpPr>
      </xdr:nvSpPr>
      <xdr:spPr bwMode="auto">
        <a:xfrm>
          <a:off x="5972175" y="36248686"/>
          <a:ext cx="0" cy="152400"/>
        </a:xfrm>
        <a:prstGeom prst="rect">
          <a:avLst/>
        </a:prstGeom>
        <a:solidFill>
          <a:srgbClr val="3366FF">
            <a:alpha val="30000"/>
          </a:srgbClr>
        </a:solidFill>
        <a:ln w="9525">
          <a:noFill/>
          <a:miter lim="800000"/>
          <a:headEnd/>
          <a:tailEnd/>
        </a:ln>
      </xdr:spPr>
      <xdr:txBody>
        <a:bodyPr vertOverflow="clip" wrap="square" lIns="27432" tIns="22860" rIns="0" bIns="0" anchor="t" upright="1"/>
        <a:lstStyle/>
        <a:p>
          <a:pPr algn="l" rtl="0">
            <a:defRPr sz="1000"/>
          </a:pPr>
          <a:r>
            <a:rPr lang="en-US" sz="800" b="1" i="0" u="none" strike="noStrike" baseline="0">
              <a:solidFill>
                <a:srgbClr val="FFFFFF"/>
              </a:solidFill>
              <a:latin typeface="Arial"/>
              <a:cs typeface="Arial"/>
            </a:rPr>
            <a:t>?</a:t>
          </a:r>
        </a:p>
      </xdr:txBody>
    </xdr:sp>
    <xdr:clientData fPrintsWithSheet="0"/>
  </xdr:twoCellAnchor>
  <xdr:twoCellAnchor>
    <xdr:from>
      <xdr:col>2</xdr:col>
      <xdr:colOff>1019175</xdr:colOff>
      <xdr:row>103</xdr:row>
      <xdr:rowOff>19050</xdr:rowOff>
    </xdr:from>
    <xdr:to>
      <xdr:col>2</xdr:col>
      <xdr:colOff>981075</xdr:colOff>
      <xdr:row>103</xdr:row>
      <xdr:rowOff>171450</xdr:rowOff>
    </xdr:to>
    <xdr:sp macro="" textlink="">
      <xdr:nvSpPr>
        <xdr:cNvPr id="19" name="Text Box 6">
          <a:hlinkClick xmlns:r="http://schemas.openxmlformats.org/officeDocument/2006/relationships" r:id="rId1" tooltip="Guide"/>
        </xdr:cNvPr>
        <xdr:cNvSpPr txBox="1">
          <a:spLocks noChangeArrowheads="1"/>
        </xdr:cNvSpPr>
      </xdr:nvSpPr>
      <xdr:spPr bwMode="auto">
        <a:xfrm>
          <a:off x="5972175" y="36248686"/>
          <a:ext cx="0" cy="152400"/>
        </a:xfrm>
        <a:prstGeom prst="rect">
          <a:avLst/>
        </a:prstGeom>
        <a:solidFill>
          <a:srgbClr val="3366FF">
            <a:alpha val="30000"/>
          </a:srgbClr>
        </a:solidFill>
        <a:ln w="9525">
          <a:noFill/>
          <a:miter lim="800000"/>
          <a:headEnd/>
          <a:tailEnd/>
        </a:ln>
      </xdr:spPr>
      <xdr:txBody>
        <a:bodyPr vertOverflow="clip" wrap="square" lIns="27432" tIns="22860" rIns="0" bIns="0" anchor="t" upright="1"/>
        <a:lstStyle/>
        <a:p>
          <a:pPr algn="l" rtl="0">
            <a:defRPr sz="1000"/>
          </a:pPr>
          <a:r>
            <a:rPr lang="en-US" sz="800" b="1" i="0" u="none" strike="noStrike" baseline="0">
              <a:solidFill>
                <a:srgbClr val="FFFFFF"/>
              </a:solidFill>
              <a:latin typeface="Arial"/>
              <a:cs typeface="Arial"/>
            </a:rPr>
            <a:t>?</a:t>
          </a:r>
        </a:p>
      </xdr:txBody>
    </xdr:sp>
    <xdr:clientData fPrintsWithSheet="0"/>
  </xdr:twoCellAnchor>
  <xdr:twoCellAnchor>
    <xdr:from>
      <xdr:col>3</xdr:col>
      <xdr:colOff>1019175</xdr:colOff>
      <xdr:row>103</xdr:row>
      <xdr:rowOff>19050</xdr:rowOff>
    </xdr:from>
    <xdr:to>
      <xdr:col>3</xdr:col>
      <xdr:colOff>981075</xdr:colOff>
      <xdr:row>103</xdr:row>
      <xdr:rowOff>171450</xdr:rowOff>
    </xdr:to>
    <xdr:sp macro="" textlink="">
      <xdr:nvSpPr>
        <xdr:cNvPr id="20" name="Text Box 6">
          <a:hlinkClick xmlns:r="http://schemas.openxmlformats.org/officeDocument/2006/relationships" r:id="rId1" tooltip="Guide"/>
        </xdr:cNvPr>
        <xdr:cNvSpPr txBox="1">
          <a:spLocks noChangeArrowheads="1"/>
        </xdr:cNvSpPr>
      </xdr:nvSpPr>
      <xdr:spPr bwMode="auto">
        <a:xfrm>
          <a:off x="5972175" y="36248686"/>
          <a:ext cx="0" cy="152400"/>
        </a:xfrm>
        <a:prstGeom prst="rect">
          <a:avLst/>
        </a:prstGeom>
        <a:solidFill>
          <a:srgbClr val="3366FF">
            <a:alpha val="30000"/>
          </a:srgbClr>
        </a:solidFill>
        <a:ln w="9525">
          <a:noFill/>
          <a:miter lim="800000"/>
          <a:headEnd/>
          <a:tailEnd/>
        </a:ln>
      </xdr:spPr>
      <xdr:txBody>
        <a:bodyPr vertOverflow="clip" wrap="square" lIns="27432" tIns="22860" rIns="0" bIns="0" anchor="t" upright="1"/>
        <a:lstStyle/>
        <a:p>
          <a:pPr algn="l" rtl="0">
            <a:defRPr sz="1000"/>
          </a:pPr>
          <a:r>
            <a:rPr lang="en-US" sz="800" b="1" i="0" u="none" strike="noStrike" baseline="0">
              <a:solidFill>
                <a:srgbClr val="FFFFFF"/>
              </a:solidFill>
              <a:latin typeface="Arial"/>
              <a:cs typeface="Arial"/>
            </a:rPr>
            <a:t>?</a:t>
          </a:r>
        </a:p>
      </xdr:txBody>
    </xdr:sp>
    <xdr:clientData fPrintsWithSheet="0"/>
  </xdr:twoCellAnchor>
  <xdr:twoCellAnchor>
    <xdr:from>
      <xdr:col>4</xdr:col>
      <xdr:colOff>1019175</xdr:colOff>
      <xdr:row>103</xdr:row>
      <xdr:rowOff>19050</xdr:rowOff>
    </xdr:from>
    <xdr:to>
      <xdr:col>4</xdr:col>
      <xdr:colOff>981075</xdr:colOff>
      <xdr:row>103</xdr:row>
      <xdr:rowOff>171450</xdr:rowOff>
    </xdr:to>
    <xdr:sp macro="" textlink="">
      <xdr:nvSpPr>
        <xdr:cNvPr id="21" name="Text Box 6">
          <a:hlinkClick xmlns:r="http://schemas.openxmlformats.org/officeDocument/2006/relationships" r:id="rId1" tooltip="Guide"/>
        </xdr:cNvPr>
        <xdr:cNvSpPr txBox="1">
          <a:spLocks noChangeArrowheads="1"/>
        </xdr:cNvSpPr>
      </xdr:nvSpPr>
      <xdr:spPr bwMode="auto">
        <a:xfrm>
          <a:off x="5972175" y="36248686"/>
          <a:ext cx="0" cy="152400"/>
        </a:xfrm>
        <a:prstGeom prst="rect">
          <a:avLst/>
        </a:prstGeom>
        <a:solidFill>
          <a:srgbClr val="3366FF">
            <a:alpha val="30000"/>
          </a:srgbClr>
        </a:solidFill>
        <a:ln w="9525">
          <a:noFill/>
          <a:miter lim="800000"/>
          <a:headEnd/>
          <a:tailEnd/>
        </a:ln>
      </xdr:spPr>
      <xdr:txBody>
        <a:bodyPr vertOverflow="clip" wrap="square" lIns="27432" tIns="22860" rIns="0" bIns="0" anchor="t" upright="1"/>
        <a:lstStyle/>
        <a:p>
          <a:pPr algn="l" rtl="0">
            <a:defRPr sz="1000"/>
          </a:pPr>
          <a:r>
            <a:rPr lang="en-US" sz="800" b="1" i="0" u="none" strike="noStrike" baseline="0">
              <a:solidFill>
                <a:srgbClr val="FFFFFF"/>
              </a:solidFill>
              <a:latin typeface="Arial"/>
              <a:cs typeface="Arial"/>
            </a:rPr>
            <a:t>?</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8</xdr:col>
      <xdr:colOff>2949405</xdr:colOff>
      <xdr:row>39</xdr:row>
      <xdr:rowOff>13919</xdr:rowOff>
    </xdr:from>
    <xdr:to>
      <xdr:col>8</xdr:col>
      <xdr:colOff>3496252</xdr:colOff>
      <xdr:row>39</xdr:row>
      <xdr:rowOff>324366</xdr:rowOff>
    </xdr:to>
    <xdr:sp macro="" textlink="">
      <xdr:nvSpPr>
        <xdr:cNvPr id="40" name="TextBox 39">
          <a:hlinkClick xmlns:r="http://schemas.openxmlformats.org/officeDocument/2006/relationships" r:id="rId1" tooltip="BR1 Justifications"/>
        </xdr:cNvPr>
        <xdr:cNvSpPr txBox="1"/>
      </xdr:nvSpPr>
      <xdr:spPr>
        <a:xfrm>
          <a:off x="10847311" y="1134507"/>
          <a:ext cx="546847" cy="3104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rgbClr val="0000FF"/>
              </a:solidFill>
            </a:rPr>
            <a:t>BR1 </a:t>
          </a:r>
        </a:p>
      </xdr:txBody>
    </xdr:sp>
    <xdr:clientData fPrintsWithSheet="0"/>
  </xdr:twoCellAnchor>
  <xdr:twoCellAnchor>
    <xdr:from>
      <xdr:col>41</xdr:col>
      <xdr:colOff>2910283</xdr:colOff>
      <xdr:row>39</xdr:row>
      <xdr:rowOff>6822</xdr:rowOff>
    </xdr:from>
    <xdr:to>
      <xdr:col>41</xdr:col>
      <xdr:colOff>3421911</xdr:colOff>
      <xdr:row>39</xdr:row>
      <xdr:rowOff>274890</xdr:rowOff>
    </xdr:to>
    <xdr:sp macro="" textlink="">
      <xdr:nvSpPr>
        <xdr:cNvPr id="58" name="TextBox 57">
          <a:hlinkClick xmlns:r="http://schemas.openxmlformats.org/officeDocument/2006/relationships" r:id="rId1" tooltip="BR1 Justifications"/>
        </xdr:cNvPr>
        <xdr:cNvSpPr txBox="1"/>
      </xdr:nvSpPr>
      <xdr:spPr>
        <a:xfrm>
          <a:off x="66452118" y="1127410"/>
          <a:ext cx="511628" cy="2680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rgbClr val="0000FF"/>
              </a:solidFill>
            </a:rPr>
            <a:t>BR1</a:t>
          </a:r>
          <a:endParaRPr lang="en-US" sz="1200" b="1" u="sng">
            <a:solidFill>
              <a:srgbClr val="0000FF"/>
            </a:solidFill>
          </a:endParaRPr>
        </a:p>
      </xdr:txBody>
    </xdr:sp>
    <xdr:clientData fPrintsWithSheet="0"/>
  </xdr:twoCellAnchor>
  <xdr:twoCellAnchor>
    <xdr:from>
      <xdr:col>41</xdr:col>
      <xdr:colOff>1326738</xdr:colOff>
      <xdr:row>39</xdr:row>
      <xdr:rowOff>3860</xdr:rowOff>
    </xdr:from>
    <xdr:to>
      <xdr:col>41</xdr:col>
      <xdr:colOff>2967296</xdr:colOff>
      <xdr:row>39</xdr:row>
      <xdr:rowOff>271927</xdr:rowOff>
    </xdr:to>
    <xdr:sp macro="" textlink="">
      <xdr:nvSpPr>
        <xdr:cNvPr id="59" name="TextBox 58">
          <a:hlinkClick xmlns:r="http://schemas.openxmlformats.org/officeDocument/2006/relationships" r:id="rId2" tooltip="Original Budget Justifications"/>
        </xdr:cNvPr>
        <xdr:cNvSpPr txBox="1"/>
      </xdr:nvSpPr>
      <xdr:spPr>
        <a:xfrm>
          <a:off x="64868573" y="1124448"/>
          <a:ext cx="1640558" cy="2680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rgbClr val="0000FF"/>
              </a:solidFill>
            </a:rPr>
            <a:t>ORIGINAL</a:t>
          </a:r>
          <a:r>
            <a:rPr lang="en-US" sz="1400" b="1" u="sng" baseline="0">
              <a:solidFill>
                <a:srgbClr val="0000FF"/>
              </a:solidFill>
            </a:rPr>
            <a:t> BUDGET</a:t>
          </a:r>
          <a:endParaRPr lang="en-US" sz="1200" b="1" u="sng">
            <a:solidFill>
              <a:srgbClr val="0000FF"/>
            </a:solidFill>
          </a:endParaRPr>
        </a:p>
      </xdr:txBody>
    </xdr:sp>
    <xdr:clientData fPrintsWithSheet="0"/>
  </xdr:twoCellAnchor>
  <xdr:twoCellAnchor>
    <xdr:from>
      <xdr:col>41</xdr:col>
      <xdr:colOff>3356835</xdr:colOff>
      <xdr:row>39</xdr:row>
      <xdr:rowOff>10894</xdr:rowOff>
    </xdr:from>
    <xdr:to>
      <xdr:col>41</xdr:col>
      <xdr:colOff>3874400</xdr:colOff>
      <xdr:row>39</xdr:row>
      <xdr:rowOff>278961</xdr:rowOff>
    </xdr:to>
    <xdr:sp macro="" textlink="">
      <xdr:nvSpPr>
        <xdr:cNvPr id="60" name="TextBox 59">
          <a:hlinkClick xmlns:r="http://schemas.openxmlformats.org/officeDocument/2006/relationships" r:id="rId3" tooltip="BR2 Justifications"/>
        </xdr:cNvPr>
        <xdr:cNvSpPr txBox="1"/>
      </xdr:nvSpPr>
      <xdr:spPr>
        <a:xfrm>
          <a:off x="66898670" y="1131482"/>
          <a:ext cx="517565" cy="2680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rgbClr val="0000FF"/>
              </a:solidFill>
            </a:rPr>
            <a:t>BR2</a:t>
          </a:r>
          <a:endParaRPr lang="en-US" sz="1200" b="1" u="sng">
            <a:solidFill>
              <a:srgbClr val="0000FF"/>
            </a:solidFill>
          </a:endParaRPr>
        </a:p>
      </xdr:txBody>
    </xdr:sp>
    <xdr:clientData fPrintsWithSheet="0"/>
  </xdr:twoCellAnchor>
  <xdr:twoCellAnchor>
    <xdr:from>
      <xdr:col>38</xdr:col>
      <xdr:colOff>819</xdr:colOff>
      <xdr:row>38</xdr:row>
      <xdr:rowOff>41216</xdr:rowOff>
    </xdr:from>
    <xdr:to>
      <xdr:col>41</xdr:col>
      <xdr:colOff>4085</xdr:colOff>
      <xdr:row>39</xdr:row>
      <xdr:rowOff>83127</xdr:rowOff>
    </xdr:to>
    <xdr:sp macro="" textlink="">
      <xdr:nvSpPr>
        <xdr:cNvPr id="2" name="TextBox 1"/>
        <xdr:cNvSpPr txBox="1"/>
      </xdr:nvSpPr>
      <xdr:spPr>
        <a:xfrm>
          <a:off x="83439819" y="1796537"/>
          <a:ext cx="3840480" cy="36848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t>Only</a:t>
          </a:r>
          <a:r>
            <a:rPr lang="en-US" sz="1200" baseline="0"/>
            <a:t> the ACTIVE budget justifications will print.</a:t>
          </a:r>
          <a:endParaRPr lang="en-US" sz="1200"/>
        </a:p>
      </xdr:txBody>
    </xdr:sp>
    <xdr:clientData fPrintsWithSheet="0"/>
  </xdr:twoCellAnchor>
  <xdr:twoCellAnchor>
    <xdr:from>
      <xdr:col>30</xdr:col>
      <xdr:colOff>2883470</xdr:colOff>
      <xdr:row>39</xdr:row>
      <xdr:rowOff>2962</xdr:rowOff>
    </xdr:from>
    <xdr:to>
      <xdr:col>30</xdr:col>
      <xdr:colOff>3395098</xdr:colOff>
      <xdr:row>39</xdr:row>
      <xdr:rowOff>271030</xdr:rowOff>
    </xdr:to>
    <xdr:sp macro="" textlink="">
      <xdr:nvSpPr>
        <xdr:cNvPr id="28" name="TextBox 27">
          <a:hlinkClick xmlns:r="http://schemas.openxmlformats.org/officeDocument/2006/relationships" r:id="rId1" tooltip="BR1 Justifications"/>
        </xdr:cNvPr>
        <xdr:cNvSpPr txBox="1"/>
      </xdr:nvSpPr>
      <xdr:spPr>
        <a:xfrm>
          <a:off x="47877329" y="1123550"/>
          <a:ext cx="511628" cy="2680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rgbClr val="0000FF"/>
              </a:solidFill>
            </a:rPr>
            <a:t>BR1</a:t>
          </a:r>
          <a:endParaRPr lang="en-US" sz="1200" b="1" u="sng">
            <a:solidFill>
              <a:srgbClr val="0000FF"/>
            </a:solidFill>
          </a:endParaRPr>
        </a:p>
      </xdr:txBody>
    </xdr:sp>
    <xdr:clientData fPrintsWithSheet="0"/>
  </xdr:twoCellAnchor>
  <xdr:twoCellAnchor>
    <xdr:from>
      <xdr:col>30</xdr:col>
      <xdr:colOff>1299925</xdr:colOff>
      <xdr:row>39</xdr:row>
      <xdr:rowOff>0</xdr:rowOff>
    </xdr:from>
    <xdr:to>
      <xdr:col>30</xdr:col>
      <xdr:colOff>2940483</xdr:colOff>
      <xdr:row>39</xdr:row>
      <xdr:rowOff>268067</xdr:rowOff>
    </xdr:to>
    <xdr:sp macro="" textlink="">
      <xdr:nvSpPr>
        <xdr:cNvPr id="29" name="TextBox 28">
          <a:hlinkClick xmlns:r="http://schemas.openxmlformats.org/officeDocument/2006/relationships" r:id="rId2" tooltip="Original Budget Justifications"/>
        </xdr:cNvPr>
        <xdr:cNvSpPr txBox="1"/>
      </xdr:nvSpPr>
      <xdr:spPr>
        <a:xfrm>
          <a:off x="46293784" y="1120588"/>
          <a:ext cx="1640558" cy="2680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rgbClr val="0000FF"/>
              </a:solidFill>
            </a:rPr>
            <a:t>ORIGINAL</a:t>
          </a:r>
          <a:r>
            <a:rPr lang="en-US" sz="1400" b="1" u="sng" baseline="0">
              <a:solidFill>
                <a:srgbClr val="0000FF"/>
              </a:solidFill>
            </a:rPr>
            <a:t> BUDGET</a:t>
          </a:r>
          <a:endParaRPr lang="en-US" sz="1200" b="1" u="sng">
            <a:solidFill>
              <a:srgbClr val="0000FF"/>
            </a:solidFill>
          </a:endParaRPr>
        </a:p>
      </xdr:txBody>
    </xdr:sp>
    <xdr:clientData fPrintsWithSheet="0"/>
  </xdr:twoCellAnchor>
  <xdr:twoCellAnchor>
    <xdr:from>
      <xdr:col>30</xdr:col>
      <xdr:colOff>3747295</xdr:colOff>
      <xdr:row>39</xdr:row>
      <xdr:rowOff>5112</xdr:rowOff>
    </xdr:from>
    <xdr:to>
      <xdr:col>30</xdr:col>
      <xdr:colOff>4258923</xdr:colOff>
      <xdr:row>39</xdr:row>
      <xdr:rowOff>273179</xdr:rowOff>
    </xdr:to>
    <xdr:sp macro="" textlink="">
      <xdr:nvSpPr>
        <xdr:cNvPr id="31" name="TextBox 30">
          <a:hlinkClick xmlns:r="http://schemas.openxmlformats.org/officeDocument/2006/relationships" r:id="rId4" tooltip="BR3 Justifications"/>
        </xdr:cNvPr>
        <xdr:cNvSpPr txBox="1"/>
      </xdr:nvSpPr>
      <xdr:spPr>
        <a:xfrm>
          <a:off x="48741154" y="1125700"/>
          <a:ext cx="511628" cy="2680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rgbClr val="0000FF"/>
              </a:solidFill>
            </a:rPr>
            <a:t>BR3</a:t>
          </a:r>
          <a:endParaRPr lang="en-US" sz="1200" b="1" u="sng">
            <a:solidFill>
              <a:srgbClr val="0000FF"/>
            </a:solidFill>
          </a:endParaRPr>
        </a:p>
      </xdr:txBody>
    </xdr:sp>
    <xdr:clientData fPrintsWithSheet="0"/>
  </xdr:twoCellAnchor>
  <xdr:twoCellAnchor>
    <xdr:from>
      <xdr:col>19</xdr:col>
      <xdr:colOff>1308890</xdr:colOff>
      <xdr:row>39</xdr:row>
      <xdr:rowOff>0</xdr:rowOff>
    </xdr:from>
    <xdr:to>
      <xdr:col>19</xdr:col>
      <xdr:colOff>2949448</xdr:colOff>
      <xdr:row>39</xdr:row>
      <xdr:rowOff>268067</xdr:rowOff>
    </xdr:to>
    <xdr:sp macro="" textlink="">
      <xdr:nvSpPr>
        <xdr:cNvPr id="33" name="TextBox 32">
          <a:hlinkClick xmlns:r="http://schemas.openxmlformats.org/officeDocument/2006/relationships" r:id="rId2" tooltip="Original Budget Justifications"/>
        </xdr:cNvPr>
        <xdr:cNvSpPr txBox="1"/>
      </xdr:nvSpPr>
      <xdr:spPr>
        <a:xfrm>
          <a:off x="27754772" y="1120588"/>
          <a:ext cx="1640558" cy="2680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rgbClr val="0000FF"/>
              </a:solidFill>
            </a:rPr>
            <a:t>ORIGINAL</a:t>
          </a:r>
          <a:r>
            <a:rPr lang="en-US" sz="1400" b="1" u="sng" baseline="0">
              <a:solidFill>
                <a:srgbClr val="0000FF"/>
              </a:solidFill>
            </a:rPr>
            <a:t> BUDGET</a:t>
          </a:r>
          <a:endParaRPr lang="en-US" sz="1200" b="1" u="sng">
            <a:solidFill>
              <a:srgbClr val="0000FF"/>
            </a:solidFill>
          </a:endParaRPr>
        </a:p>
      </xdr:txBody>
    </xdr:sp>
    <xdr:clientData fPrintsWithSheet="0"/>
  </xdr:twoCellAnchor>
  <xdr:twoCellAnchor>
    <xdr:from>
      <xdr:col>19</xdr:col>
      <xdr:colOff>3338987</xdr:colOff>
      <xdr:row>39</xdr:row>
      <xdr:rowOff>7034</xdr:rowOff>
    </xdr:from>
    <xdr:to>
      <xdr:col>19</xdr:col>
      <xdr:colOff>3856552</xdr:colOff>
      <xdr:row>39</xdr:row>
      <xdr:rowOff>275101</xdr:rowOff>
    </xdr:to>
    <xdr:sp macro="" textlink="">
      <xdr:nvSpPr>
        <xdr:cNvPr id="34" name="TextBox 33">
          <a:hlinkClick xmlns:r="http://schemas.openxmlformats.org/officeDocument/2006/relationships" r:id="rId3" tooltip="BR2 Justifications"/>
        </xdr:cNvPr>
        <xdr:cNvSpPr txBox="1"/>
      </xdr:nvSpPr>
      <xdr:spPr>
        <a:xfrm>
          <a:off x="29784869" y="1127622"/>
          <a:ext cx="517565" cy="2680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rgbClr val="0000FF"/>
              </a:solidFill>
            </a:rPr>
            <a:t>BR2</a:t>
          </a:r>
          <a:endParaRPr lang="en-US" sz="1200" b="1" u="sng">
            <a:solidFill>
              <a:srgbClr val="0000FF"/>
            </a:solidFill>
          </a:endParaRPr>
        </a:p>
      </xdr:txBody>
    </xdr:sp>
    <xdr:clientData fPrintsWithSheet="0"/>
  </xdr:twoCellAnchor>
  <xdr:twoCellAnchor>
    <xdr:from>
      <xdr:col>19</xdr:col>
      <xdr:colOff>3756260</xdr:colOff>
      <xdr:row>39</xdr:row>
      <xdr:rowOff>5112</xdr:rowOff>
    </xdr:from>
    <xdr:to>
      <xdr:col>19</xdr:col>
      <xdr:colOff>4267888</xdr:colOff>
      <xdr:row>39</xdr:row>
      <xdr:rowOff>273179</xdr:rowOff>
    </xdr:to>
    <xdr:sp macro="" textlink="">
      <xdr:nvSpPr>
        <xdr:cNvPr id="35" name="TextBox 34">
          <a:hlinkClick xmlns:r="http://schemas.openxmlformats.org/officeDocument/2006/relationships" r:id="rId4" tooltip="BR3 Justifications"/>
        </xdr:cNvPr>
        <xdr:cNvSpPr txBox="1"/>
      </xdr:nvSpPr>
      <xdr:spPr>
        <a:xfrm>
          <a:off x="30202142" y="1125700"/>
          <a:ext cx="511628" cy="2680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rgbClr val="0000FF"/>
              </a:solidFill>
            </a:rPr>
            <a:t>BR3</a:t>
          </a:r>
          <a:endParaRPr lang="en-US" sz="1200" b="1" u="sng">
            <a:solidFill>
              <a:srgbClr val="0000FF"/>
            </a:solidFill>
          </a:endParaRPr>
        </a:p>
      </xdr:txBody>
    </xdr:sp>
    <xdr:clientData fPrintsWithSheet="0"/>
  </xdr:twoCellAnchor>
  <xdr:twoCellAnchor>
    <xdr:from>
      <xdr:col>19</xdr:col>
      <xdr:colOff>2841815</xdr:colOff>
      <xdr:row>39</xdr:row>
      <xdr:rowOff>1343</xdr:rowOff>
    </xdr:from>
    <xdr:to>
      <xdr:col>19</xdr:col>
      <xdr:colOff>3388662</xdr:colOff>
      <xdr:row>39</xdr:row>
      <xdr:rowOff>313763</xdr:rowOff>
    </xdr:to>
    <xdr:sp macro="" textlink="">
      <xdr:nvSpPr>
        <xdr:cNvPr id="36" name="TextBox 35"/>
        <xdr:cNvSpPr txBox="1"/>
      </xdr:nvSpPr>
      <xdr:spPr>
        <a:xfrm>
          <a:off x="29287697" y="1121931"/>
          <a:ext cx="546847" cy="31242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u="none">
              <a:solidFill>
                <a:schemeClr val="bg1">
                  <a:lumMod val="75000"/>
                </a:schemeClr>
              </a:solidFill>
            </a:rPr>
            <a:t>BR1 </a:t>
          </a:r>
        </a:p>
      </xdr:txBody>
    </xdr:sp>
    <xdr:clientData fPrintsWithSheet="0"/>
  </xdr:twoCellAnchor>
  <xdr:twoCellAnchor>
    <xdr:from>
      <xdr:col>30</xdr:col>
      <xdr:colOff>3281083</xdr:colOff>
      <xdr:row>39</xdr:row>
      <xdr:rowOff>10307</xdr:rowOff>
    </xdr:from>
    <xdr:to>
      <xdr:col>30</xdr:col>
      <xdr:colOff>3798648</xdr:colOff>
      <xdr:row>39</xdr:row>
      <xdr:rowOff>285994</xdr:rowOff>
    </xdr:to>
    <xdr:sp macro="" textlink="">
      <xdr:nvSpPr>
        <xdr:cNvPr id="37" name="TextBox 36"/>
        <xdr:cNvSpPr txBox="1"/>
      </xdr:nvSpPr>
      <xdr:spPr>
        <a:xfrm>
          <a:off x="48274942" y="1130895"/>
          <a:ext cx="517565" cy="27568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u="none">
              <a:solidFill>
                <a:schemeClr val="bg1">
                  <a:lumMod val="75000"/>
                </a:schemeClr>
              </a:solidFill>
            </a:rPr>
            <a:t>BR2</a:t>
          </a:r>
          <a:endParaRPr lang="en-US" sz="1200" b="1" u="none">
            <a:solidFill>
              <a:schemeClr val="bg1">
                <a:lumMod val="75000"/>
              </a:schemeClr>
            </a:solidFill>
          </a:endParaRPr>
        </a:p>
      </xdr:txBody>
    </xdr:sp>
    <xdr:clientData fPrintsWithSheet="0"/>
  </xdr:twoCellAnchor>
  <xdr:twoCellAnchor>
    <xdr:from>
      <xdr:col>41</xdr:col>
      <xdr:colOff>3774144</xdr:colOff>
      <xdr:row>39</xdr:row>
      <xdr:rowOff>8963</xdr:rowOff>
    </xdr:from>
    <xdr:to>
      <xdr:col>41</xdr:col>
      <xdr:colOff>4291709</xdr:colOff>
      <xdr:row>39</xdr:row>
      <xdr:rowOff>284650</xdr:rowOff>
    </xdr:to>
    <xdr:sp macro="" textlink="">
      <xdr:nvSpPr>
        <xdr:cNvPr id="38" name="TextBox 37"/>
        <xdr:cNvSpPr txBox="1"/>
      </xdr:nvSpPr>
      <xdr:spPr>
        <a:xfrm>
          <a:off x="67315979" y="1129551"/>
          <a:ext cx="517565" cy="27568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u="none">
              <a:solidFill>
                <a:schemeClr val="bg1">
                  <a:lumMod val="75000"/>
                </a:schemeClr>
              </a:solidFill>
            </a:rPr>
            <a:t>BR3</a:t>
          </a:r>
          <a:endParaRPr lang="en-US" sz="1200" b="1" u="none">
            <a:solidFill>
              <a:schemeClr val="bg1">
                <a:lumMod val="75000"/>
              </a:schemeClr>
            </a:solidFill>
          </a:endParaRPr>
        </a:p>
      </xdr:txBody>
    </xdr:sp>
    <xdr:clientData fPrintsWithSheet="0"/>
  </xdr:twoCellAnchor>
  <xdr:twoCellAnchor>
    <xdr:from>
      <xdr:col>27</xdr:col>
      <xdr:colOff>0</xdr:colOff>
      <xdr:row>38</xdr:row>
      <xdr:rowOff>26895</xdr:rowOff>
    </xdr:from>
    <xdr:to>
      <xdr:col>30</xdr:col>
      <xdr:colOff>0</xdr:colOff>
      <xdr:row>39</xdr:row>
      <xdr:rowOff>84292</xdr:rowOff>
    </xdr:to>
    <xdr:sp macro="" textlink="">
      <xdr:nvSpPr>
        <xdr:cNvPr id="44" name="TextBox 43"/>
        <xdr:cNvSpPr txBox="1"/>
      </xdr:nvSpPr>
      <xdr:spPr>
        <a:xfrm>
          <a:off x="57857571" y="1782216"/>
          <a:ext cx="3837215" cy="38396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t>Only</a:t>
          </a:r>
          <a:r>
            <a:rPr lang="en-US" sz="1200" baseline="0"/>
            <a:t> the ACTIVE budget justifications will print.</a:t>
          </a:r>
          <a:endParaRPr lang="en-US" sz="1200"/>
        </a:p>
      </xdr:txBody>
    </xdr:sp>
    <xdr:clientData fPrintsWithSheet="0"/>
  </xdr:twoCellAnchor>
  <xdr:twoCellAnchor>
    <xdr:from>
      <xdr:col>16</xdr:col>
      <xdr:colOff>0</xdr:colOff>
      <xdr:row>38</xdr:row>
      <xdr:rowOff>26895</xdr:rowOff>
    </xdr:from>
    <xdr:to>
      <xdr:col>19</xdr:col>
      <xdr:colOff>0</xdr:colOff>
      <xdr:row>39</xdr:row>
      <xdr:rowOff>84292</xdr:rowOff>
    </xdr:to>
    <xdr:sp macro="" textlink="">
      <xdr:nvSpPr>
        <xdr:cNvPr id="45" name="TextBox 44"/>
        <xdr:cNvSpPr txBox="1"/>
      </xdr:nvSpPr>
      <xdr:spPr>
        <a:xfrm>
          <a:off x="32276143" y="1782216"/>
          <a:ext cx="3837214" cy="38396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t>Only</a:t>
          </a:r>
          <a:r>
            <a:rPr lang="en-US" sz="1200" baseline="0"/>
            <a:t> the ACTIVE budget justifications will print.</a:t>
          </a:r>
          <a:endParaRPr lang="en-US" sz="1200"/>
        </a:p>
      </xdr:txBody>
    </xdr:sp>
    <xdr:clientData fPrintsWithSheet="0"/>
  </xdr:twoCellAnchor>
  <xdr:twoCellAnchor>
    <xdr:from>
      <xdr:col>5</xdr:col>
      <xdr:colOff>0</xdr:colOff>
      <xdr:row>38</xdr:row>
      <xdr:rowOff>44825</xdr:rowOff>
    </xdr:from>
    <xdr:to>
      <xdr:col>8</xdr:col>
      <xdr:colOff>0</xdr:colOff>
      <xdr:row>39</xdr:row>
      <xdr:rowOff>102222</xdr:rowOff>
    </xdr:to>
    <xdr:sp macro="" textlink="">
      <xdr:nvSpPr>
        <xdr:cNvPr id="46" name="TextBox 45"/>
        <xdr:cNvSpPr txBox="1"/>
      </xdr:nvSpPr>
      <xdr:spPr>
        <a:xfrm>
          <a:off x="6694714" y="1800146"/>
          <a:ext cx="3837215" cy="38396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t>Only</a:t>
          </a:r>
          <a:r>
            <a:rPr lang="en-US" sz="1200" baseline="0"/>
            <a:t> the ACTIVE budget justifications will print.</a:t>
          </a:r>
          <a:endParaRPr lang="en-US" sz="1200"/>
        </a:p>
      </xdr:txBody>
    </xdr:sp>
    <xdr:clientData fPrintsWithSheet="0"/>
  </xdr:twoCellAnchor>
  <xdr:twoCellAnchor>
    <xdr:from>
      <xdr:col>8</xdr:col>
      <xdr:colOff>1537607</xdr:colOff>
      <xdr:row>37</xdr:row>
      <xdr:rowOff>0</xdr:rowOff>
    </xdr:from>
    <xdr:to>
      <xdr:col>8</xdr:col>
      <xdr:colOff>3993884</xdr:colOff>
      <xdr:row>38</xdr:row>
      <xdr:rowOff>217716</xdr:rowOff>
    </xdr:to>
    <xdr:sp macro="" textlink="">
      <xdr:nvSpPr>
        <xdr:cNvPr id="32" name="TextBox 31"/>
        <xdr:cNvSpPr txBox="1"/>
      </xdr:nvSpPr>
      <xdr:spPr>
        <a:xfrm>
          <a:off x="12069536" y="1401536"/>
          <a:ext cx="2456277" cy="57150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aseline="0"/>
            <a:t>Use the links below to update the budget revision justifications</a:t>
          </a:r>
          <a:endParaRPr lang="en-US" sz="1200"/>
        </a:p>
      </xdr:txBody>
    </xdr:sp>
    <xdr:clientData fPrintsWithSheet="0"/>
  </xdr:twoCellAnchor>
  <xdr:twoCellAnchor>
    <xdr:from>
      <xdr:col>19</xdr:col>
      <xdr:colOff>1510395</xdr:colOff>
      <xdr:row>37</xdr:row>
      <xdr:rowOff>13606</xdr:rowOff>
    </xdr:from>
    <xdr:to>
      <xdr:col>19</xdr:col>
      <xdr:colOff>3966672</xdr:colOff>
      <xdr:row>38</xdr:row>
      <xdr:rowOff>231322</xdr:rowOff>
    </xdr:to>
    <xdr:sp macro="" textlink="">
      <xdr:nvSpPr>
        <xdr:cNvPr id="39" name="TextBox 38"/>
        <xdr:cNvSpPr txBox="1"/>
      </xdr:nvSpPr>
      <xdr:spPr>
        <a:xfrm>
          <a:off x="37623752" y="1415142"/>
          <a:ext cx="2456277" cy="57150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aseline="0"/>
            <a:t>Use the links below to update the budget revision justifications</a:t>
          </a:r>
          <a:endParaRPr lang="en-US" sz="1200"/>
        </a:p>
      </xdr:txBody>
    </xdr:sp>
    <xdr:clientData fPrintsWithSheet="0"/>
  </xdr:twoCellAnchor>
  <xdr:twoCellAnchor>
    <xdr:from>
      <xdr:col>30</xdr:col>
      <xdr:colOff>1469570</xdr:colOff>
      <xdr:row>37</xdr:row>
      <xdr:rowOff>0</xdr:rowOff>
    </xdr:from>
    <xdr:to>
      <xdr:col>30</xdr:col>
      <xdr:colOff>3925847</xdr:colOff>
      <xdr:row>38</xdr:row>
      <xdr:rowOff>217716</xdr:rowOff>
    </xdr:to>
    <xdr:sp macro="" textlink="">
      <xdr:nvSpPr>
        <xdr:cNvPr id="41" name="TextBox 40"/>
        <xdr:cNvSpPr txBox="1"/>
      </xdr:nvSpPr>
      <xdr:spPr>
        <a:xfrm>
          <a:off x="63164356" y="1401536"/>
          <a:ext cx="2456277" cy="57150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aseline="0"/>
            <a:t>Use the links below to update the budget revision justifications</a:t>
          </a:r>
          <a:endParaRPr lang="en-US" sz="1200"/>
        </a:p>
      </xdr:txBody>
    </xdr:sp>
    <xdr:clientData fPrintsWithSheet="0"/>
  </xdr:twoCellAnchor>
  <xdr:twoCellAnchor>
    <xdr:from>
      <xdr:col>41</xdr:col>
      <xdr:colOff>1483177</xdr:colOff>
      <xdr:row>37</xdr:row>
      <xdr:rowOff>0</xdr:rowOff>
    </xdr:from>
    <xdr:to>
      <xdr:col>41</xdr:col>
      <xdr:colOff>3939454</xdr:colOff>
      <xdr:row>38</xdr:row>
      <xdr:rowOff>217716</xdr:rowOff>
    </xdr:to>
    <xdr:sp macro="" textlink="">
      <xdr:nvSpPr>
        <xdr:cNvPr id="47" name="TextBox 46"/>
        <xdr:cNvSpPr txBox="1"/>
      </xdr:nvSpPr>
      <xdr:spPr>
        <a:xfrm>
          <a:off x="88759391" y="1401536"/>
          <a:ext cx="2456277" cy="57150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aseline="0"/>
            <a:t>Use the links below to update the budget revision justifications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200025</xdr:colOff>
          <xdr:row>0</xdr:row>
          <xdr:rowOff>0</xdr:rowOff>
        </xdr:from>
        <xdr:to>
          <xdr:col>2</xdr:col>
          <xdr:colOff>276225</xdr:colOff>
          <xdr:row>0</xdr:row>
          <xdr:rowOff>0</xdr:rowOff>
        </xdr:to>
        <xdr:sp macro="" textlink="">
          <xdr:nvSpPr>
            <xdr:cNvPr id="97281" name="Button 1" hidden="1">
              <a:extLst>
                <a:ext uri="{63B3BB69-23CF-44E3-9099-C40C66FF867C}">
                  <a14:compatExt spid="_x0000_s97281"/>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MCH</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152400</xdr:colOff>
          <xdr:row>0</xdr:row>
          <xdr:rowOff>0</xdr:rowOff>
        </xdr:from>
        <xdr:to>
          <xdr:col>0</xdr:col>
          <xdr:colOff>152400</xdr:colOff>
          <xdr:row>0</xdr:row>
          <xdr:rowOff>0</xdr:rowOff>
        </xdr:to>
        <xdr:sp macro="" textlink="">
          <xdr:nvSpPr>
            <xdr:cNvPr id="109569" name="Button 1" hidden="1">
              <a:extLst>
                <a:ext uri="{63B3BB69-23CF-44E3-9099-C40C66FF867C}">
                  <a14:compatExt spid="_x0000_s109569"/>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MCH</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0</xdr:rowOff>
        </xdr:from>
        <xdr:to>
          <xdr:col>0</xdr:col>
          <xdr:colOff>38100</xdr:colOff>
          <xdr:row>0</xdr:row>
          <xdr:rowOff>0</xdr:rowOff>
        </xdr:to>
        <xdr:sp macro="" textlink="">
          <xdr:nvSpPr>
            <xdr:cNvPr id="98305" name="Button 1" hidden="1">
              <a:extLst>
                <a:ext uri="{63B3BB69-23CF-44E3-9099-C40C66FF867C}">
                  <a14:compatExt spid="_x0000_s98305"/>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MCH</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HOPSEECSRVIP04\MCH-MCHGroups\Users\gparas\AppData\Local\Microsoft\Windows\Temporary%20Internet%20Files\Content.Outlook\SJC8ZVPV\5%20LineItem%20I&amp;E%20Master%20Budget-Invoice%20Template%20(05-04-16).xlt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HOPSEECSRVIP04\MCH-MCHGroups\Users\gparas\AppData\Local\Microsoft\Windows\Temporary%20Internet%20Files\Content.Outlook\SJC8ZVPV\5%20LineItem%20PREP%20Master%20Budget-Invoice%20Template%20(07-18-16).xlt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ORIGINAL BUDGET"/>
      <sheetName val="BR1"/>
      <sheetName val="BR2"/>
      <sheetName val="BR3"/>
      <sheetName val="J-Pers"/>
      <sheetName val="J-Oper"/>
      <sheetName val="J-Capl"/>
      <sheetName val="J-Other"/>
      <sheetName val="Q1 Inv"/>
      <sheetName val="Q2 Inv"/>
      <sheetName val="Q3 Inv"/>
      <sheetName val="Q4 Inv"/>
      <sheetName val="Sup Inv"/>
      <sheetName val="Fund Rec"/>
      <sheetName val="Notes"/>
      <sheetName val="DATA"/>
      <sheetName val="Template Notes"/>
    </sheetNames>
    <sheetDataSet>
      <sheetData sheetId="0">
        <row r="1">
          <cell r="K1" t="str">
            <v>I&amp;E TEMPLATE REV. 05/04/16</v>
          </cell>
        </row>
      </sheetData>
      <sheetData sheetId="1">
        <row r="4">
          <cell r="X4" t="str">
            <v>NOT ACTIVE</v>
          </cell>
        </row>
        <row r="153">
          <cell r="AC153" t="str">
            <v>2016-2017</v>
          </cell>
        </row>
        <row r="154">
          <cell r="AC154" t="str">
            <v>2017-2018</v>
          </cell>
        </row>
        <row r="155">
          <cell r="AC155" t="str">
            <v>2018-2019</v>
          </cell>
        </row>
        <row r="157">
          <cell r="AC157" t="str">
            <v>Click to Select Title</v>
          </cell>
        </row>
        <row r="158">
          <cell r="AC158" t="str">
            <v>Project Director</v>
          </cell>
        </row>
        <row r="159">
          <cell r="AC159" t="str">
            <v>Project Coordinator</v>
          </cell>
        </row>
        <row r="160">
          <cell r="AC160" t="str">
            <v>Fiscal Officer</v>
          </cell>
        </row>
        <row r="161">
          <cell r="AC161" t="str">
            <v>Fiscal Contact</v>
          </cell>
        </row>
        <row r="162">
          <cell r="AC162" t="str">
            <v>Executive Director</v>
          </cell>
        </row>
        <row r="164">
          <cell r="AC164" t="str">
            <v>Indirect Cost Options</v>
          </cell>
        </row>
        <row r="165">
          <cell r="AC165" t="str">
            <v>(V)  INDIRECT COSTS (CBO-TP)</v>
          </cell>
        </row>
        <row r="166">
          <cell r="AC166" t="str">
            <v>(V)  INDIRECT COSTS (LHJ-TP)</v>
          </cell>
        </row>
        <row r="167">
          <cell r="AC167" t="str">
            <v>(V)  INDIRECT COSTS (LHJ-TD)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2">
          <cell r="A62" t="str">
            <v>Select…………..</v>
          </cell>
        </row>
        <row r="63">
          <cell r="A63" t="str">
            <v>ORIGINAL</v>
          </cell>
        </row>
        <row r="64">
          <cell r="A64" t="str">
            <v>BR1</v>
          </cell>
        </row>
        <row r="65">
          <cell r="A65" t="str">
            <v>BR2</v>
          </cell>
        </row>
        <row r="66">
          <cell r="A66" t="str">
            <v>BR3</v>
          </cell>
        </row>
      </sheetData>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ORIGINAL BUDGET"/>
      <sheetName val="BR1"/>
      <sheetName val="BR2"/>
      <sheetName val="BR3"/>
      <sheetName val="Justifications"/>
      <sheetName val="Month 1"/>
      <sheetName val="Month 2"/>
      <sheetName val="Month 3 (Q1)"/>
      <sheetName val="Month 4"/>
      <sheetName val="Month 5"/>
      <sheetName val="Month 6 (Q2)"/>
      <sheetName val="Month 7"/>
      <sheetName val="Month 8"/>
      <sheetName val="Month 9 (Q3)"/>
      <sheetName val="Month 10"/>
      <sheetName val="Month 11"/>
      <sheetName val="Month 12 (Q4)"/>
      <sheetName val="Sup Inv"/>
      <sheetName val="Fund Rec"/>
      <sheetName val="Notes"/>
      <sheetName val="Template Notes"/>
    </sheetNames>
    <sheetDataSet>
      <sheetData sheetId="0" refreshError="1"/>
      <sheetData sheetId="1">
        <row r="192">
          <cell r="B192" t="str">
            <v>Indirect Costs Options</v>
          </cell>
        </row>
        <row r="193">
          <cell r="B193" t="str">
            <v>of Total Wages</v>
          </cell>
        </row>
        <row r="194">
          <cell r="B194" t="str">
            <v>of Total Wages + Benefits</v>
          </cell>
        </row>
        <row r="195">
          <cell r="B195" t="str">
            <v>of Total Direct</v>
          </cell>
        </row>
        <row r="196">
          <cell r="B196" t="str">
            <v>Fiscal Year</v>
          </cell>
        </row>
        <row r="197">
          <cell r="B197" t="str">
            <v>2016-2017</v>
          </cell>
        </row>
        <row r="198">
          <cell r="B198" t="str">
            <v>2017-2018</v>
          </cell>
        </row>
        <row r="199">
          <cell r="B199" t="str">
            <v>2018-2019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1" name="Table1" displayName="Table1" ref="A1:B15" totalsRowShown="0" headerRowDxfId="3" dataDxfId="2">
  <autoFilter ref="A1:B15"/>
  <tableColumns count="2">
    <tableColumn id="1" name="Version" dataDxfId="1"/>
    <tableColumn id="2" name="Changes" dataDxfId="0"/>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8.xml"/><Relationship Id="rId4" Type="http://schemas.openxmlformats.org/officeDocument/2006/relationships/vmlDrawing" Target="../drawings/vmlDrawing17.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9.xml"/><Relationship Id="rId4" Type="http://schemas.openxmlformats.org/officeDocument/2006/relationships/vmlDrawing" Target="../drawings/vmlDrawing19.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10.xml"/><Relationship Id="rId4" Type="http://schemas.openxmlformats.org/officeDocument/2006/relationships/vmlDrawing" Target="../drawings/vmlDrawing2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11.xml"/><Relationship Id="rId4" Type="http://schemas.openxmlformats.org/officeDocument/2006/relationships/vmlDrawing" Target="../drawings/vmlDrawing2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12.xml"/><Relationship Id="rId4" Type="http://schemas.openxmlformats.org/officeDocument/2006/relationships/vmlDrawing" Target="../drawings/vmlDrawing25.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trlProp" Target="../ctrlProps/ctrlProp13.xml"/><Relationship Id="rId4" Type="http://schemas.openxmlformats.org/officeDocument/2006/relationships/vmlDrawing" Target="../drawings/vmlDrawing27.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trlProp" Target="../ctrlProps/ctrlProp14.xml"/><Relationship Id="rId4" Type="http://schemas.openxmlformats.org/officeDocument/2006/relationships/vmlDrawing" Target="../drawings/vmlDrawing29.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trlProp" Target="../ctrlProps/ctrlProp15.xml"/><Relationship Id="rId4" Type="http://schemas.openxmlformats.org/officeDocument/2006/relationships/vmlDrawing" Target="../drawings/vmlDrawing31.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18.xml"/><Relationship Id="rId1" Type="http://schemas.openxmlformats.org/officeDocument/2006/relationships/printerSettings" Target="../printerSettings/printerSettings18.bin"/><Relationship Id="rId6" Type="http://schemas.openxmlformats.org/officeDocument/2006/relationships/comments" Target="../comments1.xml"/><Relationship Id="rId5" Type="http://schemas.openxmlformats.org/officeDocument/2006/relationships/ctrlProp" Target="../ctrlProps/ctrlProp16.xml"/><Relationship Id="rId4" Type="http://schemas.openxmlformats.org/officeDocument/2006/relationships/vmlDrawing" Target="../drawings/vmlDrawing33.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trlProp" Target="../ctrlProps/ctrlProp17.xml"/><Relationship Id="rId4" Type="http://schemas.openxmlformats.org/officeDocument/2006/relationships/vmlDrawing" Target="../drawings/vmlDrawing35.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trlProp" Target="../ctrlProps/ctrlProp18.xml"/><Relationship Id="rId4" Type="http://schemas.openxmlformats.org/officeDocument/2006/relationships/vmlDrawing" Target="../drawings/vmlDrawing37.v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vmlDrawing" Target="../drawings/vmlDrawing5.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3.xml"/><Relationship Id="rId4" Type="http://schemas.openxmlformats.org/officeDocument/2006/relationships/vmlDrawing" Target="../drawings/vmlDrawing7.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4.xml"/><Relationship Id="rId4" Type="http://schemas.openxmlformats.org/officeDocument/2006/relationships/vmlDrawing" Target="../drawings/vmlDrawing9.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5.xml"/><Relationship Id="rId4" Type="http://schemas.openxmlformats.org/officeDocument/2006/relationships/vmlDrawing" Target="../drawings/vmlDrawing11.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6.xml"/><Relationship Id="rId4" Type="http://schemas.openxmlformats.org/officeDocument/2006/relationships/vmlDrawing" Target="../drawings/vmlDrawing13.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7.xml"/><Relationship Id="rId4" Type="http://schemas.openxmlformats.org/officeDocument/2006/relationships/vmlDrawing" Target="../drawings/vmlDrawing1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34"/>
    <pageSetUpPr autoPageBreaks="0"/>
  </sheetPr>
  <dimension ref="A1:U117"/>
  <sheetViews>
    <sheetView showGridLines="0" showZeros="0" topLeftCell="B1" zoomScale="85" zoomScaleNormal="85" zoomScaleSheetLayoutView="130" workbookViewId="0">
      <pane ySplit="2" topLeftCell="A3" activePane="bottomLeft" state="frozen"/>
      <selection activeCell="E47" sqref="E47"/>
      <selection pane="bottomLeft" activeCell="B3" sqref="B3:N3"/>
    </sheetView>
  </sheetViews>
  <sheetFormatPr defaultColWidth="9.140625" defaultRowHeight="12.75"/>
  <cols>
    <col min="1" max="1" width="9.140625" style="99" hidden="1" customWidth="1"/>
    <col min="2" max="2" width="6.42578125" style="99" customWidth="1"/>
    <col min="3" max="3" width="10.85546875" style="110" customWidth="1"/>
    <col min="4" max="4" width="9.140625" style="99"/>
    <col min="5" max="5" width="11.7109375" style="99" customWidth="1"/>
    <col min="6" max="6" width="9.140625" style="99"/>
    <col min="7" max="7" width="13.85546875" style="99" customWidth="1"/>
    <col min="8" max="10" width="9.140625" style="99"/>
    <col min="11" max="11" width="16" style="99" customWidth="1"/>
    <col min="12" max="12" width="9.140625" style="99"/>
    <col min="13" max="13" width="13.7109375" style="99" customWidth="1"/>
    <col min="14" max="14" width="13" style="99" customWidth="1"/>
    <col min="15" max="15" width="7.5703125" style="99" hidden="1" customWidth="1"/>
    <col min="16" max="16" width="1" style="99" hidden="1" customWidth="1"/>
    <col min="17" max="17" width="9.140625" style="99"/>
    <col min="18" max="18" width="10.5703125" style="99" customWidth="1"/>
    <col min="19" max="16384" width="9.140625" style="99"/>
  </cols>
  <sheetData>
    <row r="1" spans="1:21" ht="36" customHeight="1" thickBot="1">
      <c r="B1" s="1428" t="s">
        <v>263</v>
      </c>
      <c r="C1" s="342"/>
      <c r="D1" s="342"/>
      <c r="E1" s="342"/>
      <c r="F1" s="342"/>
      <c r="G1" s="1520" t="s">
        <v>74</v>
      </c>
      <c r="H1" s="1520"/>
      <c r="I1" s="1520"/>
      <c r="J1" s="1520"/>
      <c r="K1" s="342"/>
      <c r="L1" s="342"/>
      <c r="M1" s="342"/>
      <c r="N1" s="1426"/>
      <c r="O1" s="113"/>
      <c r="P1" s="113"/>
      <c r="Q1" s="114"/>
      <c r="R1" s="115"/>
      <c r="S1" s="115"/>
      <c r="T1" s="115"/>
      <c r="U1" s="115"/>
    </row>
    <row r="2" spans="1:21" s="134" customFormat="1" ht="36.75" customHeight="1" thickBot="1">
      <c r="B2" s="1366"/>
      <c r="C2" s="1367" t="s">
        <v>63</v>
      </c>
      <c r="D2" s="1363"/>
      <c r="E2" s="1367" t="s">
        <v>80</v>
      </c>
      <c r="F2" s="1368"/>
      <c r="G2" s="1369" t="s">
        <v>79</v>
      </c>
      <c r="H2" s="1368"/>
      <c r="I2" s="1367" t="s">
        <v>96</v>
      </c>
      <c r="J2" s="1368"/>
      <c r="K2" s="1363"/>
      <c r="L2" s="1368"/>
      <c r="M2" s="1368"/>
      <c r="N2" s="1370"/>
      <c r="O2" s="1371"/>
      <c r="P2" s="1371"/>
      <c r="Q2" s="1372"/>
      <c r="R2" s="116"/>
      <c r="S2" s="1364"/>
      <c r="T2" s="1364"/>
      <c r="U2" s="1364"/>
    </row>
    <row r="3" spans="1:21" s="1376" customFormat="1" ht="40.5" customHeight="1">
      <c r="A3" s="1373"/>
      <c r="B3" s="1512" t="s">
        <v>182</v>
      </c>
      <c r="C3" s="1512"/>
      <c r="D3" s="1512"/>
      <c r="E3" s="1512"/>
      <c r="F3" s="1512"/>
      <c r="G3" s="1512"/>
      <c r="H3" s="1512"/>
      <c r="I3" s="1512"/>
      <c r="J3" s="1512"/>
      <c r="K3" s="1512"/>
      <c r="L3" s="1512"/>
      <c r="M3" s="1512"/>
      <c r="N3" s="1512"/>
      <c r="O3" s="1374"/>
      <c r="P3" s="1374"/>
      <c r="Q3" s="1375"/>
      <c r="R3" s="1374"/>
      <c r="S3" s="1374"/>
      <c r="T3" s="1374"/>
      <c r="U3" s="1374"/>
    </row>
    <row r="4" spans="1:21" s="1376" customFormat="1" ht="15" customHeight="1">
      <c r="B4" s="1374"/>
      <c r="C4" s="1374"/>
      <c r="D4" s="1374"/>
      <c r="E4" s="1374"/>
      <c r="F4" s="1374"/>
      <c r="G4" s="1374"/>
      <c r="H4" s="1374"/>
      <c r="I4" s="1374"/>
      <c r="J4" s="1374"/>
      <c r="K4" s="1374"/>
      <c r="L4" s="1374"/>
      <c r="M4" s="1374"/>
      <c r="N4" s="1374"/>
      <c r="O4" s="1373"/>
      <c r="P4" s="1373"/>
      <c r="Q4" s="1377"/>
      <c r="R4" s="1373"/>
    </row>
    <row r="5" spans="1:21" s="1376" customFormat="1" ht="33.75" customHeight="1">
      <c r="B5" s="1512" t="s">
        <v>86</v>
      </c>
      <c r="C5" s="1512"/>
      <c r="D5" s="1512"/>
      <c r="E5" s="1512"/>
      <c r="F5" s="1512"/>
      <c r="G5" s="1512"/>
      <c r="H5" s="1512"/>
      <c r="I5" s="1512"/>
      <c r="J5" s="1512"/>
      <c r="K5" s="1512"/>
      <c r="L5" s="1512"/>
      <c r="M5" s="1512"/>
      <c r="N5" s="1512"/>
      <c r="O5" s="1374"/>
      <c r="P5" s="1374"/>
      <c r="Q5" s="1375"/>
      <c r="R5" s="1374"/>
      <c r="S5" s="1374"/>
      <c r="T5" s="1374"/>
      <c r="U5" s="1374"/>
    </row>
    <row r="6" spans="1:21" s="1376" customFormat="1" ht="45" customHeight="1">
      <c r="B6" s="1512" t="s">
        <v>92</v>
      </c>
      <c r="C6" s="1512"/>
      <c r="D6" s="1512"/>
      <c r="E6" s="1512"/>
      <c r="F6" s="1512"/>
      <c r="G6" s="1512"/>
      <c r="H6" s="1512"/>
      <c r="I6" s="1512"/>
      <c r="J6" s="1512"/>
      <c r="K6" s="1512"/>
      <c r="L6" s="1512"/>
      <c r="M6" s="1512"/>
      <c r="N6" s="1512"/>
      <c r="O6" s="1378"/>
      <c r="P6" s="1378"/>
      <c r="Q6" s="1379"/>
      <c r="R6" s="1378"/>
      <c r="S6" s="1378"/>
      <c r="T6" s="1378"/>
      <c r="U6" s="1378"/>
    </row>
    <row r="7" spans="1:21" s="1420" customFormat="1" ht="48" customHeight="1">
      <c r="A7" s="1418"/>
      <c r="B7" s="1419" t="s">
        <v>63</v>
      </c>
      <c r="D7" s="1418"/>
      <c r="E7" s="1418"/>
      <c r="F7" s="1418"/>
      <c r="G7" s="1418"/>
      <c r="H7" s="1418"/>
      <c r="I7" s="1418"/>
      <c r="J7" s="1418"/>
      <c r="K7" s="1418"/>
      <c r="L7" s="1418"/>
      <c r="M7" s="1418"/>
      <c r="N7" s="1418"/>
      <c r="O7" s="1418"/>
      <c r="P7" s="1418"/>
      <c r="Q7" s="1421"/>
      <c r="R7" s="1418"/>
    </row>
    <row r="8" spans="1:21" ht="20.25">
      <c r="B8" s="119">
        <v>1</v>
      </c>
      <c r="C8" s="102" t="s">
        <v>233</v>
      </c>
      <c r="D8" s="100"/>
      <c r="E8" s="100"/>
      <c r="F8" s="100"/>
      <c r="G8" s="100"/>
      <c r="H8" s="100"/>
      <c r="I8" s="100"/>
      <c r="J8" s="100"/>
      <c r="K8" s="100"/>
      <c r="L8" s="100"/>
      <c r="M8" s="100"/>
      <c r="N8" s="100"/>
      <c r="O8" s="100"/>
      <c r="P8" s="100"/>
      <c r="Q8" s="227"/>
      <c r="R8" s="100"/>
    </row>
    <row r="9" spans="1:21" ht="21">
      <c r="B9" s="119">
        <v>2</v>
      </c>
      <c r="C9" s="102" t="s">
        <v>168</v>
      </c>
      <c r="K9" s="100"/>
      <c r="L9" s="100"/>
      <c r="M9" s="100"/>
      <c r="N9" s="100"/>
      <c r="O9" s="100"/>
      <c r="P9" s="100"/>
      <c r="Q9" s="227"/>
      <c r="R9" s="100"/>
    </row>
    <row r="10" spans="1:21" ht="20.25">
      <c r="B10" s="119">
        <v>3</v>
      </c>
      <c r="C10" s="102" t="s">
        <v>171</v>
      </c>
      <c r="D10" s="100"/>
      <c r="E10" s="100"/>
      <c r="F10" s="100"/>
      <c r="G10" s="100"/>
      <c r="H10" s="100"/>
      <c r="I10" s="100"/>
      <c r="J10" s="100"/>
      <c r="K10" s="100"/>
      <c r="L10" s="100"/>
      <c r="M10" s="100"/>
      <c r="N10" s="100"/>
      <c r="O10" s="100"/>
      <c r="P10" s="100"/>
      <c r="Q10" s="227"/>
      <c r="R10" s="100"/>
    </row>
    <row r="11" spans="1:21" ht="20.25">
      <c r="B11" s="119">
        <v>4</v>
      </c>
      <c r="C11" s="102" t="s">
        <v>170</v>
      </c>
      <c r="D11" s="100"/>
      <c r="E11" s="100"/>
      <c r="F11" s="100"/>
      <c r="G11" s="100"/>
      <c r="H11" s="100"/>
      <c r="I11" s="100"/>
      <c r="J11" s="100"/>
      <c r="K11" s="100"/>
      <c r="L11" s="100"/>
      <c r="M11" s="100"/>
      <c r="N11" s="100"/>
      <c r="O11" s="100"/>
      <c r="P11" s="100"/>
      <c r="Q11" s="227"/>
      <c r="R11" s="100"/>
    </row>
    <row r="12" spans="1:21" ht="20.25">
      <c r="B12" s="119">
        <v>5</v>
      </c>
      <c r="C12" s="102" t="s">
        <v>169</v>
      </c>
      <c r="D12" s="100"/>
      <c r="E12" s="100"/>
      <c r="F12" s="100"/>
      <c r="G12" s="100"/>
      <c r="H12" s="100"/>
      <c r="I12" s="100"/>
      <c r="J12" s="100"/>
      <c r="K12" s="100"/>
      <c r="L12" s="100"/>
      <c r="M12" s="100"/>
      <c r="N12" s="100"/>
      <c r="O12" s="100"/>
      <c r="P12" s="100"/>
      <c r="Q12" s="227"/>
      <c r="R12" s="100"/>
    </row>
    <row r="13" spans="1:21" ht="20.25">
      <c r="B13" s="119">
        <v>6</v>
      </c>
      <c r="C13" s="102" t="s">
        <v>143</v>
      </c>
      <c r="O13" s="100"/>
      <c r="P13" s="100"/>
      <c r="Q13" s="227"/>
      <c r="R13" s="100"/>
    </row>
    <row r="14" spans="1:21" ht="20.25">
      <c r="B14" s="119">
        <v>7</v>
      </c>
      <c r="C14" s="102" t="s">
        <v>174</v>
      </c>
      <c r="O14" s="103"/>
      <c r="P14" s="103"/>
      <c r="Q14" s="227"/>
      <c r="R14" s="100"/>
    </row>
    <row r="15" spans="1:21" ht="20.25">
      <c r="B15" s="119">
        <v>8</v>
      </c>
      <c r="C15" s="102" t="s">
        <v>216</v>
      </c>
      <c r="O15" s="103"/>
      <c r="P15" s="103"/>
      <c r="Q15" s="227"/>
      <c r="R15" s="100"/>
    </row>
    <row r="16" spans="1:21" ht="20.25">
      <c r="B16" s="119">
        <v>9</v>
      </c>
      <c r="C16" s="1511" t="s">
        <v>218</v>
      </c>
      <c r="D16" s="1511"/>
      <c r="E16" s="1511"/>
      <c r="F16" s="1511"/>
      <c r="G16" s="1511"/>
      <c r="H16" s="1511"/>
      <c r="I16" s="1511"/>
      <c r="J16" s="1511"/>
      <c r="K16" s="1511"/>
      <c r="L16" s="1511"/>
      <c r="M16" s="1511"/>
      <c r="N16" s="1511"/>
      <c r="O16" s="104"/>
      <c r="P16" s="100"/>
      <c r="Q16" s="227"/>
      <c r="R16" s="100"/>
    </row>
    <row r="17" spans="1:18" ht="20.25">
      <c r="B17" s="119">
        <v>10</v>
      </c>
      <c r="C17" s="1511" t="s">
        <v>219</v>
      </c>
      <c r="D17" s="1511"/>
      <c r="E17" s="1511"/>
      <c r="F17" s="1511"/>
      <c r="G17" s="1511"/>
      <c r="H17" s="1511"/>
      <c r="I17" s="1511"/>
      <c r="J17" s="1511"/>
      <c r="K17" s="1511"/>
      <c r="L17" s="1511"/>
      <c r="M17" s="1511"/>
      <c r="N17" s="1511"/>
      <c r="O17" s="104"/>
      <c r="P17" s="100"/>
      <c r="Q17" s="227"/>
      <c r="R17" s="100"/>
    </row>
    <row r="18" spans="1:18" ht="19.899999999999999" customHeight="1">
      <c r="B18" s="119">
        <v>11</v>
      </c>
      <c r="C18" s="1511" t="s">
        <v>220</v>
      </c>
      <c r="D18" s="1511"/>
      <c r="E18" s="1511"/>
      <c r="F18" s="1511"/>
      <c r="G18" s="1511"/>
      <c r="H18" s="1511"/>
      <c r="I18" s="1511"/>
      <c r="J18" s="1511"/>
      <c r="K18" s="1511"/>
      <c r="L18" s="1511"/>
      <c r="M18" s="1511"/>
      <c r="N18" s="1511"/>
      <c r="O18" s="104"/>
      <c r="P18" s="100"/>
      <c r="Q18" s="227"/>
      <c r="R18" s="100"/>
    </row>
    <row r="19" spans="1:18" ht="20.25">
      <c r="A19" s="100"/>
      <c r="B19" s="119">
        <v>12</v>
      </c>
      <c r="C19" s="1511" t="s">
        <v>220</v>
      </c>
      <c r="D19" s="1511"/>
      <c r="E19" s="1511"/>
      <c r="F19" s="1511"/>
      <c r="G19" s="1511"/>
      <c r="H19" s="1511"/>
      <c r="I19" s="1511"/>
      <c r="J19" s="1511"/>
      <c r="K19" s="1511"/>
      <c r="L19" s="1511"/>
      <c r="M19" s="1511"/>
      <c r="N19" s="1511"/>
      <c r="O19" s="104"/>
      <c r="P19" s="100"/>
      <c r="Q19" s="227"/>
      <c r="R19" s="100"/>
    </row>
    <row r="20" spans="1:18" ht="20.25">
      <c r="A20" s="100"/>
      <c r="B20" s="119">
        <v>16</v>
      </c>
      <c r="C20" s="1511" t="s">
        <v>221</v>
      </c>
      <c r="D20" s="1511"/>
      <c r="E20" s="1511"/>
      <c r="F20" s="1511"/>
      <c r="G20" s="1511"/>
      <c r="H20" s="1511"/>
      <c r="I20" s="1511"/>
      <c r="J20" s="1511"/>
      <c r="K20" s="1511"/>
      <c r="L20" s="1511"/>
      <c r="M20" s="1511"/>
      <c r="N20" s="1511"/>
      <c r="O20" s="104"/>
      <c r="P20" s="100"/>
      <c r="Q20" s="227"/>
      <c r="R20" s="100"/>
    </row>
    <row r="21" spans="1:18" ht="24" customHeight="1">
      <c r="A21" s="100"/>
      <c r="B21" s="119">
        <v>17</v>
      </c>
      <c r="C21" s="1511" t="s">
        <v>222</v>
      </c>
      <c r="D21" s="1511"/>
      <c r="E21" s="1511"/>
      <c r="F21" s="1511"/>
      <c r="G21" s="1511"/>
      <c r="H21" s="1511"/>
      <c r="I21" s="1511"/>
      <c r="J21" s="1511"/>
      <c r="K21" s="1511"/>
      <c r="L21" s="1511"/>
      <c r="M21" s="1511"/>
      <c r="N21" s="1511"/>
      <c r="O21" s="104"/>
      <c r="P21" s="100"/>
      <c r="Q21" s="227"/>
      <c r="R21" s="100"/>
    </row>
    <row r="22" spans="1:18" ht="20.25">
      <c r="A22" s="100"/>
      <c r="B22" s="119">
        <v>18</v>
      </c>
      <c r="C22" s="1515" t="s">
        <v>227</v>
      </c>
      <c r="D22" s="1515"/>
      <c r="E22" s="1515"/>
      <c r="F22" s="1515"/>
      <c r="G22" s="1515"/>
      <c r="H22" s="1515"/>
      <c r="I22" s="1515"/>
      <c r="J22" s="1515"/>
      <c r="K22" s="1515"/>
      <c r="L22" s="1515"/>
      <c r="M22" s="1515"/>
      <c r="N22" s="1515"/>
      <c r="O22" s="100"/>
      <c r="P22" s="100"/>
      <c r="Q22" s="227"/>
      <c r="R22" s="100"/>
    </row>
    <row r="23" spans="1:18" ht="20.25">
      <c r="A23" s="100"/>
      <c r="B23" s="120">
        <v>19</v>
      </c>
      <c r="C23" s="1515" t="s">
        <v>223</v>
      </c>
      <c r="D23" s="1515"/>
      <c r="E23" s="1515"/>
      <c r="F23" s="1515"/>
      <c r="G23" s="1515"/>
      <c r="H23" s="1515"/>
      <c r="I23" s="1515"/>
      <c r="J23" s="1515"/>
      <c r="K23" s="1515"/>
      <c r="L23" s="1515"/>
      <c r="M23" s="1515"/>
      <c r="N23" s="1515"/>
      <c r="O23" s="100"/>
      <c r="P23" s="100"/>
      <c r="Q23" s="227"/>
      <c r="R23" s="100"/>
    </row>
    <row r="24" spans="1:18" s="1420" customFormat="1" ht="48" customHeight="1">
      <c r="A24" s="1418"/>
      <c r="B24" s="1419" t="s">
        <v>80</v>
      </c>
      <c r="D24" s="1418"/>
      <c r="E24" s="1418"/>
      <c r="F24" s="1418"/>
      <c r="G24" s="1418"/>
      <c r="H24" s="1418"/>
      <c r="I24" s="1418"/>
      <c r="J24" s="1418"/>
      <c r="K24" s="1418"/>
      <c r="L24" s="1418"/>
      <c r="M24" s="1418"/>
      <c r="N24" s="1418"/>
      <c r="O24" s="1418"/>
      <c r="P24" s="1418"/>
      <c r="Q24" s="1421"/>
      <c r="R24" s="1418"/>
    </row>
    <row r="25" spans="1:18" ht="104.25" customHeight="1">
      <c r="A25" s="100"/>
      <c r="B25" s="1518" t="s">
        <v>166</v>
      </c>
      <c r="C25" s="1518"/>
      <c r="D25" s="1518"/>
      <c r="E25" s="1518"/>
      <c r="F25" s="1518"/>
      <c r="G25" s="1518"/>
      <c r="H25" s="1518"/>
      <c r="I25" s="1518"/>
      <c r="J25" s="1518"/>
      <c r="K25" s="1518"/>
      <c r="L25" s="1518"/>
      <c r="M25" s="1518"/>
      <c r="N25" s="1518"/>
      <c r="O25" s="100"/>
      <c r="P25" s="100"/>
      <c r="Q25" s="227"/>
    </row>
    <row r="26" spans="1:18" ht="15" customHeight="1">
      <c r="A26" s="100"/>
      <c r="C26" s="100"/>
      <c r="D26" s="100"/>
      <c r="E26" s="100"/>
      <c r="F26" s="100"/>
      <c r="G26" s="100"/>
      <c r="H26" s="100"/>
      <c r="I26" s="100"/>
      <c r="J26" s="100"/>
      <c r="K26" s="100"/>
      <c r="L26" s="100"/>
      <c r="M26" s="100"/>
      <c r="N26" s="100"/>
      <c r="O26" s="100"/>
      <c r="P26" s="100"/>
      <c r="Q26" s="227"/>
    </row>
    <row r="27" spans="1:18" ht="12.75" customHeight="1">
      <c r="A27" s="100"/>
      <c r="C27" s="100"/>
      <c r="D27" s="100"/>
      <c r="E27" s="100"/>
      <c r="F27" s="100"/>
      <c r="G27" s="100"/>
      <c r="H27" s="100"/>
      <c r="I27" s="100"/>
      <c r="J27" s="100"/>
      <c r="K27" s="1521" t="s">
        <v>81</v>
      </c>
      <c r="L27" s="1521"/>
      <c r="M27" s="100"/>
      <c r="N27" s="100"/>
      <c r="O27" s="100"/>
      <c r="P27" s="100"/>
      <c r="Q27" s="227"/>
    </row>
    <row r="28" spans="1:18" ht="15" customHeight="1">
      <c r="A28" s="100"/>
      <c r="C28" s="100"/>
      <c r="D28" s="100"/>
      <c r="E28" s="100"/>
      <c r="F28" s="100"/>
      <c r="G28" s="100"/>
      <c r="H28" s="100"/>
      <c r="K28" s="1521"/>
      <c r="L28" s="1521"/>
      <c r="N28" s="100"/>
      <c r="O28" s="100"/>
      <c r="P28" s="100"/>
      <c r="Q28" s="227"/>
    </row>
    <row r="29" spans="1:18" ht="12.75" customHeight="1">
      <c r="A29" s="100"/>
      <c r="C29" s="100"/>
      <c r="D29" s="100"/>
      <c r="E29" s="100"/>
      <c r="F29" s="100"/>
      <c r="G29" s="100"/>
      <c r="H29" s="100"/>
      <c r="K29" s="1521"/>
      <c r="L29" s="1521"/>
      <c r="N29" s="100"/>
      <c r="O29" s="100"/>
      <c r="P29" s="100"/>
      <c r="Q29" s="227"/>
    </row>
    <row r="30" spans="1:18" ht="20.25" customHeight="1">
      <c r="A30" s="100"/>
      <c r="C30" s="100"/>
      <c r="D30" s="100"/>
      <c r="E30" s="100"/>
      <c r="F30" s="100"/>
      <c r="G30" s="100"/>
      <c r="H30" s="100"/>
      <c r="K30" s="1521"/>
      <c r="L30" s="1521"/>
      <c r="N30" s="100"/>
      <c r="O30" s="100"/>
      <c r="P30" s="100"/>
      <c r="Q30" s="227"/>
    </row>
    <row r="31" spans="1:18" ht="15" customHeight="1">
      <c r="A31" s="100"/>
      <c r="C31" s="105"/>
      <c r="D31" s="100"/>
      <c r="E31" s="100"/>
      <c r="F31" s="100"/>
      <c r="G31" s="100"/>
      <c r="H31" s="100"/>
      <c r="N31" s="100"/>
      <c r="O31" s="100"/>
      <c r="P31" s="100"/>
      <c r="Q31" s="227"/>
    </row>
    <row r="32" spans="1:18" ht="12.75" customHeight="1">
      <c r="A32" s="100"/>
      <c r="C32" s="100"/>
      <c r="D32" s="100"/>
      <c r="E32" s="100"/>
      <c r="F32" s="100"/>
      <c r="G32" s="100"/>
      <c r="H32" s="100"/>
      <c r="I32" s="100"/>
      <c r="J32" s="100"/>
      <c r="M32" s="100"/>
      <c r="N32" s="100"/>
      <c r="O32" s="100"/>
      <c r="P32" s="100"/>
      <c r="Q32" s="227"/>
    </row>
    <row r="33" spans="1:17" ht="15">
      <c r="A33" s="100"/>
      <c r="C33" s="105"/>
      <c r="D33" s="100"/>
      <c r="E33" s="100"/>
      <c r="F33" s="100"/>
      <c r="G33" s="100"/>
      <c r="H33" s="100"/>
      <c r="I33" s="100"/>
      <c r="J33" s="100"/>
      <c r="K33" s="100"/>
      <c r="L33" s="100"/>
      <c r="M33" s="100"/>
      <c r="N33" s="100"/>
      <c r="O33" s="100"/>
      <c r="P33" s="100"/>
      <c r="Q33" s="227"/>
    </row>
    <row r="34" spans="1:17">
      <c r="C34" s="106"/>
      <c r="D34" s="100"/>
      <c r="E34" s="100"/>
      <c r="F34" s="100"/>
      <c r="G34" s="100"/>
      <c r="H34" s="100"/>
      <c r="I34" s="100"/>
      <c r="J34" s="100"/>
      <c r="K34" s="100"/>
      <c r="L34" s="100"/>
      <c r="M34" s="100"/>
      <c r="N34" s="100"/>
      <c r="O34" s="100"/>
      <c r="P34" s="100"/>
      <c r="Q34" s="227"/>
    </row>
    <row r="35" spans="1:17">
      <c r="C35" s="106"/>
      <c r="D35" s="100"/>
      <c r="E35" s="100"/>
      <c r="F35" s="100"/>
      <c r="G35" s="100"/>
      <c r="H35" s="100"/>
      <c r="I35" s="100"/>
      <c r="J35" s="100"/>
      <c r="K35" s="100"/>
      <c r="L35" s="100"/>
      <c r="M35" s="100"/>
      <c r="N35" s="100"/>
      <c r="O35" s="100"/>
      <c r="P35" s="100"/>
      <c r="Q35" s="227"/>
    </row>
    <row r="36" spans="1:17" ht="35.25" customHeight="1">
      <c r="C36" s="106"/>
      <c r="D36" s="100"/>
      <c r="E36" s="100"/>
      <c r="F36" s="100"/>
      <c r="G36" s="100"/>
      <c r="H36" s="100"/>
      <c r="I36" s="100"/>
      <c r="J36" s="100"/>
      <c r="K36" s="100"/>
      <c r="L36" s="100"/>
      <c r="M36" s="100"/>
      <c r="N36" s="100"/>
      <c r="O36" s="100"/>
      <c r="P36" s="100"/>
      <c r="Q36" s="227"/>
    </row>
    <row r="37" spans="1:17" ht="30.75" customHeight="1">
      <c r="B37" s="107" t="s">
        <v>83</v>
      </c>
      <c r="C37" s="108"/>
      <c r="D37" s="100"/>
      <c r="E37" s="100"/>
      <c r="F37" s="100"/>
      <c r="G37" s="100"/>
      <c r="H37" s="100"/>
      <c r="I37" s="100"/>
      <c r="J37" s="100"/>
      <c r="K37" s="100"/>
      <c r="L37" s="100"/>
      <c r="M37" s="100"/>
      <c r="N37" s="100"/>
      <c r="O37" s="100"/>
      <c r="P37" s="100"/>
      <c r="Q37" s="227"/>
    </row>
    <row r="38" spans="1:17" ht="90" customHeight="1">
      <c r="B38" s="1511" t="s">
        <v>82</v>
      </c>
      <c r="C38" s="1511"/>
      <c r="D38" s="1511"/>
      <c r="E38" s="1511"/>
      <c r="F38" s="1511"/>
      <c r="G38" s="1511"/>
      <c r="H38" s="1511"/>
      <c r="I38" s="1511"/>
      <c r="J38" s="1511"/>
      <c r="K38" s="1511"/>
      <c r="L38" s="1511"/>
      <c r="M38" s="1511"/>
      <c r="N38" s="1511"/>
      <c r="O38" s="100"/>
      <c r="P38" s="100"/>
      <c r="Q38" s="227"/>
    </row>
    <row r="39" spans="1:17" ht="20.25">
      <c r="B39" s="1518"/>
      <c r="C39" s="1518"/>
      <c r="D39" s="1518"/>
      <c r="E39" s="1518"/>
      <c r="F39" s="1518"/>
      <c r="G39" s="1518"/>
      <c r="H39" s="1518"/>
      <c r="I39" s="1518"/>
      <c r="J39" s="1518"/>
      <c r="K39" s="1518"/>
      <c r="L39" s="1518"/>
      <c r="M39" s="1518"/>
      <c r="N39" s="1518"/>
      <c r="O39" s="100"/>
      <c r="P39" s="100"/>
      <c r="Q39" s="227"/>
    </row>
    <row r="40" spans="1:17" ht="65.25" customHeight="1">
      <c r="B40" s="109"/>
      <c r="C40" s="109"/>
      <c r="D40" s="109"/>
      <c r="E40" s="109"/>
      <c r="F40" s="109"/>
      <c r="G40" s="109"/>
      <c r="H40" s="109"/>
      <c r="I40" s="109"/>
      <c r="J40" s="1516" t="s">
        <v>85</v>
      </c>
      <c r="K40" s="1516"/>
      <c r="L40" s="1516"/>
      <c r="M40" s="109"/>
      <c r="N40" s="109"/>
      <c r="O40" s="100"/>
      <c r="P40" s="100"/>
      <c r="Q40" s="227"/>
    </row>
    <row r="41" spans="1:17" ht="73.5" customHeight="1">
      <c r="B41" s="1518"/>
      <c r="C41" s="1518"/>
      <c r="D41" s="1518"/>
      <c r="E41" s="1518"/>
      <c r="F41" s="1518"/>
      <c r="G41" s="1518"/>
      <c r="H41" s="1518"/>
      <c r="I41" s="1518"/>
      <c r="J41" s="1518"/>
      <c r="K41" s="1518"/>
      <c r="L41" s="1518"/>
      <c r="M41" s="1518"/>
      <c r="N41" s="1518"/>
      <c r="O41" s="100"/>
      <c r="P41" s="100"/>
      <c r="Q41" s="227"/>
    </row>
    <row r="42" spans="1:17" ht="29.25" customHeight="1">
      <c r="B42" s="107"/>
      <c r="C42" s="109"/>
      <c r="D42" s="109"/>
      <c r="E42" s="109"/>
      <c r="F42" s="109"/>
      <c r="G42" s="109"/>
      <c r="H42" s="109"/>
      <c r="I42" s="109"/>
      <c r="J42" s="109"/>
      <c r="K42" s="109"/>
      <c r="L42" s="109"/>
      <c r="M42" s="109"/>
      <c r="N42" s="109"/>
      <c r="O42" s="100"/>
      <c r="P42" s="100"/>
      <c r="Q42" s="227"/>
    </row>
    <row r="43" spans="1:17" ht="143.25" hidden="1" customHeight="1">
      <c r="B43" s="1511"/>
      <c r="C43" s="1511"/>
      <c r="D43" s="1511"/>
      <c r="E43" s="1511"/>
      <c r="F43" s="1511"/>
      <c r="G43" s="1511"/>
      <c r="H43" s="1511"/>
      <c r="I43" s="1511"/>
      <c r="J43" s="1511"/>
      <c r="K43" s="1511"/>
      <c r="L43" s="1511"/>
      <c r="M43" s="1511"/>
      <c r="N43" s="1511"/>
      <c r="O43" s="100"/>
      <c r="P43" s="100"/>
      <c r="Q43" s="227"/>
    </row>
    <row r="44" spans="1:17" ht="87.75" hidden="1" customHeight="1">
      <c r="B44" s="109"/>
      <c r="C44" s="109"/>
      <c r="D44" s="109"/>
      <c r="E44" s="109"/>
      <c r="F44" s="109"/>
      <c r="G44" s="109"/>
      <c r="H44" s="109"/>
      <c r="I44" s="109"/>
      <c r="J44" s="109"/>
      <c r="K44" s="109"/>
      <c r="L44" s="109"/>
      <c r="M44" s="112"/>
      <c r="N44" s="109"/>
      <c r="O44" s="100"/>
      <c r="P44" s="100"/>
      <c r="Q44" s="227"/>
    </row>
    <row r="45" spans="1:17" ht="87.75" hidden="1" customHeight="1">
      <c r="B45" s="109"/>
      <c r="C45" s="109"/>
      <c r="D45" s="109"/>
      <c r="E45" s="109"/>
      <c r="F45" s="109"/>
      <c r="G45" s="109"/>
      <c r="H45" s="109"/>
      <c r="I45" s="109"/>
      <c r="J45" s="109"/>
      <c r="K45" s="109"/>
      <c r="L45" s="109"/>
      <c r="M45" s="109"/>
      <c r="N45" s="109"/>
      <c r="O45" s="100"/>
      <c r="P45" s="100"/>
      <c r="Q45" s="227"/>
    </row>
    <row r="46" spans="1:17" ht="20.25" hidden="1">
      <c r="B46" s="109"/>
      <c r="C46" s="109"/>
      <c r="D46" s="109"/>
      <c r="E46" s="109"/>
      <c r="F46" s="109"/>
      <c r="G46" s="109"/>
      <c r="H46" s="109"/>
      <c r="I46" s="109"/>
      <c r="J46" s="109"/>
      <c r="K46" s="109"/>
      <c r="L46" s="109"/>
      <c r="M46" s="109"/>
      <c r="N46" s="109"/>
      <c r="O46" s="100"/>
      <c r="P46" s="100"/>
      <c r="Q46" s="227"/>
    </row>
    <row r="47" spans="1:17" ht="20.25" hidden="1">
      <c r="B47" s="107"/>
      <c r="C47" s="109"/>
      <c r="D47" s="109"/>
      <c r="E47" s="109"/>
      <c r="F47" s="109"/>
      <c r="G47" s="109"/>
      <c r="H47" s="109"/>
      <c r="I47" s="109"/>
      <c r="J47" s="109"/>
      <c r="K47" s="109"/>
      <c r="L47" s="109"/>
      <c r="M47" s="109"/>
      <c r="N47" s="109"/>
      <c r="O47" s="100"/>
      <c r="P47" s="100"/>
      <c r="Q47" s="227"/>
    </row>
    <row r="48" spans="1:17" ht="108.75" hidden="1" customHeight="1">
      <c r="B48" s="1511"/>
      <c r="C48" s="1511"/>
      <c r="D48" s="1511"/>
      <c r="E48" s="1511"/>
      <c r="F48" s="1511"/>
      <c r="G48" s="1511"/>
      <c r="H48" s="1511"/>
      <c r="I48" s="1511"/>
      <c r="J48" s="1511"/>
      <c r="K48" s="1511"/>
      <c r="L48" s="1511"/>
      <c r="M48" s="1511"/>
      <c r="N48" s="1511"/>
      <c r="O48" s="100"/>
      <c r="P48" s="100"/>
      <c r="Q48" s="227"/>
    </row>
    <row r="49" spans="1:18" s="1420" customFormat="1" ht="48" customHeight="1">
      <c r="A49" s="1418"/>
      <c r="B49" s="1419" t="s">
        <v>79</v>
      </c>
      <c r="D49" s="1418"/>
      <c r="E49" s="1418"/>
      <c r="F49" s="1418"/>
      <c r="G49" s="1418"/>
      <c r="H49" s="1418"/>
      <c r="I49" s="1418"/>
      <c r="J49" s="1418"/>
      <c r="K49" s="1418"/>
      <c r="L49" s="1418"/>
      <c r="M49" s="1418"/>
      <c r="N49" s="1418"/>
      <c r="O49" s="1418"/>
      <c r="P49" s="1418"/>
      <c r="Q49" s="1421"/>
      <c r="R49" s="1418"/>
    </row>
    <row r="50" spans="1:18" ht="78.75" customHeight="1">
      <c r="B50" s="1518" t="s">
        <v>167</v>
      </c>
      <c r="C50" s="1518"/>
      <c r="D50" s="1518"/>
      <c r="E50" s="1518"/>
      <c r="F50" s="1518"/>
      <c r="G50" s="1518"/>
      <c r="H50" s="1518"/>
      <c r="I50" s="1518"/>
      <c r="J50" s="1518"/>
      <c r="K50" s="1518"/>
      <c r="L50" s="1518"/>
      <c r="M50" s="1518"/>
      <c r="N50" s="1518"/>
      <c r="O50" s="100"/>
      <c r="P50" s="100"/>
      <c r="Q50" s="227"/>
    </row>
    <row r="51" spans="1:18" ht="124.5" customHeight="1">
      <c r="B51" s="1511" t="s">
        <v>163</v>
      </c>
      <c r="C51" s="1511"/>
      <c r="D51" s="1511"/>
      <c r="E51" s="1511"/>
      <c r="F51" s="1511"/>
      <c r="G51" s="1511"/>
      <c r="H51" s="1511"/>
      <c r="I51" s="1511"/>
      <c r="J51" s="1511"/>
      <c r="K51" s="1511"/>
      <c r="L51" s="1511"/>
      <c r="M51" s="1511"/>
      <c r="N51" s="1511"/>
      <c r="O51" s="100"/>
      <c r="P51" s="100"/>
      <c r="Q51" s="227"/>
    </row>
    <row r="52" spans="1:18" ht="15" customHeight="1">
      <c r="B52" s="1518"/>
      <c r="C52" s="1518"/>
      <c r="D52" s="1518"/>
      <c r="E52" s="1518"/>
      <c r="F52" s="1518"/>
      <c r="G52" s="1518"/>
      <c r="H52" s="1518"/>
      <c r="I52" s="1518"/>
      <c r="J52" s="1518"/>
      <c r="K52" s="1518"/>
      <c r="L52" s="1518"/>
      <c r="M52" s="1518"/>
      <c r="N52" s="1518"/>
      <c r="O52" s="100"/>
      <c r="P52" s="100"/>
      <c r="Q52" s="227"/>
    </row>
    <row r="53" spans="1:18" ht="12.75" customHeight="1">
      <c r="B53" s="1518"/>
      <c r="C53" s="1518"/>
      <c r="D53" s="1518"/>
      <c r="E53" s="1518"/>
      <c r="F53" s="1518"/>
      <c r="G53" s="1518"/>
      <c r="H53" s="1518"/>
      <c r="I53" s="1518"/>
      <c r="J53" s="1518"/>
      <c r="K53" s="1518"/>
      <c r="L53" s="1518"/>
      <c r="M53" s="1518"/>
      <c r="N53" s="1518"/>
      <c r="O53" s="100"/>
      <c r="P53" s="100"/>
      <c r="Q53" s="227"/>
    </row>
    <row r="54" spans="1:18" ht="101.25">
      <c r="C54" s="106"/>
      <c r="D54" s="100"/>
      <c r="E54" s="100"/>
      <c r="F54" s="100"/>
      <c r="G54" s="100"/>
      <c r="H54" s="100"/>
      <c r="I54" s="100"/>
      <c r="J54" s="100"/>
      <c r="K54" s="796" t="s">
        <v>164</v>
      </c>
      <c r="L54" s="100"/>
      <c r="M54" s="100"/>
      <c r="N54" s="100"/>
      <c r="O54" s="100"/>
      <c r="P54" s="100"/>
      <c r="Q54" s="227"/>
    </row>
    <row r="55" spans="1:18">
      <c r="C55" s="106"/>
      <c r="D55" s="100"/>
      <c r="E55" s="100"/>
      <c r="F55" s="100"/>
      <c r="G55" s="100"/>
      <c r="H55" s="100"/>
      <c r="I55" s="100"/>
      <c r="J55" s="100"/>
      <c r="K55" s="100"/>
      <c r="L55" s="100"/>
      <c r="M55" s="100"/>
      <c r="N55" s="100"/>
      <c r="O55" s="100"/>
      <c r="P55" s="100"/>
      <c r="Q55" s="227"/>
    </row>
    <row r="56" spans="1:18" ht="12.75" customHeight="1">
      <c r="C56" s="106"/>
      <c r="D56" s="100"/>
      <c r="E56" s="100"/>
      <c r="F56" s="100"/>
      <c r="G56" s="100"/>
      <c r="H56" s="100"/>
      <c r="I56" s="100"/>
      <c r="J56" s="100"/>
      <c r="L56" s="121"/>
      <c r="M56" s="100"/>
      <c r="N56" s="100"/>
      <c r="O56" s="100"/>
      <c r="P56" s="100"/>
      <c r="Q56" s="227"/>
    </row>
    <row r="57" spans="1:18" ht="12.75" customHeight="1">
      <c r="C57" s="106"/>
      <c r="D57" s="100"/>
      <c r="E57" s="100"/>
      <c r="F57" s="100"/>
      <c r="G57" s="100"/>
      <c r="H57" s="100"/>
      <c r="I57" s="100"/>
      <c r="J57" s="100"/>
      <c r="K57" s="121"/>
      <c r="L57" s="121"/>
      <c r="O57" s="100"/>
      <c r="P57" s="100"/>
      <c r="Q57" s="227"/>
    </row>
    <row r="58" spans="1:18" ht="22.9" customHeight="1">
      <c r="C58" s="106"/>
      <c r="D58" s="100"/>
      <c r="E58" s="100"/>
      <c r="F58" s="100"/>
      <c r="G58" s="100"/>
      <c r="H58" s="100"/>
      <c r="I58" s="100"/>
      <c r="J58" s="100"/>
      <c r="K58" s="121"/>
      <c r="L58" s="121"/>
      <c r="O58" s="100"/>
      <c r="P58" s="100"/>
      <c r="Q58" s="227"/>
    </row>
    <row r="59" spans="1:18" ht="47.25" customHeight="1">
      <c r="B59" s="107" t="s">
        <v>87</v>
      </c>
      <c r="C59" s="106"/>
      <c r="D59" s="100"/>
      <c r="E59" s="100"/>
      <c r="F59" s="100"/>
      <c r="G59" s="100"/>
      <c r="I59" s="100"/>
      <c r="J59" s="100"/>
      <c r="K59" s="121"/>
      <c r="L59" s="121"/>
      <c r="O59" s="100"/>
      <c r="P59" s="100"/>
      <c r="Q59" s="227"/>
    </row>
    <row r="60" spans="1:18" ht="106.9" customHeight="1">
      <c r="B60" s="1511" t="s">
        <v>129</v>
      </c>
      <c r="C60" s="1511"/>
      <c r="D60" s="1511"/>
      <c r="E60" s="1511"/>
      <c r="F60" s="1511"/>
      <c r="G60" s="1511"/>
      <c r="H60" s="1511"/>
      <c r="I60" s="1511"/>
      <c r="J60" s="1511"/>
      <c r="K60" s="1511"/>
      <c r="L60" s="1511"/>
      <c r="M60" s="1511"/>
      <c r="N60" s="1511"/>
      <c r="O60" s="100"/>
      <c r="P60" s="100"/>
      <c r="Q60" s="227"/>
    </row>
    <row r="61" spans="1:18" ht="146.44999999999999" customHeight="1">
      <c r="J61" s="1519" t="s">
        <v>165</v>
      </c>
      <c r="K61" s="1519"/>
      <c r="L61" s="121"/>
      <c r="M61" s="121"/>
      <c r="Q61" s="227"/>
    </row>
    <row r="62" spans="1:18" ht="33" hidden="1" customHeight="1">
      <c r="K62" s="121"/>
      <c r="L62" s="121"/>
      <c r="M62" s="121"/>
      <c r="Q62" s="227"/>
    </row>
    <row r="63" spans="1:18" ht="12.75" hidden="1" customHeight="1">
      <c r="M63" s="111"/>
      <c r="N63" s="111"/>
      <c r="Q63" s="227"/>
    </row>
    <row r="64" spans="1:18" ht="20.25" hidden="1">
      <c r="B64" s="107"/>
      <c r="M64" s="111"/>
      <c r="N64" s="111"/>
      <c r="Q64" s="227"/>
    </row>
    <row r="65" spans="2:17" ht="73.5" hidden="1" customHeight="1">
      <c r="B65" s="1511"/>
      <c r="C65" s="1511"/>
      <c r="D65" s="1511"/>
      <c r="E65" s="1511"/>
      <c r="F65" s="1511"/>
      <c r="G65" s="1511"/>
      <c r="H65" s="1511"/>
      <c r="I65" s="1511"/>
      <c r="J65" s="1511"/>
      <c r="K65" s="1511"/>
      <c r="L65" s="1511"/>
      <c r="M65" s="1511"/>
      <c r="N65" s="1511"/>
      <c r="Q65" s="227"/>
    </row>
    <row r="66" spans="2:17" ht="20.25" hidden="1" customHeight="1">
      <c r="C66" s="121"/>
      <c r="D66" s="121"/>
      <c r="E66" s="121"/>
      <c r="F66" s="121"/>
      <c r="G66" s="121"/>
      <c r="H66" s="121"/>
      <c r="I66" s="121"/>
      <c r="J66" s="121"/>
      <c r="K66" s="1510"/>
      <c r="L66" s="1510"/>
      <c r="M66" s="1510"/>
      <c r="N66" s="121"/>
      <c r="Q66" s="227"/>
    </row>
    <row r="67" spans="2:17" ht="20.25" hidden="1">
      <c r="B67" s="121"/>
      <c r="C67" s="121"/>
      <c r="D67" s="121"/>
      <c r="E67" s="121"/>
      <c r="F67" s="121"/>
      <c r="G67" s="121"/>
      <c r="H67" s="121"/>
      <c r="I67" s="121"/>
      <c r="J67" s="121"/>
      <c r="K67" s="1510"/>
      <c r="L67" s="1510"/>
      <c r="M67" s="1510"/>
      <c r="N67" s="121"/>
      <c r="Q67" s="227"/>
    </row>
    <row r="68" spans="2:17" ht="20.25" hidden="1">
      <c r="B68" s="1511"/>
      <c r="C68" s="1511"/>
      <c r="D68" s="1511"/>
      <c r="E68" s="1511"/>
      <c r="F68" s="1511"/>
      <c r="G68" s="1511"/>
      <c r="H68" s="1511"/>
      <c r="I68" s="1511"/>
      <c r="J68" s="1511"/>
      <c r="K68" s="1511"/>
      <c r="L68" s="1511"/>
      <c r="M68" s="1511"/>
      <c r="N68" s="1511"/>
      <c r="Q68" s="227"/>
    </row>
    <row r="69" spans="2:17" ht="20.25" hidden="1">
      <c r="B69" s="1511"/>
      <c r="C69" s="1511"/>
      <c r="D69" s="1511"/>
      <c r="E69" s="1511"/>
      <c r="F69" s="1511"/>
      <c r="G69" s="1511"/>
      <c r="H69" s="1511"/>
      <c r="I69" s="1511"/>
      <c r="J69" s="1511"/>
      <c r="K69" s="1511"/>
      <c r="L69" s="1511"/>
      <c r="M69" s="1511"/>
      <c r="N69" s="1511"/>
      <c r="Q69" s="227"/>
    </row>
    <row r="70" spans="2:17" hidden="1">
      <c r="Q70" s="227"/>
    </row>
    <row r="71" spans="2:17" hidden="1">
      <c r="Q71" s="227"/>
    </row>
    <row r="72" spans="2:17" hidden="1">
      <c r="Q72" s="227"/>
    </row>
    <row r="73" spans="2:17" hidden="1">
      <c r="Q73" s="227"/>
    </row>
    <row r="74" spans="2:17" hidden="1">
      <c r="Q74" s="227"/>
    </row>
    <row r="75" spans="2:17" hidden="1">
      <c r="Q75" s="227"/>
    </row>
    <row r="76" spans="2:17" hidden="1">
      <c r="Q76" s="227"/>
    </row>
    <row r="77" spans="2:17" ht="31.5" hidden="1">
      <c r="B77" s="101" t="s">
        <v>100</v>
      </c>
      <c r="Q77" s="227"/>
    </row>
    <row r="78" spans="2:17" ht="188.25" hidden="1" customHeight="1">
      <c r="B78" s="1517" t="s">
        <v>172</v>
      </c>
      <c r="C78" s="1517"/>
      <c r="D78" s="1517"/>
      <c r="E78" s="1517"/>
      <c r="F78" s="1517"/>
      <c r="G78" s="1517"/>
      <c r="H78" s="1517"/>
      <c r="I78" s="1517"/>
      <c r="J78" s="1517"/>
      <c r="K78" s="1517"/>
      <c r="L78" s="1517"/>
      <c r="M78" s="1517"/>
      <c r="N78" s="1517"/>
      <c r="Q78" s="227"/>
    </row>
    <row r="79" spans="2:17" hidden="1">
      <c r="Q79" s="227"/>
    </row>
    <row r="80" spans="2:17" hidden="1">
      <c r="Q80" s="227"/>
    </row>
    <row r="81" spans="2:17" hidden="1">
      <c r="Q81" s="227"/>
    </row>
    <row r="82" spans="2:17" hidden="1">
      <c r="Q82" s="227"/>
    </row>
    <row r="83" spans="2:17" hidden="1">
      <c r="Q83" s="227"/>
    </row>
    <row r="84" spans="2:17" hidden="1">
      <c r="Q84" s="227"/>
    </row>
    <row r="85" spans="2:17" hidden="1">
      <c r="Q85" s="227"/>
    </row>
    <row r="86" spans="2:17" ht="54.75" hidden="1" customHeight="1">
      <c r="Q86" s="227"/>
    </row>
    <row r="87" spans="2:17" ht="31.5" hidden="1">
      <c r="B87" s="101" t="s">
        <v>89</v>
      </c>
      <c r="Q87" s="227"/>
    </row>
    <row r="88" spans="2:17" ht="12.75" hidden="1" customHeight="1">
      <c r="B88" s="101"/>
      <c r="Q88" s="227"/>
    </row>
    <row r="89" spans="2:17" ht="20.25" hidden="1">
      <c r="B89" s="135" t="s">
        <v>98</v>
      </c>
      <c r="Q89" s="227"/>
    </row>
    <row r="90" spans="2:17" ht="77.25" hidden="1" customHeight="1">
      <c r="B90" s="1517" t="s">
        <v>90</v>
      </c>
      <c r="C90" s="1517"/>
      <c r="D90" s="1517"/>
      <c r="E90" s="1517"/>
      <c r="F90" s="1517"/>
      <c r="G90" s="1517"/>
      <c r="H90" s="1517"/>
      <c r="I90" s="1517"/>
      <c r="J90" s="1517"/>
      <c r="K90" s="1517"/>
      <c r="L90" s="1517"/>
      <c r="M90" s="1517"/>
      <c r="N90" s="1517"/>
      <c r="Q90" s="227"/>
    </row>
    <row r="91" spans="2:17" ht="12.75" hidden="1" customHeight="1">
      <c r="B91" s="132"/>
      <c r="C91" s="132"/>
      <c r="D91" s="132"/>
      <c r="E91" s="132"/>
      <c r="F91" s="132"/>
      <c r="G91" s="132"/>
      <c r="I91" s="132"/>
      <c r="J91" s="132"/>
      <c r="K91" s="132"/>
      <c r="L91" s="132"/>
      <c r="M91" s="132"/>
      <c r="N91" s="132"/>
      <c r="Q91" s="227"/>
    </row>
    <row r="92" spans="2:17" ht="12.75" hidden="1" customHeight="1">
      <c r="B92" s="132"/>
      <c r="C92" s="132"/>
      <c r="D92" s="132"/>
      <c r="E92" s="132"/>
      <c r="F92" s="132"/>
      <c r="G92" s="132"/>
      <c r="H92" s="132" t="s">
        <v>91</v>
      </c>
      <c r="I92" s="132"/>
      <c r="J92" s="132"/>
      <c r="K92" s="132"/>
      <c r="L92" s="132"/>
      <c r="M92" s="132"/>
      <c r="N92" s="132"/>
      <c r="Q92" s="227"/>
    </row>
    <row r="93" spans="2:17" ht="37.5" hidden="1" customHeight="1">
      <c r="B93" s="136" t="s">
        <v>97</v>
      </c>
      <c r="C93" s="132"/>
      <c r="D93" s="132"/>
      <c r="E93" s="132"/>
      <c r="F93" s="132"/>
      <c r="G93" s="132"/>
      <c r="H93" s="132"/>
      <c r="I93" s="132"/>
      <c r="J93" s="132"/>
      <c r="K93" s="132"/>
      <c r="L93" s="132"/>
      <c r="M93" s="132"/>
      <c r="N93" s="132"/>
      <c r="Q93" s="227"/>
    </row>
    <row r="94" spans="2:17" ht="92.25" hidden="1" customHeight="1">
      <c r="B94" s="1517" t="s">
        <v>95</v>
      </c>
      <c r="C94" s="1517"/>
      <c r="D94" s="1517"/>
      <c r="E94" s="1517"/>
      <c r="F94" s="1517"/>
      <c r="G94" s="1517"/>
      <c r="H94" s="1517"/>
      <c r="I94" s="1517"/>
      <c r="J94" s="1517"/>
      <c r="K94" s="1517"/>
      <c r="L94" s="1517"/>
      <c r="M94" s="1517"/>
      <c r="N94" s="1517"/>
      <c r="Q94" s="227"/>
    </row>
    <row r="95" spans="2:17" hidden="1">
      <c r="Q95" s="227"/>
    </row>
    <row r="96" spans="2:17" ht="174" hidden="1" customHeight="1">
      <c r="Q96" s="227"/>
    </row>
    <row r="97" spans="1:18" s="1420" customFormat="1" ht="48" customHeight="1">
      <c r="A97" s="1418"/>
      <c r="B97" s="1419" t="s">
        <v>96</v>
      </c>
      <c r="D97" s="1418"/>
      <c r="E97" s="1418"/>
      <c r="F97" s="1418"/>
      <c r="G97" s="1418"/>
      <c r="H97" s="1418"/>
      <c r="I97" s="1418"/>
      <c r="J97" s="1418"/>
      <c r="K97" s="1418"/>
      <c r="L97" s="1418"/>
      <c r="M97" s="1418"/>
      <c r="N97" s="1418"/>
      <c r="O97" s="1418"/>
      <c r="P97" s="1418"/>
      <c r="Q97" s="1421"/>
      <c r="R97" s="1418"/>
    </row>
    <row r="98" spans="1:18" ht="15">
      <c r="B98" s="133" t="s">
        <v>99</v>
      </c>
      <c r="C98" s="134"/>
      <c r="D98" s="133"/>
      <c r="E98" s="133"/>
      <c r="F98" s="133"/>
      <c r="G98" s="133"/>
      <c r="H98" s="133"/>
      <c r="I98" s="133"/>
      <c r="J98" s="133"/>
      <c r="K98" s="133"/>
      <c r="L98" s="133"/>
      <c r="M98" s="133"/>
      <c r="N98" s="133"/>
      <c r="Q98" s="227"/>
    </row>
    <row r="99" spans="1:18" ht="15">
      <c r="B99" s="133"/>
      <c r="C99" s="134"/>
      <c r="D99" s="133"/>
      <c r="E99" s="133"/>
      <c r="F99" s="133"/>
      <c r="G99" s="133"/>
      <c r="H99" s="133"/>
      <c r="I99" s="133"/>
      <c r="J99" s="133"/>
      <c r="K99" s="133"/>
      <c r="L99" s="133"/>
      <c r="M99" s="133"/>
      <c r="N99" s="133"/>
      <c r="Q99" s="227"/>
    </row>
    <row r="100" spans="1:18" ht="18" customHeight="1">
      <c r="B100" s="1513" t="s">
        <v>215</v>
      </c>
      <c r="C100" s="1513"/>
      <c r="D100" s="1513"/>
      <c r="E100" s="1513"/>
      <c r="F100" s="1513"/>
      <c r="G100" s="1513"/>
      <c r="H100" s="1513"/>
      <c r="I100" s="1513"/>
      <c r="J100" s="1513"/>
      <c r="K100" s="133"/>
      <c r="L100" s="133"/>
      <c r="M100" s="133"/>
      <c r="N100" s="133"/>
      <c r="Q100" s="227"/>
    </row>
    <row r="101" spans="1:18" ht="36" customHeight="1">
      <c r="B101" s="1514" t="s">
        <v>217</v>
      </c>
      <c r="C101" s="1514"/>
      <c r="D101" s="1514"/>
      <c r="E101" s="1514"/>
      <c r="F101" s="1514"/>
      <c r="G101" s="1514"/>
      <c r="H101" s="1514"/>
      <c r="I101" s="1514"/>
      <c r="J101" s="1514"/>
      <c r="K101" s="1365"/>
      <c r="L101" s="1365"/>
      <c r="M101" s="1365"/>
      <c r="N101" s="1365"/>
      <c r="Q101" s="227"/>
    </row>
    <row r="102" spans="1:18" ht="15">
      <c r="B102" s="104"/>
      <c r="C102" s="1364"/>
      <c r="D102" s="104"/>
      <c r="E102" s="104"/>
      <c r="F102" s="104"/>
      <c r="G102" s="104"/>
      <c r="H102" s="104"/>
      <c r="I102" s="104"/>
      <c r="J102" s="104"/>
      <c r="K102" s="104"/>
      <c r="L102" s="104"/>
      <c r="M102" s="104"/>
      <c r="N102" s="104"/>
      <c r="Q102" s="227"/>
    </row>
    <row r="103" spans="1:18" ht="15">
      <c r="B103" s="104"/>
      <c r="C103" s="1364"/>
      <c r="D103" s="104"/>
      <c r="E103" s="104"/>
      <c r="F103" s="104"/>
      <c r="G103" s="104"/>
      <c r="H103" s="104"/>
      <c r="I103" s="104"/>
      <c r="J103" s="104"/>
      <c r="K103" s="104"/>
      <c r="L103" s="104"/>
      <c r="M103" s="104"/>
      <c r="N103" s="104"/>
      <c r="Q103" s="227"/>
    </row>
    <row r="104" spans="1:18">
      <c r="B104" s="100"/>
      <c r="C104" s="106"/>
      <c r="D104" s="100"/>
      <c r="E104" s="100"/>
      <c r="F104" s="100"/>
      <c r="G104" s="100"/>
      <c r="H104" s="100"/>
      <c r="I104" s="100"/>
      <c r="J104" s="100"/>
      <c r="K104" s="100"/>
      <c r="L104" s="100"/>
      <c r="M104" s="100"/>
      <c r="N104" s="100"/>
      <c r="Q104" s="227"/>
    </row>
    <row r="105" spans="1:18">
      <c r="B105" s="100"/>
      <c r="C105" s="106"/>
      <c r="D105" s="100"/>
      <c r="E105" s="100"/>
      <c r="F105" s="100"/>
      <c r="G105" s="100"/>
      <c r="H105" s="100"/>
      <c r="I105" s="100"/>
      <c r="J105" s="100"/>
      <c r="K105" s="100"/>
      <c r="L105" s="100"/>
      <c r="M105" s="100"/>
      <c r="N105" s="100"/>
      <c r="Q105" s="227"/>
    </row>
    <row r="106" spans="1:18">
      <c r="B106" s="100"/>
      <c r="C106" s="106"/>
      <c r="D106" s="100"/>
      <c r="E106" s="100"/>
      <c r="F106" s="100"/>
      <c r="G106" s="100"/>
      <c r="H106" s="100"/>
      <c r="I106" s="100"/>
      <c r="J106" s="100"/>
      <c r="K106" s="100"/>
      <c r="L106" s="100"/>
      <c r="M106" s="100"/>
      <c r="N106" s="100"/>
      <c r="Q106" s="227"/>
    </row>
    <row r="107" spans="1:18">
      <c r="B107" s="100"/>
      <c r="C107" s="106"/>
      <c r="D107" s="100"/>
      <c r="E107" s="100"/>
      <c r="F107" s="100"/>
      <c r="G107" s="100"/>
      <c r="H107" s="100"/>
      <c r="I107" s="100"/>
      <c r="J107" s="100"/>
      <c r="K107" s="100"/>
      <c r="L107" s="100"/>
      <c r="M107" s="100"/>
      <c r="N107" s="100"/>
      <c r="Q107" s="227"/>
    </row>
    <row r="108" spans="1:18">
      <c r="B108" s="100"/>
      <c r="C108" s="106"/>
      <c r="D108" s="100"/>
      <c r="E108" s="100"/>
      <c r="F108" s="100"/>
      <c r="G108" s="100"/>
      <c r="H108" s="100"/>
      <c r="I108" s="100"/>
      <c r="J108" s="100"/>
      <c r="K108" s="100"/>
      <c r="L108" s="100"/>
      <c r="M108" s="100"/>
      <c r="N108" s="100"/>
      <c r="Q108" s="227"/>
    </row>
    <row r="109" spans="1:18">
      <c r="B109" s="100"/>
      <c r="C109" s="106"/>
      <c r="D109" s="100"/>
      <c r="E109" s="100"/>
      <c r="F109" s="100"/>
      <c r="G109" s="100"/>
      <c r="H109" s="100"/>
      <c r="I109" s="100"/>
      <c r="J109" s="100"/>
      <c r="K109" s="100"/>
      <c r="L109" s="100"/>
      <c r="M109" s="100"/>
      <c r="N109" s="100"/>
      <c r="Q109" s="227"/>
    </row>
    <row r="110" spans="1:18">
      <c r="B110" s="100"/>
      <c r="C110" s="106"/>
      <c r="D110" s="100"/>
      <c r="E110" s="100"/>
      <c r="F110" s="100"/>
      <c r="G110" s="100"/>
      <c r="H110" s="100"/>
      <c r="I110" s="100"/>
      <c r="J110" s="100"/>
      <c r="K110" s="100"/>
      <c r="L110" s="100"/>
      <c r="M110" s="100"/>
      <c r="N110" s="100"/>
      <c r="Q110" s="227"/>
    </row>
    <row r="111" spans="1:18">
      <c r="B111" s="100"/>
      <c r="C111" s="106"/>
      <c r="D111" s="100"/>
      <c r="E111" s="100"/>
      <c r="F111" s="100"/>
      <c r="G111" s="100"/>
      <c r="H111" s="100"/>
      <c r="I111" s="100"/>
      <c r="J111" s="100"/>
      <c r="K111" s="100"/>
      <c r="L111" s="100"/>
      <c r="M111" s="100"/>
      <c r="N111" s="100"/>
      <c r="Q111" s="227"/>
    </row>
    <row r="112" spans="1:18">
      <c r="B112" s="100"/>
      <c r="C112" s="106"/>
      <c r="D112" s="100"/>
      <c r="E112" s="100"/>
      <c r="F112" s="100"/>
      <c r="G112" s="100"/>
      <c r="H112" s="100"/>
      <c r="I112" s="100"/>
      <c r="J112" s="100"/>
      <c r="K112" s="100"/>
      <c r="L112" s="100"/>
      <c r="M112" s="100"/>
      <c r="N112" s="100"/>
      <c r="Q112" s="227"/>
    </row>
    <row r="113" spans="2:17">
      <c r="B113" s="100"/>
      <c r="C113" s="106"/>
      <c r="D113" s="100"/>
      <c r="E113" s="100"/>
      <c r="F113" s="100"/>
      <c r="G113" s="100"/>
      <c r="H113" s="100"/>
      <c r="I113" s="100"/>
      <c r="J113" s="100"/>
      <c r="K113" s="100"/>
      <c r="L113" s="100"/>
      <c r="M113" s="100"/>
      <c r="N113" s="100"/>
      <c r="Q113" s="227"/>
    </row>
    <row r="114" spans="2:17">
      <c r="B114" s="100"/>
      <c r="C114" s="106"/>
      <c r="D114" s="100"/>
      <c r="E114" s="100"/>
      <c r="F114" s="100"/>
      <c r="G114" s="100"/>
      <c r="H114" s="100"/>
      <c r="I114" s="100"/>
      <c r="J114" s="100"/>
      <c r="K114" s="100"/>
      <c r="L114" s="100"/>
      <c r="M114" s="100"/>
      <c r="N114" s="100"/>
      <c r="Q114" s="227"/>
    </row>
    <row r="115" spans="2:17">
      <c r="B115" s="100"/>
      <c r="C115" s="106"/>
      <c r="D115" s="100"/>
      <c r="E115" s="100"/>
      <c r="F115" s="100"/>
      <c r="G115" s="100"/>
      <c r="H115" s="100"/>
      <c r="I115" s="100"/>
      <c r="J115" s="100"/>
      <c r="K115" s="100"/>
      <c r="L115" s="100"/>
      <c r="M115" s="100"/>
      <c r="N115" s="100"/>
      <c r="Q115" s="227"/>
    </row>
    <row r="116" spans="2:17">
      <c r="B116" s="100"/>
      <c r="C116" s="106"/>
      <c r="D116" s="100"/>
      <c r="E116" s="100"/>
      <c r="F116" s="100"/>
      <c r="G116" s="100"/>
      <c r="H116" s="100"/>
      <c r="I116" s="100"/>
      <c r="J116" s="100"/>
      <c r="K116" s="100"/>
      <c r="L116" s="100"/>
      <c r="M116" s="100"/>
      <c r="N116" s="100"/>
      <c r="Q116" s="227"/>
    </row>
    <row r="117" spans="2:17">
      <c r="B117" s="100"/>
      <c r="C117" s="106"/>
      <c r="D117" s="100"/>
      <c r="E117" s="100"/>
      <c r="F117" s="100"/>
      <c r="G117" s="100"/>
      <c r="H117" s="100"/>
      <c r="I117" s="100"/>
      <c r="J117" s="100"/>
      <c r="K117" s="100"/>
      <c r="L117" s="100"/>
      <c r="M117" s="100"/>
      <c r="N117" s="100"/>
      <c r="Q117" s="227"/>
    </row>
  </sheetData>
  <sheetProtection password="CC2D" sheet="1" objects="1" scenarios="1" selectLockedCells="1"/>
  <mergeCells count="35">
    <mergeCell ref="G1:J1"/>
    <mergeCell ref="B41:N41"/>
    <mergeCell ref="B48:N48"/>
    <mergeCell ref="B39:N39"/>
    <mergeCell ref="C16:N16"/>
    <mergeCell ref="C17:N17"/>
    <mergeCell ref="C18:N18"/>
    <mergeCell ref="B6:N6"/>
    <mergeCell ref="B25:N25"/>
    <mergeCell ref="K27:L30"/>
    <mergeCell ref="B38:N38"/>
    <mergeCell ref="C19:N19"/>
    <mergeCell ref="B5:N5"/>
    <mergeCell ref="B100:J100"/>
    <mergeCell ref="B101:J101"/>
    <mergeCell ref="C23:N23"/>
    <mergeCell ref="B60:N60"/>
    <mergeCell ref="C22:N22"/>
    <mergeCell ref="J40:L40"/>
    <mergeCell ref="B78:N78"/>
    <mergeCell ref="B94:N94"/>
    <mergeCell ref="B90:N90"/>
    <mergeCell ref="B50:N50"/>
    <mergeCell ref="B52:N52"/>
    <mergeCell ref="B53:N53"/>
    <mergeCell ref="B68:N68"/>
    <mergeCell ref="B65:N65"/>
    <mergeCell ref="J61:K61"/>
    <mergeCell ref="B69:N69"/>
    <mergeCell ref="K66:M67"/>
    <mergeCell ref="B51:N51"/>
    <mergeCell ref="B43:N43"/>
    <mergeCell ref="B3:N3"/>
    <mergeCell ref="C20:N20"/>
    <mergeCell ref="C21:N21"/>
  </mergeCells>
  <phoneticPr fontId="0" type="noConversion"/>
  <dataValidations xWindow="381" yWindow="380" count="1">
    <dataValidation allowBlank="1" showInputMessage="1" showErrorMessage="1" promptTitle="FYI" prompt="You may use the hyperlinks to quickly access each section in this GUIDE._x000a__x000a_Press ESC to remove this message. " sqref="K1:M1 C1:G1"/>
  </dataValidations>
  <hyperlinks>
    <hyperlink ref="C2" location="GUIDE!C7" tooltip="BUDGET GUIDE" display="BUDGET"/>
    <hyperlink ref="E2" location="GUIDE!B24" tooltip="INVOICES GUIDE" display="INVOICES"/>
    <hyperlink ref="I2" location="GUIDE!B97" tooltip="File Name" display="FILE NAME"/>
    <hyperlink ref="G2" location="GUIDE!B49" tooltip="Budget Revisions Guide" display="BUDGET REVISIONS"/>
  </hyperlinks>
  <printOptions horizontalCentered="1"/>
  <pageMargins left="0.25" right="0.25" top="0.7" bottom="0.3" header="0.1" footer="0.3"/>
  <pageSetup scale="61" fitToHeight="0" orientation="landscape" blackAndWhite="1" r:id="rId1"/>
  <headerFooter alignWithMargins="0">
    <oddHeader>&amp;L&amp;12&amp;GMaternal, Child and Adolescent Health Division&amp;C&amp;A&amp;R</oddHeader>
    <oddFooter>&amp;L&amp;F&amp;C&amp;P of &amp;N&amp;RPrinted: &amp;D &amp;T</oddFooter>
  </headerFooter>
  <rowBreaks count="2" manualBreakCount="2">
    <brk id="23" max="16383" man="1"/>
    <brk id="42" min="1" max="15" man="1"/>
  </rowBreaks>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3">
    <tabColor theme="3" tint="0.79998168889431442"/>
    <pageSetUpPr autoPageBreaks="0"/>
  </sheetPr>
  <dimension ref="A1:BA948"/>
  <sheetViews>
    <sheetView showGridLines="0" showZeros="0" zoomScale="96" zoomScaleNormal="96" zoomScaleSheetLayoutView="70" workbookViewId="0">
      <pane ySplit="8" topLeftCell="A9" activePane="bottomLeft" state="frozen"/>
      <selection activeCell="A156" sqref="A156"/>
      <selection pane="bottomLeft" activeCell="A156" sqref="A156"/>
    </sheetView>
  </sheetViews>
  <sheetFormatPr defaultColWidth="9.140625" defaultRowHeight="15"/>
  <cols>
    <col min="1" max="1" width="9.85546875" style="37" customWidth="1"/>
    <col min="2" max="2" width="12.7109375" style="37" customWidth="1"/>
    <col min="3" max="3" width="51.5703125" style="37" customWidth="1"/>
    <col min="4" max="4" width="13.7109375" style="37" customWidth="1"/>
    <col min="5" max="5" width="20.7109375" style="160" customWidth="1"/>
    <col min="6" max="6" width="19.7109375" style="160" customWidth="1"/>
    <col min="7" max="7" width="18.7109375" style="37" customWidth="1"/>
    <col min="8" max="8" width="18.7109375" style="160" customWidth="1"/>
    <col min="9" max="9" width="18.7109375" style="37" customWidth="1"/>
    <col min="10" max="10" width="18.7109375" style="160" customWidth="1"/>
    <col min="11" max="11" width="18.7109375" style="37" customWidth="1"/>
    <col min="12" max="12" width="18.7109375" style="160" customWidth="1"/>
    <col min="13" max="13" width="18.7109375" style="37" customWidth="1"/>
    <col min="14" max="14" width="18.7109375" style="160" customWidth="1"/>
    <col min="15" max="15" width="18.7109375" style="37" hidden="1" customWidth="1"/>
    <col min="16" max="16" width="18.7109375" style="160" hidden="1" customWidth="1"/>
    <col min="17" max="17" width="18.7109375" style="37" hidden="1" customWidth="1"/>
    <col min="18" max="18" width="18.7109375" style="160" hidden="1" customWidth="1"/>
    <col min="19" max="19" width="18.7109375" style="37" hidden="1" customWidth="1"/>
    <col min="20" max="20" width="18.7109375" style="160" hidden="1" customWidth="1"/>
    <col min="21" max="21" width="2.5703125" style="205" customWidth="1"/>
    <col min="22" max="27" width="10" style="304" hidden="1" customWidth="1"/>
    <col min="28" max="33" width="9.7109375" style="304" hidden="1" customWidth="1"/>
    <col min="34" max="35" width="9.7109375" style="284" hidden="1" customWidth="1"/>
    <col min="36" max="36" width="30.7109375" style="169" hidden="1" customWidth="1"/>
    <col min="37" max="37" width="29.140625" style="169" hidden="1" customWidth="1"/>
    <col min="38" max="43" width="20.7109375" style="169" hidden="1" customWidth="1"/>
    <col min="44" max="44" width="22.7109375" style="169" hidden="1" customWidth="1"/>
    <col min="45" max="51" width="17.5703125" style="169" hidden="1" customWidth="1"/>
    <col min="52" max="52" width="9.140625" style="169" hidden="1" customWidth="1"/>
    <col min="53" max="16384" width="9.140625" style="169"/>
  </cols>
  <sheetData>
    <row r="1" spans="1:51" ht="35.25" customHeight="1" thickTop="1" thickBot="1">
      <c r="A1" s="1620" t="s">
        <v>148</v>
      </c>
      <c r="B1" s="1621"/>
      <c r="C1" s="1621"/>
      <c r="D1" s="1622"/>
      <c r="E1" s="782"/>
      <c r="F1" s="1791" t="s">
        <v>62</v>
      </c>
      <c r="G1" s="1792"/>
      <c r="H1" s="1605" t="s">
        <v>68</v>
      </c>
      <c r="I1" s="1790"/>
      <c r="J1" s="1605" t="s">
        <v>69</v>
      </c>
      <c r="K1" s="1606"/>
      <c r="L1" s="1793" t="s">
        <v>155</v>
      </c>
      <c r="M1" s="1794"/>
      <c r="N1" s="1795"/>
      <c r="O1" s="256"/>
      <c r="P1" s="211"/>
      <c r="Q1" s="54"/>
      <c r="R1" s="211"/>
      <c r="S1" s="1787"/>
      <c r="T1" s="1787"/>
      <c r="U1" s="779"/>
      <c r="V1" s="278"/>
      <c r="AA1" s="278"/>
      <c r="AB1" s="278"/>
      <c r="AC1" s="278"/>
      <c r="AD1" s="278"/>
      <c r="AE1" s="278"/>
      <c r="AF1" s="278"/>
      <c r="AG1" s="278"/>
      <c r="AH1" s="197"/>
      <c r="AI1" s="197"/>
      <c r="AJ1" s="2"/>
      <c r="AK1" s="208"/>
      <c r="AL1" s="208"/>
      <c r="AM1" s="208"/>
      <c r="AN1" s="208"/>
      <c r="AO1" s="208"/>
      <c r="AP1" s="208"/>
      <c r="AQ1" s="208"/>
      <c r="AR1" s="208"/>
      <c r="AS1" s="208"/>
      <c r="AT1" s="208"/>
      <c r="AU1" s="208"/>
      <c r="AV1" s="208"/>
      <c r="AW1" s="208"/>
      <c r="AX1" s="208"/>
      <c r="AY1" s="208"/>
    </row>
    <row r="2" spans="1:51" s="176" customFormat="1" ht="28.5" customHeight="1" thickTop="1" thickBot="1">
      <c r="A2" s="1623" t="str">
        <f>IF(C7&gt;"","SUBCONTRACT","")</f>
        <v/>
      </c>
      <c r="B2" s="1623"/>
      <c r="C2" s="1623"/>
      <c r="D2" s="1623"/>
      <c r="E2" s="485"/>
      <c r="F2" s="1771" t="str">
        <f>'ORIGINAL BUDGET'!F2</f>
        <v>2019-2020</v>
      </c>
      <c r="G2" s="1772"/>
      <c r="H2" s="1800" t="str">
        <f>IF('ORIGINAL BUDGET'!I2="Quarterly","","Month 4")</f>
        <v>Month 4</v>
      </c>
      <c r="I2" s="1801"/>
      <c r="J2" s="1799" t="str">
        <f>IF('ORIGINAL BUDGET'!I2="Quarterly","","October")</f>
        <v>October</v>
      </c>
      <c r="K2" s="1772"/>
      <c r="L2" s="1796" t="str">
        <f>'Month 3 (Q1)'!L2:N2</f>
        <v>Original</v>
      </c>
      <c r="M2" s="1797"/>
      <c r="N2" s="1798"/>
      <c r="O2" s="795"/>
      <c r="P2" s="787"/>
      <c r="Q2" s="787"/>
      <c r="R2" s="787"/>
      <c r="S2" s="1617"/>
      <c r="T2" s="1617"/>
      <c r="U2" s="780"/>
      <c r="V2" s="305"/>
      <c r="AA2" s="305"/>
      <c r="AB2" s="305"/>
      <c r="AC2" s="305"/>
      <c r="AD2" s="305"/>
      <c r="AE2" s="305"/>
      <c r="AF2" s="305"/>
      <c r="AG2" s="305"/>
      <c r="AH2" s="305"/>
      <c r="AI2" s="305"/>
      <c r="AJ2" s="2"/>
    </row>
    <row r="3" spans="1:51" ht="25.15" customHeight="1" thickTop="1" thickBot="1">
      <c r="A3" s="1430" t="str">
        <f>TemplateVersion</f>
        <v>Rev. 10/11/18</v>
      </c>
      <c r="B3" s="837"/>
      <c r="C3" s="207"/>
      <c r="D3" s="207"/>
      <c r="E3" s="207"/>
      <c r="F3" s="207"/>
      <c r="G3" s="207"/>
      <c r="H3" s="207"/>
      <c r="I3" s="207"/>
      <c r="J3" s="207"/>
      <c r="K3" s="207"/>
      <c r="L3" s="207"/>
      <c r="M3" s="207"/>
      <c r="N3" s="207"/>
      <c r="O3" s="781"/>
      <c r="P3" s="781"/>
      <c r="Q3" s="781"/>
      <c r="R3" s="781"/>
      <c r="S3" s="781"/>
      <c r="T3" s="781"/>
      <c r="U3" s="207"/>
      <c r="V3" s="197"/>
      <c r="W3" s="197"/>
      <c r="X3" s="197"/>
      <c r="Y3" s="197"/>
      <c r="Z3" s="197"/>
      <c r="AA3" s="197"/>
      <c r="AB3" s="197"/>
      <c r="AC3" s="197"/>
      <c r="AD3" s="197"/>
      <c r="AE3" s="197"/>
      <c r="AF3" s="197"/>
      <c r="AG3" s="197"/>
      <c r="AH3" s="197"/>
      <c r="AI3" s="197"/>
      <c r="AJ3" s="182"/>
    </row>
    <row r="4" spans="1:51" ht="45" customHeight="1" thickTop="1" thickBot="1">
      <c r="A4" s="527" t="s">
        <v>119</v>
      </c>
      <c r="B4" s="528"/>
      <c r="C4" s="1788" t="str">
        <f>'ORIGINAL BUDGET'!C4</f>
        <v>RPPC</v>
      </c>
      <c r="D4" s="1789"/>
      <c r="E4" s="1789"/>
      <c r="F4" s="1789"/>
      <c r="G4" s="1529" t="s">
        <v>150</v>
      </c>
      <c r="H4" s="1530"/>
      <c r="I4" s="1529" t="s">
        <v>150</v>
      </c>
      <c r="J4" s="1530"/>
      <c r="K4" s="1529" t="s">
        <v>150</v>
      </c>
      <c r="L4" s="1530"/>
      <c r="M4" s="1632" t="s">
        <v>150</v>
      </c>
      <c r="N4" s="1633"/>
      <c r="O4" s="1632" t="s">
        <v>150</v>
      </c>
      <c r="P4" s="1633"/>
      <c r="Q4" s="1632" t="s">
        <v>150</v>
      </c>
      <c r="R4" s="1633"/>
      <c r="S4" s="1632" t="s">
        <v>150</v>
      </c>
      <c r="T4" s="1633"/>
      <c r="U4" s="642"/>
      <c r="V4" s="306"/>
      <c r="W4" s="306"/>
      <c r="X4" s="306"/>
      <c r="Y4" s="306"/>
      <c r="Z4" s="306"/>
      <c r="AA4" s="306"/>
      <c r="AB4" s="307"/>
      <c r="AC4" s="307"/>
      <c r="AD4" s="307"/>
      <c r="AE4" s="307"/>
      <c r="AF4" s="307"/>
      <c r="AG4" s="307"/>
      <c r="AH4" s="29"/>
      <c r="AI4" s="29"/>
      <c r="AJ4" s="21"/>
    </row>
    <row r="5" spans="1:51" ht="45" customHeight="1" thickBot="1">
      <c r="A5" s="1751" t="s">
        <v>120</v>
      </c>
      <c r="B5" s="1752"/>
      <c r="C5" s="1748">
        <f>'ORIGINAL BUDGET'!C5</f>
        <v>0</v>
      </c>
      <c r="D5" s="1749"/>
      <c r="E5" s="1749"/>
      <c r="F5" s="1750"/>
      <c r="G5" s="1552" t="str">
        <f>IF(G30="","",CONCATENATE(G30,", ",TEXT(H31,"?????")))</f>
        <v>RPPC, 53110</v>
      </c>
      <c r="H5" s="1553"/>
      <c r="I5" s="1552" t="str">
        <f>IF(I30="","",CONCATENATE(I30,", ",TEXT(J31,"?????")))</f>
        <v>RPPC , 53129</v>
      </c>
      <c r="J5" s="1553"/>
      <c r="K5" s="1552" t="str">
        <f>IF(K30="","",CONCATENATE(K30,", ",TEXT(L31,"?????")))</f>
        <v/>
      </c>
      <c r="L5" s="1553"/>
      <c r="M5" s="1552" t="str">
        <f>IF(M30="","",CONCATENATE(M30,", ",TEXT(N31,"?????")))</f>
        <v/>
      </c>
      <c r="N5" s="1553"/>
      <c r="O5" s="1552" t="str">
        <f>IF(O30="","",CONCATENATE(O30,", ",TEXT(P31,"?????")))</f>
        <v/>
      </c>
      <c r="P5" s="1553"/>
      <c r="Q5" s="1552" t="str">
        <f>IF(Q30="","",CONCATENATE(Q30,", ",TEXT(R31,"?????")))</f>
        <v/>
      </c>
      <c r="R5" s="1553"/>
      <c r="S5" s="1552" t="str">
        <f>IF(S30="","",CONCATENATE(S30,", ",TEXT(T31,"?????")))</f>
        <v/>
      </c>
      <c r="T5" s="1553"/>
      <c r="U5" s="642"/>
      <c r="V5" s="306"/>
      <c r="W5" s="306"/>
      <c r="X5" s="306"/>
      <c r="Y5" s="306"/>
      <c r="Z5" s="306"/>
      <c r="AA5" s="306"/>
      <c r="AB5" s="307"/>
      <c r="AC5" s="307"/>
      <c r="AD5" s="307"/>
      <c r="AE5" s="307"/>
      <c r="AF5" s="307"/>
      <c r="AG5" s="307"/>
      <c r="AH5" s="29"/>
      <c r="AI5" s="29"/>
      <c r="AJ5" s="21"/>
    </row>
    <row r="6" spans="1:51" ht="45" customHeight="1" thickBot="1">
      <c r="A6" s="529" t="s">
        <v>121</v>
      </c>
      <c r="B6" s="530"/>
      <c r="C6" s="1742">
        <f>'ORIGINAL BUDGET'!C6</f>
        <v>0</v>
      </c>
      <c r="D6" s="1743"/>
      <c r="E6" s="1744"/>
      <c r="F6" s="544" t="s">
        <v>0</v>
      </c>
      <c r="G6" s="571" t="s">
        <v>1</v>
      </c>
      <c r="H6" s="572" t="s">
        <v>2</v>
      </c>
      <c r="I6" s="622" t="s">
        <v>18</v>
      </c>
      <c r="J6" s="623" t="s">
        <v>3</v>
      </c>
      <c r="K6" s="620" t="s">
        <v>19</v>
      </c>
      <c r="L6" s="626" t="s">
        <v>4</v>
      </c>
      <c r="M6" s="632" t="s">
        <v>5</v>
      </c>
      <c r="N6" s="633" t="s">
        <v>6</v>
      </c>
      <c r="O6" s="637" t="s">
        <v>20</v>
      </c>
      <c r="P6" s="638" t="s">
        <v>7</v>
      </c>
      <c r="Q6" s="640" t="s">
        <v>8</v>
      </c>
      <c r="R6" s="641" t="s">
        <v>9</v>
      </c>
      <c r="S6" s="571" t="s">
        <v>21</v>
      </c>
      <c r="T6" s="641" t="s">
        <v>10</v>
      </c>
      <c r="U6" s="643"/>
      <c r="V6" s="308"/>
      <c r="W6" s="308"/>
      <c r="X6" s="308"/>
      <c r="Y6" s="308"/>
      <c r="Z6" s="308"/>
      <c r="AA6" s="308"/>
      <c r="AB6" s="309"/>
      <c r="AC6" s="309"/>
      <c r="AD6" s="309"/>
      <c r="AE6" s="309"/>
      <c r="AF6" s="309"/>
      <c r="AG6" s="309"/>
      <c r="AH6" s="310"/>
      <c r="AI6" s="310"/>
      <c r="AJ6" s="21"/>
      <c r="AK6" s="1815" t="s">
        <v>196</v>
      </c>
      <c r="AL6" s="1813" t="str">
        <f>G5</f>
        <v>RPPC, 53110</v>
      </c>
      <c r="AM6" s="393"/>
      <c r="AN6" s="1813" t="str">
        <f>I5</f>
        <v>RPPC , 53129</v>
      </c>
      <c r="AO6" s="396"/>
      <c r="AP6" s="1813" t="str">
        <f>K5</f>
        <v/>
      </c>
      <c r="AQ6" s="393"/>
      <c r="AR6" s="1813" t="str">
        <f>M5</f>
        <v/>
      </c>
      <c r="AS6" s="393"/>
      <c r="AT6" s="1813" t="str">
        <f>O5</f>
        <v/>
      </c>
      <c r="AU6" s="393"/>
      <c r="AV6" s="1813" t="str">
        <f>Q5</f>
        <v/>
      </c>
      <c r="AW6" s="396"/>
      <c r="AX6" s="1813" t="str">
        <f>S5</f>
        <v/>
      </c>
      <c r="AY6" s="335"/>
    </row>
    <row r="7" spans="1:51" ht="45" customHeight="1" thickBot="1">
      <c r="A7" s="531" t="s">
        <v>122</v>
      </c>
      <c r="B7" s="532"/>
      <c r="C7" s="1745">
        <f>'ORIGINAL BUDGET'!C7</f>
        <v>0</v>
      </c>
      <c r="D7" s="1746"/>
      <c r="E7" s="1747"/>
      <c r="F7" s="545" t="s">
        <v>64</v>
      </c>
      <c r="G7" s="573" t="s">
        <v>13</v>
      </c>
      <c r="H7" s="574" t="s">
        <v>94</v>
      </c>
      <c r="I7" s="573" t="s">
        <v>13</v>
      </c>
      <c r="J7" s="574" t="s">
        <v>94</v>
      </c>
      <c r="K7" s="627" t="s">
        <v>13</v>
      </c>
      <c r="L7" s="574" t="s">
        <v>94</v>
      </c>
      <c r="M7" s="634" t="s">
        <v>13</v>
      </c>
      <c r="N7" s="574" t="s">
        <v>94</v>
      </c>
      <c r="O7" s="627" t="s">
        <v>13</v>
      </c>
      <c r="P7" s="574" t="s">
        <v>94</v>
      </c>
      <c r="Q7" s="573" t="s">
        <v>13</v>
      </c>
      <c r="R7" s="574" t="s">
        <v>94</v>
      </c>
      <c r="S7" s="573" t="s">
        <v>13</v>
      </c>
      <c r="T7" s="574" t="s">
        <v>94</v>
      </c>
      <c r="U7" s="1753"/>
      <c r="V7" s="311"/>
      <c r="W7" s="311"/>
      <c r="X7" s="311"/>
      <c r="Y7" s="311"/>
      <c r="Z7" s="311"/>
      <c r="AA7" s="311"/>
      <c r="AB7" s="312"/>
      <c r="AC7" s="312"/>
      <c r="AD7" s="312"/>
      <c r="AE7" s="312"/>
      <c r="AF7" s="312"/>
      <c r="AG7" s="312"/>
      <c r="AH7" s="1754"/>
      <c r="AI7" s="1754"/>
      <c r="AJ7" s="184"/>
      <c r="AK7" s="1816"/>
      <c r="AL7" s="1813"/>
      <c r="AM7" s="394"/>
      <c r="AN7" s="1813"/>
      <c r="AO7" s="397"/>
      <c r="AP7" s="1813"/>
      <c r="AQ7" s="394"/>
      <c r="AR7" s="1813"/>
      <c r="AS7" s="394"/>
      <c r="AT7" s="1813"/>
      <c r="AU7" s="394"/>
      <c r="AV7" s="1813"/>
      <c r="AW7" s="397"/>
      <c r="AX7" s="1813"/>
      <c r="AY7" s="335"/>
    </row>
    <row r="8" spans="1:51" ht="27.95" hidden="1" customHeight="1" thickTop="1" thickBot="1">
      <c r="A8" s="451"/>
      <c r="B8" s="462"/>
      <c r="C8" s="452"/>
      <c r="D8" s="452"/>
      <c r="E8" s="452"/>
      <c r="F8" s="461" t="s">
        <v>144</v>
      </c>
      <c r="G8" s="575"/>
      <c r="H8" s="576"/>
      <c r="I8" s="575"/>
      <c r="J8" s="576"/>
      <c r="K8" s="625"/>
      <c r="L8" s="576"/>
      <c r="M8" s="631"/>
      <c r="N8" s="576"/>
      <c r="O8" s="625"/>
      <c r="P8" s="576"/>
      <c r="Q8" s="575"/>
      <c r="R8" s="576"/>
      <c r="S8" s="575"/>
      <c r="T8" s="576"/>
      <c r="U8" s="1753"/>
      <c r="V8" s="311"/>
      <c r="W8" s="311"/>
      <c r="X8" s="311"/>
      <c r="Y8" s="311"/>
      <c r="Z8" s="311"/>
      <c r="AA8" s="311"/>
      <c r="AB8" s="312"/>
      <c r="AC8" s="312"/>
      <c r="AD8" s="312"/>
      <c r="AE8" s="312"/>
      <c r="AF8" s="312"/>
      <c r="AG8" s="312"/>
      <c r="AH8" s="1754"/>
      <c r="AI8" s="1754"/>
      <c r="AJ8" s="184"/>
      <c r="AK8" s="1816"/>
      <c r="AL8" s="1814"/>
      <c r="AM8" s="394"/>
      <c r="AN8" s="1814"/>
      <c r="AO8" s="397"/>
      <c r="AP8" s="1814"/>
      <c r="AQ8" s="394"/>
      <c r="AR8" s="1814"/>
      <c r="AS8" s="394"/>
      <c r="AT8" s="1814"/>
      <c r="AU8" s="394"/>
      <c r="AV8" s="1814"/>
      <c r="AW8" s="397"/>
      <c r="AX8" s="1814"/>
      <c r="AY8" s="335"/>
    </row>
    <row r="9" spans="1:51" ht="27.95" customHeight="1" thickTop="1" thickBot="1">
      <c r="A9" s="453"/>
      <c r="B9" s="146"/>
      <c r="C9" s="450"/>
      <c r="D9" s="450"/>
      <c r="E9" s="450"/>
      <c r="F9" s="1238"/>
      <c r="G9" s="1239"/>
      <c r="H9" s="1240"/>
      <c r="I9" s="1239"/>
      <c r="J9" s="458"/>
      <c r="K9" s="459"/>
      <c r="L9" s="458"/>
      <c r="M9" s="458"/>
      <c r="N9" s="458"/>
      <c r="O9" s="459"/>
      <c r="P9" s="458"/>
      <c r="Q9" s="457"/>
      <c r="R9" s="458"/>
      <c r="S9" s="457"/>
      <c r="T9" s="458"/>
      <c r="U9" s="1753"/>
      <c r="V9" s="311"/>
      <c r="W9" s="311"/>
      <c r="X9" s="311"/>
      <c r="Y9" s="311"/>
      <c r="Z9" s="311"/>
      <c r="AA9" s="311"/>
      <c r="AB9" s="312"/>
      <c r="AC9" s="312"/>
      <c r="AD9" s="312"/>
      <c r="AE9" s="312"/>
      <c r="AF9" s="312"/>
      <c r="AG9" s="312"/>
      <c r="AH9" s="1754"/>
      <c r="AI9" s="1754"/>
      <c r="AJ9" s="184"/>
      <c r="AK9" s="1816"/>
      <c r="AL9" s="1814"/>
      <c r="AM9" s="394"/>
      <c r="AN9" s="1814"/>
      <c r="AO9" s="397"/>
      <c r="AP9" s="1814"/>
      <c r="AQ9" s="394"/>
      <c r="AR9" s="1814"/>
      <c r="AS9" s="394"/>
      <c r="AT9" s="1814"/>
      <c r="AU9" s="394"/>
      <c r="AV9" s="1814"/>
      <c r="AW9" s="397"/>
      <c r="AX9" s="1814"/>
      <c r="AY9" s="335"/>
    </row>
    <row r="10" spans="1:51" ht="26.25" customHeight="1" thickTop="1" thickBot="1">
      <c r="A10" s="1611" t="s">
        <v>57</v>
      </c>
      <c r="B10" s="1612"/>
      <c r="C10" s="1612"/>
      <c r="D10" s="1612"/>
      <c r="E10" s="1613"/>
      <c r="F10" s="541"/>
      <c r="G10" s="577"/>
      <c r="H10" s="578"/>
      <c r="I10" s="554"/>
      <c r="J10" s="578"/>
      <c r="K10" s="650"/>
      <c r="L10" s="578"/>
      <c r="M10" s="659"/>
      <c r="N10" s="578"/>
      <c r="O10" s="650"/>
      <c r="P10" s="578"/>
      <c r="Q10" s="554"/>
      <c r="R10" s="578"/>
      <c r="S10" s="554"/>
      <c r="T10" s="578"/>
      <c r="U10" s="1822"/>
      <c r="V10" s="313"/>
      <c r="W10" s="313"/>
      <c r="X10" s="313"/>
      <c r="Y10" s="313"/>
      <c r="Z10" s="313"/>
      <c r="AA10" s="313"/>
      <c r="AB10" s="312"/>
      <c r="AC10" s="312"/>
      <c r="AD10" s="312"/>
      <c r="AE10" s="312"/>
      <c r="AF10" s="312"/>
      <c r="AG10" s="312"/>
      <c r="AH10" s="1755"/>
      <c r="AI10" s="1755"/>
      <c r="AJ10" s="21"/>
      <c r="AK10" s="1817"/>
      <c r="AL10" s="1813"/>
      <c r="AM10" s="395"/>
      <c r="AN10" s="1813"/>
      <c r="AO10" s="395"/>
      <c r="AP10" s="1813"/>
      <c r="AQ10" s="395"/>
      <c r="AR10" s="1813"/>
      <c r="AS10" s="395"/>
      <c r="AT10" s="1813"/>
      <c r="AU10" s="395"/>
      <c r="AV10" s="1813"/>
      <c r="AW10" s="398"/>
      <c r="AX10" s="1813"/>
      <c r="AY10" s="335"/>
    </row>
    <row r="11" spans="1:51" ht="30" customHeight="1" thickTop="1">
      <c r="A11" s="1575" t="str">
        <f>'ORIGINAL BUDGET'!A11</f>
        <v>PERSONNEL</v>
      </c>
      <c r="B11" s="1785"/>
      <c r="C11" s="1785"/>
      <c r="D11" s="1785"/>
      <c r="E11" s="1786"/>
      <c r="F11" s="542">
        <f>IF('ORIGINAL BUDGET'!$I$2="Monthly",F41,"")</f>
        <v>0</v>
      </c>
      <c r="G11" s="564" t="str">
        <f t="shared" ref="G11:G15" si="0">IF(F11=0,"",H11/F11)</f>
        <v/>
      </c>
      <c r="H11" s="565">
        <f>IF('ORIGINAL BUDGET'!$I$2="Monthly",H41,"")</f>
        <v>0</v>
      </c>
      <c r="I11" s="478" t="str">
        <f t="shared" ref="I11:I15" si="1">IF(F11=0,"",J11/F11)</f>
        <v/>
      </c>
      <c r="J11" s="654">
        <f>IF('ORIGINAL BUDGET'!$I$2="Monthly",J41,"")</f>
        <v>0</v>
      </c>
      <c r="K11" s="482" t="str">
        <f t="shared" ref="K11:K15" si="2">IF(F11=0,"",L11/F11)</f>
        <v/>
      </c>
      <c r="L11" s="565">
        <f>IF('ORIGINAL BUDGET'!$I$2="Monthly",L41,"")</f>
        <v>0</v>
      </c>
      <c r="M11" s="482" t="str">
        <f t="shared" ref="M11:M15" si="3">IF(F11=0,"",N11/F11)</f>
        <v/>
      </c>
      <c r="N11" s="565">
        <f>IF('ORIGINAL BUDGET'!$I$2="Monthly",N41,"")</f>
        <v>0</v>
      </c>
      <c r="O11" s="482" t="str">
        <f t="shared" ref="O11:O15" si="4">IF(F11=0,"",P11/F11)</f>
        <v/>
      </c>
      <c r="P11" s="565">
        <f>IF('ORIGINAL BUDGET'!$I$2="Monthly",P41,"")</f>
        <v>0</v>
      </c>
      <c r="Q11" s="482" t="str">
        <f t="shared" ref="Q11:Q14" si="5">IF(F11=0,"",R11/F11)</f>
        <v/>
      </c>
      <c r="R11" s="565">
        <f>IF('ORIGINAL BUDGET'!$I$2="Monthly",R41,"")</f>
        <v>0</v>
      </c>
      <c r="S11" s="482" t="str">
        <f t="shared" ref="S11:S15" si="6">IF(F11=0,"",T11/F11)</f>
        <v/>
      </c>
      <c r="T11" s="671">
        <f>IF('ORIGINAL BUDGET'!$I$2="Monthly",T41,"")</f>
        <v>0</v>
      </c>
      <c r="U11" s="667">
        <f t="shared" ref="U11:U15" si="7">IF(G11&lt;0, "ERROR", G11+I11+K11+M11+O11+Q11+S11)</f>
        <v>0</v>
      </c>
      <c r="V11" s="314"/>
      <c r="W11" s="314"/>
      <c r="X11" s="314"/>
      <c r="Y11" s="314"/>
      <c r="Z11" s="314"/>
      <c r="AA11" s="314"/>
      <c r="AB11" s="307"/>
      <c r="AC11" s="307"/>
      <c r="AD11" s="307"/>
      <c r="AE11" s="307"/>
      <c r="AF11" s="307"/>
      <c r="AG11" s="307"/>
      <c r="AH11" s="286"/>
      <c r="AI11" s="29"/>
      <c r="AJ11" s="21"/>
      <c r="AK11" s="210" t="str">
        <f t="shared" ref="AK11:AK15" si="8">A11</f>
        <v>PERSONNEL</v>
      </c>
      <c r="AL11" s="836" t="str">
        <f>IF('Month 3 (Q1)'!H$40&lt;0,H$40-'Month 3 (Q1)'!H$40,IF(H$40&lt;0,H$40,""))</f>
        <v/>
      </c>
      <c r="AM11" s="836" t="str">
        <f>IF('Month 3 (Q1)'!I$40&lt;0,I$40-'Month 3 (Q1)'!I$40,IF(I$40&lt;0,I$40,""))</f>
        <v/>
      </c>
      <c r="AN11" s="836" t="str">
        <f>IF('Month 3 (Q1)'!J$40&lt;0,J$40-'Month 3 (Q1)'!J$40,IF(J$40&lt;0,J$40,""))</f>
        <v/>
      </c>
      <c r="AO11" s="836" t="str">
        <f>IF('Month 3 (Q1)'!K$40&lt;0,K$40-'Month 3 (Q1)'!K$40,IF(K$40&lt;0,K$40,""))</f>
        <v/>
      </c>
      <c r="AP11" s="836" t="str">
        <f>IF('Month 3 (Q1)'!L$40&lt;0,L$40-'Month 3 (Q1)'!L$40,IF(L$40&lt;0,L$40,""))</f>
        <v/>
      </c>
      <c r="AQ11" s="836" t="str">
        <f>IF('Month 3 (Q1)'!M$40&lt;0,M$40-'Month 3 (Q1)'!M$40,IF(M$40&lt;0,M$40,""))</f>
        <v/>
      </c>
      <c r="AR11" s="836" t="str">
        <f>IF('Month 3 (Q1)'!N$40&lt;0,N$40-'Month 3 (Q1)'!N$40,IF(N$40&lt;0,N$40,""))</f>
        <v/>
      </c>
      <c r="AS11" s="836" t="str">
        <f>IF('Month 3 (Q1)'!O$40&lt;0,O$40-'Month 3 (Q1)'!O$40,IF(O$40&lt;0,O$40,""))</f>
        <v/>
      </c>
      <c r="AT11" s="836" t="str">
        <f>IF('Month 3 (Q1)'!P$40&lt;0,P$40-'Month 3 (Q1)'!P$40,IF(P$40&lt;0,P$40,""))</f>
        <v/>
      </c>
      <c r="AU11" s="836" t="str">
        <f>IF('Month 3 (Q1)'!Q$40&lt;0,Q$40-'Month 3 (Q1)'!Q$40,IF(Q$40&lt;0,Q$40,""))</f>
        <v/>
      </c>
      <c r="AV11" s="836" t="str">
        <f>IF('Month 3 (Q1)'!R$40&lt;0,R$40-'Month 3 (Q1)'!R$40,IF(R$40&lt;0,R$40,""))</f>
        <v/>
      </c>
      <c r="AW11" s="836" t="str">
        <f>IF('Month 3 (Q1)'!S$40&lt;0,S$40-'Month 3 (Q1)'!S$40,IF(S$40&lt;0,S$40,""))</f>
        <v/>
      </c>
      <c r="AX11" s="836" t="str">
        <f>IF('Month 3 (Q1)'!T$40&lt;0,T$40-'Month 3 (Q1)'!T$40,IF(T$40&lt;0,T$40,""))</f>
        <v/>
      </c>
      <c r="AY11" s="197"/>
    </row>
    <row r="12" spans="1:51" ht="30" customHeight="1">
      <c r="A12" s="1805" t="str">
        <f>'ORIGINAL BUDGET'!A12</f>
        <v>OPERATING EXPENSES</v>
      </c>
      <c r="B12" s="1806"/>
      <c r="C12" s="1806"/>
      <c r="D12" s="1806"/>
      <c r="E12" s="1807"/>
      <c r="F12" s="547">
        <f>IF('ORIGINAL BUDGET'!$I$2="Monthly",F98,"")</f>
        <v>0</v>
      </c>
      <c r="G12" s="579" t="str">
        <f t="shared" si="0"/>
        <v/>
      </c>
      <c r="H12" s="580">
        <f>IF('ORIGINAL BUDGET'!$I$2="Monthly",H98,"")</f>
        <v>0</v>
      </c>
      <c r="I12" s="552" t="str">
        <f t="shared" si="1"/>
        <v/>
      </c>
      <c r="J12" s="580">
        <f>IF('ORIGINAL BUDGET'!$I$2="Monthly",J98,"")</f>
        <v>0</v>
      </c>
      <c r="K12" s="651" t="str">
        <f t="shared" si="2"/>
        <v/>
      </c>
      <c r="L12" s="580">
        <f>IF('ORIGINAL BUDGET'!$I$2="Monthly",L98,"")</f>
        <v>0</v>
      </c>
      <c r="M12" s="551" t="str">
        <f t="shared" si="3"/>
        <v/>
      </c>
      <c r="N12" s="784">
        <f>IF('ORIGINAL BUDGET'!$I$2="Monthly",N98,"")</f>
        <v>0</v>
      </c>
      <c r="O12" s="651" t="str">
        <f t="shared" si="4"/>
        <v/>
      </c>
      <c r="P12" s="580">
        <f>IF('ORIGINAL BUDGET'!$I$2="Monthly",P98,"")</f>
        <v>0</v>
      </c>
      <c r="Q12" s="551" t="str">
        <f t="shared" si="5"/>
        <v/>
      </c>
      <c r="R12" s="567">
        <f>IF('ORIGINAL BUDGET'!$I$2="Monthly",R98,"")</f>
        <v>0</v>
      </c>
      <c r="S12" s="551" t="str">
        <f t="shared" si="6"/>
        <v/>
      </c>
      <c r="T12" s="673">
        <f>IF('ORIGINAL BUDGET'!$I$2="Monthly",T98,"")</f>
        <v>0</v>
      </c>
      <c r="U12" s="667">
        <f t="shared" si="7"/>
        <v>0</v>
      </c>
      <c r="V12" s="314"/>
      <c r="W12" s="314"/>
      <c r="X12" s="314"/>
      <c r="Y12" s="314"/>
      <c r="Z12" s="314"/>
      <c r="AA12" s="314"/>
      <c r="AB12" s="307"/>
      <c r="AC12" s="307"/>
      <c r="AD12" s="307"/>
      <c r="AE12" s="307"/>
      <c r="AF12" s="307"/>
      <c r="AG12" s="307"/>
      <c r="AH12" s="286"/>
      <c r="AI12" s="29"/>
      <c r="AJ12" s="471"/>
      <c r="AK12" s="210" t="str">
        <f t="shared" si="8"/>
        <v>OPERATING EXPENSES</v>
      </c>
      <c r="AL12" s="836" t="str">
        <f>IF('Month 3 (Q1)'!H$97&lt;0,H$97-'Month 3 (Q1)'!H$97,IF(H$97&lt;0,H$97,""))</f>
        <v/>
      </c>
      <c r="AM12" s="836" t="str">
        <f>IF('Month 3 (Q1)'!I$97&lt;0,I$97-'Month 3 (Q1)'!I$97,IF(I$97&lt;0,I$97,""))</f>
        <v/>
      </c>
      <c r="AN12" s="836" t="str">
        <f>IF('Month 3 (Q1)'!J$97&lt;0,J$97-'Month 3 (Q1)'!J$97,IF(J$97&lt;0,J$97,""))</f>
        <v/>
      </c>
      <c r="AO12" s="836" t="str">
        <f>IF('Month 3 (Q1)'!K$97&lt;0,K$97-'Month 3 (Q1)'!K$97,IF(K$97&lt;0,K$97,""))</f>
        <v/>
      </c>
      <c r="AP12" s="836" t="str">
        <f>IF('Month 3 (Q1)'!L$97&lt;0,L$97-'Month 3 (Q1)'!L$97,IF(L$97&lt;0,L$97,""))</f>
        <v/>
      </c>
      <c r="AQ12" s="836" t="str">
        <f>IF('Month 3 (Q1)'!M$97&lt;0,M$97-'Month 3 (Q1)'!M$97,IF(M$97&lt;0,M$97,""))</f>
        <v/>
      </c>
      <c r="AR12" s="836" t="str">
        <f>IF('Month 3 (Q1)'!N$97&lt;0,N$97-'Month 3 (Q1)'!N$97,IF(N$97&lt;0,N$97,""))</f>
        <v/>
      </c>
      <c r="AS12" s="836" t="str">
        <f>IF('Month 3 (Q1)'!O$97&lt;0,O$97-'Month 3 (Q1)'!O$97,IF(O$97&lt;0,O$97,""))</f>
        <v/>
      </c>
      <c r="AT12" s="836" t="str">
        <f>IF('Month 3 (Q1)'!P$97&lt;0,P$97-'Month 3 (Q1)'!P$97,IF(P$97&lt;0,P$97,""))</f>
        <v/>
      </c>
      <c r="AU12" s="836" t="str">
        <f>IF('Month 3 (Q1)'!Q$97&lt;0,Q$97-'Month 3 (Q1)'!Q$97,IF(Q$97&lt;0,Q$97,""))</f>
        <v/>
      </c>
      <c r="AV12" s="836" t="str">
        <f>IF('Month 3 (Q1)'!R$97&lt;0,R$97-'Month 3 (Q1)'!R$97,IF(R$97&lt;0,R$97,""))</f>
        <v/>
      </c>
      <c r="AW12" s="836" t="str">
        <f>IF('Month 3 (Q1)'!S$97&lt;0,S$97-'Month 3 (Q1)'!S$97,IF(S$97&lt;0,S$97,""))</f>
        <v/>
      </c>
      <c r="AX12" s="836" t="str">
        <f>IF('Month 3 (Q1)'!T$97&lt;0,T$97-'Month 3 (Q1)'!T$97,IF(T$97&lt;0,T$97,""))</f>
        <v/>
      </c>
      <c r="AY12" s="336"/>
    </row>
    <row r="13" spans="1:51" ht="30" customHeight="1">
      <c r="A13" s="1802" t="str">
        <f>'ORIGINAL BUDGET'!A13</f>
        <v>CAPITAL EXPENDITURES</v>
      </c>
      <c r="B13" s="1803"/>
      <c r="C13" s="1803"/>
      <c r="D13" s="1803"/>
      <c r="E13" s="1804"/>
      <c r="F13" s="543">
        <f>IF('ORIGINAL BUDGET'!$I$2="Monthly",F117,"")</f>
        <v>0</v>
      </c>
      <c r="G13" s="566" t="str">
        <f t="shared" si="0"/>
        <v/>
      </c>
      <c r="H13" s="567">
        <f>IF('ORIGINAL BUDGET'!$I$2="Monthly",H117,"")</f>
        <v>0</v>
      </c>
      <c r="I13" s="479" t="str">
        <f t="shared" si="1"/>
        <v/>
      </c>
      <c r="J13" s="569">
        <f>IF('ORIGINAL BUDGET'!$I$2="Monthly",J117,"")</f>
        <v>0</v>
      </c>
      <c r="K13" s="1062" t="str">
        <f t="shared" si="2"/>
        <v/>
      </c>
      <c r="L13" s="569">
        <f>IF('ORIGINAL BUDGET'!$I$2="Monthly",L117,"")</f>
        <v>0</v>
      </c>
      <c r="M13" s="660" t="str">
        <f t="shared" si="3"/>
        <v/>
      </c>
      <c r="N13" s="569">
        <f>IF('ORIGINAL BUDGET'!$I$2="Monthly",N117,"")</f>
        <v>0</v>
      </c>
      <c r="O13" s="555" t="str">
        <f t="shared" si="4"/>
        <v/>
      </c>
      <c r="P13" s="567">
        <f>IF('ORIGINAL BUDGET'!$I$2="Monthly",P117,"")</f>
        <v>0</v>
      </c>
      <c r="Q13" s="551" t="str">
        <f t="shared" si="5"/>
        <v/>
      </c>
      <c r="R13" s="669">
        <f>IF('ORIGINAL BUDGET'!$I$2="Monthly",R117,"")</f>
        <v>0</v>
      </c>
      <c r="S13" s="551" t="str">
        <f t="shared" si="6"/>
        <v/>
      </c>
      <c r="T13" s="672">
        <f>IF('ORIGINAL BUDGET'!$I$2="Monthly",T117,"")</f>
        <v>0</v>
      </c>
      <c r="U13" s="667">
        <f t="shared" si="7"/>
        <v>0</v>
      </c>
      <c r="V13" s="314"/>
      <c r="W13" s="314"/>
      <c r="X13" s="314"/>
      <c r="Y13" s="314"/>
      <c r="Z13" s="314"/>
      <c r="AA13" s="314"/>
      <c r="AB13" s="307"/>
      <c r="AC13" s="307"/>
      <c r="AD13" s="307"/>
      <c r="AE13" s="307"/>
      <c r="AF13" s="307"/>
      <c r="AG13" s="307"/>
      <c r="AH13" s="286"/>
      <c r="AI13" s="29"/>
      <c r="AJ13" s="471"/>
      <c r="AK13" s="210" t="str">
        <f t="shared" si="8"/>
        <v>CAPITAL EXPENDITURES</v>
      </c>
      <c r="AL13" s="836" t="str">
        <f>IF('Month 3 (Q1)'!H$116&lt;0,H$116-'Month 3 (Q1)'!H$116,IF(H$116&lt;0,H$116,""))</f>
        <v/>
      </c>
      <c r="AM13" s="836" t="str">
        <f>IF('Month 3 (Q1)'!I$116&lt;0,I$116-'Month 3 (Q1)'!I$116,IF(I$116&lt;0,I$116,""))</f>
        <v/>
      </c>
      <c r="AN13" s="836" t="str">
        <f>IF('Month 3 (Q1)'!J$116&lt;0,J$116-'Month 3 (Q1)'!J$116,IF(J$116&lt;0,J$116,""))</f>
        <v/>
      </c>
      <c r="AO13" s="836" t="str">
        <f>IF('Month 3 (Q1)'!K$116&lt;0,K$116-'Month 3 (Q1)'!K$116,IF(K$116&lt;0,K$116,""))</f>
        <v/>
      </c>
      <c r="AP13" s="836" t="str">
        <f>IF('Month 3 (Q1)'!L$116&lt;0,L$116-'Month 3 (Q1)'!L$116,IF(L$116&lt;0,L$116,""))</f>
        <v/>
      </c>
      <c r="AQ13" s="836" t="str">
        <f>IF('Month 3 (Q1)'!M$116&lt;0,M$116-'Month 3 (Q1)'!M$116,IF(M$116&lt;0,M$116,""))</f>
        <v/>
      </c>
      <c r="AR13" s="836" t="str">
        <f>IF('Month 3 (Q1)'!N$116&lt;0,N$116-'Month 3 (Q1)'!N$116,IF(N$116&lt;0,N$116,""))</f>
        <v/>
      </c>
      <c r="AS13" s="836" t="str">
        <f>IF('Month 3 (Q1)'!O$116&lt;0,O$116-'Month 3 (Q1)'!O$116,IF(O$116&lt;0,O$116,""))</f>
        <v/>
      </c>
      <c r="AT13" s="836" t="str">
        <f>IF('Month 3 (Q1)'!P$116&lt;0,P$116-'Month 3 (Q1)'!P$116,IF(P$116&lt;0,P$116,""))</f>
        <v/>
      </c>
      <c r="AU13" s="836" t="str">
        <f>IF('Month 3 (Q1)'!Q$116&lt;0,Q$116-'Month 3 (Q1)'!Q$116,IF(Q$116&lt;0,Q$116,""))</f>
        <v/>
      </c>
      <c r="AV13" s="836" t="str">
        <f>IF('Month 3 (Q1)'!R$116&lt;0,R$116-'Month 3 (Q1)'!R$116,IF(R$116&lt;0,R$116,""))</f>
        <v/>
      </c>
      <c r="AW13" s="836" t="str">
        <f>IF('Month 3 (Q1)'!S$116&lt;0,S$116-'Month 3 (Q1)'!S$116,IF(S$116&lt;0,S$116,""))</f>
        <v/>
      </c>
      <c r="AX13" s="836" t="str">
        <f>IF('Month 3 (Q1)'!T$116&lt;0,T$116-'Month 3 (Q1)'!T$116,IF(T$116&lt;0,T$116,""))</f>
        <v/>
      </c>
      <c r="AY13" s="336"/>
    </row>
    <row r="14" spans="1:51" ht="30" customHeight="1">
      <c r="A14" s="1782" t="str">
        <f>'ORIGINAL BUDGET'!A14</f>
        <v>OTHER COSTS</v>
      </c>
      <c r="B14" s="1783"/>
      <c r="C14" s="1783"/>
      <c r="D14" s="1783"/>
      <c r="E14" s="1784"/>
      <c r="F14" s="546">
        <f>IF('ORIGINAL BUDGET'!$I$2="Monthly",F136,"")</f>
        <v>0</v>
      </c>
      <c r="G14" s="566" t="str">
        <f t="shared" si="0"/>
        <v/>
      </c>
      <c r="H14" s="567">
        <f>IF('ORIGINAL BUDGET'!$I$2="Monthly",H136,"")</f>
        <v>0</v>
      </c>
      <c r="I14" s="552" t="str">
        <f t="shared" si="1"/>
        <v/>
      </c>
      <c r="J14" s="567">
        <f>IF('ORIGINAL BUDGET'!$I$2="Monthly",J136,"")</f>
        <v>0</v>
      </c>
      <c r="K14" s="553" t="str">
        <f t="shared" si="2"/>
        <v/>
      </c>
      <c r="L14" s="567">
        <f>IF('ORIGINAL BUDGET'!$I$2="Monthly",L136,"")</f>
        <v>0</v>
      </c>
      <c r="M14" s="652" t="str">
        <f t="shared" si="3"/>
        <v/>
      </c>
      <c r="N14" s="567">
        <f>IF('ORIGINAL BUDGET'!$I$2="Monthly",N136,"")</f>
        <v>0</v>
      </c>
      <c r="O14" s="553" t="str">
        <f t="shared" si="4"/>
        <v/>
      </c>
      <c r="P14" s="567">
        <f>IF('ORIGINAL BUDGET'!$I$2="Monthly",P136,"")</f>
        <v>0</v>
      </c>
      <c r="Q14" s="552" t="str">
        <f t="shared" si="5"/>
        <v/>
      </c>
      <c r="R14" s="567">
        <f>IF('ORIGINAL BUDGET'!$I$2="Monthly",R136,"")</f>
        <v>0</v>
      </c>
      <c r="S14" s="551" t="str">
        <f t="shared" si="6"/>
        <v/>
      </c>
      <c r="T14" s="673">
        <f>IF('ORIGINAL BUDGET'!$I$2="Monthly",T136,"")</f>
        <v>0</v>
      </c>
      <c r="U14" s="667">
        <f t="shared" si="7"/>
        <v>0</v>
      </c>
      <c r="V14" s="314"/>
      <c r="W14" s="314"/>
      <c r="X14" s="314"/>
      <c r="Y14" s="314"/>
      <c r="Z14" s="314"/>
      <c r="AA14" s="314"/>
      <c r="AB14" s="307"/>
      <c r="AC14" s="307"/>
      <c r="AD14" s="307"/>
      <c r="AE14" s="307"/>
      <c r="AF14" s="307"/>
      <c r="AG14" s="307"/>
      <c r="AH14" s="286"/>
      <c r="AI14" s="29"/>
      <c r="AJ14" s="471"/>
      <c r="AK14" s="151" t="str">
        <f t="shared" si="8"/>
        <v>OTHER COSTS</v>
      </c>
      <c r="AL14" s="836" t="str">
        <f>IF('Month 3 (Q1)'!H$135&lt;0,H$135-'Month 3 (Q1)'!H$135,IF(H$135&lt;0,H$135,""))</f>
        <v/>
      </c>
      <c r="AM14" s="836" t="str">
        <f>IF('Month 3 (Q1)'!I$135&lt;0,I$135-'Month 3 (Q1)'!I$135,IF(I$135&lt;0,I$135,""))</f>
        <v/>
      </c>
      <c r="AN14" s="836" t="str">
        <f>IF('Month 3 (Q1)'!J$135&lt;0,J$135-'Month 3 (Q1)'!J$135,IF(J$135&lt;0,J$135,""))</f>
        <v/>
      </c>
      <c r="AO14" s="836" t="str">
        <f>IF('Month 3 (Q1)'!K$135&lt;0,K$135-'Month 3 (Q1)'!K$135,IF(K$135&lt;0,K$135,""))</f>
        <v/>
      </c>
      <c r="AP14" s="836" t="str">
        <f>IF('Month 3 (Q1)'!L$135&lt;0,L$135-'Month 3 (Q1)'!L$135,IF(L$135&lt;0,L$135,""))</f>
        <v/>
      </c>
      <c r="AQ14" s="836" t="str">
        <f>IF('Month 3 (Q1)'!M$135&lt;0,M$135-'Month 3 (Q1)'!M$135,IF(M$135&lt;0,M$135,""))</f>
        <v/>
      </c>
      <c r="AR14" s="836" t="str">
        <f>IF('Month 3 (Q1)'!N$135&lt;0,N$135-'Month 3 (Q1)'!N$135,IF(N$135&lt;0,N$135,""))</f>
        <v/>
      </c>
      <c r="AS14" s="836" t="str">
        <f>IF('Month 3 (Q1)'!O$135&lt;0,O$135-'Month 3 (Q1)'!O$135,IF(O$135&lt;0,O$135,""))</f>
        <v/>
      </c>
      <c r="AT14" s="836" t="str">
        <f>IF('Month 3 (Q1)'!P$135&lt;0,P$135-'Month 3 (Q1)'!P$135,IF(P$135&lt;0,P$135,""))</f>
        <v/>
      </c>
      <c r="AU14" s="836" t="str">
        <f>IF('Month 3 (Q1)'!Q$135&lt;0,Q$135-'Month 3 (Q1)'!Q$135,IF(Q$135&lt;0,Q$135,""))</f>
        <v/>
      </c>
      <c r="AV14" s="836" t="str">
        <f>IF('Month 3 (Q1)'!R$135&lt;0,R$135-'Month 3 (Q1)'!R$135,IF(R$135&lt;0,R$135,""))</f>
        <v/>
      </c>
      <c r="AW14" s="836" t="str">
        <f>IF('Month 3 (Q1)'!S$135&lt;0,S$135-'Month 3 (Q1)'!S$135,IF(S$135&lt;0,S$135,""))</f>
        <v/>
      </c>
      <c r="AX14" s="836" t="str">
        <f>IF('Month 3 (Q1)'!T$135&lt;0,T$135-'Month 3 (Q1)'!T$135,IF(T$135&lt;0,T$135,""))</f>
        <v/>
      </c>
      <c r="AY14" s="336"/>
    </row>
    <row r="15" spans="1:51" ht="30" customHeight="1" thickBot="1">
      <c r="A15" s="1779" t="str">
        <f>'ORIGINAL BUDGET'!A15</f>
        <v>INDIRECT COSTS</v>
      </c>
      <c r="B15" s="1780"/>
      <c r="C15" s="1780"/>
      <c r="D15" s="1780"/>
      <c r="E15" s="1781"/>
      <c r="F15" s="548">
        <f>IF('ORIGINAL BUDGET'!$I$2="Monthly",F155,"")</f>
        <v>0</v>
      </c>
      <c r="G15" s="581" t="str">
        <f t="shared" si="0"/>
        <v/>
      </c>
      <c r="H15" s="582">
        <f>IF('ORIGINAL BUDGET'!$I$2="Monthly",H155,"")</f>
        <v>0</v>
      </c>
      <c r="I15" s="556" t="str">
        <f t="shared" si="1"/>
        <v/>
      </c>
      <c r="J15" s="655">
        <f>IF('ORIGINAL BUDGET'!$I$2="Monthly",J155,"")</f>
        <v>0</v>
      </c>
      <c r="K15" s="653" t="str">
        <f t="shared" si="2"/>
        <v/>
      </c>
      <c r="L15" s="655">
        <f>IF('ORIGINAL BUDGET'!$I$2="Monthly",L155,"")</f>
        <v>0</v>
      </c>
      <c r="M15" s="653" t="str">
        <f t="shared" si="3"/>
        <v/>
      </c>
      <c r="N15" s="655">
        <f>IF('ORIGINAL BUDGET'!$I$2="Monthly",N155,"")</f>
        <v>0</v>
      </c>
      <c r="O15" s="662" t="str">
        <f t="shared" si="4"/>
        <v/>
      </c>
      <c r="P15" s="582">
        <f>IF('ORIGINAL BUDGET'!$I$2="Monthly",P155,"")</f>
        <v>0</v>
      </c>
      <c r="Q15" s="664" t="str">
        <f>IF(F15=0,"",T15/F15)</f>
        <v/>
      </c>
      <c r="R15" s="670">
        <f>IF('ORIGINAL BUDGET'!$I$2="Monthly",R155,"")</f>
        <v>0</v>
      </c>
      <c r="S15" s="666" t="str">
        <f t="shared" si="6"/>
        <v/>
      </c>
      <c r="T15" s="674">
        <f>IF('ORIGINAL BUDGET'!$I$2="Monthly",T155,"")</f>
        <v>0</v>
      </c>
      <c r="U15" s="667">
        <f t="shared" si="7"/>
        <v>0</v>
      </c>
      <c r="V15" s="314"/>
      <c r="W15" s="314"/>
      <c r="X15" s="314"/>
      <c r="Y15" s="314"/>
      <c r="Z15" s="314"/>
      <c r="AA15" s="314"/>
      <c r="AB15" s="307"/>
      <c r="AC15" s="307"/>
      <c r="AD15" s="307"/>
      <c r="AE15" s="307"/>
      <c r="AF15" s="307"/>
      <c r="AG15" s="307"/>
      <c r="AH15" s="286"/>
      <c r="AI15" s="29"/>
      <c r="AJ15" s="471"/>
      <c r="AK15" s="152" t="str">
        <f t="shared" si="8"/>
        <v>INDIRECT COSTS</v>
      </c>
      <c r="AL15" s="836" t="str">
        <f>IF('Month 3 (Q1)'!H$154&lt;0,H$154-'Month 3 (Q1)'!H$154,IF(H$154&lt;0,H$154,""))</f>
        <v/>
      </c>
      <c r="AM15" s="836" t="str">
        <f>IF('Month 3 (Q1)'!I$154&lt;0,I$154-'Month 3 (Q1)'!I$154,IF(I$154&lt;0,I$154,""))</f>
        <v/>
      </c>
      <c r="AN15" s="836" t="str">
        <f>IF('Month 3 (Q1)'!J$154&lt;0,J$154-'Month 3 (Q1)'!J$154,IF(J$154&lt;0,J$154,""))</f>
        <v/>
      </c>
      <c r="AO15" s="836" t="str">
        <f>IF('Month 3 (Q1)'!K$154&lt;0,K$154-'Month 3 (Q1)'!K$154,IF(K$154&lt;0,K$154,""))</f>
        <v/>
      </c>
      <c r="AP15" s="836" t="str">
        <f>IF('Month 3 (Q1)'!L$154&lt;0,L$154-'Month 3 (Q1)'!L$154,IF(L$154&lt;0,L$154,""))</f>
        <v/>
      </c>
      <c r="AQ15" s="836" t="str">
        <f>IF('Month 3 (Q1)'!M$154&lt;0,M$154-'Month 3 (Q1)'!M$154,IF(M$154&lt;0,M$154,""))</f>
        <v/>
      </c>
      <c r="AR15" s="836" t="str">
        <f>IF('Month 3 (Q1)'!N$154&lt;0,N$154-'Month 3 (Q1)'!N$154,IF(N$154&lt;0,N$154,""))</f>
        <v/>
      </c>
      <c r="AS15" s="836" t="str">
        <f>IF('Month 3 (Q1)'!O$154&lt;0,O$154-'Month 3 (Q1)'!O$154,IF(O$154&lt;0,O$154,""))</f>
        <v/>
      </c>
      <c r="AT15" s="836" t="str">
        <f>IF('Month 3 (Q1)'!P$154&lt;0,P$154-'Month 3 (Q1)'!P$154,IF(P$154&lt;0,P$154,""))</f>
        <v/>
      </c>
      <c r="AU15" s="836" t="str">
        <f>IF('Month 3 (Q1)'!Q$154&lt;0,Q$154-'Month 3 (Q1)'!Q$154,IF(Q$154&lt;0,Q$154,""))</f>
        <v/>
      </c>
      <c r="AV15" s="836" t="str">
        <f>IF('Month 3 (Q1)'!R$154&lt;0,R$154-'Month 3 (Q1)'!R$154,IF(R$154&lt;0,R$154,""))</f>
        <v/>
      </c>
      <c r="AW15" s="836" t="str">
        <f>IF('Month 3 (Q1)'!S$154&lt;0,S$154-'Month 3 (Q1)'!S$154,IF(S$154&lt;0,S$154,""))</f>
        <v/>
      </c>
      <c r="AX15" s="836" t="str">
        <f>IF('Month 3 (Q1)'!T$154&lt;0,T$154-'Month 3 (Q1)'!T$154,IF(T$154&lt;0,T$154,""))</f>
        <v/>
      </c>
      <c r="AY15" s="336"/>
    </row>
    <row r="16" spans="1:51" ht="42" customHeight="1" thickTop="1" thickBot="1">
      <c r="A16" s="777"/>
      <c r="B16" s="125"/>
      <c r="C16" s="89"/>
      <c r="D16" s="126"/>
      <c r="E16" s="392" t="s">
        <v>73</v>
      </c>
      <c r="F16" s="549">
        <f>SUM(F11:F15)</f>
        <v>0</v>
      </c>
      <c r="G16" s="583" t="str">
        <f>IF(F16=0,"",H16/F16)</f>
        <v/>
      </c>
      <c r="H16" s="584">
        <f>SUM(H11:H15)</f>
        <v>0</v>
      </c>
      <c r="I16" s="483" t="str">
        <f>IF(F16=0,"",J16/F16)</f>
        <v/>
      </c>
      <c r="J16" s="584">
        <f>SUM(J11:J15)</f>
        <v>0</v>
      </c>
      <c r="K16" s="483" t="str">
        <f>IF(F16=0,"",L16/F16)</f>
        <v/>
      </c>
      <c r="L16" s="584">
        <f>SUM(L11:L15)</f>
        <v>0</v>
      </c>
      <c r="M16" s="661" t="str">
        <f>IF(F16=0,"",N16/F16)</f>
        <v/>
      </c>
      <c r="N16" s="584">
        <f>SUM(N11:N15)</f>
        <v>0</v>
      </c>
      <c r="O16" s="483" t="str">
        <f>IF(F16=0,"",P16/F16)</f>
        <v/>
      </c>
      <c r="P16" s="584">
        <f>SUM(P11:P15)</f>
        <v>0</v>
      </c>
      <c r="Q16" s="665" t="str">
        <f>IF(F16=0,"",R16/F16)</f>
        <v/>
      </c>
      <c r="R16" s="584">
        <f>SUM(R11:R15)</f>
        <v>0</v>
      </c>
      <c r="S16" s="483" t="str">
        <f>IF(F16=0,"",T16/F16)</f>
        <v/>
      </c>
      <c r="T16" s="584">
        <f>SUM(T11:T15)</f>
        <v>0</v>
      </c>
      <c r="U16" s="667">
        <f>G16+I16+K16+M16+O16+Q16+S16</f>
        <v>0</v>
      </c>
      <c r="V16" s="314"/>
      <c r="W16" s="314"/>
      <c r="X16" s="314"/>
      <c r="Y16" s="314"/>
      <c r="Z16" s="314"/>
      <c r="AA16" s="314"/>
      <c r="AB16" s="307"/>
      <c r="AC16" s="307"/>
      <c r="AD16" s="307"/>
      <c r="AE16" s="307"/>
      <c r="AF16" s="307"/>
      <c r="AG16" s="307"/>
      <c r="AH16" s="286"/>
      <c r="AI16" s="29"/>
      <c r="AJ16" s="471"/>
      <c r="AK16" s="152"/>
      <c r="AL16" s="442"/>
      <c r="AM16" s="442"/>
      <c r="AN16" s="442"/>
      <c r="AO16" s="442"/>
      <c r="AP16" s="442"/>
      <c r="AQ16" s="442"/>
      <c r="AR16" s="442"/>
      <c r="AS16" s="442"/>
      <c r="AT16" s="442"/>
      <c r="AU16" s="442"/>
      <c r="AV16" s="442"/>
      <c r="AW16" s="442"/>
      <c r="AX16" s="442"/>
      <c r="AY16" s="336"/>
    </row>
    <row r="17" spans="1:53" ht="21" customHeight="1" thickTop="1" thickBot="1">
      <c r="A17" s="88"/>
      <c r="B17" s="84"/>
      <c r="C17" s="84"/>
      <c r="D17" s="88"/>
      <c r="E17" s="87"/>
      <c r="F17" s="61"/>
      <c r="G17" s="769"/>
      <c r="H17" s="770"/>
      <c r="I17" s="678"/>
      <c r="J17" s="771"/>
      <c r="K17" s="765"/>
      <c r="L17" s="771"/>
      <c r="M17" s="766"/>
      <c r="N17" s="771"/>
      <c r="O17" s="767"/>
      <c r="P17" s="772"/>
      <c r="Q17" s="768"/>
      <c r="R17" s="773"/>
      <c r="S17" s="767"/>
      <c r="T17" s="774"/>
      <c r="U17" s="668"/>
      <c r="V17" s="306"/>
      <c r="W17" s="306"/>
      <c r="X17" s="306"/>
      <c r="Y17" s="306"/>
      <c r="Z17" s="306"/>
      <c r="AA17" s="306"/>
      <c r="AB17" s="307"/>
      <c r="AC17" s="307"/>
      <c r="AD17" s="307"/>
      <c r="AE17" s="307"/>
      <c r="AF17" s="307"/>
      <c r="AG17" s="307"/>
      <c r="AH17" s="286"/>
      <c r="AI17" s="29"/>
      <c r="AJ17" s="471"/>
      <c r="AK17" s="152"/>
      <c r="AL17" s="442"/>
      <c r="AM17" s="442"/>
      <c r="AN17" s="442"/>
      <c r="AO17" s="442"/>
      <c r="AP17" s="442"/>
      <c r="AQ17" s="442"/>
      <c r="AR17" s="442"/>
      <c r="AS17" s="442"/>
      <c r="AT17" s="442"/>
      <c r="AU17" s="442"/>
      <c r="AV17" s="442"/>
      <c r="AW17" s="442"/>
      <c r="AX17" s="442"/>
      <c r="AY17" s="336"/>
    </row>
    <row r="18" spans="1:53" s="1149" customFormat="1" ht="49.5" customHeight="1" thickTop="1" thickBot="1">
      <c r="A18" s="1163"/>
      <c r="E18" s="1164"/>
      <c r="F18" s="1823">
        <f>F37-AY18</f>
        <v>0</v>
      </c>
      <c r="G18" s="1824"/>
      <c r="H18" s="1825"/>
      <c r="I18" s="1759" t="str">
        <f>IF(AY18&gt;0.001,"W/Cuts","")</f>
        <v/>
      </c>
      <c r="J18" s="1761" t="s">
        <v>191</v>
      </c>
      <c r="K18" s="1762"/>
      <c r="L18" s="1762"/>
      <c r="M18" s="1762"/>
      <c r="N18" s="1763"/>
      <c r="O18" s="1165"/>
      <c r="P18" s="1166"/>
      <c r="Q18" s="1166"/>
      <c r="R18" s="1166"/>
      <c r="S18" s="1166"/>
      <c r="T18" s="1166"/>
      <c r="U18" s="1166"/>
      <c r="V18" s="1167"/>
      <c r="W18" s="1167"/>
      <c r="X18" s="1167"/>
      <c r="Y18" s="1167"/>
      <c r="Z18" s="1167"/>
      <c r="AA18" s="1167"/>
      <c r="AB18" s="1168"/>
      <c r="AC18" s="1168"/>
      <c r="AD18" s="1168"/>
      <c r="AE18" s="1168"/>
      <c r="AF18" s="1168"/>
      <c r="AG18" s="1168"/>
      <c r="AH18" s="1169"/>
      <c r="AI18" s="1144"/>
      <c r="AJ18" s="1170"/>
      <c r="AK18" s="1171" t="s">
        <v>73</v>
      </c>
      <c r="AL18" s="1172">
        <f t="shared" ref="AL18:AX18" si="9">SUM(AL11:AL17)</f>
        <v>0</v>
      </c>
      <c r="AM18" s="1172">
        <f t="shared" si="9"/>
        <v>0</v>
      </c>
      <c r="AN18" s="1172">
        <f t="shared" si="9"/>
        <v>0</v>
      </c>
      <c r="AO18" s="1172">
        <f t="shared" si="9"/>
        <v>0</v>
      </c>
      <c r="AP18" s="1172">
        <f t="shared" si="9"/>
        <v>0</v>
      </c>
      <c r="AQ18" s="1172">
        <f t="shared" si="9"/>
        <v>0</v>
      </c>
      <c r="AR18" s="1172">
        <f t="shared" si="9"/>
        <v>0</v>
      </c>
      <c r="AS18" s="1172">
        <f t="shared" si="9"/>
        <v>0</v>
      </c>
      <c r="AT18" s="1172">
        <f t="shared" si="9"/>
        <v>0</v>
      </c>
      <c r="AU18" s="1172">
        <f t="shared" si="9"/>
        <v>0</v>
      </c>
      <c r="AV18" s="1172">
        <f t="shared" si="9"/>
        <v>0</v>
      </c>
      <c r="AW18" s="1172">
        <f t="shared" si="9"/>
        <v>0</v>
      </c>
      <c r="AX18" s="1172">
        <f t="shared" si="9"/>
        <v>0</v>
      </c>
      <c r="AY18" s="1173">
        <f>ABS(AL18+AN18+AP18+AR18+AT18+AV18+AX18)</f>
        <v>0</v>
      </c>
    </row>
    <row r="19" spans="1:53" s="921" customFormat="1" ht="49.5" customHeight="1" thickTop="1" thickBot="1">
      <c r="A19" s="914"/>
      <c r="B19" s="915"/>
      <c r="C19" s="915"/>
      <c r="D19" s="915"/>
      <c r="E19" s="916"/>
      <c r="F19" s="1826"/>
      <c r="G19" s="1827"/>
      <c r="H19" s="1827"/>
      <c r="I19" s="1760"/>
      <c r="J19" s="1761" t="s">
        <v>197</v>
      </c>
      <c r="K19" s="1762"/>
      <c r="L19" s="1762"/>
      <c r="M19" s="1762"/>
      <c r="N19" s="1763"/>
      <c r="O19" s="922"/>
      <c r="P19" s="917"/>
      <c r="Q19" s="917"/>
      <c r="R19" s="917"/>
      <c r="S19" s="917"/>
      <c r="T19" s="917"/>
      <c r="U19" s="775"/>
      <c r="V19" s="315"/>
      <c r="W19" s="315"/>
      <c r="X19" s="315"/>
      <c r="Y19" s="315"/>
      <c r="Z19" s="315"/>
      <c r="AA19" s="315"/>
      <c r="AB19" s="918"/>
      <c r="AC19" s="918"/>
      <c r="AD19" s="918"/>
      <c r="AE19" s="918"/>
      <c r="AF19" s="918"/>
      <c r="AG19" s="918"/>
      <c r="AH19" s="919"/>
      <c r="AI19" s="919"/>
      <c r="AJ19" s="920"/>
      <c r="AK19" s="920"/>
      <c r="AL19" s="920"/>
      <c r="AM19" s="920"/>
      <c r="AN19" s="920"/>
      <c r="AO19" s="920"/>
      <c r="AP19" s="920"/>
      <c r="AQ19" s="920"/>
      <c r="AR19" s="920"/>
      <c r="AS19" s="920"/>
      <c r="AT19" s="920"/>
      <c r="AU19" s="920"/>
      <c r="AV19" s="920"/>
      <c r="AW19" s="920"/>
      <c r="AX19" s="920"/>
      <c r="AY19" s="920"/>
    </row>
    <row r="20" spans="1:53" ht="16.5" thickTop="1">
      <c r="A20" s="212"/>
      <c r="B20" s="212"/>
      <c r="C20" s="212"/>
      <c r="D20" s="213"/>
      <c r="E20" s="39"/>
      <c r="F20" s="15"/>
      <c r="G20" s="5"/>
      <c r="H20" s="15"/>
      <c r="I20" s="418"/>
      <c r="J20" s="484"/>
      <c r="K20" s="418"/>
      <c r="L20" s="484"/>
      <c r="M20" s="418"/>
      <c r="N20" s="484"/>
      <c r="O20" s="418"/>
      <c r="P20" s="484"/>
      <c r="Q20" s="418"/>
      <c r="R20" s="35"/>
      <c r="S20" s="7"/>
      <c r="T20" s="776"/>
      <c r="U20" s="668"/>
      <c r="V20" s="306"/>
      <c r="W20" s="306"/>
      <c r="X20" s="306"/>
      <c r="Y20" s="306"/>
      <c r="Z20" s="306"/>
      <c r="AA20" s="306"/>
      <c r="AB20" s="307"/>
      <c r="AC20" s="307"/>
      <c r="AD20" s="307"/>
      <c r="AE20" s="307"/>
      <c r="AF20" s="307"/>
      <c r="AG20" s="307"/>
      <c r="AH20" s="29"/>
      <c r="AI20" s="29"/>
      <c r="AJ20" s="471"/>
      <c r="AK20" s="471"/>
      <c r="AL20" s="471"/>
      <c r="AM20" s="471"/>
      <c r="AN20" s="471"/>
      <c r="AO20" s="471"/>
      <c r="AP20" s="471"/>
      <c r="AQ20" s="471"/>
      <c r="AR20" s="471"/>
      <c r="AS20" s="471"/>
      <c r="AT20" s="471"/>
      <c r="AU20" s="471"/>
      <c r="AV20" s="471"/>
      <c r="AW20" s="471"/>
      <c r="AX20" s="471"/>
      <c r="AY20" s="471"/>
    </row>
    <row r="21" spans="1:53" ht="34.5" thickBot="1">
      <c r="A21" s="778"/>
      <c r="B21" s="81"/>
      <c r="C21" s="81"/>
      <c r="D21" s="82"/>
      <c r="E21" s="83"/>
      <c r="F21" s="343">
        <f>IF('ORIGINAL BUDGET'!I2="Quarterly","!  Invoice Type on Budget sheet must be set to Monthly to use this invoice", )</f>
        <v>0</v>
      </c>
      <c r="G21" s="339"/>
      <c r="I21" s="418"/>
      <c r="J21" s="484"/>
      <c r="K21" s="418"/>
      <c r="L21" s="484"/>
      <c r="M21" s="418"/>
      <c r="N21" s="484"/>
      <c r="O21" s="418"/>
      <c r="P21" s="484"/>
      <c r="Q21" s="418"/>
      <c r="R21" s="341"/>
      <c r="S21" s="6"/>
      <c r="T21" s="62"/>
      <c r="U21" s="668"/>
      <c r="V21" s="306"/>
      <c r="W21" s="306"/>
      <c r="X21" s="306"/>
      <c r="Y21" s="306"/>
      <c r="Z21" s="306"/>
      <c r="AA21" s="306"/>
      <c r="AB21" s="307"/>
      <c r="AC21" s="307"/>
      <c r="AD21" s="307"/>
      <c r="AE21" s="307"/>
      <c r="AF21" s="307"/>
      <c r="AG21" s="307"/>
      <c r="AH21" s="29"/>
      <c r="AI21" s="29"/>
      <c r="AJ21" s="471"/>
      <c r="AK21" s="471"/>
      <c r="AL21" s="471"/>
      <c r="AM21" s="471"/>
      <c r="AN21" s="471"/>
      <c r="AO21" s="471"/>
      <c r="AP21" s="471"/>
      <c r="AQ21" s="471"/>
      <c r="AR21" s="471"/>
      <c r="AS21" s="471"/>
      <c r="AT21" s="471"/>
      <c r="AU21" s="471"/>
      <c r="AV21" s="471"/>
      <c r="AW21" s="471"/>
      <c r="AX21" s="471"/>
      <c r="AY21" s="471"/>
    </row>
    <row r="22" spans="1:53" ht="15.75" customHeight="1" thickTop="1">
      <c r="A22" s="1764" t="s">
        <v>226</v>
      </c>
      <c r="B22" s="1765"/>
      <c r="C22" s="1765"/>
      <c r="D22" s="1765"/>
      <c r="E22" s="1765"/>
      <c r="F22" s="1765"/>
      <c r="G22" s="1765"/>
      <c r="H22" s="1765"/>
      <c r="I22" s="1765"/>
      <c r="J22" s="1765"/>
      <c r="K22" s="1765"/>
      <c r="L22" s="1765"/>
      <c r="M22" s="1765"/>
      <c r="N22" s="1765"/>
      <c r="O22" s="1765"/>
      <c r="P22" s="1765"/>
      <c r="Q22" s="1765"/>
      <c r="R22" s="1765"/>
      <c r="S22" s="1765"/>
      <c r="T22" s="1766"/>
      <c r="U22" s="1122"/>
      <c r="V22" s="29"/>
      <c r="W22" s="29"/>
      <c r="X22" s="29"/>
      <c r="Y22" s="10"/>
      <c r="Z22" s="10"/>
      <c r="AA22" s="10"/>
      <c r="AB22" s="10"/>
      <c r="AC22" s="169"/>
      <c r="AD22" s="10"/>
      <c r="AE22" s="11"/>
      <c r="AF22" s="11"/>
      <c r="AG22" s="55"/>
      <c r="AH22" s="11"/>
      <c r="AI22" s="11"/>
      <c r="AJ22" s="11"/>
      <c r="AK22" s="11"/>
      <c r="AS22" s="10"/>
      <c r="AT22" s="10"/>
      <c r="AY22" s="1104"/>
    </row>
    <row r="23" spans="1:53" ht="15" customHeight="1">
      <c r="A23" s="1767"/>
      <c r="B23" s="1768"/>
      <c r="C23" s="1768"/>
      <c r="D23" s="1768"/>
      <c r="E23" s="1768"/>
      <c r="F23" s="1768"/>
      <c r="G23" s="1768"/>
      <c r="H23" s="1768"/>
      <c r="I23" s="1768"/>
      <c r="J23" s="1768"/>
      <c r="K23" s="1768"/>
      <c r="L23" s="1768"/>
      <c r="M23" s="1768"/>
      <c r="N23" s="1768"/>
      <c r="O23" s="1768"/>
      <c r="P23" s="1768"/>
      <c r="Q23" s="1768"/>
      <c r="R23" s="1768"/>
      <c r="S23" s="1768"/>
      <c r="T23" s="1769"/>
      <c r="U23" s="1122"/>
      <c r="V23" s="29"/>
      <c r="W23" s="29"/>
      <c r="X23" s="29"/>
      <c r="Y23" s="10"/>
      <c r="Z23" s="10"/>
      <c r="AA23" s="10"/>
      <c r="AB23" s="10"/>
      <c r="AC23" s="169"/>
      <c r="AD23" s="10"/>
      <c r="AE23" s="11"/>
      <c r="AF23" s="11"/>
      <c r="AG23" s="55"/>
      <c r="AH23" s="11"/>
      <c r="AI23" s="11"/>
      <c r="AJ23" s="11"/>
      <c r="AK23" s="11"/>
      <c r="AS23" s="10"/>
      <c r="AT23" s="10"/>
      <c r="AY23" s="1104"/>
    </row>
    <row r="24" spans="1:53" s="1131" customFormat="1" ht="30">
      <c r="A24" s="1123"/>
      <c r="B24" s="1124"/>
      <c r="C24" s="1124"/>
      <c r="D24" s="1124"/>
      <c r="E24" s="1124"/>
      <c r="F24" s="1124"/>
      <c r="G24" s="1124"/>
      <c r="H24" s="1124"/>
      <c r="I24" s="1124"/>
      <c r="J24" s="1125"/>
      <c r="K24" s="1126"/>
      <c r="L24" s="1124"/>
      <c r="M24" s="1124"/>
      <c r="N24" s="1124"/>
      <c r="O24" s="1124"/>
      <c r="P24" s="1124"/>
      <c r="Q24" s="1124"/>
      <c r="R24" s="1124"/>
      <c r="S24" s="1124"/>
      <c r="T24" s="1127"/>
      <c r="U24" s="1128"/>
      <c r="V24" s="1129"/>
      <c r="W24" s="1129"/>
      <c r="X24" s="1129"/>
      <c r="Y24" s="1130"/>
      <c r="Z24" s="1130"/>
      <c r="AA24" s="1130"/>
      <c r="AB24" s="1130"/>
      <c r="AD24" s="1130"/>
      <c r="AE24" s="1132"/>
      <c r="AF24" s="1132"/>
      <c r="AG24" s="1133"/>
      <c r="AH24" s="1132"/>
      <c r="AI24" s="1132"/>
      <c r="AJ24" s="1132"/>
      <c r="AK24" s="1132"/>
      <c r="AS24" s="1130"/>
      <c r="AT24" s="1130"/>
      <c r="AY24" s="1104"/>
      <c r="AZ24" s="169"/>
      <c r="BA24" s="169"/>
    </row>
    <row r="25" spans="1:53" s="1131" customFormat="1" ht="30.75" thickBot="1">
      <c r="A25" s="1123"/>
      <c r="B25" s="1124"/>
      <c r="C25" s="1121" t="s">
        <v>203</v>
      </c>
      <c r="D25" s="1134"/>
      <c r="E25" s="1135"/>
      <c r="F25" s="1135"/>
      <c r="G25" s="1136"/>
      <c r="H25" s="1125"/>
      <c r="I25" s="1125"/>
      <c r="K25" s="1126"/>
      <c r="L25" s="1124"/>
      <c r="M25" s="1124"/>
      <c r="N25" s="1124"/>
      <c r="O25" s="1124"/>
      <c r="P25" s="1124"/>
      <c r="Q25" s="1124"/>
      <c r="R25" s="1124"/>
      <c r="S25" s="1124"/>
      <c r="T25" s="1127"/>
      <c r="U25" s="1128"/>
      <c r="V25" s="1129"/>
      <c r="W25" s="1129"/>
      <c r="X25" s="1129"/>
      <c r="Y25" s="1130"/>
      <c r="Z25" s="1130"/>
      <c r="AA25" s="1130"/>
      <c r="AB25" s="1130"/>
      <c r="AD25" s="1130"/>
      <c r="AE25" s="1132"/>
      <c r="AF25" s="1132"/>
      <c r="AG25" s="1133"/>
      <c r="AH25" s="1132"/>
      <c r="AI25" s="1132"/>
      <c r="AJ25" s="1132"/>
      <c r="AK25" s="1132"/>
      <c r="AS25" s="1130"/>
      <c r="AT25" s="1130"/>
      <c r="AY25" s="1104"/>
      <c r="AZ25" s="169"/>
      <c r="BA25" s="169"/>
    </row>
    <row r="26" spans="1:53" ht="23.25">
      <c r="A26" s="820"/>
      <c r="B26" s="817"/>
      <c r="C26" s="1121" t="s">
        <v>204</v>
      </c>
      <c r="D26" s="1770" t="s">
        <v>205</v>
      </c>
      <c r="E26" s="1770"/>
      <c r="F26" s="1770"/>
      <c r="G26" s="821"/>
      <c r="H26" s="1604" t="s">
        <v>173</v>
      </c>
      <c r="I26" s="1604"/>
      <c r="J26" s="169"/>
      <c r="K26" s="465"/>
      <c r="L26" s="823"/>
      <c r="M26" s="824"/>
      <c r="N26" s="823"/>
      <c r="O26" s="824"/>
      <c r="P26" s="823"/>
      <c r="Q26" s="824"/>
      <c r="R26" s="822"/>
      <c r="S26" s="825"/>
      <c r="T26" s="826"/>
      <c r="U26" s="924"/>
      <c r="V26" s="293"/>
      <c r="W26" s="293"/>
      <c r="X26" s="293"/>
      <c r="Y26" s="20"/>
      <c r="Z26" s="20"/>
      <c r="AA26" s="20"/>
      <c r="AB26" s="10"/>
      <c r="AC26" s="169"/>
      <c r="AD26" s="10"/>
      <c r="AE26" s="11"/>
      <c r="AF26" s="11"/>
      <c r="AG26" s="55"/>
      <c r="AH26" s="11"/>
      <c r="AI26" s="11"/>
      <c r="AJ26" s="11"/>
      <c r="AK26" s="11"/>
      <c r="AS26" s="10"/>
      <c r="AT26" s="10"/>
      <c r="AY26" s="1104"/>
    </row>
    <row r="27" spans="1:53" ht="23.25">
      <c r="A27" s="816"/>
      <c r="B27" s="817"/>
      <c r="C27" s="817"/>
      <c r="D27" s="1595" t="s">
        <v>206</v>
      </c>
      <c r="E27" s="1595"/>
      <c r="F27" s="1595"/>
      <c r="G27" s="817"/>
      <c r="H27" s="817"/>
      <c r="I27" s="817"/>
      <c r="J27" s="464"/>
      <c r="K27" s="818"/>
      <c r="L27" s="817"/>
      <c r="M27" s="817"/>
      <c r="N27" s="817"/>
      <c r="O27" s="817"/>
      <c r="P27" s="817"/>
      <c r="Q27" s="817"/>
      <c r="R27" s="817"/>
      <c r="S27" s="817"/>
      <c r="T27" s="819"/>
      <c r="U27" s="924"/>
      <c r="V27" s="293"/>
      <c r="W27" s="293"/>
      <c r="X27" s="293"/>
      <c r="Y27" s="20"/>
      <c r="Z27" s="20"/>
      <c r="AA27" s="20"/>
      <c r="AB27" s="10"/>
      <c r="AC27" s="169"/>
      <c r="AD27" s="10"/>
      <c r="AE27" s="11"/>
      <c r="AF27" s="11"/>
      <c r="AG27" s="55"/>
      <c r="AH27" s="11"/>
      <c r="AI27" s="11"/>
      <c r="AJ27" s="11"/>
      <c r="AK27" s="11"/>
      <c r="AS27" s="10"/>
      <c r="AT27" s="10"/>
      <c r="AY27" s="1104"/>
    </row>
    <row r="28" spans="1:53" ht="12.75" customHeight="1" thickBot="1">
      <c r="A28" s="827"/>
      <c r="B28" s="828"/>
      <c r="C28" s="828"/>
      <c r="D28" s="828"/>
      <c r="E28" s="829"/>
      <c r="F28" s="829"/>
      <c r="G28" s="828"/>
      <c r="H28" s="829"/>
      <c r="I28" s="828"/>
      <c r="J28" s="829"/>
      <c r="K28" s="830"/>
      <c r="L28" s="831"/>
      <c r="M28" s="830"/>
      <c r="N28" s="831"/>
      <c r="O28" s="832"/>
      <c r="P28" s="831"/>
      <c r="Q28" s="833"/>
      <c r="R28" s="831"/>
      <c r="S28" s="833"/>
      <c r="T28" s="834"/>
      <c r="U28" s="923"/>
      <c r="V28" s="292"/>
      <c r="W28" s="292"/>
      <c r="X28" s="292"/>
      <c r="Y28" s="10"/>
      <c r="Z28" s="10"/>
      <c r="AA28" s="10"/>
      <c r="AB28" s="10"/>
      <c r="AC28" s="169"/>
      <c r="AD28" s="10"/>
      <c r="AE28" s="11"/>
      <c r="AF28" s="11"/>
      <c r="AG28" s="55"/>
      <c r="AH28" s="11"/>
      <c r="AI28" s="11"/>
      <c r="AJ28" s="11"/>
      <c r="AK28" s="11"/>
      <c r="AS28" s="10"/>
      <c r="AT28" s="10"/>
      <c r="AY28" s="1104"/>
    </row>
    <row r="29" spans="1:53" s="1149" customFormat="1" ht="34.5" thickTop="1" thickBot="1">
      <c r="P29" s="1150"/>
      <c r="R29" s="1150"/>
      <c r="T29" s="1150"/>
      <c r="U29" s="1151"/>
      <c r="V29" s="1152"/>
      <c r="W29" s="1152"/>
      <c r="X29" s="1152"/>
      <c r="Y29" s="1152"/>
      <c r="Z29" s="1152"/>
      <c r="AA29" s="1152"/>
      <c r="AB29" s="1152"/>
      <c r="AC29" s="1152"/>
      <c r="AD29" s="1152"/>
      <c r="AE29" s="1152"/>
      <c r="AF29" s="1152"/>
      <c r="AG29" s="1152"/>
      <c r="AH29" s="1153"/>
      <c r="AI29" s="1153"/>
      <c r="AY29" s="1104"/>
      <c r="AZ29" s="169"/>
      <c r="BA29" s="169"/>
    </row>
    <row r="30" spans="1:53" ht="27" thickTop="1">
      <c r="A30" s="1602" t="s">
        <v>14</v>
      </c>
      <c r="B30" s="1603"/>
      <c r="C30" s="1603"/>
      <c r="D30" s="1603"/>
      <c r="E30" s="1603"/>
      <c r="F30" s="871" t="s">
        <v>150</v>
      </c>
      <c r="G30" s="1589" t="str">
        <f>IF('BR3'!$K$2="ACTIVE",'BR3'!G30,IF('BR2'!$K$2="ACTIVE",'BR2'!G30,IF('BR1'!$K$2="ACTIVE",'BR1'!G30,'ORIGINAL BUDGET'!G30)))</f>
        <v>RPPC</v>
      </c>
      <c r="H30" s="1590">
        <f>IF('BR3'!$K$2="ACTIVE",'BR3'!H30,IF('BR2'!$K$2="ACTIVE",'BR2'!H30,IF('BR1'!$K$2="ACTIVE",'BR1'!H30,'ORIGINAL BUDGET'!H30)))</f>
        <v>0</v>
      </c>
      <c r="I30" s="1589" t="str">
        <f>IF('BR3'!$K$2="ACTIVE",'BR3'!I30,IF('BR2'!$K$2="ACTIVE",'BR2'!I30,IF('BR1'!$K$2="ACTIVE",'BR1'!I30,'ORIGINAL BUDGET'!I30)))</f>
        <v xml:space="preserve">RPPC </v>
      </c>
      <c r="J30" s="1590">
        <f>IF('BR3'!$K$2="ACTIVE",'BR3'!J30,IF('BR2'!$K$2="ACTIVE",'BR2'!J30,IF('BR1'!$K$2="ACTIVE",'BR1'!J30,'ORIGINAL BUDGET'!J30)))</f>
        <v>0</v>
      </c>
      <c r="K30" s="1589">
        <f>IF('BR3'!$K$2="ACTIVE",'BR3'!K30,IF('BR2'!$K$2="ACTIVE",'BR2'!K30,IF('BR1'!$K$2="ACTIVE",'BR1'!K30,'ORIGINAL BUDGET'!K30)))</f>
        <v>0</v>
      </c>
      <c r="L30" s="1590">
        <f>IF('BR3'!$K$2="ACTIVE",'BR3'!L30,IF('BR2'!$K$2="ACTIVE",'BR2'!L30,IF('BR1'!$K$2="ACTIVE",'BR1'!L30,'ORIGINAL BUDGET'!L30)))</f>
        <v>0</v>
      </c>
      <c r="M30" s="1589">
        <f>IF('BR3'!$K$2="ACTIVE",'BR3'!M30,IF('BR2'!$K$2="ACTIVE",'BR2'!M30,IF('BR1'!$K$2="ACTIVE",'BR1'!M30,'ORIGINAL BUDGET'!M30)))</f>
        <v>0</v>
      </c>
      <c r="N30" s="1590">
        <f>IF('BR3'!$K$2="ACTIVE",'BR3'!N30,IF('BR2'!$K$2="ACTIVE",'BR2'!N30,IF('BR1'!$K$2="ACTIVE",'BR1'!N30,'ORIGINAL BUDGET'!N30)))</f>
        <v>0</v>
      </c>
      <c r="O30" s="1589">
        <f>IF('BR3'!$K$2="ACTIVE",'BR3'!O30,IF('BR2'!$K$2="ACTIVE",'BR2'!O30,IF('BR1'!$K$2="ACTIVE",'BR1'!O30,'ORIGINAL BUDGET'!O30)))</f>
        <v>0</v>
      </c>
      <c r="P30" s="1590">
        <f>IF('BR3'!$K$2="ACTIVE",'BR3'!P30,IF('BR2'!$K$2="ACTIVE",'BR2'!P30,IF('BR1'!$K$2="ACTIVE",'BR1'!P30,'ORIGINAL BUDGET'!P30)))</f>
        <v>0</v>
      </c>
      <c r="Q30" s="1589">
        <f>IF('BR3'!$K$2="ACTIVE",'BR3'!Q30,IF('BR2'!$K$2="ACTIVE",'BR2'!Q30,IF('BR1'!$K$2="ACTIVE",'BR1'!Q30,'ORIGINAL BUDGET'!Q30)))</f>
        <v>0</v>
      </c>
      <c r="R30" s="1590">
        <f>IF('BR3'!$K$2="ACTIVE",'BR3'!R30,IF('BR2'!$K$2="ACTIVE",'BR2'!R30,IF('BR1'!$K$2="ACTIVE",'BR1'!R30,'ORIGINAL BUDGET'!R30)))</f>
        <v>0</v>
      </c>
      <c r="S30" s="1589">
        <f>IF('BR3'!$K$2="ACTIVE",'BR3'!S30,IF('BR2'!$K$2="ACTIVE",'BR2'!S30,IF('BR1'!$K$2="ACTIVE",'BR1'!S30,'ORIGINAL BUDGET'!S30)))</f>
        <v>0</v>
      </c>
      <c r="T30" s="1590">
        <f>IF('BR3'!$K$2="ACTIVE",'BR3'!T30,IF('BR2'!$K$2="ACTIVE",'BR2'!T30,IF('BR1'!$K$2="ACTIVE",'BR1'!T30,'ORIGINAL BUDGET'!T30)))</f>
        <v>0</v>
      </c>
      <c r="U30" s="446"/>
      <c r="V30" s="317"/>
      <c r="W30" s="317"/>
      <c r="X30" s="317"/>
      <c r="Y30" s="317"/>
      <c r="Z30" s="317"/>
      <c r="AA30" s="317"/>
      <c r="AB30" s="294"/>
      <c r="AC30" s="294"/>
      <c r="AD30" s="294"/>
      <c r="AE30" s="294"/>
      <c r="AF30" s="294"/>
      <c r="AG30" s="294"/>
      <c r="AH30" s="316"/>
      <c r="AI30" s="316"/>
      <c r="AJ30" s="57"/>
      <c r="AK30" s="57"/>
      <c r="AL30" s="57"/>
      <c r="AM30" s="57"/>
      <c r="AN30" s="57"/>
      <c r="AO30" s="57"/>
      <c r="AP30" s="57"/>
      <c r="AQ30" s="57"/>
      <c r="AR30" s="57"/>
      <c r="AS30" s="57"/>
      <c r="AT30" s="57"/>
      <c r="AU30" s="57"/>
      <c r="AV30" s="57"/>
      <c r="AW30" s="57"/>
      <c r="AX30" s="57"/>
      <c r="AY30" s="1104"/>
    </row>
    <row r="31" spans="1:53" ht="16.5" thickBot="1">
      <c r="A31" s="872"/>
      <c r="B31" s="873"/>
      <c r="C31" s="873"/>
      <c r="D31" s="873"/>
      <c r="E31" s="873"/>
      <c r="F31" s="875" t="s">
        <v>149</v>
      </c>
      <c r="G31" s="911"/>
      <c r="H31" s="586">
        <f>IF('BR3'!$K$2="ACTIVE",'BR3'!H31,IF('BR2'!$K$2="ACTIVE",'BR2'!H31,IF('BR1'!$K$2="ACTIVE",'BR1'!H31,'ORIGINAL BUDGET'!H31)))</f>
        <v>53110</v>
      </c>
      <c r="I31" s="911"/>
      <c r="J31" s="586">
        <f>IF('BR3'!$K$2="ACTIVE",'BR3'!J31,IF('BR2'!$K$2="ACTIVE",'BR2'!J31,IF('BR1'!$K$2="ACTIVE",'BR1'!J31,'ORIGINAL BUDGET'!J31)))</f>
        <v>53129</v>
      </c>
      <c r="K31" s="911" t="s">
        <v>78</v>
      </c>
      <c r="L31" s="586">
        <f>IF('BR3'!$K$2="ACTIVE",'BR3'!L31,IF('BR2'!$K$2="ACTIVE",'BR2'!L31,IF('BR1'!$K$2="ACTIVE",'BR1'!L31,'ORIGINAL BUDGET'!L31)))</f>
        <v>0</v>
      </c>
      <c r="M31" s="911" t="s">
        <v>78</v>
      </c>
      <c r="N31" s="586">
        <f>IF('BR3'!$K$2="ACTIVE",'BR3'!N31,IF('BR2'!$K$2="ACTIVE",'BR2'!N31,IF('BR1'!$K$2="ACTIVE",'BR1'!N31,'ORIGINAL BUDGET'!N31)))</f>
        <v>0</v>
      </c>
      <c r="O31" s="911" t="s">
        <v>78</v>
      </c>
      <c r="P31" s="586">
        <f>IF('BR3'!$K$2="ACTIVE",'BR3'!P31,IF('BR2'!$K$2="ACTIVE",'BR2'!P31,IF('BR1'!$K$2="ACTIVE",'BR1'!P31,'ORIGINAL BUDGET'!P31)))</f>
        <v>0</v>
      </c>
      <c r="Q31" s="911"/>
      <c r="R31" s="586">
        <f>IF('BR3'!$K$2="ACTIVE",'BR3'!R31,IF('BR2'!$K$2="ACTIVE",'BR2'!R31,IF('BR1'!$K$2="ACTIVE",'BR1'!R31,'ORIGINAL BUDGET'!R31)))</f>
        <v>0</v>
      </c>
      <c r="S31" s="911" t="s">
        <v>78</v>
      </c>
      <c r="T31" s="586">
        <f>IF('BR3'!$K$2="ACTIVE",'BR3'!T31,IF('BR2'!$K$2="ACTIVE",'BR2'!T31,IF('BR1'!$K$2="ACTIVE",'BR1'!T31,'ORIGINAL BUDGET'!T31)))</f>
        <v>0</v>
      </c>
      <c r="U31" s="468" t="s">
        <v>78</v>
      </c>
      <c r="V31" s="318"/>
      <c r="W31" s="318"/>
      <c r="X31" s="318"/>
      <c r="Y31" s="318"/>
      <c r="Z31" s="318"/>
      <c r="AA31" s="318"/>
      <c r="AB31" s="275"/>
      <c r="AC31" s="275"/>
      <c r="AD31" s="275"/>
      <c r="AE31" s="275"/>
      <c r="AF31" s="275"/>
      <c r="AG31" s="275"/>
      <c r="AH31" s="275"/>
      <c r="AI31" s="275"/>
      <c r="AY31" s="1104"/>
    </row>
    <row r="32" spans="1:53" ht="24.75" customHeight="1" thickTop="1">
      <c r="A32" s="877" t="str">
        <f>A11</f>
        <v>PERSONNEL</v>
      </c>
      <c r="B32" s="878"/>
      <c r="C32" s="878"/>
      <c r="D32" s="879"/>
      <c r="E32" s="880"/>
      <c r="F32" s="880"/>
      <c r="G32" s="912"/>
      <c r="H32" s="882">
        <f>H11</f>
        <v>0</v>
      </c>
      <c r="I32" s="883"/>
      <c r="J32" s="882">
        <f>J11</f>
        <v>0</v>
      </c>
      <c r="K32" s="883"/>
      <c r="L32" s="882">
        <f>L11</f>
        <v>0</v>
      </c>
      <c r="M32" s="883"/>
      <c r="N32" s="882">
        <f>N11</f>
        <v>0</v>
      </c>
      <c r="O32" s="883"/>
      <c r="P32" s="882">
        <f>P11</f>
        <v>0</v>
      </c>
      <c r="Q32" s="883"/>
      <c r="R32" s="882">
        <f>R11</f>
        <v>0</v>
      </c>
      <c r="S32" s="883"/>
      <c r="T32" s="882">
        <f>T11</f>
        <v>0</v>
      </c>
      <c r="U32" s="194"/>
      <c r="V32" s="295"/>
      <c r="W32" s="295"/>
      <c r="X32" s="295"/>
      <c r="Y32" s="295"/>
      <c r="Z32" s="295"/>
      <c r="AA32" s="295"/>
      <c r="AB32" s="295"/>
      <c r="AC32" s="295"/>
      <c r="AD32" s="295"/>
      <c r="AE32" s="295"/>
      <c r="AF32" s="295"/>
      <c r="AG32" s="295"/>
      <c r="AH32" s="316"/>
      <c r="AI32" s="316"/>
      <c r="AJ32" s="57"/>
      <c r="AK32" s="57"/>
      <c r="AL32" s="57"/>
      <c r="AM32" s="57"/>
      <c r="AN32" s="57"/>
      <c r="AO32" s="57"/>
      <c r="AP32" s="57"/>
      <c r="AQ32" s="57"/>
      <c r="AR32" s="57"/>
      <c r="AS32" s="57"/>
      <c r="AT32" s="57"/>
      <c r="AU32" s="57"/>
      <c r="AV32" s="57"/>
      <c r="AW32" s="57"/>
      <c r="AX32" s="57"/>
      <c r="AY32" s="1104"/>
    </row>
    <row r="33" spans="1:51" ht="24.75" customHeight="1">
      <c r="A33" s="884" t="str">
        <f>A12</f>
        <v>OPERATING EXPENSES</v>
      </c>
      <c r="B33" s="885"/>
      <c r="C33" s="885"/>
      <c r="D33" s="886"/>
      <c r="E33" s="887"/>
      <c r="F33" s="888"/>
      <c r="G33" s="912"/>
      <c r="H33" s="889">
        <f>H12</f>
        <v>0</v>
      </c>
      <c r="I33" s="890"/>
      <c r="J33" s="889">
        <f>J12</f>
        <v>0</v>
      </c>
      <c r="K33" s="890"/>
      <c r="L33" s="889">
        <f>L12</f>
        <v>0</v>
      </c>
      <c r="M33" s="890"/>
      <c r="N33" s="889">
        <f>N12</f>
        <v>0</v>
      </c>
      <c r="O33" s="890"/>
      <c r="P33" s="889">
        <f>P12</f>
        <v>0</v>
      </c>
      <c r="Q33" s="890"/>
      <c r="R33" s="889">
        <f>R12</f>
        <v>0</v>
      </c>
      <c r="S33" s="890"/>
      <c r="T33" s="889">
        <f>T12</f>
        <v>0</v>
      </c>
      <c r="U33" s="194"/>
      <c r="V33" s="295"/>
      <c r="W33" s="295"/>
      <c r="X33" s="295"/>
      <c r="Y33" s="295"/>
      <c r="Z33" s="295"/>
      <c r="AA33" s="295"/>
      <c r="AB33" s="295"/>
      <c r="AC33" s="295"/>
      <c r="AD33" s="295"/>
      <c r="AE33" s="295"/>
      <c r="AF33" s="295"/>
      <c r="AG33" s="295"/>
      <c r="AH33" s="316"/>
      <c r="AI33" s="316"/>
      <c r="AJ33" s="57"/>
      <c r="AK33" s="57"/>
      <c r="AL33" s="57"/>
      <c r="AM33" s="57"/>
      <c r="AN33" s="57"/>
      <c r="AO33" s="57"/>
      <c r="AP33" s="57"/>
      <c r="AQ33" s="57"/>
      <c r="AR33" s="57"/>
      <c r="AS33" s="57"/>
      <c r="AT33" s="57"/>
      <c r="AU33" s="57"/>
      <c r="AV33" s="57"/>
      <c r="AW33" s="57"/>
      <c r="AX33" s="57"/>
      <c r="AY33" s="1104"/>
    </row>
    <row r="34" spans="1:51" ht="24.75" customHeight="1">
      <c r="A34" s="891" t="str">
        <f>A13</f>
        <v>CAPITAL EXPENDITURES</v>
      </c>
      <c r="B34" s="885"/>
      <c r="C34" s="885"/>
      <c r="D34" s="886"/>
      <c r="E34" s="887"/>
      <c r="F34" s="888"/>
      <c r="G34" s="912"/>
      <c r="H34" s="889">
        <f>H13</f>
        <v>0</v>
      </c>
      <c r="I34" s="890"/>
      <c r="J34" s="889">
        <f>J13</f>
        <v>0</v>
      </c>
      <c r="K34" s="890"/>
      <c r="L34" s="889">
        <f>L13</f>
        <v>0</v>
      </c>
      <c r="M34" s="890"/>
      <c r="N34" s="889">
        <f>N13</f>
        <v>0</v>
      </c>
      <c r="O34" s="890"/>
      <c r="P34" s="889">
        <f>P13</f>
        <v>0</v>
      </c>
      <c r="Q34" s="890"/>
      <c r="R34" s="889">
        <f>R13</f>
        <v>0</v>
      </c>
      <c r="S34" s="890"/>
      <c r="T34" s="889">
        <f>T13</f>
        <v>0</v>
      </c>
      <c r="U34" s="194"/>
      <c r="V34" s="295"/>
      <c r="W34" s="295"/>
      <c r="X34" s="295"/>
      <c r="Y34" s="295"/>
      <c r="Z34" s="295"/>
      <c r="AA34" s="295"/>
      <c r="AB34" s="295"/>
      <c r="AC34" s="295"/>
      <c r="AD34" s="295"/>
      <c r="AE34" s="295"/>
      <c r="AF34" s="295"/>
      <c r="AG34" s="295"/>
      <c r="AH34" s="316"/>
      <c r="AI34" s="316"/>
      <c r="AJ34" s="57"/>
      <c r="AK34" s="57"/>
      <c r="AL34" s="57"/>
      <c r="AM34" s="57"/>
      <c r="AN34" s="57"/>
      <c r="AO34" s="57"/>
      <c r="AP34" s="57"/>
      <c r="AQ34" s="57"/>
      <c r="AR34" s="57"/>
      <c r="AS34" s="57"/>
      <c r="AT34" s="57"/>
      <c r="AU34" s="57"/>
      <c r="AV34" s="57"/>
      <c r="AW34" s="57"/>
      <c r="AX34" s="57"/>
      <c r="AY34" s="1104"/>
    </row>
    <row r="35" spans="1:51" ht="24.75" customHeight="1">
      <c r="A35" s="891" t="str">
        <f>A14</f>
        <v>OTHER COSTS</v>
      </c>
      <c r="B35" s="892"/>
      <c r="C35" s="892"/>
      <c r="D35" s="893"/>
      <c r="E35" s="894"/>
      <c r="F35" s="895"/>
      <c r="G35" s="912"/>
      <c r="H35" s="896">
        <f>H14</f>
        <v>0</v>
      </c>
      <c r="I35" s="890"/>
      <c r="J35" s="896">
        <f>J14</f>
        <v>0</v>
      </c>
      <c r="K35" s="890"/>
      <c r="L35" s="896">
        <f>L14</f>
        <v>0</v>
      </c>
      <c r="M35" s="890"/>
      <c r="N35" s="896">
        <f>N14</f>
        <v>0</v>
      </c>
      <c r="O35" s="890"/>
      <c r="P35" s="896">
        <f>P14</f>
        <v>0</v>
      </c>
      <c r="Q35" s="890"/>
      <c r="R35" s="896">
        <f>R14</f>
        <v>0</v>
      </c>
      <c r="S35" s="890"/>
      <c r="T35" s="896">
        <f>T14</f>
        <v>0</v>
      </c>
      <c r="U35" s="194"/>
      <c r="V35" s="295"/>
      <c r="W35" s="295"/>
      <c r="X35" s="295"/>
      <c r="Y35" s="295"/>
      <c r="Z35" s="295"/>
      <c r="AA35" s="295"/>
      <c r="AB35" s="295"/>
      <c r="AC35" s="295"/>
      <c r="AD35" s="295"/>
      <c r="AE35" s="295"/>
      <c r="AF35" s="295"/>
      <c r="AG35" s="295"/>
      <c r="AH35" s="316"/>
      <c r="AI35" s="316"/>
      <c r="AJ35" s="57"/>
      <c r="AK35" s="57"/>
      <c r="AL35" s="57"/>
      <c r="AM35" s="57"/>
      <c r="AN35" s="57"/>
      <c r="AO35" s="57"/>
      <c r="AP35" s="57"/>
      <c r="AQ35" s="57"/>
      <c r="AR35" s="57"/>
      <c r="AS35" s="57"/>
      <c r="AT35" s="57"/>
      <c r="AU35" s="57"/>
      <c r="AV35" s="57"/>
      <c r="AW35" s="57"/>
      <c r="AX35" s="57"/>
      <c r="AY35" s="1104"/>
    </row>
    <row r="36" spans="1:51" ht="24.75" customHeight="1" thickBot="1">
      <c r="A36" s="897" t="str">
        <f>A15</f>
        <v>INDIRECT COSTS</v>
      </c>
      <c r="B36" s="898"/>
      <c r="C36" s="898"/>
      <c r="D36" s="899"/>
      <c r="E36" s="900"/>
      <c r="F36" s="901"/>
      <c r="G36" s="912"/>
      <c r="H36" s="902">
        <f>H15</f>
        <v>0</v>
      </c>
      <c r="I36" s="890"/>
      <c r="J36" s="902">
        <f>J15</f>
        <v>0</v>
      </c>
      <c r="K36" s="890"/>
      <c r="L36" s="902">
        <f>L15</f>
        <v>0</v>
      </c>
      <c r="M36" s="890"/>
      <c r="N36" s="902">
        <f>N15</f>
        <v>0</v>
      </c>
      <c r="O36" s="890"/>
      <c r="P36" s="902">
        <f>P15</f>
        <v>0</v>
      </c>
      <c r="Q36" s="890"/>
      <c r="R36" s="902">
        <f>R15</f>
        <v>0</v>
      </c>
      <c r="S36" s="890"/>
      <c r="T36" s="902">
        <f>T15</f>
        <v>0</v>
      </c>
      <c r="U36" s="194"/>
      <c r="V36" s="295"/>
      <c r="W36" s="295"/>
      <c r="X36" s="295"/>
      <c r="Y36" s="295"/>
      <c r="Z36" s="295"/>
      <c r="AA36" s="295"/>
      <c r="AB36" s="295"/>
      <c r="AC36" s="295"/>
      <c r="AD36" s="295"/>
      <c r="AE36" s="295"/>
      <c r="AF36" s="295"/>
      <c r="AG36" s="295"/>
      <c r="AH36" s="316"/>
      <c r="AI36" s="316"/>
      <c r="AJ36" s="57"/>
      <c r="AY36" s="1104"/>
    </row>
    <row r="37" spans="1:51" ht="24.75" customHeight="1" thickTop="1" thickBot="1">
      <c r="A37" s="903"/>
      <c r="B37" s="904" t="s">
        <v>65</v>
      </c>
      <c r="C37" s="904"/>
      <c r="D37" s="905"/>
      <c r="E37" s="906"/>
      <c r="F37" s="907">
        <f>H37+J37+L37+R37+T37+N37+P37</f>
        <v>0</v>
      </c>
      <c r="G37" s="913"/>
      <c r="H37" s="909">
        <f>SUM(H32:H36)</f>
        <v>0</v>
      </c>
      <c r="I37" s="910"/>
      <c r="J37" s="909">
        <f>SUM(J32:J36)</f>
        <v>0</v>
      </c>
      <c r="K37" s="910"/>
      <c r="L37" s="909">
        <f>SUM(L32:L36)</f>
        <v>0</v>
      </c>
      <c r="M37" s="910"/>
      <c r="N37" s="909">
        <f>SUM(N32:N36)</f>
        <v>0</v>
      </c>
      <c r="O37" s="910"/>
      <c r="P37" s="909">
        <f>SUM(P32:P36)</f>
        <v>0</v>
      </c>
      <c r="Q37" s="910"/>
      <c r="R37" s="909">
        <f>SUM(R32:R36)</f>
        <v>0</v>
      </c>
      <c r="S37" s="910"/>
      <c r="T37" s="909">
        <f>SUM(T32:T36)</f>
        <v>0</v>
      </c>
      <c r="U37" s="194"/>
      <c r="V37" s="295"/>
      <c r="W37" s="295"/>
      <c r="X37" s="295"/>
      <c r="Y37" s="295"/>
      <c r="Z37" s="295"/>
      <c r="AA37" s="295"/>
      <c r="AB37" s="295"/>
      <c r="AC37" s="295"/>
      <c r="AD37" s="295"/>
      <c r="AE37" s="295"/>
      <c r="AF37" s="295"/>
      <c r="AG37" s="295"/>
      <c r="AH37" s="316"/>
      <c r="AI37" s="316"/>
      <c r="AJ37" s="57"/>
      <c r="AY37" s="1104"/>
    </row>
    <row r="38" spans="1:51" ht="15.95" customHeight="1" thickTop="1" thickBot="1">
      <c r="A38" s="1209"/>
      <c r="B38" s="1209"/>
      <c r="C38" s="1209"/>
      <c r="D38" s="1209"/>
      <c r="E38" s="1210"/>
      <c r="F38" s="1210"/>
      <c r="G38" s="1211"/>
      <c r="H38" s="1212"/>
      <c r="I38" s="1213"/>
      <c r="J38" s="1212"/>
      <c r="K38" s="1211"/>
      <c r="L38" s="1212"/>
      <c r="M38" s="1213"/>
      <c r="N38" s="1212"/>
      <c r="O38" s="1213"/>
      <c r="P38" s="1212"/>
      <c r="Q38" s="1213"/>
      <c r="R38" s="1212"/>
      <c r="S38" s="1213"/>
      <c r="T38" s="1212"/>
      <c r="U38" s="215"/>
      <c r="V38" s="286"/>
      <c r="W38" s="286"/>
      <c r="X38" s="286"/>
      <c r="Y38" s="286"/>
      <c r="Z38" s="286"/>
      <c r="AA38" s="286"/>
      <c r="AB38" s="286"/>
      <c r="AC38" s="286"/>
      <c r="AD38" s="286"/>
      <c r="AE38" s="286"/>
      <c r="AF38" s="286"/>
      <c r="AG38" s="286"/>
      <c r="AH38" s="316"/>
      <c r="AI38" s="316"/>
      <c r="AJ38" s="55"/>
      <c r="AY38" s="1104"/>
    </row>
    <row r="39" spans="1:51" ht="21" customHeight="1" thickTop="1">
      <c r="A39" s="1739" t="str">
        <f>A11</f>
        <v>PERSONNEL</v>
      </c>
      <c r="B39" s="1740"/>
      <c r="C39" s="1740"/>
      <c r="D39" s="1740"/>
      <c r="E39" s="1740"/>
      <c r="F39" s="1740"/>
      <c r="G39" s="1736" t="s">
        <v>84</v>
      </c>
      <c r="H39" s="1737"/>
      <c r="I39" s="1737"/>
      <c r="J39" s="1737"/>
      <c r="K39" s="1737"/>
      <c r="L39" s="1737"/>
      <c r="M39" s="1737"/>
      <c r="N39" s="1737"/>
      <c r="O39" s="1737"/>
      <c r="P39" s="1737"/>
      <c r="Q39" s="1737"/>
      <c r="R39" s="1737"/>
      <c r="S39" s="1737"/>
      <c r="T39" s="1737"/>
      <c r="U39" s="1237"/>
      <c r="V39" s="275"/>
      <c r="W39" s="275"/>
      <c r="X39" s="275"/>
      <c r="Y39" s="275"/>
      <c r="Z39" s="275"/>
      <c r="AA39" s="275"/>
      <c r="AB39" s="275"/>
      <c r="AC39" s="275"/>
      <c r="AD39" s="275"/>
      <c r="AE39" s="275"/>
      <c r="AF39" s="275"/>
      <c r="AG39" s="275"/>
      <c r="AH39" s="275"/>
      <c r="AI39" s="275"/>
      <c r="AK39" s="55"/>
      <c r="AL39" s="55"/>
      <c r="AM39" s="55"/>
      <c r="AN39" s="55"/>
      <c r="AO39" s="55"/>
      <c r="AP39" s="55"/>
      <c r="AQ39" s="55"/>
      <c r="AR39" s="55"/>
      <c r="AU39" s="55"/>
      <c r="AV39" s="55"/>
      <c r="AW39" s="55"/>
      <c r="AX39" s="55"/>
      <c r="AY39" s="1104"/>
    </row>
    <row r="40" spans="1:51" ht="15.75" thickBot="1">
      <c r="A40" s="1584"/>
      <c r="B40" s="1586"/>
      <c r="C40" s="1586"/>
      <c r="D40" s="1586"/>
      <c r="E40" s="1586"/>
      <c r="F40" s="1586"/>
      <c r="G40" s="1214" t="str">
        <f>'Fund Rec'!G48</f>
        <v/>
      </c>
      <c r="H40" s="1215">
        <f>'Fund Rec'!H48</f>
        <v>0</v>
      </c>
      <c r="I40" s="1216" t="str">
        <f>'Fund Rec'!I48</f>
        <v/>
      </c>
      <c r="J40" s="1217">
        <f>'Fund Rec'!J48</f>
        <v>0</v>
      </c>
      <c r="K40" s="1214" t="str">
        <f>'Fund Rec'!K48</f>
        <v/>
      </c>
      <c r="L40" s="1215">
        <f>'Fund Rec'!L48</f>
        <v>0</v>
      </c>
      <c r="M40" s="1216" t="str">
        <f>'Fund Rec'!M48</f>
        <v/>
      </c>
      <c r="N40" s="1218">
        <f>'Fund Rec'!N48</f>
        <v>0</v>
      </c>
      <c r="O40" s="1216" t="str">
        <f>'Fund Rec'!O48</f>
        <v/>
      </c>
      <c r="P40" s="1215">
        <f>'Fund Rec'!P48</f>
        <v>0</v>
      </c>
      <c r="Q40" s="1216" t="str">
        <f>'Fund Rec'!Q48</f>
        <v/>
      </c>
      <c r="R40" s="1215">
        <f>'Fund Rec'!R48</f>
        <v>0</v>
      </c>
      <c r="S40" s="1216" t="str">
        <f>'Fund Rec'!S48</f>
        <v/>
      </c>
      <c r="T40" s="1215">
        <f>'Fund Rec'!T48</f>
        <v>0</v>
      </c>
      <c r="U40" s="139"/>
      <c r="V40" s="319"/>
      <c r="W40" s="319"/>
      <c r="X40" s="319"/>
      <c r="Y40" s="319"/>
      <c r="Z40" s="319"/>
      <c r="AA40" s="319"/>
      <c r="AB40" s="320"/>
      <c r="AC40" s="320"/>
      <c r="AD40" s="320"/>
      <c r="AE40" s="320"/>
      <c r="AF40" s="320"/>
      <c r="AG40" s="320"/>
      <c r="AH40" s="321"/>
      <c r="AI40" s="292"/>
      <c r="AJ40" s="2"/>
      <c r="AY40" s="1104"/>
    </row>
    <row r="41" spans="1:51" ht="25.5" customHeight="1" thickTop="1" thickBot="1">
      <c r="A41" s="30"/>
      <c r="B41" s="24"/>
      <c r="C41" s="24"/>
      <c r="D41" s="150"/>
      <c r="E41" s="129" t="str">
        <f>'ORIGINAL BUDGET'!E41</f>
        <v>TOTAL PERSONNEL COSTS</v>
      </c>
      <c r="F41" s="445">
        <f>F43+F42</f>
        <v>0</v>
      </c>
      <c r="G41" s="601"/>
      <c r="H41" s="602">
        <f>H43+H42</f>
        <v>0</v>
      </c>
      <c r="I41" s="592"/>
      <c r="J41" s="445">
        <f>J43+J42</f>
        <v>0</v>
      </c>
      <c r="K41" s="601"/>
      <c r="L41" s="689">
        <f>L43+L42</f>
        <v>0</v>
      </c>
      <c r="M41" s="683"/>
      <c r="N41" s="689">
        <f>N43+N42</f>
        <v>0</v>
      </c>
      <c r="O41" s="683"/>
      <c r="P41" s="693">
        <f>P43+P42</f>
        <v>0</v>
      </c>
      <c r="Q41" s="686"/>
      <c r="R41" s="679">
        <f>R43+R42</f>
        <v>0</v>
      </c>
      <c r="S41" s="688"/>
      <c r="T41" s="679">
        <f>T43+T42</f>
        <v>0</v>
      </c>
      <c r="U41" s="405"/>
      <c r="V41" s="297"/>
      <c r="W41" s="297"/>
      <c r="X41" s="297"/>
      <c r="Y41" s="297"/>
      <c r="Z41" s="297"/>
      <c r="AA41" s="297"/>
      <c r="AB41" s="322"/>
      <c r="AC41" s="322"/>
      <c r="AD41" s="322"/>
      <c r="AE41" s="322"/>
      <c r="AF41" s="322"/>
      <c r="AG41" s="322"/>
      <c r="AH41" s="297"/>
      <c r="AI41" s="297"/>
      <c r="AJ41" s="191"/>
      <c r="AY41" s="1104"/>
    </row>
    <row r="42" spans="1:51" ht="24" customHeight="1" thickTop="1" thickBot="1">
      <c r="A42" s="31"/>
      <c r="B42" s="1776" t="s">
        <v>195</v>
      </c>
      <c r="C42" s="1777"/>
      <c r="D42" s="1777"/>
      <c r="E42" s="1778"/>
      <c r="F42" s="587">
        <f>H42+J42+L42+N42+P42+R42+T42</f>
        <v>0</v>
      </c>
      <c r="G42" s="597"/>
      <c r="H42" s="598">
        <f>AK95</f>
        <v>0</v>
      </c>
      <c r="I42" s="8"/>
      <c r="J42" s="677">
        <f>AL95</f>
        <v>0</v>
      </c>
      <c r="K42" s="680"/>
      <c r="L42" s="690">
        <f>AM95</f>
        <v>0</v>
      </c>
      <c r="M42" s="8"/>
      <c r="N42" s="690">
        <f>AN95</f>
        <v>0</v>
      </c>
      <c r="O42" s="8"/>
      <c r="P42" s="690">
        <f>AO95</f>
        <v>0</v>
      </c>
      <c r="Q42" s="8"/>
      <c r="R42" s="690">
        <f>AP95</f>
        <v>0</v>
      </c>
      <c r="S42" s="8"/>
      <c r="T42" s="681">
        <f>AQ95</f>
        <v>0</v>
      </c>
      <c r="U42" s="406"/>
      <c r="V42" s="298"/>
      <c r="W42" s="298"/>
      <c r="X42" s="298"/>
      <c r="Y42" s="298"/>
      <c r="Z42" s="298"/>
      <c r="AA42" s="298"/>
      <c r="AB42" s="323"/>
      <c r="AC42" s="323"/>
      <c r="AD42" s="323"/>
      <c r="AE42" s="323"/>
      <c r="AF42" s="323"/>
      <c r="AG42" s="323"/>
      <c r="AH42" s="298"/>
      <c r="AI42" s="324"/>
      <c r="AJ42" s="216"/>
      <c r="AL42" s="329"/>
      <c r="AM42" s="329"/>
      <c r="AN42" s="329"/>
      <c r="AO42" s="329"/>
      <c r="AP42" s="329"/>
      <c r="AQ42" s="329"/>
      <c r="AU42" s="200"/>
      <c r="AV42" s="200"/>
      <c r="AW42" s="200"/>
      <c r="AX42" s="200"/>
      <c r="AY42" s="1104"/>
    </row>
    <row r="43" spans="1:51" ht="24" customHeight="1" thickTop="1" thickBot="1">
      <c r="A43" s="32"/>
      <c r="B43" s="22"/>
      <c r="C43" s="23"/>
      <c r="D43" s="23"/>
      <c r="E43" s="473" t="s">
        <v>24</v>
      </c>
      <c r="F43" s="588">
        <f>SUM(F45:F94)</f>
        <v>0</v>
      </c>
      <c r="G43" s="599"/>
      <c r="H43" s="600">
        <f>SUM(H45:H94)</f>
        <v>0</v>
      </c>
      <c r="I43" s="593"/>
      <c r="J43" s="449">
        <f>SUM(J45:J94)</f>
        <v>0</v>
      </c>
      <c r="K43" s="682"/>
      <c r="L43" s="691">
        <f>SUM(L45:L94)</f>
        <v>0</v>
      </c>
      <c r="M43" s="684"/>
      <c r="N43" s="692">
        <f>SUM(N45:N94)</f>
        <v>0</v>
      </c>
      <c r="O43" s="685"/>
      <c r="P43" s="694">
        <f>SUM(P45:P94)</f>
        <v>0</v>
      </c>
      <c r="Q43" s="687"/>
      <c r="R43" s="692">
        <f>SUM(R45:R94)</f>
        <v>0</v>
      </c>
      <c r="S43" s="593"/>
      <c r="T43" s="670">
        <f>SUM(T45:T94)</f>
        <v>0</v>
      </c>
      <c r="U43" s="406"/>
      <c r="V43" s="1720" t="s">
        <v>153</v>
      </c>
      <c r="W43" s="1721"/>
      <c r="X43" s="1721"/>
      <c r="Y43" s="1721"/>
      <c r="Z43" s="1721"/>
      <c r="AA43" s="1721"/>
      <c r="AB43" s="1721"/>
      <c r="AC43" s="1721"/>
      <c r="AD43" s="1721"/>
      <c r="AE43" s="1721"/>
      <c r="AF43" s="1721"/>
      <c r="AG43" s="1721"/>
      <c r="AH43" s="1721"/>
      <c r="AI43" s="1722"/>
      <c r="AJ43" s="217"/>
      <c r="AK43" s="1819" t="s">
        <v>76</v>
      </c>
      <c r="AL43" s="1820"/>
      <c r="AM43" s="1820"/>
      <c r="AN43" s="1820"/>
      <c r="AO43" s="1820"/>
      <c r="AP43" s="1820"/>
      <c r="AQ43" s="1820"/>
      <c r="AU43" s="258"/>
      <c r="AV43" s="258"/>
      <c r="AW43" s="258"/>
      <c r="AX43" s="258"/>
      <c r="AY43" s="1104"/>
    </row>
    <row r="44" spans="1:51" ht="102" customHeight="1" thickTop="1">
      <c r="A44" s="9"/>
      <c r="B44" s="1063" t="s">
        <v>31</v>
      </c>
      <c r="C44" s="1064" t="s">
        <v>212</v>
      </c>
      <c r="D44" s="1065" t="s">
        <v>33</v>
      </c>
      <c r="E44" s="1066" t="s">
        <v>34</v>
      </c>
      <c r="F44" s="1067" t="s">
        <v>47</v>
      </c>
      <c r="G44" s="1076"/>
      <c r="H44" s="1069"/>
      <c r="I44" s="1077"/>
      <c r="J44" s="1071"/>
      <c r="K44" s="1078"/>
      <c r="L44" s="1073"/>
      <c r="M44" s="1079"/>
      <c r="N44" s="1073"/>
      <c r="O44" s="1079"/>
      <c r="P44" s="1080"/>
      <c r="Q44" s="1081"/>
      <c r="R44" s="1082"/>
      <c r="S44" s="1083"/>
      <c r="T44" s="1080"/>
      <c r="U44" s="407"/>
      <c r="V44" s="489" t="str">
        <f>G5</f>
        <v>RPPC, 53110</v>
      </c>
      <c r="W44" s="490" t="s">
        <v>154</v>
      </c>
      <c r="X44" s="490" t="str">
        <f>I5</f>
        <v>RPPC , 53129</v>
      </c>
      <c r="Y44" s="490" t="s">
        <v>154</v>
      </c>
      <c r="Z44" s="490" t="str">
        <f>K5</f>
        <v/>
      </c>
      <c r="AA44" s="490" t="s">
        <v>154</v>
      </c>
      <c r="AB44" s="490" t="str">
        <f>M5</f>
        <v/>
      </c>
      <c r="AC44" s="490" t="s">
        <v>154</v>
      </c>
      <c r="AD44" s="490" t="str">
        <f>O5</f>
        <v/>
      </c>
      <c r="AE44" s="490" t="s">
        <v>154</v>
      </c>
      <c r="AF44" s="490" t="str">
        <f>Q5</f>
        <v/>
      </c>
      <c r="AG44" s="490" t="s">
        <v>154</v>
      </c>
      <c r="AH44" s="490" t="str">
        <f>S5</f>
        <v/>
      </c>
      <c r="AI44" s="491" t="s">
        <v>154</v>
      </c>
      <c r="AJ44" s="218"/>
      <c r="AK44" s="447" t="str">
        <f>$G$5</f>
        <v>RPPC, 53110</v>
      </c>
      <c r="AL44" s="447" t="str">
        <f>$I$5</f>
        <v>RPPC , 53129</v>
      </c>
      <c r="AM44" s="447" t="str">
        <f>$K$5</f>
        <v/>
      </c>
      <c r="AN44" s="447" t="str">
        <f>$M$5</f>
        <v/>
      </c>
      <c r="AO44" s="447" t="str">
        <f>$O$5</f>
        <v/>
      </c>
      <c r="AP44" s="447" t="str">
        <f>$Q$5</f>
        <v/>
      </c>
      <c r="AQ44" s="447" t="str">
        <f>$S$5</f>
        <v/>
      </c>
      <c r="AU44" s="137"/>
      <c r="AV44" s="137"/>
      <c r="AW44" s="137"/>
      <c r="AX44" s="137"/>
      <c r="AY44" s="1104"/>
    </row>
    <row r="45" spans="1:51" ht="23.25" customHeight="1">
      <c r="A45" s="122">
        <v>1</v>
      </c>
      <c r="B45" s="1020">
        <f>IF($L$2="","",IF($L$2="ORIGINAL",'ORIGINAL BUDGET'!$B45,IF($L$2="BR1",'BR1'!$B45,IF($L$2="BR2",'BR2'!$B45,IF($L$2="BR3",'BR3'!$B45)))))</f>
        <v>0</v>
      </c>
      <c r="C45" s="1029">
        <f>IF($L$2="","",IF($L$2="ORIGINAL",'ORIGINAL BUDGET'!$C45,IF($L$2="BR1",'BR1'!$C45,IF($L$2="BR2",'BR2'!$C45,IF($L$2="BR3",'BR3'!$C45)))))</f>
        <v>0</v>
      </c>
      <c r="D45" s="1023" t="str">
        <f>IF(F45="","",E45/F45)</f>
        <v/>
      </c>
      <c r="E45" s="1024"/>
      <c r="F45" s="589"/>
      <c r="G45" s="1022" t="str">
        <f>IF(AND(F45&lt;&gt;0, 1-I45-K45-Q45-S45-M45-O45),1-I45-K45-Q45-S45-M45-O45,"")</f>
        <v/>
      </c>
      <c r="H45" s="811">
        <f t="shared" ref="H45:H94" si="10">IF(AND(G45*F45&lt;0.0001,G45*F45&gt;0),"",G45*F45)</f>
        <v>0</v>
      </c>
      <c r="I45" s="1025"/>
      <c r="J45" s="811">
        <f>F45*I45</f>
        <v>0</v>
      </c>
      <c r="K45" s="858"/>
      <c r="L45" s="811">
        <f>F45*K45</f>
        <v>0</v>
      </c>
      <c r="M45" s="858"/>
      <c r="N45" s="811">
        <f>F45*M45</f>
        <v>0</v>
      </c>
      <c r="O45" s="858"/>
      <c r="P45" s="811">
        <f>F45*O45</f>
        <v>0</v>
      </c>
      <c r="Q45" s="858"/>
      <c r="R45" s="811">
        <f>F45*Q45</f>
        <v>0</v>
      </c>
      <c r="S45" s="858"/>
      <c r="T45" s="811">
        <f>F45*S45</f>
        <v>0</v>
      </c>
      <c r="U45" s="149"/>
      <c r="V45" s="492" t="str">
        <f>IF(AND('BR3'!$K$2="ACTIVE",'BR3'!H45&gt;0),"Yes",IF(AND('BR2'!$K$2="ACTIVE",'BR2'!H45&gt;0),"Yes",IF(AND('BR1'!$K$2="ACTIVE",'BR1'!H45&gt;0),"Yes",IF(AND('ORIGINAL BUDGET'!$K$2="ACTIVE",'ORIGINAL BUDGET'!H45&gt;0),"Yes",""))))</f>
        <v/>
      </c>
      <c r="W45" s="493"/>
      <c r="X45" s="325" t="str">
        <f>IF(AND('BR3'!$K$2="ACTIVE",'BR3'!J45&gt;0),"Yes",IF(AND('BR2'!$K$2="ACTIVE",'BR2'!J45&gt;0),"Yes",IF(AND('BR1'!$K$2="ACTIVE",'BR1'!J45&gt;0),"Yes",IF(AND('ORIGINAL BUDGET'!$K$2="ACTIVE",'ORIGINAL BUDGET'!J45&gt;0),"Yes",""))))</f>
        <v/>
      </c>
      <c r="Y45" s="493"/>
      <c r="Z45" s="325" t="str">
        <f>IF(AND('BR3'!$K$2="ACTIVE",'BR3'!L45&gt;0),"Yes",IF(AND('BR2'!$K$2="ACTIVE",'BR2'!L45&gt;0),"Yes",IF(AND('BR1'!$K$2="ACTIVE",'BR1'!L45&gt;0),"Yes",IF(AND('ORIGINAL BUDGET'!$K$2="ACTIVE",'ORIGINAL BUDGET'!L45&gt;0),"Yes",""))))</f>
        <v/>
      </c>
      <c r="AA45" s="493"/>
      <c r="AB45" s="325" t="str">
        <f>IF(AND('BR3'!$K$2="ACTIVE",'BR3'!N45&gt;0),"Yes",IF(AND('BR2'!$K$2="ACTIVE",'BR2'!N45&gt;0),"Yes",IF(AND('BR1'!$K$2="ACTIVE",'BR1'!N45&gt;0),"Yes",IF(AND('ORIGINAL BUDGET'!$K$2="ACTIVE",'ORIGINAL BUDGET'!N45&gt;0),"Yes",""))))</f>
        <v/>
      </c>
      <c r="AC45" s="493"/>
      <c r="AD45" s="325" t="str">
        <f>IF(AND('BR3'!$K$2="ACTIVE",'BR3'!P45&gt;0),"Yes",IF(AND('BR2'!$K$2="ACTIVE",'BR2'!P45&gt;0),"Yes",IF(AND('BR1'!$K$2="ACTIVE",'BR1'!P45&gt;0),"Yes",IF(AND('ORIGINAL BUDGET'!$K$2="ACTIVE",'ORIGINAL BUDGET'!P45&gt;0),"Yes",""))))</f>
        <v/>
      </c>
      <c r="AE45" s="493"/>
      <c r="AF45" s="325" t="str">
        <f>IF(AND('BR3'!$K$2="ACTIVE",'BR3'!R45&gt;0),"Yes",IF(AND('BR2'!$K$2="ACTIVE",'BR2'!R45&gt;0),"Yes",IF(AND('BR1'!$K$2="ACTIVE",'BR1'!R45&gt;0),"Yes",IF(AND('ORIGINAL BUDGET'!$K$2="ACTIVE",'ORIGINAL BUDGET'!R45&gt;0),"Yes",""))))</f>
        <v/>
      </c>
      <c r="AG45" s="493"/>
      <c r="AH45" s="493" t="str">
        <f>IF(AND('BR3'!$K$2="ACTIVE",'BR3'!T45&gt;0),"Yes",IF(AND('BR2'!$K$2="ACTIVE",'BR2'!T45&gt;0),"Yes",IF(AND('BR1'!$K$2="ACTIVE",'BR1'!T45&gt;0),"Yes",IF(AND('ORIGINAL BUDGET'!$K$2="ACTIVE",'ORIGINAL BUDGET'!T45&gt;0),"Yes",""))))</f>
        <v/>
      </c>
      <c r="AI45" s="494"/>
      <c r="AJ45" s="218"/>
      <c r="AK45" s="448">
        <f t="shared" ref="AK45:AK76" si="11">$E45*$G45</f>
        <v>0</v>
      </c>
      <c r="AL45" s="448">
        <f t="shared" ref="AL45:AL76" si="12">$E45*$I45</f>
        <v>0</v>
      </c>
      <c r="AM45" s="448">
        <f t="shared" ref="AM45:AM76" si="13">$E45*$K45</f>
        <v>0</v>
      </c>
      <c r="AN45" s="448">
        <f t="shared" ref="AN45:AN76" si="14">$E45*$M45</f>
        <v>0</v>
      </c>
      <c r="AO45" s="448">
        <f t="shared" ref="AO45:AO76" si="15">$E45*$O45</f>
        <v>0</v>
      </c>
      <c r="AP45" s="448">
        <f t="shared" ref="AP45:AP76" si="16">$E45*$Q45</f>
        <v>0</v>
      </c>
      <c r="AQ45" s="448">
        <f t="shared" ref="AQ45:AQ76" si="17">$E45*$S45</f>
        <v>0</v>
      </c>
      <c r="AU45" s="220"/>
      <c r="AV45" s="220"/>
      <c r="AW45" s="220"/>
      <c r="AX45" s="220"/>
      <c r="AY45" s="1104"/>
    </row>
    <row r="46" spans="1:51" ht="23.25" customHeight="1">
      <c r="A46" s="122">
        <v>2</v>
      </c>
      <c r="B46" s="273">
        <f>IF($L$2="","",IF($L$2="ORIGINAL",'ORIGINAL BUDGET'!$B46,IF($L$2="BR1",'BR1'!$B46,IF($L$2="BR2",'BR2'!$B46,IF($L$2="BR3",'BR3'!$B46)))))</f>
        <v>0</v>
      </c>
      <c r="C46" s="1028">
        <f>IF($L$2="","",IF($L$2="ORIGINAL",'ORIGINAL BUDGET'!$C46,IF($L$2="BR1",'BR1'!$C46,IF($L$2="BR2",'BR2'!$C46,IF($L$2="BR3",'BR3'!$C46)))))</f>
        <v>0</v>
      </c>
      <c r="D46" s="860" t="str">
        <f t="shared" ref="D46:D94" si="18">IF(F46="","",E46/F46)</f>
        <v/>
      </c>
      <c r="E46" s="404"/>
      <c r="F46" s="589"/>
      <c r="G46" s="845" t="str">
        <f t="shared" ref="G46:G94" si="19">IF(AND(F46&lt;&gt;0, 1-I46-K46-Q46-S46-M46-O46),1-I46-K46-Q46-S46-M46-O46,"")</f>
        <v/>
      </c>
      <c r="H46" s="811">
        <f t="shared" si="10"/>
        <v>0</v>
      </c>
      <c r="I46" s="840"/>
      <c r="J46" s="811">
        <f t="shared" ref="J46:J94" si="20">F46*I46</f>
        <v>0</v>
      </c>
      <c r="K46" s="843"/>
      <c r="L46" s="811">
        <f t="shared" ref="L46:L94" si="21">F46*K46</f>
        <v>0</v>
      </c>
      <c r="M46" s="843"/>
      <c r="N46" s="811">
        <f t="shared" ref="N46:N94" si="22">F46*M46</f>
        <v>0</v>
      </c>
      <c r="O46" s="843"/>
      <c r="P46" s="811">
        <f t="shared" ref="P46:P94" si="23">F46*O46</f>
        <v>0</v>
      </c>
      <c r="Q46" s="843"/>
      <c r="R46" s="811">
        <f t="shared" ref="R46:R94" si="24">F46*Q46</f>
        <v>0</v>
      </c>
      <c r="S46" s="843"/>
      <c r="T46" s="811">
        <f t="shared" ref="T46:T94" si="25">F46*S46</f>
        <v>0</v>
      </c>
      <c r="U46" s="149"/>
      <c r="V46" s="492" t="str">
        <f>IF(AND('BR3'!$K$2="ACTIVE",'BR3'!H46&gt;0),"Yes",IF(AND('BR2'!$K$2="ACTIVE",'BR2'!H46&gt;0),"Yes",IF(AND('BR1'!$K$2="ACTIVE",'BR1'!H46&gt;0),"Yes",IF(AND('ORIGINAL BUDGET'!$K$2="ACTIVE",'ORIGINAL BUDGET'!H46&gt;0),"Yes",""))))</f>
        <v/>
      </c>
      <c r="W46" s="493"/>
      <c r="X46" s="325" t="str">
        <f>IF(AND('BR3'!$K$2="ACTIVE",'BR3'!J46&gt;0),"Yes",IF(AND('BR2'!$K$2="ACTIVE",'BR2'!J46&gt;0),"Yes",IF(AND('BR1'!$K$2="ACTIVE",'BR1'!J46&gt;0),"Yes",IF(AND('ORIGINAL BUDGET'!$K$2="ACTIVE",'ORIGINAL BUDGET'!J46&gt;0),"Yes",""))))</f>
        <v/>
      </c>
      <c r="Y46" s="493"/>
      <c r="Z46" s="325" t="str">
        <f>IF(AND('BR3'!$K$2="ACTIVE",'BR3'!L46&gt;0),"Yes",IF(AND('BR2'!$K$2="ACTIVE",'BR2'!L46&gt;0),"Yes",IF(AND('BR1'!$K$2="ACTIVE",'BR1'!L46&gt;0),"Yes",IF(AND('ORIGINAL BUDGET'!$K$2="ACTIVE",'ORIGINAL BUDGET'!L46&gt;0),"Yes",""))))</f>
        <v/>
      </c>
      <c r="AA46" s="493"/>
      <c r="AB46" s="325" t="str">
        <f>IF(AND('BR3'!$K$2="ACTIVE",'BR3'!N46&gt;0),"Yes",IF(AND('BR2'!$K$2="ACTIVE",'BR2'!N46&gt;0),"Yes",IF(AND('BR1'!$K$2="ACTIVE",'BR1'!N46&gt;0),"Yes",IF(AND('ORIGINAL BUDGET'!$K$2="ACTIVE",'ORIGINAL BUDGET'!N46&gt;0),"Yes",""))))</f>
        <v/>
      </c>
      <c r="AC46" s="493"/>
      <c r="AD46" s="325" t="str">
        <f>IF(AND('BR3'!$K$2="ACTIVE",'BR3'!P46&gt;0),"Yes",IF(AND('BR2'!$K$2="ACTIVE",'BR2'!P46&gt;0),"Yes",IF(AND('BR1'!$K$2="ACTIVE",'BR1'!P46&gt;0),"Yes",IF(AND('ORIGINAL BUDGET'!$K$2="ACTIVE",'ORIGINAL BUDGET'!P46&gt;0),"Yes",""))))</f>
        <v/>
      </c>
      <c r="AE46" s="493"/>
      <c r="AF46" s="325" t="str">
        <f>IF(AND('BR3'!$K$2="ACTIVE",'BR3'!R46&gt;0),"Yes",IF(AND('BR2'!$K$2="ACTIVE",'BR2'!R46&gt;0),"Yes",IF(AND('BR1'!$K$2="ACTIVE",'BR1'!R46&gt;0),"Yes",IF(AND('ORIGINAL BUDGET'!$K$2="ACTIVE",'ORIGINAL BUDGET'!R46&gt;0),"Yes",""))))</f>
        <v/>
      </c>
      <c r="AG46" s="493"/>
      <c r="AH46" s="493" t="str">
        <f>IF(AND('BR3'!$K$2="ACTIVE",'BR3'!T46&gt;0),"Yes",IF(AND('BR2'!$K$2="ACTIVE",'BR2'!T46&gt;0),"Yes",IF(AND('BR1'!$K$2="ACTIVE",'BR1'!T46&gt;0),"Yes",IF(AND('ORIGINAL BUDGET'!$K$2="ACTIVE",'ORIGINAL BUDGET'!T46&gt;0),"Yes",""))))</f>
        <v/>
      </c>
      <c r="AI46" s="494"/>
      <c r="AJ46" s="218"/>
      <c r="AK46" s="448">
        <f t="shared" si="11"/>
        <v>0</v>
      </c>
      <c r="AL46" s="448">
        <f t="shared" si="12"/>
        <v>0</v>
      </c>
      <c r="AM46" s="448">
        <f t="shared" si="13"/>
        <v>0</v>
      </c>
      <c r="AN46" s="448">
        <f t="shared" si="14"/>
        <v>0</v>
      </c>
      <c r="AO46" s="448">
        <f t="shared" si="15"/>
        <v>0</v>
      </c>
      <c r="AP46" s="448">
        <f t="shared" si="16"/>
        <v>0</v>
      </c>
      <c r="AQ46" s="448">
        <f t="shared" si="17"/>
        <v>0</v>
      </c>
      <c r="AU46" s="220"/>
      <c r="AV46" s="220"/>
      <c r="AW46" s="220"/>
      <c r="AX46" s="220"/>
      <c r="AY46" s="1104"/>
    </row>
    <row r="47" spans="1:51" ht="23.25" customHeight="1">
      <c r="A47" s="122">
        <v>3</v>
      </c>
      <c r="B47" s="273">
        <f>IF($L$2="","",IF($L$2="ORIGINAL",'ORIGINAL BUDGET'!$B47,IF($L$2="BR1",'BR1'!$B47,IF($L$2="BR2",'BR2'!$B47,IF($L$2="BR3",'BR3'!$B47)))))</f>
        <v>0</v>
      </c>
      <c r="C47" s="1028">
        <f>IF($L$2="","",IF($L$2="ORIGINAL",'ORIGINAL BUDGET'!$C47,IF($L$2="BR1",'BR1'!$C47,IF($L$2="BR2",'BR2'!$C47,IF($L$2="BR3",'BR3'!$C47)))))</f>
        <v>0</v>
      </c>
      <c r="D47" s="860" t="str">
        <f t="shared" si="18"/>
        <v/>
      </c>
      <c r="E47" s="404"/>
      <c r="F47" s="589"/>
      <c r="G47" s="845" t="str">
        <f t="shared" si="19"/>
        <v/>
      </c>
      <c r="H47" s="811">
        <f t="shared" si="10"/>
        <v>0</v>
      </c>
      <c r="I47" s="840"/>
      <c r="J47" s="811">
        <f t="shared" si="20"/>
        <v>0</v>
      </c>
      <c r="K47" s="843"/>
      <c r="L47" s="811">
        <f t="shared" si="21"/>
        <v>0</v>
      </c>
      <c r="M47" s="843"/>
      <c r="N47" s="811">
        <f t="shared" si="22"/>
        <v>0</v>
      </c>
      <c r="O47" s="843"/>
      <c r="P47" s="811">
        <f t="shared" si="23"/>
        <v>0</v>
      </c>
      <c r="Q47" s="843"/>
      <c r="R47" s="811">
        <f t="shared" si="24"/>
        <v>0</v>
      </c>
      <c r="S47" s="843"/>
      <c r="T47" s="811">
        <f t="shared" si="25"/>
        <v>0</v>
      </c>
      <c r="U47" s="149"/>
      <c r="V47" s="492" t="str">
        <f>IF(AND('BR3'!$K$2="ACTIVE",'BR3'!H47&gt;0),"Yes",IF(AND('BR2'!$K$2="ACTIVE",'BR2'!H47&gt;0),"Yes",IF(AND('BR1'!$K$2="ACTIVE",'BR1'!H47&gt;0),"Yes",IF(AND('ORIGINAL BUDGET'!$K$2="ACTIVE",'ORIGINAL BUDGET'!H47&gt;0),"Yes",""))))</f>
        <v/>
      </c>
      <c r="W47" s="493"/>
      <c r="X47" s="325" t="str">
        <f>IF(AND('BR3'!$K$2="ACTIVE",'BR3'!J47&gt;0),"Yes",IF(AND('BR2'!$K$2="ACTIVE",'BR2'!J47&gt;0),"Yes",IF(AND('BR1'!$K$2="ACTIVE",'BR1'!J47&gt;0),"Yes",IF(AND('ORIGINAL BUDGET'!$K$2="ACTIVE",'ORIGINAL BUDGET'!J47&gt;0),"Yes",""))))</f>
        <v/>
      </c>
      <c r="Y47" s="493"/>
      <c r="Z47" s="325" t="str">
        <f>IF(AND('BR3'!$K$2="ACTIVE",'BR3'!L47&gt;0),"Yes",IF(AND('BR2'!$K$2="ACTIVE",'BR2'!L47&gt;0),"Yes",IF(AND('BR1'!$K$2="ACTIVE",'BR1'!L47&gt;0),"Yes",IF(AND('ORIGINAL BUDGET'!$K$2="ACTIVE",'ORIGINAL BUDGET'!L47&gt;0),"Yes",""))))</f>
        <v/>
      </c>
      <c r="AA47" s="493"/>
      <c r="AB47" s="325" t="str">
        <f>IF(AND('BR3'!$K$2="ACTIVE",'BR3'!N47&gt;0),"Yes",IF(AND('BR2'!$K$2="ACTIVE",'BR2'!N47&gt;0),"Yes",IF(AND('BR1'!$K$2="ACTIVE",'BR1'!N47&gt;0),"Yes",IF(AND('ORIGINAL BUDGET'!$K$2="ACTIVE",'ORIGINAL BUDGET'!N47&gt;0),"Yes",""))))</f>
        <v/>
      </c>
      <c r="AC47" s="493"/>
      <c r="AD47" s="325" t="str">
        <f>IF(AND('BR3'!$K$2="ACTIVE",'BR3'!P47&gt;0),"Yes",IF(AND('BR2'!$K$2="ACTIVE",'BR2'!P47&gt;0),"Yes",IF(AND('BR1'!$K$2="ACTIVE",'BR1'!P47&gt;0),"Yes",IF(AND('ORIGINAL BUDGET'!$K$2="ACTIVE",'ORIGINAL BUDGET'!P47&gt;0),"Yes",""))))</f>
        <v/>
      </c>
      <c r="AE47" s="493"/>
      <c r="AF47" s="325" t="str">
        <f>IF(AND('BR3'!$K$2="ACTIVE",'BR3'!R47&gt;0),"Yes",IF(AND('BR2'!$K$2="ACTIVE",'BR2'!R47&gt;0),"Yes",IF(AND('BR1'!$K$2="ACTIVE",'BR1'!R47&gt;0),"Yes",IF(AND('ORIGINAL BUDGET'!$K$2="ACTIVE",'ORIGINAL BUDGET'!R47&gt;0),"Yes",""))))</f>
        <v/>
      </c>
      <c r="AG47" s="493"/>
      <c r="AH47" s="493" t="str">
        <f>IF(AND('BR3'!$K$2="ACTIVE",'BR3'!T47&gt;0),"Yes",IF(AND('BR2'!$K$2="ACTIVE",'BR2'!T47&gt;0),"Yes",IF(AND('BR1'!$K$2="ACTIVE",'BR1'!T47&gt;0),"Yes",IF(AND('ORIGINAL BUDGET'!$K$2="ACTIVE",'ORIGINAL BUDGET'!T47&gt;0),"Yes",""))))</f>
        <v/>
      </c>
      <c r="AI47" s="494"/>
      <c r="AJ47" s="218"/>
      <c r="AK47" s="448">
        <f t="shared" si="11"/>
        <v>0</v>
      </c>
      <c r="AL47" s="448">
        <f t="shared" si="12"/>
        <v>0</v>
      </c>
      <c r="AM47" s="448">
        <f t="shared" si="13"/>
        <v>0</v>
      </c>
      <c r="AN47" s="448">
        <f t="shared" si="14"/>
        <v>0</v>
      </c>
      <c r="AO47" s="448">
        <f t="shared" si="15"/>
        <v>0</v>
      </c>
      <c r="AP47" s="448">
        <f t="shared" si="16"/>
        <v>0</v>
      </c>
      <c r="AQ47" s="448">
        <f t="shared" si="17"/>
        <v>0</v>
      </c>
      <c r="AU47" s="220"/>
      <c r="AV47" s="220"/>
      <c r="AW47" s="220"/>
      <c r="AX47" s="220"/>
      <c r="AY47" s="1104"/>
    </row>
    <row r="48" spans="1:51" ht="23.25" customHeight="1">
      <c r="A48" s="122">
        <v>4</v>
      </c>
      <c r="B48" s="273">
        <f>IF($L$2="","",IF($L$2="ORIGINAL",'ORIGINAL BUDGET'!$B48,IF($L$2="BR1",'BR1'!$B48,IF($L$2="BR2",'BR2'!$B48,IF($L$2="BR3",'BR3'!$B48)))))</f>
        <v>0</v>
      </c>
      <c r="C48" s="1028">
        <f>IF($L$2="","",IF($L$2="ORIGINAL",'ORIGINAL BUDGET'!$C48,IF($L$2="BR1",'BR1'!$C48,IF($L$2="BR2",'BR2'!$C48,IF($L$2="BR3",'BR3'!$C48)))))</f>
        <v>0</v>
      </c>
      <c r="D48" s="860" t="str">
        <f t="shared" si="18"/>
        <v/>
      </c>
      <c r="E48" s="404"/>
      <c r="F48" s="589"/>
      <c r="G48" s="845" t="str">
        <f t="shared" si="19"/>
        <v/>
      </c>
      <c r="H48" s="811">
        <f t="shared" si="10"/>
        <v>0</v>
      </c>
      <c r="I48" s="840"/>
      <c r="J48" s="811">
        <f t="shared" si="20"/>
        <v>0</v>
      </c>
      <c r="K48" s="843"/>
      <c r="L48" s="811">
        <f t="shared" si="21"/>
        <v>0</v>
      </c>
      <c r="M48" s="843"/>
      <c r="N48" s="811">
        <f t="shared" si="22"/>
        <v>0</v>
      </c>
      <c r="O48" s="843"/>
      <c r="P48" s="811">
        <f t="shared" si="23"/>
        <v>0</v>
      </c>
      <c r="Q48" s="843"/>
      <c r="R48" s="811">
        <f t="shared" si="24"/>
        <v>0</v>
      </c>
      <c r="S48" s="843"/>
      <c r="T48" s="811">
        <f t="shared" si="25"/>
        <v>0</v>
      </c>
      <c r="U48" s="149"/>
      <c r="V48" s="492" t="str">
        <f>IF(AND('BR3'!$K$2="ACTIVE",'BR3'!H48&gt;0),"Yes",IF(AND('BR2'!$K$2="ACTIVE",'BR2'!H48&gt;0),"Yes",IF(AND('BR1'!$K$2="ACTIVE",'BR1'!H48&gt;0),"Yes",IF(AND('ORIGINAL BUDGET'!$K$2="ACTIVE",'ORIGINAL BUDGET'!H48&gt;0),"Yes",""))))</f>
        <v/>
      </c>
      <c r="W48" s="493"/>
      <c r="X48" s="325" t="str">
        <f>IF(AND('BR3'!$K$2="ACTIVE",'BR3'!J48&gt;0),"Yes",IF(AND('BR2'!$K$2="ACTIVE",'BR2'!J48&gt;0),"Yes",IF(AND('BR1'!$K$2="ACTIVE",'BR1'!J48&gt;0),"Yes",IF(AND('ORIGINAL BUDGET'!$K$2="ACTIVE",'ORIGINAL BUDGET'!J48&gt;0),"Yes",""))))</f>
        <v/>
      </c>
      <c r="Y48" s="493"/>
      <c r="Z48" s="325" t="str">
        <f>IF(AND('BR3'!$K$2="ACTIVE",'BR3'!L48&gt;0),"Yes",IF(AND('BR2'!$K$2="ACTIVE",'BR2'!L48&gt;0),"Yes",IF(AND('BR1'!$K$2="ACTIVE",'BR1'!L48&gt;0),"Yes",IF(AND('ORIGINAL BUDGET'!$K$2="ACTIVE",'ORIGINAL BUDGET'!L48&gt;0),"Yes",""))))</f>
        <v/>
      </c>
      <c r="AA48" s="493"/>
      <c r="AB48" s="325" t="str">
        <f>IF(AND('BR3'!$K$2="ACTIVE",'BR3'!N48&gt;0),"Yes",IF(AND('BR2'!$K$2="ACTIVE",'BR2'!N48&gt;0),"Yes",IF(AND('BR1'!$K$2="ACTIVE",'BR1'!N48&gt;0),"Yes",IF(AND('ORIGINAL BUDGET'!$K$2="ACTIVE",'ORIGINAL BUDGET'!N48&gt;0),"Yes",""))))</f>
        <v/>
      </c>
      <c r="AC48" s="493"/>
      <c r="AD48" s="325" t="str">
        <f>IF(AND('BR3'!$K$2="ACTIVE",'BR3'!P48&gt;0),"Yes",IF(AND('BR2'!$K$2="ACTIVE",'BR2'!P48&gt;0),"Yes",IF(AND('BR1'!$K$2="ACTIVE",'BR1'!P48&gt;0),"Yes",IF(AND('ORIGINAL BUDGET'!$K$2="ACTIVE",'ORIGINAL BUDGET'!P48&gt;0),"Yes",""))))</f>
        <v/>
      </c>
      <c r="AE48" s="493"/>
      <c r="AF48" s="325" t="str">
        <f>IF(AND('BR3'!$K$2="ACTIVE",'BR3'!R48&gt;0),"Yes",IF(AND('BR2'!$K$2="ACTIVE",'BR2'!R48&gt;0),"Yes",IF(AND('BR1'!$K$2="ACTIVE",'BR1'!R48&gt;0),"Yes",IF(AND('ORIGINAL BUDGET'!$K$2="ACTIVE",'ORIGINAL BUDGET'!R48&gt;0),"Yes",""))))</f>
        <v/>
      </c>
      <c r="AG48" s="493"/>
      <c r="AH48" s="493" t="str">
        <f>IF(AND('BR3'!$K$2="ACTIVE",'BR3'!T48&gt;0),"Yes",IF(AND('BR2'!$K$2="ACTIVE",'BR2'!T48&gt;0),"Yes",IF(AND('BR1'!$K$2="ACTIVE",'BR1'!T48&gt;0),"Yes",IF(AND('ORIGINAL BUDGET'!$K$2="ACTIVE",'ORIGINAL BUDGET'!T48&gt;0),"Yes",""))))</f>
        <v/>
      </c>
      <c r="AI48" s="494"/>
      <c r="AJ48" s="218"/>
      <c r="AK48" s="448">
        <f t="shared" si="11"/>
        <v>0</v>
      </c>
      <c r="AL48" s="448">
        <f t="shared" si="12"/>
        <v>0</v>
      </c>
      <c r="AM48" s="448">
        <f t="shared" si="13"/>
        <v>0</v>
      </c>
      <c r="AN48" s="448">
        <f t="shared" si="14"/>
        <v>0</v>
      </c>
      <c r="AO48" s="448">
        <f t="shared" si="15"/>
        <v>0</v>
      </c>
      <c r="AP48" s="448">
        <f t="shared" si="16"/>
        <v>0</v>
      </c>
      <c r="AQ48" s="448">
        <f t="shared" si="17"/>
        <v>0</v>
      </c>
      <c r="AU48" s="220"/>
      <c r="AV48" s="220"/>
      <c r="AW48" s="220"/>
      <c r="AX48" s="220"/>
      <c r="AY48" s="1104"/>
    </row>
    <row r="49" spans="1:51" ht="23.25" customHeight="1">
      <c r="A49" s="122">
        <v>5</v>
      </c>
      <c r="B49" s="273">
        <f>IF($L$2="","",IF($L$2="ORIGINAL",'ORIGINAL BUDGET'!$B49,IF($L$2="BR1",'BR1'!$B49,IF($L$2="BR2",'BR2'!$B49,IF($L$2="BR3",'BR3'!$B49)))))</f>
        <v>0</v>
      </c>
      <c r="C49" s="1028">
        <f>IF($L$2="","",IF($L$2="ORIGINAL",'ORIGINAL BUDGET'!$C49,IF($L$2="BR1",'BR1'!$C49,IF($L$2="BR2",'BR2'!$C49,IF($L$2="BR3",'BR3'!$C49)))))</f>
        <v>0</v>
      </c>
      <c r="D49" s="860" t="str">
        <f t="shared" si="18"/>
        <v/>
      </c>
      <c r="E49" s="404"/>
      <c r="F49" s="589"/>
      <c r="G49" s="845" t="str">
        <f t="shared" si="19"/>
        <v/>
      </c>
      <c r="H49" s="811">
        <f t="shared" si="10"/>
        <v>0</v>
      </c>
      <c r="I49" s="840"/>
      <c r="J49" s="811">
        <f t="shared" si="20"/>
        <v>0</v>
      </c>
      <c r="K49" s="843"/>
      <c r="L49" s="811">
        <f t="shared" si="21"/>
        <v>0</v>
      </c>
      <c r="M49" s="843"/>
      <c r="N49" s="811">
        <f t="shared" si="22"/>
        <v>0</v>
      </c>
      <c r="O49" s="843"/>
      <c r="P49" s="811">
        <f t="shared" si="23"/>
        <v>0</v>
      </c>
      <c r="Q49" s="843"/>
      <c r="R49" s="811">
        <f t="shared" si="24"/>
        <v>0</v>
      </c>
      <c r="S49" s="843"/>
      <c r="T49" s="811">
        <f t="shared" si="25"/>
        <v>0</v>
      </c>
      <c r="U49" s="149"/>
      <c r="V49" s="492" t="str">
        <f>IF(AND('BR3'!$K$2="ACTIVE",'BR3'!H49&gt;0),"Yes",IF(AND('BR2'!$K$2="ACTIVE",'BR2'!H49&gt;0),"Yes",IF(AND('BR1'!$K$2="ACTIVE",'BR1'!H49&gt;0),"Yes",IF(AND('ORIGINAL BUDGET'!$K$2="ACTIVE",'ORIGINAL BUDGET'!H49&gt;0),"Yes",""))))</f>
        <v/>
      </c>
      <c r="W49" s="493"/>
      <c r="X49" s="325" t="str">
        <f>IF(AND('BR3'!$K$2="ACTIVE",'BR3'!J49&gt;0),"Yes",IF(AND('BR2'!$K$2="ACTIVE",'BR2'!J49&gt;0),"Yes",IF(AND('BR1'!$K$2="ACTIVE",'BR1'!J49&gt;0),"Yes",IF(AND('ORIGINAL BUDGET'!$K$2="ACTIVE",'ORIGINAL BUDGET'!J49&gt;0),"Yes",""))))</f>
        <v/>
      </c>
      <c r="Y49" s="493"/>
      <c r="Z49" s="325" t="str">
        <f>IF(AND('BR3'!$K$2="ACTIVE",'BR3'!L49&gt;0),"Yes",IF(AND('BR2'!$K$2="ACTIVE",'BR2'!L49&gt;0),"Yes",IF(AND('BR1'!$K$2="ACTIVE",'BR1'!L49&gt;0),"Yes",IF(AND('ORIGINAL BUDGET'!$K$2="ACTIVE",'ORIGINAL BUDGET'!L49&gt;0),"Yes",""))))</f>
        <v/>
      </c>
      <c r="AA49" s="493"/>
      <c r="AB49" s="325" t="str">
        <f>IF(AND('BR3'!$K$2="ACTIVE",'BR3'!N49&gt;0),"Yes",IF(AND('BR2'!$K$2="ACTIVE",'BR2'!N49&gt;0),"Yes",IF(AND('BR1'!$K$2="ACTIVE",'BR1'!N49&gt;0),"Yes",IF(AND('ORIGINAL BUDGET'!$K$2="ACTIVE",'ORIGINAL BUDGET'!N49&gt;0),"Yes",""))))</f>
        <v/>
      </c>
      <c r="AC49" s="493"/>
      <c r="AD49" s="325" t="str">
        <f>IF(AND('BR3'!$K$2="ACTIVE",'BR3'!P49&gt;0),"Yes",IF(AND('BR2'!$K$2="ACTIVE",'BR2'!P49&gt;0),"Yes",IF(AND('BR1'!$K$2="ACTIVE",'BR1'!P49&gt;0),"Yes",IF(AND('ORIGINAL BUDGET'!$K$2="ACTIVE",'ORIGINAL BUDGET'!P49&gt;0),"Yes",""))))</f>
        <v/>
      </c>
      <c r="AE49" s="493"/>
      <c r="AF49" s="325" t="str">
        <f>IF(AND('BR3'!$K$2="ACTIVE",'BR3'!R49&gt;0),"Yes",IF(AND('BR2'!$K$2="ACTIVE",'BR2'!R49&gt;0),"Yes",IF(AND('BR1'!$K$2="ACTIVE",'BR1'!R49&gt;0),"Yes",IF(AND('ORIGINAL BUDGET'!$K$2="ACTIVE",'ORIGINAL BUDGET'!R49&gt;0),"Yes",""))))</f>
        <v/>
      </c>
      <c r="AG49" s="493"/>
      <c r="AH49" s="493" t="str">
        <f>IF(AND('BR3'!$K$2="ACTIVE",'BR3'!T49&gt;0),"Yes",IF(AND('BR2'!$K$2="ACTIVE",'BR2'!T49&gt;0),"Yes",IF(AND('BR1'!$K$2="ACTIVE",'BR1'!T49&gt;0),"Yes",IF(AND('ORIGINAL BUDGET'!$K$2="ACTIVE",'ORIGINAL BUDGET'!T49&gt;0),"Yes",""))))</f>
        <v/>
      </c>
      <c r="AI49" s="494"/>
      <c r="AJ49" s="218"/>
      <c r="AK49" s="448">
        <f t="shared" si="11"/>
        <v>0</v>
      </c>
      <c r="AL49" s="448">
        <f t="shared" si="12"/>
        <v>0</v>
      </c>
      <c r="AM49" s="448">
        <f t="shared" si="13"/>
        <v>0</v>
      </c>
      <c r="AN49" s="448">
        <f t="shared" si="14"/>
        <v>0</v>
      </c>
      <c r="AO49" s="448">
        <f t="shared" si="15"/>
        <v>0</v>
      </c>
      <c r="AP49" s="448">
        <f t="shared" si="16"/>
        <v>0</v>
      </c>
      <c r="AQ49" s="448">
        <f t="shared" si="17"/>
        <v>0</v>
      </c>
      <c r="AU49" s="220"/>
      <c r="AV49" s="220"/>
      <c r="AW49" s="220"/>
      <c r="AX49" s="220"/>
      <c r="AY49" s="1104"/>
    </row>
    <row r="50" spans="1:51" ht="23.25" hidden="1" customHeight="1">
      <c r="A50" s="122">
        <v>6</v>
      </c>
      <c r="B50" s="273">
        <f>IF($L$2="","",IF($L$2="ORIGINAL",'ORIGINAL BUDGET'!$B50,IF($L$2="BR1",'BR1'!$B50,IF($L$2="BR2",'BR2'!$B50,IF($L$2="BR3",'BR3'!$B50)))))</f>
        <v>0</v>
      </c>
      <c r="C50" s="1028">
        <f>IF($L$2="","",IF($L$2="ORIGINAL",'ORIGINAL BUDGET'!$C50,IF($L$2="BR1",'BR1'!$C50,IF($L$2="BR2",'BR2'!$C50,IF($L$2="BR3",'BR3'!$C50)))))</f>
        <v>0</v>
      </c>
      <c r="D50" s="860" t="str">
        <f t="shared" si="18"/>
        <v/>
      </c>
      <c r="E50" s="404"/>
      <c r="F50" s="589"/>
      <c r="G50" s="845" t="str">
        <f t="shared" si="19"/>
        <v/>
      </c>
      <c r="H50" s="811">
        <f t="shared" si="10"/>
        <v>0</v>
      </c>
      <c r="I50" s="840"/>
      <c r="J50" s="811">
        <f t="shared" si="20"/>
        <v>0</v>
      </c>
      <c r="K50" s="843"/>
      <c r="L50" s="811">
        <f t="shared" si="21"/>
        <v>0</v>
      </c>
      <c r="M50" s="843"/>
      <c r="N50" s="811">
        <f t="shared" si="22"/>
        <v>0</v>
      </c>
      <c r="O50" s="843"/>
      <c r="P50" s="811">
        <f t="shared" si="23"/>
        <v>0</v>
      </c>
      <c r="Q50" s="843"/>
      <c r="R50" s="811">
        <f t="shared" si="24"/>
        <v>0</v>
      </c>
      <c r="S50" s="843"/>
      <c r="T50" s="811">
        <f t="shared" si="25"/>
        <v>0</v>
      </c>
      <c r="U50" s="149"/>
      <c r="V50" s="492" t="str">
        <f>IF(AND('BR3'!$K$2="ACTIVE",'BR3'!H50&gt;0),"Yes",IF(AND('BR2'!$K$2="ACTIVE",'BR2'!H50&gt;0),"Yes",IF(AND('BR1'!$K$2="ACTIVE",'BR1'!H50&gt;0),"Yes",IF(AND('ORIGINAL BUDGET'!$K$2="ACTIVE",'ORIGINAL BUDGET'!H50&gt;0),"Yes",""))))</f>
        <v/>
      </c>
      <c r="W50" s="493"/>
      <c r="X50" s="325" t="str">
        <f>IF(AND('BR3'!$K$2="ACTIVE",'BR3'!J50&gt;0),"Yes",IF(AND('BR2'!$K$2="ACTIVE",'BR2'!J50&gt;0),"Yes",IF(AND('BR1'!$K$2="ACTIVE",'BR1'!J50&gt;0),"Yes",IF(AND('ORIGINAL BUDGET'!$K$2="ACTIVE",'ORIGINAL BUDGET'!J50&gt;0),"Yes",""))))</f>
        <v/>
      </c>
      <c r="Y50" s="493"/>
      <c r="Z50" s="325" t="str">
        <f>IF(AND('BR3'!$K$2="ACTIVE",'BR3'!L50&gt;0),"Yes",IF(AND('BR2'!$K$2="ACTIVE",'BR2'!L50&gt;0),"Yes",IF(AND('BR1'!$K$2="ACTIVE",'BR1'!L50&gt;0),"Yes",IF(AND('ORIGINAL BUDGET'!$K$2="ACTIVE",'ORIGINAL BUDGET'!L50&gt;0),"Yes",""))))</f>
        <v/>
      </c>
      <c r="AA50" s="493"/>
      <c r="AB50" s="325" t="str">
        <f>IF(AND('BR3'!$K$2="ACTIVE",'BR3'!N50&gt;0),"Yes",IF(AND('BR2'!$K$2="ACTIVE",'BR2'!N50&gt;0),"Yes",IF(AND('BR1'!$K$2="ACTIVE",'BR1'!N50&gt;0),"Yes",IF(AND('ORIGINAL BUDGET'!$K$2="ACTIVE",'ORIGINAL BUDGET'!N50&gt;0),"Yes",""))))</f>
        <v/>
      </c>
      <c r="AC50" s="493"/>
      <c r="AD50" s="325" t="str">
        <f>IF(AND('BR3'!$K$2="ACTIVE",'BR3'!P50&gt;0),"Yes",IF(AND('BR2'!$K$2="ACTIVE",'BR2'!P50&gt;0),"Yes",IF(AND('BR1'!$K$2="ACTIVE",'BR1'!P50&gt;0),"Yes",IF(AND('ORIGINAL BUDGET'!$K$2="ACTIVE",'ORIGINAL BUDGET'!P50&gt;0),"Yes",""))))</f>
        <v/>
      </c>
      <c r="AE50" s="493"/>
      <c r="AF50" s="325" t="str">
        <f>IF(AND('BR3'!$K$2="ACTIVE",'BR3'!R50&gt;0),"Yes",IF(AND('BR2'!$K$2="ACTIVE",'BR2'!R50&gt;0),"Yes",IF(AND('BR1'!$K$2="ACTIVE",'BR1'!R50&gt;0),"Yes",IF(AND('ORIGINAL BUDGET'!$K$2="ACTIVE",'ORIGINAL BUDGET'!R50&gt;0),"Yes",""))))</f>
        <v/>
      </c>
      <c r="AG50" s="493"/>
      <c r="AH50" s="493" t="str">
        <f>IF(AND('BR3'!$K$2="ACTIVE",'BR3'!T50&gt;0),"Yes",IF(AND('BR2'!$K$2="ACTIVE",'BR2'!T50&gt;0),"Yes",IF(AND('BR1'!$K$2="ACTIVE",'BR1'!T50&gt;0),"Yes",IF(AND('ORIGINAL BUDGET'!$K$2="ACTIVE",'ORIGINAL BUDGET'!T50&gt;0),"Yes",""))))</f>
        <v/>
      </c>
      <c r="AI50" s="494"/>
      <c r="AJ50" s="218"/>
      <c r="AK50" s="448">
        <f t="shared" si="11"/>
        <v>0</v>
      </c>
      <c r="AL50" s="448">
        <f t="shared" si="12"/>
        <v>0</v>
      </c>
      <c r="AM50" s="448">
        <f t="shared" si="13"/>
        <v>0</v>
      </c>
      <c r="AN50" s="448">
        <f t="shared" si="14"/>
        <v>0</v>
      </c>
      <c r="AO50" s="448">
        <f t="shared" si="15"/>
        <v>0</v>
      </c>
      <c r="AP50" s="448">
        <f t="shared" si="16"/>
        <v>0</v>
      </c>
      <c r="AQ50" s="448">
        <f t="shared" si="17"/>
        <v>0</v>
      </c>
      <c r="AU50" s="220"/>
      <c r="AV50" s="220"/>
      <c r="AW50" s="220"/>
      <c r="AX50" s="220"/>
      <c r="AY50" s="1104"/>
    </row>
    <row r="51" spans="1:51" ht="23.25" hidden="1" customHeight="1">
      <c r="A51" s="122">
        <v>7</v>
      </c>
      <c r="B51" s="273">
        <f>IF($L$2="","",IF($L$2="ORIGINAL",'ORIGINAL BUDGET'!$B51,IF($L$2="BR1",'BR1'!$B51,IF($L$2="BR2",'BR2'!$B51,IF($L$2="BR3",'BR3'!$B51)))))</f>
        <v>0</v>
      </c>
      <c r="C51" s="1028">
        <f>IF($L$2="","",IF($L$2="ORIGINAL",'ORIGINAL BUDGET'!$C51,IF($L$2="BR1",'BR1'!$C51,IF($L$2="BR2",'BR2'!$C51,IF($L$2="BR3",'BR3'!$C51)))))</f>
        <v>0</v>
      </c>
      <c r="D51" s="860" t="str">
        <f t="shared" si="18"/>
        <v/>
      </c>
      <c r="E51" s="404"/>
      <c r="F51" s="589"/>
      <c r="G51" s="845" t="str">
        <f t="shared" si="19"/>
        <v/>
      </c>
      <c r="H51" s="811">
        <f t="shared" si="10"/>
        <v>0</v>
      </c>
      <c r="I51" s="840"/>
      <c r="J51" s="811">
        <f t="shared" si="20"/>
        <v>0</v>
      </c>
      <c r="K51" s="843"/>
      <c r="L51" s="811">
        <f t="shared" si="21"/>
        <v>0</v>
      </c>
      <c r="M51" s="843"/>
      <c r="N51" s="811">
        <f t="shared" si="22"/>
        <v>0</v>
      </c>
      <c r="O51" s="843"/>
      <c r="P51" s="811">
        <f t="shared" si="23"/>
        <v>0</v>
      </c>
      <c r="Q51" s="843"/>
      <c r="R51" s="811">
        <f t="shared" si="24"/>
        <v>0</v>
      </c>
      <c r="S51" s="843"/>
      <c r="T51" s="811">
        <f t="shared" si="25"/>
        <v>0</v>
      </c>
      <c r="U51" s="149"/>
      <c r="V51" s="492" t="str">
        <f>IF(AND('BR3'!$K$2="ACTIVE",'BR3'!H51&gt;0),"Yes",IF(AND('BR2'!$K$2="ACTIVE",'BR2'!H51&gt;0),"Yes",IF(AND('BR1'!$K$2="ACTIVE",'BR1'!H51&gt;0),"Yes",IF(AND('ORIGINAL BUDGET'!$K$2="ACTIVE",'ORIGINAL BUDGET'!H51&gt;0),"Yes",""))))</f>
        <v/>
      </c>
      <c r="W51" s="493"/>
      <c r="X51" s="325" t="str">
        <f>IF(AND('BR3'!$K$2="ACTIVE",'BR3'!J51&gt;0),"Yes",IF(AND('BR2'!$K$2="ACTIVE",'BR2'!J51&gt;0),"Yes",IF(AND('BR1'!$K$2="ACTIVE",'BR1'!J51&gt;0),"Yes",IF(AND('ORIGINAL BUDGET'!$K$2="ACTIVE",'ORIGINAL BUDGET'!J51&gt;0),"Yes",""))))</f>
        <v/>
      </c>
      <c r="Y51" s="493"/>
      <c r="Z51" s="325" t="str">
        <f>IF(AND('BR3'!$K$2="ACTIVE",'BR3'!L51&gt;0),"Yes",IF(AND('BR2'!$K$2="ACTIVE",'BR2'!L51&gt;0),"Yes",IF(AND('BR1'!$K$2="ACTIVE",'BR1'!L51&gt;0),"Yes",IF(AND('ORIGINAL BUDGET'!$K$2="ACTIVE",'ORIGINAL BUDGET'!L51&gt;0),"Yes",""))))</f>
        <v/>
      </c>
      <c r="AA51" s="493"/>
      <c r="AB51" s="325" t="str">
        <f>IF(AND('BR3'!$K$2="ACTIVE",'BR3'!N51&gt;0),"Yes",IF(AND('BR2'!$K$2="ACTIVE",'BR2'!N51&gt;0),"Yes",IF(AND('BR1'!$K$2="ACTIVE",'BR1'!N51&gt;0),"Yes",IF(AND('ORIGINAL BUDGET'!$K$2="ACTIVE",'ORIGINAL BUDGET'!N51&gt;0),"Yes",""))))</f>
        <v/>
      </c>
      <c r="AC51" s="493"/>
      <c r="AD51" s="325" t="str">
        <f>IF(AND('BR3'!$K$2="ACTIVE",'BR3'!P51&gt;0),"Yes",IF(AND('BR2'!$K$2="ACTIVE",'BR2'!P51&gt;0),"Yes",IF(AND('BR1'!$K$2="ACTIVE",'BR1'!P51&gt;0),"Yes",IF(AND('ORIGINAL BUDGET'!$K$2="ACTIVE",'ORIGINAL BUDGET'!P51&gt;0),"Yes",""))))</f>
        <v/>
      </c>
      <c r="AE51" s="493"/>
      <c r="AF51" s="325" t="str">
        <f>IF(AND('BR3'!$K$2="ACTIVE",'BR3'!R51&gt;0),"Yes",IF(AND('BR2'!$K$2="ACTIVE",'BR2'!R51&gt;0),"Yes",IF(AND('BR1'!$K$2="ACTIVE",'BR1'!R51&gt;0),"Yes",IF(AND('ORIGINAL BUDGET'!$K$2="ACTIVE",'ORIGINAL BUDGET'!R51&gt;0),"Yes",""))))</f>
        <v/>
      </c>
      <c r="AG51" s="493"/>
      <c r="AH51" s="493" t="str">
        <f>IF(AND('BR3'!$K$2="ACTIVE",'BR3'!T51&gt;0),"Yes",IF(AND('BR2'!$K$2="ACTIVE",'BR2'!T51&gt;0),"Yes",IF(AND('BR1'!$K$2="ACTIVE",'BR1'!T51&gt;0),"Yes",IF(AND('ORIGINAL BUDGET'!$K$2="ACTIVE",'ORIGINAL BUDGET'!T51&gt;0),"Yes",""))))</f>
        <v/>
      </c>
      <c r="AI51" s="494"/>
      <c r="AJ51" s="218"/>
      <c r="AK51" s="448">
        <f t="shared" si="11"/>
        <v>0</v>
      </c>
      <c r="AL51" s="448">
        <f t="shared" si="12"/>
        <v>0</v>
      </c>
      <c r="AM51" s="448">
        <f t="shared" si="13"/>
        <v>0</v>
      </c>
      <c r="AN51" s="448">
        <f t="shared" si="14"/>
        <v>0</v>
      </c>
      <c r="AO51" s="448">
        <f t="shared" si="15"/>
        <v>0</v>
      </c>
      <c r="AP51" s="448">
        <f t="shared" si="16"/>
        <v>0</v>
      </c>
      <c r="AQ51" s="448">
        <f t="shared" si="17"/>
        <v>0</v>
      </c>
      <c r="AU51" s="220"/>
      <c r="AV51" s="220"/>
      <c r="AW51" s="220"/>
      <c r="AX51" s="220"/>
      <c r="AY51" s="1104"/>
    </row>
    <row r="52" spans="1:51" ht="23.25" hidden="1" customHeight="1">
      <c r="A52" s="122">
        <v>8</v>
      </c>
      <c r="B52" s="273">
        <f>IF($L$2="","",IF($L$2="ORIGINAL",'ORIGINAL BUDGET'!$B52,IF($L$2="BR1",'BR1'!$B52,IF($L$2="BR2",'BR2'!$B52,IF($L$2="BR3",'BR3'!$B52)))))</f>
        <v>0</v>
      </c>
      <c r="C52" s="1028">
        <f>IF($L$2="","",IF($L$2="ORIGINAL",'ORIGINAL BUDGET'!$C52,IF($L$2="BR1",'BR1'!$C52,IF($L$2="BR2",'BR2'!$C52,IF($L$2="BR3",'BR3'!$C52)))))</f>
        <v>0</v>
      </c>
      <c r="D52" s="860" t="str">
        <f t="shared" si="18"/>
        <v/>
      </c>
      <c r="E52" s="404"/>
      <c r="F52" s="589"/>
      <c r="G52" s="845" t="str">
        <f t="shared" si="19"/>
        <v/>
      </c>
      <c r="H52" s="811">
        <f t="shared" si="10"/>
        <v>0</v>
      </c>
      <c r="I52" s="840"/>
      <c r="J52" s="811">
        <f t="shared" si="20"/>
        <v>0</v>
      </c>
      <c r="K52" s="843"/>
      <c r="L52" s="811">
        <f t="shared" si="21"/>
        <v>0</v>
      </c>
      <c r="M52" s="843"/>
      <c r="N52" s="811">
        <f t="shared" si="22"/>
        <v>0</v>
      </c>
      <c r="O52" s="843"/>
      <c r="P52" s="811">
        <f t="shared" si="23"/>
        <v>0</v>
      </c>
      <c r="Q52" s="843"/>
      <c r="R52" s="811">
        <f t="shared" si="24"/>
        <v>0</v>
      </c>
      <c r="S52" s="843"/>
      <c r="T52" s="811">
        <f t="shared" si="25"/>
        <v>0</v>
      </c>
      <c r="U52" s="149"/>
      <c r="V52" s="492" t="str">
        <f>IF(AND('BR3'!$K$2="ACTIVE",'BR3'!H52&gt;0),"Yes",IF(AND('BR2'!$K$2="ACTIVE",'BR2'!H52&gt;0),"Yes",IF(AND('BR1'!$K$2="ACTIVE",'BR1'!H52&gt;0),"Yes",IF(AND('ORIGINAL BUDGET'!$K$2="ACTIVE",'ORIGINAL BUDGET'!H52&gt;0),"Yes",""))))</f>
        <v/>
      </c>
      <c r="W52" s="493"/>
      <c r="X52" s="325" t="str">
        <f>IF(AND('BR3'!$K$2="ACTIVE",'BR3'!J52&gt;0),"Yes",IF(AND('BR2'!$K$2="ACTIVE",'BR2'!J52&gt;0),"Yes",IF(AND('BR1'!$K$2="ACTIVE",'BR1'!J52&gt;0),"Yes",IF(AND('ORIGINAL BUDGET'!$K$2="ACTIVE",'ORIGINAL BUDGET'!J52&gt;0),"Yes",""))))</f>
        <v/>
      </c>
      <c r="Y52" s="493"/>
      <c r="Z52" s="325" t="str">
        <f>IF(AND('BR3'!$K$2="ACTIVE",'BR3'!L52&gt;0),"Yes",IF(AND('BR2'!$K$2="ACTIVE",'BR2'!L52&gt;0),"Yes",IF(AND('BR1'!$K$2="ACTIVE",'BR1'!L52&gt;0),"Yes",IF(AND('ORIGINAL BUDGET'!$K$2="ACTIVE",'ORIGINAL BUDGET'!L52&gt;0),"Yes",""))))</f>
        <v/>
      </c>
      <c r="AA52" s="493"/>
      <c r="AB52" s="325" t="str">
        <f>IF(AND('BR3'!$K$2="ACTIVE",'BR3'!N52&gt;0),"Yes",IF(AND('BR2'!$K$2="ACTIVE",'BR2'!N52&gt;0),"Yes",IF(AND('BR1'!$K$2="ACTIVE",'BR1'!N52&gt;0),"Yes",IF(AND('ORIGINAL BUDGET'!$K$2="ACTIVE",'ORIGINAL BUDGET'!N52&gt;0),"Yes",""))))</f>
        <v/>
      </c>
      <c r="AC52" s="493"/>
      <c r="AD52" s="325" t="str">
        <f>IF(AND('BR3'!$K$2="ACTIVE",'BR3'!P52&gt;0),"Yes",IF(AND('BR2'!$K$2="ACTIVE",'BR2'!P52&gt;0),"Yes",IF(AND('BR1'!$K$2="ACTIVE",'BR1'!P52&gt;0),"Yes",IF(AND('ORIGINAL BUDGET'!$K$2="ACTIVE",'ORIGINAL BUDGET'!P52&gt;0),"Yes",""))))</f>
        <v/>
      </c>
      <c r="AE52" s="493"/>
      <c r="AF52" s="325" t="str">
        <f>IF(AND('BR3'!$K$2="ACTIVE",'BR3'!R52&gt;0),"Yes",IF(AND('BR2'!$K$2="ACTIVE",'BR2'!R52&gt;0),"Yes",IF(AND('BR1'!$K$2="ACTIVE",'BR1'!R52&gt;0),"Yes",IF(AND('ORIGINAL BUDGET'!$K$2="ACTIVE",'ORIGINAL BUDGET'!R52&gt;0),"Yes",""))))</f>
        <v/>
      </c>
      <c r="AG52" s="493"/>
      <c r="AH52" s="493" t="str">
        <f>IF(AND('BR3'!$K$2="ACTIVE",'BR3'!T52&gt;0),"Yes",IF(AND('BR2'!$K$2="ACTIVE",'BR2'!T52&gt;0),"Yes",IF(AND('BR1'!$K$2="ACTIVE",'BR1'!T52&gt;0),"Yes",IF(AND('ORIGINAL BUDGET'!$K$2="ACTIVE",'ORIGINAL BUDGET'!T52&gt;0),"Yes",""))))</f>
        <v/>
      </c>
      <c r="AI52" s="494"/>
      <c r="AJ52" s="218"/>
      <c r="AK52" s="448">
        <f t="shared" si="11"/>
        <v>0</v>
      </c>
      <c r="AL52" s="448">
        <f t="shared" si="12"/>
        <v>0</v>
      </c>
      <c r="AM52" s="448">
        <f t="shared" si="13"/>
        <v>0</v>
      </c>
      <c r="AN52" s="448">
        <f t="shared" si="14"/>
        <v>0</v>
      </c>
      <c r="AO52" s="448">
        <f t="shared" si="15"/>
        <v>0</v>
      </c>
      <c r="AP52" s="448">
        <f t="shared" si="16"/>
        <v>0</v>
      </c>
      <c r="AQ52" s="448">
        <f t="shared" si="17"/>
        <v>0</v>
      </c>
      <c r="AU52" s="220"/>
      <c r="AV52" s="220"/>
      <c r="AW52" s="220"/>
      <c r="AX52" s="220"/>
      <c r="AY52" s="1104"/>
    </row>
    <row r="53" spans="1:51" ht="23.25" hidden="1" customHeight="1">
      <c r="A53" s="122">
        <v>9</v>
      </c>
      <c r="B53" s="273">
        <f>IF($L$2="","",IF($L$2="ORIGINAL",'ORIGINAL BUDGET'!$B53,IF($L$2="BR1",'BR1'!$B53,IF($L$2="BR2",'BR2'!$B53,IF($L$2="BR3",'BR3'!$B53)))))</f>
        <v>0</v>
      </c>
      <c r="C53" s="1028">
        <f>IF($L$2="","",IF($L$2="ORIGINAL",'ORIGINAL BUDGET'!$C53,IF($L$2="BR1",'BR1'!$C53,IF($L$2="BR2",'BR2'!$C53,IF($L$2="BR3",'BR3'!$C53)))))</f>
        <v>0</v>
      </c>
      <c r="D53" s="860" t="str">
        <f t="shared" si="18"/>
        <v/>
      </c>
      <c r="E53" s="404"/>
      <c r="F53" s="589"/>
      <c r="G53" s="845" t="str">
        <f t="shared" si="19"/>
        <v/>
      </c>
      <c r="H53" s="811">
        <f t="shared" si="10"/>
        <v>0</v>
      </c>
      <c r="I53" s="840"/>
      <c r="J53" s="811">
        <f t="shared" si="20"/>
        <v>0</v>
      </c>
      <c r="K53" s="843"/>
      <c r="L53" s="811">
        <f t="shared" si="21"/>
        <v>0</v>
      </c>
      <c r="M53" s="843"/>
      <c r="N53" s="811">
        <f t="shared" si="22"/>
        <v>0</v>
      </c>
      <c r="O53" s="843"/>
      <c r="P53" s="811">
        <f t="shared" si="23"/>
        <v>0</v>
      </c>
      <c r="Q53" s="843"/>
      <c r="R53" s="811">
        <f t="shared" si="24"/>
        <v>0</v>
      </c>
      <c r="S53" s="843"/>
      <c r="T53" s="811">
        <f t="shared" si="25"/>
        <v>0</v>
      </c>
      <c r="U53" s="149"/>
      <c r="V53" s="492" t="str">
        <f>IF(AND('BR3'!$K$2="ACTIVE",'BR3'!H53&gt;0),"Yes",IF(AND('BR2'!$K$2="ACTIVE",'BR2'!H53&gt;0),"Yes",IF(AND('BR1'!$K$2="ACTIVE",'BR1'!H53&gt;0),"Yes",IF(AND('ORIGINAL BUDGET'!$K$2="ACTIVE",'ORIGINAL BUDGET'!H53&gt;0),"Yes",""))))</f>
        <v/>
      </c>
      <c r="W53" s="493"/>
      <c r="X53" s="325" t="str">
        <f>IF(AND('BR3'!$K$2="ACTIVE",'BR3'!J53&gt;0),"Yes",IF(AND('BR2'!$K$2="ACTIVE",'BR2'!J53&gt;0),"Yes",IF(AND('BR1'!$K$2="ACTIVE",'BR1'!J53&gt;0),"Yes",IF(AND('ORIGINAL BUDGET'!$K$2="ACTIVE",'ORIGINAL BUDGET'!J53&gt;0),"Yes",""))))</f>
        <v/>
      </c>
      <c r="Y53" s="493"/>
      <c r="Z53" s="325" t="str">
        <f>IF(AND('BR3'!$K$2="ACTIVE",'BR3'!L53&gt;0),"Yes",IF(AND('BR2'!$K$2="ACTIVE",'BR2'!L53&gt;0),"Yes",IF(AND('BR1'!$K$2="ACTIVE",'BR1'!L53&gt;0),"Yes",IF(AND('ORIGINAL BUDGET'!$K$2="ACTIVE",'ORIGINAL BUDGET'!L53&gt;0),"Yes",""))))</f>
        <v/>
      </c>
      <c r="AA53" s="493"/>
      <c r="AB53" s="325" t="str">
        <f>IF(AND('BR3'!$K$2="ACTIVE",'BR3'!N53&gt;0),"Yes",IF(AND('BR2'!$K$2="ACTIVE",'BR2'!N53&gt;0),"Yes",IF(AND('BR1'!$K$2="ACTIVE",'BR1'!N53&gt;0),"Yes",IF(AND('ORIGINAL BUDGET'!$K$2="ACTIVE",'ORIGINAL BUDGET'!N53&gt;0),"Yes",""))))</f>
        <v/>
      </c>
      <c r="AC53" s="493"/>
      <c r="AD53" s="325" t="str">
        <f>IF(AND('BR3'!$K$2="ACTIVE",'BR3'!P53&gt;0),"Yes",IF(AND('BR2'!$K$2="ACTIVE",'BR2'!P53&gt;0),"Yes",IF(AND('BR1'!$K$2="ACTIVE",'BR1'!P53&gt;0),"Yes",IF(AND('ORIGINAL BUDGET'!$K$2="ACTIVE",'ORIGINAL BUDGET'!P53&gt;0),"Yes",""))))</f>
        <v/>
      </c>
      <c r="AE53" s="493"/>
      <c r="AF53" s="325" t="str">
        <f>IF(AND('BR3'!$K$2="ACTIVE",'BR3'!R53&gt;0),"Yes",IF(AND('BR2'!$K$2="ACTIVE",'BR2'!R53&gt;0),"Yes",IF(AND('BR1'!$K$2="ACTIVE",'BR1'!R53&gt;0),"Yes",IF(AND('ORIGINAL BUDGET'!$K$2="ACTIVE",'ORIGINAL BUDGET'!R53&gt;0),"Yes",""))))</f>
        <v/>
      </c>
      <c r="AG53" s="493"/>
      <c r="AH53" s="493" t="str">
        <f>IF(AND('BR3'!$K$2="ACTIVE",'BR3'!T53&gt;0),"Yes",IF(AND('BR2'!$K$2="ACTIVE",'BR2'!T53&gt;0),"Yes",IF(AND('BR1'!$K$2="ACTIVE",'BR1'!T53&gt;0),"Yes",IF(AND('ORIGINAL BUDGET'!$K$2="ACTIVE",'ORIGINAL BUDGET'!T53&gt;0),"Yes",""))))</f>
        <v/>
      </c>
      <c r="AI53" s="494"/>
      <c r="AJ53" s="218"/>
      <c r="AK53" s="448">
        <f t="shared" si="11"/>
        <v>0</v>
      </c>
      <c r="AL53" s="448">
        <f t="shared" si="12"/>
        <v>0</v>
      </c>
      <c r="AM53" s="448">
        <f t="shared" si="13"/>
        <v>0</v>
      </c>
      <c r="AN53" s="448">
        <f t="shared" si="14"/>
        <v>0</v>
      </c>
      <c r="AO53" s="448">
        <f t="shared" si="15"/>
        <v>0</v>
      </c>
      <c r="AP53" s="448">
        <f t="shared" si="16"/>
        <v>0</v>
      </c>
      <c r="AQ53" s="448">
        <f t="shared" si="17"/>
        <v>0</v>
      </c>
      <c r="AU53" s="220"/>
      <c r="AV53" s="220"/>
      <c r="AW53" s="220"/>
      <c r="AX53" s="220"/>
      <c r="AY53" s="1104"/>
    </row>
    <row r="54" spans="1:51" ht="23.25" hidden="1" customHeight="1">
      <c r="A54" s="122">
        <v>10</v>
      </c>
      <c r="B54" s="273">
        <f>IF($L$2="","",IF($L$2="ORIGINAL",'ORIGINAL BUDGET'!$B54,IF($L$2="BR1",'BR1'!$B54,IF($L$2="BR2",'BR2'!$B54,IF($L$2="BR3",'BR3'!$B54)))))</f>
        <v>0</v>
      </c>
      <c r="C54" s="1028">
        <f>IF($L$2="","",IF($L$2="ORIGINAL",'ORIGINAL BUDGET'!$C54,IF($L$2="BR1",'BR1'!$C54,IF($L$2="BR2",'BR2'!$C54,IF($L$2="BR3",'BR3'!$C54)))))</f>
        <v>0</v>
      </c>
      <c r="D54" s="860" t="str">
        <f t="shared" si="18"/>
        <v/>
      </c>
      <c r="E54" s="404"/>
      <c r="F54" s="589"/>
      <c r="G54" s="845" t="str">
        <f t="shared" si="19"/>
        <v/>
      </c>
      <c r="H54" s="811">
        <f t="shared" si="10"/>
        <v>0</v>
      </c>
      <c r="I54" s="840"/>
      <c r="J54" s="811">
        <f t="shared" si="20"/>
        <v>0</v>
      </c>
      <c r="K54" s="843"/>
      <c r="L54" s="811">
        <f t="shared" si="21"/>
        <v>0</v>
      </c>
      <c r="M54" s="843"/>
      <c r="N54" s="811">
        <f t="shared" si="22"/>
        <v>0</v>
      </c>
      <c r="O54" s="843"/>
      <c r="P54" s="811">
        <f t="shared" si="23"/>
        <v>0</v>
      </c>
      <c r="Q54" s="843"/>
      <c r="R54" s="811">
        <f t="shared" si="24"/>
        <v>0</v>
      </c>
      <c r="S54" s="843"/>
      <c r="T54" s="811">
        <f t="shared" si="25"/>
        <v>0</v>
      </c>
      <c r="U54" s="149"/>
      <c r="V54" s="492" t="str">
        <f>IF(AND('BR3'!$K$2="ACTIVE",'BR3'!H54&gt;0),"Yes",IF(AND('BR2'!$K$2="ACTIVE",'BR2'!H54&gt;0),"Yes",IF(AND('BR1'!$K$2="ACTIVE",'BR1'!H54&gt;0),"Yes",IF(AND('ORIGINAL BUDGET'!$K$2="ACTIVE",'ORIGINAL BUDGET'!H54&gt;0),"Yes",""))))</f>
        <v/>
      </c>
      <c r="W54" s="493"/>
      <c r="X54" s="325" t="str">
        <f>IF(AND('BR3'!$K$2="ACTIVE",'BR3'!J54&gt;0),"Yes",IF(AND('BR2'!$K$2="ACTIVE",'BR2'!J54&gt;0),"Yes",IF(AND('BR1'!$K$2="ACTIVE",'BR1'!J54&gt;0),"Yes",IF(AND('ORIGINAL BUDGET'!$K$2="ACTIVE",'ORIGINAL BUDGET'!J54&gt;0),"Yes",""))))</f>
        <v/>
      </c>
      <c r="Y54" s="493"/>
      <c r="Z54" s="325" t="str">
        <f>IF(AND('BR3'!$K$2="ACTIVE",'BR3'!L54&gt;0),"Yes",IF(AND('BR2'!$K$2="ACTIVE",'BR2'!L54&gt;0),"Yes",IF(AND('BR1'!$K$2="ACTIVE",'BR1'!L54&gt;0),"Yes",IF(AND('ORIGINAL BUDGET'!$K$2="ACTIVE",'ORIGINAL BUDGET'!L54&gt;0),"Yes",""))))</f>
        <v/>
      </c>
      <c r="AA54" s="493"/>
      <c r="AB54" s="325" t="str">
        <f>IF(AND('BR3'!$K$2="ACTIVE",'BR3'!N54&gt;0),"Yes",IF(AND('BR2'!$K$2="ACTIVE",'BR2'!N54&gt;0),"Yes",IF(AND('BR1'!$K$2="ACTIVE",'BR1'!N54&gt;0),"Yes",IF(AND('ORIGINAL BUDGET'!$K$2="ACTIVE",'ORIGINAL BUDGET'!N54&gt;0),"Yes",""))))</f>
        <v/>
      </c>
      <c r="AC54" s="493"/>
      <c r="AD54" s="325" t="str">
        <f>IF(AND('BR3'!$K$2="ACTIVE",'BR3'!P54&gt;0),"Yes",IF(AND('BR2'!$K$2="ACTIVE",'BR2'!P54&gt;0),"Yes",IF(AND('BR1'!$K$2="ACTIVE",'BR1'!P54&gt;0),"Yes",IF(AND('ORIGINAL BUDGET'!$K$2="ACTIVE",'ORIGINAL BUDGET'!P54&gt;0),"Yes",""))))</f>
        <v/>
      </c>
      <c r="AE54" s="493"/>
      <c r="AF54" s="325" t="str">
        <f>IF(AND('BR3'!$K$2="ACTIVE",'BR3'!R54&gt;0),"Yes",IF(AND('BR2'!$K$2="ACTIVE",'BR2'!R54&gt;0),"Yes",IF(AND('BR1'!$K$2="ACTIVE",'BR1'!R54&gt;0),"Yes",IF(AND('ORIGINAL BUDGET'!$K$2="ACTIVE",'ORIGINAL BUDGET'!R54&gt;0),"Yes",""))))</f>
        <v/>
      </c>
      <c r="AG54" s="493"/>
      <c r="AH54" s="493" t="str">
        <f>IF(AND('BR3'!$K$2="ACTIVE",'BR3'!T54&gt;0),"Yes",IF(AND('BR2'!$K$2="ACTIVE",'BR2'!T54&gt;0),"Yes",IF(AND('BR1'!$K$2="ACTIVE",'BR1'!T54&gt;0),"Yes",IF(AND('ORIGINAL BUDGET'!$K$2="ACTIVE",'ORIGINAL BUDGET'!T54&gt;0),"Yes",""))))</f>
        <v/>
      </c>
      <c r="AI54" s="494"/>
      <c r="AJ54" s="218"/>
      <c r="AK54" s="448">
        <f t="shared" si="11"/>
        <v>0</v>
      </c>
      <c r="AL54" s="448">
        <f t="shared" si="12"/>
        <v>0</v>
      </c>
      <c r="AM54" s="448">
        <f t="shared" si="13"/>
        <v>0</v>
      </c>
      <c r="AN54" s="448">
        <f t="shared" si="14"/>
        <v>0</v>
      </c>
      <c r="AO54" s="448">
        <f t="shared" si="15"/>
        <v>0</v>
      </c>
      <c r="AP54" s="448">
        <f t="shared" si="16"/>
        <v>0</v>
      </c>
      <c r="AQ54" s="448">
        <f t="shared" si="17"/>
        <v>0</v>
      </c>
      <c r="AU54" s="220"/>
      <c r="AV54" s="220"/>
      <c r="AW54" s="220"/>
      <c r="AX54" s="220"/>
      <c r="AY54" s="1104"/>
    </row>
    <row r="55" spans="1:51" ht="23.25" customHeight="1">
      <c r="A55" s="122">
        <v>11</v>
      </c>
      <c r="B55" s="273">
        <f>IF($L$2="","",IF($L$2="ORIGINAL",'ORIGINAL BUDGET'!$B55,IF($L$2="BR1",'BR1'!$B55,IF($L$2="BR2",'BR2'!$B55,IF($L$2="BR3",'BR3'!$B55)))))</f>
        <v>0</v>
      </c>
      <c r="C55" s="1028">
        <f>IF($L$2="","",IF($L$2="ORIGINAL",'ORIGINAL BUDGET'!$C55,IF($L$2="BR1",'BR1'!$C55,IF($L$2="BR2",'BR2'!$C55,IF($L$2="BR3",'BR3'!$C55)))))</f>
        <v>0</v>
      </c>
      <c r="D55" s="860" t="str">
        <f t="shared" si="18"/>
        <v/>
      </c>
      <c r="E55" s="404"/>
      <c r="F55" s="589"/>
      <c r="G55" s="845" t="str">
        <f t="shared" si="19"/>
        <v/>
      </c>
      <c r="H55" s="811">
        <f t="shared" si="10"/>
        <v>0</v>
      </c>
      <c r="I55" s="840"/>
      <c r="J55" s="811">
        <f t="shared" si="20"/>
        <v>0</v>
      </c>
      <c r="K55" s="843"/>
      <c r="L55" s="811">
        <f t="shared" si="21"/>
        <v>0</v>
      </c>
      <c r="M55" s="843"/>
      <c r="N55" s="811">
        <f t="shared" si="22"/>
        <v>0</v>
      </c>
      <c r="O55" s="843"/>
      <c r="P55" s="811">
        <f t="shared" si="23"/>
        <v>0</v>
      </c>
      <c r="Q55" s="843"/>
      <c r="R55" s="811">
        <f t="shared" si="24"/>
        <v>0</v>
      </c>
      <c r="S55" s="843"/>
      <c r="T55" s="811">
        <f t="shared" si="25"/>
        <v>0</v>
      </c>
      <c r="U55" s="149"/>
      <c r="V55" s="492" t="str">
        <f>IF(AND('BR3'!$K$2="ACTIVE",'BR3'!H55&gt;0),"Yes",IF(AND('BR2'!$K$2="ACTIVE",'BR2'!H55&gt;0),"Yes",IF(AND('BR1'!$K$2="ACTIVE",'BR1'!H55&gt;0),"Yes",IF(AND('ORIGINAL BUDGET'!$K$2="ACTIVE",'ORIGINAL BUDGET'!H55&gt;0),"Yes",""))))</f>
        <v/>
      </c>
      <c r="W55" s="493"/>
      <c r="X55" s="325" t="str">
        <f>IF(AND('BR3'!$K$2="ACTIVE",'BR3'!J55&gt;0),"Yes",IF(AND('BR2'!$K$2="ACTIVE",'BR2'!J55&gt;0),"Yes",IF(AND('BR1'!$K$2="ACTIVE",'BR1'!J55&gt;0),"Yes",IF(AND('ORIGINAL BUDGET'!$K$2="ACTIVE",'ORIGINAL BUDGET'!J55&gt;0),"Yes",""))))</f>
        <v/>
      </c>
      <c r="Y55" s="493"/>
      <c r="Z55" s="325" t="str">
        <f>IF(AND('BR3'!$K$2="ACTIVE",'BR3'!L55&gt;0),"Yes",IF(AND('BR2'!$K$2="ACTIVE",'BR2'!L55&gt;0),"Yes",IF(AND('BR1'!$K$2="ACTIVE",'BR1'!L55&gt;0),"Yes",IF(AND('ORIGINAL BUDGET'!$K$2="ACTIVE",'ORIGINAL BUDGET'!L55&gt;0),"Yes",""))))</f>
        <v/>
      </c>
      <c r="AA55" s="493"/>
      <c r="AB55" s="325" t="str">
        <f>IF(AND('BR3'!$K$2="ACTIVE",'BR3'!N55&gt;0),"Yes",IF(AND('BR2'!$K$2="ACTIVE",'BR2'!N55&gt;0),"Yes",IF(AND('BR1'!$K$2="ACTIVE",'BR1'!N55&gt;0),"Yes",IF(AND('ORIGINAL BUDGET'!$K$2="ACTIVE",'ORIGINAL BUDGET'!N55&gt;0),"Yes",""))))</f>
        <v/>
      </c>
      <c r="AC55" s="493"/>
      <c r="AD55" s="325" t="str">
        <f>IF(AND('BR3'!$K$2="ACTIVE",'BR3'!P55&gt;0),"Yes",IF(AND('BR2'!$K$2="ACTIVE",'BR2'!P55&gt;0),"Yes",IF(AND('BR1'!$K$2="ACTIVE",'BR1'!P55&gt;0),"Yes",IF(AND('ORIGINAL BUDGET'!$K$2="ACTIVE",'ORIGINAL BUDGET'!P55&gt;0),"Yes",""))))</f>
        <v/>
      </c>
      <c r="AE55" s="493"/>
      <c r="AF55" s="325" t="str">
        <f>IF(AND('BR3'!$K$2="ACTIVE",'BR3'!R55&gt;0),"Yes",IF(AND('BR2'!$K$2="ACTIVE",'BR2'!R55&gt;0),"Yes",IF(AND('BR1'!$K$2="ACTIVE",'BR1'!R55&gt;0),"Yes",IF(AND('ORIGINAL BUDGET'!$K$2="ACTIVE",'ORIGINAL BUDGET'!R55&gt;0),"Yes",""))))</f>
        <v/>
      </c>
      <c r="AG55" s="493"/>
      <c r="AH55" s="493" t="str">
        <f>IF(AND('BR3'!$K$2="ACTIVE",'BR3'!T55&gt;0),"Yes",IF(AND('BR2'!$K$2="ACTIVE",'BR2'!T55&gt;0),"Yes",IF(AND('BR1'!$K$2="ACTIVE",'BR1'!T55&gt;0),"Yes",IF(AND('ORIGINAL BUDGET'!$K$2="ACTIVE",'ORIGINAL BUDGET'!T55&gt;0),"Yes",""))))</f>
        <v/>
      </c>
      <c r="AI55" s="494"/>
      <c r="AJ55" s="218"/>
      <c r="AK55" s="448">
        <f t="shared" si="11"/>
        <v>0</v>
      </c>
      <c r="AL55" s="448">
        <f t="shared" si="12"/>
        <v>0</v>
      </c>
      <c r="AM55" s="448">
        <f t="shared" si="13"/>
        <v>0</v>
      </c>
      <c r="AN55" s="448">
        <f t="shared" si="14"/>
        <v>0</v>
      </c>
      <c r="AO55" s="448">
        <f t="shared" si="15"/>
        <v>0</v>
      </c>
      <c r="AP55" s="448">
        <f t="shared" si="16"/>
        <v>0</v>
      </c>
      <c r="AQ55" s="448">
        <f t="shared" si="17"/>
        <v>0</v>
      </c>
      <c r="AU55" s="220"/>
      <c r="AV55" s="220"/>
      <c r="AW55" s="220"/>
      <c r="AX55" s="220"/>
      <c r="AY55" s="1104"/>
    </row>
    <row r="56" spans="1:51" ht="23.25" customHeight="1">
      <c r="A56" s="122">
        <v>12</v>
      </c>
      <c r="B56" s="273">
        <f>IF($L$2="","",IF($L$2="ORIGINAL",'ORIGINAL BUDGET'!$B56,IF($L$2="BR1",'BR1'!$B56,IF($L$2="BR2",'BR2'!$B56,IF($L$2="BR3",'BR3'!$B56)))))</f>
        <v>0</v>
      </c>
      <c r="C56" s="1028">
        <f>IF($L$2="","",IF($L$2="ORIGINAL",'ORIGINAL BUDGET'!$C56,IF($L$2="BR1",'BR1'!$C56,IF($L$2="BR2",'BR2'!$C56,IF($L$2="BR3",'BR3'!$C56)))))</f>
        <v>0</v>
      </c>
      <c r="D56" s="860" t="str">
        <f t="shared" si="18"/>
        <v/>
      </c>
      <c r="E56" s="404"/>
      <c r="F56" s="589"/>
      <c r="G56" s="845" t="str">
        <f t="shared" si="19"/>
        <v/>
      </c>
      <c r="H56" s="811">
        <f t="shared" si="10"/>
        <v>0</v>
      </c>
      <c r="I56" s="840"/>
      <c r="J56" s="811">
        <f t="shared" si="20"/>
        <v>0</v>
      </c>
      <c r="K56" s="843"/>
      <c r="L56" s="811">
        <f t="shared" si="21"/>
        <v>0</v>
      </c>
      <c r="M56" s="843"/>
      <c r="N56" s="811">
        <f t="shared" si="22"/>
        <v>0</v>
      </c>
      <c r="O56" s="843"/>
      <c r="P56" s="811">
        <f t="shared" si="23"/>
        <v>0</v>
      </c>
      <c r="Q56" s="843"/>
      <c r="R56" s="811">
        <f t="shared" si="24"/>
        <v>0</v>
      </c>
      <c r="S56" s="843"/>
      <c r="T56" s="811">
        <f t="shared" si="25"/>
        <v>0</v>
      </c>
      <c r="U56" s="149"/>
      <c r="V56" s="492" t="str">
        <f>IF(AND('BR3'!$K$2="ACTIVE",'BR3'!H56&gt;0),"Yes",IF(AND('BR2'!$K$2="ACTIVE",'BR2'!H56&gt;0),"Yes",IF(AND('BR1'!$K$2="ACTIVE",'BR1'!H56&gt;0),"Yes",IF(AND('ORIGINAL BUDGET'!$K$2="ACTIVE",'ORIGINAL BUDGET'!H56&gt;0),"Yes",""))))</f>
        <v/>
      </c>
      <c r="W56" s="493"/>
      <c r="X56" s="325" t="str">
        <f>IF(AND('BR3'!$K$2="ACTIVE",'BR3'!J56&gt;0),"Yes",IF(AND('BR2'!$K$2="ACTIVE",'BR2'!J56&gt;0),"Yes",IF(AND('BR1'!$K$2="ACTIVE",'BR1'!J56&gt;0),"Yes",IF(AND('ORIGINAL BUDGET'!$K$2="ACTIVE",'ORIGINAL BUDGET'!J56&gt;0),"Yes",""))))</f>
        <v/>
      </c>
      <c r="Y56" s="493"/>
      <c r="Z56" s="325" t="str">
        <f>IF(AND('BR3'!$K$2="ACTIVE",'BR3'!L56&gt;0),"Yes",IF(AND('BR2'!$K$2="ACTIVE",'BR2'!L56&gt;0),"Yes",IF(AND('BR1'!$K$2="ACTIVE",'BR1'!L56&gt;0),"Yes",IF(AND('ORIGINAL BUDGET'!$K$2="ACTIVE",'ORIGINAL BUDGET'!L56&gt;0),"Yes",""))))</f>
        <v/>
      </c>
      <c r="AA56" s="493"/>
      <c r="AB56" s="325" t="str">
        <f>IF(AND('BR3'!$K$2="ACTIVE",'BR3'!N56&gt;0),"Yes",IF(AND('BR2'!$K$2="ACTIVE",'BR2'!N56&gt;0),"Yes",IF(AND('BR1'!$K$2="ACTIVE",'BR1'!N56&gt;0),"Yes",IF(AND('ORIGINAL BUDGET'!$K$2="ACTIVE",'ORIGINAL BUDGET'!N56&gt;0),"Yes",""))))</f>
        <v/>
      </c>
      <c r="AC56" s="493"/>
      <c r="AD56" s="325" t="str">
        <f>IF(AND('BR3'!$K$2="ACTIVE",'BR3'!P56&gt;0),"Yes",IF(AND('BR2'!$K$2="ACTIVE",'BR2'!P56&gt;0),"Yes",IF(AND('BR1'!$K$2="ACTIVE",'BR1'!P56&gt;0),"Yes",IF(AND('ORIGINAL BUDGET'!$K$2="ACTIVE",'ORIGINAL BUDGET'!P56&gt;0),"Yes",""))))</f>
        <v/>
      </c>
      <c r="AE56" s="493"/>
      <c r="AF56" s="325" t="str">
        <f>IF(AND('BR3'!$K$2="ACTIVE",'BR3'!R56&gt;0),"Yes",IF(AND('BR2'!$K$2="ACTIVE",'BR2'!R56&gt;0),"Yes",IF(AND('BR1'!$K$2="ACTIVE",'BR1'!R56&gt;0),"Yes",IF(AND('ORIGINAL BUDGET'!$K$2="ACTIVE",'ORIGINAL BUDGET'!R56&gt;0),"Yes",""))))</f>
        <v/>
      </c>
      <c r="AG56" s="493"/>
      <c r="AH56" s="493" t="str">
        <f>IF(AND('BR3'!$K$2="ACTIVE",'BR3'!T56&gt;0),"Yes",IF(AND('BR2'!$K$2="ACTIVE",'BR2'!T56&gt;0),"Yes",IF(AND('BR1'!$K$2="ACTIVE",'BR1'!T56&gt;0),"Yes",IF(AND('ORIGINAL BUDGET'!$K$2="ACTIVE",'ORIGINAL BUDGET'!T56&gt;0),"Yes",""))))</f>
        <v/>
      </c>
      <c r="AI56" s="494"/>
      <c r="AJ56" s="218"/>
      <c r="AK56" s="448">
        <f t="shared" si="11"/>
        <v>0</v>
      </c>
      <c r="AL56" s="448">
        <f t="shared" si="12"/>
        <v>0</v>
      </c>
      <c r="AM56" s="448">
        <f t="shared" si="13"/>
        <v>0</v>
      </c>
      <c r="AN56" s="448">
        <f t="shared" si="14"/>
        <v>0</v>
      </c>
      <c r="AO56" s="448">
        <f t="shared" si="15"/>
        <v>0</v>
      </c>
      <c r="AP56" s="448">
        <f t="shared" si="16"/>
        <v>0</v>
      </c>
      <c r="AQ56" s="448">
        <f t="shared" si="17"/>
        <v>0</v>
      </c>
      <c r="AU56" s="220"/>
      <c r="AV56" s="220"/>
      <c r="AW56" s="220"/>
      <c r="AX56" s="220"/>
      <c r="AY56" s="1104"/>
    </row>
    <row r="57" spans="1:51" ht="23.25" customHeight="1">
      <c r="A57" s="122">
        <v>13</v>
      </c>
      <c r="B57" s="273">
        <f>IF($L$2="","",IF($L$2="ORIGINAL",'ORIGINAL BUDGET'!$B57,IF($L$2="BR1",'BR1'!$B57,IF($L$2="BR2",'BR2'!$B57,IF($L$2="BR3",'BR3'!$B57)))))</f>
        <v>0</v>
      </c>
      <c r="C57" s="1028">
        <f>IF($L$2="","",IF($L$2="ORIGINAL",'ORIGINAL BUDGET'!$C57,IF($L$2="BR1",'BR1'!$C57,IF($L$2="BR2",'BR2'!$C57,IF($L$2="BR3",'BR3'!$C57)))))</f>
        <v>0</v>
      </c>
      <c r="D57" s="860" t="str">
        <f t="shared" si="18"/>
        <v/>
      </c>
      <c r="E57" s="404"/>
      <c r="F57" s="589"/>
      <c r="G57" s="845" t="str">
        <f t="shared" si="19"/>
        <v/>
      </c>
      <c r="H57" s="811">
        <f t="shared" si="10"/>
        <v>0</v>
      </c>
      <c r="I57" s="840"/>
      <c r="J57" s="811">
        <f t="shared" si="20"/>
        <v>0</v>
      </c>
      <c r="K57" s="843"/>
      <c r="L57" s="811">
        <f t="shared" si="21"/>
        <v>0</v>
      </c>
      <c r="M57" s="843"/>
      <c r="N57" s="811">
        <f t="shared" si="22"/>
        <v>0</v>
      </c>
      <c r="O57" s="843"/>
      <c r="P57" s="811">
        <f t="shared" si="23"/>
        <v>0</v>
      </c>
      <c r="Q57" s="843"/>
      <c r="R57" s="811">
        <f t="shared" si="24"/>
        <v>0</v>
      </c>
      <c r="S57" s="843"/>
      <c r="T57" s="811">
        <f t="shared" si="25"/>
        <v>0</v>
      </c>
      <c r="U57" s="149"/>
      <c r="V57" s="492" t="str">
        <f>IF(AND('BR3'!$K$2="ACTIVE",'BR3'!H57&gt;0),"Yes",IF(AND('BR2'!$K$2="ACTIVE",'BR2'!H57&gt;0),"Yes",IF(AND('BR1'!$K$2="ACTIVE",'BR1'!H57&gt;0),"Yes",IF(AND('ORIGINAL BUDGET'!$K$2="ACTIVE",'ORIGINAL BUDGET'!H57&gt;0),"Yes",""))))</f>
        <v/>
      </c>
      <c r="W57" s="493"/>
      <c r="X57" s="325" t="str">
        <f>IF(AND('BR3'!$K$2="ACTIVE",'BR3'!J57&gt;0),"Yes",IF(AND('BR2'!$K$2="ACTIVE",'BR2'!J57&gt;0),"Yes",IF(AND('BR1'!$K$2="ACTIVE",'BR1'!J57&gt;0),"Yes",IF(AND('ORIGINAL BUDGET'!$K$2="ACTIVE",'ORIGINAL BUDGET'!J57&gt;0),"Yes",""))))</f>
        <v/>
      </c>
      <c r="Y57" s="493"/>
      <c r="Z57" s="325" t="str">
        <f>IF(AND('BR3'!$K$2="ACTIVE",'BR3'!L57&gt;0),"Yes",IF(AND('BR2'!$K$2="ACTIVE",'BR2'!L57&gt;0),"Yes",IF(AND('BR1'!$K$2="ACTIVE",'BR1'!L57&gt;0),"Yes",IF(AND('ORIGINAL BUDGET'!$K$2="ACTIVE",'ORIGINAL BUDGET'!L57&gt;0),"Yes",""))))</f>
        <v/>
      </c>
      <c r="AA57" s="493"/>
      <c r="AB57" s="325" t="str">
        <f>IF(AND('BR3'!$K$2="ACTIVE",'BR3'!N57&gt;0),"Yes",IF(AND('BR2'!$K$2="ACTIVE",'BR2'!N57&gt;0),"Yes",IF(AND('BR1'!$K$2="ACTIVE",'BR1'!N57&gt;0),"Yes",IF(AND('ORIGINAL BUDGET'!$K$2="ACTIVE",'ORIGINAL BUDGET'!N57&gt;0),"Yes",""))))</f>
        <v/>
      </c>
      <c r="AC57" s="493"/>
      <c r="AD57" s="325" t="str">
        <f>IF(AND('BR3'!$K$2="ACTIVE",'BR3'!P57&gt;0),"Yes",IF(AND('BR2'!$K$2="ACTIVE",'BR2'!P57&gt;0),"Yes",IF(AND('BR1'!$K$2="ACTIVE",'BR1'!P57&gt;0),"Yes",IF(AND('ORIGINAL BUDGET'!$K$2="ACTIVE",'ORIGINAL BUDGET'!P57&gt;0),"Yes",""))))</f>
        <v/>
      </c>
      <c r="AE57" s="493"/>
      <c r="AF57" s="325" t="str">
        <f>IF(AND('BR3'!$K$2="ACTIVE",'BR3'!R57&gt;0),"Yes",IF(AND('BR2'!$K$2="ACTIVE",'BR2'!R57&gt;0),"Yes",IF(AND('BR1'!$K$2="ACTIVE",'BR1'!R57&gt;0),"Yes",IF(AND('ORIGINAL BUDGET'!$K$2="ACTIVE",'ORIGINAL BUDGET'!R57&gt;0),"Yes",""))))</f>
        <v/>
      </c>
      <c r="AG57" s="493"/>
      <c r="AH57" s="493" t="str">
        <f>IF(AND('BR3'!$K$2="ACTIVE",'BR3'!T57&gt;0),"Yes",IF(AND('BR2'!$K$2="ACTIVE",'BR2'!T57&gt;0),"Yes",IF(AND('BR1'!$K$2="ACTIVE",'BR1'!T57&gt;0),"Yes",IF(AND('ORIGINAL BUDGET'!$K$2="ACTIVE",'ORIGINAL BUDGET'!T57&gt;0),"Yes",""))))</f>
        <v/>
      </c>
      <c r="AI57" s="494"/>
      <c r="AJ57" s="218"/>
      <c r="AK57" s="448">
        <f t="shared" si="11"/>
        <v>0</v>
      </c>
      <c r="AL57" s="448">
        <f t="shared" si="12"/>
        <v>0</v>
      </c>
      <c r="AM57" s="448">
        <f t="shared" si="13"/>
        <v>0</v>
      </c>
      <c r="AN57" s="448">
        <f t="shared" si="14"/>
        <v>0</v>
      </c>
      <c r="AO57" s="448">
        <f t="shared" si="15"/>
        <v>0</v>
      </c>
      <c r="AP57" s="448">
        <f t="shared" si="16"/>
        <v>0</v>
      </c>
      <c r="AQ57" s="448">
        <f t="shared" si="17"/>
        <v>0</v>
      </c>
      <c r="AU57" s="220"/>
      <c r="AV57" s="220"/>
      <c r="AW57" s="220"/>
      <c r="AX57" s="220"/>
      <c r="AY57" s="1104"/>
    </row>
    <row r="58" spans="1:51" ht="23.25" customHeight="1">
      <c r="A58" s="122">
        <v>14</v>
      </c>
      <c r="B58" s="273">
        <f>IF($L$2="","",IF($L$2="ORIGINAL",'ORIGINAL BUDGET'!$B58,IF($L$2="BR1",'BR1'!$B58,IF($L$2="BR2",'BR2'!$B58,IF($L$2="BR3",'BR3'!$B58)))))</f>
        <v>0</v>
      </c>
      <c r="C58" s="1028">
        <f>IF($L$2="","",IF($L$2="ORIGINAL",'ORIGINAL BUDGET'!$C58,IF($L$2="BR1",'BR1'!$C58,IF($L$2="BR2",'BR2'!$C58,IF($L$2="BR3",'BR3'!$C58)))))</f>
        <v>0</v>
      </c>
      <c r="D58" s="860" t="str">
        <f t="shared" si="18"/>
        <v/>
      </c>
      <c r="E58" s="404"/>
      <c r="F58" s="589"/>
      <c r="G58" s="845" t="str">
        <f t="shared" si="19"/>
        <v/>
      </c>
      <c r="H58" s="811">
        <f t="shared" si="10"/>
        <v>0</v>
      </c>
      <c r="I58" s="840"/>
      <c r="J58" s="811">
        <f t="shared" si="20"/>
        <v>0</v>
      </c>
      <c r="K58" s="843"/>
      <c r="L58" s="811">
        <f t="shared" si="21"/>
        <v>0</v>
      </c>
      <c r="M58" s="843"/>
      <c r="N58" s="811">
        <f t="shared" si="22"/>
        <v>0</v>
      </c>
      <c r="O58" s="843"/>
      <c r="P58" s="811">
        <f t="shared" si="23"/>
        <v>0</v>
      </c>
      <c r="Q58" s="843"/>
      <c r="R58" s="811">
        <f t="shared" si="24"/>
        <v>0</v>
      </c>
      <c r="S58" s="843"/>
      <c r="T58" s="811">
        <f t="shared" si="25"/>
        <v>0</v>
      </c>
      <c r="U58" s="149"/>
      <c r="V58" s="492" t="str">
        <f>IF(AND('BR3'!$K$2="ACTIVE",'BR3'!H58&gt;0),"Yes",IF(AND('BR2'!$K$2="ACTIVE",'BR2'!H58&gt;0),"Yes",IF(AND('BR1'!$K$2="ACTIVE",'BR1'!H58&gt;0),"Yes",IF(AND('ORIGINAL BUDGET'!$K$2="ACTIVE",'ORIGINAL BUDGET'!H58&gt;0),"Yes",""))))</f>
        <v/>
      </c>
      <c r="W58" s="493"/>
      <c r="X58" s="325" t="str">
        <f>IF(AND('BR3'!$K$2="ACTIVE",'BR3'!J58&gt;0),"Yes",IF(AND('BR2'!$K$2="ACTIVE",'BR2'!J58&gt;0),"Yes",IF(AND('BR1'!$K$2="ACTIVE",'BR1'!J58&gt;0),"Yes",IF(AND('ORIGINAL BUDGET'!$K$2="ACTIVE",'ORIGINAL BUDGET'!J58&gt;0),"Yes",""))))</f>
        <v/>
      </c>
      <c r="Y58" s="493"/>
      <c r="Z58" s="325" t="str">
        <f>IF(AND('BR3'!$K$2="ACTIVE",'BR3'!L58&gt;0),"Yes",IF(AND('BR2'!$K$2="ACTIVE",'BR2'!L58&gt;0),"Yes",IF(AND('BR1'!$K$2="ACTIVE",'BR1'!L58&gt;0),"Yes",IF(AND('ORIGINAL BUDGET'!$K$2="ACTIVE",'ORIGINAL BUDGET'!L58&gt;0),"Yes",""))))</f>
        <v/>
      </c>
      <c r="AA58" s="493"/>
      <c r="AB58" s="325" t="str">
        <f>IF(AND('BR3'!$K$2="ACTIVE",'BR3'!N58&gt;0),"Yes",IF(AND('BR2'!$K$2="ACTIVE",'BR2'!N58&gt;0),"Yes",IF(AND('BR1'!$K$2="ACTIVE",'BR1'!N58&gt;0),"Yes",IF(AND('ORIGINAL BUDGET'!$K$2="ACTIVE",'ORIGINAL BUDGET'!N58&gt;0),"Yes",""))))</f>
        <v/>
      </c>
      <c r="AC58" s="493"/>
      <c r="AD58" s="325" t="str">
        <f>IF(AND('BR3'!$K$2="ACTIVE",'BR3'!P58&gt;0),"Yes",IF(AND('BR2'!$K$2="ACTIVE",'BR2'!P58&gt;0),"Yes",IF(AND('BR1'!$K$2="ACTIVE",'BR1'!P58&gt;0),"Yes",IF(AND('ORIGINAL BUDGET'!$K$2="ACTIVE",'ORIGINAL BUDGET'!P58&gt;0),"Yes",""))))</f>
        <v/>
      </c>
      <c r="AE58" s="493"/>
      <c r="AF58" s="325" t="str">
        <f>IF(AND('BR3'!$K$2="ACTIVE",'BR3'!R58&gt;0),"Yes",IF(AND('BR2'!$K$2="ACTIVE",'BR2'!R58&gt;0),"Yes",IF(AND('BR1'!$K$2="ACTIVE",'BR1'!R58&gt;0),"Yes",IF(AND('ORIGINAL BUDGET'!$K$2="ACTIVE",'ORIGINAL BUDGET'!R58&gt;0),"Yes",""))))</f>
        <v/>
      </c>
      <c r="AG58" s="493"/>
      <c r="AH58" s="493" t="str">
        <f>IF(AND('BR3'!$K$2="ACTIVE",'BR3'!T58&gt;0),"Yes",IF(AND('BR2'!$K$2="ACTIVE",'BR2'!T58&gt;0),"Yes",IF(AND('BR1'!$K$2="ACTIVE",'BR1'!T58&gt;0),"Yes",IF(AND('ORIGINAL BUDGET'!$K$2="ACTIVE",'ORIGINAL BUDGET'!T58&gt;0),"Yes",""))))</f>
        <v/>
      </c>
      <c r="AI58" s="494"/>
      <c r="AJ58" s="218"/>
      <c r="AK58" s="448">
        <f t="shared" si="11"/>
        <v>0</v>
      </c>
      <c r="AL58" s="448">
        <f t="shared" si="12"/>
        <v>0</v>
      </c>
      <c r="AM58" s="448">
        <f t="shared" si="13"/>
        <v>0</v>
      </c>
      <c r="AN58" s="448">
        <f t="shared" si="14"/>
        <v>0</v>
      </c>
      <c r="AO58" s="448">
        <f t="shared" si="15"/>
        <v>0</v>
      </c>
      <c r="AP58" s="448">
        <f t="shared" si="16"/>
        <v>0</v>
      </c>
      <c r="AQ58" s="448">
        <f t="shared" si="17"/>
        <v>0</v>
      </c>
      <c r="AU58" s="220"/>
      <c r="AV58" s="220"/>
      <c r="AW58" s="220"/>
      <c r="AX58" s="220"/>
      <c r="AY58" s="1104"/>
    </row>
    <row r="59" spans="1:51" ht="23.25" customHeight="1" thickBot="1">
      <c r="A59" s="122">
        <v>15</v>
      </c>
      <c r="B59" s="273">
        <f>IF($L$2="","",IF($L$2="ORIGINAL",'ORIGINAL BUDGET'!$B59,IF($L$2="BR1",'BR1'!$B59,IF($L$2="BR2",'BR2'!$B59,IF($L$2="BR3",'BR3'!$B59)))))</f>
        <v>0</v>
      </c>
      <c r="C59" s="1028">
        <f>IF($L$2="","",IF($L$2="ORIGINAL",'ORIGINAL BUDGET'!$C59,IF($L$2="BR1",'BR1'!$C59,IF($L$2="BR2",'BR2'!$C59,IF($L$2="BR3",'BR3'!$C59)))))</f>
        <v>0</v>
      </c>
      <c r="D59" s="860" t="str">
        <f t="shared" si="18"/>
        <v/>
      </c>
      <c r="E59" s="404"/>
      <c r="F59" s="589"/>
      <c r="G59" s="845" t="str">
        <f t="shared" si="19"/>
        <v/>
      </c>
      <c r="H59" s="811">
        <f t="shared" si="10"/>
        <v>0</v>
      </c>
      <c r="I59" s="840"/>
      <c r="J59" s="811">
        <f t="shared" si="20"/>
        <v>0</v>
      </c>
      <c r="K59" s="843"/>
      <c r="L59" s="811">
        <f t="shared" si="21"/>
        <v>0</v>
      </c>
      <c r="M59" s="843"/>
      <c r="N59" s="811">
        <f t="shared" si="22"/>
        <v>0</v>
      </c>
      <c r="O59" s="843"/>
      <c r="P59" s="811">
        <f t="shared" si="23"/>
        <v>0</v>
      </c>
      <c r="Q59" s="843"/>
      <c r="R59" s="811">
        <f t="shared" si="24"/>
        <v>0</v>
      </c>
      <c r="S59" s="843"/>
      <c r="T59" s="811">
        <f t="shared" si="25"/>
        <v>0</v>
      </c>
      <c r="U59" s="149"/>
      <c r="V59" s="492" t="str">
        <f>IF(AND('BR3'!$K$2="ACTIVE",'BR3'!H59&gt;0),"Yes",IF(AND('BR2'!$K$2="ACTIVE",'BR2'!H59&gt;0),"Yes",IF(AND('BR1'!$K$2="ACTIVE",'BR1'!H59&gt;0),"Yes",IF(AND('ORIGINAL BUDGET'!$K$2="ACTIVE",'ORIGINAL BUDGET'!H59&gt;0),"Yes",""))))</f>
        <v/>
      </c>
      <c r="W59" s="493"/>
      <c r="X59" s="325" t="str">
        <f>IF(AND('BR3'!$K$2="ACTIVE",'BR3'!J59&gt;0),"Yes",IF(AND('BR2'!$K$2="ACTIVE",'BR2'!J59&gt;0),"Yes",IF(AND('BR1'!$K$2="ACTIVE",'BR1'!J59&gt;0),"Yes",IF(AND('ORIGINAL BUDGET'!$K$2="ACTIVE",'ORIGINAL BUDGET'!J59&gt;0),"Yes",""))))</f>
        <v/>
      </c>
      <c r="Y59" s="493"/>
      <c r="Z59" s="325" t="str">
        <f>IF(AND('BR3'!$K$2="ACTIVE",'BR3'!L59&gt;0),"Yes",IF(AND('BR2'!$K$2="ACTIVE",'BR2'!L59&gt;0),"Yes",IF(AND('BR1'!$K$2="ACTIVE",'BR1'!L59&gt;0),"Yes",IF(AND('ORIGINAL BUDGET'!$K$2="ACTIVE",'ORIGINAL BUDGET'!L59&gt;0),"Yes",""))))</f>
        <v/>
      </c>
      <c r="AA59" s="493"/>
      <c r="AB59" s="325" t="str">
        <f>IF(AND('BR3'!$K$2="ACTIVE",'BR3'!N59&gt;0),"Yes",IF(AND('BR2'!$K$2="ACTIVE",'BR2'!N59&gt;0),"Yes",IF(AND('BR1'!$K$2="ACTIVE",'BR1'!N59&gt;0),"Yes",IF(AND('ORIGINAL BUDGET'!$K$2="ACTIVE",'ORIGINAL BUDGET'!N59&gt;0),"Yes",""))))</f>
        <v/>
      </c>
      <c r="AC59" s="493"/>
      <c r="AD59" s="325" t="str">
        <f>IF(AND('BR3'!$K$2="ACTIVE",'BR3'!P59&gt;0),"Yes",IF(AND('BR2'!$K$2="ACTIVE",'BR2'!P59&gt;0),"Yes",IF(AND('BR1'!$K$2="ACTIVE",'BR1'!P59&gt;0),"Yes",IF(AND('ORIGINAL BUDGET'!$K$2="ACTIVE",'ORIGINAL BUDGET'!P59&gt;0),"Yes",""))))</f>
        <v/>
      </c>
      <c r="AE59" s="493"/>
      <c r="AF59" s="325" t="str">
        <f>IF(AND('BR3'!$K$2="ACTIVE",'BR3'!R59&gt;0),"Yes",IF(AND('BR2'!$K$2="ACTIVE",'BR2'!R59&gt;0),"Yes",IF(AND('BR1'!$K$2="ACTIVE",'BR1'!R59&gt;0),"Yes",IF(AND('ORIGINAL BUDGET'!$K$2="ACTIVE",'ORIGINAL BUDGET'!R59&gt;0),"Yes",""))))</f>
        <v/>
      </c>
      <c r="AG59" s="493"/>
      <c r="AH59" s="493" t="str">
        <f>IF(AND('BR3'!$K$2="ACTIVE",'BR3'!T59&gt;0),"Yes",IF(AND('BR2'!$K$2="ACTIVE",'BR2'!T59&gt;0),"Yes",IF(AND('BR1'!$K$2="ACTIVE",'BR1'!T59&gt;0),"Yes",IF(AND('ORIGINAL BUDGET'!$K$2="ACTIVE",'ORIGINAL BUDGET'!T59&gt;0),"Yes",""))))</f>
        <v/>
      </c>
      <c r="AI59" s="494"/>
      <c r="AJ59" s="218"/>
      <c r="AK59" s="448">
        <f t="shared" si="11"/>
        <v>0</v>
      </c>
      <c r="AL59" s="448">
        <f t="shared" si="12"/>
        <v>0</v>
      </c>
      <c r="AM59" s="448">
        <f t="shared" si="13"/>
        <v>0</v>
      </c>
      <c r="AN59" s="448">
        <f t="shared" si="14"/>
        <v>0</v>
      </c>
      <c r="AO59" s="448">
        <f t="shared" si="15"/>
        <v>0</v>
      </c>
      <c r="AP59" s="448">
        <f t="shared" si="16"/>
        <v>0</v>
      </c>
      <c r="AQ59" s="448">
        <f t="shared" si="17"/>
        <v>0</v>
      </c>
      <c r="AU59" s="220"/>
      <c r="AV59" s="220"/>
      <c r="AW59" s="220"/>
      <c r="AX59" s="220"/>
      <c r="AY59" s="1104"/>
    </row>
    <row r="60" spans="1:51" ht="23.25" hidden="1" customHeight="1">
      <c r="A60" s="122">
        <v>16</v>
      </c>
      <c r="B60" s="273">
        <f>IF($L$2="","",IF($L$2="ORIGINAL",'ORIGINAL BUDGET'!$B60,IF($L$2="BR1",'BR1'!$B60,IF($L$2="BR2",'BR2'!$B60,IF($L$2="BR3",'BR3'!$B60)))))</f>
        <v>0</v>
      </c>
      <c r="C60" s="1028">
        <f>IF($L$2="","",IF($L$2="ORIGINAL",'ORIGINAL BUDGET'!$C60,IF($L$2="BR1",'BR1'!$C60,IF($L$2="BR2",'BR2'!$C60,IF($L$2="BR3",'BR3'!$C60)))))</f>
        <v>0</v>
      </c>
      <c r="D60" s="860" t="str">
        <f t="shared" si="18"/>
        <v/>
      </c>
      <c r="E60" s="404"/>
      <c r="F60" s="589"/>
      <c r="G60" s="845" t="str">
        <f t="shared" si="19"/>
        <v/>
      </c>
      <c r="H60" s="811">
        <f t="shared" si="10"/>
        <v>0</v>
      </c>
      <c r="I60" s="840"/>
      <c r="J60" s="811">
        <f t="shared" si="20"/>
        <v>0</v>
      </c>
      <c r="K60" s="843"/>
      <c r="L60" s="811">
        <f t="shared" si="21"/>
        <v>0</v>
      </c>
      <c r="M60" s="843"/>
      <c r="N60" s="811">
        <f t="shared" si="22"/>
        <v>0</v>
      </c>
      <c r="O60" s="843"/>
      <c r="P60" s="811">
        <f t="shared" si="23"/>
        <v>0</v>
      </c>
      <c r="Q60" s="843"/>
      <c r="R60" s="811">
        <f t="shared" si="24"/>
        <v>0</v>
      </c>
      <c r="S60" s="843"/>
      <c r="T60" s="811">
        <f t="shared" si="25"/>
        <v>0</v>
      </c>
      <c r="U60" s="149"/>
      <c r="V60" s="492" t="str">
        <f>IF(AND('BR3'!$K$2="ACTIVE",'BR3'!H60&gt;0),"Yes",IF(AND('BR2'!$K$2="ACTIVE",'BR2'!H60&gt;0),"Yes",IF(AND('BR1'!$K$2="ACTIVE",'BR1'!H60&gt;0),"Yes",IF(AND('ORIGINAL BUDGET'!$K$2="ACTIVE",'ORIGINAL BUDGET'!H60&gt;0),"Yes",""))))</f>
        <v/>
      </c>
      <c r="W60" s="493"/>
      <c r="X60" s="325" t="str">
        <f>IF(AND('BR3'!$K$2="ACTIVE",'BR3'!J60&gt;0),"Yes",IF(AND('BR2'!$K$2="ACTIVE",'BR2'!J60&gt;0),"Yes",IF(AND('BR1'!$K$2="ACTIVE",'BR1'!J60&gt;0),"Yes",IF(AND('ORIGINAL BUDGET'!$K$2="ACTIVE",'ORIGINAL BUDGET'!J60&gt;0),"Yes",""))))</f>
        <v/>
      </c>
      <c r="Y60" s="493"/>
      <c r="Z60" s="325" t="str">
        <f>IF(AND('BR3'!$K$2="ACTIVE",'BR3'!L60&gt;0),"Yes",IF(AND('BR2'!$K$2="ACTIVE",'BR2'!L60&gt;0),"Yes",IF(AND('BR1'!$K$2="ACTIVE",'BR1'!L60&gt;0),"Yes",IF(AND('ORIGINAL BUDGET'!$K$2="ACTIVE",'ORIGINAL BUDGET'!L60&gt;0),"Yes",""))))</f>
        <v/>
      </c>
      <c r="AA60" s="493"/>
      <c r="AB60" s="325" t="str">
        <f>IF(AND('BR3'!$K$2="ACTIVE",'BR3'!N60&gt;0),"Yes",IF(AND('BR2'!$K$2="ACTIVE",'BR2'!N60&gt;0),"Yes",IF(AND('BR1'!$K$2="ACTIVE",'BR1'!N60&gt;0),"Yes",IF(AND('ORIGINAL BUDGET'!$K$2="ACTIVE",'ORIGINAL BUDGET'!N60&gt;0),"Yes",""))))</f>
        <v/>
      </c>
      <c r="AC60" s="493"/>
      <c r="AD60" s="325" t="str">
        <f>IF(AND('BR3'!$K$2="ACTIVE",'BR3'!P60&gt;0),"Yes",IF(AND('BR2'!$K$2="ACTIVE",'BR2'!P60&gt;0),"Yes",IF(AND('BR1'!$K$2="ACTIVE",'BR1'!P60&gt;0),"Yes",IF(AND('ORIGINAL BUDGET'!$K$2="ACTIVE",'ORIGINAL BUDGET'!P60&gt;0),"Yes",""))))</f>
        <v/>
      </c>
      <c r="AE60" s="493"/>
      <c r="AF60" s="325" t="str">
        <f>IF(AND('BR3'!$K$2="ACTIVE",'BR3'!R60&gt;0),"Yes",IF(AND('BR2'!$K$2="ACTIVE",'BR2'!R60&gt;0),"Yes",IF(AND('BR1'!$K$2="ACTIVE",'BR1'!R60&gt;0),"Yes",IF(AND('ORIGINAL BUDGET'!$K$2="ACTIVE",'ORIGINAL BUDGET'!R60&gt;0),"Yes",""))))</f>
        <v/>
      </c>
      <c r="AG60" s="493"/>
      <c r="AH60" s="493" t="str">
        <f>IF(AND('BR3'!$K$2="ACTIVE",'BR3'!T60&gt;0),"Yes",IF(AND('BR2'!$K$2="ACTIVE",'BR2'!T60&gt;0),"Yes",IF(AND('BR1'!$K$2="ACTIVE",'BR1'!T60&gt;0),"Yes",IF(AND('ORIGINAL BUDGET'!$K$2="ACTIVE",'ORIGINAL BUDGET'!T60&gt;0),"Yes",""))))</f>
        <v/>
      </c>
      <c r="AI60" s="494"/>
      <c r="AJ60" s="218"/>
      <c r="AK60" s="448">
        <f t="shared" si="11"/>
        <v>0</v>
      </c>
      <c r="AL60" s="448">
        <f t="shared" si="12"/>
        <v>0</v>
      </c>
      <c r="AM60" s="448">
        <f t="shared" si="13"/>
        <v>0</v>
      </c>
      <c r="AN60" s="448">
        <f t="shared" si="14"/>
        <v>0</v>
      </c>
      <c r="AO60" s="448">
        <f t="shared" si="15"/>
        <v>0</v>
      </c>
      <c r="AP60" s="448">
        <f t="shared" si="16"/>
        <v>0</v>
      </c>
      <c r="AQ60" s="448">
        <f t="shared" si="17"/>
        <v>0</v>
      </c>
      <c r="AU60" s="220"/>
      <c r="AV60" s="220"/>
      <c r="AW60" s="220"/>
      <c r="AX60" s="220"/>
      <c r="AY60" s="1104"/>
    </row>
    <row r="61" spans="1:51" ht="23.25" hidden="1" customHeight="1">
      <c r="A61" s="124">
        <v>17</v>
      </c>
      <c r="B61" s="273">
        <f>IF($L$2="","",IF($L$2="ORIGINAL",'ORIGINAL BUDGET'!$B61,IF($L$2="BR1",'BR1'!$B61,IF($L$2="BR2",'BR2'!$B61,IF($L$2="BR3",'BR3'!$B61)))))</f>
        <v>0</v>
      </c>
      <c r="C61" s="1028">
        <f>IF($L$2="","",IF($L$2="ORIGINAL",'ORIGINAL BUDGET'!$C61,IF($L$2="BR1",'BR1'!$C61,IF($L$2="BR2",'BR2'!$C61,IF($L$2="BR3",'BR3'!$C61)))))</f>
        <v>0</v>
      </c>
      <c r="D61" s="860" t="str">
        <f t="shared" si="18"/>
        <v/>
      </c>
      <c r="E61" s="404"/>
      <c r="F61" s="589"/>
      <c r="G61" s="845" t="str">
        <f t="shared" si="19"/>
        <v/>
      </c>
      <c r="H61" s="811">
        <f t="shared" si="10"/>
        <v>0</v>
      </c>
      <c r="I61" s="840"/>
      <c r="J61" s="811">
        <f t="shared" si="20"/>
        <v>0</v>
      </c>
      <c r="K61" s="843"/>
      <c r="L61" s="811">
        <f t="shared" si="21"/>
        <v>0</v>
      </c>
      <c r="M61" s="843"/>
      <c r="N61" s="811">
        <f t="shared" si="22"/>
        <v>0</v>
      </c>
      <c r="O61" s="843"/>
      <c r="P61" s="811">
        <f t="shared" si="23"/>
        <v>0</v>
      </c>
      <c r="Q61" s="843"/>
      <c r="R61" s="811">
        <f t="shared" si="24"/>
        <v>0</v>
      </c>
      <c r="S61" s="843"/>
      <c r="T61" s="811">
        <f t="shared" si="25"/>
        <v>0</v>
      </c>
      <c r="U61" s="149"/>
      <c r="V61" s="492" t="str">
        <f>IF(AND('BR3'!$K$2="ACTIVE",'BR3'!H61&gt;0),"Yes",IF(AND('BR2'!$K$2="ACTIVE",'BR2'!H61&gt;0),"Yes",IF(AND('BR1'!$K$2="ACTIVE",'BR1'!H61&gt;0),"Yes",IF(AND('ORIGINAL BUDGET'!$K$2="ACTIVE",'ORIGINAL BUDGET'!H61&gt;0),"Yes",""))))</f>
        <v/>
      </c>
      <c r="W61" s="493"/>
      <c r="X61" s="325" t="str">
        <f>IF(AND('BR3'!$K$2="ACTIVE",'BR3'!J61&gt;0),"Yes",IF(AND('BR2'!$K$2="ACTIVE",'BR2'!J61&gt;0),"Yes",IF(AND('BR1'!$K$2="ACTIVE",'BR1'!J61&gt;0),"Yes",IF(AND('ORIGINAL BUDGET'!$K$2="ACTIVE",'ORIGINAL BUDGET'!J61&gt;0),"Yes",""))))</f>
        <v/>
      </c>
      <c r="Y61" s="493"/>
      <c r="Z61" s="325" t="str">
        <f>IF(AND('BR3'!$K$2="ACTIVE",'BR3'!L61&gt;0),"Yes",IF(AND('BR2'!$K$2="ACTIVE",'BR2'!L61&gt;0),"Yes",IF(AND('BR1'!$K$2="ACTIVE",'BR1'!L61&gt;0),"Yes",IF(AND('ORIGINAL BUDGET'!$K$2="ACTIVE",'ORIGINAL BUDGET'!L61&gt;0),"Yes",""))))</f>
        <v/>
      </c>
      <c r="AA61" s="493"/>
      <c r="AB61" s="325" t="str">
        <f>IF(AND('BR3'!$K$2="ACTIVE",'BR3'!N61&gt;0),"Yes",IF(AND('BR2'!$K$2="ACTIVE",'BR2'!N61&gt;0),"Yes",IF(AND('BR1'!$K$2="ACTIVE",'BR1'!N61&gt;0),"Yes",IF(AND('ORIGINAL BUDGET'!$K$2="ACTIVE",'ORIGINAL BUDGET'!N61&gt;0),"Yes",""))))</f>
        <v/>
      </c>
      <c r="AC61" s="493"/>
      <c r="AD61" s="325" t="str">
        <f>IF(AND('BR3'!$K$2="ACTIVE",'BR3'!P61&gt;0),"Yes",IF(AND('BR2'!$K$2="ACTIVE",'BR2'!P61&gt;0),"Yes",IF(AND('BR1'!$K$2="ACTIVE",'BR1'!P61&gt;0),"Yes",IF(AND('ORIGINAL BUDGET'!$K$2="ACTIVE",'ORIGINAL BUDGET'!P61&gt;0),"Yes",""))))</f>
        <v/>
      </c>
      <c r="AE61" s="493"/>
      <c r="AF61" s="325" t="str">
        <f>IF(AND('BR3'!$K$2="ACTIVE",'BR3'!R61&gt;0),"Yes",IF(AND('BR2'!$K$2="ACTIVE",'BR2'!R61&gt;0),"Yes",IF(AND('BR1'!$K$2="ACTIVE",'BR1'!R61&gt;0),"Yes",IF(AND('ORIGINAL BUDGET'!$K$2="ACTIVE",'ORIGINAL BUDGET'!R61&gt;0),"Yes",""))))</f>
        <v/>
      </c>
      <c r="AG61" s="493"/>
      <c r="AH61" s="493" t="str">
        <f>IF(AND('BR3'!$K$2="ACTIVE",'BR3'!T61&gt;0),"Yes",IF(AND('BR2'!$K$2="ACTIVE",'BR2'!T61&gt;0),"Yes",IF(AND('BR1'!$K$2="ACTIVE",'BR1'!T61&gt;0),"Yes",IF(AND('ORIGINAL BUDGET'!$K$2="ACTIVE",'ORIGINAL BUDGET'!T61&gt;0),"Yes",""))))</f>
        <v/>
      </c>
      <c r="AI61" s="494"/>
      <c r="AJ61" s="218"/>
      <c r="AK61" s="448">
        <f t="shared" si="11"/>
        <v>0</v>
      </c>
      <c r="AL61" s="448">
        <f t="shared" si="12"/>
        <v>0</v>
      </c>
      <c r="AM61" s="448">
        <f t="shared" si="13"/>
        <v>0</v>
      </c>
      <c r="AN61" s="448">
        <f t="shared" si="14"/>
        <v>0</v>
      </c>
      <c r="AO61" s="448">
        <f t="shared" si="15"/>
        <v>0</v>
      </c>
      <c r="AP61" s="448">
        <f t="shared" si="16"/>
        <v>0</v>
      </c>
      <c r="AQ61" s="448">
        <f t="shared" si="17"/>
        <v>0</v>
      </c>
      <c r="AU61" s="220"/>
      <c r="AV61" s="220"/>
      <c r="AW61" s="220"/>
      <c r="AX61" s="220"/>
      <c r="AY61" s="1104"/>
    </row>
    <row r="62" spans="1:51" ht="23.25" hidden="1" customHeight="1">
      <c r="A62" s="122">
        <v>18</v>
      </c>
      <c r="B62" s="273">
        <f>IF($L$2="","",IF($L$2="ORIGINAL",'ORIGINAL BUDGET'!$B62,IF($L$2="BR1",'BR1'!$B62,IF($L$2="BR2",'BR2'!$B62,IF($L$2="BR3",'BR3'!$B62)))))</f>
        <v>0</v>
      </c>
      <c r="C62" s="1028">
        <f>IF($L$2="","",IF($L$2="ORIGINAL",'ORIGINAL BUDGET'!$C62,IF($L$2="BR1",'BR1'!$C62,IF($L$2="BR2",'BR2'!$C62,IF($L$2="BR3",'BR3'!$C62)))))</f>
        <v>0</v>
      </c>
      <c r="D62" s="860" t="str">
        <f t="shared" si="18"/>
        <v/>
      </c>
      <c r="E62" s="404"/>
      <c r="F62" s="589"/>
      <c r="G62" s="845" t="str">
        <f t="shared" si="19"/>
        <v/>
      </c>
      <c r="H62" s="811">
        <f t="shared" si="10"/>
        <v>0</v>
      </c>
      <c r="I62" s="840"/>
      <c r="J62" s="811">
        <f t="shared" si="20"/>
        <v>0</v>
      </c>
      <c r="K62" s="843"/>
      <c r="L62" s="811">
        <f t="shared" si="21"/>
        <v>0</v>
      </c>
      <c r="M62" s="843"/>
      <c r="N62" s="811">
        <f t="shared" si="22"/>
        <v>0</v>
      </c>
      <c r="O62" s="843"/>
      <c r="P62" s="811">
        <f t="shared" si="23"/>
        <v>0</v>
      </c>
      <c r="Q62" s="843"/>
      <c r="R62" s="811">
        <f t="shared" si="24"/>
        <v>0</v>
      </c>
      <c r="S62" s="843"/>
      <c r="T62" s="811">
        <f t="shared" si="25"/>
        <v>0</v>
      </c>
      <c r="U62" s="149"/>
      <c r="V62" s="492" t="str">
        <f>IF(AND('BR3'!$K$2="ACTIVE",'BR3'!H62&gt;0),"Yes",IF(AND('BR2'!$K$2="ACTIVE",'BR2'!H62&gt;0),"Yes",IF(AND('BR1'!$K$2="ACTIVE",'BR1'!H62&gt;0),"Yes",IF(AND('ORIGINAL BUDGET'!$K$2="ACTIVE",'ORIGINAL BUDGET'!H62&gt;0),"Yes",""))))</f>
        <v/>
      </c>
      <c r="W62" s="493"/>
      <c r="X62" s="325" t="str">
        <f>IF(AND('BR3'!$K$2="ACTIVE",'BR3'!J62&gt;0),"Yes",IF(AND('BR2'!$K$2="ACTIVE",'BR2'!J62&gt;0),"Yes",IF(AND('BR1'!$K$2="ACTIVE",'BR1'!J62&gt;0),"Yes",IF(AND('ORIGINAL BUDGET'!$K$2="ACTIVE",'ORIGINAL BUDGET'!J62&gt;0),"Yes",""))))</f>
        <v/>
      </c>
      <c r="Y62" s="493"/>
      <c r="Z62" s="325" t="str">
        <f>IF(AND('BR3'!$K$2="ACTIVE",'BR3'!L62&gt;0),"Yes",IF(AND('BR2'!$K$2="ACTIVE",'BR2'!L62&gt;0),"Yes",IF(AND('BR1'!$K$2="ACTIVE",'BR1'!L62&gt;0),"Yes",IF(AND('ORIGINAL BUDGET'!$K$2="ACTIVE",'ORIGINAL BUDGET'!L62&gt;0),"Yes",""))))</f>
        <v/>
      </c>
      <c r="AA62" s="493"/>
      <c r="AB62" s="325" t="str">
        <f>IF(AND('BR3'!$K$2="ACTIVE",'BR3'!N62&gt;0),"Yes",IF(AND('BR2'!$K$2="ACTIVE",'BR2'!N62&gt;0),"Yes",IF(AND('BR1'!$K$2="ACTIVE",'BR1'!N62&gt;0),"Yes",IF(AND('ORIGINAL BUDGET'!$K$2="ACTIVE",'ORIGINAL BUDGET'!N62&gt;0),"Yes",""))))</f>
        <v/>
      </c>
      <c r="AC62" s="493"/>
      <c r="AD62" s="325" t="str">
        <f>IF(AND('BR3'!$K$2="ACTIVE",'BR3'!P62&gt;0),"Yes",IF(AND('BR2'!$K$2="ACTIVE",'BR2'!P62&gt;0),"Yes",IF(AND('BR1'!$K$2="ACTIVE",'BR1'!P62&gt;0),"Yes",IF(AND('ORIGINAL BUDGET'!$K$2="ACTIVE",'ORIGINAL BUDGET'!P62&gt;0),"Yes",""))))</f>
        <v/>
      </c>
      <c r="AE62" s="493"/>
      <c r="AF62" s="325" t="str">
        <f>IF(AND('BR3'!$K$2="ACTIVE",'BR3'!R62&gt;0),"Yes",IF(AND('BR2'!$K$2="ACTIVE",'BR2'!R62&gt;0),"Yes",IF(AND('BR1'!$K$2="ACTIVE",'BR1'!R62&gt;0),"Yes",IF(AND('ORIGINAL BUDGET'!$K$2="ACTIVE",'ORIGINAL BUDGET'!R62&gt;0),"Yes",""))))</f>
        <v/>
      </c>
      <c r="AG62" s="493"/>
      <c r="AH62" s="493" t="str">
        <f>IF(AND('BR3'!$K$2="ACTIVE",'BR3'!T62&gt;0),"Yes",IF(AND('BR2'!$K$2="ACTIVE",'BR2'!T62&gt;0),"Yes",IF(AND('BR1'!$K$2="ACTIVE",'BR1'!T62&gt;0),"Yes",IF(AND('ORIGINAL BUDGET'!$K$2="ACTIVE",'ORIGINAL BUDGET'!T62&gt;0),"Yes",""))))</f>
        <v/>
      </c>
      <c r="AI62" s="494"/>
      <c r="AJ62" s="218"/>
      <c r="AK62" s="448">
        <f t="shared" si="11"/>
        <v>0</v>
      </c>
      <c r="AL62" s="448">
        <f t="shared" si="12"/>
        <v>0</v>
      </c>
      <c r="AM62" s="448">
        <f t="shared" si="13"/>
        <v>0</v>
      </c>
      <c r="AN62" s="448">
        <f t="shared" si="14"/>
        <v>0</v>
      </c>
      <c r="AO62" s="448">
        <f t="shared" si="15"/>
        <v>0</v>
      </c>
      <c r="AP62" s="448">
        <f t="shared" si="16"/>
        <v>0</v>
      </c>
      <c r="AQ62" s="448">
        <f t="shared" si="17"/>
        <v>0</v>
      </c>
      <c r="AU62" s="220"/>
      <c r="AV62" s="220"/>
      <c r="AW62" s="220"/>
      <c r="AX62" s="220"/>
      <c r="AY62" s="1104"/>
    </row>
    <row r="63" spans="1:51" ht="23.25" hidden="1" customHeight="1">
      <c r="A63" s="124">
        <v>19</v>
      </c>
      <c r="B63" s="273">
        <f>IF($L$2="","",IF($L$2="ORIGINAL",'ORIGINAL BUDGET'!$B63,IF($L$2="BR1",'BR1'!$B63,IF($L$2="BR2",'BR2'!$B63,IF($L$2="BR3",'BR3'!$B63)))))</f>
        <v>0</v>
      </c>
      <c r="C63" s="1028">
        <f>IF($L$2="","",IF($L$2="ORIGINAL",'ORIGINAL BUDGET'!$C63,IF($L$2="BR1",'BR1'!$C63,IF($L$2="BR2",'BR2'!$C63,IF($L$2="BR3",'BR3'!$C63)))))</f>
        <v>0</v>
      </c>
      <c r="D63" s="860" t="str">
        <f t="shared" si="18"/>
        <v/>
      </c>
      <c r="E63" s="404"/>
      <c r="F63" s="589"/>
      <c r="G63" s="845" t="str">
        <f t="shared" si="19"/>
        <v/>
      </c>
      <c r="H63" s="811">
        <f t="shared" si="10"/>
        <v>0</v>
      </c>
      <c r="I63" s="840"/>
      <c r="J63" s="811">
        <f t="shared" si="20"/>
        <v>0</v>
      </c>
      <c r="K63" s="843"/>
      <c r="L63" s="811">
        <f t="shared" si="21"/>
        <v>0</v>
      </c>
      <c r="M63" s="843"/>
      <c r="N63" s="811">
        <f t="shared" si="22"/>
        <v>0</v>
      </c>
      <c r="O63" s="843"/>
      <c r="P63" s="811">
        <f t="shared" si="23"/>
        <v>0</v>
      </c>
      <c r="Q63" s="843"/>
      <c r="R63" s="811">
        <f t="shared" si="24"/>
        <v>0</v>
      </c>
      <c r="S63" s="843"/>
      <c r="T63" s="811">
        <f t="shared" si="25"/>
        <v>0</v>
      </c>
      <c r="U63" s="149"/>
      <c r="V63" s="492" t="str">
        <f>IF(AND('BR3'!$K$2="ACTIVE",'BR3'!H63&gt;0),"Yes",IF(AND('BR2'!$K$2="ACTIVE",'BR2'!H63&gt;0),"Yes",IF(AND('BR1'!$K$2="ACTIVE",'BR1'!H63&gt;0),"Yes",IF(AND('ORIGINAL BUDGET'!$K$2="ACTIVE",'ORIGINAL BUDGET'!H63&gt;0),"Yes",""))))</f>
        <v/>
      </c>
      <c r="W63" s="493"/>
      <c r="X63" s="325" t="str">
        <f>IF(AND('BR3'!$K$2="ACTIVE",'BR3'!J63&gt;0),"Yes",IF(AND('BR2'!$K$2="ACTIVE",'BR2'!J63&gt;0),"Yes",IF(AND('BR1'!$K$2="ACTIVE",'BR1'!J63&gt;0),"Yes",IF(AND('ORIGINAL BUDGET'!$K$2="ACTIVE",'ORIGINAL BUDGET'!J63&gt;0),"Yes",""))))</f>
        <v/>
      </c>
      <c r="Y63" s="493"/>
      <c r="Z63" s="325" t="str">
        <f>IF(AND('BR3'!$K$2="ACTIVE",'BR3'!L63&gt;0),"Yes",IF(AND('BR2'!$K$2="ACTIVE",'BR2'!L63&gt;0),"Yes",IF(AND('BR1'!$K$2="ACTIVE",'BR1'!L63&gt;0),"Yes",IF(AND('ORIGINAL BUDGET'!$K$2="ACTIVE",'ORIGINAL BUDGET'!L63&gt;0),"Yes",""))))</f>
        <v/>
      </c>
      <c r="AA63" s="493"/>
      <c r="AB63" s="325" t="str">
        <f>IF(AND('BR3'!$K$2="ACTIVE",'BR3'!N63&gt;0),"Yes",IF(AND('BR2'!$K$2="ACTIVE",'BR2'!N63&gt;0),"Yes",IF(AND('BR1'!$K$2="ACTIVE",'BR1'!N63&gt;0),"Yes",IF(AND('ORIGINAL BUDGET'!$K$2="ACTIVE",'ORIGINAL BUDGET'!N63&gt;0),"Yes",""))))</f>
        <v/>
      </c>
      <c r="AC63" s="493"/>
      <c r="AD63" s="325" t="str">
        <f>IF(AND('BR3'!$K$2="ACTIVE",'BR3'!P63&gt;0),"Yes",IF(AND('BR2'!$K$2="ACTIVE",'BR2'!P63&gt;0),"Yes",IF(AND('BR1'!$K$2="ACTIVE",'BR1'!P63&gt;0),"Yes",IF(AND('ORIGINAL BUDGET'!$K$2="ACTIVE",'ORIGINAL BUDGET'!P63&gt;0),"Yes",""))))</f>
        <v/>
      </c>
      <c r="AE63" s="493"/>
      <c r="AF63" s="325" t="str">
        <f>IF(AND('BR3'!$K$2="ACTIVE",'BR3'!R63&gt;0),"Yes",IF(AND('BR2'!$K$2="ACTIVE",'BR2'!R63&gt;0),"Yes",IF(AND('BR1'!$K$2="ACTIVE",'BR1'!R63&gt;0),"Yes",IF(AND('ORIGINAL BUDGET'!$K$2="ACTIVE",'ORIGINAL BUDGET'!R63&gt;0),"Yes",""))))</f>
        <v/>
      </c>
      <c r="AG63" s="493"/>
      <c r="AH63" s="493" t="str">
        <f>IF(AND('BR3'!$K$2="ACTIVE",'BR3'!T63&gt;0),"Yes",IF(AND('BR2'!$K$2="ACTIVE",'BR2'!T63&gt;0),"Yes",IF(AND('BR1'!$K$2="ACTIVE",'BR1'!T63&gt;0),"Yes",IF(AND('ORIGINAL BUDGET'!$K$2="ACTIVE",'ORIGINAL BUDGET'!T63&gt;0),"Yes",""))))</f>
        <v/>
      </c>
      <c r="AI63" s="494"/>
      <c r="AJ63" s="218"/>
      <c r="AK63" s="448">
        <f t="shared" si="11"/>
        <v>0</v>
      </c>
      <c r="AL63" s="448">
        <f t="shared" si="12"/>
        <v>0</v>
      </c>
      <c r="AM63" s="448">
        <f t="shared" si="13"/>
        <v>0</v>
      </c>
      <c r="AN63" s="448">
        <f t="shared" si="14"/>
        <v>0</v>
      </c>
      <c r="AO63" s="448">
        <f t="shared" si="15"/>
        <v>0</v>
      </c>
      <c r="AP63" s="448">
        <f t="shared" si="16"/>
        <v>0</v>
      </c>
      <c r="AQ63" s="448">
        <f t="shared" si="17"/>
        <v>0</v>
      </c>
      <c r="AU63" s="220"/>
      <c r="AV63" s="220"/>
      <c r="AW63" s="220"/>
      <c r="AX63" s="220"/>
      <c r="AY63" s="1104"/>
    </row>
    <row r="64" spans="1:51" ht="23.25" hidden="1" customHeight="1">
      <c r="A64" s="124">
        <v>20</v>
      </c>
      <c r="B64" s="273">
        <f>IF($L$2="","",IF($L$2="ORIGINAL",'ORIGINAL BUDGET'!$B64,IF($L$2="BR1",'BR1'!$B64,IF($L$2="BR2",'BR2'!$B64,IF($L$2="BR3",'BR3'!$B64)))))</f>
        <v>0</v>
      </c>
      <c r="C64" s="1028">
        <f>IF($L$2="","",IF($L$2="ORIGINAL",'ORIGINAL BUDGET'!$C64,IF($L$2="BR1",'BR1'!$C64,IF($L$2="BR2",'BR2'!$C64,IF($L$2="BR3",'BR3'!$C64)))))</f>
        <v>0</v>
      </c>
      <c r="D64" s="860" t="str">
        <f t="shared" si="18"/>
        <v/>
      </c>
      <c r="E64" s="404"/>
      <c r="F64" s="589"/>
      <c r="G64" s="845" t="str">
        <f t="shared" si="19"/>
        <v/>
      </c>
      <c r="H64" s="811">
        <f t="shared" si="10"/>
        <v>0</v>
      </c>
      <c r="I64" s="840"/>
      <c r="J64" s="811">
        <f t="shared" si="20"/>
        <v>0</v>
      </c>
      <c r="K64" s="843"/>
      <c r="L64" s="811">
        <f t="shared" si="21"/>
        <v>0</v>
      </c>
      <c r="M64" s="843"/>
      <c r="N64" s="811">
        <f t="shared" si="22"/>
        <v>0</v>
      </c>
      <c r="O64" s="843"/>
      <c r="P64" s="811">
        <f t="shared" si="23"/>
        <v>0</v>
      </c>
      <c r="Q64" s="843"/>
      <c r="R64" s="811">
        <f t="shared" si="24"/>
        <v>0</v>
      </c>
      <c r="S64" s="843"/>
      <c r="T64" s="811">
        <f t="shared" si="25"/>
        <v>0</v>
      </c>
      <c r="U64" s="149"/>
      <c r="V64" s="492" t="str">
        <f>IF(AND('BR3'!$K$2="ACTIVE",'BR3'!H64&gt;0),"Yes",IF(AND('BR2'!$K$2="ACTIVE",'BR2'!H64&gt;0),"Yes",IF(AND('BR1'!$K$2="ACTIVE",'BR1'!H64&gt;0),"Yes",IF(AND('ORIGINAL BUDGET'!$K$2="ACTIVE",'ORIGINAL BUDGET'!H64&gt;0),"Yes",""))))</f>
        <v/>
      </c>
      <c r="W64" s="493"/>
      <c r="X64" s="325" t="str">
        <f>IF(AND('BR3'!$K$2="ACTIVE",'BR3'!J64&gt;0),"Yes",IF(AND('BR2'!$K$2="ACTIVE",'BR2'!J64&gt;0),"Yes",IF(AND('BR1'!$K$2="ACTIVE",'BR1'!J64&gt;0),"Yes",IF(AND('ORIGINAL BUDGET'!$K$2="ACTIVE",'ORIGINAL BUDGET'!J64&gt;0),"Yes",""))))</f>
        <v/>
      </c>
      <c r="Y64" s="493"/>
      <c r="Z64" s="325" t="str">
        <f>IF(AND('BR3'!$K$2="ACTIVE",'BR3'!L64&gt;0),"Yes",IF(AND('BR2'!$K$2="ACTIVE",'BR2'!L64&gt;0),"Yes",IF(AND('BR1'!$K$2="ACTIVE",'BR1'!L64&gt;0),"Yes",IF(AND('ORIGINAL BUDGET'!$K$2="ACTIVE",'ORIGINAL BUDGET'!L64&gt;0),"Yes",""))))</f>
        <v/>
      </c>
      <c r="AA64" s="493"/>
      <c r="AB64" s="325" t="str">
        <f>IF(AND('BR3'!$K$2="ACTIVE",'BR3'!N64&gt;0),"Yes",IF(AND('BR2'!$K$2="ACTIVE",'BR2'!N64&gt;0),"Yes",IF(AND('BR1'!$K$2="ACTIVE",'BR1'!N64&gt;0),"Yes",IF(AND('ORIGINAL BUDGET'!$K$2="ACTIVE",'ORIGINAL BUDGET'!N64&gt;0),"Yes",""))))</f>
        <v/>
      </c>
      <c r="AC64" s="493"/>
      <c r="AD64" s="325" t="str">
        <f>IF(AND('BR3'!$K$2="ACTIVE",'BR3'!P64&gt;0),"Yes",IF(AND('BR2'!$K$2="ACTIVE",'BR2'!P64&gt;0),"Yes",IF(AND('BR1'!$K$2="ACTIVE",'BR1'!P64&gt;0),"Yes",IF(AND('ORIGINAL BUDGET'!$K$2="ACTIVE",'ORIGINAL BUDGET'!P64&gt;0),"Yes",""))))</f>
        <v/>
      </c>
      <c r="AE64" s="493"/>
      <c r="AF64" s="325" t="str">
        <f>IF(AND('BR3'!$K$2="ACTIVE",'BR3'!R64&gt;0),"Yes",IF(AND('BR2'!$K$2="ACTIVE",'BR2'!R64&gt;0),"Yes",IF(AND('BR1'!$K$2="ACTIVE",'BR1'!R64&gt;0),"Yes",IF(AND('ORIGINAL BUDGET'!$K$2="ACTIVE",'ORIGINAL BUDGET'!R64&gt;0),"Yes",""))))</f>
        <v/>
      </c>
      <c r="AG64" s="493"/>
      <c r="AH64" s="493" t="str">
        <f>IF(AND('BR3'!$K$2="ACTIVE",'BR3'!T64&gt;0),"Yes",IF(AND('BR2'!$K$2="ACTIVE",'BR2'!T64&gt;0),"Yes",IF(AND('BR1'!$K$2="ACTIVE",'BR1'!T64&gt;0),"Yes",IF(AND('ORIGINAL BUDGET'!$K$2="ACTIVE",'ORIGINAL BUDGET'!T64&gt;0),"Yes",""))))</f>
        <v/>
      </c>
      <c r="AI64" s="494"/>
      <c r="AJ64" s="218"/>
      <c r="AK64" s="448">
        <f t="shared" si="11"/>
        <v>0</v>
      </c>
      <c r="AL64" s="448">
        <f t="shared" si="12"/>
        <v>0</v>
      </c>
      <c r="AM64" s="448">
        <f t="shared" si="13"/>
        <v>0</v>
      </c>
      <c r="AN64" s="448">
        <f t="shared" si="14"/>
        <v>0</v>
      </c>
      <c r="AO64" s="448">
        <f t="shared" si="15"/>
        <v>0</v>
      </c>
      <c r="AP64" s="448">
        <f t="shared" si="16"/>
        <v>0</v>
      </c>
      <c r="AQ64" s="448">
        <f t="shared" si="17"/>
        <v>0</v>
      </c>
      <c r="AU64" s="219"/>
      <c r="AV64" s="219"/>
      <c r="AW64" s="219"/>
      <c r="AX64" s="219"/>
      <c r="AY64" s="1104"/>
    </row>
    <row r="65" spans="1:53" ht="23.25" hidden="1" customHeight="1">
      <c r="A65" s="124">
        <v>21</v>
      </c>
      <c r="B65" s="273">
        <f>IF($L$2="","",IF($L$2="ORIGINAL",'ORIGINAL BUDGET'!$B65,IF($L$2="BR1",'BR1'!$B65,IF($L$2="BR2",'BR2'!$B65,IF($L$2="BR3",'BR3'!$B65)))))</f>
        <v>0</v>
      </c>
      <c r="C65" s="1028">
        <f>IF($L$2="","",IF($L$2="ORIGINAL",'ORIGINAL BUDGET'!$C65,IF($L$2="BR1",'BR1'!$C65,IF($L$2="BR2",'BR2'!$C65,IF($L$2="BR3",'BR3'!$C65)))))</f>
        <v>0</v>
      </c>
      <c r="D65" s="860" t="str">
        <f t="shared" si="18"/>
        <v/>
      </c>
      <c r="E65" s="404"/>
      <c r="F65" s="589"/>
      <c r="G65" s="845" t="str">
        <f t="shared" si="19"/>
        <v/>
      </c>
      <c r="H65" s="811">
        <f t="shared" si="10"/>
        <v>0</v>
      </c>
      <c r="I65" s="840"/>
      <c r="J65" s="811">
        <f t="shared" si="20"/>
        <v>0</v>
      </c>
      <c r="K65" s="843"/>
      <c r="L65" s="811">
        <f t="shared" si="21"/>
        <v>0</v>
      </c>
      <c r="M65" s="843"/>
      <c r="N65" s="811">
        <f t="shared" si="22"/>
        <v>0</v>
      </c>
      <c r="O65" s="843"/>
      <c r="P65" s="811">
        <f t="shared" si="23"/>
        <v>0</v>
      </c>
      <c r="Q65" s="843"/>
      <c r="R65" s="811">
        <f t="shared" si="24"/>
        <v>0</v>
      </c>
      <c r="S65" s="843"/>
      <c r="T65" s="811">
        <f t="shared" si="25"/>
        <v>0</v>
      </c>
      <c r="U65" s="149"/>
      <c r="V65" s="492" t="str">
        <f>IF(AND('BR3'!$K$2="ACTIVE",'BR3'!H65&gt;0),"Yes",IF(AND('BR2'!$K$2="ACTIVE",'BR2'!H65&gt;0),"Yes",IF(AND('BR1'!$K$2="ACTIVE",'BR1'!H65&gt;0),"Yes",IF(AND('ORIGINAL BUDGET'!$K$2="ACTIVE",'ORIGINAL BUDGET'!H65&gt;0),"Yes",""))))</f>
        <v/>
      </c>
      <c r="W65" s="493"/>
      <c r="X65" s="325" t="str">
        <f>IF(AND('BR3'!$K$2="ACTIVE",'BR3'!J65&gt;0),"Yes",IF(AND('BR2'!$K$2="ACTIVE",'BR2'!J65&gt;0),"Yes",IF(AND('BR1'!$K$2="ACTIVE",'BR1'!J65&gt;0),"Yes",IF(AND('ORIGINAL BUDGET'!$K$2="ACTIVE",'ORIGINAL BUDGET'!J65&gt;0),"Yes",""))))</f>
        <v/>
      </c>
      <c r="Y65" s="493"/>
      <c r="Z65" s="325" t="str">
        <f>IF(AND('BR3'!$K$2="ACTIVE",'BR3'!L65&gt;0),"Yes",IF(AND('BR2'!$K$2="ACTIVE",'BR2'!L65&gt;0),"Yes",IF(AND('BR1'!$K$2="ACTIVE",'BR1'!L65&gt;0),"Yes",IF(AND('ORIGINAL BUDGET'!$K$2="ACTIVE",'ORIGINAL BUDGET'!L65&gt;0),"Yes",""))))</f>
        <v/>
      </c>
      <c r="AA65" s="493"/>
      <c r="AB65" s="325" t="str">
        <f>IF(AND('BR3'!$K$2="ACTIVE",'BR3'!N65&gt;0),"Yes",IF(AND('BR2'!$K$2="ACTIVE",'BR2'!N65&gt;0),"Yes",IF(AND('BR1'!$K$2="ACTIVE",'BR1'!N65&gt;0),"Yes",IF(AND('ORIGINAL BUDGET'!$K$2="ACTIVE",'ORIGINAL BUDGET'!N65&gt;0),"Yes",""))))</f>
        <v/>
      </c>
      <c r="AC65" s="493"/>
      <c r="AD65" s="325" t="str">
        <f>IF(AND('BR3'!$K$2="ACTIVE",'BR3'!P65&gt;0),"Yes",IF(AND('BR2'!$K$2="ACTIVE",'BR2'!P65&gt;0),"Yes",IF(AND('BR1'!$K$2="ACTIVE",'BR1'!P65&gt;0),"Yes",IF(AND('ORIGINAL BUDGET'!$K$2="ACTIVE",'ORIGINAL BUDGET'!P65&gt;0),"Yes",""))))</f>
        <v/>
      </c>
      <c r="AE65" s="493"/>
      <c r="AF65" s="325" t="str">
        <f>IF(AND('BR3'!$K$2="ACTIVE",'BR3'!R65&gt;0),"Yes",IF(AND('BR2'!$K$2="ACTIVE",'BR2'!R65&gt;0),"Yes",IF(AND('BR1'!$K$2="ACTIVE",'BR1'!R65&gt;0),"Yes",IF(AND('ORIGINAL BUDGET'!$K$2="ACTIVE",'ORIGINAL BUDGET'!R65&gt;0),"Yes",""))))</f>
        <v/>
      </c>
      <c r="AG65" s="493"/>
      <c r="AH65" s="493" t="str">
        <f>IF(AND('BR3'!$K$2="ACTIVE",'BR3'!T65&gt;0),"Yes",IF(AND('BR2'!$K$2="ACTIVE",'BR2'!T65&gt;0),"Yes",IF(AND('BR1'!$K$2="ACTIVE",'BR1'!T65&gt;0),"Yes",IF(AND('ORIGINAL BUDGET'!$K$2="ACTIVE",'ORIGINAL BUDGET'!T65&gt;0),"Yes",""))))</f>
        <v/>
      </c>
      <c r="AI65" s="494"/>
      <c r="AJ65" s="218"/>
      <c r="AK65" s="448">
        <f t="shared" si="11"/>
        <v>0</v>
      </c>
      <c r="AL65" s="448">
        <f t="shared" si="12"/>
        <v>0</v>
      </c>
      <c r="AM65" s="448">
        <f t="shared" si="13"/>
        <v>0</v>
      </c>
      <c r="AN65" s="448">
        <f t="shared" si="14"/>
        <v>0</v>
      </c>
      <c r="AO65" s="448">
        <f t="shared" si="15"/>
        <v>0</v>
      </c>
      <c r="AP65" s="448">
        <f t="shared" si="16"/>
        <v>0</v>
      </c>
      <c r="AQ65" s="448">
        <f t="shared" si="17"/>
        <v>0</v>
      </c>
      <c r="AU65" s="220"/>
      <c r="AV65" s="220"/>
      <c r="AW65" s="220"/>
      <c r="AX65" s="220"/>
      <c r="AY65" s="1104"/>
    </row>
    <row r="66" spans="1:53" ht="23.25" hidden="1" customHeight="1">
      <c r="A66" s="124">
        <v>22</v>
      </c>
      <c r="B66" s="273">
        <f>IF($L$2="","",IF($L$2="ORIGINAL",'ORIGINAL BUDGET'!$B66,IF($L$2="BR1",'BR1'!$B66,IF($L$2="BR2",'BR2'!$B66,IF($L$2="BR3",'BR3'!$B66)))))</f>
        <v>0</v>
      </c>
      <c r="C66" s="1028">
        <f>IF($L$2="","",IF($L$2="ORIGINAL",'ORIGINAL BUDGET'!$C66,IF($L$2="BR1",'BR1'!$C66,IF($L$2="BR2",'BR2'!$C66,IF($L$2="BR3",'BR3'!$C66)))))</f>
        <v>0</v>
      </c>
      <c r="D66" s="860" t="str">
        <f t="shared" si="18"/>
        <v/>
      </c>
      <c r="E66" s="404"/>
      <c r="F66" s="589"/>
      <c r="G66" s="845" t="str">
        <f t="shared" si="19"/>
        <v/>
      </c>
      <c r="H66" s="811">
        <f t="shared" si="10"/>
        <v>0</v>
      </c>
      <c r="I66" s="840"/>
      <c r="J66" s="811">
        <f t="shared" si="20"/>
        <v>0</v>
      </c>
      <c r="K66" s="843"/>
      <c r="L66" s="811">
        <f t="shared" si="21"/>
        <v>0</v>
      </c>
      <c r="M66" s="843"/>
      <c r="N66" s="811">
        <f t="shared" si="22"/>
        <v>0</v>
      </c>
      <c r="O66" s="843"/>
      <c r="P66" s="811">
        <f t="shared" ref="P66:P71" si="26">F66*O66</f>
        <v>0</v>
      </c>
      <c r="Q66" s="843"/>
      <c r="R66" s="811">
        <f t="shared" ref="R66:R71" si="27">F66*Q66</f>
        <v>0</v>
      </c>
      <c r="S66" s="843"/>
      <c r="T66" s="811">
        <f t="shared" ref="T66:T71" si="28">F66*S66</f>
        <v>0</v>
      </c>
      <c r="U66" s="149"/>
      <c r="V66" s="492" t="str">
        <f>IF(AND('BR3'!$K$2="ACTIVE",'BR3'!H66&gt;0),"Yes",IF(AND('BR2'!$K$2="ACTIVE",'BR2'!H66&gt;0),"Yes",IF(AND('BR1'!$K$2="ACTIVE",'BR1'!H66&gt;0),"Yes",IF(AND('ORIGINAL BUDGET'!$K$2="ACTIVE",'ORIGINAL BUDGET'!H66&gt;0),"Yes",""))))</f>
        <v/>
      </c>
      <c r="W66" s="493"/>
      <c r="X66" s="325" t="str">
        <f>IF(AND('BR3'!$K$2="ACTIVE",'BR3'!J66&gt;0),"Yes",IF(AND('BR2'!$K$2="ACTIVE",'BR2'!J66&gt;0),"Yes",IF(AND('BR1'!$K$2="ACTIVE",'BR1'!J66&gt;0),"Yes",IF(AND('ORIGINAL BUDGET'!$K$2="ACTIVE",'ORIGINAL BUDGET'!J66&gt;0),"Yes",""))))</f>
        <v/>
      </c>
      <c r="Y66" s="493"/>
      <c r="Z66" s="325" t="str">
        <f>IF(AND('BR3'!$K$2="ACTIVE",'BR3'!L66&gt;0),"Yes",IF(AND('BR2'!$K$2="ACTIVE",'BR2'!L66&gt;0),"Yes",IF(AND('BR1'!$K$2="ACTIVE",'BR1'!L66&gt;0),"Yes",IF(AND('ORIGINAL BUDGET'!$K$2="ACTIVE",'ORIGINAL BUDGET'!L66&gt;0),"Yes",""))))</f>
        <v/>
      </c>
      <c r="AA66" s="493"/>
      <c r="AB66" s="325" t="str">
        <f>IF(AND('BR3'!$K$2="ACTIVE",'BR3'!N66&gt;0),"Yes",IF(AND('BR2'!$K$2="ACTIVE",'BR2'!N66&gt;0),"Yes",IF(AND('BR1'!$K$2="ACTIVE",'BR1'!N66&gt;0),"Yes",IF(AND('ORIGINAL BUDGET'!$K$2="ACTIVE",'ORIGINAL BUDGET'!N66&gt;0),"Yes",""))))</f>
        <v/>
      </c>
      <c r="AC66" s="493"/>
      <c r="AD66" s="325" t="str">
        <f>IF(AND('BR3'!$K$2="ACTIVE",'BR3'!P66&gt;0),"Yes",IF(AND('BR2'!$K$2="ACTIVE",'BR2'!P66&gt;0),"Yes",IF(AND('BR1'!$K$2="ACTIVE",'BR1'!P66&gt;0),"Yes",IF(AND('ORIGINAL BUDGET'!$K$2="ACTIVE",'ORIGINAL BUDGET'!P66&gt;0),"Yes",""))))</f>
        <v/>
      </c>
      <c r="AE66" s="493"/>
      <c r="AF66" s="325" t="str">
        <f>IF(AND('BR3'!$K$2="ACTIVE",'BR3'!R66&gt;0),"Yes",IF(AND('BR2'!$K$2="ACTIVE",'BR2'!R66&gt;0),"Yes",IF(AND('BR1'!$K$2="ACTIVE",'BR1'!R66&gt;0),"Yes",IF(AND('ORIGINAL BUDGET'!$K$2="ACTIVE",'ORIGINAL BUDGET'!R66&gt;0),"Yes",""))))</f>
        <v/>
      </c>
      <c r="AG66" s="493"/>
      <c r="AH66" s="493" t="str">
        <f>IF(AND('BR3'!$K$2="ACTIVE",'BR3'!T66&gt;0),"Yes",IF(AND('BR2'!$K$2="ACTIVE",'BR2'!T66&gt;0),"Yes",IF(AND('BR1'!$K$2="ACTIVE",'BR1'!T66&gt;0),"Yes",IF(AND('ORIGINAL BUDGET'!$K$2="ACTIVE",'ORIGINAL BUDGET'!T66&gt;0),"Yes",""))))</f>
        <v/>
      </c>
      <c r="AI66" s="494"/>
      <c r="AJ66" s="218"/>
      <c r="AK66" s="448">
        <f t="shared" si="11"/>
        <v>0</v>
      </c>
      <c r="AL66" s="448">
        <f t="shared" si="12"/>
        <v>0</v>
      </c>
      <c r="AM66" s="448">
        <f t="shared" si="13"/>
        <v>0</v>
      </c>
      <c r="AN66" s="448">
        <f t="shared" si="14"/>
        <v>0</v>
      </c>
      <c r="AO66" s="448">
        <f t="shared" si="15"/>
        <v>0</v>
      </c>
      <c r="AP66" s="448">
        <f t="shared" si="16"/>
        <v>0</v>
      </c>
      <c r="AQ66" s="448">
        <f t="shared" si="17"/>
        <v>0</v>
      </c>
      <c r="AU66" s="220"/>
      <c r="AV66" s="220"/>
      <c r="AW66" s="220"/>
      <c r="AX66" s="220"/>
      <c r="AY66" s="1104"/>
    </row>
    <row r="67" spans="1:53" ht="23.25" hidden="1" customHeight="1">
      <c r="A67" s="124">
        <v>23</v>
      </c>
      <c r="B67" s="273">
        <f>IF($L$2="","",IF($L$2="ORIGINAL",'ORIGINAL BUDGET'!$B67,IF($L$2="BR1",'BR1'!$B67,IF($L$2="BR2",'BR2'!$B67,IF($L$2="BR3",'BR3'!$B67)))))</f>
        <v>0</v>
      </c>
      <c r="C67" s="1028">
        <f>IF($L$2="","",IF($L$2="ORIGINAL",'ORIGINAL BUDGET'!$C67,IF($L$2="BR1",'BR1'!$C67,IF($L$2="BR2",'BR2'!$C67,IF($L$2="BR3",'BR3'!$C67)))))</f>
        <v>0</v>
      </c>
      <c r="D67" s="860" t="str">
        <f t="shared" si="18"/>
        <v/>
      </c>
      <c r="E67" s="404"/>
      <c r="F67" s="589"/>
      <c r="G67" s="845" t="str">
        <f t="shared" si="19"/>
        <v/>
      </c>
      <c r="H67" s="811">
        <f t="shared" si="10"/>
        <v>0</v>
      </c>
      <c r="I67" s="840"/>
      <c r="J67" s="811">
        <f t="shared" si="20"/>
        <v>0</v>
      </c>
      <c r="K67" s="843"/>
      <c r="L67" s="811">
        <f t="shared" si="21"/>
        <v>0</v>
      </c>
      <c r="M67" s="843"/>
      <c r="N67" s="811">
        <f t="shared" si="22"/>
        <v>0</v>
      </c>
      <c r="O67" s="843"/>
      <c r="P67" s="811">
        <f t="shared" si="26"/>
        <v>0</v>
      </c>
      <c r="Q67" s="843"/>
      <c r="R67" s="811">
        <f t="shared" si="27"/>
        <v>0</v>
      </c>
      <c r="S67" s="843"/>
      <c r="T67" s="811">
        <f t="shared" si="28"/>
        <v>0</v>
      </c>
      <c r="U67" s="149"/>
      <c r="V67" s="492" t="str">
        <f>IF(AND('BR3'!$K$2="ACTIVE",'BR3'!H67&gt;0),"Yes",IF(AND('BR2'!$K$2="ACTIVE",'BR2'!H67&gt;0),"Yes",IF(AND('BR1'!$K$2="ACTIVE",'BR1'!H67&gt;0),"Yes",IF(AND('ORIGINAL BUDGET'!$K$2="ACTIVE",'ORIGINAL BUDGET'!H67&gt;0),"Yes",""))))</f>
        <v/>
      </c>
      <c r="W67" s="493"/>
      <c r="X67" s="325" t="str">
        <f>IF(AND('BR3'!$K$2="ACTIVE",'BR3'!J67&gt;0),"Yes",IF(AND('BR2'!$K$2="ACTIVE",'BR2'!J67&gt;0),"Yes",IF(AND('BR1'!$K$2="ACTIVE",'BR1'!J67&gt;0),"Yes",IF(AND('ORIGINAL BUDGET'!$K$2="ACTIVE",'ORIGINAL BUDGET'!J67&gt;0),"Yes",""))))</f>
        <v/>
      </c>
      <c r="Y67" s="493"/>
      <c r="Z67" s="325" t="str">
        <f>IF(AND('BR3'!$K$2="ACTIVE",'BR3'!L67&gt;0),"Yes",IF(AND('BR2'!$K$2="ACTIVE",'BR2'!L67&gt;0),"Yes",IF(AND('BR1'!$K$2="ACTIVE",'BR1'!L67&gt;0),"Yes",IF(AND('ORIGINAL BUDGET'!$K$2="ACTIVE",'ORIGINAL BUDGET'!L67&gt;0),"Yes",""))))</f>
        <v/>
      </c>
      <c r="AA67" s="493"/>
      <c r="AB67" s="325" t="str">
        <f>IF(AND('BR3'!$K$2="ACTIVE",'BR3'!N67&gt;0),"Yes",IF(AND('BR2'!$K$2="ACTIVE",'BR2'!N67&gt;0),"Yes",IF(AND('BR1'!$K$2="ACTIVE",'BR1'!N67&gt;0),"Yes",IF(AND('ORIGINAL BUDGET'!$K$2="ACTIVE",'ORIGINAL BUDGET'!N67&gt;0),"Yes",""))))</f>
        <v/>
      </c>
      <c r="AC67" s="493"/>
      <c r="AD67" s="325" t="str">
        <f>IF(AND('BR3'!$K$2="ACTIVE",'BR3'!P67&gt;0),"Yes",IF(AND('BR2'!$K$2="ACTIVE",'BR2'!P67&gt;0),"Yes",IF(AND('BR1'!$K$2="ACTIVE",'BR1'!P67&gt;0),"Yes",IF(AND('ORIGINAL BUDGET'!$K$2="ACTIVE",'ORIGINAL BUDGET'!P67&gt;0),"Yes",""))))</f>
        <v/>
      </c>
      <c r="AE67" s="493"/>
      <c r="AF67" s="325" t="str">
        <f>IF(AND('BR3'!$K$2="ACTIVE",'BR3'!R67&gt;0),"Yes",IF(AND('BR2'!$K$2="ACTIVE",'BR2'!R67&gt;0),"Yes",IF(AND('BR1'!$K$2="ACTIVE",'BR1'!R67&gt;0),"Yes",IF(AND('ORIGINAL BUDGET'!$K$2="ACTIVE",'ORIGINAL BUDGET'!R67&gt;0),"Yes",""))))</f>
        <v/>
      </c>
      <c r="AG67" s="493"/>
      <c r="AH67" s="493" t="str">
        <f>IF(AND('BR3'!$K$2="ACTIVE",'BR3'!T67&gt;0),"Yes",IF(AND('BR2'!$K$2="ACTIVE",'BR2'!T67&gt;0),"Yes",IF(AND('BR1'!$K$2="ACTIVE",'BR1'!T67&gt;0),"Yes",IF(AND('ORIGINAL BUDGET'!$K$2="ACTIVE",'ORIGINAL BUDGET'!T67&gt;0),"Yes",""))))</f>
        <v/>
      </c>
      <c r="AI67" s="494"/>
      <c r="AJ67" s="218"/>
      <c r="AK67" s="448">
        <f t="shared" si="11"/>
        <v>0</v>
      </c>
      <c r="AL67" s="448">
        <f t="shared" si="12"/>
        <v>0</v>
      </c>
      <c r="AM67" s="448">
        <f t="shared" si="13"/>
        <v>0</v>
      </c>
      <c r="AN67" s="448">
        <f t="shared" si="14"/>
        <v>0</v>
      </c>
      <c r="AO67" s="448">
        <f t="shared" si="15"/>
        <v>0</v>
      </c>
      <c r="AP67" s="448">
        <f t="shared" si="16"/>
        <v>0</v>
      </c>
      <c r="AQ67" s="448">
        <f t="shared" si="17"/>
        <v>0</v>
      </c>
      <c r="AU67" s="220"/>
      <c r="AV67" s="220"/>
      <c r="AW67" s="220"/>
      <c r="AX67" s="220"/>
      <c r="AY67" s="1104"/>
    </row>
    <row r="68" spans="1:53" ht="23.25" hidden="1" customHeight="1">
      <c r="A68" s="124">
        <v>24</v>
      </c>
      <c r="B68" s="273">
        <f>IF($L$2="","",IF($L$2="ORIGINAL",'ORIGINAL BUDGET'!$B68,IF($L$2="BR1",'BR1'!$B68,IF($L$2="BR2",'BR2'!$B68,IF($L$2="BR3",'BR3'!$B68)))))</f>
        <v>0</v>
      </c>
      <c r="C68" s="1028">
        <f>IF($L$2="","",IF($L$2="ORIGINAL",'ORIGINAL BUDGET'!$C68,IF($L$2="BR1",'BR1'!$C68,IF($L$2="BR2",'BR2'!$C68,IF($L$2="BR3",'BR3'!$C68)))))</f>
        <v>0</v>
      </c>
      <c r="D68" s="860" t="str">
        <f t="shared" si="18"/>
        <v/>
      </c>
      <c r="E68" s="404"/>
      <c r="F68" s="589"/>
      <c r="G68" s="845" t="str">
        <f t="shared" si="19"/>
        <v/>
      </c>
      <c r="H68" s="811">
        <f t="shared" si="10"/>
        <v>0</v>
      </c>
      <c r="I68" s="840"/>
      <c r="J68" s="811">
        <f t="shared" si="20"/>
        <v>0</v>
      </c>
      <c r="K68" s="843"/>
      <c r="L68" s="811">
        <f t="shared" si="21"/>
        <v>0</v>
      </c>
      <c r="M68" s="843"/>
      <c r="N68" s="811">
        <f t="shared" si="22"/>
        <v>0</v>
      </c>
      <c r="O68" s="843"/>
      <c r="P68" s="811">
        <f t="shared" si="26"/>
        <v>0</v>
      </c>
      <c r="Q68" s="843"/>
      <c r="R68" s="811">
        <f t="shared" si="27"/>
        <v>0</v>
      </c>
      <c r="S68" s="843"/>
      <c r="T68" s="811">
        <f t="shared" si="28"/>
        <v>0</v>
      </c>
      <c r="U68" s="149"/>
      <c r="V68" s="492" t="str">
        <f>IF(AND('BR3'!$K$2="ACTIVE",'BR3'!H68&gt;0),"Yes",IF(AND('BR2'!$K$2="ACTIVE",'BR2'!H68&gt;0),"Yes",IF(AND('BR1'!$K$2="ACTIVE",'BR1'!H68&gt;0),"Yes",IF(AND('ORIGINAL BUDGET'!$K$2="ACTIVE",'ORIGINAL BUDGET'!H68&gt;0),"Yes",""))))</f>
        <v/>
      </c>
      <c r="W68" s="493"/>
      <c r="X68" s="325" t="str">
        <f>IF(AND('BR3'!$K$2="ACTIVE",'BR3'!J68&gt;0),"Yes",IF(AND('BR2'!$K$2="ACTIVE",'BR2'!J68&gt;0),"Yes",IF(AND('BR1'!$K$2="ACTIVE",'BR1'!J68&gt;0),"Yes",IF(AND('ORIGINAL BUDGET'!$K$2="ACTIVE",'ORIGINAL BUDGET'!J68&gt;0),"Yes",""))))</f>
        <v/>
      </c>
      <c r="Y68" s="493"/>
      <c r="Z68" s="325" t="str">
        <f>IF(AND('BR3'!$K$2="ACTIVE",'BR3'!L68&gt;0),"Yes",IF(AND('BR2'!$K$2="ACTIVE",'BR2'!L68&gt;0),"Yes",IF(AND('BR1'!$K$2="ACTIVE",'BR1'!L68&gt;0),"Yes",IF(AND('ORIGINAL BUDGET'!$K$2="ACTIVE",'ORIGINAL BUDGET'!L68&gt;0),"Yes",""))))</f>
        <v/>
      </c>
      <c r="AA68" s="493"/>
      <c r="AB68" s="325" t="str">
        <f>IF(AND('BR3'!$K$2="ACTIVE",'BR3'!N68&gt;0),"Yes",IF(AND('BR2'!$K$2="ACTIVE",'BR2'!N68&gt;0),"Yes",IF(AND('BR1'!$K$2="ACTIVE",'BR1'!N68&gt;0),"Yes",IF(AND('ORIGINAL BUDGET'!$K$2="ACTIVE",'ORIGINAL BUDGET'!N68&gt;0),"Yes",""))))</f>
        <v/>
      </c>
      <c r="AC68" s="493"/>
      <c r="AD68" s="325" t="str">
        <f>IF(AND('BR3'!$K$2="ACTIVE",'BR3'!P68&gt;0),"Yes",IF(AND('BR2'!$K$2="ACTIVE",'BR2'!P68&gt;0),"Yes",IF(AND('BR1'!$K$2="ACTIVE",'BR1'!P68&gt;0),"Yes",IF(AND('ORIGINAL BUDGET'!$K$2="ACTIVE",'ORIGINAL BUDGET'!P68&gt;0),"Yes",""))))</f>
        <v/>
      </c>
      <c r="AE68" s="493"/>
      <c r="AF68" s="325" t="str">
        <f>IF(AND('BR3'!$K$2="ACTIVE",'BR3'!R68&gt;0),"Yes",IF(AND('BR2'!$K$2="ACTIVE",'BR2'!R68&gt;0),"Yes",IF(AND('BR1'!$K$2="ACTIVE",'BR1'!R68&gt;0),"Yes",IF(AND('ORIGINAL BUDGET'!$K$2="ACTIVE",'ORIGINAL BUDGET'!R68&gt;0),"Yes",""))))</f>
        <v/>
      </c>
      <c r="AG68" s="493"/>
      <c r="AH68" s="493" t="str">
        <f>IF(AND('BR3'!$K$2="ACTIVE",'BR3'!T68&gt;0),"Yes",IF(AND('BR2'!$K$2="ACTIVE",'BR2'!T68&gt;0),"Yes",IF(AND('BR1'!$K$2="ACTIVE",'BR1'!T68&gt;0),"Yes",IF(AND('ORIGINAL BUDGET'!$K$2="ACTIVE",'ORIGINAL BUDGET'!T68&gt;0),"Yes",""))))</f>
        <v/>
      </c>
      <c r="AI68" s="494"/>
      <c r="AJ68" s="218"/>
      <c r="AK68" s="448">
        <f t="shared" si="11"/>
        <v>0</v>
      </c>
      <c r="AL68" s="448">
        <f t="shared" si="12"/>
        <v>0</v>
      </c>
      <c r="AM68" s="448">
        <f t="shared" si="13"/>
        <v>0</v>
      </c>
      <c r="AN68" s="448">
        <f t="shared" si="14"/>
        <v>0</v>
      </c>
      <c r="AO68" s="448">
        <f t="shared" si="15"/>
        <v>0</v>
      </c>
      <c r="AP68" s="448">
        <f t="shared" si="16"/>
        <v>0</v>
      </c>
      <c r="AQ68" s="448">
        <f t="shared" si="17"/>
        <v>0</v>
      </c>
      <c r="AU68" s="220"/>
      <c r="AV68" s="220"/>
      <c r="AW68" s="220"/>
      <c r="AX68" s="220"/>
      <c r="AY68" s="1104"/>
    </row>
    <row r="69" spans="1:53" s="2" customFormat="1" ht="23.25" hidden="1" customHeight="1">
      <c r="A69" s="124">
        <v>25</v>
      </c>
      <c r="B69" s="949">
        <f>IF($L$2="","",IF($L$2="ORIGINAL",'ORIGINAL BUDGET'!$B69,IF($L$2="BR1",'BR1'!$B69,IF($L$2="BR2",'BR2'!$B69,IF($L$2="BR3",'BR3'!$B69)))))</f>
        <v>0</v>
      </c>
      <c r="C69" s="1026">
        <f>IF($L$2="","",IF($L$2="ORIGINAL",'ORIGINAL BUDGET'!$C69,IF($L$2="BR1",'BR1'!$C69,IF($L$2="BR2",'BR2'!$C69,IF($L$2="BR3",'BR3'!$C69)))))</f>
        <v>0</v>
      </c>
      <c r="D69" s="1046" t="str">
        <f t="shared" si="18"/>
        <v/>
      </c>
      <c r="E69" s="1047"/>
      <c r="F69" s="1048"/>
      <c r="G69" s="1045" t="str">
        <f t="shared" si="19"/>
        <v/>
      </c>
      <c r="H69" s="811">
        <f t="shared" si="10"/>
        <v>0</v>
      </c>
      <c r="I69" s="1049"/>
      <c r="J69" s="811">
        <f t="shared" si="20"/>
        <v>0</v>
      </c>
      <c r="K69" s="1050"/>
      <c r="L69" s="811">
        <f t="shared" si="21"/>
        <v>0</v>
      </c>
      <c r="M69" s="1050"/>
      <c r="N69" s="811">
        <f t="shared" si="22"/>
        <v>0</v>
      </c>
      <c r="O69" s="843"/>
      <c r="P69" s="811">
        <f t="shared" si="26"/>
        <v>0</v>
      </c>
      <c r="Q69" s="843"/>
      <c r="R69" s="811">
        <f t="shared" si="27"/>
        <v>0</v>
      </c>
      <c r="S69" s="843"/>
      <c r="T69" s="811">
        <f t="shared" si="28"/>
        <v>0</v>
      </c>
      <c r="U69" s="149"/>
      <c r="V69" s="492" t="str">
        <f>IF(AND('BR3'!$K$2="ACTIVE",'BR3'!H69&gt;0),"Yes",IF(AND('BR2'!$K$2="ACTIVE",'BR2'!H69&gt;0),"Yes",IF(AND('BR1'!$K$2="ACTIVE",'BR1'!H69&gt;0),"Yes",IF(AND('ORIGINAL BUDGET'!$K$2="ACTIVE",'ORIGINAL BUDGET'!H69&gt;0),"Yes",""))))</f>
        <v/>
      </c>
      <c r="W69" s="493"/>
      <c r="X69" s="325" t="str">
        <f>IF(AND('BR3'!$K$2="ACTIVE",'BR3'!J69&gt;0),"Yes",IF(AND('BR2'!$K$2="ACTIVE",'BR2'!J69&gt;0),"Yes",IF(AND('BR1'!$K$2="ACTIVE",'BR1'!J69&gt;0),"Yes",IF(AND('ORIGINAL BUDGET'!$K$2="ACTIVE",'ORIGINAL BUDGET'!J69&gt;0),"Yes",""))))</f>
        <v/>
      </c>
      <c r="Y69" s="493"/>
      <c r="Z69" s="325" t="str">
        <f>IF(AND('BR3'!$K$2="ACTIVE",'BR3'!L69&gt;0),"Yes",IF(AND('BR2'!$K$2="ACTIVE",'BR2'!L69&gt;0),"Yes",IF(AND('BR1'!$K$2="ACTIVE",'BR1'!L69&gt;0),"Yes",IF(AND('ORIGINAL BUDGET'!$K$2="ACTIVE",'ORIGINAL BUDGET'!L69&gt;0),"Yes",""))))</f>
        <v/>
      </c>
      <c r="AA69" s="493"/>
      <c r="AB69" s="325" t="str">
        <f>IF(AND('BR3'!$K$2="ACTIVE",'BR3'!N69&gt;0),"Yes",IF(AND('BR2'!$K$2="ACTIVE",'BR2'!N69&gt;0),"Yes",IF(AND('BR1'!$K$2="ACTIVE",'BR1'!N69&gt;0),"Yes",IF(AND('ORIGINAL BUDGET'!$K$2="ACTIVE",'ORIGINAL BUDGET'!N69&gt;0),"Yes",""))))</f>
        <v/>
      </c>
      <c r="AC69" s="493"/>
      <c r="AD69" s="325" t="str">
        <f>IF(AND('BR3'!$K$2="ACTIVE",'BR3'!P69&gt;0),"Yes",IF(AND('BR2'!$K$2="ACTIVE",'BR2'!P69&gt;0),"Yes",IF(AND('BR1'!$K$2="ACTIVE",'BR1'!P69&gt;0),"Yes",IF(AND('ORIGINAL BUDGET'!$K$2="ACTIVE",'ORIGINAL BUDGET'!P69&gt;0),"Yes",""))))</f>
        <v/>
      </c>
      <c r="AE69" s="493"/>
      <c r="AF69" s="325" t="str">
        <f>IF(AND('BR3'!$K$2="ACTIVE",'BR3'!R69&gt;0),"Yes",IF(AND('BR2'!$K$2="ACTIVE",'BR2'!R69&gt;0),"Yes",IF(AND('BR1'!$K$2="ACTIVE",'BR1'!R69&gt;0),"Yes",IF(AND('ORIGINAL BUDGET'!$K$2="ACTIVE",'ORIGINAL BUDGET'!R69&gt;0),"Yes",""))))</f>
        <v/>
      </c>
      <c r="AG69" s="493"/>
      <c r="AH69" s="493" t="str">
        <f>IF(AND('BR3'!$K$2="ACTIVE",'BR3'!T69&gt;0),"Yes",IF(AND('BR2'!$K$2="ACTIVE",'BR2'!T69&gt;0),"Yes",IF(AND('BR1'!$K$2="ACTIVE",'BR1'!T69&gt;0),"Yes",IF(AND('ORIGINAL BUDGET'!$K$2="ACTIVE",'ORIGINAL BUDGET'!T69&gt;0),"Yes",""))))</f>
        <v/>
      </c>
      <c r="AI69" s="494"/>
      <c r="AJ69" s="503"/>
      <c r="AK69" s="1042">
        <f t="shared" si="11"/>
        <v>0</v>
      </c>
      <c r="AL69" s="1042">
        <f t="shared" si="12"/>
        <v>0</v>
      </c>
      <c r="AM69" s="1042">
        <f t="shared" si="13"/>
        <v>0</v>
      </c>
      <c r="AN69" s="1042">
        <f t="shared" si="14"/>
        <v>0</v>
      </c>
      <c r="AO69" s="1042">
        <f t="shared" si="15"/>
        <v>0</v>
      </c>
      <c r="AP69" s="1042">
        <f t="shared" si="16"/>
        <v>0</v>
      </c>
      <c r="AQ69" s="1042">
        <f t="shared" si="17"/>
        <v>0</v>
      </c>
      <c r="AS69" s="169"/>
      <c r="AT69" s="169"/>
      <c r="AU69" s="219"/>
      <c r="AV69" s="219"/>
      <c r="AW69" s="219"/>
      <c r="AX69" s="219"/>
      <c r="AY69" s="1104"/>
      <c r="AZ69" s="169"/>
      <c r="BA69" s="169"/>
    </row>
    <row r="70" spans="1:53" ht="23.25" hidden="1" customHeight="1">
      <c r="A70" s="124">
        <v>26</v>
      </c>
      <c r="B70" s="1020">
        <f>IF($L$2="","",IF($L$2="ORIGINAL",'ORIGINAL BUDGET'!$B70,IF($L$2="BR1",'BR1'!$B70,IF($L$2="BR2",'BR2'!$B70,IF($L$2="BR3",'BR3'!$B70)))))</f>
        <v>0</v>
      </c>
      <c r="C70" s="1029">
        <f>IF($L$2="","",IF($L$2="ORIGINAL",'ORIGINAL BUDGET'!$C70,IF($L$2="BR1",'BR1'!$C70,IF($L$2="BR2",'BR2'!$C70,IF($L$2="BR3",'BR3'!$C70)))))</f>
        <v>0</v>
      </c>
      <c r="D70" s="1023" t="str">
        <f t="shared" si="18"/>
        <v/>
      </c>
      <c r="E70" s="1024"/>
      <c r="F70" s="589"/>
      <c r="G70" s="1022" t="str">
        <f t="shared" si="19"/>
        <v/>
      </c>
      <c r="H70" s="811">
        <f t="shared" si="10"/>
        <v>0</v>
      </c>
      <c r="I70" s="1025"/>
      <c r="J70" s="811">
        <f t="shared" si="20"/>
        <v>0</v>
      </c>
      <c r="K70" s="858"/>
      <c r="L70" s="811">
        <f t="shared" si="21"/>
        <v>0</v>
      </c>
      <c r="M70" s="858"/>
      <c r="N70" s="811">
        <f t="shared" si="22"/>
        <v>0</v>
      </c>
      <c r="O70" s="843"/>
      <c r="P70" s="811">
        <f t="shared" si="26"/>
        <v>0</v>
      </c>
      <c r="Q70" s="843"/>
      <c r="R70" s="811">
        <f t="shared" si="27"/>
        <v>0</v>
      </c>
      <c r="S70" s="843"/>
      <c r="T70" s="811">
        <f t="shared" si="28"/>
        <v>0</v>
      </c>
      <c r="U70" s="149"/>
      <c r="V70" s="492" t="str">
        <f>IF(AND('BR3'!$K$2="ACTIVE",'BR3'!H70&gt;0),"Yes",IF(AND('BR2'!$K$2="ACTIVE",'BR2'!H70&gt;0),"Yes",IF(AND('BR1'!$K$2="ACTIVE",'BR1'!H70&gt;0),"Yes",IF(AND('ORIGINAL BUDGET'!$K$2="ACTIVE",'ORIGINAL BUDGET'!H70&gt;0),"Yes",""))))</f>
        <v/>
      </c>
      <c r="W70" s="493"/>
      <c r="X70" s="325" t="str">
        <f>IF(AND('BR3'!$K$2="ACTIVE",'BR3'!J70&gt;0),"Yes",IF(AND('BR2'!$K$2="ACTIVE",'BR2'!J70&gt;0),"Yes",IF(AND('BR1'!$K$2="ACTIVE",'BR1'!J70&gt;0),"Yes",IF(AND('ORIGINAL BUDGET'!$K$2="ACTIVE",'ORIGINAL BUDGET'!J70&gt;0),"Yes",""))))</f>
        <v/>
      </c>
      <c r="Y70" s="493"/>
      <c r="Z70" s="325" t="str">
        <f>IF(AND('BR3'!$K$2="ACTIVE",'BR3'!L70&gt;0),"Yes",IF(AND('BR2'!$K$2="ACTIVE",'BR2'!L70&gt;0),"Yes",IF(AND('BR1'!$K$2="ACTIVE",'BR1'!L70&gt;0),"Yes",IF(AND('ORIGINAL BUDGET'!$K$2="ACTIVE",'ORIGINAL BUDGET'!L70&gt;0),"Yes",""))))</f>
        <v/>
      </c>
      <c r="AA70" s="493"/>
      <c r="AB70" s="325" t="str">
        <f>IF(AND('BR3'!$K$2="ACTIVE",'BR3'!N70&gt;0),"Yes",IF(AND('BR2'!$K$2="ACTIVE",'BR2'!N70&gt;0),"Yes",IF(AND('BR1'!$K$2="ACTIVE",'BR1'!N70&gt;0),"Yes",IF(AND('ORIGINAL BUDGET'!$K$2="ACTIVE",'ORIGINAL BUDGET'!N70&gt;0),"Yes",""))))</f>
        <v/>
      </c>
      <c r="AC70" s="493"/>
      <c r="AD70" s="325" t="str">
        <f>IF(AND('BR3'!$K$2="ACTIVE",'BR3'!P70&gt;0),"Yes",IF(AND('BR2'!$K$2="ACTIVE",'BR2'!P70&gt;0),"Yes",IF(AND('BR1'!$K$2="ACTIVE",'BR1'!P70&gt;0),"Yes",IF(AND('ORIGINAL BUDGET'!$K$2="ACTIVE",'ORIGINAL BUDGET'!P70&gt;0),"Yes",""))))</f>
        <v/>
      </c>
      <c r="AE70" s="493"/>
      <c r="AF70" s="325" t="str">
        <f>IF(AND('BR3'!$K$2="ACTIVE",'BR3'!R70&gt;0),"Yes",IF(AND('BR2'!$K$2="ACTIVE",'BR2'!R70&gt;0),"Yes",IF(AND('BR1'!$K$2="ACTIVE",'BR1'!R70&gt;0),"Yes",IF(AND('ORIGINAL BUDGET'!$K$2="ACTIVE",'ORIGINAL BUDGET'!R70&gt;0),"Yes",""))))</f>
        <v/>
      </c>
      <c r="AG70" s="493"/>
      <c r="AH70" s="493" t="str">
        <f>IF(AND('BR3'!$K$2="ACTIVE",'BR3'!T70&gt;0),"Yes",IF(AND('BR2'!$K$2="ACTIVE",'BR2'!T70&gt;0),"Yes",IF(AND('BR1'!$K$2="ACTIVE",'BR1'!T70&gt;0),"Yes",IF(AND('ORIGINAL BUDGET'!$K$2="ACTIVE",'ORIGINAL BUDGET'!T70&gt;0),"Yes",""))))</f>
        <v/>
      </c>
      <c r="AI70" s="494"/>
      <c r="AJ70" s="218"/>
      <c r="AK70" s="1037">
        <f t="shared" si="11"/>
        <v>0</v>
      </c>
      <c r="AL70" s="1037">
        <f t="shared" si="12"/>
        <v>0</v>
      </c>
      <c r="AM70" s="1037">
        <f t="shared" si="13"/>
        <v>0</v>
      </c>
      <c r="AN70" s="1037">
        <f t="shared" si="14"/>
        <v>0</v>
      </c>
      <c r="AO70" s="1037">
        <f t="shared" si="15"/>
        <v>0</v>
      </c>
      <c r="AP70" s="1037">
        <f t="shared" si="16"/>
        <v>0</v>
      </c>
      <c r="AQ70" s="1037">
        <f t="shared" si="17"/>
        <v>0</v>
      </c>
      <c r="AU70" s="220"/>
      <c r="AV70" s="220"/>
      <c r="AW70" s="220"/>
      <c r="AX70" s="220"/>
      <c r="AY70" s="1104"/>
    </row>
    <row r="71" spans="1:53" ht="23.25" hidden="1" customHeight="1">
      <c r="A71" s="124">
        <v>27</v>
      </c>
      <c r="B71" s="273">
        <f>IF($L$2="","",IF($L$2="ORIGINAL",'ORIGINAL BUDGET'!$B71,IF($L$2="BR1",'BR1'!$B71,IF($L$2="BR2",'BR2'!$B71,IF($L$2="BR3",'BR3'!$B71)))))</f>
        <v>0</v>
      </c>
      <c r="C71" s="1028">
        <f>IF($L$2="","",IF($L$2="ORIGINAL",'ORIGINAL BUDGET'!$C71,IF($L$2="BR1",'BR1'!$C71,IF($L$2="BR2",'BR2'!$C71,IF($L$2="BR3",'BR3'!$C71)))))</f>
        <v>0</v>
      </c>
      <c r="D71" s="860" t="str">
        <f t="shared" si="18"/>
        <v/>
      </c>
      <c r="E71" s="404"/>
      <c r="F71" s="589"/>
      <c r="G71" s="845" t="str">
        <f t="shared" si="19"/>
        <v/>
      </c>
      <c r="H71" s="811">
        <f t="shared" si="10"/>
        <v>0</v>
      </c>
      <c r="I71" s="840"/>
      <c r="J71" s="811">
        <f t="shared" si="20"/>
        <v>0</v>
      </c>
      <c r="K71" s="843"/>
      <c r="L71" s="811">
        <f t="shared" si="21"/>
        <v>0</v>
      </c>
      <c r="M71" s="843"/>
      <c r="N71" s="811">
        <f t="shared" si="22"/>
        <v>0</v>
      </c>
      <c r="O71" s="843"/>
      <c r="P71" s="811">
        <f t="shared" si="26"/>
        <v>0</v>
      </c>
      <c r="Q71" s="843"/>
      <c r="R71" s="811">
        <f t="shared" si="27"/>
        <v>0</v>
      </c>
      <c r="S71" s="843"/>
      <c r="T71" s="811">
        <f t="shared" si="28"/>
        <v>0</v>
      </c>
      <c r="U71" s="149"/>
      <c r="V71" s="492" t="str">
        <f>IF(AND('BR3'!$K$2="ACTIVE",'BR3'!H71&gt;0),"Yes",IF(AND('BR2'!$K$2="ACTIVE",'BR2'!H71&gt;0),"Yes",IF(AND('BR1'!$K$2="ACTIVE",'BR1'!H71&gt;0),"Yes",IF(AND('ORIGINAL BUDGET'!$K$2="ACTIVE",'ORIGINAL BUDGET'!H71&gt;0),"Yes",""))))</f>
        <v/>
      </c>
      <c r="W71" s="493"/>
      <c r="X71" s="325" t="str">
        <f>IF(AND('BR3'!$K$2="ACTIVE",'BR3'!J71&gt;0),"Yes",IF(AND('BR2'!$K$2="ACTIVE",'BR2'!J71&gt;0),"Yes",IF(AND('BR1'!$K$2="ACTIVE",'BR1'!J71&gt;0),"Yes",IF(AND('ORIGINAL BUDGET'!$K$2="ACTIVE",'ORIGINAL BUDGET'!J71&gt;0),"Yes",""))))</f>
        <v/>
      </c>
      <c r="Y71" s="493"/>
      <c r="Z71" s="325" t="str">
        <f>IF(AND('BR3'!$K$2="ACTIVE",'BR3'!L71&gt;0),"Yes",IF(AND('BR2'!$K$2="ACTIVE",'BR2'!L71&gt;0),"Yes",IF(AND('BR1'!$K$2="ACTIVE",'BR1'!L71&gt;0),"Yes",IF(AND('ORIGINAL BUDGET'!$K$2="ACTIVE",'ORIGINAL BUDGET'!L71&gt;0),"Yes",""))))</f>
        <v/>
      </c>
      <c r="AA71" s="493"/>
      <c r="AB71" s="325" t="str">
        <f>IF(AND('BR3'!$K$2="ACTIVE",'BR3'!N71&gt;0),"Yes",IF(AND('BR2'!$K$2="ACTIVE",'BR2'!N71&gt;0),"Yes",IF(AND('BR1'!$K$2="ACTIVE",'BR1'!N71&gt;0),"Yes",IF(AND('ORIGINAL BUDGET'!$K$2="ACTIVE",'ORIGINAL BUDGET'!N71&gt;0),"Yes",""))))</f>
        <v/>
      </c>
      <c r="AC71" s="493"/>
      <c r="AD71" s="325" t="str">
        <f>IF(AND('BR3'!$K$2="ACTIVE",'BR3'!P71&gt;0),"Yes",IF(AND('BR2'!$K$2="ACTIVE",'BR2'!P71&gt;0),"Yes",IF(AND('BR1'!$K$2="ACTIVE",'BR1'!P71&gt;0),"Yes",IF(AND('ORIGINAL BUDGET'!$K$2="ACTIVE",'ORIGINAL BUDGET'!P71&gt;0),"Yes",""))))</f>
        <v/>
      </c>
      <c r="AE71" s="493"/>
      <c r="AF71" s="325" t="str">
        <f>IF(AND('BR3'!$K$2="ACTIVE",'BR3'!R71&gt;0),"Yes",IF(AND('BR2'!$K$2="ACTIVE",'BR2'!R71&gt;0),"Yes",IF(AND('BR1'!$K$2="ACTIVE",'BR1'!R71&gt;0),"Yes",IF(AND('ORIGINAL BUDGET'!$K$2="ACTIVE",'ORIGINAL BUDGET'!R71&gt;0),"Yes",""))))</f>
        <v/>
      </c>
      <c r="AG71" s="493"/>
      <c r="AH71" s="493" t="str">
        <f>IF(AND('BR3'!$K$2="ACTIVE",'BR3'!T71&gt;0),"Yes",IF(AND('BR2'!$K$2="ACTIVE",'BR2'!T71&gt;0),"Yes",IF(AND('BR1'!$K$2="ACTIVE",'BR1'!T71&gt;0),"Yes",IF(AND('ORIGINAL BUDGET'!$K$2="ACTIVE",'ORIGINAL BUDGET'!T71&gt;0),"Yes",""))))</f>
        <v/>
      </c>
      <c r="AI71" s="494"/>
      <c r="AJ71" s="218"/>
      <c r="AK71" s="448">
        <f t="shared" si="11"/>
        <v>0</v>
      </c>
      <c r="AL71" s="448">
        <f t="shared" si="12"/>
        <v>0</v>
      </c>
      <c r="AM71" s="448">
        <f t="shared" si="13"/>
        <v>0</v>
      </c>
      <c r="AN71" s="448">
        <f t="shared" si="14"/>
        <v>0</v>
      </c>
      <c r="AO71" s="448">
        <f t="shared" si="15"/>
        <v>0</v>
      </c>
      <c r="AP71" s="448">
        <f t="shared" si="16"/>
        <v>0</v>
      </c>
      <c r="AQ71" s="448">
        <f t="shared" si="17"/>
        <v>0</v>
      </c>
      <c r="AU71" s="220"/>
      <c r="AV71" s="220"/>
      <c r="AW71" s="220"/>
      <c r="AX71" s="220"/>
      <c r="AY71" s="1104"/>
    </row>
    <row r="72" spans="1:53" ht="23.25" hidden="1" customHeight="1">
      <c r="A72" s="124">
        <v>28</v>
      </c>
      <c r="B72" s="273">
        <f>IF($L$2="","",IF($L$2="ORIGINAL",'ORIGINAL BUDGET'!$B72,IF($L$2="BR1",'BR1'!$B72,IF($L$2="BR2",'BR2'!$B72,IF($L$2="BR3",'BR3'!$B72)))))</f>
        <v>0</v>
      </c>
      <c r="C72" s="1028">
        <f>IF($L$2="","",IF($L$2="ORIGINAL",'ORIGINAL BUDGET'!$C72,IF($L$2="BR1",'BR1'!$C72,IF($L$2="BR2",'BR2'!$C72,IF($L$2="BR3",'BR3'!$C72)))))</f>
        <v>0</v>
      </c>
      <c r="D72" s="860" t="str">
        <f t="shared" si="18"/>
        <v/>
      </c>
      <c r="E72" s="404"/>
      <c r="F72" s="589"/>
      <c r="G72" s="845" t="str">
        <f t="shared" si="19"/>
        <v/>
      </c>
      <c r="H72" s="811">
        <f t="shared" si="10"/>
        <v>0</v>
      </c>
      <c r="I72" s="840"/>
      <c r="J72" s="811">
        <f t="shared" si="20"/>
        <v>0</v>
      </c>
      <c r="K72" s="843"/>
      <c r="L72" s="811">
        <f t="shared" si="21"/>
        <v>0</v>
      </c>
      <c r="M72" s="843"/>
      <c r="N72" s="811">
        <f t="shared" si="22"/>
        <v>0</v>
      </c>
      <c r="O72" s="843"/>
      <c r="P72" s="811">
        <f t="shared" si="23"/>
        <v>0</v>
      </c>
      <c r="Q72" s="843"/>
      <c r="R72" s="811">
        <f t="shared" si="24"/>
        <v>0</v>
      </c>
      <c r="S72" s="843"/>
      <c r="T72" s="811">
        <f t="shared" si="25"/>
        <v>0</v>
      </c>
      <c r="U72" s="149"/>
      <c r="V72" s="492" t="str">
        <f>IF(AND('BR3'!$K$2="ACTIVE",'BR3'!H72&gt;0),"Yes",IF(AND('BR2'!$K$2="ACTIVE",'BR2'!H72&gt;0),"Yes",IF(AND('BR1'!$K$2="ACTIVE",'BR1'!H72&gt;0),"Yes",IF(AND('ORIGINAL BUDGET'!$K$2="ACTIVE",'ORIGINAL BUDGET'!H72&gt;0),"Yes",""))))</f>
        <v/>
      </c>
      <c r="W72" s="493"/>
      <c r="X72" s="325" t="str">
        <f>IF(AND('BR3'!$K$2="ACTIVE",'BR3'!J72&gt;0),"Yes",IF(AND('BR2'!$K$2="ACTIVE",'BR2'!J72&gt;0),"Yes",IF(AND('BR1'!$K$2="ACTIVE",'BR1'!J72&gt;0),"Yes",IF(AND('ORIGINAL BUDGET'!$K$2="ACTIVE",'ORIGINAL BUDGET'!J72&gt;0),"Yes",""))))</f>
        <v/>
      </c>
      <c r="Y72" s="493"/>
      <c r="Z72" s="325" t="str">
        <f>IF(AND('BR3'!$K$2="ACTIVE",'BR3'!L72&gt;0),"Yes",IF(AND('BR2'!$K$2="ACTIVE",'BR2'!L72&gt;0),"Yes",IF(AND('BR1'!$K$2="ACTIVE",'BR1'!L72&gt;0),"Yes",IF(AND('ORIGINAL BUDGET'!$K$2="ACTIVE",'ORIGINAL BUDGET'!L72&gt;0),"Yes",""))))</f>
        <v/>
      </c>
      <c r="AA72" s="493"/>
      <c r="AB72" s="325" t="str">
        <f>IF(AND('BR3'!$K$2="ACTIVE",'BR3'!N72&gt;0),"Yes",IF(AND('BR2'!$K$2="ACTIVE",'BR2'!N72&gt;0),"Yes",IF(AND('BR1'!$K$2="ACTIVE",'BR1'!N72&gt;0),"Yes",IF(AND('ORIGINAL BUDGET'!$K$2="ACTIVE",'ORIGINAL BUDGET'!N72&gt;0),"Yes",""))))</f>
        <v/>
      </c>
      <c r="AC72" s="493"/>
      <c r="AD72" s="325" t="str">
        <f>IF(AND('BR3'!$K$2="ACTIVE",'BR3'!P72&gt;0),"Yes",IF(AND('BR2'!$K$2="ACTIVE",'BR2'!P72&gt;0),"Yes",IF(AND('BR1'!$K$2="ACTIVE",'BR1'!P72&gt;0),"Yes",IF(AND('ORIGINAL BUDGET'!$K$2="ACTIVE",'ORIGINAL BUDGET'!P72&gt;0),"Yes",""))))</f>
        <v/>
      </c>
      <c r="AE72" s="493"/>
      <c r="AF72" s="325" t="str">
        <f>IF(AND('BR3'!$K$2="ACTIVE",'BR3'!R72&gt;0),"Yes",IF(AND('BR2'!$K$2="ACTIVE",'BR2'!R72&gt;0),"Yes",IF(AND('BR1'!$K$2="ACTIVE",'BR1'!R72&gt;0),"Yes",IF(AND('ORIGINAL BUDGET'!$K$2="ACTIVE",'ORIGINAL BUDGET'!R72&gt;0),"Yes",""))))</f>
        <v/>
      </c>
      <c r="AG72" s="493"/>
      <c r="AH72" s="493" t="str">
        <f>IF(AND('BR3'!$K$2="ACTIVE",'BR3'!T72&gt;0),"Yes",IF(AND('BR2'!$K$2="ACTIVE",'BR2'!T72&gt;0),"Yes",IF(AND('BR1'!$K$2="ACTIVE",'BR1'!T72&gt;0),"Yes",IF(AND('ORIGINAL BUDGET'!$K$2="ACTIVE",'ORIGINAL BUDGET'!T72&gt;0),"Yes",""))))</f>
        <v/>
      </c>
      <c r="AI72" s="494"/>
      <c r="AJ72" s="218"/>
      <c r="AK72" s="448">
        <f t="shared" si="11"/>
        <v>0</v>
      </c>
      <c r="AL72" s="448">
        <f t="shared" si="12"/>
        <v>0</v>
      </c>
      <c r="AM72" s="448">
        <f t="shared" si="13"/>
        <v>0</v>
      </c>
      <c r="AN72" s="448">
        <f t="shared" si="14"/>
        <v>0</v>
      </c>
      <c r="AO72" s="448">
        <f t="shared" si="15"/>
        <v>0</v>
      </c>
      <c r="AP72" s="448">
        <f t="shared" si="16"/>
        <v>0</v>
      </c>
      <c r="AQ72" s="448">
        <f t="shared" si="17"/>
        <v>0</v>
      </c>
      <c r="AU72" s="220"/>
      <c r="AV72" s="220"/>
      <c r="AW72" s="220"/>
      <c r="AX72" s="220"/>
      <c r="AY72" s="1104"/>
    </row>
    <row r="73" spans="1:53" ht="23.25" hidden="1" customHeight="1">
      <c r="A73" s="124">
        <v>29</v>
      </c>
      <c r="B73" s="273">
        <f>IF($L$2="","",IF($L$2="ORIGINAL",'ORIGINAL BUDGET'!$B73,IF($L$2="BR1",'BR1'!$B73,IF($L$2="BR2",'BR2'!$B73,IF($L$2="BR3",'BR3'!$B73)))))</f>
        <v>0</v>
      </c>
      <c r="C73" s="1028">
        <f>IF($L$2="","",IF($L$2="ORIGINAL",'ORIGINAL BUDGET'!$C73,IF($L$2="BR1",'BR1'!$C73,IF($L$2="BR2",'BR2'!$C73,IF($L$2="BR3",'BR3'!$C73)))))</f>
        <v>0</v>
      </c>
      <c r="D73" s="860" t="str">
        <f t="shared" si="18"/>
        <v/>
      </c>
      <c r="E73" s="404"/>
      <c r="F73" s="589"/>
      <c r="G73" s="845" t="str">
        <f t="shared" si="19"/>
        <v/>
      </c>
      <c r="H73" s="811">
        <f t="shared" si="10"/>
        <v>0</v>
      </c>
      <c r="I73" s="840"/>
      <c r="J73" s="811">
        <f t="shared" si="20"/>
        <v>0</v>
      </c>
      <c r="K73" s="843"/>
      <c r="L73" s="811">
        <f t="shared" si="21"/>
        <v>0</v>
      </c>
      <c r="M73" s="843"/>
      <c r="N73" s="811">
        <f t="shared" si="22"/>
        <v>0</v>
      </c>
      <c r="O73" s="843"/>
      <c r="P73" s="811">
        <f t="shared" si="23"/>
        <v>0</v>
      </c>
      <c r="Q73" s="843"/>
      <c r="R73" s="811">
        <f t="shared" si="24"/>
        <v>0</v>
      </c>
      <c r="S73" s="843"/>
      <c r="T73" s="811">
        <f t="shared" si="25"/>
        <v>0</v>
      </c>
      <c r="U73" s="149"/>
      <c r="V73" s="492" t="str">
        <f>IF(AND('BR3'!$K$2="ACTIVE",'BR3'!H73&gt;0),"Yes",IF(AND('BR2'!$K$2="ACTIVE",'BR2'!H73&gt;0),"Yes",IF(AND('BR1'!$K$2="ACTIVE",'BR1'!H73&gt;0),"Yes",IF(AND('ORIGINAL BUDGET'!$K$2="ACTIVE",'ORIGINAL BUDGET'!H73&gt;0),"Yes",""))))</f>
        <v/>
      </c>
      <c r="W73" s="493"/>
      <c r="X73" s="325" t="str">
        <f>IF(AND('BR3'!$K$2="ACTIVE",'BR3'!J73&gt;0),"Yes",IF(AND('BR2'!$K$2="ACTIVE",'BR2'!J73&gt;0),"Yes",IF(AND('BR1'!$K$2="ACTIVE",'BR1'!J73&gt;0),"Yes",IF(AND('ORIGINAL BUDGET'!$K$2="ACTIVE",'ORIGINAL BUDGET'!J73&gt;0),"Yes",""))))</f>
        <v/>
      </c>
      <c r="Y73" s="493"/>
      <c r="Z73" s="325" t="str">
        <f>IF(AND('BR3'!$K$2="ACTIVE",'BR3'!L73&gt;0),"Yes",IF(AND('BR2'!$K$2="ACTIVE",'BR2'!L73&gt;0),"Yes",IF(AND('BR1'!$K$2="ACTIVE",'BR1'!L73&gt;0),"Yes",IF(AND('ORIGINAL BUDGET'!$K$2="ACTIVE",'ORIGINAL BUDGET'!L73&gt;0),"Yes",""))))</f>
        <v/>
      </c>
      <c r="AA73" s="493"/>
      <c r="AB73" s="325" t="str">
        <f>IF(AND('BR3'!$K$2="ACTIVE",'BR3'!N73&gt;0),"Yes",IF(AND('BR2'!$K$2="ACTIVE",'BR2'!N73&gt;0),"Yes",IF(AND('BR1'!$K$2="ACTIVE",'BR1'!N73&gt;0),"Yes",IF(AND('ORIGINAL BUDGET'!$K$2="ACTIVE",'ORIGINAL BUDGET'!N73&gt;0),"Yes",""))))</f>
        <v/>
      </c>
      <c r="AC73" s="493"/>
      <c r="AD73" s="325" t="str">
        <f>IF(AND('BR3'!$K$2="ACTIVE",'BR3'!P73&gt;0),"Yes",IF(AND('BR2'!$K$2="ACTIVE",'BR2'!P73&gt;0),"Yes",IF(AND('BR1'!$K$2="ACTIVE",'BR1'!P73&gt;0),"Yes",IF(AND('ORIGINAL BUDGET'!$K$2="ACTIVE",'ORIGINAL BUDGET'!P73&gt;0),"Yes",""))))</f>
        <v/>
      </c>
      <c r="AE73" s="493"/>
      <c r="AF73" s="325" t="str">
        <f>IF(AND('BR3'!$K$2="ACTIVE",'BR3'!R73&gt;0),"Yes",IF(AND('BR2'!$K$2="ACTIVE",'BR2'!R73&gt;0),"Yes",IF(AND('BR1'!$K$2="ACTIVE",'BR1'!R73&gt;0),"Yes",IF(AND('ORIGINAL BUDGET'!$K$2="ACTIVE",'ORIGINAL BUDGET'!R73&gt;0),"Yes",""))))</f>
        <v/>
      </c>
      <c r="AG73" s="493"/>
      <c r="AH73" s="493" t="str">
        <f>IF(AND('BR3'!$K$2="ACTIVE",'BR3'!T73&gt;0),"Yes",IF(AND('BR2'!$K$2="ACTIVE",'BR2'!T73&gt;0),"Yes",IF(AND('BR1'!$K$2="ACTIVE",'BR1'!T73&gt;0),"Yes",IF(AND('ORIGINAL BUDGET'!$K$2="ACTIVE",'ORIGINAL BUDGET'!T73&gt;0),"Yes",""))))</f>
        <v/>
      </c>
      <c r="AI73" s="494"/>
      <c r="AJ73" s="218"/>
      <c r="AK73" s="448">
        <f t="shared" si="11"/>
        <v>0</v>
      </c>
      <c r="AL73" s="448">
        <f t="shared" si="12"/>
        <v>0</v>
      </c>
      <c r="AM73" s="448">
        <f t="shared" si="13"/>
        <v>0</v>
      </c>
      <c r="AN73" s="448">
        <f t="shared" si="14"/>
        <v>0</v>
      </c>
      <c r="AO73" s="448">
        <f t="shared" si="15"/>
        <v>0</v>
      </c>
      <c r="AP73" s="448">
        <f t="shared" si="16"/>
        <v>0</v>
      </c>
      <c r="AQ73" s="448">
        <f t="shared" si="17"/>
        <v>0</v>
      </c>
      <c r="AU73" s="220"/>
      <c r="AV73" s="220"/>
      <c r="AW73" s="220"/>
      <c r="AX73" s="220"/>
      <c r="AY73" s="1104"/>
    </row>
    <row r="74" spans="1:53" ht="23.25" hidden="1" customHeight="1">
      <c r="A74" s="124">
        <v>30</v>
      </c>
      <c r="B74" s="273">
        <f>IF($L$2="","",IF($L$2="ORIGINAL",'ORIGINAL BUDGET'!$B74,IF($L$2="BR1",'BR1'!$B74,IF($L$2="BR2",'BR2'!$B74,IF($L$2="BR3",'BR3'!$B74)))))</f>
        <v>0</v>
      </c>
      <c r="C74" s="1028">
        <f>IF($L$2="","",IF($L$2="ORIGINAL",'ORIGINAL BUDGET'!$C74,IF($L$2="BR1",'BR1'!$C74,IF($L$2="BR2",'BR2'!$C74,IF($L$2="BR3",'BR3'!$C74)))))</f>
        <v>0</v>
      </c>
      <c r="D74" s="860" t="str">
        <f t="shared" si="18"/>
        <v/>
      </c>
      <c r="E74" s="404"/>
      <c r="F74" s="589"/>
      <c r="G74" s="845" t="str">
        <f t="shared" si="19"/>
        <v/>
      </c>
      <c r="H74" s="811">
        <f t="shared" si="10"/>
        <v>0</v>
      </c>
      <c r="I74" s="840"/>
      <c r="J74" s="811">
        <f t="shared" si="20"/>
        <v>0</v>
      </c>
      <c r="K74" s="843"/>
      <c r="L74" s="811">
        <f t="shared" si="21"/>
        <v>0</v>
      </c>
      <c r="M74" s="843"/>
      <c r="N74" s="811">
        <f t="shared" si="22"/>
        <v>0</v>
      </c>
      <c r="O74" s="843"/>
      <c r="P74" s="811">
        <f t="shared" si="23"/>
        <v>0</v>
      </c>
      <c r="Q74" s="843"/>
      <c r="R74" s="811">
        <f t="shared" si="24"/>
        <v>0</v>
      </c>
      <c r="S74" s="843"/>
      <c r="T74" s="811">
        <f t="shared" si="25"/>
        <v>0</v>
      </c>
      <c r="U74" s="149"/>
      <c r="V74" s="492" t="str">
        <f>IF(AND('BR3'!$K$2="ACTIVE",'BR3'!H74&gt;0),"Yes",IF(AND('BR2'!$K$2="ACTIVE",'BR2'!H74&gt;0),"Yes",IF(AND('BR1'!$K$2="ACTIVE",'BR1'!H74&gt;0),"Yes",IF(AND('ORIGINAL BUDGET'!$K$2="ACTIVE",'ORIGINAL BUDGET'!H74&gt;0),"Yes",""))))</f>
        <v/>
      </c>
      <c r="W74" s="493"/>
      <c r="X74" s="325" t="str">
        <f>IF(AND('BR3'!$K$2="ACTIVE",'BR3'!J74&gt;0),"Yes",IF(AND('BR2'!$K$2="ACTIVE",'BR2'!J74&gt;0),"Yes",IF(AND('BR1'!$K$2="ACTIVE",'BR1'!J74&gt;0),"Yes",IF(AND('ORIGINAL BUDGET'!$K$2="ACTIVE",'ORIGINAL BUDGET'!J74&gt;0),"Yes",""))))</f>
        <v/>
      </c>
      <c r="Y74" s="493"/>
      <c r="Z74" s="325" t="str">
        <f>IF(AND('BR3'!$K$2="ACTIVE",'BR3'!L74&gt;0),"Yes",IF(AND('BR2'!$K$2="ACTIVE",'BR2'!L74&gt;0),"Yes",IF(AND('BR1'!$K$2="ACTIVE",'BR1'!L74&gt;0),"Yes",IF(AND('ORIGINAL BUDGET'!$K$2="ACTIVE",'ORIGINAL BUDGET'!L74&gt;0),"Yes",""))))</f>
        <v/>
      </c>
      <c r="AA74" s="493"/>
      <c r="AB74" s="325" t="str">
        <f>IF(AND('BR3'!$K$2="ACTIVE",'BR3'!N74&gt;0),"Yes",IF(AND('BR2'!$K$2="ACTIVE",'BR2'!N74&gt;0),"Yes",IF(AND('BR1'!$K$2="ACTIVE",'BR1'!N74&gt;0),"Yes",IF(AND('ORIGINAL BUDGET'!$K$2="ACTIVE",'ORIGINAL BUDGET'!N74&gt;0),"Yes",""))))</f>
        <v/>
      </c>
      <c r="AC74" s="493"/>
      <c r="AD74" s="325" t="str">
        <f>IF(AND('BR3'!$K$2="ACTIVE",'BR3'!P74&gt;0),"Yes",IF(AND('BR2'!$K$2="ACTIVE",'BR2'!P74&gt;0),"Yes",IF(AND('BR1'!$K$2="ACTIVE",'BR1'!P74&gt;0),"Yes",IF(AND('ORIGINAL BUDGET'!$K$2="ACTIVE",'ORIGINAL BUDGET'!P74&gt;0),"Yes",""))))</f>
        <v/>
      </c>
      <c r="AE74" s="493"/>
      <c r="AF74" s="325" t="str">
        <f>IF(AND('BR3'!$K$2="ACTIVE",'BR3'!R74&gt;0),"Yes",IF(AND('BR2'!$K$2="ACTIVE",'BR2'!R74&gt;0),"Yes",IF(AND('BR1'!$K$2="ACTIVE",'BR1'!R74&gt;0),"Yes",IF(AND('ORIGINAL BUDGET'!$K$2="ACTIVE",'ORIGINAL BUDGET'!R74&gt;0),"Yes",""))))</f>
        <v/>
      </c>
      <c r="AG74" s="493"/>
      <c r="AH74" s="493" t="str">
        <f>IF(AND('BR3'!$K$2="ACTIVE",'BR3'!T74&gt;0),"Yes",IF(AND('BR2'!$K$2="ACTIVE",'BR2'!T74&gt;0),"Yes",IF(AND('BR1'!$K$2="ACTIVE",'BR1'!T74&gt;0),"Yes",IF(AND('ORIGINAL BUDGET'!$K$2="ACTIVE",'ORIGINAL BUDGET'!T74&gt;0),"Yes",""))))</f>
        <v/>
      </c>
      <c r="AI74" s="494"/>
      <c r="AJ74" s="218"/>
      <c r="AK74" s="448">
        <f t="shared" si="11"/>
        <v>0</v>
      </c>
      <c r="AL74" s="448">
        <f t="shared" si="12"/>
        <v>0</v>
      </c>
      <c r="AM74" s="448">
        <f t="shared" si="13"/>
        <v>0</v>
      </c>
      <c r="AN74" s="448">
        <f t="shared" si="14"/>
        <v>0</v>
      </c>
      <c r="AO74" s="448">
        <f t="shared" si="15"/>
        <v>0</v>
      </c>
      <c r="AP74" s="448">
        <f t="shared" si="16"/>
        <v>0</v>
      </c>
      <c r="AQ74" s="448">
        <f t="shared" si="17"/>
        <v>0</v>
      </c>
      <c r="AU74" s="219"/>
      <c r="AV74" s="219"/>
      <c r="AW74" s="219"/>
      <c r="AX74" s="219"/>
      <c r="AY74" s="1104"/>
    </row>
    <row r="75" spans="1:53" ht="23.25" hidden="1" customHeight="1">
      <c r="A75" s="124">
        <v>31</v>
      </c>
      <c r="B75" s="273">
        <f>IF($L$2="","",IF($L$2="ORIGINAL",'ORIGINAL BUDGET'!$B75,IF($L$2="BR1",'BR1'!$B75,IF($L$2="BR2",'BR2'!$B75,IF($L$2="BR3",'BR3'!$B75)))))</f>
        <v>0</v>
      </c>
      <c r="C75" s="1028">
        <f>IF($L$2="","",IF($L$2="ORIGINAL",'ORIGINAL BUDGET'!$C75,IF($L$2="BR1",'BR1'!$C75,IF($L$2="BR2",'BR2'!$C75,IF($L$2="BR3",'BR3'!$C75)))))</f>
        <v>0</v>
      </c>
      <c r="D75" s="860" t="str">
        <f t="shared" si="18"/>
        <v/>
      </c>
      <c r="E75" s="404"/>
      <c r="F75" s="589"/>
      <c r="G75" s="845" t="str">
        <f t="shared" si="19"/>
        <v/>
      </c>
      <c r="H75" s="811">
        <f t="shared" si="10"/>
        <v>0</v>
      </c>
      <c r="I75" s="840"/>
      <c r="J75" s="811">
        <f t="shared" si="20"/>
        <v>0</v>
      </c>
      <c r="K75" s="843"/>
      <c r="L75" s="811">
        <f t="shared" si="21"/>
        <v>0</v>
      </c>
      <c r="M75" s="843"/>
      <c r="N75" s="811">
        <f t="shared" si="22"/>
        <v>0</v>
      </c>
      <c r="O75" s="843"/>
      <c r="P75" s="811">
        <f t="shared" si="23"/>
        <v>0</v>
      </c>
      <c r="Q75" s="843"/>
      <c r="R75" s="811">
        <f t="shared" si="24"/>
        <v>0</v>
      </c>
      <c r="S75" s="843"/>
      <c r="T75" s="811">
        <f t="shared" si="25"/>
        <v>0</v>
      </c>
      <c r="U75" s="149"/>
      <c r="V75" s="492" t="str">
        <f>IF(AND('BR3'!$K$2="ACTIVE",'BR3'!H75&gt;0),"Yes",IF(AND('BR2'!$K$2="ACTIVE",'BR2'!H75&gt;0),"Yes",IF(AND('BR1'!$K$2="ACTIVE",'BR1'!H75&gt;0),"Yes",IF(AND('ORIGINAL BUDGET'!$K$2="ACTIVE",'ORIGINAL BUDGET'!H75&gt;0),"Yes",""))))</f>
        <v/>
      </c>
      <c r="W75" s="493"/>
      <c r="X75" s="325" t="str">
        <f>IF(AND('BR3'!$K$2="ACTIVE",'BR3'!J75&gt;0),"Yes",IF(AND('BR2'!$K$2="ACTIVE",'BR2'!J75&gt;0),"Yes",IF(AND('BR1'!$K$2="ACTIVE",'BR1'!J75&gt;0),"Yes",IF(AND('ORIGINAL BUDGET'!$K$2="ACTIVE",'ORIGINAL BUDGET'!J75&gt;0),"Yes",""))))</f>
        <v/>
      </c>
      <c r="Y75" s="493"/>
      <c r="Z75" s="325" t="str">
        <f>IF(AND('BR3'!$K$2="ACTIVE",'BR3'!L75&gt;0),"Yes",IF(AND('BR2'!$K$2="ACTIVE",'BR2'!L75&gt;0),"Yes",IF(AND('BR1'!$K$2="ACTIVE",'BR1'!L75&gt;0),"Yes",IF(AND('ORIGINAL BUDGET'!$K$2="ACTIVE",'ORIGINAL BUDGET'!L75&gt;0),"Yes",""))))</f>
        <v/>
      </c>
      <c r="AA75" s="493"/>
      <c r="AB75" s="325" t="str">
        <f>IF(AND('BR3'!$K$2="ACTIVE",'BR3'!N75&gt;0),"Yes",IF(AND('BR2'!$K$2="ACTIVE",'BR2'!N75&gt;0),"Yes",IF(AND('BR1'!$K$2="ACTIVE",'BR1'!N75&gt;0),"Yes",IF(AND('ORIGINAL BUDGET'!$K$2="ACTIVE",'ORIGINAL BUDGET'!N75&gt;0),"Yes",""))))</f>
        <v/>
      </c>
      <c r="AC75" s="493"/>
      <c r="AD75" s="325" t="str">
        <f>IF(AND('BR3'!$K$2="ACTIVE",'BR3'!P75&gt;0),"Yes",IF(AND('BR2'!$K$2="ACTIVE",'BR2'!P75&gt;0),"Yes",IF(AND('BR1'!$K$2="ACTIVE",'BR1'!P75&gt;0),"Yes",IF(AND('ORIGINAL BUDGET'!$K$2="ACTIVE",'ORIGINAL BUDGET'!P75&gt;0),"Yes",""))))</f>
        <v/>
      </c>
      <c r="AE75" s="493"/>
      <c r="AF75" s="325" t="str">
        <f>IF(AND('BR3'!$K$2="ACTIVE",'BR3'!R75&gt;0),"Yes",IF(AND('BR2'!$K$2="ACTIVE",'BR2'!R75&gt;0),"Yes",IF(AND('BR1'!$K$2="ACTIVE",'BR1'!R75&gt;0),"Yes",IF(AND('ORIGINAL BUDGET'!$K$2="ACTIVE",'ORIGINAL BUDGET'!R75&gt;0),"Yes",""))))</f>
        <v/>
      </c>
      <c r="AG75" s="493"/>
      <c r="AH75" s="493" t="str">
        <f>IF(AND('BR3'!$K$2="ACTIVE",'BR3'!T75&gt;0),"Yes",IF(AND('BR2'!$K$2="ACTIVE",'BR2'!T75&gt;0),"Yes",IF(AND('BR1'!$K$2="ACTIVE",'BR1'!T75&gt;0),"Yes",IF(AND('ORIGINAL BUDGET'!$K$2="ACTIVE",'ORIGINAL BUDGET'!T75&gt;0),"Yes",""))))</f>
        <v/>
      </c>
      <c r="AI75" s="494"/>
      <c r="AJ75" s="218"/>
      <c r="AK75" s="448">
        <f t="shared" si="11"/>
        <v>0</v>
      </c>
      <c r="AL75" s="448">
        <f t="shared" si="12"/>
        <v>0</v>
      </c>
      <c r="AM75" s="448">
        <f t="shared" si="13"/>
        <v>0</v>
      </c>
      <c r="AN75" s="448">
        <f t="shared" si="14"/>
        <v>0</v>
      </c>
      <c r="AO75" s="448">
        <f t="shared" si="15"/>
        <v>0</v>
      </c>
      <c r="AP75" s="448">
        <f t="shared" si="16"/>
        <v>0</v>
      </c>
      <c r="AQ75" s="448">
        <f t="shared" si="17"/>
        <v>0</v>
      </c>
      <c r="AU75" s="220"/>
      <c r="AV75" s="220"/>
      <c r="AW75" s="220"/>
      <c r="AX75" s="220"/>
      <c r="AY75" s="1104"/>
    </row>
    <row r="76" spans="1:53" ht="23.25" hidden="1" customHeight="1">
      <c r="A76" s="124">
        <v>32</v>
      </c>
      <c r="B76" s="273">
        <f>IF($L$2="","",IF($L$2="ORIGINAL",'ORIGINAL BUDGET'!$B76,IF($L$2="BR1",'BR1'!$B76,IF($L$2="BR2",'BR2'!$B76,IF($L$2="BR3",'BR3'!$B76)))))</f>
        <v>0</v>
      </c>
      <c r="C76" s="1028">
        <f>IF($L$2="","",IF($L$2="ORIGINAL",'ORIGINAL BUDGET'!$C76,IF($L$2="BR1",'BR1'!$C76,IF($L$2="BR2",'BR2'!$C76,IF($L$2="BR3",'BR3'!$C76)))))</f>
        <v>0</v>
      </c>
      <c r="D76" s="860" t="str">
        <f t="shared" si="18"/>
        <v/>
      </c>
      <c r="E76" s="404"/>
      <c r="F76" s="589"/>
      <c r="G76" s="845" t="str">
        <f t="shared" si="19"/>
        <v/>
      </c>
      <c r="H76" s="811">
        <f t="shared" si="10"/>
        <v>0</v>
      </c>
      <c r="I76" s="840"/>
      <c r="J76" s="811">
        <f t="shared" si="20"/>
        <v>0</v>
      </c>
      <c r="K76" s="843"/>
      <c r="L76" s="811">
        <f t="shared" si="21"/>
        <v>0</v>
      </c>
      <c r="M76" s="843"/>
      <c r="N76" s="811">
        <f t="shared" si="22"/>
        <v>0</v>
      </c>
      <c r="O76" s="843"/>
      <c r="P76" s="811">
        <f t="shared" si="23"/>
        <v>0</v>
      </c>
      <c r="Q76" s="843"/>
      <c r="R76" s="811">
        <f t="shared" si="24"/>
        <v>0</v>
      </c>
      <c r="S76" s="843"/>
      <c r="T76" s="811">
        <f t="shared" si="25"/>
        <v>0</v>
      </c>
      <c r="U76" s="149"/>
      <c r="V76" s="492" t="str">
        <f>IF(AND('BR3'!$K$2="ACTIVE",'BR3'!H76&gt;0),"Yes",IF(AND('BR2'!$K$2="ACTIVE",'BR2'!H76&gt;0),"Yes",IF(AND('BR1'!$K$2="ACTIVE",'BR1'!H76&gt;0),"Yes",IF(AND('ORIGINAL BUDGET'!$K$2="ACTIVE",'ORIGINAL BUDGET'!H76&gt;0),"Yes",""))))</f>
        <v/>
      </c>
      <c r="W76" s="493"/>
      <c r="X76" s="325" t="str">
        <f>IF(AND('BR3'!$K$2="ACTIVE",'BR3'!J76&gt;0),"Yes",IF(AND('BR2'!$K$2="ACTIVE",'BR2'!J76&gt;0),"Yes",IF(AND('BR1'!$K$2="ACTIVE",'BR1'!J76&gt;0),"Yes",IF(AND('ORIGINAL BUDGET'!$K$2="ACTIVE",'ORIGINAL BUDGET'!J76&gt;0),"Yes",""))))</f>
        <v/>
      </c>
      <c r="Y76" s="493"/>
      <c r="Z76" s="325" t="str">
        <f>IF(AND('BR3'!$K$2="ACTIVE",'BR3'!L76&gt;0),"Yes",IF(AND('BR2'!$K$2="ACTIVE",'BR2'!L76&gt;0),"Yes",IF(AND('BR1'!$K$2="ACTIVE",'BR1'!L76&gt;0),"Yes",IF(AND('ORIGINAL BUDGET'!$K$2="ACTIVE",'ORIGINAL BUDGET'!L76&gt;0),"Yes",""))))</f>
        <v/>
      </c>
      <c r="AA76" s="493"/>
      <c r="AB76" s="325" t="str">
        <f>IF(AND('BR3'!$K$2="ACTIVE",'BR3'!N76&gt;0),"Yes",IF(AND('BR2'!$K$2="ACTIVE",'BR2'!N76&gt;0),"Yes",IF(AND('BR1'!$K$2="ACTIVE",'BR1'!N76&gt;0),"Yes",IF(AND('ORIGINAL BUDGET'!$K$2="ACTIVE",'ORIGINAL BUDGET'!N76&gt;0),"Yes",""))))</f>
        <v/>
      </c>
      <c r="AC76" s="493"/>
      <c r="AD76" s="325" t="str">
        <f>IF(AND('BR3'!$K$2="ACTIVE",'BR3'!P76&gt;0),"Yes",IF(AND('BR2'!$K$2="ACTIVE",'BR2'!P76&gt;0),"Yes",IF(AND('BR1'!$K$2="ACTIVE",'BR1'!P76&gt;0),"Yes",IF(AND('ORIGINAL BUDGET'!$K$2="ACTIVE",'ORIGINAL BUDGET'!P76&gt;0),"Yes",""))))</f>
        <v/>
      </c>
      <c r="AE76" s="493"/>
      <c r="AF76" s="325" t="str">
        <f>IF(AND('BR3'!$K$2="ACTIVE",'BR3'!R76&gt;0),"Yes",IF(AND('BR2'!$K$2="ACTIVE",'BR2'!R76&gt;0),"Yes",IF(AND('BR1'!$K$2="ACTIVE",'BR1'!R76&gt;0),"Yes",IF(AND('ORIGINAL BUDGET'!$K$2="ACTIVE",'ORIGINAL BUDGET'!R76&gt;0),"Yes",""))))</f>
        <v/>
      </c>
      <c r="AG76" s="493"/>
      <c r="AH76" s="493" t="str">
        <f>IF(AND('BR3'!$K$2="ACTIVE",'BR3'!T76&gt;0),"Yes",IF(AND('BR2'!$K$2="ACTIVE",'BR2'!T76&gt;0),"Yes",IF(AND('BR1'!$K$2="ACTIVE",'BR1'!T76&gt;0),"Yes",IF(AND('ORIGINAL BUDGET'!$K$2="ACTIVE",'ORIGINAL BUDGET'!T76&gt;0),"Yes",""))))</f>
        <v/>
      </c>
      <c r="AI76" s="494"/>
      <c r="AJ76" s="218"/>
      <c r="AK76" s="448">
        <f t="shared" si="11"/>
        <v>0</v>
      </c>
      <c r="AL76" s="448">
        <f t="shared" si="12"/>
        <v>0</v>
      </c>
      <c r="AM76" s="448">
        <f t="shared" si="13"/>
        <v>0</v>
      </c>
      <c r="AN76" s="448">
        <f t="shared" si="14"/>
        <v>0</v>
      </c>
      <c r="AO76" s="448">
        <f t="shared" si="15"/>
        <v>0</v>
      </c>
      <c r="AP76" s="448">
        <f t="shared" si="16"/>
        <v>0</v>
      </c>
      <c r="AQ76" s="448">
        <f t="shared" si="17"/>
        <v>0</v>
      </c>
      <c r="AU76" s="220"/>
      <c r="AV76" s="220"/>
      <c r="AW76" s="220"/>
      <c r="AX76" s="220"/>
      <c r="AY76" s="1104"/>
    </row>
    <row r="77" spans="1:53" ht="23.25" hidden="1" customHeight="1">
      <c r="A77" s="124">
        <v>33</v>
      </c>
      <c r="B77" s="273">
        <f>IF($L$2="","",IF($L$2="ORIGINAL",'ORIGINAL BUDGET'!$B77,IF($L$2="BR1",'BR1'!$B77,IF($L$2="BR2",'BR2'!$B77,IF($L$2="BR3",'BR3'!$B77)))))</f>
        <v>0</v>
      </c>
      <c r="C77" s="1028">
        <f>IF($L$2="","",IF($L$2="ORIGINAL",'ORIGINAL BUDGET'!$C77,IF($L$2="BR1",'BR1'!$C77,IF($L$2="BR2",'BR2'!$C77,IF($L$2="BR3",'BR3'!$C77)))))</f>
        <v>0</v>
      </c>
      <c r="D77" s="860" t="str">
        <f t="shared" si="18"/>
        <v/>
      </c>
      <c r="E77" s="404"/>
      <c r="F77" s="589"/>
      <c r="G77" s="845" t="str">
        <f t="shared" si="19"/>
        <v/>
      </c>
      <c r="H77" s="811">
        <f t="shared" si="10"/>
        <v>0</v>
      </c>
      <c r="I77" s="840"/>
      <c r="J77" s="811">
        <f t="shared" si="20"/>
        <v>0</v>
      </c>
      <c r="K77" s="843"/>
      <c r="L77" s="811">
        <f t="shared" si="21"/>
        <v>0</v>
      </c>
      <c r="M77" s="843"/>
      <c r="N77" s="811">
        <f t="shared" si="22"/>
        <v>0</v>
      </c>
      <c r="O77" s="843"/>
      <c r="P77" s="811">
        <f t="shared" si="23"/>
        <v>0</v>
      </c>
      <c r="Q77" s="843"/>
      <c r="R77" s="811">
        <f t="shared" si="24"/>
        <v>0</v>
      </c>
      <c r="S77" s="843"/>
      <c r="T77" s="811">
        <f t="shared" si="25"/>
        <v>0</v>
      </c>
      <c r="U77" s="149"/>
      <c r="V77" s="492" t="str">
        <f>IF(AND('BR3'!$K$2="ACTIVE",'BR3'!H77&gt;0),"Yes",IF(AND('BR2'!$K$2="ACTIVE",'BR2'!H77&gt;0),"Yes",IF(AND('BR1'!$K$2="ACTIVE",'BR1'!H77&gt;0),"Yes",IF(AND('ORIGINAL BUDGET'!$K$2="ACTIVE",'ORIGINAL BUDGET'!H77&gt;0),"Yes",""))))</f>
        <v/>
      </c>
      <c r="W77" s="493"/>
      <c r="X77" s="325" t="str">
        <f>IF(AND('BR3'!$K$2="ACTIVE",'BR3'!J77&gt;0),"Yes",IF(AND('BR2'!$K$2="ACTIVE",'BR2'!J77&gt;0),"Yes",IF(AND('BR1'!$K$2="ACTIVE",'BR1'!J77&gt;0),"Yes",IF(AND('ORIGINAL BUDGET'!$K$2="ACTIVE",'ORIGINAL BUDGET'!J77&gt;0),"Yes",""))))</f>
        <v/>
      </c>
      <c r="Y77" s="493"/>
      <c r="Z77" s="325" t="str">
        <f>IF(AND('BR3'!$K$2="ACTIVE",'BR3'!L77&gt;0),"Yes",IF(AND('BR2'!$K$2="ACTIVE",'BR2'!L77&gt;0),"Yes",IF(AND('BR1'!$K$2="ACTIVE",'BR1'!L77&gt;0),"Yes",IF(AND('ORIGINAL BUDGET'!$K$2="ACTIVE",'ORIGINAL BUDGET'!L77&gt;0),"Yes",""))))</f>
        <v/>
      </c>
      <c r="AA77" s="493"/>
      <c r="AB77" s="325" t="str">
        <f>IF(AND('BR3'!$K$2="ACTIVE",'BR3'!N77&gt;0),"Yes",IF(AND('BR2'!$K$2="ACTIVE",'BR2'!N77&gt;0),"Yes",IF(AND('BR1'!$K$2="ACTIVE",'BR1'!N77&gt;0),"Yes",IF(AND('ORIGINAL BUDGET'!$K$2="ACTIVE",'ORIGINAL BUDGET'!N77&gt;0),"Yes",""))))</f>
        <v/>
      </c>
      <c r="AC77" s="493"/>
      <c r="AD77" s="325" t="str">
        <f>IF(AND('BR3'!$K$2="ACTIVE",'BR3'!P77&gt;0),"Yes",IF(AND('BR2'!$K$2="ACTIVE",'BR2'!P77&gt;0),"Yes",IF(AND('BR1'!$K$2="ACTIVE",'BR1'!P77&gt;0),"Yes",IF(AND('ORIGINAL BUDGET'!$K$2="ACTIVE",'ORIGINAL BUDGET'!P77&gt;0),"Yes",""))))</f>
        <v/>
      </c>
      <c r="AE77" s="493"/>
      <c r="AF77" s="325" t="str">
        <f>IF(AND('BR3'!$K$2="ACTIVE",'BR3'!R77&gt;0),"Yes",IF(AND('BR2'!$K$2="ACTIVE",'BR2'!R77&gt;0),"Yes",IF(AND('BR1'!$K$2="ACTIVE",'BR1'!R77&gt;0),"Yes",IF(AND('ORIGINAL BUDGET'!$K$2="ACTIVE",'ORIGINAL BUDGET'!R77&gt;0),"Yes",""))))</f>
        <v/>
      </c>
      <c r="AG77" s="493"/>
      <c r="AH77" s="493" t="str">
        <f>IF(AND('BR3'!$K$2="ACTIVE",'BR3'!T77&gt;0),"Yes",IF(AND('BR2'!$K$2="ACTIVE",'BR2'!T77&gt;0),"Yes",IF(AND('BR1'!$K$2="ACTIVE",'BR1'!T77&gt;0),"Yes",IF(AND('ORIGINAL BUDGET'!$K$2="ACTIVE",'ORIGINAL BUDGET'!T77&gt;0),"Yes",""))))</f>
        <v/>
      </c>
      <c r="AI77" s="494"/>
      <c r="AJ77" s="218"/>
      <c r="AK77" s="448">
        <f t="shared" ref="AK77:AK94" si="29">$E77*$G77</f>
        <v>0</v>
      </c>
      <c r="AL77" s="448">
        <f t="shared" ref="AL77:AL94" si="30">$E77*$I77</f>
        <v>0</v>
      </c>
      <c r="AM77" s="448">
        <f t="shared" ref="AM77:AM94" si="31">$E77*$K77</f>
        <v>0</v>
      </c>
      <c r="AN77" s="448">
        <f t="shared" ref="AN77:AN94" si="32">$E77*$M77</f>
        <v>0</v>
      </c>
      <c r="AO77" s="448">
        <f t="shared" ref="AO77:AO94" si="33">$E77*$O77</f>
        <v>0</v>
      </c>
      <c r="AP77" s="448">
        <f t="shared" ref="AP77:AP94" si="34">$E77*$Q77</f>
        <v>0</v>
      </c>
      <c r="AQ77" s="448">
        <f t="shared" ref="AQ77:AQ94" si="35">$E77*$S77</f>
        <v>0</v>
      </c>
      <c r="AU77" s="220"/>
      <c r="AV77" s="220"/>
      <c r="AW77" s="220"/>
      <c r="AX77" s="220"/>
      <c r="AY77" s="1104"/>
    </row>
    <row r="78" spans="1:53" ht="23.25" hidden="1" customHeight="1">
      <c r="A78" s="124">
        <v>34</v>
      </c>
      <c r="B78" s="273">
        <f>IF($L$2="","",IF($L$2="ORIGINAL",'ORIGINAL BUDGET'!$B78,IF($L$2="BR1",'BR1'!$B78,IF($L$2="BR2",'BR2'!$B78,IF($L$2="BR3",'BR3'!$B78)))))</f>
        <v>0</v>
      </c>
      <c r="C78" s="1028">
        <f>IF($L$2="","",IF($L$2="ORIGINAL",'ORIGINAL BUDGET'!$C78,IF($L$2="BR1",'BR1'!$C78,IF($L$2="BR2",'BR2'!$C78,IF($L$2="BR3",'BR3'!$C78)))))</f>
        <v>0</v>
      </c>
      <c r="D78" s="860" t="str">
        <f t="shared" si="18"/>
        <v/>
      </c>
      <c r="E78" s="404"/>
      <c r="F78" s="589"/>
      <c r="G78" s="845" t="str">
        <f t="shared" si="19"/>
        <v/>
      </c>
      <c r="H78" s="811">
        <f t="shared" si="10"/>
        <v>0</v>
      </c>
      <c r="I78" s="840"/>
      <c r="J78" s="811">
        <f t="shared" si="20"/>
        <v>0</v>
      </c>
      <c r="K78" s="843"/>
      <c r="L78" s="811">
        <f t="shared" si="21"/>
        <v>0</v>
      </c>
      <c r="M78" s="843"/>
      <c r="N78" s="811">
        <f t="shared" si="22"/>
        <v>0</v>
      </c>
      <c r="O78" s="843"/>
      <c r="P78" s="811">
        <f t="shared" si="23"/>
        <v>0</v>
      </c>
      <c r="Q78" s="843"/>
      <c r="R78" s="811">
        <f t="shared" si="24"/>
        <v>0</v>
      </c>
      <c r="S78" s="843"/>
      <c r="T78" s="811">
        <f t="shared" si="25"/>
        <v>0</v>
      </c>
      <c r="U78" s="149"/>
      <c r="V78" s="492" t="str">
        <f>IF(AND('BR3'!$K$2="ACTIVE",'BR3'!H78&gt;0),"Yes",IF(AND('BR2'!$K$2="ACTIVE",'BR2'!H78&gt;0),"Yes",IF(AND('BR1'!$K$2="ACTIVE",'BR1'!H78&gt;0),"Yes",IF(AND('ORIGINAL BUDGET'!$K$2="ACTIVE",'ORIGINAL BUDGET'!H78&gt;0),"Yes",""))))</f>
        <v/>
      </c>
      <c r="W78" s="493"/>
      <c r="X78" s="325" t="str">
        <f>IF(AND('BR3'!$K$2="ACTIVE",'BR3'!J78&gt;0),"Yes",IF(AND('BR2'!$K$2="ACTIVE",'BR2'!J78&gt;0),"Yes",IF(AND('BR1'!$K$2="ACTIVE",'BR1'!J78&gt;0),"Yes",IF(AND('ORIGINAL BUDGET'!$K$2="ACTIVE",'ORIGINAL BUDGET'!J78&gt;0),"Yes",""))))</f>
        <v/>
      </c>
      <c r="Y78" s="493"/>
      <c r="Z78" s="325" t="str">
        <f>IF(AND('BR3'!$K$2="ACTIVE",'BR3'!L78&gt;0),"Yes",IF(AND('BR2'!$K$2="ACTIVE",'BR2'!L78&gt;0),"Yes",IF(AND('BR1'!$K$2="ACTIVE",'BR1'!L78&gt;0),"Yes",IF(AND('ORIGINAL BUDGET'!$K$2="ACTIVE",'ORIGINAL BUDGET'!L78&gt;0),"Yes",""))))</f>
        <v/>
      </c>
      <c r="AA78" s="493"/>
      <c r="AB78" s="325" t="str">
        <f>IF(AND('BR3'!$K$2="ACTIVE",'BR3'!N78&gt;0),"Yes",IF(AND('BR2'!$K$2="ACTIVE",'BR2'!N78&gt;0),"Yes",IF(AND('BR1'!$K$2="ACTIVE",'BR1'!N78&gt;0),"Yes",IF(AND('ORIGINAL BUDGET'!$K$2="ACTIVE",'ORIGINAL BUDGET'!N78&gt;0),"Yes",""))))</f>
        <v/>
      </c>
      <c r="AC78" s="493"/>
      <c r="AD78" s="325" t="str">
        <f>IF(AND('BR3'!$K$2="ACTIVE",'BR3'!P78&gt;0),"Yes",IF(AND('BR2'!$K$2="ACTIVE",'BR2'!P78&gt;0),"Yes",IF(AND('BR1'!$K$2="ACTIVE",'BR1'!P78&gt;0),"Yes",IF(AND('ORIGINAL BUDGET'!$K$2="ACTIVE",'ORIGINAL BUDGET'!P78&gt;0),"Yes",""))))</f>
        <v/>
      </c>
      <c r="AE78" s="493"/>
      <c r="AF78" s="325" t="str">
        <f>IF(AND('BR3'!$K$2="ACTIVE",'BR3'!R78&gt;0),"Yes",IF(AND('BR2'!$K$2="ACTIVE",'BR2'!R78&gt;0),"Yes",IF(AND('BR1'!$K$2="ACTIVE",'BR1'!R78&gt;0),"Yes",IF(AND('ORIGINAL BUDGET'!$K$2="ACTIVE",'ORIGINAL BUDGET'!R78&gt;0),"Yes",""))))</f>
        <v/>
      </c>
      <c r="AG78" s="493"/>
      <c r="AH78" s="493" t="str">
        <f>IF(AND('BR3'!$K$2="ACTIVE",'BR3'!T78&gt;0),"Yes",IF(AND('BR2'!$K$2="ACTIVE",'BR2'!T78&gt;0),"Yes",IF(AND('BR1'!$K$2="ACTIVE",'BR1'!T78&gt;0),"Yes",IF(AND('ORIGINAL BUDGET'!$K$2="ACTIVE",'ORIGINAL BUDGET'!T78&gt;0),"Yes",""))))</f>
        <v/>
      </c>
      <c r="AI78" s="494"/>
      <c r="AJ78" s="218"/>
      <c r="AK78" s="448">
        <f t="shared" si="29"/>
        <v>0</v>
      </c>
      <c r="AL78" s="448">
        <f t="shared" si="30"/>
        <v>0</v>
      </c>
      <c r="AM78" s="448">
        <f t="shared" si="31"/>
        <v>0</v>
      </c>
      <c r="AN78" s="448">
        <f t="shared" si="32"/>
        <v>0</v>
      </c>
      <c r="AO78" s="448">
        <f t="shared" si="33"/>
        <v>0</v>
      </c>
      <c r="AP78" s="448">
        <f t="shared" si="34"/>
        <v>0</v>
      </c>
      <c r="AQ78" s="448">
        <f t="shared" si="35"/>
        <v>0</v>
      </c>
      <c r="AU78" s="220"/>
      <c r="AV78" s="220"/>
      <c r="AW78" s="220"/>
      <c r="AX78" s="220"/>
      <c r="AY78" s="1104"/>
    </row>
    <row r="79" spans="1:53" ht="23.25" hidden="1" customHeight="1">
      <c r="A79" s="124">
        <v>35</v>
      </c>
      <c r="B79" s="273">
        <f>IF($L$2="","",IF($L$2="ORIGINAL",'ORIGINAL BUDGET'!$B79,IF($L$2="BR1",'BR1'!$B79,IF($L$2="BR2",'BR2'!$B79,IF($L$2="BR3",'BR3'!$B79)))))</f>
        <v>0</v>
      </c>
      <c r="C79" s="1028">
        <f>IF($L$2="","",IF($L$2="ORIGINAL",'ORIGINAL BUDGET'!$C79,IF($L$2="BR1",'BR1'!$C79,IF($L$2="BR2",'BR2'!$C79,IF($L$2="BR3",'BR3'!$C79)))))</f>
        <v>0</v>
      </c>
      <c r="D79" s="860" t="str">
        <f t="shared" si="18"/>
        <v/>
      </c>
      <c r="E79" s="404"/>
      <c r="F79" s="589"/>
      <c r="G79" s="845" t="str">
        <f t="shared" si="19"/>
        <v/>
      </c>
      <c r="H79" s="811">
        <f t="shared" si="10"/>
        <v>0</v>
      </c>
      <c r="I79" s="840"/>
      <c r="J79" s="811">
        <f t="shared" si="20"/>
        <v>0</v>
      </c>
      <c r="K79" s="843"/>
      <c r="L79" s="811">
        <f t="shared" si="21"/>
        <v>0</v>
      </c>
      <c r="M79" s="843"/>
      <c r="N79" s="811">
        <f t="shared" si="22"/>
        <v>0</v>
      </c>
      <c r="O79" s="843"/>
      <c r="P79" s="811">
        <f t="shared" si="23"/>
        <v>0</v>
      </c>
      <c r="Q79" s="843"/>
      <c r="R79" s="811">
        <f t="shared" si="24"/>
        <v>0</v>
      </c>
      <c r="S79" s="843"/>
      <c r="T79" s="811">
        <f t="shared" si="25"/>
        <v>0</v>
      </c>
      <c r="U79" s="149"/>
      <c r="V79" s="492" t="str">
        <f>IF(AND('BR3'!$K$2="ACTIVE",'BR3'!H79&gt;0),"Yes",IF(AND('BR2'!$K$2="ACTIVE",'BR2'!H79&gt;0),"Yes",IF(AND('BR1'!$K$2="ACTIVE",'BR1'!H79&gt;0),"Yes",IF(AND('ORIGINAL BUDGET'!$K$2="ACTIVE",'ORIGINAL BUDGET'!H79&gt;0),"Yes",""))))</f>
        <v/>
      </c>
      <c r="W79" s="493"/>
      <c r="X79" s="325" t="str">
        <f>IF(AND('BR3'!$K$2="ACTIVE",'BR3'!J79&gt;0),"Yes",IF(AND('BR2'!$K$2="ACTIVE",'BR2'!J79&gt;0),"Yes",IF(AND('BR1'!$K$2="ACTIVE",'BR1'!J79&gt;0),"Yes",IF(AND('ORIGINAL BUDGET'!$K$2="ACTIVE",'ORIGINAL BUDGET'!J79&gt;0),"Yes",""))))</f>
        <v/>
      </c>
      <c r="Y79" s="493"/>
      <c r="Z79" s="325" t="str">
        <f>IF(AND('BR3'!$K$2="ACTIVE",'BR3'!L79&gt;0),"Yes",IF(AND('BR2'!$K$2="ACTIVE",'BR2'!L79&gt;0),"Yes",IF(AND('BR1'!$K$2="ACTIVE",'BR1'!L79&gt;0),"Yes",IF(AND('ORIGINAL BUDGET'!$K$2="ACTIVE",'ORIGINAL BUDGET'!L79&gt;0),"Yes",""))))</f>
        <v/>
      </c>
      <c r="AA79" s="493"/>
      <c r="AB79" s="325" t="str">
        <f>IF(AND('BR3'!$K$2="ACTIVE",'BR3'!N79&gt;0),"Yes",IF(AND('BR2'!$K$2="ACTIVE",'BR2'!N79&gt;0),"Yes",IF(AND('BR1'!$K$2="ACTIVE",'BR1'!N79&gt;0),"Yes",IF(AND('ORIGINAL BUDGET'!$K$2="ACTIVE",'ORIGINAL BUDGET'!N79&gt;0),"Yes",""))))</f>
        <v/>
      </c>
      <c r="AC79" s="493"/>
      <c r="AD79" s="325" t="str">
        <f>IF(AND('BR3'!$K$2="ACTIVE",'BR3'!P79&gt;0),"Yes",IF(AND('BR2'!$K$2="ACTIVE",'BR2'!P79&gt;0),"Yes",IF(AND('BR1'!$K$2="ACTIVE",'BR1'!P79&gt;0),"Yes",IF(AND('ORIGINAL BUDGET'!$K$2="ACTIVE",'ORIGINAL BUDGET'!P79&gt;0),"Yes",""))))</f>
        <v/>
      </c>
      <c r="AE79" s="493"/>
      <c r="AF79" s="325" t="str">
        <f>IF(AND('BR3'!$K$2="ACTIVE",'BR3'!R79&gt;0),"Yes",IF(AND('BR2'!$K$2="ACTIVE",'BR2'!R79&gt;0),"Yes",IF(AND('BR1'!$K$2="ACTIVE",'BR1'!R79&gt;0),"Yes",IF(AND('ORIGINAL BUDGET'!$K$2="ACTIVE",'ORIGINAL BUDGET'!R79&gt;0),"Yes",""))))</f>
        <v/>
      </c>
      <c r="AG79" s="493"/>
      <c r="AH79" s="493" t="str">
        <f>IF(AND('BR3'!$K$2="ACTIVE",'BR3'!T79&gt;0),"Yes",IF(AND('BR2'!$K$2="ACTIVE",'BR2'!T79&gt;0),"Yes",IF(AND('BR1'!$K$2="ACTIVE",'BR1'!T79&gt;0),"Yes",IF(AND('ORIGINAL BUDGET'!$K$2="ACTIVE",'ORIGINAL BUDGET'!T79&gt;0),"Yes",""))))</f>
        <v/>
      </c>
      <c r="AI79" s="494"/>
      <c r="AJ79" s="218"/>
      <c r="AK79" s="448">
        <f t="shared" si="29"/>
        <v>0</v>
      </c>
      <c r="AL79" s="448">
        <f t="shared" si="30"/>
        <v>0</v>
      </c>
      <c r="AM79" s="448">
        <f t="shared" si="31"/>
        <v>0</v>
      </c>
      <c r="AN79" s="448">
        <f t="shared" si="32"/>
        <v>0</v>
      </c>
      <c r="AO79" s="448">
        <f t="shared" si="33"/>
        <v>0</v>
      </c>
      <c r="AP79" s="448">
        <f t="shared" si="34"/>
        <v>0</v>
      </c>
      <c r="AQ79" s="448">
        <f t="shared" si="35"/>
        <v>0</v>
      </c>
      <c r="AU79" s="219"/>
      <c r="AV79" s="219"/>
      <c r="AW79" s="219"/>
      <c r="AX79" s="219"/>
      <c r="AY79" s="1104"/>
    </row>
    <row r="80" spans="1:53" ht="23.25" hidden="1" customHeight="1">
      <c r="A80" s="124">
        <v>36</v>
      </c>
      <c r="B80" s="273">
        <f>IF($L$2="","",IF($L$2="ORIGINAL",'ORIGINAL BUDGET'!$B80,IF($L$2="BR1",'BR1'!$B80,IF($L$2="BR2",'BR2'!$B80,IF($L$2="BR3",'BR3'!$B80)))))</f>
        <v>0</v>
      </c>
      <c r="C80" s="1028">
        <f>IF($L$2="","",IF($L$2="ORIGINAL",'ORIGINAL BUDGET'!$C80,IF($L$2="BR1",'BR1'!$C80,IF($L$2="BR2",'BR2'!$C80,IF($L$2="BR3",'BR3'!$C80)))))</f>
        <v>0</v>
      </c>
      <c r="D80" s="860" t="str">
        <f t="shared" si="18"/>
        <v/>
      </c>
      <c r="E80" s="404"/>
      <c r="F80" s="589"/>
      <c r="G80" s="845" t="str">
        <f t="shared" si="19"/>
        <v/>
      </c>
      <c r="H80" s="811">
        <f t="shared" si="10"/>
        <v>0</v>
      </c>
      <c r="I80" s="840"/>
      <c r="J80" s="811">
        <f t="shared" si="20"/>
        <v>0</v>
      </c>
      <c r="K80" s="843"/>
      <c r="L80" s="811">
        <f t="shared" si="21"/>
        <v>0</v>
      </c>
      <c r="M80" s="843"/>
      <c r="N80" s="811">
        <f t="shared" si="22"/>
        <v>0</v>
      </c>
      <c r="O80" s="843"/>
      <c r="P80" s="811">
        <f t="shared" si="23"/>
        <v>0</v>
      </c>
      <c r="Q80" s="843"/>
      <c r="R80" s="811">
        <f t="shared" si="24"/>
        <v>0</v>
      </c>
      <c r="S80" s="843"/>
      <c r="T80" s="811">
        <f t="shared" si="25"/>
        <v>0</v>
      </c>
      <c r="U80" s="149"/>
      <c r="V80" s="492" t="str">
        <f>IF(AND('BR3'!$K$2="ACTIVE",'BR3'!H80&gt;0),"Yes",IF(AND('BR2'!$K$2="ACTIVE",'BR2'!H80&gt;0),"Yes",IF(AND('BR1'!$K$2="ACTIVE",'BR1'!H80&gt;0),"Yes",IF(AND('ORIGINAL BUDGET'!$K$2="ACTIVE",'ORIGINAL BUDGET'!H80&gt;0),"Yes",""))))</f>
        <v/>
      </c>
      <c r="W80" s="493"/>
      <c r="X80" s="325" t="str">
        <f>IF(AND('BR3'!$K$2="ACTIVE",'BR3'!J80&gt;0),"Yes",IF(AND('BR2'!$K$2="ACTIVE",'BR2'!J80&gt;0),"Yes",IF(AND('BR1'!$K$2="ACTIVE",'BR1'!J80&gt;0),"Yes",IF(AND('ORIGINAL BUDGET'!$K$2="ACTIVE",'ORIGINAL BUDGET'!J80&gt;0),"Yes",""))))</f>
        <v/>
      </c>
      <c r="Y80" s="493"/>
      <c r="Z80" s="325" t="str">
        <f>IF(AND('BR3'!$K$2="ACTIVE",'BR3'!L80&gt;0),"Yes",IF(AND('BR2'!$K$2="ACTIVE",'BR2'!L80&gt;0),"Yes",IF(AND('BR1'!$K$2="ACTIVE",'BR1'!L80&gt;0),"Yes",IF(AND('ORIGINAL BUDGET'!$K$2="ACTIVE",'ORIGINAL BUDGET'!L80&gt;0),"Yes",""))))</f>
        <v/>
      </c>
      <c r="AA80" s="493"/>
      <c r="AB80" s="325" t="str">
        <f>IF(AND('BR3'!$K$2="ACTIVE",'BR3'!N80&gt;0),"Yes",IF(AND('BR2'!$K$2="ACTIVE",'BR2'!N80&gt;0),"Yes",IF(AND('BR1'!$K$2="ACTIVE",'BR1'!N80&gt;0),"Yes",IF(AND('ORIGINAL BUDGET'!$K$2="ACTIVE",'ORIGINAL BUDGET'!N80&gt;0),"Yes",""))))</f>
        <v/>
      </c>
      <c r="AC80" s="493"/>
      <c r="AD80" s="325" t="str">
        <f>IF(AND('BR3'!$K$2="ACTIVE",'BR3'!P80&gt;0),"Yes",IF(AND('BR2'!$K$2="ACTIVE",'BR2'!P80&gt;0),"Yes",IF(AND('BR1'!$K$2="ACTIVE",'BR1'!P80&gt;0),"Yes",IF(AND('ORIGINAL BUDGET'!$K$2="ACTIVE",'ORIGINAL BUDGET'!P80&gt;0),"Yes",""))))</f>
        <v/>
      </c>
      <c r="AE80" s="493"/>
      <c r="AF80" s="325" t="str">
        <f>IF(AND('BR3'!$K$2="ACTIVE",'BR3'!R80&gt;0),"Yes",IF(AND('BR2'!$K$2="ACTIVE",'BR2'!R80&gt;0),"Yes",IF(AND('BR1'!$K$2="ACTIVE",'BR1'!R80&gt;0),"Yes",IF(AND('ORIGINAL BUDGET'!$K$2="ACTIVE",'ORIGINAL BUDGET'!R80&gt;0),"Yes",""))))</f>
        <v/>
      </c>
      <c r="AG80" s="493"/>
      <c r="AH80" s="493" t="str">
        <f>IF(AND('BR3'!$K$2="ACTIVE",'BR3'!T80&gt;0),"Yes",IF(AND('BR2'!$K$2="ACTIVE",'BR2'!T80&gt;0),"Yes",IF(AND('BR1'!$K$2="ACTIVE",'BR1'!T80&gt;0),"Yes",IF(AND('ORIGINAL BUDGET'!$K$2="ACTIVE",'ORIGINAL BUDGET'!T80&gt;0),"Yes",""))))</f>
        <v/>
      </c>
      <c r="AI80" s="494"/>
      <c r="AJ80" s="218"/>
      <c r="AK80" s="448">
        <f t="shared" si="29"/>
        <v>0</v>
      </c>
      <c r="AL80" s="448">
        <f t="shared" si="30"/>
        <v>0</v>
      </c>
      <c r="AM80" s="448">
        <f t="shared" si="31"/>
        <v>0</v>
      </c>
      <c r="AN80" s="448">
        <f t="shared" si="32"/>
        <v>0</v>
      </c>
      <c r="AO80" s="448">
        <f t="shared" si="33"/>
        <v>0</v>
      </c>
      <c r="AP80" s="448">
        <f t="shared" si="34"/>
        <v>0</v>
      </c>
      <c r="AQ80" s="448">
        <f t="shared" si="35"/>
        <v>0</v>
      </c>
      <c r="AU80" s="220"/>
      <c r="AV80" s="220"/>
      <c r="AW80" s="220"/>
      <c r="AX80" s="220"/>
      <c r="AY80" s="1104"/>
    </row>
    <row r="81" spans="1:53" ht="23.25" hidden="1" customHeight="1">
      <c r="A81" s="124">
        <v>37</v>
      </c>
      <c r="B81" s="273">
        <f>IF($L$2="","",IF($L$2="ORIGINAL",'ORIGINAL BUDGET'!$B81,IF($L$2="BR1",'BR1'!$B81,IF($L$2="BR2",'BR2'!$B81,IF($L$2="BR3",'BR3'!$B81)))))</f>
        <v>0</v>
      </c>
      <c r="C81" s="1028">
        <f>IF($L$2="","",IF($L$2="ORIGINAL",'ORIGINAL BUDGET'!$C81,IF($L$2="BR1",'BR1'!$C81,IF($L$2="BR2",'BR2'!$C81,IF($L$2="BR3",'BR3'!$C81)))))</f>
        <v>0</v>
      </c>
      <c r="D81" s="860" t="str">
        <f t="shared" si="18"/>
        <v/>
      </c>
      <c r="E81" s="404"/>
      <c r="F81" s="589"/>
      <c r="G81" s="845" t="str">
        <f t="shared" si="19"/>
        <v/>
      </c>
      <c r="H81" s="811">
        <f t="shared" si="10"/>
        <v>0</v>
      </c>
      <c r="I81" s="840"/>
      <c r="J81" s="811">
        <f t="shared" si="20"/>
        <v>0</v>
      </c>
      <c r="K81" s="843"/>
      <c r="L81" s="811">
        <f t="shared" si="21"/>
        <v>0</v>
      </c>
      <c r="M81" s="843"/>
      <c r="N81" s="811">
        <f t="shared" si="22"/>
        <v>0</v>
      </c>
      <c r="O81" s="843"/>
      <c r="P81" s="811">
        <f t="shared" si="23"/>
        <v>0</v>
      </c>
      <c r="Q81" s="843"/>
      <c r="R81" s="811">
        <f t="shared" si="24"/>
        <v>0</v>
      </c>
      <c r="S81" s="843"/>
      <c r="T81" s="811">
        <f t="shared" si="25"/>
        <v>0</v>
      </c>
      <c r="U81" s="149"/>
      <c r="V81" s="492" t="str">
        <f>IF(AND('BR3'!$K$2="ACTIVE",'BR3'!H81&gt;0),"Yes",IF(AND('BR2'!$K$2="ACTIVE",'BR2'!H81&gt;0),"Yes",IF(AND('BR1'!$K$2="ACTIVE",'BR1'!H81&gt;0),"Yes",IF(AND('ORIGINAL BUDGET'!$K$2="ACTIVE",'ORIGINAL BUDGET'!H81&gt;0),"Yes",""))))</f>
        <v/>
      </c>
      <c r="W81" s="493"/>
      <c r="X81" s="325" t="str">
        <f>IF(AND('BR3'!$K$2="ACTIVE",'BR3'!J81&gt;0),"Yes",IF(AND('BR2'!$K$2="ACTIVE",'BR2'!J81&gt;0),"Yes",IF(AND('BR1'!$K$2="ACTIVE",'BR1'!J81&gt;0),"Yes",IF(AND('ORIGINAL BUDGET'!$K$2="ACTIVE",'ORIGINAL BUDGET'!J81&gt;0),"Yes",""))))</f>
        <v/>
      </c>
      <c r="Y81" s="493"/>
      <c r="Z81" s="325" t="str">
        <f>IF(AND('BR3'!$K$2="ACTIVE",'BR3'!L81&gt;0),"Yes",IF(AND('BR2'!$K$2="ACTIVE",'BR2'!L81&gt;0),"Yes",IF(AND('BR1'!$K$2="ACTIVE",'BR1'!L81&gt;0),"Yes",IF(AND('ORIGINAL BUDGET'!$K$2="ACTIVE",'ORIGINAL BUDGET'!L81&gt;0),"Yes",""))))</f>
        <v/>
      </c>
      <c r="AA81" s="493"/>
      <c r="AB81" s="325" t="str">
        <f>IF(AND('BR3'!$K$2="ACTIVE",'BR3'!N81&gt;0),"Yes",IF(AND('BR2'!$K$2="ACTIVE",'BR2'!N81&gt;0),"Yes",IF(AND('BR1'!$K$2="ACTIVE",'BR1'!N81&gt;0),"Yes",IF(AND('ORIGINAL BUDGET'!$K$2="ACTIVE",'ORIGINAL BUDGET'!N81&gt;0),"Yes",""))))</f>
        <v/>
      </c>
      <c r="AC81" s="493"/>
      <c r="AD81" s="325" t="str">
        <f>IF(AND('BR3'!$K$2="ACTIVE",'BR3'!P81&gt;0),"Yes",IF(AND('BR2'!$K$2="ACTIVE",'BR2'!P81&gt;0),"Yes",IF(AND('BR1'!$K$2="ACTIVE",'BR1'!P81&gt;0),"Yes",IF(AND('ORIGINAL BUDGET'!$K$2="ACTIVE",'ORIGINAL BUDGET'!P81&gt;0),"Yes",""))))</f>
        <v/>
      </c>
      <c r="AE81" s="493"/>
      <c r="AF81" s="325" t="str">
        <f>IF(AND('BR3'!$K$2="ACTIVE",'BR3'!R81&gt;0),"Yes",IF(AND('BR2'!$K$2="ACTIVE",'BR2'!R81&gt;0),"Yes",IF(AND('BR1'!$K$2="ACTIVE",'BR1'!R81&gt;0),"Yes",IF(AND('ORIGINAL BUDGET'!$K$2="ACTIVE",'ORIGINAL BUDGET'!R81&gt;0),"Yes",""))))</f>
        <v/>
      </c>
      <c r="AG81" s="493"/>
      <c r="AH81" s="493" t="str">
        <f>IF(AND('BR3'!$K$2="ACTIVE",'BR3'!T81&gt;0),"Yes",IF(AND('BR2'!$K$2="ACTIVE",'BR2'!T81&gt;0),"Yes",IF(AND('BR1'!$K$2="ACTIVE",'BR1'!T81&gt;0),"Yes",IF(AND('ORIGINAL BUDGET'!$K$2="ACTIVE",'ORIGINAL BUDGET'!T81&gt;0),"Yes",""))))</f>
        <v/>
      </c>
      <c r="AI81" s="494"/>
      <c r="AJ81" s="218"/>
      <c r="AK81" s="448">
        <f t="shared" si="29"/>
        <v>0</v>
      </c>
      <c r="AL81" s="448">
        <f t="shared" si="30"/>
        <v>0</v>
      </c>
      <c r="AM81" s="448">
        <f t="shared" si="31"/>
        <v>0</v>
      </c>
      <c r="AN81" s="448">
        <f t="shared" si="32"/>
        <v>0</v>
      </c>
      <c r="AO81" s="448">
        <f t="shared" si="33"/>
        <v>0</v>
      </c>
      <c r="AP81" s="448">
        <f t="shared" si="34"/>
        <v>0</v>
      </c>
      <c r="AQ81" s="448">
        <f t="shared" si="35"/>
        <v>0</v>
      </c>
      <c r="AU81" s="220"/>
      <c r="AV81" s="220"/>
      <c r="AW81" s="220"/>
      <c r="AX81" s="220"/>
      <c r="AY81" s="1104"/>
    </row>
    <row r="82" spans="1:53" ht="23.25" hidden="1" customHeight="1">
      <c r="A82" s="124">
        <v>38</v>
      </c>
      <c r="B82" s="273">
        <f>IF($L$2="","",IF($L$2="ORIGINAL",'ORIGINAL BUDGET'!$B82,IF($L$2="BR1",'BR1'!$B82,IF($L$2="BR2",'BR2'!$B82,IF($L$2="BR3",'BR3'!$B82)))))</f>
        <v>0</v>
      </c>
      <c r="C82" s="1028">
        <f>IF($L$2="","",IF($L$2="ORIGINAL",'ORIGINAL BUDGET'!$C82,IF($L$2="BR1",'BR1'!$C82,IF($L$2="BR2",'BR2'!$C82,IF($L$2="BR3",'BR3'!$C82)))))</f>
        <v>0</v>
      </c>
      <c r="D82" s="860" t="str">
        <f t="shared" si="18"/>
        <v/>
      </c>
      <c r="E82" s="404"/>
      <c r="F82" s="589"/>
      <c r="G82" s="845" t="str">
        <f t="shared" si="19"/>
        <v/>
      </c>
      <c r="H82" s="811">
        <f t="shared" si="10"/>
        <v>0</v>
      </c>
      <c r="I82" s="840"/>
      <c r="J82" s="811">
        <f t="shared" si="20"/>
        <v>0</v>
      </c>
      <c r="K82" s="843"/>
      <c r="L82" s="811">
        <f t="shared" si="21"/>
        <v>0</v>
      </c>
      <c r="M82" s="843"/>
      <c r="N82" s="811">
        <f t="shared" si="22"/>
        <v>0</v>
      </c>
      <c r="O82" s="843"/>
      <c r="P82" s="811">
        <f t="shared" si="23"/>
        <v>0</v>
      </c>
      <c r="Q82" s="843"/>
      <c r="R82" s="811">
        <f t="shared" si="24"/>
        <v>0</v>
      </c>
      <c r="S82" s="843"/>
      <c r="T82" s="811">
        <f t="shared" si="25"/>
        <v>0</v>
      </c>
      <c r="U82" s="149"/>
      <c r="V82" s="492" t="str">
        <f>IF(AND('BR3'!$K$2="ACTIVE",'BR3'!H82&gt;0),"Yes",IF(AND('BR2'!$K$2="ACTIVE",'BR2'!H82&gt;0),"Yes",IF(AND('BR1'!$K$2="ACTIVE",'BR1'!H82&gt;0),"Yes",IF(AND('ORIGINAL BUDGET'!$K$2="ACTIVE",'ORIGINAL BUDGET'!H82&gt;0),"Yes",""))))</f>
        <v/>
      </c>
      <c r="W82" s="493"/>
      <c r="X82" s="325" t="str">
        <f>IF(AND('BR3'!$K$2="ACTIVE",'BR3'!J82&gt;0),"Yes",IF(AND('BR2'!$K$2="ACTIVE",'BR2'!J82&gt;0),"Yes",IF(AND('BR1'!$K$2="ACTIVE",'BR1'!J82&gt;0),"Yes",IF(AND('ORIGINAL BUDGET'!$K$2="ACTIVE",'ORIGINAL BUDGET'!J82&gt;0),"Yes",""))))</f>
        <v/>
      </c>
      <c r="Y82" s="493"/>
      <c r="Z82" s="325" t="str">
        <f>IF(AND('BR3'!$K$2="ACTIVE",'BR3'!L82&gt;0),"Yes",IF(AND('BR2'!$K$2="ACTIVE",'BR2'!L82&gt;0),"Yes",IF(AND('BR1'!$K$2="ACTIVE",'BR1'!L82&gt;0),"Yes",IF(AND('ORIGINAL BUDGET'!$K$2="ACTIVE",'ORIGINAL BUDGET'!L82&gt;0),"Yes",""))))</f>
        <v/>
      </c>
      <c r="AA82" s="493"/>
      <c r="AB82" s="325" t="str">
        <f>IF(AND('BR3'!$K$2="ACTIVE",'BR3'!N82&gt;0),"Yes",IF(AND('BR2'!$K$2="ACTIVE",'BR2'!N82&gt;0),"Yes",IF(AND('BR1'!$K$2="ACTIVE",'BR1'!N82&gt;0),"Yes",IF(AND('ORIGINAL BUDGET'!$K$2="ACTIVE",'ORIGINAL BUDGET'!N82&gt;0),"Yes",""))))</f>
        <v/>
      </c>
      <c r="AC82" s="493"/>
      <c r="AD82" s="325" t="str">
        <f>IF(AND('BR3'!$K$2="ACTIVE",'BR3'!P82&gt;0),"Yes",IF(AND('BR2'!$K$2="ACTIVE",'BR2'!P82&gt;0),"Yes",IF(AND('BR1'!$K$2="ACTIVE",'BR1'!P82&gt;0),"Yes",IF(AND('ORIGINAL BUDGET'!$K$2="ACTIVE",'ORIGINAL BUDGET'!P82&gt;0),"Yes",""))))</f>
        <v/>
      </c>
      <c r="AE82" s="493"/>
      <c r="AF82" s="325" t="str">
        <f>IF(AND('BR3'!$K$2="ACTIVE",'BR3'!R82&gt;0),"Yes",IF(AND('BR2'!$K$2="ACTIVE",'BR2'!R82&gt;0),"Yes",IF(AND('BR1'!$K$2="ACTIVE",'BR1'!R82&gt;0),"Yes",IF(AND('ORIGINAL BUDGET'!$K$2="ACTIVE",'ORIGINAL BUDGET'!R82&gt;0),"Yes",""))))</f>
        <v/>
      </c>
      <c r="AG82" s="493"/>
      <c r="AH82" s="493" t="str">
        <f>IF(AND('BR3'!$K$2="ACTIVE",'BR3'!T82&gt;0),"Yes",IF(AND('BR2'!$K$2="ACTIVE",'BR2'!T82&gt;0),"Yes",IF(AND('BR1'!$K$2="ACTIVE",'BR1'!T82&gt;0),"Yes",IF(AND('ORIGINAL BUDGET'!$K$2="ACTIVE",'ORIGINAL BUDGET'!T82&gt;0),"Yes",""))))</f>
        <v/>
      </c>
      <c r="AI82" s="494"/>
      <c r="AJ82" s="218"/>
      <c r="AK82" s="448">
        <f t="shared" si="29"/>
        <v>0</v>
      </c>
      <c r="AL82" s="448">
        <f t="shared" si="30"/>
        <v>0</v>
      </c>
      <c r="AM82" s="448">
        <f t="shared" si="31"/>
        <v>0</v>
      </c>
      <c r="AN82" s="448">
        <f t="shared" si="32"/>
        <v>0</v>
      </c>
      <c r="AO82" s="448">
        <f t="shared" si="33"/>
        <v>0</v>
      </c>
      <c r="AP82" s="448">
        <f t="shared" si="34"/>
        <v>0</v>
      </c>
      <c r="AQ82" s="448">
        <f t="shared" si="35"/>
        <v>0</v>
      </c>
      <c r="AU82" s="220"/>
      <c r="AV82" s="220"/>
      <c r="AW82" s="220"/>
      <c r="AX82" s="220"/>
      <c r="AY82" s="1104"/>
    </row>
    <row r="83" spans="1:53" ht="23.25" hidden="1" customHeight="1">
      <c r="A83" s="124">
        <v>39</v>
      </c>
      <c r="B83" s="273">
        <f>IF($L$2="","",IF($L$2="ORIGINAL",'ORIGINAL BUDGET'!$B83,IF($L$2="BR1",'BR1'!$B83,IF($L$2="BR2",'BR2'!$B83,IF($L$2="BR3",'BR3'!$B83)))))</f>
        <v>0</v>
      </c>
      <c r="C83" s="1028">
        <f>IF($L$2="","",IF($L$2="ORIGINAL",'ORIGINAL BUDGET'!$C83,IF($L$2="BR1",'BR1'!$C83,IF($L$2="BR2",'BR2'!$C83,IF($L$2="BR3",'BR3'!$C83)))))</f>
        <v>0</v>
      </c>
      <c r="D83" s="860" t="str">
        <f t="shared" si="18"/>
        <v/>
      </c>
      <c r="E83" s="404"/>
      <c r="F83" s="589"/>
      <c r="G83" s="845" t="str">
        <f t="shared" si="19"/>
        <v/>
      </c>
      <c r="H83" s="811">
        <f t="shared" si="10"/>
        <v>0</v>
      </c>
      <c r="I83" s="840"/>
      <c r="J83" s="811">
        <f t="shared" si="20"/>
        <v>0</v>
      </c>
      <c r="K83" s="843"/>
      <c r="L83" s="811">
        <f t="shared" si="21"/>
        <v>0</v>
      </c>
      <c r="M83" s="843"/>
      <c r="N83" s="811">
        <f t="shared" si="22"/>
        <v>0</v>
      </c>
      <c r="O83" s="843"/>
      <c r="P83" s="811">
        <f t="shared" si="23"/>
        <v>0</v>
      </c>
      <c r="Q83" s="843"/>
      <c r="R83" s="811">
        <f t="shared" si="24"/>
        <v>0</v>
      </c>
      <c r="S83" s="843"/>
      <c r="T83" s="811">
        <f t="shared" si="25"/>
        <v>0</v>
      </c>
      <c r="U83" s="149"/>
      <c r="V83" s="492" t="str">
        <f>IF(AND('BR3'!$K$2="ACTIVE",'BR3'!H83&gt;0),"Yes",IF(AND('BR2'!$K$2="ACTIVE",'BR2'!H83&gt;0),"Yes",IF(AND('BR1'!$K$2="ACTIVE",'BR1'!H83&gt;0),"Yes",IF(AND('ORIGINAL BUDGET'!$K$2="ACTIVE",'ORIGINAL BUDGET'!H83&gt;0),"Yes",""))))</f>
        <v/>
      </c>
      <c r="W83" s="493"/>
      <c r="X83" s="325" t="str">
        <f>IF(AND('BR3'!$K$2="ACTIVE",'BR3'!J83&gt;0),"Yes",IF(AND('BR2'!$K$2="ACTIVE",'BR2'!J83&gt;0),"Yes",IF(AND('BR1'!$K$2="ACTIVE",'BR1'!J83&gt;0),"Yes",IF(AND('ORIGINAL BUDGET'!$K$2="ACTIVE",'ORIGINAL BUDGET'!J83&gt;0),"Yes",""))))</f>
        <v/>
      </c>
      <c r="Y83" s="493"/>
      <c r="Z83" s="325" t="str">
        <f>IF(AND('BR3'!$K$2="ACTIVE",'BR3'!L83&gt;0),"Yes",IF(AND('BR2'!$K$2="ACTIVE",'BR2'!L83&gt;0),"Yes",IF(AND('BR1'!$K$2="ACTIVE",'BR1'!L83&gt;0),"Yes",IF(AND('ORIGINAL BUDGET'!$K$2="ACTIVE",'ORIGINAL BUDGET'!L83&gt;0),"Yes",""))))</f>
        <v/>
      </c>
      <c r="AA83" s="493"/>
      <c r="AB83" s="325" t="str">
        <f>IF(AND('BR3'!$K$2="ACTIVE",'BR3'!N83&gt;0),"Yes",IF(AND('BR2'!$K$2="ACTIVE",'BR2'!N83&gt;0),"Yes",IF(AND('BR1'!$K$2="ACTIVE",'BR1'!N83&gt;0),"Yes",IF(AND('ORIGINAL BUDGET'!$K$2="ACTIVE",'ORIGINAL BUDGET'!N83&gt;0),"Yes",""))))</f>
        <v/>
      </c>
      <c r="AC83" s="493"/>
      <c r="AD83" s="325" t="str">
        <f>IF(AND('BR3'!$K$2="ACTIVE",'BR3'!P83&gt;0),"Yes",IF(AND('BR2'!$K$2="ACTIVE",'BR2'!P83&gt;0),"Yes",IF(AND('BR1'!$K$2="ACTIVE",'BR1'!P83&gt;0),"Yes",IF(AND('ORIGINAL BUDGET'!$K$2="ACTIVE",'ORIGINAL BUDGET'!P83&gt;0),"Yes",""))))</f>
        <v/>
      </c>
      <c r="AE83" s="493"/>
      <c r="AF83" s="325" t="str">
        <f>IF(AND('BR3'!$K$2="ACTIVE",'BR3'!R83&gt;0),"Yes",IF(AND('BR2'!$K$2="ACTIVE",'BR2'!R83&gt;0),"Yes",IF(AND('BR1'!$K$2="ACTIVE",'BR1'!R83&gt;0),"Yes",IF(AND('ORIGINAL BUDGET'!$K$2="ACTIVE",'ORIGINAL BUDGET'!R83&gt;0),"Yes",""))))</f>
        <v/>
      </c>
      <c r="AG83" s="493"/>
      <c r="AH83" s="493" t="str">
        <f>IF(AND('BR3'!$K$2="ACTIVE",'BR3'!T83&gt;0),"Yes",IF(AND('BR2'!$K$2="ACTIVE",'BR2'!T83&gt;0),"Yes",IF(AND('BR1'!$K$2="ACTIVE",'BR1'!T83&gt;0),"Yes",IF(AND('ORIGINAL BUDGET'!$K$2="ACTIVE",'ORIGINAL BUDGET'!T83&gt;0),"Yes",""))))</f>
        <v/>
      </c>
      <c r="AI83" s="494"/>
      <c r="AJ83" s="218"/>
      <c r="AK83" s="448">
        <f t="shared" si="29"/>
        <v>0</v>
      </c>
      <c r="AL83" s="448">
        <f t="shared" si="30"/>
        <v>0</v>
      </c>
      <c r="AM83" s="448">
        <f t="shared" si="31"/>
        <v>0</v>
      </c>
      <c r="AN83" s="448">
        <f t="shared" si="32"/>
        <v>0</v>
      </c>
      <c r="AO83" s="448">
        <f t="shared" si="33"/>
        <v>0</v>
      </c>
      <c r="AP83" s="448">
        <f t="shared" si="34"/>
        <v>0</v>
      </c>
      <c r="AQ83" s="448">
        <f t="shared" si="35"/>
        <v>0</v>
      </c>
      <c r="AU83" s="220"/>
      <c r="AV83" s="220"/>
      <c r="AW83" s="220"/>
      <c r="AX83" s="220"/>
      <c r="AY83" s="1104"/>
    </row>
    <row r="84" spans="1:53" ht="23.25" hidden="1" customHeight="1">
      <c r="A84" s="124">
        <v>40</v>
      </c>
      <c r="B84" s="273">
        <f>IF($L$2="","",IF($L$2="ORIGINAL",'ORIGINAL BUDGET'!$B84,IF($L$2="BR1",'BR1'!$B84,IF($L$2="BR2",'BR2'!$B84,IF($L$2="BR3",'BR3'!$B84)))))</f>
        <v>0</v>
      </c>
      <c r="C84" s="1028">
        <f>IF($L$2="","",IF($L$2="ORIGINAL",'ORIGINAL BUDGET'!$C84,IF($L$2="BR1",'BR1'!$C84,IF($L$2="BR2",'BR2'!$C84,IF($L$2="BR3",'BR3'!$C84)))))</f>
        <v>0</v>
      </c>
      <c r="D84" s="860" t="str">
        <f t="shared" si="18"/>
        <v/>
      </c>
      <c r="E84" s="404"/>
      <c r="F84" s="589"/>
      <c r="G84" s="845" t="str">
        <f t="shared" si="19"/>
        <v/>
      </c>
      <c r="H84" s="811">
        <f t="shared" si="10"/>
        <v>0</v>
      </c>
      <c r="I84" s="840"/>
      <c r="J84" s="811">
        <f t="shared" si="20"/>
        <v>0</v>
      </c>
      <c r="K84" s="843"/>
      <c r="L84" s="811">
        <f t="shared" si="21"/>
        <v>0</v>
      </c>
      <c r="M84" s="843"/>
      <c r="N84" s="811">
        <f t="shared" si="22"/>
        <v>0</v>
      </c>
      <c r="O84" s="843"/>
      <c r="P84" s="811">
        <f t="shared" si="23"/>
        <v>0</v>
      </c>
      <c r="Q84" s="843"/>
      <c r="R84" s="811">
        <f t="shared" si="24"/>
        <v>0</v>
      </c>
      <c r="S84" s="843"/>
      <c r="T84" s="811">
        <f t="shared" si="25"/>
        <v>0</v>
      </c>
      <c r="U84" s="149"/>
      <c r="V84" s="492" t="str">
        <f>IF(AND('BR3'!$K$2="ACTIVE",'BR3'!H84&gt;0),"Yes",IF(AND('BR2'!$K$2="ACTIVE",'BR2'!H84&gt;0),"Yes",IF(AND('BR1'!$K$2="ACTIVE",'BR1'!H84&gt;0),"Yes",IF(AND('ORIGINAL BUDGET'!$K$2="ACTIVE",'ORIGINAL BUDGET'!H84&gt;0),"Yes",""))))</f>
        <v/>
      </c>
      <c r="W84" s="493"/>
      <c r="X84" s="325" t="str">
        <f>IF(AND('BR3'!$K$2="ACTIVE",'BR3'!J84&gt;0),"Yes",IF(AND('BR2'!$K$2="ACTIVE",'BR2'!J84&gt;0),"Yes",IF(AND('BR1'!$K$2="ACTIVE",'BR1'!J84&gt;0),"Yes",IF(AND('ORIGINAL BUDGET'!$K$2="ACTIVE",'ORIGINAL BUDGET'!J84&gt;0),"Yes",""))))</f>
        <v/>
      </c>
      <c r="Y84" s="493"/>
      <c r="Z84" s="325" t="str">
        <f>IF(AND('BR3'!$K$2="ACTIVE",'BR3'!L84&gt;0),"Yes",IF(AND('BR2'!$K$2="ACTIVE",'BR2'!L84&gt;0),"Yes",IF(AND('BR1'!$K$2="ACTIVE",'BR1'!L84&gt;0),"Yes",IF(AND('ORIGINAL BUDGET'!$K$2="ACTIVE",'ORIGINAL BUDGET'!L84&gt;0),"Yes",""))))</f>
        <v/>
      </c>
      <c r="AA84" s="493"/>
      <c r="AB84" s="325" t="str">
        <f>IF(AND('BR3'!$K$2="ACTIVE",'BR3'!N84&gt;0),"Yes",IF(AND('BR2'!$K$2="ACTIVE",'BR2'!N84&gt;0),"Yes",IF(AND('BR1'!$K$2="ACTIVE",'BR1'!N84&gt;0),"Yes",IF(AND('ORIGINAL BUDGET'!$K$2="ACTIVE",'ORIGINAL BUDGET'!N84&gt;0),"Yes",""))))</f>
        <v/>
      </c>
      <c r="AC84" s="493"/>
      <c r="AD84" s="325" t="str">
        <f>IF(AND('BR3'!$K$2="ACTIVE",'BR3'!P84&gt;0),"Yes",IF(AND('BR2'!$K$2="ACTIVE",'BR2'!P84&gt;0),"Yes",IF(AND('BR1'!$K$2="ACTIVE",'BR1'!P84&gt;0),"Yes",IF(AND('ORIGINAL BUDGET'!$K$2="ACTIVE",'ORIGINAL BUDGET'!P84&gt;0),"Yes",""))))</f>
        <v/>
      </c>
      <c r="AE84" s="493"/>
      <c r="AF84" s="325" t="str">
        <f>IF(AND('BR3'!$K$2="ACTIVE",'BR3'!R84&gt;0),"Yes",IF(AND('BR2'!$K$2="ACTIVE",'BR2'!R84&gt;0),"Yes",IF(AND('BR1'!$K$2="ACTIVE",'BR1'!R84&gt;0),"Yes",IF(AND('ORIGINAL BUDGET'!$K$2="ACTIVE",'ORIGINAL BUDGET'!R84&gt;0),"Yes",""))))</f>
        <v/>
      </c>
      <c r="AG84" s="493"/>
      <c r="AH84" s="493" t="str">
        <f>IF(AND('BR3'!$K$2="ACTIVE",'BR3'!T84&gt;0),"Yes",IF(AND('BR2'!$K$2="ACTIVE",'BR2'!T84&gt;0),"Yes",IF(AND('BR1'!$K$2="ACTIVE",'BR1'!T84&gt;0),"Yes",IF(AND('ORIGINAL BUDGET'!$K$2="ACTIVE",'ORIGINAL BUDGET'!T84&gt;0),"Yes",""))))</f>
        <v/>
      </c>
      <c r="AI84" s="494"/>
      <c r="AJ84" s="218"/>
      <c r="AK84" s="448">
        <f t="shared" si="29"/>
        <v>0</v>
      </c>
      <c r="AL84" s="448">
        <f t="shared" si="30"/>
        <v>0</v>
      </c>
      <c r="AM84" s="448">
        <f t="shared" si="31"/>
        <v>0</v>
      </c>
      <c r="AN84" s="448">
        <f t="shared" si="32"/>
        <v>0</v>
      </c>
      <c r="AO84" s="448">
        <f t="shared" si="33"/>
        <v>0</v>
      </c>
      <c r="AP84" s="448">
        <f t="shared" si="34"/>
        <v>0</v>
      </c>
      <c r="AQ84" s="448">
        <f t="shared" si="35"/>
        <v>0</v>
      </c>
      <c r="AU84" s="219"/>
      <c r="AV84" s="219"/>
      <c r="AW84" s="219"/>
      <c r="AX84" s="219"/>
      <c r="AY84" s="1104"/>
    </row>
    <row r="85" spans="1:53" ht="23.25" hidden="1" customHeight="1">
      <c r="A85" s="124">
        <v>41</v>
      </c>
      <c r="B85" s="273">
        <f>IF($L$2="","",IF($L$2="ORIGINAL",'ORIGINAL BUDGET'!$B85,IF($L$2="BR1",'BR1'!$B85,IF($L$2="BR2",'BR2'!$B85,IF($L$2="BR3",'BR3'!$B85)))))</f>
        <v>0</v>
      </c>
      <c r="C85" s="1028">
        <f>IF($L$2="","",IF($L$2="ORIGINAL",'ORIGINAL BUDGET'!$C85,IF($L$2="BR1",'BR1'!$C85,IF($L$2="BR2",'BR2'!$C85,IF($L$2="BR3",'BR3'!$C85)))))</f>
        <v>0</v>
      </c>
      <c r="D85" s="860" t="str">
        <f t="shared" si="18"/>
        <v/>
      </c>
      <c r="E85" s="404"/>
      <c r="F85" s="589"/>
      <c r="G85" s="845" t="str">
        <f t="shared" si="19"/>
        <v/>
      </c>
      <c r="H85" s="811">
        <f t="shared" si="10"/>
        <v>0</v>
      </c>
      <c r="I85" s="840"/>
      <c r="J85" s="811">
        <f t="shared" si="20"/>
        <v>0</v>
      </c>
      <c r="K85" s="843"/>
      <c r="L85" s="811">
        <f t="shared" si="21"/>
        <v>0</v>
      </c>
      <c r="M85" s="843"/>
      <c r="N85" s="811">
        <f t="shared" si="22"/>
        <v>0</v>
      </c>
      <c r="O85" s="843"/>
      <c r="P85" s="811">
        <f t="shared" si="23"/>
        <v>0</v>
      </c>
      <c r="Q85" s="843"/>
      <c r="R85" s="811">
        <f t="shared" si="24"/>
        <v>0</v>
      </c>
      <c r="S85" s="843"/>
      <c r="T85" s="811">
        <f t="shared" si="25"/>
        <v>0</v>
      </c>
      <c r="U85" s="149"/>
      <c r="V85" s="492" t="str">
        <f>IF(AND('BR3'!$K$2="ACTIVE",'BR3'!H85&gt;0),"Yes",IF(AND('BR2'!$K$2="ACTIVE",'BR2'!H85&gt;0),"Yes",IF(AND('BR1'!$K$2="ACTIVE",'BR1'!H85&gt;0),"Yes",IF(AND('ORIGINAL BUDGET'!$K$2="ACTIVE",'ORIGINAL BUDGET'!H85&gt;0),"Yes",""))))</f>
        <v/>
      </c>
      <c r="W85" s="493"/>
      <c r="X85" s="325" t="str">
        <f>IF(AND('BR3'!$K$2="ACTIVE",'BR3'!J85&gt;0),"Yes",IF(AND('BR2'!$K$2="ACTIVE",'BR2'!J85&gt;0),"Yes",IF(AND('BR1'!$K$2="ACTIVE",'BR1'!J85&gt;0),"Yes",IF(AND('ORIGINAL BUDGET'!$K$2="ACTIVE",'ORIGINAL BUDGET'!J85&gt;0),"Yes",""))))</f>
        <v/>
      </c>
      <c r="Y85" s="493"/>
      <c r="Z85" s="325" t="str">
        <f>IF(AND('BR3'!$K$2="ACTIVE",'BR3'!L85&gt;0),"Yes",IF(AND('BR2'!$K$2="ACTIVE",'BR2'!L85&gt;0),"Yes",IF(AND('BR1'!$K$2="ACTIVE",'BR1'!L85&gt;0),"Yes",IF(AND('ORIGINAL BUDGET'!$K$2="ACTIVE",'ORIGINAL BUDGET'!L85&gt;0),"Yes",""))))</f>
        <v/>
      </c>
      <c r="AA85" s="493"/>
      <c r="AB85" s="325" t="str">
        <f>IF(AND('BR3'!$K$2="ACTIVE",'BR3'!N85&gt;0),"Yes",IF(AND('BR2'!$K$2="ACTIVE",'BR2'!N85&gt;0),"Yes",IF(AND('BR1'!$K$2="ACTIVE",'BR1'!N85&gt;0),"Yes",IF(AND('ORIGINAL BUDGET'!$K$2="ACTIVE",'ORIGINAL BUDGET'!N85&gt;0),"Yes",""))))</f>
        <v/>
      </c>
      <c r="AC85" s="493"/>
      <c r="AD85" s="325" t="str">
        <f>IF(AND('BR3'!$K$2="ACTIVE",'BR3'!P85&gt;0),"Yes",IF(AND('BR2'!$K$2="ACTIVE",'BR2'!P85&gt;0),"Yes",IF(AND('BR1'!$K$2="ACTIVE",'BR1'!P85&gt;0),"Yes",IF(AND('ORIGINAL BUDGET'!$K$2="ACTIVE",'ORIGINAL BUDGET'!P85&gt;0),"Yes",""))))</f>
        <v/>
      </c>
      <c r="AE85" s="493"/>
      <c r="AF85" s="325" t="str">
        <f>IF(AND('BR3'!$K$2="ACTIVE",'BR3'!R85&gt;0),"Yes",IF(AND('BR2'!$K$2="ACTIVE",'BR2'!R85&gt;0),"Yes",IF(AND('BR1'!$K$2="ACTIVE",'BR1'!R85&gt;0),"Yes",IF(AND('ORIGINAL BUDGET'!$K$2="ACTIVE",'ORIGINAL BUDGET'!R85&gt;0),"Yes",""))))</f>
        <v/>
      </c>
      <c r="AG85" s="493"/>
      <c r="AH85" s="493" t="str">
        <f>IF(AND('BR3'!$K$2="ACTIVE",'BR3'!T85&gt;0),"Yes",IF(AND('BR2'!$K$2="ACTIVE",'BR2'!T85&gt;0),"Yes",IF(AND('BR1'!$K$2="ACTIVE",'BR1'!T85&gt;0),"Yes",IF(AND('ORIGINAL BUDGET'!$K$2="ACTIVE",'ORIGINAL BUDGET'!T85&gt;0),"Yes",""))))</f>
        <v/>
      </c>
      <c r="AI85" s="494"/>
      <c r="AJ85" s="218"/>
      <c r="AK85" s="448">
        <f t="shared" si="29"/>
        <v>0</v>
      </c>
      <c r="AL85" s="448">
        <f t="shared" si="30"/>
        <v>0</v>
      </c>
      <c r="AM85" s="448">
        <f t="shared" si="31"/>
        <v>0</v>
      </c>
      <c r="AN85" s="448">
        <f t="shared" si="32"/>
        <v>0</v>
      </c>
      <c r="AO85" s="448">
        <f t="shared" si="33"/>
        <v>0</v>
      </c>
      <c r="AP85" s="448">
        <f t="shared" si="34"/>
        <v>0</v>
      </c>
      <c r="AQ85" s="448">
        <f t="shared" si="35"/>
        <v>0</v>
      </c>
      <c r="AU85" s="220"/>
      <c r="AV85" s="220"/>
      <c r="AW85" s="220"/>
      <c r="AX85" s="220"/>
      <c r="AY85" s="1104"/>
    </row>
    <row r="86" spans="1:53" ht="23.25" hidden="1" customHeight="1">
      <c r="A86" s="124">
        <v>42</v>
      </c>
      <c r="B86" s="273">
        <f>IF($L$2="","",IF($L$2="ORIGINAL",'ORIGINAL BUDGET'!$B86,IF($L$2="BR1",'BR1'!$B86,IF($L$2="BR2",'BR2'!$B86,IF($L$2="BR3",'BR3'!$B86)))))</f>
        <v>0</v>
      </c>
      <c r="C86" s="1028">
        <f>IF($L$2="","",IF($L$2="ORIGINAL",'ORIGINAL BUDGET'!$C86,IF($L$2="BR1",'BR1'!$C86,IF($L$2="BR2",'BR2'!$C86,IF($L$2="BR3",'BR3'!$C86)))))</f>
        <v>0</v>
      </c>
      <c r="D86" s="860" t="str">
        <f t="shared" si="18"/>
        <v/>
      </c>
      <c r="E86" s="404"/>
      <c r="F86" s="589"/>
      <c r="G86" s="845" t="str">
        <f t="shared" si="19"/>
        <v/>
      </c>
      <c r="H86" s="811">
        <f t="shared" si="10"/>
        <v>0</v>
      </c>
      <c r="I86" s="840"/>
      <c r="J86" s="811">
        <f t="shared" si="20"/>
        <v>0</v>
      </c>
      <c r="K86" s="843"/>
      <c r="L86" s="811">
        <f t="shared" si="21"/>
        <v>0</v>
      </c>
      <c r="M86" s="843"/>
      <c r="N86" s="811">
        <f t="shared" si="22"/>
        <v>0</v>
      </c>
      <c r="O86" s="843"/>
      <c r="P86" s="811">
        <f t="shared" si="23"/>
        <v>0</v>
      </c>
      <c r="Q86" s="843"/>
      <c r="R86" s="811">
        <f t="shared" si="24"/>
        <v>0</v>
      </c>
      <c r="S86" s="843"/>
      <c r="T86" s="811">
        <f t="shared" si="25"/>
        <v>0</v>
      </c>
      <c r="U86" s="149"/>
      <c r="V86" s="492" t="str">
        <f>IF(AND('BR3'!$K$2="ACTIVE",'BR3'!H86&gt;0),"Yes",IF(AND('BR2'!$K$2="ACTIVE",'BR2'!H86&gt;0),"Yes",IF(AND('BR1'!$K$2="ACTIVE",'BR1'!H86&gt;0),"Yes",IF(AND('ORIGINAL BUDGET'!$K$2="ACTIVE",'ORIGINAL BUDGET'!H86&gt;0),"Yes",""))))</f>
        <v/>
      </c>
      <c r="W86" s="493"/>
      <c r="X86" s="325" t="str">
        <f>IF(AND('BR3'!$K$2="ACTIVE",'BR3'!J86&gt;0),"Yes",IF(AND('BR2'!$K$2="ACTIVE",'BR2'!J86&gt;0),"Yes",IF(AND('BR1'!$K$2="ACTIVE",'BR1'!J86&gt;0),"Yes",IF(AND('ORIGINAL BUDGET'!$K$2="ACTIVE",'ORIGINAL BUDGET'!J86&gt;0),"Yes",""))))</f>
        <v/>
      </c>
      <c r="Y86" s="493"/>
      <c r="Z86" s="325" t="str">
        <f>IF(AND('BR3'!$K$2="ACTIVE",'BR3'!L86&gt;0),"Yes",IF(AND('BR2'!$K$2="ACTIVE",'BR2'!L86&gt;0),"Yes",IF(AND('BR1'!$K$2="ACTIVE",'BR1'!L86&gt;0),"Yes",IF(AND('ORIGINAL BUDGET'!$K$2="ACTIVE",'ORIGINAL BUDGET'!L86&gt;0),"Yes",""))))</f>
        <v/>
      </c>
      <c r="AA86" s="493"/>
      <c r="AB86" s="325" t="str">
        <f>IF(AND('BR3'!$K$2="ACTIVE",'BR3'!N86&gt;0),"Yes",IF(AND('BR2'!$K$2="ACTIVE",'BR2'!N86&gt;0),"Yes",IF(AND('BR1'!$K$2="ACTIVE",'BR1'!N86&gt;0),"Yes",IF(AND('ORIGINAL BUDGET'!$K$2="ACTIVE",'ORIGINAL BUDGET'!N86&gt;0),"Yes",""))))</f>
        <v/>
      </c>
      <c r="AC86" s="493"/>
      <c r="AD86" s="325" t="str">
        <f>IF(AND('BR3'!$K$2="ACTIVE",'BR3'!P86&gt;0),"Yes",IF(AND('BR2'!$K$2="ACTIVE",'BR2'!P86&gt;0),"Yes",IF(AND('BR1'!$K$2="ACTIVE",'BR1'!P86&gt;0),"Yes",IF(AND('ORIGINAL BUDGET'!$K$2="ACTIVE",'ORIGINAL BUDGET'!P86&gt;0),"Yes",""))))</f>
        <v/>
      </c>
      <c r="AE86" s="493"/>
      <c r="AF86" s="325" t="str">
        <f>IF(AND('BR3'!$K$2="ACTIVE",'BR3'!R86&gt;0),"Yes",IF(AND('BR2'!$K$2="ACTIVE",'BR2'!R86&gt;0),"Yes",IF(AND('BR1'!$K$2="ACTIVE",'BR1'!R86&gt;0),"Yes",IF(AND('ORIGINAL BUDGET'!$K$2="ACTIVE",'ORIGINAL BUDGET'!R86&gt;0),"Yes",""))))</f>
        <v/>
      </c>
      <c r="AG86" s="493"/>
      <c r="AH86" s="493" t="str">
        <f>IF(AND('BR3'!$K$2="ACTIVE",'BR3'!T86&gt;0),"Yes",IF(AND('BR2'!$K$2="ACTIVE",'BR2'!T86&gt;0),"Yes",IF(AND('BR1'!$K$2="ACTIVE",'BR1'!T86&gt;0),"Yes",IF(AND('ORIGINAL BUDGET'!$K$2="ACTIVE",'ORIGINAL BUDGET'!T86&gt;0),"Yes",""))))</f>
        <v/>
      </c>
      <c r="AI86" s="494"/>
      <c r="AJ86" s="218"/>
      <c r="AK86" s="448">
        <f t="shared" si="29"/>
        <v>0</v>
      </c>
      <c r="AL86" s="448">
        <f t="shared" si="30"/>
        <v>0</v>
      </c>
      <c r="AM86" s="448">
        <f t="shared" si="31"/>
        <v>0</v>
      </c>
      <c r="AN86" s="448">
        <f t="shared" si="32"/>
        <v>0</v>
      </c>
      <c r="AO86" s="448">
        <f t="shared" si="33"/>
        <v>0</v>
      </c>
      <c r="AP86" s="448">
        <f t="shared" si="34"/>
        <v>0</v>
      </c>
      <c r="AQ86" s="448">
        <f t="shared" si="35"/>
        <v>0</v>
      </c>
      <c r="AU86" s="220"/>
      <c r="AV86" s="220"/>
      <c r="AW86" s="220"/>
      <c r="AX86" s="220"/>
      <c r="AY86" s="1104"/>
    </row>
    <row r="87" spans="1:53" ht="23.25" hidden="1" customHeight="1">
      <c r="A87" s="124">
        <v>43</v>
      </c>
      <c r="B87" s="273">
        <f>IF($L$2="","",IF($L$2="ORIGINAL",'ORIGINAL BUDGET'!$B87,IF($L$2="BR1",'BR1'!$B87,IF($L$2="BR2",'BR2'!$B87,IF($L$2="BR3",'BR3'!$B87)))))</f>
        <v>0</v>
      </c>
      <c r="C87" s="1028">
        <f>IF($L$2="","",IF($L$2="ORIGINAL",'ORIGINAL BUDGET'!$C87,IF($L$2="BR1",'BR1'!$C87,IF($L$2="BR2",'BR2'!$C87,IF($L$2="BR3",'BR3'!$C87)))))</f>
        <v>0</v>
      </c>
      <c r="D87" s="860" t="str">
        <f t="shared" si="18"/>
        <v/>
      </c>
      <c r="E87" s="404"/>
      <c r="F87" s="589"/>
      <c r="G87" s="845" t="str">
        <f t="shared" si="19"/>
        <v/>
      </c>
      <c r="H87" s="811">
        <f t="shared" si="10"/>
        <v>0</v>
      </c>
      <c r="I87" s="840"/>
      <c r="J87" s="811">
        <f t="shared" si="20"/>
        <v>0</v>
      </c>
      <c r="K87" s="843"/>
      <c r="L87" s="811">
        <f t="shared" si="21"/>
        <v>0</v>
      </c>
      <c r="M87" s="843"/>
      <c r="N87" s="811">
        <f t="shared" si="22"/>
        <v>0</v>
      </c>
      <c r="O87" s="843"/>
      <c r="P87" s="811">
        <f t="shared" si="23"/>
        <v>0</v>
      </c>
      <c r="Q87" s="843"/>
      <c r="R87" s="811">
        <f t="shared" si="24"/>
        <v>0</v>
      </c>
      <c r="S87" s="843"/>
      <c r="T87" s="811">
        <f t="shared" si="25"/>
        <v>0</v>
      </c>
      <c r="U87" s="149"/>
      <c r="V87" s="492" t="str">
        <f>IF(AND('BR3'!$K$2="ACTIVE",'BR3'!H87&gt;0),"Yes",IF(AND('BR2'!$K$2="ACTIVE",'BR2'!H87&gt;0),"Yes",IF(AND('BR1'!$K$2="ACTIVE",'BR1'!H87&gt;0),"Yes",IF(AND('ORIGINAL BUDGET'!$K$2="ACTIVE",'ORIGINAL BUDGET'!H87&gt;0),"Yes",""))))</f>
        <v/>
      </c>
      <c r="W87" s="493"/>
      <c r="X87" s="325" t="str">
        <f>IF(AND('BR3'!$K$2="ACTIVE",'BR3'!J87&gt;0),"Yes",IF(AND('BR2'!$K$2="ACTIVE",'BR2'!J87&gt;0),"Yes",IF(AND('BR1'!$K$2="ACTIVE",'BR1'!J87&gt;0),"Yes",IF(AND('ORIGINAL BUDGET'!$K$2="ACTIVE",'ORIGINAL BUDGET'!J87&gt;0),"Yes",""))))</f>
        <v/>
      </c>
      <c r="Y87" s="493"/>
      <c r="Z87" s="325" t="str">
        <f>IF(AND('BR3'!$K$2="ACTIVE",'BR3'!L87&gt;0),"Yes",IF(AND('BR2'!$K$2="ACTIVE",'BR2'!L87&gt;0),"Yes",IF(AND('BR1'!$K$2="ACTIVE",'BR1'!L87&gt;0),"Yes",IF(AND('ORIGINAL BUDGET'!$K$2="ACTIVE",'ORIGINAL BUDGET'!L87&gt;0),"Yes",""))))</f>
        <v/>
      </c>
      <c r="AA87" s="493"/>
      <c r="AB87" s="325" t="str">
        <f>IF(AND('BR3'!$K$2="ACTIVE",'BR3'!N87&gt;0),"Yes",IF(AND('BR2'!$K$2="ACTIVE",'BR2'!N87&gt;0),"Yes",IF(AND('BR1'!$K$2="ACTIVE",'BR1'!N87&gt;0),"Yes",IF(AND('ORIGINAL BUDGET'!$K$2="ACTIVE",'ORIGINAL BUDGET'!N87&gt;0),"Yes",""))))</f>
        <v/>
      </c>
      <c r="AC87" s="493"/>
      <c r="AD87" s="325" t="str">
        <f>IF(AND('BR3'!$K$2="ACTIVE",'BR3'!P87&gt;0),"Yes",IF(AND('BR2'!$K$2="ACTIVE",'BR2'!P87&gt;0),"Yes",IF(AND('BR1'!$K$2="ACTIVE",'BR1'!P87&gt;0),"Yes",IF(AND('ORIGINAL BUDGET'!$K$2="ACTIVE",'ORIGINAL BUDGET'!P87&gt;0),"Yes",""))))</f>
        <v/>
      </c>
      <c r="AE87" s="493"/>
      <c r="AF87" s="325" t="str">
        <f>IF(AND('BR3'!$K$2="ACTIVE",'BR3'!R87&gt;0),"Yes",IF(AND('BR2'!$K$2="ACTIVE",'BR2'!R87&gt;0),"Yes",IF(AND('BR1'!$K$2="ACTIVE",'BR1'!R87&gt;0),"Yes",IF(AND('ORIGINAL BUDGET'!$K$2="ACTIVE",'ORIGINAL BUDGET'!R87&gt;0),"Yes",""))))</f>
        <v/>
      </c>
      <c r="AG87" s="493"/>
      <c r="AH87" s="493" t="str">
        <f>IF(AND('BR3'!$K$2="ACTIVE",'BR3'!T87&gt;0),"Yes",IF(AND('BR2'!$K$2="ACTIVE",'BR2'!T87&gt;0),"Yes",IF(AND('BR1'!$K$2="ACTIVE",'BR1'!T87&gt;0),"Yes",IF(AND('ORIGINAL BUDGET'!$K$2="ACTIVE",'ORIGINAL BUDGET'!T87&gt;0),"Yes",""))))</f>
        <v/>
      </c>
      <c r="AI87" s="494"/>
      <c r="AJ87" s="218"/>
      <c r="AK87" s="448">
        <f t="shared" si="29"/>
        <v>0</v>
      </c>
      <c r="AL87" s="448">
        <f t="shared" si="30"/>
        <v>0</v>
      </c>
      <c r="AM87" s="448">
        <f t="shared" si="31"/>
        <v>0</v>
      </c>
      <c r="AN87" s="448">
        <f t="shared" si="32"/>
        <v>0</v>
      </c>
      <c r="AO87" s="448">
        <f t="shared" si="33"/>
        <v>0</v>
      </c>
      <c r="AP87" s="448">
        <f t="shared" si="34"/>
        <v>0</v>
      </c>
      <c r="AQ87" s="448">
        <f t="shared" si="35"/>
        <v>0</v>
      </c>
      <c r="AU87" s="220"/>
      <c r="AV87" s="220"/>
      <c r="AW87" s="220"/>
      <c r="AX87" s="220"/>
      <c r="AY87" s="1104"/>
    </row>
    <row r="88" spans="1:53" ht="23.25" hidden="1" customHeight="1">
      <c r="A88" s="124">
        <v>44</v>
      </c>
      <c r="B88" s="273">
        <f>IF($L$2="","",IF($L$2="ORIGINAL",'ORIGINAL BUDGET'!$B88,IF($L$2="BR1",'BR1'!$B88,IF($L$2="BR2",'BR2'!$B88,IF($L$2="BR3",'BR3'!$B88)))))</f>
        <v>0</v>
      </c>
      <c r="C88" s="1028">
        <f>IF($L$2="","",IF($L$2="ORIGINAL",'ORIGINAL BUDGET'!$C88,IF($L$2="BR1",'BR1'!$C88,IF($L$2="BR2",'BR2'!$C88,IF($L$2="BR3",'BR3'!$C88)))))</f>
        <v>0</v>
      </c>
      <c r="D88" s="860" t="str">
        <f t="shared" si="18"/>
        <v/>
      </c>
      <c r="E88" s="404"/>
      <c r="F88" s="589"/>
      <c r="G88" s="845" t="str">
        <f t="shared" si="19"/>
        <v/>
      </c>
      <c r="H88" s="811">
        <f t="shared" si="10"/>
        <v>0</v>
      </c>
      <c r="I88" s="840"/>
      <c r="J88" s="811">
        <f t="shared" si="20"/>
        <v>0</v>
      </c>
      <c r="K88" s="843"/>
      <c r="L88" s="811">
        <f t="shared" si="21"/>
        <v>0</v>
      </c>
      <c r="M88" s="843"/>
      <c r="N88" s="811">
        <f t="shared" si="22"/>
        <v>0</v>
      </c>
      <c r="O88" s="843"/>
      <c r="P88" s="811">
        <f t="shared" si="23"/>
        <v>0</v>
      </c>
      <c r="Q88" s="843"/>
      <c r="R88" s="811">
        <f t="shared" si="24"/>
        <v>0</v>
      </c>
      <c r="S88" s="843"/>
      <c r="T88" s="811">
        <f t="shared" si="25"/>
        <v>0</v>
      </c>
      <c r="U88" s="149"/>
      <c r="V88" s="492" t="str">
        <f>IF(AND('BR3'!$K$2="ACTIVE",'BR3'!H88&gt;0),"Yes",IF(AND('BR2'!$K$2="ACTIVE",'BR2'!H88&gt;0),"Yes",IF(AND('BR1'!$K$2="ACTIVE",'BR1'!H88&gt;0),"Yes",IF(AND('ORIGINAL BUDGET'!$K$2="ACTIVE",'ORIGINAL BUDGET'!H88&gt;0),"Yes",""))))</f>
        <v/>
      </c>
      <c r="W88" s="493"/>
      <c r="X88" s="325" t="str">
        <f>IF(AND('BR3'!$K$2="ACTIVE",'BR3'!J88&gt;0),"Yes",IF(AND('BR2'!$K$2="ACTIVE",'BR2'!J88&gt;0),"Yes",IF(AND('BR1'!$K$2="ACTIVE",'BR1'!J88&gt;0),"Yes",IF(AND('ORIGINAL BUDGET'!$K$2="ACTIVE",'ORIGINAL BUDGET'!J88&gt;0),"Yes",""))))</f>
        <v/>
      </c>
      <c r="Y88" s="493"/>
      <c r="Z88" s="325" t="str">
        <f>IF(AND('BR3'!$K$2="ACTIVE",'BR3'!L88&gt;0),"Yes",IF(AND('BR2'!$K$2="ACTIVE",'BR2'!L88&gt;0),"Yes",IF(AND('BR1'!$K$2="ACTIVE",'BR1'!L88&gt;0),"Yes",IF(AND('ORIGINAL BUDGET'!$K$2="ACTIVE",'ORIGINAL BUDGET'!L88&gt;0),"Yes",""))))</f>
        <v/>
      </c>
      <c r="AA88" s="493"/>
      <c r="AB88" s="325" t="str">
        <f>IF(AND('BR3'!$K$2="ACTIVE",'BR3'!N88&gt;0),"Yes",IF(AND('BR2'!$K$2="ACTIVE",'BR2'!N88&gt;0),"Yes",IF(AND('BR1'!$K$2="ACTIVE",'BR1'!N88&gt;0),"Yes",IF(AND('ORIGINAL BUDGET'!$K$2="ACTIVE",'ORIGINAL BUDGET'!N88&gt;0),"Yes",""))))</f>
        <v/>
      </c>
      <c r="AC88" s="493"/>
      <c r="AD88" s="325" t="str">
        <f>IF(AND('BR3'!$K$2="ACTIVE",'BR3'!P88&gt;0),"Yes",IF(AND('BR2'!$K$2="ACTIVE",'BR2'!P88&gt;0),"Yes",IF(AND('BR1'!$K$2="ACTIVE",'BR1'!P88&gt;0),"Yes",IF(AND('ORIGINAL BUDGET'!$K$2="ACTIVE",'ORIGINAL BUDGET'!P88&gt;0),"Yes",""))))</f>
        <v/>
      </c>
      <c r="AE88" s="493"/>
      <c r="AF88" s="325" t="str">
        <f>IF(AND('BR3'!$K$2="ACTIVE",'BR3'!R88&gt;0),"Yes",IF(AND('BR2'!$K$2="ACTIVE",'BR2'!R88&gt;0),"Yes",IF(AND('BR1'!$K$2="ACTIVE",'BR1'!R88&gt;0),"Yes",IF(AND('ORIGINAL BUDGET'!$K$2="ACTIVE",'ORIGINAL BUDGET'!R88&gt;0),"Yes",""))))</f>
        <v/>
      </c>
      <c r="AG88" s="493"/>
      <c r="AH88" s="493" t="str">
        <f>IF(AND('BR3'!$K$2="ACTIVE",'BR3'!T88&gt;0),"Yes",IF(AND('BR2'!$K$2="ACTIVE",'BR2'!T88&gt;0),"Yes",IF(AND('BR1'!$K$2="ACTIVE",'BR1'!T88&gt;0),"Yes",IF(AND('ORIGINAL BUDGET'!$K$2="ACTIVE",'ORIGINAL BUDGET'!T88&gt;0),"Yes",""))))</f>
        <v/>
      </c>
      <c r="AI88" s="494"/>
      <c r="AJ88" s="218"/>
      <c r="AK88" s="448">
        <f t="shared" si="29"/>
        <v>0</v>
      </c>
      <c r="AL88" s="448">
        <f t="shared" si="30"/>
        <v>0</v>
      </c>
      <c r="AM88" s="448">
        <f t="shared" si="31"/>
        <v>0</v>
      </c>
      <c r="AN88" s="448">
        <f t="shared" si="32"/>
        <v>0</v>
      </c>
      <c r="AO88" s="448">
        <f t="shared" si="33"/>
        <v>0</v>
      </c>
      <c r="AP88" s="448">
        <f t="shared" si="34"/>
        <v>0</v>
      </c>
      <c r="AQ88" s="448">
        <f t="shared" si="35"/>
        <v>0</v>
      </c>
      <c r="AU88" s="220"/>
      <c r="AV88" s="220"/>
      <c r="AW88" s="220"/>
      <c r="AX88" s="220"/>
      <c r="AY88" s="1104"/>
    </row>
    <row r="89" spans="1:53" ht="23.25" hidden="1" customHeight="1">
      <c r="A89" s="124">
        <v>45</v>
      </c>
      <c r="B89" s="273">
        <f>IF($L$2="","",IF($L$2="ORIGINAL",'ORIGINAL BUDGET'!$B89,IF($L$2="BR1",'BR1'!$B89,IF($L$2="BR2",'BR2'!$B89,IF($L$2="BR3",'BR3'!$B89)))))</f>
        <v>0</v>
      </c>
      <c r="C89" s="1028">
        <f>IF($L$2="","",IF($L$2="ORIGINAL",'ORIGINAL BUDGET'!$C89,IF($L$2="BR1",'BR1'!$C89,IF($L$2="BR2",'BR2'!$C89,IF($L$2="BR3",'BR3'!$C89)))))</f>
        <v>0</v>
      </c>
      <c r="D89" s="860" t="str">
        <f t="shared" si="18"/>
        <v/>
      </c>
      <c r="E89" s="404"/>
      <c r="F89" s="589"/>
      <c r="G89" s="845" t="str">
        <f t="shared" si="19"/>
        <v/>
      </c>
      <c r="H89" s="811">
        <f t="shared" si="10"/>
        <v>0</v>
      </c>
      <c r="I89" s="840"/>
      <c r="J89" s="811">
        <f t="shared" si="20"/>
        <v>0</v>
      </c>
      <c r="K89" s="843"/>
      <c r="L89" s="811">
        <f t="shared" si="21"/>
        <v>0</v>
      </c>
      <c r="M89" s="843"/>
      <c r="N89" s="811">
        <f t="shared" si="22"/>
        <v>0</v>
      </c>
      <c r="O89" s="843"/>
      <c r="P89" s="811">
        <f t="shared" si="23"/>
        <v>0</v>
      </c>
      <c r="Q89" s="843"/>
      <c r="R89" s="811">
        <f t="shared" si="24"/>
        <v>0</v>
      </c>
      <c r="S89" s="843"/>
      <c r="T89" s="811">
        <f t="shared" si="25"/>
        <v>0</v>
      </c>
      <c r="U89" s="149"/>
      <c r="V89" s="492" t="str">
        <f>IF(AND('BR3'!$K$2="ACTIVE",'BR3'!H89&gt;0),"Yes",IF(AND('BR2'!$K$2="ACTIVE",'BR2'!H89&gt;0),"Yes",IF(AND('BR1'!$K$2="ACTIVE",'BR1'!H89&gt;0),"Yes",IF(AND('ORIGINAL BUDGET'!$K$2="ACTIVE",'ORIGINAL BUDGET'!H89&gt;0),"Yes",""))))</f>
        <v/>
      </c>
      <c r="W89" s="493"/>
      <c r="X89" s="325" t="str">
        <f>IF(AND('BR3'!$K$2="ACTIVE",'BR3'!J89&gt;0),"Yes",IF(AND('BR2'!$K$2="ACTIVE",'BR2'!J89&gt;0),"Yes",IF(AND('BR1'!$K$2="ACTIVE",'BR1'!J89&gt;0),"Yes",IF(AND('ORIGINAL BUDGET'!$K$2="ACTIVE",'ORIGINAL BUDGET'!J89&gt;0),"Yes",""))))</f>
        <v/>
      </c>
      <c r="Y89" s="493"/>
      <c r="Z89" s="325" t="str">
        <f>IF(AND('BR3'!$K$2="ACTIVE",'BR3'!L89&gt;0),"Yes",IF(AND('BR2'!$K$2="ACTIVE",'BR2'!L89&gt;0),"Yes",IF(AND('BR1'!$K$2="ACTIVE",'BR1'!L89&gt;0),"Yes",IF(AND('ORIGINAL BUDGET'!$K$2="ACTIVE",'ORIGINAL BUDGET'!L89&gt;0),"Yes",""))))</f>
        <v/>
      </c>
      <c r="AA89" s="493"/>
      <c r="AB89" s="325" t="str">
        <f>IF(AND('BR3'!$K$2="ACTIVE",'BR3'!N89&gt;0),"Yes",IF(AND('BR2'!$K$2="ACTIVE",'BR2'!N89&gt;0),"Yes",IF(AND('BR1'!$K$2="ACTIVE",'BR1'!N89&gt;0),"Yes",IF(AND('ORIGINAL BUDGET'!$K$2="ACTIVE",'ORIGINAL BUDGET'!N89&gt;0),"Yes",""))))</f>
        <v/>
      </c>
      <c r="AC89" s="493"/>
      <c r="AD89" s="325" t="str">
        <f>IF(AND('BR3'!$K$2="ACTIVE",'BR3'!P89&gt;0),"Yes",IF(AND('BR2'!$K$2="ACTIVE",'BR2'!P89&gt;0),"Yes",IF(AND('BR1'!$K$2="ACTIVE",'BR1'!P89&gt;0),"Yes",IF(AND('ORIGINAL BUDGET'!$K$2="ACTIVE",'ORIGINAL BUDGET'!P89&gt;0),"Yes",""))))</f>
        <v/>
      </c>
      <c r="AE89" s="493"/>
      <c r="AF89" s="325" t="str">
        <f>IF(AND('BR3'!$K$2="ACTIVE",'BR3'!R89&gt;0),"Yes",IF(AND('BR2'!$K$2="ACTIVE",'BR2'!R89&gt;0),"Yes",IF(AND('BR1'!$K$2="ACTIVE",'BR1'!R89&gt;0),"Yes",IF(AND('ORIGINAL BUDGET'!$K$2="ACTIVE",'ORIGINAL BUDGET'!R89&gt;0),"Yes",""))))</f>
        <v/>
      </c>
      <c r="AG89" s="493"/>
      <c r="AH89" s="493" t="str">
        <f>IF(AND('BR3'!$K$2="ACTIVE",'BR3'!T89&gt;0),"Yes",IF(AND('BR2'!$K$2="ACTIVE",'BR2'!T89&gt;0),"Yes",IF(AND('BR1'!$K$2="ACTIVE",'BR1'!T89&gt;0),"Yes",IF(AND('ORIGINAL BUDGET'!$K$2="ACTIVE",'ORIGINAL BUDGET'!T89&gt;0),"Yes",""))))</f>
        <v/>
      </c>
      <c r="AI89" s="494"/>
      <c r="AJ89" s="218"/>
      <c r="AK89" s="448">
        <f t="shared" si="29"/>
        <v>0</v>
      </c>
      <c r="AL89" s="448">
        <f t="shared" si="30"/>
        <v>0</v>
      </c>
      <c r="AM89" s="448">
        <f t="shared" si="31"/>
        <v>0</v>
      </c>
      <c r="AN89" s="448">
        <f t="shared" si="32"/>
        <v>0</v>
      </c>
      <c r="AO89" s="448">
        <f t="shared" si="33"/>
        <v>0</v>
      </c>
      <c r="AP89" s="448">
        <f t="shared" si="34"/>
        <v>0</v>
      </c>
      <c r="AQ89" s="448">
        <f t="shared" si="35"/>
        <v>0</v>
      </c>
      <c r="AU89" s="219"/>
      <c r="AV89" s="219"/>
      <c r="AW89" s="219"/>
      <c r="AX89" s="219"/>
      <c r="AY89" s="1104"/>
    </row>
    <row r="90" spans="1:53" ht="23.25" hidden="1" customHeight="1">
      <c r="A90" s="124">
        <v>46</v>
      </c>
      <c r="B90" s="273">
        <f>IF($L$2="","",IF($L$2="ORIGINAL",'ORIGINAL BUDGET'!$B90,IF($L$2="BR1",'BR1'!$B90,IF($L$2="BR2",'BR2'!$B90,IF($L$2="BR3",'BR3'!$B90)))))</f>
        <v>0</v>
      </c>
      <c r="C90" s="1028">
        <f>IF($L$2="","",IF($L$2="ORIGINAL",'ORIGINAL BUDGET'!$C90,IF($L$2="BR1",'BR1'!$C90,IF($L$2="BR2",'BR2'!$C90,IF($L$2="BR3",'BR3'!$C90)))))</f>
        <v>0</v>
      </c>
      <c r="D90" s="860" t="str">
        <f t="shared" si="18"/>
        <v/>
      </c>
      <c r="E90" s="404"/>
      <c r="F90" s="589"/>
      <c r="G90" s="845" t="str">
        <f t="shared" si="19"/>
        <v/>
      </c>
      <c r="H90" s="811">
        <f t="shared" si="10"/>
        <v>0</v>
      </c>
      <c r="I90" s="840"/>
      <c r="J90" s="811">
        <f t="shared" si="20"/>
        <v>0</v>
      </c>
      <c r="K90" s="843"/>
      <c r="L90" s="811">
        <f t="shared" si="21"/>
        <v>0</v>
      </c>
      <c r="M90" s="843"/>
      <c r="N90" s="811">
        <f t="shared" si="22"/>
        <v>0</v>
      </c>
      <c r="O90" s="843"/>
      <c r="P90" s="811">
        <f t="shared" si="23"/>
        <v>0</v>
      </c>
      <c r="Q90" s="843"/>
      <c r="R90" s="811">
        <f t="shared" si="24"/>
        <v>0</v>
      </c>
      <c r="S90" s="843"/>
      <c r="T90" s="811">
        <f t="shared" si="25"/>
        <v>0</v>
      </c>
      <c r="U90" s="149"/>
      <c r="V90" s="492" t="str">
        <f>IF(AND('BR3'!$K$2="ACTIVE",'BR3'!H90&gt;0),"Yes",IF(AND('BR2'!$K$2="ACTIVE",'BR2'!H90&gt;0),"Yes",IF(AND('BR1'!$K$2="ACTIVE",'BR1'!H90&gt;0),"Yes",IF(AND('ORIGINAL BUDGET'!$K$2="ACTIVE",'ORIGINAL BUDGET'!H90&gt;0),"Yes",""))))</f>
        <v/>
      </c>
      <c r="W90" s="493"/>
      <c r="X90" s="325" t="str">
        <f>IF(AND('BR3'!$K$2="ACTIVE",'BR3'!J90&gt;0),"Yes",IF(AND('BR2'!$K$2="ACTIVE",'BR2'!J90&gt;0),"Yes",IF(AND('BR1'!$K$2="ACTIVE",'BR1'!J90&gt;0),"Yes",IF(AND('ORIGINAL BUDGET'!$K$2="ACTIVE",'ORIGINAL BUDGET'!J90&gt;0),"Yes",""))))</f>
        <v/>
      </c>
      <c r="Y90" s="493"/>
      <c r="Z90" s="325" t="str">
        <f>IF(AND('BR3'!$K$2="ACTIVE",'BR3'!L90&gt;0),"Yes",IF(AND('BR2'!$K$2="ACTIVE",'BR2'!L90&gt;0),"Yes",IF(AND('BR1'!$K$2="ACTIVE",'BR1'!L90&gt;0),"Yes",IF(AND('ORIGINAL BUDGET'!$K$2="ACTIVE",'ORIGINAL BUDGET'!L90&gt;0),"Yes",""))))</f>
        <v/>
      </c>
      <c r="AA90" s="493"/>
      <c r="AB90" s="325" t="str">
        <f>IF(AND('BR3'!$K$2="ACTIVE",'BR3'!N90&gt;0),"Yes",IF(AND('BR2'!$K$2="ACTIVE",'BR2'!N90&gt;0),"Yes",IF(AND('BR1'!$K$2="ACTIVE",'BR1'!N90&gt;0),"Yes",IF(AND('ORIGINAL BUDGET'!$K$2="ACTIVE",'ORIGINAL BUDGET'!N90&gt;0),"Yes",""))))</f>
        <v/>
      </c>
      <c r="AC90" s="493"/>
      <c r="AD90" s="325" t="str">
        <f>IF(AND('BR3'!$K$2="ACTIVE",'BR3'!P90&gt;0),"Yes",IF(AND('BR2'!$K$2="ACTIVE",'BR2'!P90&gt;0),"Yes",IF(AND('BR1'!$K$2="ACTIVE",'BR1'!P90&gt;0),"Yes",IF(AND('ORIGINAL BUDGET'!$K$2="ACTIVE",'ORIGINAL BUDGET'!P90&gt;0),"Yes",""))))</f>
        <v/>
      </c>
      <c r="AE90" s="493"/>
      <c r="AF90" s="325" t="str">
        <f>IF(AND('BR3'!$K$2="ACTIVE",'BR3'!R90&gt;0),"Yes",IF(AND('BR2'!$K$2="ACTIVE",'BR2'!R90&gt;0),"Yes",IF(AND('BR1'!$K$2="ACTIVE",'BR1'!R90&gt;0),"Yes",IF(AND('ORIGINAL BUDGET'!$K$2="ACTIVE",'ORIGINAL BUDGET'!R90&gt;0),"Yes",""))))</f>
        <v/>
      </c>
      <c r="AG90" s="493"/>
      <c r="AH90" s="493" t="str">
        <f>IF(AND('BR3'!$K$2="ACTIVE",'BR3'!T90&gt;0),"Yes",IF(AND('BR2'!$K$2="ACTIVE",'BR2'!T90&gt;0),"Yes",IF(AND('BR1'!$K$2="ACTIVE",'BR1'!T90&gt;0),"Yes",IF(AND('ORIGINAL BUDGET'!$K$2="ACTIVE",'ORIGINAL BUDGET'!T90&gt;0),"Yes",""))))</f>
        <v/>
      </c>
      <c r="AI90" s="494"/>
      <c r="AJ90" s="218"/>
      <c r="AK90" s="448">
        <f t="shared" si="29"/>
        <v>0</v>
      </c>
      <c r="AL90" s="448">
        <f t="shared" si="30"/>
        <v>0</v>
      </c>
      <c r="AM90" s="448">
        <f t="shared" si="31"/>
        <v>0</v>
      </c>
      <c r="AN90" s="448">
        <f t="shared" si="32"/>
        <v>0</v>
      </c>
      <c r="AO90" s="448">
        <f t="shared" si="33"/>
        <v>0</v>
      </c>
      <c r="AP90" s="448">
        <f t="shared" si="34"/>
        <v>0</v>
      </c>
      <c r="AQ90" s="448">
        <f t="shared" si="35"/>
        <v>0</v>
      </c>
      <c r="AU90" s="220"/>
      <c r="AV90" s="220"/>
      <c r="AW90" s="220"/>
      <c r="AX90" s="220"/>
      <c r="AY90" s="1104"/>
    </row>
    <row r="91" spans="1:53" ht="23.25" hidden="1" customHeight="1">
      <c r="A91" s="124">
        <v>47</v>
      </c>
      <c r="B91" s="273">
        <f>IF($L$2="","",IF($L$2="ORIGINAL",'ORIGINAL BUDGET'!$B91,IF($L$2="BR1",'BR1'!$B91,IF($L$2="BR2",'BR2'!$B91,IF($L$2="BR3",'BR3'!$B91)))))</f>
        <v>0</v>
      </c>
      <c r="C91" s="1028">
        <f>IF($L$2="","",IF($L$2="ORIGINAL",'ORIGINAL BUDGET'!$C91,IF($L$2="BR1",'BR1'!$C91,IF($L$2="BR2",'BR2'!$C91,IF($L$2="BR3",'BR3'!$C91)))))</f>
        <v>0</v>
      </c>
      <c r="D91" s="860" t="str">
        <f t="shared" si="18"/>
        <v/>
      </c>
      <c r="E91" s="404"/>
      <c r="F91" s="589"/>
      <c r="G91" s="845" t="str">
        <f t="shared" si="19"/>
        <v/>
      </c>
      <c r="H91" s="811">
        <f t="shared" si="10"/>
        <v>0</v>
      </c>
      <c r="I91" s="840"/>
      <c r="J91" s="811">
        <f t="shared" si="20"/>
        <v>0</v>
      </c>
      <c r="K91" s="843"/>
      <c r="L91" s="811">
        <f t="shared" si="21"/>
        <v>0</v>
      </c>
      <c r="M91" s="843"/>
      <c r="N91" s="811">
        <f t="shared" si="22"/>
        <v>0</v>
      </c>
      <c r="O91" s="843"/>
      <c r="P91" s="811">
        <f t="shared" si="23"/>
        <v>0</v>
      </c>
      <c r="Q91" s="843"/>
      <c r="R91" s="811">
        <f t="shared" si="24"/>
        <v>0</v>
      </c>
      <c r="S91" s="843"/>
      <c r="T91" s="811">
        <f t="shared" si="25"/>
        <v>0</v>
      </c>
      <c r="U91" s="149"/>
      <c r="V91" s="492" t="str">
        <f>IF(AND('BR3'!$K$2="ACTIVE",'BR3'!H91&gt;0),"Yes",IF(AND('BR2'!$K$2="ACTIVE",'BR2'!H91&gt;0),"Yes",IF(AND('BR1'!$K$2="ACTIVE",'BR1'!H91&gt;0),"Yes",IF(AND('ORIGINAL BUDGET'!$K$2="ACTIVE",'ORIGINAL BUDGET'!H91&gt;0),"Yes",""))))</f>
        <v/>
      </c>
      <c r="W91" s="493"/>
      <c r="X91" s="325" t="str">
        <f>IF(AND('BR3'!$K$2="ACTIVE",'BR3'!J91&gt;0),"Yes",IF(AND('BR2'!$K$2="ACTIVE",'BR2'!J91&gt;0),"Yes",IF(AND('BR1'!$K$2="ACTIVE",'BR1'!J91&gt;0),"Yes",IF(AND('ORIGINAL BUDGET'!$K$2="ACTIVE",'ORIGINAL BUDGET'!J91&gt;0),"Yes",""))))</f>
        <v/>
      </c>
      <c r="Y91" s="493"/>
      <c r="Z91" s="325" t="str">
        <f>IF(AND('BR3'!$K$2="ACTIVE",'BR3'!L91&gt;0),"Yes",IF(AND('BR2'!$K$2="ACTIVE",'BR2'!L91&gt;0),"Yes",IF(AND('BR1'!$K$2="ACTIVE",'BR1'!L91&gt;0),"Yes",IF(AND('ORIGINAL BUDGET'!$K$2="ACTIVE",'ORIGINAL BUDGET'!L91&gt;0),"Yes",""))))</f>
        <v/>
      </c>
      <c r="AA91" s="493"/>
      <c r="AB91" s="325" t="str">
        <f>IF(AND('BR3'!$K$2="ACTIVE",'BR3'!N91&gt;0),"Yes",IF(AND('BR2'!$K$2="ACTIVE",'BR2'!N91&gt;0),"Yes",IF(AND('BR1'!$K$2="ACTIVE",'BR1'!N91&gt;0),"Yes",IF(AND('ORIGINAL BUDGET'!$K$2="ACTIVE",'ORIGINAL BUDGET'!N91&gt;0),"Yes",""))))</f>
        <v/>
      </c>
      <c r="AC91" s="493"/>
      <c r="AD91" s="325" t="str">
        <f>IF(AND('BR3'!$K$2="ACTIVE",'BR3'!P91&gt;0),"Yes",IF(AND('BR2'!$K$2="ACTIVE",'BR2'!P91&gt;0),"Yes",IF(AND('BR1'!$K$2="ACTIVE",'BR1'!P91&gt;0),"Yes",IF(AND('ORIGINAL BUDGET'!$K$2="ACTIVE",'ORIGINAL BUDGET'!P91&gt;0),"Yes",""))))</f>
        <v/>
      </c>
      <c r="AE91" s="493"/>
      <c r="AF91" s="325" t="str">
        <f>IF(AND('BR3'!$K$2="ACTIVE",'BR3'!R91&gt;0),"Yes",IF(AND('BR2'!$K$2="ACTIVE",'BR2'!R91&gt;0),"Yes",IF(AND('BR1'!$K$2="ACTIVE",'BR1'!R91&gt;0),"Yes",IF(AND('ORIGINAL BUDGET'!$K$2="ACTIVE",'ORIGINAL BUDGET'!R91&gt;0),"Yes",""))))</f>
        <v/>
      </c>
      <c r="AG91" s="493"/>
      <c r="AH91" s="493" t="str">
        <f>IF(AND('BR3'!$K$2="ACTIVE",'BR3'!T91&gt;0),"Yes",IF(AND('BR2'!$K$2="ACTIVE",'BR2'!T91&gt;0),"Yes",IF(AND('BR1'!$K$2="ACTIVE",'BR1'!T91&gt;0),"Yes",IF(AND('ORIGINAL BUDGET'!$K$2="ACTIVE",'ORIGINAL BUDGET'!T91&gt;0),"Yes",""))))</f>
        <v/>
      </c>
      <c r="AI91" s="494"/>
      <c r="AJ91" s="218"/>
      <c r="AK91" s="448">
        <f t="shared" si="29"/>
        <v>0</v>
      </c>
      <c r="AL91" s="448">
        <f t="shared" si="30"/>
        <v>0</v>
      </c>
      <c r="AM91" s="448">
        <f t="shared" si="31"/>
        <v>0</v>
      </c>
      <c r="AN91" s="448">
        <f t="shared" si="32"/>
        <v>0</v>
      </c>
      <c r="AO91" s="448">
        <f t="shared" si="33"/>
        <v>0</v>
      </c>
      <c r="AP91" s="448">
        <f t="shared" si="34"/>
        <v>0</v>
      </c>
      <c r="AQ91" s="448">
        <f t="shared" si="35"/>
        <v>0</v>
      </c>
      <c r="AU91" s="220"/>
      <c r="AV91" s="220"/>
      <c r="AW91" s="220"/>
      <c r="AX91" s="220"/>
      <c r="AY91" s="1104"/>
    </row>
    <row r="92" spans="1:53" ht="23.25" hidden="1" customHeight="1">
      <c r="A92" s="124">
        <v>48</v>
      </c>
      <c r="B92" s="273">
        <f>IF($L$2="","",IF($L$2="ORIGINAL",'ORIGINAL BUDGET'!$B92,IF($L$2="BR1",'BR1'!$B92,IF($L$2="BR2",'BR2'!$B92,IF($L$2="BR3",'BR3'!$B92)))))</f>
        <v>0</v>
      </c>
      <c r="C92" s="1028">
        <f>IF($L$2="","",IF($L$2="ORIGINAL",'ORIGINAL BUDGET'!$C92,IF($L$2="BR1",'BR1'!$C92,IF($L$2="BR2",'BR2'!$C92,IF($L$2="BR3",'BR3'!$C92)))))</f>
        <v>0</v>
      </c>
      <c r="D92" s="860" t="str">
        <f t="shared" si="18"/>
        <v/>
      </c>
      <c r="E92" s="404"/>
      <c r="F92" s="589"/>
      <c r="G92" s="845" t="str">
        <f t="shared" si="19"/>
        <v/>
      </c>
      <c r="H92" s="811">
        <f t="shared" si="10"/>
        <v>0</v>
      </c>
      <c r="I92" s="840"/>
      <c r="J92" s="811">
        <f t="shared" si="20"/>
        <v>0</v>
      </c>
      <c r="K92" s="843"/>
      <c r="L92" s="811">
        <f t="shared" si="21"/>
        <v>0</v>
      </c>
      <c r="M92" s="843"/>
      <c r="N92" s="811">
        <f t="shared" si="22"/>
        <v>0</v>
      </c>
      <c r="O92" s="843"/>
      <c r="P92" s="811">
        <f t="shared" si="23"/>
        <v>0</v>
      </c>
      <c r="Q92" s="843"/>
      <c r="R92" s="811">
        <f t="shared" si="24"/>
        <v>0</v>
      </c>
      <c r="S92" s="843"/>
      <c r="T92" s="811">
        <f t="shared" si="25"/>
        <v>0</v>
      </c>
      <c r="U92" s="149"/>
      <c r="V92" s="492" t="str">
        <f>IF(AND('BR3'!$K$2="ACTIVE",'BR3'!H92&gt;0),"Yes",IF(AND('BR2'!$K$2="ACTIVE",'BR2'!H92&gt;0),"Yes",IF(AND('BR1'!$K$2="ACTIVE",'BR1'!H92&gt;0),"Yes",IF(AND('ORIGINAL BUDGET'!$K$2="ACTIVE",'ORIGINAL BUDGET'!H92&gt;0),"Yes",""))))</f>
        <v/>
      </c>
      <c r="W92" s="493"/>
      <c r="X92" s="325" t="str">
        <f>IF(AND('BR3'!$K$2="ACTIVE",'BR3'!J92&gt;0),"Yes",IF(AND('BR2'!$K$2="ACTIVE",'BR2'!J92&gt;0),"Yes",IF(AND('BR1'!$K$2="ACTIVE",'BR1'!J92&gt;0),"Yes",IF(AND('ORIGINAL BUDGET'!$K$2="ACTIVE",'ORIGINAL BUDGET'!J92&gt;0),"Yes",""))))</f>
        <v/>
      </c>
      <c r="Y92" s="493"/>
      <c r="Z92" s="325" t="str">
        <f>IF(AND('BR3'!$K$2="ACTIVE",'BR3'!L92&gt;0),"Yes",IF(AND('BR2'!$K$2="ACTIVE",'BR2'!L92&gt;0),"Yes",IF(AND('BR1'!$K$2="ACTIVE",'BR1'!L92&gt;0),"Yes",IF(AND('ORIGINAL BUDGET'!$K$2="ACTIVE",'ORIGINAL BUDGET'!L92&gt;0),"Yes",""))))</f>
        <v/>
      </c>
      <c r="AA92" s="493"/>
      <c r="AB92" s="325" t="str">
        <f>IF(AND('BR3'!$K$2="ACTIVE",'BR3'!N92&gt;0),"Yes",IF(AND('BR2'!$K$2="ACTIVE",'BR2'!N92&gt;0),"Yes",IF(AND('BR1'!$K$2="ACTIVE",'BR1'!N92&gt;0),"Yes",IF(AND('ORIGINAL BUDGET'!$K$2="ACTIVE",'ORIGINAL BUDGET'!N92&gt;0),"Yes",""))))</f>
        <v/>
      </c>
      <c r="AC92" s="493"/>
      <c r="AD92" s="325" t="str">
        <f>IF(AND('BR3'!$K$2="ACTIVE",'BR3'!P92&gt;0),"Yes",IF(AND('BR2'!$K$2="ACTIVE",'BR2'!P92&gt;0),"Yes",IF(AND('BR1'!$K$2="ACTIVE",'BR1'!P92&gt;0),"Yes",IF(AND('ORIGINAL BUDGET'!$K$2="ACTIVE",'ORIGINAL BUDGET'!P92&gt;0),"Yes",""))))</f>
        <v/>
      </c>
      <c r="AE92" s="493"/>
      <c r="AF92" s="325" t="str">
        <f>IF(AND('BR3'!$K$2="ACTIVE",'BR3'!R92&gt;0),"Yes",IF(AND('BR2'!$K$2="ACTIVE",'BR2'!R92&gt;0),"Yes",IF(AND('BR1'!$K$2="ACTIVE",'BR1'!R92&gt;0),"Yes",IF(AND('ORIGINAL BUDGET'!$K$2="ACTIVE",'ORIGINAL BUDGET'!R92&gt;0),"Yes",""))))</f>
        <v/>
      </c>
      <c r="AG92" s="493"/>
      <c r="AH92" s="493" t="str">
        <f>IF(AND('BR3'!$K$2="ACTIVE",'BR3'!T92&gt;0),"Yes",IF(AND('BR2'!$K$2="ACTIVE",'BR2'!T92&gt;0),"Yes",IF(AND('BR1'!$K$2="ACTIVE",'BR1'!T92&gt;0),"Yes",IF(AND('ORIGINAL BUDGET'!$K$2="ACTIVE",'ORIGINAL BUDGET'!T92&gt;0),"Yes",""))))</f>
        <v/>
      </c>
      <c r="AI92" s="494"/>
      <c r="AJ92" s="218"/>
      <c r="AK92" s="448">
        <f t="shared" si="29"/>
        <v>0</v>
      </c>
      <c r="AL92" s="448">
        <f t="shared" si="30"/>
        <v>0</v>
      </c>
      <c r="AM92" s="448">
        <f t="shared" si="31"/>
        <v>0</v>
      </c>
      <c r="AN92" s="448">
        <f t="shared" si="32"/>
        <v>0</v>
      </c>
      <c r="AO92" s="448">
        <f t="shared" si="33"/>
        <v>0</v>
      </c>
      <c r="AP92" s="448">
        <f t="shared" si="34"/>
        <v>0</v>
      </c>
      <c r="AQ92" s="448">
        <f t="shared" si="35"/>
        <v>0</v>
      </c>
      <c r="AU92" s="220"/>
      <c r="AV92" s="220"/>
      <c r="AW92" s="220"/>
      <c r="AX92" s="220"/>
      <c r="AY92" s="1104"/>
    </row>
    <row r="93" spans="1:53" ht="23.25" hidden="1" customHeight="1">
      <c r="A93" s="124">
        <v>49</v>
      </c>
      <c r="B93" s="273">
        <f>IF($L$2="","",IF($L$2="ORIGINAL",'ORIGINAL BUDGET'!$B93,IF($L$2="BR1",'BR1'!$B93,IF($L$2="BR2",'BR2'!$B93,IF($L$2="BR3",'BR3'!$B93)))))</f>
        <v>0</v>
      </c>
      <c r="C93" s="1028">
        <f>IF($L$2="","",IF($L$2="ORIGINAL",'ORIGINAL BUDGET'!$C93,IF($L$2="BR1",'BR1'!$C93,IF($L$2="BR2",'BR2'!$C93,IF($L$2="BR3",'BR3'!$C93)))))</f>
        <v>0</v>
      </c>
      <c r="D93" s="860" t="str">
        <f t="shared" si="18"/>
        <v/>
      </c>
      <c r="E93" s="404"/>
      <c r="F93" s="589"/>
      <c r="G93" s="845" t="str">
        <f t="shared" si="19"/>
        <v/>
      </c>
      <c r="H93" s="811">
        <f t="shared" si="10"/>
        <v>0</v>
      </c>
      <c r="I93" s="840"/>
      <c r="J93" s="811">
        <f t="shared" si="20"/>
        <v>0</v>
      </c>
      <c r="K93" s="843"/>
      <c r="L93" s="811">
        <f t="shared" si="21"/>
        <v>0</v>
      </c>
      <c r="M93" s="843"/>
      <c r="N93" s="811">
        <f t="shared" si="22"/>
        <v>0</v>
      </c>
      <c r="O93" s="843"/>
      <c r="P93" s="811">
        <f t="shared" si="23"/>
        <v>0</v>
      </c>
      <c r="Q93" s="843"/>
      <c r="R93" s="811">
        <f t="shared" si="24"/>
        <v>0</v>
      </c>
      <c r="S93" s="843"/>
      <c r="T93" s="811">
        <f t="shared" si="25"/>
        <v>0</v>
      </c>
      <c r="U93" s="149"/>
      <c r="V93" s="492" t="str">
        <f>IF(AND('BR3'!$K$2="ACTIVE",'BR3'!H93&gt;0),"Yes",IF(AND('BR2'!$K$2="ACTIVE",'BR2'!H93&gt;0),"Yes",IF(AND('BR1'!$K$2="ACTIVE",'BR1'!H93&gt;0),"Yes",IF(AND('ORIGINAL BUDGET'!$K$2="ACTIVE",'ORIGINAL BUDGET'!H93&gt;0),"Yes",""))))</f>
        <v/>
      </c>
      <c r="W93" s="493"/>
      <c r="X93" s="325" t="str">
        <f>IF(AND('BR3'!$K$2="ACTIVE",'BR3'!J93&gt;0),"Yes",IF(AND('BR2'!$K$2="ACTIVE",'BR2'!J93&gt;0),"Yes",IF(AND('BR1'!$K$2="ACTIVE",'BR1'!J93&gt;0),"Yes",IF(AND('ORIGINAL BUDGET'!$K$2="ACTIVE",'ORIGINAL BUDGET'!J93&gt;0),"Yes",""))))</f>
        <v/>
      </c>
      <c r="Y93" s="493"/>
      <c r="Z93" s="325" t="str">
        <f>IF(AND('BR3'!$K$2="ACTIVE",'BR3'!L93&gt;0),"Yes",IF(AND('BR2'!$K$2="ACTIVE",'BR2'!L93&gt;0),"Yes",IF(AND('BR1'!$K$2="ACTIVE",'BR1'!L93&gt;0),"Yes",IF(AND('ORIGINAL BUDGET'!$K$2="ACTIVE",'ORIGINAL BUDGET'!L93&gt;0),"Yes",""))))</f>
        <v/>
      </c>
      <c r="AA93" s="493"/>
      <c r="AB93" s="325" t="str">
        <f>IF(AND('BR3'!$K$2="ACTIVE",'BR3'!N93&gt;0),"Yes",IF(AND('BR2'!$K$2="ACTIVE",'BR2'!N93&gt;0),"Yes",IF(AND('BR1'!$K$2="ACTIVE",'BR1'!N93&gt;0),"Yes",IF(AND('ORIGINAL BUDGET'!$K$2="ACTIVE",'ORIGINAL BUDGET'!N93&gt;0),"Yes",""))))</f>
        <v/>
      </c>
      <c r="AC93" s="493"/>
      <c r="AD93" s="325" t="str">
        <f>IF(AND('BR3'!$K$2="ACTIVE",'BR3'!P93&gt;0),"Yes",IF(AND('BR2'!$K$2="ACTIVE",'BR2'!P93&gt;0),"Yes",IF(AND('BR1'!$K$2="ACTIVE",'BR1'!P93&gt;0),"Yes",IF(AND('ORIGINAL BUDGET'!$K$2="ACTIVE",'ORIGINAL BUDGET'!P93&gt;0),"Yes",""))))</f>
        <v/>
      </c>
      <c r="AE93" s="493"/>
      <c r="AF93" s="325" t="str">
        <f>IF(AND('BR3'!$K$2="ACTIVE",'BR3'!R93&gt;0),"Yes",IF(AND('BR2'!$K$2="ACTIVE",'BR2'!R93&gt;0),"Yes",IF(AND('BR1'!$K$2="ACTIVE",'BR1'!R93&gt;0),"Yes",IF(AND('ORIGINAL BUDGET'!$K$2="ACTIVE",'ORIGINAL BUDGET'!R93&gt;0),"Yes",""))))</f>
        <v/>
      </c>
      <c r="AG93" s="493"/>
      <c r="AH93" s="493" t="str">
        <f>IF(AND('BR3'!$K$2="ACTIVE",'BR3'!T93&gt;0),"Yes",IF(AND('BR2'!$K$2="ACTIVE",'BR2'!T93&gt;0),"Yes",IF(AND('BR1'!$K$2="ACTIVE",'BR1'!T93&gt;0),"Yes",IF(AND('ORIGINAL BUDGET'!$K$2="ACTIVE",'ORIGINAL BUDGET'!T93&gt;0),"Yes",""))))</f>
        <v/>
      </c>
      <c r="AI93" s="494"/>
      <c r="AJ93" s="218"/>
      <c r="AK93" s="448">
        <f t="shared" si="29"/>
        <v>0</v>
      </c>
      <c r="AL93" s="448">
        <f t="shared" si="30"/>
        <v>0</v>
      </c>
      <c r="AM93" s="448">
        <f t="shared" si="31"/>
        <v>0</v>
      </c>
      <c r="AN93" s="448">
        <f t="shared" si="32"/>
        <v>0</v>
      </c>
      <c r="AO93" s="448">
        <f t="shared" si="33"/>
        <v>0</v>
      </c>
      <c r="AP93" s="448">
        <f t="shared" si="34"/>
        <v>0</v>
      </c>
      <c r="AQ93" s="448">
        <f t="shared" si="35"/>
        <v>0</v>
      </c>
      <c r="AU93" s="220"/>
      <c r="AV93" s="220"/>
      <c r="AW93" s="220"/>
      <c r="AX93" s="220"/>
      <c r="AY93" s="1104"/>
    </row>
    <row r="94" spans="1:53" ht="23.25" hidden="1" customHeight="1" thickBot="1">
      <c r="A94" s="1219">
        <v>50</v>
      </c>
      <c r="B94" s="1220">
        <f>IF($L$2="","",IF($L$2="ORIGINAL",'ORIGINAL BUDGET'!$B94,IF($L$2="BR1",'BR1'!$B94,IF($L$2="BR2",'BR2'!$B94,IF($L$2="BR3",'BR3'!$B94)))))</f>
        <v>0</v>
      </c>
      <c r="C94" s="1221">
        <f>IF($L$2="","",IF($L$2="ORIGINAL",'ORIGINAL BUDGET'!$C94,IF($L$2="BR1",'BR1'!$C94,IF($L$2="BR2",'BR2'!$C94,IF($L$2="BR3",'BR3'!$C94)))))</f>
        <v>0</v>
      </c>
      <c r="D94" s="1222" t="str">
        <f t="shared" si="18"/>
        <v/>
      </c>
      <c r="E94" s="1223"/>
      <c r="F94" s="1224"/>
      <c r="G94" s="1225" t="str">
        <f t="shared" si="19"/>
        <v/>
      </c>
      <c r="H94" s="811">
        <f t="shared" si="10"/>
        <v>0</v>
      </c>
      <c r="I94" s="841"/>
      <c r="J94" s="811">
        <f t="shared" si="20"/>
        <v>0</v>
      </c>
      <c r="K94" s="844"/>
      <c r="L94" s="811">
        <f t="shared" si="21"/>
        <v>0</v>
      </c>
      <c r="M94" s="844"/>
      <c r="N94" s="811">
        <f t="shared" si="22"/>
        <v>0</v>
      </c>
      <c r="O94" s="844"/>
      <c r="P94" s="811">
        <f t="shared" si="23"/>
        <v>0</v>
      </c>
      <c r="Q94" s="844"/>
      <c r="R94" s="811">
        <f t="shared" si="24"/>
        <v>0</v>
      </c>
      <c r="S94" s="844"/>
      <c r="T94" s="811">
        <f t="shared" si="25"/>
        <v>0</v>
      </c>
      <c r="U94" s="149"/>
      <c r="V94" s="495" t="str">
        <f>IF(AND('BR3'!$K$2="ACTIVE",'BR3'!H94&gt;0),"Yes",IF(AND('BR2'!$K$2="ACTIVE",'BR2'!H94&gt;0),"Yes",IF(AND('BR1'!$K$2="ACTIVE",'BR1'!H94&gt;0),"Yes",IF(AND('ORIGINAL BUDGET'!$K$2="ACTIVE",'ORIGINAL BUDGET'!H94&gt;0),"Yes",""))))</f>
        <v/>
      </c>
      <c r="W94" s="1086"/>
      <c r="X94" s="1085" t="str">
        <f>IF(AND('BR3'!$K$2="ACTIVE",'BR3'!J94&gt;0),"Yes",IF(AND('BR2'!$K$2="ACTIVE",'BR2'!J94&gt;0),"Yes",IF(AND('BR1'!$K$2="ACTIVE",'BR1'!J94&gt;0),"Yes",IF(AND('ORIGINAL BUDGET'!$K$2="ACTIVE",'ORIGINAL BUDGET'!J94&gt;0),"Yes",""))))</f>
        <v/>
      </c>
      <c r="Y94" s="1086"/>
      <c r="Z94" s="1085" t="str">
        <f>IF(AND('BR3'!$K$2="ACTIVE",'BR3'!L94&gt;0),"Yes",IF(AND('BR2'!$K$2="ACTIVE",'BR2'!L94&gt;0),"Yes",IF(AND('BR1'!$K$2="ACTIVE",'BR1'!L94&gt;0),"Yes",IF(AND('ORIGINAL BUDGET'!$K$2="ACTIVE",'ORIGINAL BUDGET'!L94&gt;0),"Yes",""))))</f>
        <v/>
      </c>
      <c r="AA94" s="1086"/>
      <c r="AB94" s="1085" t="str">
        <f>IF(AND('BR3'!$K$2="ACTIVE",'BR3'!N94&gt;0),"Yes",IF(AND('BR2'!$K$2="ACTIVE",'BR2'!N94&gt;0),"Yes",IF(AND('BR1'!$K$2="ACTIVE",'BR1'!N94&gt;0),"Yes",IF(AND('ORIGINAL BUDGET'!$K$2="ACTIVE",'ORIGINAL BUDGET'!N94&gt;0),"Yes",""))))</f>
        <v/>
      </c>
      <c r="AC94" s="1086"/>
      <c r="AD94" s="1085" t="str">
        <f>IF(AND('BR3'!$K$2="ACTIVE",'BR3'!P94&gt;0),"Yes",IF(AND('BR2'!$K$2="ACTIVE",'BR2'!P94&gt;0),"Yes",IF(AND('BR1'!$K$2="ACTIVE",'BR1'!P94&gt;0),"Yes",IF(AND('ORIGINAL BUDGET'!$K$2="ACTIVE",'ORIGINAL BUDGET'!P94&gt;0),"Yes",""))))</f>
        <v/>
      </c>
      <c r="AE94" s="1086"/>
      <c r="AF94" s="1085" t="str">
        <f>IF(AND('BR3'!$K$2="ACTIVE",'BR3'!R94&gt;0),"Yes",IF(AND('BR2'!$K$2="ACTIVE",'BR2'!R94&gt;0),"Yes",IF(AND('BR1'!$K$2="ACTIVE",'BR1'!R94&gt;0),"Yes",IF(AND('ORIGINAL BUDGET'!$K$2="ACTIVE",'ORIGINAL BUDGET'!R94&gt;0),"Yes",""))))</f>
        <v/>
      </c>
      <c r="AG94" s="1086"/>
      <c r="AH94" s="1086" t="str">
        <f>IF(AND('BR3'!$K$2="ACTIVE",'BR3'!T94&gt;0),"Yes",IF(AND('BR2'!$K$2="ACTIVE",'BR2'!T94&gt;0),"Yes",IF(AND('BR1'!$K$2="ACTIVE",'BR1'!T94&gt;0),"Yes",IF(AND('ORIGINAL BUDGET'!$K$2="ACTIVE",'ORIGINAL BUDGET'!T94&gt;0),"Yes",""))))</f>
        <v/>
      </c>
      <c r="AI94" s="498"/>
      <c r="AJ94" s="58"/>
      <c r="AK94" s="448">
        <f t="shared" si="29"/>
        <v>0</v>
      </c>
      <c r="AL94" s="448">
        <f t="shared" si="30"/>
        <v>0</v>
      </c>
      <c r="AM94" s="448">
        <f t="shared" si="31"/>
        <v>0</v>
      </c>
      <c r="AN94" s="448">
        <f t="shared" si="32"/>
        <v>0</v>
      </c>
      <c r="AO94" s="448">
        <f t="shared" si="33"/>
        <v>0</v>
      </c>
      <c r="AP94" s="448">
        <f t="shared" si="34"/>
        <v>0</v>
      </c>
      <c r="AQ94" s="448">
        <f t="shared" si="35"/>
        <v>0</v>
      </c>
      <c r="AU94" s="219"/>
      <c r="AV94" s="219"/>
      <c r="AW94" s="219"/>
      <c r="AX94" s="219"/>
      <c r="AY94" s="1104"/>
    </row>
    <row r="95" spans="1:53" s="197" customFormat="1" ht="15.95" customHeight="1" thickTop="1" thickBot="1">
      <c r="A95" s="435"/>
      <c r="B95" s="520"/>
      <c r="C95" s="521"/>
      <c r="D95" s="522"/>
      <c r="E95" s="523"/>
      <c r="F95" s="436"/>
      <c r="G95" s="849"/>
      <c r="H95" s="437"/>
      <c r="I95" s="849"/>
      <c r="J95" s="437"/>
      <c r="K95" s="849"/>
      <c r="L95" s="437"/>
      <c r="M95" s="849"/>
      <c r="N95" s="437"/>
      <c r="O95" s="849"/>
      <c r="P95" s="437"/>
      <c r="Q95" s="849"/>
      <c r="R95" s="437"/>
      <c r="S95" s="849"/>
      <c r="T95" s="437"/>
      <c r="U95" s="276"/>
      <c r="V95" s="1085"/>
      <c r="W95" s="1085"/>
      <c r="X95" s="1085"/>
      <c r="Y95" s="1085"/>
      <c r="Z95" s="1085"/>
      <c r="AA95" s="1085"/>
      <c r="AB95" s="1085"/>
      <c r="AC95" s="1085"/>
      <c r="AD95" s="1085"/>
      <c r="AE95" s="1085"/>
      <c r="AF95" s="1085"/>
      <c r="AG95" s="1085"/>
      <c r="AH95" s="1086"/>
      <c r="AI95" s="1086"/>
      <c r="AJ95" s="328" t="s">
        <v>128</v>
      </c>
      <c r="AK95" s="327">
        <f t="shared" ref="AK95:AQ95" si="36">SUM(AK45:AK94)</f>
        <v>0</v>
      </c>
      <c r="AL95" s="327">
        <f t="shared" si="36"/>
        <v>0</v>
      </c>
      <c r="AM95" s="327">
        <f t="shared" si="36"/>
        <v>0</v>
      </c>
      <c r="AN95" s="327">
        <f t="shared" si="36"/>
        <v>0</v>
      </c>
      <c r="AO95" s="327">
        <f t="shared" si="36"/>
        <v>0</v>
      </c>
      <c r="AP95" s="327">
        <f t="shared" si="36"/>
        <v>0</v>
      </c>
      <c r="AQ95" s="327">
        <f t="shared" si="36"/>
        <v>0</v>
      </c>
      <c r="AS95" s="169"/>
      <c r="AT95" s="169"/>
      <c r="AU95" s="277"/>
      <c r="AV95" s="277"/>
      <c r="AW95" s="277"/>
      <c r="AX95" s="277"/>
      <c r="AY95" s="1104"/>
      <c r="AZ95" s="169"/>
      <c r="BA95" s="169"/>
    </row>
    <row r="96" spans="1:53" ht="20.25" customHeight="1" thickTop="1">
      <c r="A96" s="1739" t="str">
        <f>A12</f>
        <v>OPERATING EXPENSES</v>
      </c>
      <c r="B96" s="1740"/>
      <c r="C96" s="1740"/>
      <c r="D96" s="1740"/>
      <c r="E96" s="1740"/>
      <c r="F96" s="1740"/>
      <c r="G96" s="1736" t="s">
        <v>84</v>
      </c>
      <c r="H96" s="1737"/>
      <c r="I96" s="1737"/>
      <c r="J96" s="1737"/>
      <c r="K96" s="1737"/>
      <c r="L96" s="1737"/>
      <c r="M96" s="1737"/>
      <c r="N96" s="1737"/>
      <c r="O96" s="1737"/>
      <c r="P96" s="1737"/>
      <c r="Q96" s="1737"/>
      <c r="R96" s="1737"/>
      <c r="S96" s="1737"/>
      <c r="T96" s="1737"/>
      <c r="U96" s="947"/>
      <c r="V96" s="1821" t="s">
        <v>155</v>
      </c>
      <c r="W96" s="1821"/>
      <c r="X96" s="1821"/>
      <c r="Y96" s="1821"/>
      <c r="Z96" s="1821"/>
      <c r="AA96" s="1821"/>
      <c r="AB96" s="1821"/>
      <c r="AC96" s="1821"/>
      <c r="AD96" s="1821"/>
      <c r="AE96" s="1821"/>
      <c r="AF96" s="1821"/>
      <c r="AG96" s="1821"/>
      <c r="AH96" s="1821"/>
      <c r="AI96" s="1821"/>
      <c r="AL96" s="1738"/>
      <c r="AM96" s="1738"/>
      <c r="AN96" s="1738"/>
      <c r="AO96" s="475"/>
      <c r="AP96" s="1084"/>
      <c r="AQ96" s="1084"/>
      <c r="AR96" s="1084"/>
      <c r="AY96" s="1104"/>
    </row>
    <row r="97" spans="1:51" ht="15.6" customHeight="1" thickBot="1">
      <c r="A97" s="1584"/>
      <c r="B97" s="1586"/>
      <c r="C97" s="1586"/>
      <c r="D97" s="1586"/>
      <c r="E97" s="1586"/>
      <c r="F97" s="1586"/>
      <c r="G97" s="1226" t="str">
        <f>'Fund Rec'!G79</f>
        <v/>
      </c>
      <c r="H97" s="1227">
        <f>'Fund Rec'!H79</f>
        <v>0</v>
      </c>
      <c r="I97" s="1228" t="str">
        <f>'Fund Rec'!I79</f>
        <v/>
      </c>
      <c r="J97" s="1227">
        <f>'Fund Rec'!J79</f>
        <v>0</v>
      </c>
      <c r="K97" s="1228" t="str">
        <f>'Fund Rec'!K79</f>
        <v/>
      </c>
      <c r="L97" s="1227">
        <f>'Fund Rec'!L79</f>
        <v>0</v>
      </c>
      <c r="M97" s="1228" t="str">
        <f>'Fund Rec'!M79</f>
        <v/>
      </c>
      <c r="N97" s="1227">
        <f>'Fund Rec'!N79</f>
        <v>0</v>
      </c>
      <c r="O97" s="1229" t="str">
        <f>'Fund Rec'!O79</f>
        <v/>
      </c>
      <c r="P97" s="697">
        <f>'Fund Rec'!P79</f>
        <v>0</v>
      </c>
      <c r="Q97" s="1229" t="str">
        <f>'Fund Rec'!Q79</f>
        <v/>
      </c>
      <c r="R97" s="1230">
        <f>'Fund Rec'!R79</f>
        <v>0</v>
      </c>
      <c r="S97" s="1229" t="str">
        <f>'Fund Rec'!S79</f>
        <v/>
      </c>
      <c r="T97" s="697">
        <f>'Fund Rec'!T79</f>
        <v>0</v>
      </c>
      <c r="U97" s="408"/>
      <c r="V97" s="1732" t="str">
        <f>$G$5</f>
        <v>RPPC, 53110</v>
      </c>
      <c r="W97" s="1716"/>
      <c r="X97" s="1716" t="str">
        <f>$I$5</f>
        <v>RPPC , 53129</v>
      </c>
      <c r="Y97" s="1716"/>
      <c r="Z97" s="1716" t="str">
        <f>$K$5</f>
        <v/>
      </c>
      <c r="AA97" s="1716"/>
      <c r="AB97" s="1716" t="str">
        <f>$M$5</f>
        <v/>
      </c>
      <c r="AC97" s="1716"/>
      <c r="AD97" s="1716" t="str">
        <f>$O$5</f>
        <v/>
      </c>
      <c r="AE97" s="1716"/>
      <c r="AF97" s="1716" t="str">
        <f>$Q$5</f>
        <v/>
      </c>
      <c r="AG97" s="1716"/>
      <c r="AH97" s="1716" t="str">
        <f>$S$5</f>
        <v/>
      </c>
      <c r="AI97" s="1718"/>
      <c r="AL97" s="2"/>
      <c r="AM97" s="2"/>
      <c r="AN97" s="2"/>
      <c r="AO97" s="2"/>
      <c r="AP97" s="2"/>
      <c r="AQ97" s="2"/>
      <c r="AR97" s="2"/>
      <c r="AY97" s="1104"/>
    </row>
    <row r="98" spans="1:51" ht="25.5" customHeight="1" thickTop="1" thickBot="1">
      <c r="A98" s="131"/>
      <c r="B98" s="159"/>
      <c r="C98" s="159"/>
      <c r="D98" s="18"/>
      <c r="E98" s="130" t="str">
        <f>'ORIGINAL BUDGET'!E98</f>
        <v>TOTAL OPERATING EXPENSES</v>
      </c>
      <c r="F98" s="1112">
        <f>SUM(F99:F113)</f>
        <v>0</v>
      </c>
      <c r="G98" s="614"/>
      <c r="H98" s="605">
        <f>SUM(H99:H113)</f>
        <v>0</v>
      </c>
      <c r="I98" s="607"/>
      <c r="J98" s="605">
        <f>SUM(J99:J113)</f>
        <v>0</v>
      </c>
      <c r="K98" s="607"/>
      <c r="L98" s="596">
        <f>SUM(L99:L113)</f>
        <v>0</v>
      </c>
      <c r="M98" s="695"/>
      <c r="N98" s="596">
        <f>SUM(N99:N113)</f>
        <v>0</v>
      </c>
      <c r="O98" s="695"/>
      <c r="P98" s="596">
        <f>SUM(P99:P113)</f>
        <v>0</v>
      </c>
      <c r="Q98" s="607"/>
      <c r="R98" s="596">
        <f>SUM(R99:R113)</f>
        <v>0</v>
      </c>
      <c r="S98" s="695"/>
      <c r="T98" s="596">
        <f>SUM(T99:T113)</f>
        <v>0</v>
      </c>
      <c r="U98" s="409"/>
      <c r="V98" s="1733"/>
      <c r="W98" s="1717"/>
      <c r="X98" s="1717"/>
      <c r="Y98" s="1717"/>
      <c r="Z98" s="1717"/>
      <c r="AA98" s="1717"/>
      <c r="AB98" s="1717"/>
      <c r="AC98" s="1717"/>
      <c r="AD98" s="1717"/>
      <c r="AE98" s="1717"/>
      <c r="AF98" s="1717"/>
      <c r="AG98" s="1717"/>
      <c r="AH98" s="1717"/>
      <c r="AI98" s="1719"/>
      <c r="AL98" s="221"/>
      <c r="AM98" s="221"/>
      <c r="AN98" s="222"/>
      <c r="AO98" s="222"/>
      <c r="AP98" s="222"/>
      <c r="AQ98" s="222"/>
      <c r="AR98" s="222"/>
      <c r="AY98" s="1104"/>
    </row>
    <row r="99" spans="1:51" ht="23.25" customHeight="1" thickTop="1">
      <c r="A99" s="122">
        <v>1</v>
      </c>
      <c r="B99" s="1773">
        <f>IF($L$2="","",IF($L$2="ORIGINAL",'ORIGINAL BUDGET'!$B99,IF($L$2="BR1",'BR1'!$B99,IF($L$2="BR2",'BR2'!$B99,IF($L$2="BR3",'BR3'!$B99)))))</f>
        <v>0</v>
      </c>
      <c r="C99" s="1774">
        <f>IF($L$2="","",IF($L$2="ORIGINAL",'ORIGINAL BUDGET'!$B99,IF($L$2="BR1",'BR1'!$B99,IF($L$2="BR2",'BR2'!$B99,IF($L$2="BR3",'BR3'!$B99)))))</f>
        <v>0</v>
      </c>
      <c r="D99" s="1774">
        <f>IF($L$2="","",IF($L$2="ORIGINAL",'ORIGINAL BUDGET'!$B99,IF($L$2="BR1",'BR1'!$B99,IF($L$2="BR2",'BR2'!$B99,IF($L$2="BR3",'BR3'!$B99)))))</f>
        <v>0</v>
      </c>
      <c r="E99" s="1775">
        <f>IF($L$2="","",IF($L$2="ORIGINAL",'ORIGINAL BUDGET'!$B99,IF($L$2="BR1",'BR1'!$B99,IF($L$2="BR2",'BR2'!$B99,IF($L$2="BR3",'BR3'!$B99)))))</f>
        <v>0</v>
      </c>
      <c r="F99" s="1111"/>
      <c r="G99" s="847" t="str">
        <f t="shared" ref="G99:G113" si="37">IF(AND(F99&lt;&gt;0, 1-I99-K99-Q99-S99-M99-O99),1-I99-K99-Q99-S99-M99-O99,"")</f>
        <v/>
      </c>
      <c r="H99" s="812">
        <f t="shared" ref="H99:H113" si="38">IF(AND(G99*F99&lt;0.0001,G99*F99&gt;0),"",G99*F99)</f>
        <v>0</v>
      </c>
      <c r="I99" s="840"/>
      <c r="J99" s="812">
        <f>I99*F99</f>
        <v>0</v>
      </c>
      <c r="K99" s="840"/>
      <c r="L99" s="812">
        <f>K99*F99</f>
        <v>0</v>
      </c>
      <c r="M99" s="840"/>
      <c r="N99" s="812">
        <f>M99*F99</f>
        <v>0</v>
      </c>
      <c r="O99" s="840"/>
      <c r="P99" s="812">
        <f>O99*F99</f>
        <v>0</v>
      </c>
      <c r="Q99" s="840"/>
      <c r="R99" s="812">
        <f t="shared" ref="R99:R113" si="39">Q99*F99</f>
        <v>0</v>
      </c>
      <c r="S99" s="840"/>
      <c r="T99" s="812">
        <f t="shared" ref="T99:T113" si="40">S99*F99</f>
        <v>0</v>
      </c>
      <c r="U99" s="410"/>
      <c r="V99" s="492" t="str">
        <f>IF(AND('BR3'!$K$2="ACTIVE",'BR3'!H99&gt;0),"Yes",IF(AND('BR2'!$K$2="ACTIVE",'BR2'!H99&gt;0),"Yes",IF(AND('BR1'!$K$2="ACTIVE",'BR1'!H99&gt;0),"Yes",IF(AND('ORIGINAL BUDGET'!$K$2="ACTIVE",'ORIGINAL BUDGET'!H99&gt;0),"Yes",""))))</f>
        <v/>
      </c>
      <c r="W99" s="493"/>
      <c r="X99" s="325" t="str">
        <f>IF(AND('BR3'!$K$2="ACTIVE",'BR3'!J99&gt;0),"Yes",IF(AND('BR2'!$K$2="ACTIVE",'BR2'!J99&gt;0),"Yes",IF(AND('BR1'!$K$2="ACTIVE",'BR1'!J99&gt;0),"Yes",IF(AND('ORIGINAL BUDGET'!$K$2="ACTIVE",'ORIGINAL BUDGET'!J99&gt;0),"Yes",""))))</f>
        <v/>
      </c>
      <c r="Y99" s="493"/>
      <c r="Z99" s="325" t="str">
        <f>IF(AND('BR3'!$K$2="ACTIVE",'BR3'!L99&gt;0),"Yes",IF(AND('BR2'!$K$2="ACTIVE",'BR2'!L99&gt;0),"Yes",IF(AND('BR1'!$K$2="ACTIVE",'BR1'!L99&gt;0),"Yes",IF(AND('ORIGINAL BUDGET'!$K$2="ACTIVE",'ORIGINAL BUDGET'!L99&gt;0),"Yes",""))))</f>
        <v/>
      </c>
      <c r="AA99" s="493"/>
      <c r="AB99" s="325" t="str">
        <f>IF(AND('BR3'!$K$2="ACTIVE",'BR3'!N99&gt;0),"Yes",IF(AND('BR2'!$K$2="ACTIVE",'BR2'!N99&gt;0),"Yes",IF(AND('BR1'!$K$2="ACTIVE",'BR1'!N99&gt;0),"Yes",IF(AND('ORIGINAL BUDGET'!$K$2="ACTIVE",'ORIGINAL BUDGET'!N99&gt;0),"Yes",""))))</f>
        <v/>
      </c>
      <c r="AC99" s="493"/>
      <c r="AD99" s="325" t="str">
        <f>IF(AND('BR3'!$K$2="ACTIVE",'BR3'!P99&gt;0),"Yes",IF(AND('BR2'!$K$2="ACTIVE",'BR2'!P99&gt;0),"Yes",IF(AND('BR1'!$K$2="ACTIVE",'BR1'!P99&gt;0),"Yes",IF(AND('ORIGINAL BUDGET'!$K$2="ACTIVE",'ORIGINAL BUDGET'!P99&gt;0),"Yes",""))))</f>
        <v/>
      </c>
      <c r="AE99" s="493"/>
      <c r="AF99" s="325" t="str">
        <f>IF(AND('BR3'!$K$2="ACTIVE",'BR3'!R99&gt;0),"Yes",IF(AND('BR2'!$K$2="ACTIVE",'BR2'!R99&gt;0),"Yes",IF(AND('BR1'!$K$2="ACTIVE",'BR1'!R99&gt;0),"Yes",IF(AND('ORIGINAL BUDGET'!$K$2="ACTIVE",'ORIGINAL BUDGET'!R99&gt;0),"Yes",""))))</f>
        <v/>
      </c>
      <c r="AG99" s="493"/>
      <c r="AH99" s="493" t="str">
        <f>IF(AND('BR3'!$K$2="ACTIVE",'BR3'!T99&gt;0),"Yes",IF(AND('BR2'!$K$2="ACTIVE",'BR2'!T99&gt;0),"Yes",IF(AND('BR1'!$K$2="ACTIVE",'BR1'!T99&gt;0),"Yes",IF(AND('ORIGINAL BUDGET'!$K$2="ACTIVE",'ORIGINAL BUDGET'!T99&gt;0),"Yes",""))))</f>
        <v/>
      </c>
      <c r="AI99" s="494"/>
      <c r="AL99" s="221"/>
      <c r="AM99" s="221"/>
      <c r="AN99" s="221"/>
      <c r="AO99" s="221"/>
      <c r="AP99" s="221"/>
      <c r="AQ99" s="221"/>
      <c r="AR99" s="57"/>
      <c r="AY99" s="1104"/>
    </row>
    <row r="100" spans="1:51" ht="23.25" customHeight="1">
      <c r="A100" s="122">
        <v>2</v>
      </c>
      <c r="B100" s="1773">
        <f>IF($L$2="","",IF($L$2="ORIGINAL",'ORIGINAL BUDGET'!$B100,IF($L$2="BR1",'BR1'!$B100,IF($L$2="BR2",'BR2'!$B100,IF($L$2="BR3",'BR3'!$B100)))))</f>
        <v>0</v>
      </c>
      <c r="C100" s="1774">
        <f>IF($L$2="","",IF($L$2="ORIGINAL",'ORIGINAL BUDGET'!$B100,IF($L$2="BR1",'BR1'!$B100,IF($L$2="BR2",'BR2'!$B100,IF($L$2="BR3",'BR3'!$B100)))))</f>
        <v>0</v>
      </c>
      <c r="D100" s="1774">
        <f>IF($L$2="","",IF($L$2="ORIGINAL",'ORIGINAL BUDGET'!$B100,IF($L$2="BR1",'BR1'!$B100,IF($L$2="BR2",'BR2'!$B100,IF($L$2="BR3",'BR3'!$B100)))))</f>
        <v>0</v>
      </c>
      <c r="E100" s="1775">
        <f>IF($L$2="","",IF($L$2="ORIGINAL",'ORIGINAL BUDGET'!$B100,IF($L$2="BR1",'BR1'!$B100,IF($L$2="BR2",'BR2'!$B100,IF($L$2="BR3",'BR3'!$B100)))))</f>
        <v>0</v>
      </c>
      <c r="F100" s="611"/>
      <c r="G100" s="847" t="str">
        <f t="shared" si="37"/>
        <v/>
      </c>
      <c r="H100" s="810">
        <f t="shared" si="38"/>
        <v>0</v>
      </c>
      <c r="I100" s="840"/>
      <c r="J100" s="810">
        <f t="shared" ref="J100:J113" si="41">I100*F100</f>
        <v>0</v>
      </c>
      <c r="K100" s="840"/>
      <c r="L100" s="810">
        <f t="shared" ref="L100:L113" si="42">K100*F100</f>
        <v>0</v>
      </c>
      <c r="M100" s="840"/>
      <c r="N100" s="810">
        <f t="shared" ref="N100:N113" si="43">M100*F100</f>
        <v>0</v>
      </c>
      <c r="O100" s="840"/>
      <c r="P100" s="810">
        <f t="shared" ref="P100:P113" si="44">O100*F100</f>
        <v>0</v>
      </c>
      <c r="Q100" s="840"/>
      <c r="R100" s="810">
        <f t="shared" si="39"/>
        <v>0</v>
      </c>
      <c r="S100" s="840"/>
      <c r="T100" s="810">
        <f t="shared" si="40"/>
        <v>0</v>
      </c>
      <c r="U100" s="410"/>
      <c r="V100" s="492" t="str">
        <f>IF(AND('BR3'!$K$2="ACTIVE",'BR3'!H100&gt;0),"Yes",IF(AND('BR2'!$K$2="ACTIVE",'BR2'!H100&gt;0),"Yes",IF(AND('BR1'!$K$2="ACTIVE",'BR1'!H100&gt;0),"Yes",IF(AND('ORIGINAL BUDGET'!$K$2="ACTIVE",'ORIGINAL BUDGET'!H100&gt;0),"Yes",""))))</f>
        <v/>
      </c>
      <c r="W100" s="493"/>
      <c r="X100" s="325" t="str">
        <f>IF(AND('BR3'!$K$2="ACTIVE",'BR3'!J100&gt;0),"Yes",IF(AND('BR2'!$K$2="ACTIVE",'BR2'!J100&gt;0),"Yes",IF(AND('BR1'!$K$2="ACTIVE",'BR1'!J100&gt;0),"Yes",IF(AND('ORIGINAL BUDGET'!$K$2="ACTIVE",'ORIGINAL BUDGET'!J100&gt;0),"Yes",""))))</f>
        <v/>
      </c>
      <c r="Y100" s="493"/>
      <c r="Z100" s="325" t="str">
        <f>IF(AND('BR3'!$K$2="ACTIVE",'BR3'!L100&gt;0),"Yes",IF(AND('BR2'!$K$2="ACTIVE",'BR2'!L100&gt;0),"Yes",IF(AND('BR1'!$K$2="ACTIVE",'BR1'!L100&gt;0),"Yes",IF(AND('ORIGINAL BUDGET'!$K$2="ACTIVE",'ORIGINAL BUDGET'!L100&gt;0),"Yes",""))))</f>
        <v/>
      </c>
      <c r="AA100" s="493"/>
      <c r="AB100" s="325" t="str">
        <f>IF(AND('BR3'!$K$2="ACTIVE",'BR3'!N100&gt;0),"Yes",IF(AND('BR2'!$K$2="ACTIVE",'BR2'!N100&gt;0),"Yes",IF(AND('BR1'!$K$2="ACTIVE",'BR1'!N100&gt;0),"Yes",IF(AND('ORIGINAL BUDGET'!$K$2="ACTIVE",'ORIGINAL BUDGET'!N100&gt;0),"Yes",""))))</f>
        <v/>
      </c>
      <c r="AC100" s="493"/>
      <c r="AD100" s="325" t="str">
        <f>IF(AND('BR3'!$K$2="ACTIVE",'BR3'!P100&gt;0),"Yes",IF(AND('BR2'!$K$2="ACTIVE",'BR2'!P100&gt;0),"Yes",IF(AND('BR1'!$K$2="ACTIVE",'BR1'!P100&gt;0),"Yes",IF(AND('ORIGINAL BUDGET'!$K$2="ACTIVE",'ORIGINAL BUDGET'!P100&gt;0),"Yes",""))))</f>
        <v/>
      </c>
      <c r="AE100" s="493"/>
      <c r="AF100" s="325" t="str">
        <f>IF(AND('BR3'!$K$2="ACTIVE",'BR3'!R100&gt;0),"Yes",IF(AND('BR2'!$K$2="ACTIVE",'BR2'!R100&gt;0),"Yes",IF(AND('BR1'!$K$2="ACTIVE",'BR1'!R100&gt;0),"Yes",IF(AND('ORIGINAL BUDGET'!$K$2="ACTIVE",'ORIGINAL BUDGET'!R100&gt;0),"Yes",""))))</f>
        <v/>
      </c>
      <c r="AG100" s="493"/>
      <c r="AH100" s="493" t="str">
        <f>IF(AND('BR3'!$K$2="ACTIVE",'BR3'!T100&gt;0),"Yes",IF(AND('BR2'!$K$2="ACTIVE",'BR2'!T100&gt;0),"Yes",IF(AND('BR1'!$K$2="ACTIVE",'BR1'!T100&gt;0),"Yes",IF(AND('ORIGINAL BUDGET'!$K$2="ACTIVE",'ORIGINAL BUDGET'!T100&gt;0),"Yes",""))))</f>
        <v/>
      </c>
      <c r="AI100" s="494"/>
      <c r="AL100" s="221"/>
      <c r="AM100" s="221"/>
      <c r="AN100" s="221"/>
      <c r="AO100" s="221"/>
      <c r="AP100" s="221"/>
      <c r="AQ100" s="221"/>
      <c r="AR100" s="57"/>
      <c r="AY100" s="1104"/>
    </row>
    <row r="101" spans="1:51" ht="23.25" customHeight="1">
      <c r="A101" s="122">
        <v>3</v>
      </c>
      <c r="B101" s="1726">
        <f>IF($L$2="","",IF($L$2="ORIGINAL",'ORIGINAL BUDGET'!$B101,IF($L$2="BR1",'BR1'!$B101,IF($L$2="BR2",'BR2'!$B101,IF($L$2="BR3",'BR3'!$B101)))))</f>
        <v>0</v>
      </c>
      <c r="C101" s="1727">
        <f>IF($L$2="","",IF($L$2="ORIGINAL",'ORIGINAL BUDGET'!$B101,IF($L$2="BR1",'BR1'!$B101,IF($L$2="BR2",'BR2'!$B101,IF($L$2="BR3",'BR3'!$B101)))))</f>
        <v>0</v>
      </c>
      <c r="D101" s="1727">
        <f>IF($L$2="","",IF($L$2="ORIGINAL",'ORIGINAL BUDGET'!$B101,IF($L$2="BR1",'BR1'!$B101,IF($L$2="BR2",'BR2'!$B101,IF($L$2="BR3",'BR3'!$B101)))))</f>
        <v>0</v>
      </c>
      <c r="E101" s="1728">
        <f>IF($L$2="","",IF($L$2="ORIGINAL",'ORIGINAL BUDGET'!$B101,IF($L$2="BR1",'BR1'!$B101,IF($L$2="BR2",'BR2'!$B101,IF($L$2="BR3",'BR3'!$B101)))))</f>
        <v>0</v>
      </c>
      <c r="F101" s="612"/>
      <c r="G101" s="847" t="str">
        <f t="shared" si="37"/>
        <v/>
      </c>
      <c r="H101" s="810">
        <f t="shared" si="38"/>
        <v>0</v>
      </c>
      <c r="I101" s="840"/>
      <c r="J101" s="810">
        <f t="shared" si="41"/>
        <v>0</v>
      </c>
      <c r="K101" s="840"/>
      <c r="L101" s="810">
        <f t="shared" si="42"/>
        <v>0</v>
      </c>
      <c r="M101" s="840"/>
      <c r="N101" s="810">
        <f t="shared" si="43"/>
        <v>0</v>
      </c>
      <c r="O101" s="840"/>
      <c r="P101" s="810">
        <f t="shared" si="44"/>
        <v>0</v>
      </c>
      <c r="Q101" s="840"/>
      <c r="R101" s="810">
        <f t="shared" si="39"/>
        <v>0</v>
      </c>
      <c r="S101" s="840"/>
      <c r="T101" s="810">
        <f t="shared" si="40"/>
        <v>0</v>
      </c>
      <c r="U101" s="410"/>
      <c r="V101" s="492" t="str">
        <f>IF(AND('BR3'!$K$2="ACTIVE",'BR3'!H101&gt;0),"Yes",IF(AND('BR2'!$K$2="ACTIVE",'BR2'!H101&gt;0),"Yes",IF(AND('BR1'!$K$2="ACTIVE",'BR1'!H101&gt;0),"Yes",IF(AND('ORIGINAL BUDGET'!$K$2="ACTIVE",'ORIGINAL BUDGET'!H101&gt;0),"Yes",""))))</f>
        <v/>
      </c>
      <c r="W101" s="493"/>
      <c r="X101" s="325" t="str">
        <f>IF(AND('BR3'!$K$2="ACTIVE",'BR3'!J101&gt;0),"Yes",IF(AND('BR2'!$K$2="ACTIVE",'BR2'!J101&gt;0),"Yes",IF(AND('BR1'!$K$2="ACTIVE",'BR1'!J101&gt;0),"Yes",IF(AND('ORIGINAL BUDGET'!$K$2="ACTIVE",'ORIGINAL BUDGET'!J101&gt;0),"Yes",""))))</f>
        <v/>
      </c>
      <c r="Y101" s="493"/>
      <c r="Z101" s="325" t="str">
        <f>IF(AND('BR3'!$K$2="ACTIVE",'BR3'!L101&gt;0),"Yes",IF(AND('BR2'!$K$2="ACTIVE",'BR2'!L101&gt;0),"Yes",IF(AND('BR1'!$K$2="ACTIVE",'BR1'!L101&gt;0),"Yes",IF(AND('ORIGINAL BUDGET'!$K$2="ACTIVE",'ORIGINAL BUDGET'!L101&gt;0),"Yes",""))))</f>
        <v/>
      </c>
      <c r="AA101" s="493"/>
      <c r="AB101" s="325" t="str">
        <f>IF(AND('BR3'!$K$2="ACTIVE",'BR3'!N101&gt;0),"Yes",IF(AND('BR2'!$K$2="ACTIVE",'BR2'!N101&gt;0),"Yes",IF(AND('BR1'!$K$2="ACTIVE",'BR1'!N101&gt;0),"Yes",IF(AND('ORIGINAL BUDGET'!$K$2="ACTIVE",'ORIGINAL BUDGET'!N101&gt;0),"Yes",""))))</f>
        <v/>
      </c>
      <c r="AC101" s="493"/>
      <c r="AD101" s="325" t="str">
        <f>IF(AND('BR3'!$K$2="ACTIVE",'BR3'!P101&gt;0),"Yes",IF(AND('BR2'!$K$2="ACTIVE",'BR2'!P101&gt;0),"Yes",IF(AND('BR1'!$K$2="ACTIVE",'BR1'!P101&gt;0),"Yes",IF(AND('ORIGINAL BUDGET'!$K$2="ACTIVE",'ORIGINAL BUDGET'!P101&gt;0),"Yes",""))))</f>
        <v/>
      </c>
      <c r="AE101" s="493"/>
      <c r="AF101" s="325" t="str">
        <f>IF(AND('BR3'!$K$2="ACTIVE",'BR3'!R101&gt;0),"Yes",IF(AND('BR2'!$K$2="ACTIVE",'BR2'!R101&gt;0),"Yes",IF(AND('BR1'!$K$2="ACTIVE",'BR1'!R101&gt;0),"Yes",IF(AND('ORIGINAL BUDGET'!$K$2="ACTIVE",'ORIGINAL BUDGET'!R101&gt;0),"Yes",""))))</f>
        <v/>
      </c>
      <c r="AG101" s="493"/>
      <c r="AH101" s="493" t="str">
        <f>IF(AND('BR3'!$K$2="ACTIVE",'BR3'!T101&gt;0),"Yes",IF(AND('BR2'!$K$2="ACTIVE",'BR2'!T101&gt;0),"Yes",IF(AND('BR1'!$K$2="ACTIVE",'BR1'!T101&gt;0),"Yes",IF(AND('ORIGINAL BUDGET'!$K$2="ACTIVE",'ORIGINAL BUDGET'!T101&gt;0),"Yes",""))))</f>
        <v/>
      </c>
      <c r="AI101" s="494"/>
      <c r="AL101" s="221"/>
      <c r="AM101" s="221"/>
      <c r="AN101" s="221"/>
      <c r="AO101" s="221"/>
      <c r="AP101" s="221"/>
      <c r="AQ101" s="221"/>
      <c r="AR101" s="57"/>
      <c r="AY101" s="1104"/>
    </row>
    <row r="102" spans="1:51" ht="23.25" customHeight="1">
      <c r="A102" s="122">
        <v>4</v>
      </c>
      <c r="B102" s="1726">
        <f>IF($L$2="","",IF($L$2="ORIGINAL",'ORIGINAL BUDGET'!$B102,IF($L$2="BR1",'BR1'!$B102,IF($L$2="BR2",'BR2'!$B102,IF($L$2="BR3",'BR3'!$B102)))))</f>
        <v>0</v>
      </c>
      <c r="C102" s="1727">
        <f>IF($L$2="","",IF($L$2="ORIGINAL",'ORIGINAL BUDGET'!$B102,IF($L$2="BR1",'BR1'!$B102,IF($L$2="BR2",'BR2'!$B102,IF($L$2="BR3",'BR3'!$B102)))))</f>
        <v>0</v>
      </c>
      <c r="D102" s="1727">
        <f>IF($L$2="","",IF($L$2="ORIGINAL",'ORIGINAL BUDGET'!$B102,IF($L$2="BR1",'BR1'!$B102,IF($L$2="BR2",'BR2'!$B102,IF($L$2="BR3",'BR3'!$B102)))))</f>
        <v>0</v>
      </c>
      <c r="E102" s="1728">
        <f>IF($L$2="","",IF($L$2="ORIGINAL",'ORIGINAL BUDGET'!$B102,IF($L$2="BR1",'BR1'!$B102,IF($L$2="BR2",'BR2'!$B102,IF($L$2="BR3",'BR3'!$B102)))))</f>
        <v>0</v>
      </c>
      <c r="F102" s="612"/>
      <c r="G102" s="847" t="str">
        <f t="shared" si="37"/>
        <v/>
      </c>
      <c r="H102" s="810">
        <f t="shared" si="38"/>
        <v>0</v>
      </c>
      <c r="I102" s="840"/>
      <c r="J102" s="810">
        <f t="shared" si="41"/>
        <v>0</v>
      </c>
      <c r="K102" s="840"/>
      <c r="L102" s="810">
        <f t="shared" si="42"/>
        <v>0</v>
      </c>
      <c r="M102" s="840"/>
      <c r="N102" s="810">
        <f t="shared" si="43"/>
        <v>0</v>
      </c>
      <c r="O102" s="840"/>
      <c r="P102" s="810">
        <f t="shared" si="44"/>
        <v>0</v>
      </c>
      <c r="Q102" s="840"/>
      <c r="R102" s="810">
        <f t="shared" si="39"/>
        <v>0</v>
      </c>
      <c r="S102" s="840"/>
      <c r="T102" s="810">
        <f t="shared" si="40"/>
        <v>0</v>
      </c>
      <c r="U102" s="410"/>
      <c r="V102" s="492" t="str">
        <f>IF(AND('BR3'!$K$2="ACTIVE",'BR3'!H102&gt;0),"Yes",IF(AND('BR2'!$K$2="ACTIVE",'BR2'!H102&gt;0),"Yes",IF(AND('BR1'!$K$2="ACTIVE",'BR1'!H102&gt;0),"Yes",IF(AND('ORIGINAL BUDGET'!$K$2="ACTIVE",'ORIGINAL BUDGET'!H102&gt;0),"Yes",""))))</f>
        <v/>
      </c>
      <c r="W102" s="493"/>
      <c r="X102" s="325" t="str">
        <f>IF(AND('BR3'!$K$2="ACTIVE",'BR3'!J102&gt;0),"Yes",IF(AND('BR2'!$K$2="ACTIVE",'BR2'!J102&gt;0),"Yes",IF(AND('BR1'!$K$2="ACTIVE",'BR1'!J102&gt;0),"Yes",IF(AND('ORIGINAL BUDGET'!$K$2="ACTIVE",'ORIGINAL BUDGET'!J102&gt;0),"Yes",""))))</f>
        <v/>
      </c>
      <c r="Y102" s="493"/>
      <c r="Z102" s="325" t="str">
        <f>IF(AND('BR3'!$K$2="ACTIVE",'BR3'!L102&gt;0),"Yes",IF(AND('BR2'!$K$2="ACTIVE",'BR2'!L102&gt;0),"Yes",IF(AND('BR1'!$K$2="ACTIVE",'BR1'!L102&gt;0),"Yes",IF(AND('ORIGINAL BUDGET'!$K$2="ACTIVE",'ORIGINAL BUDGET'!L102&gt;0),"Yes",""))))</f>
        <v/>
      </c>
      <c r="AA102" s="493"/>
      <c r="AB102" s="325" t="str">
        <f>IF(AND('BR3'!$K$2="ACTIVE",'BR3'!N102&gt;0),"Yes",IF(AND('BR2'!$K$2="ACTIVE",'BR2'!N102&gt;0),"Yes",IF(AND('BR1'!$K$2="ACTIVE",'BR1'!N102&gt;0),"Yes",IF(AND('ORIGINAL BUDGET'!$K$2="ACTIVE",'ORIGINAL BUDGET'!N102&gt;0),"Yes",""))))</f>
        <v/>
      </c>
      <c r="AC102" s="493"/>
      <c r="AD102" s="325" t="str">
        <f>IF(AND('BR3'!$K$2="ACTIVE",'BR3'!P102&gt;0),"Yes",IF(AND('BR2'!$K$2="ACTIVE",'BR2'!P102&gt;0),"Yes",IF(AND('BR1'!$K$2="ACTIVE",'BR1'!P102&gt;0),"Yes",IF(AND('ORIGINAL BUDGET'!$K$2="ACTIVE",'ORIGINAL BUDGET'!P102&gt;0),"Yes",""))))</f>
        <v/>
      </c>
      <c r="AE102" s="493"/>
      <c r="AF102" s="325" t="str">
        <f>IF(AND('BR3'!$K$2="ACTIVE",'BR3'!R102&gt;0),"Yes",IF(AND('BR2'!$K$2="ACTIVE",'BR2'!R102&gt;0),"Yes",IF(AND('BR1'!$K$2="ACTIVE",'BR1'!R102&gt;0),"Yes",IF(AND('ORIGINAL BUDGET'!$K$2="ACTIVE",'ORIGINAL BUDGET'!R102&gt;0),"Yes",""))))</f>
        <v/>
      </c>
      <c r="AG102" s="493"/>
      <c r="AH102" s="493" t="str">
        <f>IF(AND('BR3'!$K$2="ACTIVE",'BR3'!T102&gt;0),"Yes",IF(AND('BR2'!$K$2="ACTIVE",'BR2'!T102&gt;0),"Yes",IF(AND('BR1'!$K$2="ACTIVE",'BR1'!T102&gt;0),"Yes",IF(AND('ORIGINAL BUDGET'!$K$2="ACTIVE",'ORIGINAL BUDGET'!T102&gt;0),"Yes",""))))</f>
        <v/>
      </c>
      <c r="AI102" s="494"/>
      <c r="AK102" s="221"/>
      <c r="AL102" s="221"/>
      <c r="AM102" s="221"/>
      <c r="AN102" s="221"/>
      <c r="AO102" s="221"/>
      <c r="AP102" s="221"/>
      <c r="AQ102" s="221"/>
      <c r="AR102" s="57"/>
      <c r="AU102" s="2"/>
      <c r="AV102" s="2"/>
      <c r="AW102" s="2"/>
      <c r="AX102" s="2"/>
      <c r="AY102" s="1104"/>
    </row>
    <row r="103" spans="1:51" ht="23.25" customHeight="1" thickBot="1">
      <c r="A103" s="122">
        <v>5</v>
      </c>
      <c r="B103" s="1726">
        <f>IF($L$2="","",IF($L$2="ORIGINAL",'ORIGINAL BUDGET'!$B103,IF($L$2="BR1",'BR1'!$B103,IF($L$2="BR2",'BR2'!$B103,IF($L$2="BR3",'BR3'!$B103)))))</f>
        <v>0</v>
      </c>
      <c r="C103" s="1727">
        <f>IF($L$2="","",IF($L$2="ORIGINAL",'ORIGINAL BUDGET'!$B103,IF($L$2="BR1",'BR1'!$B103,IF($L$2="BR2",'BR2'!$B103,IF($L$2="BR3",'BR3'!$B103)))))</f>
        <v>0</v>
      </c>
      <c r="D103" s="1727">
        <f>IF($L$2="","",IF($L$2="ORIGINAL",'ORIGINAL BUDGET'!$B103,IF($L$2="BR1",'BR1'!$B103,IF($L$2="BR2",'BR2'!$B103,IF($L$2="BR3",'BR3'!$B103)))))</f>
        <v>0</v>
      </c>
      <c r="E103" s="1728">
        <f>IF($L$2="","",IF($L$2="ORIGINAL",'ORIGINAL BUDGET'!$B103,IF($L$2="BR1",'BR1'!$B103,IF($L$2="BR2",'BR2'!$B103,IF($L$2="BR3",'BR3'!$B103)))))</f>
        <v>0</v>
      </c>
      <c r="F103" s="612"/>
      <c r="G103" s="847" t="str">
        <f t="shared" si="37"/>
        <v/>
      </c>
      <c r="H103" s="810">
        <f t="shared" si="38"/>
        <v>0</v>
      </c>
      <c r="I103" s="840"/>
      <c r="J103" s="810">
        <f t="shared" si="41"/>
        <v>0</v>
      </c>
      <c r="K103" s="840"/>
      <c r="L103" s="810">
        <f t="shared" si="42"/>
        <v>0</v>
      </c>
      <c r="M103" s="840"/>
      <c r="N103" s="810">
        <f t="shared" si="43"/>
        <v>0</v>
      </c>
      <c r="O103" s="840"/>
      <c r="P103" s="810">
        <f t="shared" si="44"/>
        <v>0</v>
      </c>
      <c r="Q103" s="840"/>
      <c r="R103" s="810">
        <f t="shared" si="39"/>
        <v>0</v>
      </c>
      <c r="S103" s="840"/>
      <c r="T103" s="810">
        <f t="shared" si="40"/>
        <v>0</v>
      </c>
      <c r="U103" s="410"/>
      <c r="V103" s="492" t="str">
        <f>IF(AND('BR3'!$K$2="ACTIVE",'BR3'!H103&gt;0),"Yes",IF(AND('BR2'!$K$2="ACTIVE",'BR2'!H103&gt;0),"Yes",IF(AND('BR1'!$K$2="ACTIVE",'BR1'!H103&gt;0),"Yes",IF(AND('ORIGINAL BUDGET'!$K$2="ACTIVE",'ORIGINAL BUDGET'!H103&gt;0),"Yes",""))))</f>
        <v/>
      </c>
      <c r="W103" s="493"/>
      <c r="X103" s="325" t="str">
        <f>IF(AND('BR3'!$K$2="ACTIVE",'BR3'!J103&gt;0),"Yes",IF(AND('BR2'!$K$2="ACTIVE",'BR2'!J103&gt;0),"Yes",IF(AND('BR1'!$K$2="ACTIVE",'BR1'!J103&gt;0),"Yes",IF(AND('ORIGINAL BUDGET'!$K$2="ACTIVE",'ORIGINAL BUDGET'!J103&gt;0),"Yes",""))))</f>
        <v/>
      </c>
      <c r="Y103" s="493"/>
      <c r="Z103" s="325" t="str">
        <f>IF(AND('BR3'!$K$2="ACTIVE",'BR3'!L103&gt;0),"Yes",IF(AND('BR2'!$K$2="ACTIVE",'BR2'!L103&gt;0),"Yes",IF(AND('BR1'!$K$2="ACTIVE",'BR1'!L103&gt;0),"Yes",IF(AND('ORIGINAL BUDGET'!$K$2="ACTIVE",'ORIGINAL BUDGET'!L103&gt;0),"Yes",""))))</f>
        <v/>
      </c>
      <c r="AA103" s="493"/>
      <c r="AB103" s="325" t="str">
        <f>IF(AND('BR3'!$K$2="ACTIVE",'BR3'!N103&gt;0),"Yes",IF(AND('BR2'!$K$2="ACTIVE",'BR2'!N103&gt;0),"Yes",IF(AND('BR1'!$K$2="ACTIVE",'BR1'!N103&gt;0),"Yes",IF(AND('ORIGINAL BUDGET'!$K$2="ACTIVE",'ORIGINAL BUDGET'!N103&gt;0),"Yes",""))))</f>
        <v/>
      </c>
      <c r="AC103" s="493"/>
      <c r="AD103" s="325" t="str">
        <f>IF(AND('BR3'!$K$2="ACTIVE",'BR3'!P103&gt;0),"Yes",IF(AND('BR2'!$K$2="ACTIVE",'BR2'!P103&gt;0),"Yes",IF(AND('BR1'!$K$2="ACTIVE",'BR1'!P103&gt;0),"Yes",IF(AND('ORIGINAL BUDGET'!$K$2="ACTIVE",'ORIGINAL BUDGET'!P103&gt;0),"Yes",""))))</f>
        <v/>
      </c>
      <c r="AE103" s="493"/>
      <c r="AF103" s="325" t="str">
        <f>IF(AND('BR3'!$K$2="ACTIVE",'BR3'!R103&gt;0),"Yes",IF(AND('BR2'!$K$2="ACTIVE",'BR2'!R103&gt;0),"Yes",IF(AND('BR1'!$K$2="ACTIVE",'BR1'!R103&gt;0),"Yes",IF(AND('ORIGINAL BUDGET'!$K$2="ACTIVE",'ORIGINAL BUDGET'!R103&gt;0),"Yes",""))))</f>
        <v/>
      </c>
      <c r="AG103" s="493"/>
      <c r="AH103" s="493" t="str">
        <f>IF(AND('BR3'!$K$2="ACTIVE",'BR3'!T103&gt;0),"Yes",IF(AND('BR2'!$K$2="ACTIVE",'BR2'!T103&gt;0),"Yes",IF(AND('BR1'!$K$2="ACTIVE",'BR1'!T103&gt;0),"Yes",IF(AND('ORIGINAL BUDGET'!$K$2="ACTIVE",'ORIGINAL BUDGET'!T103&gt;0),"Yes",""))))</f>
        <v/>
      </c>
      <c r="AI103" s="494"/>
      <c r="AK103" s="221"/>
      <c r="AL103" s="221"/>
      <c r="AM103" s="221"/>
      <c r="AN103" s="221"/>
      <c r="AO103" s="221"/>
      <c r="AP103" s="221"/>
      <c r="AQ103" s="221"/>
      <c r="AR103" s="57"/>
      <c r="AU103" s="2"/>
      <c r="AV103" s="2"/>
      <c r="AW103" s="2"/>
      <c r="AX103" s="2"/>
      <c r="AY103" s="1104"/>
    </row>
    <row r="104" spans="1:51" ht="23.25" hidden="1" customHeight="1">
      <c r="A104" s="122">
        <v>6</v>
      </c>
      <c r="B104" s="1726">
        <f>IF($L$2="","",IF($L$2="ORIGINAL",'ORIGINAL BUDGET'!$B104,IF($L$2="BR1",'BR1'!$B104,IF($L$2="BR2",'BR2'!$B104,IF($L$2="BR3",'BR3'!$B104)))))</f>
        <v>0</v>
      </c>
      <c r="C104" s="1727">
        <f>IF($L$2="","",IF($L$2="ORIGINAL",'ORIGINAL BUDGET'!$B104,IF($L$2="BR1",'BR1'!$B104,IF($L$2="BR2",'BR2'!$B104,IF($L$2="BR3",'BR3'!$B104)))))</f>
        <v>0</v>
      </c>
      <c r="D104" s="1727">
        <f>IF($L$2="","",IF($L$2="ORIGINAL",'ORIGINAL BUDGET'!$B104,IF($L$2="BR1",'BR1'!$B104,IF($L$2="BR2",'BR2'!$B104,IF($L$2="BR3",'BR3'!$B104)))))</f>
        <v>0</v>
      </c>
      <c r="E104" s="1728">
        <f>IF($L$2="","",IF($L$2="ORIGINAL",'ORIGINAL BUDGET'!$B104,IF($L$2="BR1",'BR1'!$B104,IF($L$2="BR2",'BR2'!$B104,IF($L$2="BR3",'BR3'!$B104)))))</f>
        <v>0</v>
      </c>
      <c r="F104" s="612"/>
      <c r="G104" s="847" t="str">
        <f t="shared" si="37"/>
        <v/>
      </c>
      <c r="H104" s="810">
        <f t="shared" si="38"/>
        <v>0</v>
      </c>
      <c r="I104" s="840"/>
      <c r="J104" s="810">
        <f t="shared" si="41"/>
        <v>0</v>
      </c>
      <c r="K104" s="840"/>
      <c r="L104" s="810">
        <f t="shared" si="42"/>
        <v>0</v>
      </c>
      <c r="M104" s="840"/>
      <c r="N104" s="810">
        <f t="shared" si="43"/>
        <v>0</v>
      </c>
      <c r="O104" s="840"/>
      <c r="P104" s="810">
        <f t="shared" si="44"/>
        <v>0</v>
      </c>
      <c r="Q104" s="840"/>
      <c r="R104" s="810">
        <f t="shared" si="39"/>
        <v>0</v>
      </c>
      <c r="S104" s="840"/>
      <c r="T104" s="810">
        <f t="shared" si="40"/>
        <v>0</v>
      </c>
      <c r="U104" s="410"/>
      <c r="V104" s="492" t="str">
        <f>IF(AND('BR3'!$K$2="ACTIVE",'BR3'!H104&gt;0),"Yes",IF(AND('BR2'!$K$2="ACTIVE",'BR2'!H104&gt;0),"Yes",IF(AND('BR1'!$K$2="ACTIVE",'BR1'!H104&gt;0),"Yes",IF(AND('ORIGINAL BUDGET'!$K$2="ACTIVE",'ORIGINAL BUDGET'!H104&gt;0),"Yes",""))))</f>
        <v/>
      </c>
      <c r="W104" s="493"/>
      <c r="X104" s="325" t="str">
        <f>IF(AND('BR3'!$K$2="ACTIVE",'BR3'!J104&gt;0),"Yes",IF(AND('BR2'!$K$2="ACTIVE",'BR2'!J104&gt;0),"Yes",IF(AND('BR1'!$K$2="ACTIVE",'BR1'!J104&gt;0),"Yes",IF(AND('ORIGINAL BUDGET'!$K$2="ACTIVE",'ORIGINAL BUDGET'!J104&gt;0),"Yes",""))))</f>
        <v/>
      </c>
      <c r="Y104" s="493"/>
      <c r="Z104" s="325" t="str">
        <f>IF(AND('BR3'!$K$2="ACTIVE",'BR3'!L104&gt;0),"Yes",IF(AND('BR2'!$K$2="ACTIVE",'BR2'!L104&gt;0),"Yes",IF(AND('BR1'!$K$2="ACTIVE",'BR1'!L104&gt;0),"Yes",IF(AND('ORIGINAL BUDGET'!$K$2="ACTIVE",'ORIGINAL BUDGET'!L104&gt;0),"Yes",""))))</f>
        <v/>
      </c>
      <c r="AA104" s="493"/>
      <c r="AB104" s="325" t="str">
        <f>IF(AND('BR3'!$K$2="ACTIVE",'BR3'!N104&gt;0),"Yes",IF(AND('BR2'!$K$2="ACTIVE",'BR2'!N104&gt;0),"Yes",IF(AND('BR1'!$K$2="ACTIVE",'BR1'!N104&gt;0),"Yes",IF(AND('ORIGINAL BUDGET'!$K$2="ACTIVE",'ORIGINAL BUDGET'!N104&gt;0),"Yes",""))))</f>
        <v/>
      </c>
      <c r="AC104" s="493"/>
      <c r="AD104" s="325" t="str">
        <f>IF(AND('BR3'!$K$2="ACTIVE",'BR3'!P104&gt;0),"Yes",IF(AND('BR2'!$K$2="ACTIVE",'BR2'!P104&gt;0),"Yes",IF(AND('BR1'!$K$2="ACTIVE",'BR1'!P104&gt;0),"Yes",IF(AND('ORIGINAL BUDGET'!$K$2="ACTIVE",'ORIGINAL BUDGET'!P104&gt;0),"Yes",""))))</f>
        <v/>
      </c>
      <c r="AE104" s="493"/>
      <c r="AF104" s="325" t="str">
        <f>IF(AND('BR3'!$K$2="ACTIVE",'BR3'!R104&gt;0),"Yes",IF(AND('BR2'!$K$2="ACTIVE",'BR2'!R104&gt;0),"Yes",IF(AND('BR1'!$K$2="ACTIVE",'BR1'!R104&gt;0),"Yes",IF(AND('ORIGINAL BUDGET'!$K$2="ACTIVE",'ORIGINAL BUDGET'!R104&gt;0),"Yes",""))))</f>
        <v/>
      </c>
      <c r="AG104" s="493"/>
      <c r="AH104" s="493" t="str">
        <f>IF(AND('BR3'!$K$2="ACTIVE",'BR3'!T104&gt;0),"Yes",IF(AND('BR2'!$K$2="ACTIVE",'BR2'!T104&gt;0),"Yes",IF(AND('BR1'!$K$2="ACTIVE",'BR1'!T104&gt;0),"Yes",IF(AND('ORIGINAL BUDGET'!$K$2="ACTIVE",'ORIGINAL BUDGET'!T104&gt;0),"Yes",""))))</f>
        <v/>
      </c>
      <c r="AI104" s="494"/>
      <c r="AK104" s="221"/>
      <c r="AL104" s="221"/>
      <c r="AM104" s="221"/>
      <c r="AN104" s="221"/>
      <c r="AO104" s="221"/>
      <c r="AP104" s="221"/>
      <c r="AQ104" s="221"/>
      <c r="AR104" s="57"/>
      <c r="AU104" s="2"/>
      <c r="AV104" s="2"/>
      <c r="AW104" s="2"/>
      <c r="AX104" s="2"/>
      <c r="AY104" s="1104"/>
    </row>
    <row r="105" spans="1:51" ht="23.25" hidden="1" customHeight="1">
      <c r="A105" s="122">
        <v>7</v>
      </c>
      <c r="B105" s="1726">
        <f>IF($L$2="","",IF($L$2="ORIGINAL",'ORIGINAL BUDGET'!$B105,IF($L$2="BR1",'BR1'!$B105,IF($L$2="BR2",'BR2'!$B105,IF($L$2="BR3",'BR3'!$B105)))))</f>
        <v>0</v>
      </c>
      <c r="C105" s="1727">
        <f>IF($L$2="","",IF($L$2="ORIGINAL",'ORIGINAL BUDGET'!$B105,IF($L$2="BR1",'BR1'!$B105,IF($L$2="BR2",'BR2'!$B105,IF($L$2="BR3",'BR3'!$B105)))))</f>
        <v>0</v>
      </c>
      <c r="D105" s="1727">
        <f>IF($L$2="","",IF($L$2="ORIGINAL",'ORIGINAL BUDGET'!$B105,IF($L$2="BR1",'BR1'!$B105,IF($L$2="BR2",'BR2'!$B105,IF($L$2="BR3",'BR3'!$B105)))))</f>
        <v>0</v>
      </c>
      <c r="E105" s="1728">
        <f>IF($L$2="","",IF($L$2="ORIGINAL",'ORIGINAL BUDGET'!$B105,IF($L$2="BR1",'BR1'!$B105,IF($L$2="BR2",'BR2'!$B105,IF($L$2="BR3",'BR3'!$B105)))))</f>
        <v>0</v>
      </c>
      <c r="F105" s="612"/>
      <c r="G105" s="847" t="str">
        <f t="shared" si="37"/>
        <v/>
      </c>
      <c r="H105" s="810">
        <f t="shared" si="38"/>
        <v>0</v>
      </c>
      <c r="I105" s="840"/>
      <c r="J105" s="810">
        <f t="shared" si="41"/>
        <v>0</v>
      </c>
      <c r="K105" s="840"/>
      <c r="L105" s="810">
        <f t="shared" si="42"/>
        <v>0</v>
      </c>
      <c r="M105" s="840"/>
      <c r="N105" s="810">
        <f t="shared" si="43"/>
        <v>0</v>
      </c>
      <c r="O105" s="840"/>
      <c r="P105" s="810">
        <f t="shared" si="44"/>
        <v>0</v>
      </c>
      <c r="Q105" s="840"/>
      <c r="R105" s="810">
        <f t="shared" si="39"/>
        <v>0</v>
      </c>
      <c r="S105" s="840"/>
      <c r="T105" s="810">
        <f t="shared" si="40"/>
        <v>0</v>
      </c>
      <c r="U105" s="410"/>
      <c r="V105" s="492" t="str">
        <f>IF(AND('BR3'!$K$2="ACTIVE",'BR3'!H105&gt;0),"Yes",IF(AND('BR2'!$K$2="ACTIVE",'BR2'!H105&gt;0),"Yes",IF(AND('BR1'!$K$2="ACTIVE",'BR1'!H105&gt;0),"Yes",IF(AND('ORIGINAL BUDGET'!$K$2="ACTIVE",'ORIGINAL BUDGET'!H105&gt;0),"Yes",""))))</f>
        <v/>
      </c>
      <c r="W105" s="493"/>
      <c r="X105" s="325" t="str">
        <f>IF(AND('BR3'!$K$2="ACTIVE",'BR3'!J105&gt;0),"Yes",IF(AND('BR2'!$K$2="ACTIVE",'BR2'!J105&gt;0),"Yes",IF(AND('BR1'!$K$2="ACTIVE",'BR1'!J105&gt;0),"Yes",IF(AND('ORIGINAL BUDGET'!$K$2="ACTIVE",'ORIGINAL BUDGET'!J105&gt;0),"Yes",""))))</f>
        <v/>
      </c>
      <c r="Y105" s="493"/>
      <c r="Z105" s="325" t="str">
        <f>IF(AND('BR3'!$K$2="ACTIVE",'BR3'!L105&gt;0),"Yes",IF(AND('BR2'!$K$2="ACTIVE",'BR2'!L105&gt;0),"Yes",IF(AND('BR1'!$K$2="ACTIVE",'BR1'!L105&gt;0),"Yes",IF(AND('ORIGINAL BUDGET'!$K$2="ACTIVE",'ORIGINAL BUDGET'!L105&gt;0),"Yes",""))))</f>
        <v/>
      </c>
      <c r="AA105" s="493"/>
      <c r="AB105" s="325" t="str">
        <f>IF(AND('BR3'!$K$2="ACTIVE",'BR3'!N105&gt;0),"Yes",IF(AND('BR2'!$K$2="ACTIVE",'BR2'!N105&gt;0),"Yes",IF(AND('BR1'!$K$2="ACTIVE",'BR1'!N105&gt;0),"Yes",IF(AND('ORIGINAL BUDGET'!$K$2="ACTIVE",'ORIGINAL BUDGET'!N105&gt;0),"Yes",""))))</f>
        <v/>
      </c>
      <c r="AC105" s="493"/>
      <c r="AD105" s="325" t="str">
        <f>IF(AND('BR3'!$K$2="ACTIVE",'BR3'!P105&gt;0),"Yes",IF(AND('BR2'!$K$2="ACTIVE",'BR2'!P105&gt;0),"Yes",IF(AND('BR1'!$K$2="ACTIVE",'BR1'!P105&gt;0),"Yes",IF(AND('ORIGINAL BUDGET'!$K$2="ACTIVE",'ORIGINAL BUDGET'!P105&gt;0),"Yes",""))))</f>
        <v/>
      </c>
      <c r="AE105" s="493"/>
      <c r="AF105" s="325" t="str">
        <f>IF(AND('BR3'!$K$2="ACTIVE",'BR3'!R105&gt;0),"Yes",IF(AND('BR2'!$K$2="ACTIVE",'BR2'!R105&gt;0),"Yes",IF(AND('BR1'!$K$2="ACTIVE",'BR1'!R105&gt;0),"Yes",IF(AND('ORIGINAL BUDGET'!$K$2="ACTIVE",'ORIGINAL BUDGET'!R105&gt;0),"Yes",""))))</f>
        <v/>
      </c>
      <c r="AG105" s="493"/>
      <c r="AH105" s="493" t="str">
        <f>IF(AND('BR3'!$K$2="ACTIVE",'BR3'!T105&gt;0),"Yes",IF(AND('BR2'!$K$2="ACTIVE",'BR2'!T105&gt;0),"Yes",IF(AND('BR1'!$K$2="ACTIVE",'BR1'!T105&gt;0),"Yes",IF(AND('ORIGINAL BUDGET'!$K$2="ACTIVE",'ORIGINAL BUDGET'!T105&gt;0),"Yes",""))))</f>
        <v/>
      </c>
      <c r="AI105" s="494"/>
      <c r="AK105" s="221"/>
      <c r="AL105" s="221"/>
      <c r="AM105" s="221"/>
      <c r="AN105" s="221"/>
      <c r="AO105" s="221"/>
      <c r="AP105" s="221"/>
      <c r="AQ105" s="221"/>
      <c r="AR105" s="57"/>
      <c r="AU105" s="2"/>
      <c r="AV105" s="2"/>
      <c r="AW105" s="2"/>
      <c r="AX105" s="2"/>
      <c r="AY105" s="1104"/>
    </row>
    <row r="106" spans="1:51" ht="23.25" hidden="1" customHeight="1">
      <c r="A106" s="122">
        <v>8</v>
      </c>
      <c r="B106" s="1726">
        <f>IF($L$2="","",IF($L$2="ORIGINAL",'ORIGINAL BUDGET'!$B106,IF($L$2="BR1",'BR1'!$B106,IF($L$2="BR2",'BR2'!$B106,IF($L$2="BR3",'BR3'!$B106)))))</f>
        <v>0</v>
      </c>
      <c r="C106" s="1727">
        <f>IF($L$2="","",IF($L$2="ORIGINAL",'ORIGINAL BUDGET'!$B106,IF($L$2="BR1",'BR1'!$B106,IF($L$2="BR2",'BR2'!$B106,IF($L$2="BR3",'BR3'!$B106)))))</f>
        <v>0</v>
      </c>
      <c r="D106" s="1727">
        <f>IF($L$2="","",IF($L$2="ORIGINAL",'ORIGINAL BUDGET'!$B106,IF($L$2="BR1",'BR1'!$B106,IF($L$2="BR2",'BR2'!$B106,IF($L$2="BR3",'BR3'!$B106)))))</f>
        <v>0</v>
      </c>
      <c r="E106" s="1728">
        <f>IF($L$2="","",IF($L$2="ORIGINAL",'ORIGINAL BUDGET'!$B106,IF($L$2="BR1",'BR1'!$B106,IF($L$2="BR2",'BR2'!$B106,IF($L$2="BR3",'BR3'!$B106)))))</f>
        <v>0</v>
      </c>
      <c r="F106" s="612"/>
      <c r="G106" s="847" t="str">
        <f t="shared" si="37"/>
        <v/>
      </c>
      <c r="H106" s="810">
        <f t="shared" si="38"/>
        <v>0</v>
      </c>
      <c r="I106" s="840"/>
      <c r="J106" s="810">
        <f t="shared" si="41"/>
        <v>0</v>
      </c>
      <c r="K106" s="840"/>
      <c r="L106" s="810">
        <f t="shared" si="42"/>
        <v>0</v>
      </c>
      <c r="M106" s="840"/>
      <c r="N106" s="810">
        <f t="shared" si="43"/>
        <v>0</v>
      </c>
      <c r="O106" s="840"/>
      <c r="P106" s="810">
        <f t="shared" si="44"/>
        <v>0</v>
      </c>
      <c r="Q106" s="840"/>
      <c r="R106" s="810">
        <f t="shared" si="39"/>
        <v>0</v>
      </c>
      <c r="S106" s="840"/>
      <c r="T106" s="810">
        <f t="shared" si="40"/>
        <v>0</v>
      </c>
      <c r="U106" s="410"/>
      <c r="V106" s="492" t="str">
        <f>IF(AND('BR3'!$K$2="ACTIVE",'BR3'!H106&gt;0),"Yes",IF(AND('BR2'!$K$2="ACTIVE",'BR2'!H106&gt;0),"Yes",IF(AND('BR1'!$K$2="ACTIVE",'BR1'!H106&gt;0),"Yes",IF(AND('ORIGINAL BUDGET'!$K$2="ACTIVE",'ORIGINAL BUDGET'!H106&gt;0),"Yes",""))))</f>
        <v/>
      </c>
      <c r="W106" s="493"/>
      <c r="X106" s="325" t="str">
        <f>IF(AND('BR3'!$K$2="ACTIVE",'BR3'!J106&gt;0),"Yes",IF(AND('BR2'!$K$2="ACTIVE",'BR2'!J106&gt;0),"Yes",IF(AND('BR1'!$K$2="ACTIVE",'BR1'!J106&gt;0),"Yes",IF(AND('ORIGINAL BUDGET'!$K$2="ACTIVE",'ORIGINAL BUDGET'!J106&gt;0),"Yes",""))))</f>
        <v/>
      </c>
      <c r="Y106" s="493"/>
      <c r="Z106" s="325" t="str">
        <f>IF(AND('BR3'!$K$2="ACTIVE",'BR3'!L106&gt;0),"Yes",IF(AND('BR2'!$K$2="ACTIVE",'BR2'!L106&gt;0),"Yes",IF(AND('BR1'!$K$2="ACTIVE",'BR1'!L106&gt;0),"Yes",IF(AND('ORIGINAL BUDGET'!$K$2="ACTIVE",'ORIGINAL BUDGET'!L106&gt;0),"Yes",""))))</f>
        <v/>
      </c>
      <c r="AA106" s="493"/>
      <c r="AB106" s="325" t="str">
        <f>IF(AND('BR3'!$K$2="ACTIVE",'BR3'!N106&gt;0),"Yes",IF(AND('BR2'!$K$2="ACTIVE",'BR2'!N106&gt;0),"Yes",IF(AND('BR1'!$K$2="ACTIVE",'BR1'!N106&gt;0),"Yes",IF(AND('ORIGINAL BUDGET'!$K$2="ACTIVE",'ORIGINAL BUDGET'!N106&gt;0),"Yes",""))))</f>
        <v/>
      </c>
      <c r="AC106" s="493"/>
      <c r="AD106" s="325" t="str">
        <f>IF(AND('BR3'!$K$2="ACTIVE",'BR3'!P106&gt;0),"Yes",IF(AND('BR2'!$K$2="ACTIVE",'BR2'!P106&gt;0),"Yes",IF(AND('BR1'!$K$2="ACTIVE",'BR1'!P106&gt;0),"Yes",IF(AND('ORIGINAL BUDGET'!$K$2="ACTIVE",'ORIGINAL BUDGET'!P106&gt;0),"Yes",""))))</f>
        <v/>
      </c>
      <c r="AE106" s="493"/>
      <c r="AF106" s="325" t="str">
        <f>IF(AND('BR3'!$K$2="ACTIVE",'BR3'!R106&gt;0),"Yes",IF(AND('BR2'!$K$2="ACTIVE",'BR2'!R106&gt;0),"Yes",IF(AND('BR1'!$K$2="ACTIVE",'BR1'!R106&gt;0),"Yes",IF(AND('ORIGINAL BUDGET'!$K$2="ACTIVE",'ORIGINAL BUDGET'!R106&gt;0),"Yes",""))))</f>
        <v/>
      </c>
      <c r="AG106" s="493"/>
      <c r="AH106" s="493" t="str">
        <f>IF(AND('BR3'!$K$2="ACTIVE",'BR3'!T106&gt;0),"Yes",IF(AND('BR2'!$K$2="ACTIVE",'BR2'!T106&gt;0),"Yes",IF(AND('BR1'!$K$2="ACTIVE",'BR1'!T106&gt;0),"Yes",IF(AND('ORIGINAL BUDGET'!$K$2="ACTIVE",'ORIGINAL BUDGET'!T106&gt;0),"Yes",""))))</f>
        <v/>
      </c>
      <c r="AI106" s="494"/>
      <c r="AK106" s="221"/>
      <c r="AL106" s="221"/>
      <c r="AM106" s="221"/>
      <c r="AN106" s="221"/>
      <c r="AO106" s="221"/>
      <c r="AP106" s="221"/>
      <c r="AQ106" s="221"/>
      <c r="AR106" s="57"/>
      <c r="AU106" s="2"/>
      <c r="AV106" s="2"/>
      <c r="AW106" s="2"/>
      <c r="AX106" s="2"/>
      <c r="AY106" s="1104"/>
    </row>
    <row r="107" spans="1:51" ht="23.25" hidden="1" customHeight="1">
      <c r="A107" s="122">
        <v>9</v>
      </c>
      <c r="B107" s="1726">
        <f>IF($L$2="","",IF($L$2="ORIGINAL",'ORIGINAL BUDGET'!$B107,IF($L$2="BR1",'BR1'!$B107,IF($L$2="BR2",'BR2'!$B107,IF($L$2="BR3",'BR3'!$B107)))))</f>
        <v>0</v>
      </c>
      <c r="C107" s="1727">
        <f>IF($L$2="","",IF($L$2="ORIGINAL",'ORIGINAL BUDGET'!$B107,IF($L$2="BR1",'BR1'!$B107,IF($L$2="BR2",'BR2'!$B107,IF($L$2="BR3",'BR3'!$B107)))))</f>
        <v>0</v>
      </c>
      <c r="D107" s="1727">
        <f>IF($L$2="","",IF($L$2="ORIGINAL",'ORIGINAL BUDGET'!$B107,IF($L$2="BR1",'BR1'!$B107,IF($L$2="BR2",'BR2'!$B107,IF($L$2="BR3",'BR3'!$B107)))))</f>
        <v>0</v>
      </c>
      <c r="E107" s="1727">
        <f>IF($L$2="","",IF($L$2="ORIGINAL",'ORIGINAL BUDGET'!$B107,IF($L$2="BR1",'BR1'!$B107,IF($L$2="BR2",'BR2'!$B107,IF($L$2="BR3",'BR3'!$B107)))))</f>
        <v>0</v>
      </c>
      <c r="F107" s="612"/>
      <c r="G107" s="847" t="str">
        <f t="shared" si="37"/>
        <v/>
      </c>
      <c r="H107" s="810">
        <f t="shared" si="38"/>
        <v>0</v>
      </c>
      <c r="I107" s="840"/>
      <c r="J107" s="810">
        <f t="shared" si="41"/>
        <v>0</v>
      </c>
      <c r="K107" s="840"/>
      <c r="L107" s="810">
        <f t="shared" si="42"/>
        <v>0</v>
      </c>
      <c r="M107" s="840"/>
      <c r="N107" s="810">
        <f t="shared" si="43"/>
        <v>0</v>
      </c>
      <c r="O107" s="840"/>
      <c r="P107" s="810">
        <f t="shared" si="44"/>
        <v>0</v>
      </c>
      <c r="Q107" s="840"/>
      <c r="R107" s="810">
        <f t="shared" si="39"/>
        <v>0</v>
      </c>
      <c r="S107" s="840"/>
      <c r="T107" s="810">
        <f t="shared" si="40"/>
        <v>0</v>
      </c>
      <c r="U107" s="410"/>
      <c r="V107" s="492" t="str">
        <f>IF(AND('BR3'!$K$2="ACTIVE",'BR3'!H107&gt;0),"Yes",IF(AND('BR2'!$K$2="ACTIVE",'BR2'!H107&gt;0),"Yes",IF(AND('BR1'!$K$2="ACTIVE",'BR1'!H107&gt;0),"Yes",IF(AND('ORIGINAL BUDGET'!$K$2="ACTIVE",'ORIGINAL BUDGET'!H107&gt;0),"Yes",""))))</f>
        <v/>
      </c>
      <c r="W107" s="493"/>
      <c r="X107" s="325" t="str">
        <f>IF(AND('BR3'!$K$2="ACTIVE",'BR3'!J107&gt;0),"Yes",IF(AND('BR2'!$K$2="ACTIVE",'BR2'!J107&gt;0),"Yes",IF(AND('BR1'!$K$2="ACTIVE",'BR1'!J107&gt;0),"Yes",IF(AND('ORIGINAL BUDGET'!$K$2="ACTIVE",'ORIGINAL BUDGET'!J107&gt;0),"Yes",""))))</f>
        <v/>
      </c>
      <c r="Y107" s="493"/>
      <c r="Z107" s="325" t="str">
        <f>IF(AND('BR3'!$K$2="ACTIVE",'BR3'!L107&gt;0),"Yes",IF(AND('BR2'!$K$2="ACTIVE",'BR2'!L107&gt;0),"Yes",IF(AND('BR1'!$K$2="ACTIVE",'BR1'!L107&gt;0),"Yes",IF(AND('ORIGINAL BUDGET'!$K$2="ACTIVE",'ORIGINAL BUDGET'!L107&gt;0),"Yes",""))))</f>
        <v/>
      </c>
      <c r="AA107" s="493"/>
      <c r="AB107" s="325" t="str">
        <f>IF(AND('BR3'!$K$2="ACTIVE",'BR3'!N107&gt;0),"Yes",IF(AND('BR2'!$K$2="ACTIVE",'BR2'!N107&gt;0),"Yes",IF(AND('BR1'!$K$2="ACTIVE",'BR1'!N107&gt;0),"Yes",IF(AND('ORIGINAL BUDGET'!$K$2="ACTIVE",'ORIGINAL BUDGET'!N107&gt;0),"Yes",""))))</f>
        <v/>
      </c>
      <c r="AC107" s="493"/>
      <c r="AD107" s="325" t="str">
        <f>IF(AND('BR3'!$K$2="ACTIVE",'BR3'!P107&gt;0),"Yes",IF(AND('BR2'!$K$2="ACTIVE",'BR2'!P107&gt;0),"Yes",IF(AND('BR1'!$K$2="ACTIVE",'BR1'!P107&gt;0),"Yes",IF(AND('ORIGINAL BUDGET'!$K$2="ACTIVE",'ORIGINAL BUDGET'!P107&gt;0),"Yes",""))))</f>
        <v/>
      </c>
      <c r="AE107" s="493"/>
      <c r="AF107" s="325" t="str">
        <f>IF(AND('BR3'!$K$2="ACTIVE",'BR3'!R107&gt;0),"Yes",IF(AND('BR2'!$K$2="ACTIVE",'BR2'!R107&gt;0),"Yes",IF(AND('BR1'!$K$2="ACTIVE",'BR1'!R107&gt;0),"Yes",IF(AND('ORIGINAL BUDGET'!$K$2="ACTIVE",'ORIGINAL BUDGET'!R107&gt;0),"Yes",""))))</f>
        <v/>
      </c>
      <c r="AG107" s="493"/>
      <c r="AH107" s="493" t="str">
        <f>IF(AND('BR3'!$K$2="ACTIVE",'BR3'!T107&gt;0),"Yes",IF(AND('BR2'!$K$2="ACTIVE",'BR2'!T107&gt;0),"Yes",IF(AND('BR1'!$K$2="ACTIVE",'BR1'!T107&gt;0),"Yes",IF(AND('ORIGINAL BUDGET'!$K$2="ACTIVE",'ORIGINAL BUDGET'!T107&gt;0),"Yes",""))))</f>
        <v/>
      </c>
      <c r="AI107" s="494"/>
      <c r="AK107" s="221"/>
      <c r="AL107" s="221"/>
      <c r="AM107" s="221"/>
      <c r="AN107" s="221"/>
      <c r="AO107" s="221"/>
      <c r="AP107" s="221"/>
      <c r="AQ107" s="221"/>
      <c r="AR107" s="57"/>
      <c r="AU107" s="2"/>
      <c r="AV107" s="2"/>
      <c r="AW107" s="2"/>
      <c r="AX107" s="2"/>
      <c r="AY107" s="1104"/>
    </row>
    <row r="108" spans="1:51" ht="23.25" hidden="1" customHeight="1" thickBot="1">
      <c r="A108" s="122">
        <v>10</v>
      </c>
      <c r="B108" s="1726">
        <f>IF($L$2="","",IF($L$2="ORIGINAL",'ORIGINAL BUDGET'!$B108,IF($L$2="BR1",'BR1'!$B108,IF($L$2="BR2",'BR2'!$B108,IF($L$2="BR3",'BR3'!$B108)))))</f>
        <v>0</v>
      </c>
      <c r="C108" s="1727">
        <f>IF($L$2="","",IF($L$2="ORIGINAL",'ORIGINAL BUDGET'!$B108,IF($L$2="BR1",'BR1'!$B108,IF($L$2="BR2",'BR2'!$B108,IF($L$2="BR3",'BR3'!$B108)))))</f>
        <v>0</v>
      </c>
      <c r="D108" s="1727">
        <f>IF($L$2="","",IF($L$2="ORIGINAL",'ORIGINAL BUDGET'!$B108,IF($L$2="BR1",'BR1'!$B108,IF($L$2="BR2",'BR2'!$B108,IF($L$2="BR3",'BR3'!$B108)))))</f>
        <v>0</v>
      </c>
      <c r="E108" s="1727">
        <f>IF($L$2="","",IF($L$2="ORIGINAL",'ORIGINAL BUDGET'!$B108,IF($L$2="BR1",'BR1'!$B108,IF($L$2="BR2",'BR2'!$B108,IF($L$2="BR3",'BR3'!$B108)))))</f>
        <v>0</v>
      </c>
      <c r="F108" s="612"/>
      <c r="G108" s="847" t="str">
        <f t="shared" si="37"/>
        <v/>
      </c>
      <c r="H108" s="810">
        <f t="shared" si="38"/>
        <v>0</v>
      </c>
      <c r="I108" s="840"/>
      <c r="J108" s="810">
        <f t="shared" si="41"/>
        <v>0</v>
      </c>
      <c r="K108" s="840"/>
      <c r="L108" s="810">
        <f t="shared" si="42"/>
        <v>0</v>
      </c>
      <c r="M108" s="840"/>
      <c r="N108" s="810">
        <f t="shared" si="43"/>
        <v>0</v>
      </c>
      <c r="O108" s="840"/>
      <c r="P108" s="810">
        <f t="shared" si="44"/>
        <v>0</v>
      </c>
      <c r="Q108" s="840"/>
      <c r="R108" s="810">
        <f t="shared" si="39"/>
        <v>0</v>
      </c>
      <c r="S108" s="840"/>
      <c r="T108" s="810">
        <f t="shared" si="40"/>
        <v>0</v>
      </c>
      <c r="U108" s="410"/>
      <c r="V108" s="492" t="str">
        <f>IF(AND('BR3'!$K$2="ACTIVE",'BR3'!H108&gt;0),"Yes",IF(AND('BR2'!$K$2="ACTIVE",'BR2'!H108&gt;0),"Yes",IF(AND('BR1'!$K$2="ACTIVE",'BR1'!H108&gt;0),"Yes",IF(AND('ORIGINAL BUDGET'!$K$2="ACTIVE",'ORIGINAL BUDGET'!H108&gt;0),"Yes",""))))</f>
        <v/>
      </c>
      <c r="W108" s="493"/>
      <c r="X108" s="325" t="str">
        <f>IF(AND('BR3'!$K$2="ACTIVE",'BR3'!J108&gt;0),"Yes",IF(AND('BR2'!$K$2="ACTIVE",'BR2'!J108&gt;0),"Yes",IF(AND('BR1'!$K$2="ACTIVE",'BR1'!J108&gt;0),"Yes",IF(AND('ORIGINAL BUDGET'!$K$2="ACTIVE",'ORIGINAL BUDGET'!J108&gt;0),"Yes",""))))</f>
        <v/>
      </c>
      <c r="Y108" s="493"/>
      <c r="Z108" s="325" t="str">
        <f>IF(AND('BR3'!$K$2="ACTIVE",'BR3'!L108&gt;0),"Yes",IF(AND('BR2'!$K$2="ACTIVE",'BR2'!L108&gt;0),"Yes",IF(AND('BR1'!$K$2="ACTIVE",'BR1'!L108&gt;0),"Yes",IF(AND('ORIGINAL BUDGET'!$K$2="ACTIVE",'ORIGINAL BUDGET'!L108&gt;0),"Yes",""))))</f>
        <v/>
      </c>
      <c r="AA108" s="493"/>
      <c r="AB108" s="325" t="str">
        <f>IF(AND('BR3'!$K$2="ACTIVE",'BR3'!N108&gt;0),"Yes",IF(AND('BR2'!$K$2="ACTIVE",'BR2'!N108&gt;0),"Yes",IF(AND('BR1'!$K$2="ACTIVE",'BR1'!N108&gt;0),"Yes",IF(AND('ORIGINAL BUDGET'!$K$2="ACTIVE",'ORIGINAL BUDGET'!N108&gt;0),"Yes",""))))</f>
        <v/>
      </c>
      <c r="AC108" s="493"/>
      <c r="AD108" s="325" t="str">
        <f>IF(AND('BR3'!$K$2="ACTIVE",'BR3'!P108&gt;0),"Yes",IF(AND('BR2'!$K$2="ACTIVE",'BR2'!P108&gt;0),"Yes",IF(AND('BR1'!$K$2="ACTIVE",'BR1'!P108&gt;0),"Yes",IF(AND('ORIGINAL BUDGET'!$K$2="ACTIVE",'ORIGINAL BUDGET'!P108&gt;0),"Yes",""))))</f>
        <v/>
      </c>
      <c r="AE108" s="493"/>
      <c r="AF108" s="325" t="str">
        <f>IF(AND('BR3'!$K$2="ACTIVE",'BR3'!R108&gt;0),"Yes",IF(AND('BR2'!$K$2="ACTIVE",'BR2'!R108&gt;0),"Yes",IF(AND('BR1'!$K$2="ACTIVE",'BR1'!R108&gt;0),"Yes",IF(AND('ORIGINAL BUDGET'!$K$2="ACTIVE",'ORIGINAL BUDGET'!R108&gt;0),"Yes",""))))</f>
        <v/>
      </c>
      <c r="AG108" s="493"/>
      <c r="AH108" s="493" t="str">
        <f>IF(AND('BR3'!$K$2="ACTIVE",'BR3'!T108&gt;0),"Yes",IF(AND('BR2'!$K$2="ACTIVE",'BR2'!T108&gt;0),"Yes",IF(AND('BR1'!$K$2="ACTIVE",'BR1'!T108&gt;0),"Yes",IF(AND('ORIGINAL BUDGET'!$K$2="ACTIVE",'ORIGINAL BUDGET'!T108&gt;0),"Yes",""))))</f>
        <v/>
      </c>
      <c r="AI108" s="494"/>
      <c r="AK108" s="221"/>
      <c r="AL108" s="221"/>
      <c r="AM108" s="221"/>
      <c r="AN108" s="221"/>
      <c r="AO108" s="221"/>
      <c r="AP108" s="221"/>
      <c r="AQ108" s="221"/>
      <c r="AR108" s="57"/>
      <c r="AU108" s="2"/>
      <c r="AV108" s="2"/>
      <c r="AW108" s="2"/>
      <c r="AX108" s="2"/>
      <c r="AY108" s="1104"/>
    </row>
    <row r="109" spans="1:51" ht="23.25" hidden="1" customHeight="1">
      <c r="A109" s="122">
        <v>11</v>
      </c>
      <c r="B109" s="1726">
        <f>IF($L$2="","",IF($L$2="ORIGINAL",'ORIGINAL BUDGET'!$B109,IF($L$2="BR1",'BR1'!$B109,IF($L$2="BR2",'BR2'!$B109,IF($L$2="BR3",'BR3'!$B109)))))</f>
        <v>0</v>
      </c>
      <c r="C109" s="1727">
        <f>IF($L$2="","",IF($L$2="ORIGINAL",'ORIGINAL BUDGET'!$B109,IF($L$2="BR1",'BR1'!$B109,IF($L$2="BR2",'BR2'!$B109,IF($L$2="BR3",'BR3'!$B109)))))</f>
        <v>0</v>
      </c>
      <c r="D109" s="1727">
        <f>IF($L$2="","",IF($L$2="ORIGINAL",'ORIGINAL BUDGET'!$B109,IF($L$2="BR1",'BR1'!$B109,IF($L$2="BR2",'BR2'!$B109,IF($L$2="BR3",'BR3'!$B109)))))</f>
        <v>0</v>
      </c>
      <c r="E109" s="1727">
        <f>IF($L$2="","",IF($L$2="ORIGINAL",'ORIGINAL BUDGET'!$B109,IF($L$2="BR1",'BR1'!$B109,IF($L$2="BR2",'BR2'!$B109,IF($L$2="BR3",'BR3'!$B109)))))</f>
        <v>0</v>
      </c>
      <c r="F109" s="612"/>
      <c r="G109" s="847" t="str">
        <f t="shared" si="37"/>
        <v/>
      </c>
      <c r="H109" s="810">
        <f t="shared" si="38"/>
        <v>0</v>
      </c>
      <c r="I109" s="840"/>
      <c r="J109" s="810">
        <f t="shared" si="41"/>
        <v>0</v>
      </c>
      <c r="K109" s="840"/>
      <c r="L109" s="810">
        <f t="shared" si="42"/>
        <v>0</v>
      </c>
      <c r="M109" s="840"/>
      <c r="N109" s="810">
        <f t="shared" si="43"/>
        <v>0</v>
      </c>
      <c r="O109" s="840"/>
      <c r="P109" s="810">
        <f t="shared" si="44"/>
        <v>0</v>
      </c>
      <c r="Q109" s="840"/>
      <c r="R109" s="810">
        <f t="shared" si="39"/>
        <v>0</v>
      </c>
      <c r="S109" s="840"/>
      <c r="T109" s="810">
        <f t="shared" si="40"/>
        <v>0</v>
      </c>
      <c r="U109" s="410"/>
      <c r="V109" s="492" t="str">
        <f>IF(AND('BR3'!$K$2="ACTIVE",'BR3'!H109&gt;0),"Yes",IF(AND('BR2'!$K$2="ACTIVE",'BR2'!H109&gt;0),"Yes",IF(AND('BR1'!$K$2="ACTIVE",'BR1'!H109&gt;0),"Yes",IF(AND('ORIGINAL BUDGET'!$K$2="ACTIVE",'ORIGINAL BUDGET'!H109&gt;0),"Yes",""))))</f>
        <v/>
      </c>
      <c r="W109" s="493"/>
      <c r="X109" s="325" t="str">
        <f>IF(AND('BR3'!$K$2="ACTIVE",'BR3'!J109&gt;0),"Yes",IF(AND('BR2'!$K$2="ACTIVE",'BR2'!J109&gt;0),"Yes",IF(AND('BR1'!$K$2="ACTIVE",'BR1'!J109&gt;0),"Yes",IF(AND('ORIGINAL BUDGET'!$K$2="ACTIVE",'ORIGINAL BUDGET'!J109&gt;0),"Yes",""))))</f>
        <v/>
      </c>
      <c r="Y109" s="493"/>
      <c r="Z109" s="325" t="str">
        <f>IF(AND('BR3'!$K$2="ACTIVE",'BR3'!L109&gt;0),"Yes",IF(AND('BR2'!$K$2="ACTIVE",'BR2'!L109&gt;0),"Yes",IF(AND('BR1'!$K$2="ACTIVE",'BR1'!L109&gt;0),"Yes",IF(AND('ORIGINAL BUDGET'!$K$2="ACTIVE",'ORIGINAL BUDGET'!L109&gt;0),"Yes",""))))</f>
        <v/>
      </c>
      <c r="AA109" s="493"/>
      <c r="AB109" s="325" t="str">
        <f>IF(AND('BR3'!$K$2="ACTIVE",'BR3'!N109&gt;0),"Yes",IF(AND('BR2'!$K$2="ACTIVE",'BR2'!N109&gt;0),"Yes",IF(AND('BR1'!$K$2="ACTIVE",'BR1'!N109&gt;0),"Yes",IF(AND('ORIGINAL BUDGET'!$K$2="ACTIVE",'ORIGINAL BUDGET'!N109&gt;0),"Yes",""))))</f>
        <v/>
      </c>
      <c r="AC109" s="493"/>
      <c r="AD109" s="325" t="str">
        <f>IF(AND('BR3'!$K$2="ACTIVE",'BR3'!P109&gt;0),"Yes",IF(AND('BR2'!$K$2="ACTIVE",'BR2'!P109&gt;0),"Yes",IF(AND('BR1'!$K$2="ACTIVE",'BR1'!P109&gt;0),"Yes",IF(AND('ORIGINAL BUDGET'!$K$2="ACTIVE",'ORIGINAL BUDGET'!P109&gt;0),"Yes",""))))</f>
        <v/>
      </c>
      <c r="AE109" s="493"/>
      <c r="AF109" s="325" t="str">
        <f>IF(AND('BR3'!$K$2="ACTIVE",'BR3'!R109&gt;0),"Yes",IF(AND('BR2'!$K$2="ACTIVE",'BR2'!R109&gt;0),"Yes",IF(AND('BR1'!$K$2="ACTIVE",'BR1'!R109&gt;0),"Yes",IF(AND('ORIGINAL BUDGET'!$K$2="ACTIVE",'ORIGINAL BUDGET'!R109&gt;0),"Yes",""))))</f>
        <v/>
      </c>
      <c r="AG109" s="493"/>
      <c r="AH109" s="493" t="str">
        <f>IF(AND('BR3'!$K$2="ACTIVE",'BR3'!T109&gt;0),"Yes",IF(AND('BR2'!$K$2="ACTIVE",'BR2'!T109&gt;0),"Yes",IF(AND('BR1'!$K$2="ACTIVE",'BR1'!T109&gt;0),"Yes",IF(AND('ORIGINAL BUDGET'!$K$2="ACTIVE",'ORIGINAL BUDGET'!T109&gt;0),"Yes",""))))</f>
        <v/>
      </c>
      <c r="AI109" s="494"/>
      <c r="AK109" s="221"/>
      <c r="AL109" s="221"/>
      <c r="AM109" s="221"/>
      <c r="AN109" s="221"/>
      <c r="AO109" s="221"/>
      <c r="AP109" s="221"/>
      <c r="AQ109" s="221"/>
      <c r="AR109" s="57"/>
      <c r="AU109" s="2"/>
      <c r="AV109" s="2"/>
      <c r="AW109" s="2"/>
      <c r="AX109" s="2"/>
      <c r="AY109" s="1104"/>
    </row>
    <row r="110" spans="1:51" ht="23.25" hidden="1" customHeight="1">
      <c r="A110" s="122">
        <v>12</v>
      </c>
      <c r="B110" s="1726">
        <f>IF($L$2="","",IF($L$2="ORIGINAL",'ORIGINAL BUDGET'!$B110,IF($L$2="BR1",'BR1'!$B110,IF($L$2="BR2",'BR2'!$B110,IF($L$2="BR3",'BR3'!$B110)))))</f>
        <v>0</v>
      </c>
      <c r="C110" s="1727">
        <f>IF($L$2="","",IF($L$2="ORIGINAL",'ORIGINAL BUDGET'!$B110,IF($L$2="BR1",'BR1'!$B110,IF($L$2="BR2",'BR2'!$B110,IF($L$2="BR3",'BR3'!$B110)))))</f>
        <v>0</v>
      </c>
      <c r="D110" s="1727">
        <f>IF($L$2="","",IF($L$2="ORIGINAL",'ORIGINAL BUDGET'!$B110,IF($L$2="BR1",'BR1'!$B110,IF($L$2="BR2",'BR2'!$B110,IF($L$2="BR3",'BR3'!$B110)))))</f>
        <v>0</v>
      </c>
      <c r="E110" s="1727">
        <f>IF($L$2="","",IF($L$2="ORIGINAL",'ORIGINAL BUDGET'!$B110,IF($L$2="BR1",'BR1'!$B110,IF($L$2="BR2",'BR2'!$B110,IF($L$2="BR3",'BR3'!$B110)))))</f>
        <v>0</v>
      </c>
      <c r="F110" s="612"/>
      <c r="G110" s="847" t="str">
        <f t="shared" si="37"/>
        <v/>
      </c>
      <c r="H110" s="810">
        <f t="shared" si="38"/>
        <v>0</v>
      </c>
      <c r="I110" s="840"/>
      <c r="J110" s="810">
        <f t="shared" si="41"/>
        <v>0</v>
      </c>
      <c r="K110" s="840"/>
      <c r="L110" s="810">
        <f t="shared" si="42"/>
        <v>0</v>
      </c>
      <c r="M110" s="840"/>
      <c r="N110" s="810">
        <f t="shared" si="43"/>
        <v>0</v>
      </c>
      <c r="O110" s="840"/>
      <c r="P110" s="810">
        <f t="shared" si="44"/>
        <v>0</v>
      </c>
      <c r="Q110" s="840"/>
      <c r="R110" s="810">
        <f t="shared" si="39"/>
        <v>0</v>
      </c>
      <c r="S110" s="840"/>
      <c r="T110" s="810">
        <f t="shared" si="40"/>
        <v>0</v>
      </c>
      <c r="U110" s="410"/>
      <c r="V110" s="492" t="str">
        <f>IF(AND('BR3'!$K$2="ACTIVE",'BR3'!H110&gt;0),"Yes",IF(AND('BR2'!$K$2="ACTIVE",'BR2'!H110&gt;0),"Yes",IF(AND('BR1'!$K$2="ACTIVE",'BR1'!H110&gt;0),"Yes",IF(AND('ORIGINAL BUDGET'!$K$2="ACTIVE",'ORIGINAL BUDGET'!H110&gt;0),"Yes",""))))</f>
        <v/>
      </c>
      <c r="W110" s="493"/>
      <c r="X110" s="325" t="str">
        <f>IF(AND('BR3'!$K$2="ACTIVE",'BR3'!J110&gt;0),"Yes",IF(AND('BR2'!$K$2="ACTIVE",'BR2'!J110&gt;0),"Yes",IF(AND('BR1'!$K$2="ACTIVE",'BR1'!J110&gt;0),"Yes",IF(AND('ORIGINAL BUDGET'!$K$2="ACTIVE",'ORIGINAL BUDGET'!J110&gt;0),"Yes",""))))</f>
        <v/>
      </c>
      <c r="Y110" s="493"/>
      <c r="Z110" s="325" t="str">
        <f>IF(AND('BR3'!$K$2="ACTIVE",'BR3'!L110&gt;0),"Yes",IF(AND('BR2'!$K$2="ACTIVE",'BR2'!L110&gt;0),"Yes",IF(AND('BR1'!$K$2="ACTIVE",'BR1'!L110&gt;0),"Yes",IF(AND('ORIGINAL BUDGET'!$K$2="ACTIVE",'ORIGINAL BUDGET'!L110&gt;0),"Yes",""))))</f>
        <v/>
      </c>
      <c r="AA110" s="493"/>
      <c r="AB110" s="325" t="str">
        <f>IF(AND('BR3'!$K$2="ACTIVE",'BR3'!N110&gt;0),"Yes",IF(AND('BR2'!$K$2="ACTIVE",'BR2'!N110&gt;0),"Yes",IF(AND('BR1'!$K$2="ACTIVE",'BR1'!N110&gt;0),"Yes",IF(AND('ORIGINAL BUDGET'!$K$2="ACTIVE",'ORIGINAL BUDGET'!N110&gt;0),"Yes",""))))</f>
        <v/>
      </c>
      <c r="AC110" s="493"/>
      <c r="AD110" s="325" t="str">
        <f>IF(AND('BR3'!$K$2="ACTIVE",'BR3'!P110&gt;0),"Yes",IF(AND('BR2'!$K$2="ACTIVE",'BR2'!P110&gt;0),"Yes",IF(AND('BR1'!$K$2="ACTIVE",'BR1'!P110&gt;0),"Yes",IF(AND('ORIGINAL BUDGET'!$K$2="ACTIVE",'ORIGINAL BUDGET'!P110&gt;0),"Yes",""))))</f>
        <v/>
      </c>
      <c r="AE110" s="493"/>
      <c r="AF110" s="325" t="str">
        <f>IF(AND('BR3'!$K$2="ACTIVE",'BR3'!R110&gt;0),"Yes",IF(AND('BR2'!$K$2="ACTIVE",'BR2'!R110&gt;0),"Yes",IF(AND('BR1'!$K$2="ACTIVE",'BR1'!R110&gt;0),"Yes",IF(AND('ORIGINAL BUDGET'!$K$2="ACTIVE",'ORIGINAL BUDGET'!R110&gt;0),"Yes",""))))</f>
        <v/>
      </c>
      <c r="AG110" s="493"/>
      <c r="AH110" s="493" t="str">
        <f>IF(AND('BR3'!$K$2="ACTIVE",'BR3'!T110&gt;0),"Yes",IF(AND('BR2'!$K$2="ACTIVE",'BR2'!T110&gt;0),"Yes",IF(AND('BR1'!$K$2="ACTIVE",'BR1'!T110&gt;0),"Yes",IF(AND('ORIGINAL BUDGET'!$K$2="ACTIVE",'ORIGINAL BUDGET'!T110&gt;0),"Yes",""))))</f>
        <v/>
      </c>
      <c r="AI110" s="494"/>
      <c r="AK110" s="221"/>
      <c r="AL110" s="221"/>
      <c r="AM110" s="221"/>
      <c r="AN110" s="221"/>
      <c r="AO110" s="221"/>
      <c r="AP110" s="221"/>
      <c r="AQ110" s="221"/>
      <c r="AR110" s="57"/>
      <c r="AU110" s="2"/>
      <c r="AV110" s="2"/>
      <c r="AW110" s="2"/>
      <c r="AX110" s="2"/>
      <c r="AY110" s="1104"/>
    </row>
    <row r="111" spans="1:51" ht="23.25" hidden="1" customHeight="1">
      <c r="A111" s="122">
        <v>13</v>
      </c>
      <c r="B111" s="1726">
        <f>IF($L$2="","",IF($L$2="ORIGINAL",'ORIGINAL BUDGET'!$B111,IF($L$2="BR1",'BR1'!$B111,IF($L$2="BR2",'BR2'!$B111,IF($L$2="BR3",'BR3'!$B111)))))</f>
        <v>0</v>
      </c>
      <c r="C111" s="1727">
        <f>IF($L$2="","",IF($L$2="ORIGINAL",'ORIGINAL BUDGET'!$B111,IF($L$2="BR1",'BR1'!$B111,IF($L$2="BR2",'BR2'!$B111,IF($L$2="BR3",'BR3'!$B111)))))</f>
        <v>0</v>
      </c>
      <c r="D111" s="1727">
        <f>IF($L$2="","",IF($L$2="ORIGINAL",'ORIGINAL BUDGET'!$B111,IF($L$2="BR1",'BR1'!$B111,IF($L$2="BR2",'BR2'!$B111,IF($L$2="BR3",'BR3'!$B111)))))</f>
        <v>0</v>
      </c>
      <c r="E111" s="1727">
        <f>IF($L$2="","",IF($L$2="ORIGINAL",'ORIGINAL BUDGET'!$B111,IF($L$2="BR1",'BR1'!$B111,IF($L$2="BR2",'BR2'!$B111,IF($L$2="BR3",'BR3'!$B111)))))</f>
        <v>0</v>
      </c>
      <c r="F111" s="612"/>
      <c r="G111" s="847" t="str">
        <f t="shared" si="37"/>
        <v/>
      </c>
      <c r="H111" s="810">
        <f t="shared" si="38"/>
        <v>0</v>
      </c>
      <c r="I111" s="840"/>
      <c r="J111" s="810">
        <f t="shared" si="41"/>
        <v>0</v>
      </c>
      <c r="K111" s="840"/>
      <c r="L111" s="810">
        <f t="shared" si="42"/>
        <v>0</v>
      </c>
      <c r="M111" s="840"/>
      <c r="N111" s="810">
        <f t="shared" si="43"/>
        <v>0</v>
      </c>
      <c r="O111" s="840"/>
      <c r="P111" s="810">
        <f t="shared" si="44"/>
        <v>0</v>
      </c>
      <c r="Q111" s="840"/>
      <c r="R111" s="810">
        <f t="shared" si="39"/>
        <v>0</v>
      </c>
      <c r="S111" s="840"/>
      <c r="T111" s="810">
        <f t="shared" si="40"/>
        <v>0</v>
      </c>
      <c r="U111" s="410"/>
      <c r="V111" s="492" t="str">
        <f>IF(AND('BR3'!$K$2="ACTIVE",'BR3'!H111&gt;0),"Yes",IF(AND('BR2'!$K$2="ACTIVE",'BR2'!H111&gt;0),"Yes",IF(AND('BR1'!$K$2="ACTIVE",'BR1'!H111&gt;0),"Yes",IF(AND('ORIGINAL BUDGET'!$K$2="ACTIVE",'ORIGINAL BUDGET'!H111&gt;0),"Yes",""))))</f>
        <v/>
      </c>
      <c r="W111" s="493"/>
      <c r="X111" s="325" t="str">
        <f>IF(AND('BR3'!$K$2="ACTIVE",'BR3'!J111&gt;0),"Yes",IF(AND('BR2'!$K$2="ACTIVE",'BR2'!J111&gt;0),"Yes",IF(AND('BR1'!$K$2="ACTIVE",'BR1'!J111&gt;0),"Yes",IF(AND('ORIGINAL BUDGET'!$K$2="ACTIVE",'ORIGINAL BUDGET'!J111&gt;0),"Yes",""))))</f>
        <v/>
      </c>
      <c r="Y111" s="493"/>
      <c r="Z111" s="325" t="str">
        <f>IF(AND('BR3'!$K$2="ACTIVE",'BR3'!L111&gt;0),"Yes",IF(AND('BR2'!$K$2="ACTIVE",'BR2'!L111&gt;0),"Yes",IF(AND('BR1'!$K$2="ACTIVE",'BR1'!L111&gt;0),"Yes",IF(AND('ORIGINAL BUDGET'!$K$2="ACTIVE",'ORIGINAL BUDGET'!L111&gt;0),"Yes",""))))</f>
        <v/>
      </c>
      <c r="AA111" s="493"/>
      <c r="AB111" s="325" t="str">
        <f>IF(AND('BR3'!$K$2="ACTIVE",'BR3'!N111&gt;0),"Yes",IF(AND('BR2'!$K$2="ACTIVE",'BR2'!N111&gt;0),"Yes",IF(AND('BR1'!$K$2="ACTIVE",'BR1'!N111&gt;0),"Yes",IF(AND('ORIGINAL BUDGET'!$K$2="ACTIVE",'ORIGINAL BUDGET'!N111&gt;0),"Yes",""))))</f>
        <v/>
      </c>
      <c r="AC111" s="493"/>
      <c r="AD111" s="325" t="str">
        <f>IF(AND('BR3'!$K$2="ACTIVE",'BR3'!P111&gt;0),"Yes",IF(AND('BR2'!$K$2="ACTIVE",'BR2'!P111&gt;0),"Yes",IF(AND('BR1'!$K$2="ACTIVE",'BR1'!P111&gt;0),"Yes",IF(AND('ORIGINAL BUDGET'!$K$2="ACTIVE",'ORIGINAL BUDGET'!P111&gt;0),"Yes",""))))</f>
        <v/>
      </c>
      <c r="AE111" s="493"/>
      <c r="AF111" s="325" t="str">
        <f>IF(AND('BR3'!$K$2="ACTIVE",'BR3'!R111&gt;0),"Yes",IF(AND('BR2'!$K$2="ACTIVE",'BR2'!R111&gt;0),"Yes",IF(AND('BR1'!$K$2="ACTIVE",'BR1'!R111&gt;0),"Yes",IF(AND('ORIGINAL BUDGET'!$K$2="ACTIVE",'ORIGINAL BUDGET'!R111&gt;0),"Yes",""))))</f>
        <v/>
      </c>
      <c r="AG111" s="493"/>
      <c r="AH111" s="493" t="str">
        <f>IF(AND('BR3'!$K$2="ACTIVE",'BR3'!T111&gt;0),"Yes",IF(AND('BR2'!$K$2="ACTIVE",'BR2'!T111&gt;0),"Yes",IF(AND('BR1'!$K$2="ACTIVE",'BR1'!T111&gt;0),"Yes",IF(AND('ORIGINAL BUDGET'!$K$2="ACTIVE",'ORIGINAL BUDGET'!T111&gt;0),"Yes",""))))</f>
        <v/>
      </c>
      <c r="AI111" s="494"/>
      <c r="AK111" s="221"/>
      <c r="AL111" s="221"/>
      <c r="AM111" s="221"/>
      <c r="AN111" s="221"/>
      <c r="AO111" s="221"/>
      <c r="AP111" s="221"/>
      <c r="AQ111" s="221"/>
      <c r="AR111" s="57"/>
      <c r="AU111" s="2"/>
      <c r="AV111" s="2"/>
      <c r="AW111" s="2"/>
      <c r="AX111" s="2"/>
      <c r="AY111" s="1104"/>
    </row>
    <row r="112" spans="1:51" ht="23.25" hidden="1" customHeight="1">
      <c r="A112" s="122">
        <v>14</v>
      </c>
      <c r="B112" s="1726">
        <f>IF($L$2="","",IF($L$2="ORIGINAL",'ORIGINAL BUDGET'!$B112,IF($L$2="BR1",'BR1'!$B112,IF($L$2="BR2",'BR2'!$B112,IF($L$2="BR3",'BR3'!$B112)))))</f>
        <v>0</v>
      </c>
      <c r="C112" s="1727">
        <f>IF($L$2="","",IF($L$2="ORIGINAL",'ORIGINAL BUDGET'!$B112,IF($L$2="BR1",'BR1'!$B112,IF($L$2="BR2",'BR2'!$B112,IF($L$2="BR3",'BR3'!$B112)))))</f>
        <v>0</v>
      </c>
      <c r="D112" s="1727">
        <f>IF($L$2="","",IF($L$2="ORIGINAL",'ORIGINAL BUDGET'!$B112,IF($L$2="BR1",'BR1'!$B112,IF($L$2="BR2",'BR2'!$B112,IF($L$2="BR3",'BR3'!$B112)))))</f>
        <v>0</v>
      </c>
      <c r="E112" s="1728">
        <f>IF($L$2="","",IF($L$2="ORIGINAL",'ORIGINAL BUDGET'!$B112,IF($L$2="BR1",'BR1'!$B112,IF($L$2="BR2",'BR2'!$B112,IF($L$2="BR3",'BR3'!$B112)))))</f>
        <v>0</v>
      </c>
      <c r="F112" s="612"/>
      <c r="G112" s="847" t="str">
        <f t="shared" si="37"/>
        <v/>
      </c>
      <c r="H112" s="810">
        <f t="shared" si="38"/>
        <v>0</v>
      </c>
      <c r="I112" s="840"/>
      <c r="J112" s="810">
        <f t="shared" si="41"/>
        <v>0</v>
      </c>
      <c r="K112" s="840"/>
      <c r="L112" s="810">
        <f t="shared" si="42"/>
        <v>0</v>
      </c>
      <c r="M112" s="840"/>
      <c r="N112" s="810">
        <f t="shared" si="43"/>
        <v>0</v>
      </c>
      <c r="O112" s="840"/>
      <c r="P112" s="810">
        <f t="shared" si="44"/>
        <v>0</v>
      </c>
      <c r="Q112" s="840"/>
      <c r="R112" s="810">
        <f t="shared" si="39"/>
        <v>0</v>
      </c>
      <c r="S112" s="840"/>
      <c r="T112" s="810">
        <f t="shared" si="40"/>
        <v>0</v>
      </c>
      <c r="U112" s="410"/>
      <c r="V112" s="492" t="str">
        <f>IF(AND('BR3'!$K$2="ACTIVE",'BR3'!H112&gt;0),"Yes",IF(AND('BR2'!$K$2="ACTIVE",'BR2'!H112&gt;0),"Yes",IF(AND('BR1'!$K$2="ACTIVE",'BR1'!H112&gt;0),"Yes",IF(AND('ORIGINAL BUDGET'!$K$2="ACTIVE",'ORIGINAL BUDGET'!H112&gt;0),"Yes",""))))</f>
        <v/>
      </c>
      <c r="W112" s="493"/>
      <c r="X112" s="325" t="str">
        <f>IF(AND('BR3'!$K$2="ACTIVE",'BR3'!J112&gt;0),"Yes",IF(AND('BR2'!$K$2="ACTIVE",'BR2'!J112&gt;0),"Yes",IF(AND('BR1'!$K$2="ACTIVE",'BR1'!J112&gt;0),"Yes",IF(AND('ORIGINAL BUDGET'!$K$2="ACTIVE",'ORIGINAL BUDGET'!J112&gt;0),"Yes",""))))</f>
        <v/>
      </c>
      <c r="Y112" s="493"/>
      <c r="Z112" s="325" t="str">
        <f>IF(AND('BR3'!$K$2="ACTIVE",'BR3'!L112&gt;0),"Yes",IF(AND('BR2'!$K$2="ACTIVE",'BR2'!L112&gt;0),"Yes",IF(AND('BR1'!$K$2="ACTIVE",'BR1'!L112&gt;0),"Yes",IF(AND('ORIGINAL BUDGET'!$K$2="ACTIVE",'ORIGINAL BUDGET'!L112&gt;0),"Yes",""))))</f>
        <v/>
      </c>
      <c r="AA112" s="493"/>
      <c r="AB112" s="325" t="str">
        <f>IF(AND('BR3'!$K$2="ACTIVE",'BR3'!N112&gt;0),"Yes",IF(AND('BR2'!$K$2="ACTIVE",'BR2'!N112&gt;0),"Yes",IF(AND('BR1'!$K$2="ACTIVE",'BR1'!N112&gt;0),"Yes",IF(AND('ORIGINAL BUDGET'!$K$2="ACTIVE",'ORIGINAL BUDGET'!N112&gt;0),"Yes",""))))</f>
        <v/>
      </c>
      <c r="AC112" s="493"/>
      <c r="AD112" s="325" t="str">
        <f>IF(AND('BR3'!$K$2="ACTIVE",'BR3'!P112&gt;0),"Yes",IF(AND('BR2'!$K$2="ACTIVE",'BR2'!P112&gt;0),"Yes",IF(AND('BR1'!$K$2="ACTIVE",'BR1'!P112&gt;0),"Yes",IF(AND('ORIGINAL BUDGET'!$K$2="ACTIVE",'ORIGINAL BUDGET'!P112&gt;0),"Yes",""))))</f>
        <v/>
      </c>
      <c r="AE112" s="493"/>
      <c r="AF112" s="325" t="str">
        <f>IF(AND('BR3'!$K$2="ACTIVE",'BR3'!R112&gt;0),"Yes",IF(AND('BR2'!$K$2="ACTIVE",'BR2'!R112&gt;0),"Yes",IF(AND('BR1'!$K$2="ACTIVE",'BR1'!R112&gt;0),"Yes",IF(AND('ORIGINAL BUDGET'!$K$2="ACTIVE",'ORIGINAL BUDGET'!R112&gt;0),"Yes",""))))</f>
        <v/>
      </c>
      <c r="AG112" s="493"/>
      <c r="AH112" s="493" t="str">
        <f>IF(AND('BR3'!$K$2="ACTIVE",'BR3'!T112&gt;0),"Yes",IF(AND('BR2'!$K$2="ACTIVE",'BR2'!T112&gt;0),"Yes",IF(AND('BR1'!$K$2="ACTIVE",'BR1'!T112&gt;0),"Yes",IF(AND('ORIGINAL BUDGET'!$K$2="ACTIVE",'ORIGINAL BUDGET'!T112&gt;0),"Yes",""))))</f>
        <v/>
      </c>
      <c r="AI112" s="494"/>
      <c r="AK112" s="221"/>
      <c r="AL112" s="221"/>
      <c r="AM112" s="221"/>
      <c r="AN112" s="221"/>
      <c r="AO112" s="221"/>
      <c r="AP112" s="221"/>
      <c r="AQ112" s="221"/>
      <c r="AR112" s="57"/>
      <c r="AU112" s="2"/>
      <c r="AV112" s="2"/>
      <c r="AW112" s="2"/>
      <c r="AX112" s="2"/>
      <c r="AY112" s="1104"/>
    </row>
    <row r="113" spans="1:51" ht="23.25" hidden="1" customHeight="1" thickBot="1">
      <c r="A113" s="122">
        <v>15</v>
      </c>
      <c r="B113" s="1729">
        <f>IF($L$2="","",IF($L$2="ORIGINAL",'ORIGINAL BUDGET'!$B113,IF($L$2="BR1",'BR1'!$B113,IF($L$2="BR2",'BR2'!$B113,IF($L$2="BR3",'BR3'!$B113)))))</f>
        <v>0</v>
      </c>
      <c r="C113" s="1730">
        <f>IF($L$2="","",IF($L$2="ORIGINAL",'ORIGINAL BUDGET'!$B113,IF($L$2="BR1",'BR1'!$B113,IF($L$2="BR2",'BR2'!$B113,IF($L$2="BR3",'BR3'!$B113)))))</f>
        <v>0</v>
      </c>
      <c r="D113" s="1730">
        <f>IF($L$2="","",IF($L$2="ORIGINAL",'ORIGINAL BUDGET'!$B113,IF($L$2="BR1",'BR1'!$B113,IF($L$2="BR2",'BR2'!$B113,IF($L$2="BR3",'BR3'!$B113)))))</f>
        <v>0</v>
      </c>
      <c r="E113" s="1731">
        <f>IF($L$2="","",IF($L$2="ORIGINAL",'ORIGINAL BUDGET'!$B113,IF($L$2="BR1",'BR1'!$B113,IF($L$2="BR2",'BR2'!$B113,IF($L$2="BR3",'BR3'!$B113)))))</f>
        <v>0</v>
      </c>
      <c r="F113" s="613"/>
      <c r="G113" s="848" t="str">
        <f t="shared" si="37"/>
        <v/>
      </c>
      <c r="H113" s="813">
        <f t="shared" si="38"/>
        <v>0</v>
      </c>
      <c r="I113" s="840"/>
      <c r="J113" s="813">
        <f t="shared" si="41"/>
        <v>0</v>
      </c>
      <c r="K113" s="840"/>
      <c r="L113" s="813">
        <f t="shared" si="42"/>
        <v>0</v>
      </c>
      <c r="M113" s="840"/>
      <c r="N113" s="813">
        <f t="shared" si="43"/>
        <v>0</v>
      </c>
      <c r="O113" s="840"/>
      <c r="P113" s="813">
        <f t="shared" si="44"/>
        <v>0</v>
      </c>
      <c r="Q113" s="840"/>
      <c r="R113" s="813">
        <f t="shared" si="39"/>
        <v>0</v>
      </c>
      <c r="S113" s="840"/>
      <c r="T113" s="813">
        <f t="shared" si="40"/>
        <v>0</v>
      </c>
      <c r="U113" s="410"/>
      <c r="V113" s="495" t="str">
        <f>IF(AND('BR3'!$K$2="ACTIVE",'BR3'!H113&gt;0),"Yes",IF(AND('BR2'!$K$2="ACTIVE",'BR2'!H113&gt;0),"Yes",IF(AND('BR1'!$K$2="ACTIVE",'BR1'!H113&gt;0),"Yes",IF(AND('ORIGINAL BUDGET'!$K$2="ACTIVE",'ORIGINAL BUDGET'!H113&gt;0),"Yes",""))))</f>
        <v/>
      </c>
      <c r="W113" s="497"/>
      <c r="X113" s="496" t="str">
        <f>IF(AND('BR3'!$K$2="ACTIVE",'BR3'!J113&gt;0),"Yes",IF(AND('BR2'!$K$2="ACTIVE",'BR2'!J113&gt;0),"Yes",IF(AND('BR1'!$K$2="ACTIVE",'BR1'!J113&gt;0),"Yes",IF(AND('ORIGINAL BUDGET'!$K$2="ACTIVE",'ORIGINAL BUDGET'!J113&gt;0),"Yes",""))))</f>
        <v/>
      </c>
      <c r="Y113" s="497"/>
      <c r="Z113" s="496" t="str">
        <f>IF(AND('BR3'!$K$2="ACTIVE",'BR3'!L113&gt;0),"Yes",IF(AND('BR2'!$K$2="ACTIVE",'BR2'!L113&gt;0),"Yes",IF(AND('BR1'!$K$2="ACTIVE",'BR1'!L113&gt;0),"Yes",IF(AND('ORIGINAL BUDGET'!$K$2="ACTIVE",'ORIGINAL BUDGET'!L113&gt;0),"Yes",""))))</f>
        <v/>
      </c>
      <c r="AA113" s="497"/>
      <c r="AB113" s="496" t="str">
        <f>IF(AND('BR3'!$K$2="ACTIVE",'BR3'!N113&gt;0),"Yes",IF(AND('BR2'!$K$2="ACTIVE",'BR2'!N113&gt;0),"Yes",IF(AND('BR1'!$K$2="ACTIVE",'BR1'!N113&gt;0),"Yes",IF(AND('ORIGINAL BUDGET'!$K$2="ACTIVE",'ORIGINAL BUDGET'!N113&gt;0),"Yes",""))))</f>
        <v/>
      </c>
      <c r="AC113" s="497"/>
      <c r="AD113" s="496" t="str">
        <f>IF(AND('BR3'!$K$2="ACTIVE",'BR3'!P113&gt;0),"Yes",IF(AND('BR2'!$K$2="ACTIVE",'BR2'!P113&gt;0),"Yes",IF(AND('BR1'!$K$2="ACTIVE",'BR1'!P113&gt;0),"Yes",IF(AND('ORIGINAL BUDGET'!$K$2="ACTIVE",'ORIGINAL BUDGET'!P113&gt;0),"Yes",""))))</f>
        <v/>
      </c>
      <c r="AE113" s="497"/>
      <c r="AF113" s="496" t="str">
        <f>IF(AND('BR3'!$K$2="ACTIVE",'BR3'!R113&gt;0),"Yes",IF(AND('BR2'!$K$2="ACTIVE",'BR2'!R113&gt;0),"Yes",IF(AND('BR1'!$K$2="ACTIVE",'BR1'!R113&gt;0),"Yes",IF(AND('ORIGINAL BUDGET'!$K$2="ACTIVE",'ORIGINAL BUDGET'!R113&gt;0),"Yes",""))))</f>
        <v/>
      </c>
      <c r="AG113" s="497"/>
      <c r="AH113" s="497" t="str">
        <f>IF(AND('BR3'!$K$2="ACTIVE",'BR3'!T113&gt;0),"Yes",IF(AND('BR2'!$K$2="ACTIVE",'BR2'!T113&gt;0),"Yes",IF(AND('BR1'!$K$2="ACTIVE",'BR1'!T113&gt;0),"Yes",IF(AND('ORIGINAL BUDGET'!$K$2="ACTIVE",'ORIGINAL BUDGET'!T113&gt;0),"Yes",""))))</f>
        <v/>
      </c>
      <c r="AI113" s="498"/>
      <c r="AK113" s="221"/>
      <c r="AL113" s="221"/>
      <c r="AM113" s="221"/>
      <c r="AN113" s="221"/>
      <c r="AO113" s="221"/>
      <c r="AP113" s="221"/>
      <c r="AQ113" s="221"/>
      <c r="AR113" s="57"/>
      <c r="AU113" s="2"/>
      <c r="AV113" s="2"/>
      <c r="AW113" s="2"/>
      <c r="AX113" s="2"/>
      <c r="AY113" s="1104"/>
    </row>
    <row r="114" spans="1:51" ht="15.95" customHeight="1" thickTop="1" thickBot="1">
      <c r="A114" s="435"/>
      <c r="B114" s="520"/>
      <c r="C114" s="521"/>
      <c r="D114" s="522"/>
      <c r="E114" s="523"/>
      <c r="F114" s="436"/>
      <c r="G114" s="849"/>
      <c r="H114" s="437"/>
      <c r="I114" s="849"/>
      <c r="J114" s="437"/>
      <c r="K114" s="849"/>
      <c r="L114" s="437"/>
      <c r="M114" s="849"/>
      <c r="N114" s="437"/>
      <c r="O114" s="849"/>
      <c r="P114" s="437"/>
      <c r="Q114" s="849"/>
      <c r="R114" s="437"/>
      <c r="S114" s="849"/>
      <c r="T114" s="437"/>
      <c r="U114" s="214"/>
      <c r="V114" s="499"/>
      <c r="W114" s="504"/>
      <c r="X114" s="504">
        <f>SUM(X99:X113)</f>
        <v>0</v>
      </c>
      <c r="Y114" s="504"/>
      <c r="Z114" s="504">
        <f>SUM(Z99:Z113)</f>
        <v>0</v>
      </c>
      <c r="AA114" s="504"/>
      <c r="AB114" s="504">
        <f>SUM(AB99:AB113)</f>
        <v>0</v>
      </c>
      <c r="AC114" s="504"/>
      <c r="AD114" s="504">
        <f>SUM(AD99:AD113)</f>
        <v>0</v>
      </c>
      <c r="AE114" s="504"/>
      <c r="AF114" s="504">
        <f>SUM(AF99:AF113)</f>
        <v>0</v>
      </c>
      <c r="AG114" s="504"/>
      <c r="AH114" s="504">
        <f>SUM(AH99:AH113)</f>
        <v>0</v>
      </c>
      <c r="AI114" s="504"/>
      <c r="AL114" s="2"/>
      <c r="AM114" s="2"/>
      <c r="AN114" s="2"/>
      <c r="AO114" s="2"/>
      <c r="AP114" s="2"/>
      <c r="AQ114" s="2"/>
      <c r="AR114" s="2"/>
      <c r="AU114" s="2"/>
      <c r="AV114" s="2"/>
      <c r="AW114" s="2"/>
      <c r="AX114" s="2"/>
      <c r="AY114" s="1104"/>
    </row>
    <row r="115" spans="1:51" ht="24" customHeight="1" thickTop="1">
      <c r="A115" s="1739" t="str">
        <f>A13</f>
        <v>CAPITAL EXPENDITURES</v>
      </c>
      <c r="B115" s="1740"/>
      <c r="C115" s="1740"/>
      <c r="D115" s="1740"/>
      <c r="E115" s="1740"/>
      <c r="F115" s="1740"/>
      <c r="G115" s="1736" t="s">
        <v>84</v>
      </c>
      <c r="H115" s="1737"/>
      <c r="I115" s="1737"/>
      <c r="J115" s="1737"/>
      <c r="K115" s="1737"/>
      <c r="L115" s="1737"/>
      <c r="M115" s="1737"/>
      <c r="N115" s="1737"/>
      <c r="O115" s="1737"/>
      <c r="P115" s="1737"/>
      <c r="Q115" s="1737"/>
      <c r="R115" s="1737"/>
      <c r="S115" s="1737"/>
      <c r="T115" s="1737"/>
      <c r="U115" s="947"/>
      <c r="V115" s="1720" t="s">
        <v>155</v>
      </c>
      <c r="W115" s="1721"/>
      <c r="X115" s="1721"/>
      <c r="Y115" s="1721"/>
      <c r="Z115" s="1721"/>
      <c r="AA115" s="1721"/>
      <c r="AB115" s="1721"/>
      <c r="AC115" s="1721"/>
      <c r="AD115" s="1721"/>
      <c r="AE115" s="1721"/>
      <c r="AF115" s="1721"/>
      <c r="AG115" s="1721"/>
      <c r="AH115" s="1721"/>
      <c r="AI115" s="1722"/>
      <c r="AL115" s="1738"/>
      <c r="AM115" s="1738"/>
      <c r="AN115" s="1738"/>
      <c r="AO115" s="475"/>
      <c r="AP115" s="1084"/>
      <c r="AQ115" s="1084"/>
      <c r="AR115" s="1084"/>
      <c r="AY115" s="1104"/>
    </row>
    <row r="116" spans="1:51" ht="15.6" customHeight="1" thickBot="1">
      <c r="A116" s="1584"/>
      <c r="B116" s="1586"/>
      <c r="C116" s="1586"/>
      <c r="D116" s="1586"/>
      <c r="E116" s="1586"/>
      <c r="F116" s="1586"/>
      <c r="G116" s="1226" t="str">
        <f>'Fund Rec'!G110</f>
        <v/>
      </c>
      <c r="H116" s="1227">
        <f>'Fund Rec'!H110</f>
        <v>0</v>
      </c>
      <c r="I116" s="1228" t="str">
        <f>'Fund Rec'!I110</f>
        <v/>
      </c>
      <c r="J116" s="1227">
        <f>'Fund Rec'!J110</f>
        <v>0</v>
      </c>
      <c r="K116" s="1228" t="str">
        <f>'Fund Rec'!K110</f>
        <v/>
      </c>
      <c r="L116" s="1227">
        <f>'Fund Rec'!L110</f>
        <v>0</v>
      </c>
      <c r="M116" s="1228" t="str">
        <f>'Fund Rec'!M110</f>
        <v/>
      </c>
      <c r="N116" s="1227">
        <f>'Fund Rec'!N110</f>
        <v>0</v>
      </c>
      <c r="O116" s="1229" t="str">
        <f>'Fund Rec'!O110</f>
        <v/>
      </c>
      <c r="P116" s="697">
        <f>'Fund Rec'!P110</f>
        <v>0</v>
      </c>
      <c r="Q116" s="1229" t="str">
        <f>'Fund Rec'!Q110</f>
        <v/>
      </c>
      <c r="R116" s="1230">
        <f>'Fund Rec'!R110</f>
        <v>0</v>
      </c>
      <c r="S116" s="1229" t="str">
        <f>'Fund Rec'!S110</f>
        <v/>
      </c>
      <c r="T116" s="697">
        <f>'Fund Rec'!T110</f>
        <v>0</v>
      </c>
      <c r="U116" s="408"/>
      <c r="V116" s="1732" t="str">
        <f>$G$5</f>
        <v>RPPC, 53110</v>
      </c>
      <c r="W116" s="1716"/>
      <c r="X116" s="1716" t="str">
        <f>$I$5</f>
        <v>RPPC , 53129</v>
      </c>
      <c r="Y116" s="1716"/>
      <c r="Z116" s="1716" t="str">
        <f>$K$5</f>
        <v/>
      </c>
      <c r="AA116" s="1716"/>
      <c r="AB116" s="1716" t="str">
        <f>$M$5</f>
        <v/>
      </c>
      <c r="AC116" s="1716"/>
      <c r="AD116" s="1716" t="str">
        <f>$O$5</f>
        <v/>
      </c>
      <c r="AE116" s="1716"/>
      <c r="AF116" s="1716" t="str">
        <f>$Q$5</f>
        <v/>
      </c>
      <c r="AG116" s="1716"/>
      <c r="AH116" s="1716" t="str">
        <f>$S$5</f>
        <v/>
      </c>
      <c r="AI116" s="1718"/>
      <c r="AL116" s="2"/>
      <c r="AM116" s="2"/>
      <c r="AN116" s="2"/>
      <c r="AO116" s="2"/>
      <c r="AP116" s="2"/>
      <c r="AQ116" s="2"/>
      <c r="AR116" s="2"/>
      <c r="AY116" s="1104"/>
    </row>
    <row r="117" spans="1:51" ht="25.5" customHeight="1" thickTop="1" thickBot="1">
      <c r="A117" s="131"/>
      <c r="B117" s="159"/>
      <c r="C117" s="159"/>
      <c r="D117" s="18"/>
      <c r="E117" s="130" t="str">
        <f>'ORIGINAL BUDGET'!E117</f>
        <v>TOTAL CAPITAL EXPENDITURES</v>
      </c>
      <c r="F117" s="1112">
        <f>SUM(F118:F132)</f>
        <v>0</v>
      </c>
      <c r="G117" s="614"/>
      <c r="H117" s="615">
        <f>SUM(H118:H132)</f>
        <v>0</v>
      </c>
      <c r="I117" s="607"/>
      <c r="J117" s="605">
        <f>SUM(J118:J132)</f>
        <v>0</v>
      </c>
      <c r="K117" s="607"/>
      <c r="L117" s="596">
        <f>SUM(L118:L132)</f>
        <v>0</v>
      </c>
      <c r="M117" s="695"/>
      <c r="N117" s="596">
        <f>SUM(N118:N132)</f>
        <v>0</v>
      </c>
      <c r="O117" s="695"/>
      <c r="P117" s="596">
        <f>SUM(P118:P132)</f>
        <v>0</v>
      </c>
      <c r="Q117" s="607"/>
      <c r="R117" s="596">
        <f>SUM(R118:R132)</f>
        <v>0</v>
      </c>
      <c r="S117" s="695"/>
      <c r="T117" s="596">
        <f>SUM(T118:T132)</f>
        <v>0</v>
      </c>
      <c r="U117" s="409"/>
      <c r="V117" s="1733"/>
      <c r="W117" s="1717"/>
      <c r="X117" s="1717"/>
      <c r="Y117" s="1717"/>
      <c r="Z117" s="1717"/>
      <c r="AA117" s="1717"/>
      <c r="AB117" s="1717"/>
      <c r="AC117" s="1717"/>
      <c r="AD117" s="1717"/>
      <c r="AE117" s="1717"/>
      <c r="AF117" s="1717"/>
      <c r="AG117" s="1717"/>
      <c r="AH117" s="1717"/>
      <c r="AI117" s="1719"/>
      <c r="AL117" s="221"/>
      <c r="AM117" s="221"/>
      <c r="AN117" s="222"/>
      <c r="AO117" s="222"/>
      <c r="AP117" s="222"/>
      <c r="AQ117" s="222"/>
      <c r="AR117" s="222"/>
      <c r="AY117" s="1104"/>
    </row>
    <row r="118" spans="1:51" ht="23.25" customHeight="1" thickTop="1">
      <c r="A118" s="122">
        <v>1</v>
      </c>
      <c r="B118" s="1726">
        <f>IF($L$2="","",IF($L$2="ORIGINAL",'ORIGINAL BUDGET'!$B118,IF($L$2="BR1",'BR1'!$B118,IF($L$2="BR2",'BR2'!$B118,IF($L$2="BR3",'BR3'!$B118)))))</f>
        <v>0</v>
      </c>
      <c r="C118" s="1727">
        <f>IF($L$2="","",IF($L$2="ORIGINAL",'ORIGINAL BUDGET'!$B118,IF($L$2="BR1",'BR1'!$B118,IF($L$2="BR2",'BR2'!$B118,IF($L$2="BR3",'BR3'!$B118)))))</f>
        <v>0</v>
      </c>
      <c r="D118" s="1727">
        <f>IF($L$2="","",IF($L$2="ORIGINAL",'ORIGINAL BUDGET'!$B118,IF($L$2="BR1",'BR1'!$B118,IF($L$2="BR2",'BR2'!$B118,IF($L$2="BR3",'BR3'!$B118)))))</f>
        <v>0</v>
      </c>
      <c r="E118" s="1728">
        <f>IF($L$2="","",IF($L$2="ORIGINAL",'ORIGINAL BUDGET'!$B118,IF($L$2="BR1",'BR1'!$B118,IF($L$2="BR2",'BR2'!$B118,IF($L$2="BR3",'BR3'!$B118)))))</f>
        <v>0</v>
      </c>
      <c r="F118" s="1111"/>
      <c r="G118" s="847" t="str">
        <f t="shared" ref="G118:G132" si="45">IF(AND(F118&lt;&gt;0, 1-I118-K118-Q118-S118-M118-O118),1-I118-K118-Q118-S118-M118-O118,"")</f>
        <v/>
      </c>
      <c r="H118" s="810">
        <f t="shared" ref="H118:H132" si="46">IF(AND(G118*F118&lt;0.0001,G118*F118&gt;0),"",G118*F118)</f>
        <v>0</v>
      </c>
      <c r="I118" s="840"/>
      <c r="J118" s="810">
        <f>I118*F118</f>
        <v>0</v>
      </c>
      <c r="K118" s="842"/>
      <c r="L118" s="810">
        <f>K118*F118</f>
        <v>0</v>
      </c>
      <c r="M118" s="842"/>
      <c r="N118" s="810">
        <f>M118*F118</f>
        <v>0</v>
      </c>
      <c r="O118" s="842"/>
      <c r="P118" s="810">
        <f>O118*F118</f>
        <v>0</v>
      </c>
      <c r="Q118" s="842"/>
      <c r="R118" s="810">
        <f t="shared" ref="R118:R132" si="47">Q118*F118</f>
        <v>0</v>
      </c>
      <c r="S118" s="842"/>
      <c r="T118" s="810">
        <f t="shared" ref="T118:T132" si="48">S118*F118</f>
        <v>0</v>
      </c>
      <c r="U118" s="410"/>
      <c r="V118" s="492" t="str">
        <f>IF(AND('BR3'!$K$2="ACTIVE",'BR3'!H118&gt;0),"Yes",IF(AND('BR2'!$K$2="ACTIVE",'BR2'!H118&gt;0),"Yes",IF(AND('BR1'!$K$2="ACTIVE",'BR1'!H118&gt;0),"Yes",IF(AND('ORIGINAL BUDGET'!$K$2="ACTIVE",'ORIGINAL BUDGET'!H118&gt;0),"Yes",""))))</f>
        <v/>
      </c>
      <c r="W118" s="325"/>
      <c r="X118" s="325" t="str">
        <f>IF(AND('BR3'!$K$2="ACTIVE",'BR3'!J118&gt;0),"Yes",IF(AND('BR2'!$K$2="ACTIVE",'BR2'!J118&gt;0),"Yes",IF(AND('BR1'!$K$2="ACTIVE",'BR1'!J118&gt;0),"Yes",IF(AND('ORIGINAL BUDGET'!$K$2="ACTIVE",'ORIGINAL BUDGET'!J118&gt;0),"Yes",""))))</f>
        <v/>
      </c>
      <c r="Y118" s="325"/>
      <c r="Z118" s="325" t="str">
        <f>IF(AND('BR3'!$K$2="ACTIVE",'BR3'!L118&gt;0),"Yes",IF(AND('BR2'!$K$2="ACTIVE",'BR2'!L118&gt;0),"Yes",IF(AND('BR1'!$K$2="ACTIVE",'BR1'!L118&gt;0),"Yes",IF(AND('ORIGINAL BUDGET'!$K$2="ACTIVE",'ORIGINAL BUDGET'!L118&gt;0),"Yes",""))))</f>
        <v/>
      </c>
      <c r="AA118" s="325"/>
      <c r="AB118" s="325" t="str">
        <f>IF(AND('BR3'!$K$2="ACTIVE",'BR3'!N118&gt;0),"Yes",IF(AND('BR2'!$K$2="ACTIVE",'BR2'!N118&gt;0),"Yes",IF(AND('BR1'!$K$2="ACTIVE",'BR1'!N118&gt;0),"Yes",IF(AND('ORIGINAL BUDGET'!$K$2="ACTIVE",'ORIGINAL BUDGET'!N118&gt;0),"Yes",""))))</f>
        <v/>
      </c>
      <c r="AC118" s="325"/>
      <c r="AD118" s="325" t="str">
        <f>IF(AND('BR3'!$K$2="ACTIVE",'BR3'!P118&gt;0),"Yes",IF(AND('BR2'!$K$2="ACTIVE",'BR2'!P118&gt;0),"Yes",IF(AND('BR1'!$K$2="ACTIVE",'BR1'!P118&gt;0),"Yes",IF(AND('ORIGINAL BUDGET'!$K$2="ACTIVE",'ORIGINAL BUDGET'!P118&gt;0),"Yes",""))))</f>
        <v/>
      </c>
      <c r="AE118" s="325"/>
      <c r="AF118" s="325" t="str">
        <f>IF(AND('BR3'!$K$2="ACTIVE",'BR3'!R118&gt;0),"Yes",IF(AND('BR2'!$K$2="ACTIVE",'BR2'!R118&gt;0),"Yes",IF(AND('BR1'!$K$2="ACTIVE",'BR1'!R118&gt;0),"Yes",IF(AND('ORIGINAL BUDGET'!$K$2="ACTIVE",'ORIGINAL BUDGET'!R118&gt;0),"Yes",""))))</f>
        <v/>
      </c>
      <c r="AG118" s="325"/>
      <c r="AH118" s="493" t="str">
        <f>IF(AND('BR3'!$K$2="ACTIVE",'BR3'!T118&gt;0),"Yes",IF(AND('BR2'!$K$2="ACTIVE",'BR2'!T118&gt;0),"Yes",IF(AND('BR1'!$K$2="ACTIVE",'BR1'!T118&gt;0),"Yes",IF(AND('ORIGINAL BUDGET'!$K$2="ACTIVE",'ORIGINAL BUDGET'!T118&gt;0),"Yes",""))))</f>
        <v/>
      </c>
      <c r="AI118" s="500"/>
      <c r="AL118" s="221"/>
      <c r="AM118" s="221"/>
      <c r="AN118" s="221"/>
      <c r="AO118" s="221"/>
      <c r="AP118" s="221"/>
      <c r="AQ118" s="221"/>
      <c r="AR118" s="57"/>
      <c r="AY118" s="1104"/>
    </row>
    <row r="119" spans="1:51" ht="23.25" customHeight="1">
      <c r="A119" s="122">
        <v>2</v>
      </c>
      <c r="B119" s="1726">
        <f>IF($L$2="","",IF($L$2="ORIGINAL",'ORIGINAL BUDGET'!$B119,IF($L$2="BR1",'BR1'!$B119,IF($L$2="BR2",'BR2'!$B119,IF($L$2="BR3",'BR3'!$B119)))))</f>
        <v>0</v>
      </c>
      <c r="C119" s="1727">
        <f>IF($L$2="","",IF($L$2="ORIGINAL",'ORIGINAL BUDGET'!$B119,IF($L$2="BR1",'BR1'!$B119,IF($L$2="BR2",'BR2'!$B119,IF($L$2="BR3",'BR3'!$B119)))))</f>
        <v>0</v>
      </c>
      <c r="D119" s="1727">
        <f>IF($L$2="","",IF($L$2="ORIGINAL",'ORIGINAL BUDGET'!$B119,IF($L$2="BR1",'BR1'!$B119,IF($L$2="BR2",'BR2'!$B119,IF($L$2="BR3",'BR3'!$B119)))))</f>
        <v>0</v>
      </c>
      <c r="E119" s="1728">
        <f>IF($L$2="","",IF($L$2="ORIGINAL",'ORIGINAL BUDGET'!$B119,IF($L$2="BR1",'BR1'!$B119,IF($L$2="BR2",'BR2'!$B119,IF($L$2="BR3",'BR3'!$B119)))))</f>
        <v>0</v>
      </c>
      <c r="F119" s="612"/>
      <c r="G119" s="847" t="str">
        <f t="shared" si="45"/>
        <v/>
      </c>
      <c r="H119" s="810">
        <f t="shared" si="46"/>
        <v>0</v>
      </c>
      <c r="I119" s="840"/>
      <c r="J119" s="810">
        <f t="shared" ref="J119:J132" si="49">I119*F119</f>
        <v>0</v>
      </c>
      <c r="K119" s="842"/>
      <c r="L119" s="810">
        <f t="shared" ref="L119:L132" si="50">K119*F119</f>
        <v>0</v>
      </c>
      <c r="M119" s="842"/>
      <c r="N119" s="810">
        <f t="shared" ref="N119:N132" si="51">M119*F119</f>
        <v>0</v>
      </c>
      <c r="O119" s="842"/>
      <c r="P119" s="810">
        <f t="shared" ref="P119:P132" si="52">O119*F119</f>
        <v>0</v>
      </c>
      <c r="Q119" s="842"/>
      <c r="R119" s="810">
        <f t="shared" si="47"/>
        <v>0</v>
      </c>
      <c r="S119" s="842"/>
      <c r="T119" s="810">
        <f t="shared" si="48"/>
        <v>0</v>
      </c>
      <c r="U119" s="410"/>
      <c r="V119" s="492" t="str">
        <f>IF(AND('BR3'!$K$2="ACTIVE",'BR3'!H119&gt;0),"Yes",IF(AND('BR2'!$K$2="ACTIVE",'BR2'!H119&gt;0),"Yes",IF(AND('BR1'!$K$2="ACTIVE",'BR1'!H119&gt;0),"Yes",IF(AND('ORIGINAL BUDGET'!$K$2="ACTIVE",'ORIGINAL BUDGET'!H119&gt;0),"Yes",""))))</f>
        <v/>
      </c>
      <c r="W119" s="325"/>
      <c r="X119" s="325" t="str">
        <f>IF(AND('BR3'!$K$2="ACTIVE",'BR3'!J119&gt;0),"Yes",IF(AND('BR2'!$K$2="ACTIVE",'BR2'!J119&gt;0),"Yes",IF(AND('BR1'!$K$2="ACTIVE",'BR1'!J119&gt;0),"Yes",IF(AND('ORIGINAL BUDGET'!$K$2="ACTIVE",'ORIGINAL BUDGET'!J119&gt;0),"Yes",""))))</f>
        <v/>
      </c>
      <c r="Y119" s="325"/>
      <c r="Z119" s="325" t="str">
        <f>IF(AND('BR3'!$K$2="ACTIVE",'BR3'!L119&gt;0),"Yes",IF(AND('BR2'!$K$2="ACTIVE",'BR2'!L119&gt;0),"Yes",IF(AND('BR1'!$K$2="ACTIVE",'BR1'!L119&gt;0),"Yes",IF(AND('ORIGINAL BUDGET'!$K$2="ACTIVE",'ORIGINAL BUDGET'!L119&gt;0),"Yes",""))))</f>
        <v/>
      </c>
      <c r="AA119" s="325"/>
      <c r="AB119" s="325" t="str">
        <f>IF(AND('BR3'!$K$2="ACTIVE",'BR3'!N119&gt;0),"Yes",IF(AND('BR2'!$K$2="ACTIVE",'BR2'!N119&gt;0),"Yes",IF(AND('BR1'!$K$2="ACTIVE",'BR1'!N119&gt;0),"Yes",IF(AND('ORIGINAL BUDGET'!$K$2="ACTIVE",'ORIGINAL BUDGET'!N119&gt;0),"Yes",""))))</f>
        <v/>
      </c>
      <c r="AC119" s="325"/>
      <c r="AD119" s="325" t="str">
        <f>IF(AND('BR3'!$K$2="ACTIVE",'BR3'!P119&gt;0),"Yes",IF(AND('BR2'!$K$2="ACTIVE",'BR2'!P119&gt;0),"Yes",IF(AND('BR1'!$K$2="ACTIVE",'BR1'!P119&gt;0),"Yes",IF(AND('ORIGINAL BUDGET'!$K$2="ACTIVE",'ORIGINAL BUDGET'!P119&gt;0),"Yes",""))))</f>
        <v/>
      </c>
      <c r="AE119" s="325"/>
      <c r="AF119" s="325" t="str">
        <f>IF(AND('BR3'!$K$2="ACTIVE",'BR3'!R119&gt;0),"Yes",IF(AND('BR2'!$K$2="ACTIVE",'BR2'!R119&gt;0),"Yes",IF(AND('BR1'!$K$2="ACTIVE",'BR1'!R119&gt;0),"Yes",IF(AND('ORIGINAL BUDGET'!$K$2="ACTIVE",'ORIGINAL BUDGET'!R119&gt;0),"Yes",""))))</f>
        <v/>
      </c>
      <c r="AG119" s="325"/>
      <c r="AH119" s="493" t="str">
        <f>IF(AND('BR3'!$K$2="ACTIVE",'BR3'!T119&gt;0),"Yes",IF(AND('BR2'!$K$2="ACTIVE",'BR2'!T119&gt;0),"Yes",IF(AND('BR1'!$K$2="ACTIVE",'BR1'!T119&gt;0),"Yes",IF(AND('ORIGINAL BUDGET'!$K$2="ACTIVE",'ORIGINAL BUDGET'!T119&gt;0),"Yes",""))))</f>
        <v/>
      </c>
      <c r="AI119" s="500"/>
      <c r="AL119" s="221"/>
      <c r="AM119" s="221"/>
      <c r="AN119" s="221"/>
      <c r="AO119" s="221"/>
      <c r="AP119" s="221"/>
      <c r="AQ119" s="221"/>
      <c r="AR119" s="57"/>
      <c r="AY119" s="1104"/>
    </row>
    <row r="120" spans="1:51" ht="23.25" customHeight="1">
      <c r="A120" s="122">
        <v>3</v>
      </c>
      <c r="B120" s="1726">
        <f>IF($L$2="","",IF($L$2="ORIGINAL",'ORIGINAL BUDGET'!$B120,IF($L$2="BR1",'BR1'!$B120,IF($L$2="BR2",'BR2'!$B120,IF($L$2="BR3",'BR3'!$B120)))))</f>
        <v>0</v>
      </c>
      <c r="C120" s="1727">
        <f>IF($L$2="","",IF($L$2="ORIGINAL",'ORIGINAL BUDGET'!$B120,IF($L$2="BR1",'BR1'!$B120,IF($L$2="BR2",'BR2'!$B120,IF($L$2="BR3",'BR3'!$B120)))))</f>
        <v>0</v>
      </c>
      <c r="D120" s="1727">
        <f>IF($L$2="","",IF($L$2="ORIGINAL",'ORIGINAL BUDGET'!$B120,IF($L$2="BR1",'BR1'!$B120,IF($L$2="BR2",'BR2'!$B120,IF($L$2="BR3",'BR3'!$B120)))))</f>
        <v>0</v>
      </c>
      <c r="E120" s="1728">
        <f>IF($L$2="","",IF($L$2="ORIGINAL",'ORIGINAL BUDGET'!$B120,IF($L$2="BR1",'BR1'!$B120,IF($L$2="BR2",'BR2'!$B120,IF($L$2="BR3",'BR3'!$B120)))))</f>
        <v>0</v>
      </c>
      <c r="F120" s="612"/>
      <c r="G120" s="847" t="str">
        <f t="shared" si="45"/>
        <v/>
      </c>
      <c r="H120" s="810">
        <f t="shared" si="46"/>
        <v>0</v>
      </c>
      <c r="I120" s="840"/>
      <c r="J120" s="810">
        <f t="shared" si="49"/>
        <v>0</v>
      </c>
      <c r="K120" s="842"/>
      <c r="L120" s="810">
        <f t="shared" si="50"/>
        <v>0</v>
      </c>
      <c r="M120" s="842"/>
      <c r="N120" s="810">
        <f t="shared" si="51"/>
        <v>0</v>
      </c>
      <c r="O120" s="842"/>
      <c r="P120" s="810">
        <f t="shared" si="52"/>
        <v>0</v>
      </c>
      <c r="Q120" s="842"/>
      <c r="R120" s="810">
        <f t="shared" si="47"/>
        <v>0</v>
      </c>
      <c r="S120" s="842"/>
      <c r="T120" s="810">
        <f t="shared" si="48"/>
        <v>0</v>
      </c>
      <c r="U120" s="410"/>
      <c r="V120" s="492" t="str">
        <f>IF(AND('BR3'!$K$2="ACTIVE",'BR3'!H120&gt;0),"Yes",IF(AND('BR2'!$K$2="ACTIVE",'BR2'!H120&gt;0),"Yes",IF(AND('BR1'!$K$2="ACTIVE",'BR1'!H120&gt;0),"Yes",IF(AND('ORIGINAL BUDGET'!$K$2="ACTIVE",'ORIGINAL BUDGET'!H120&gt;0),"Yes",""))))</f>
        <v/>
      </c>
      <c r="W120" s="325"/>
      <c r="X120" s="325" t="str">
        <f>IF(AND('BR3'!$K$2="ACTIVE",'BR3'!J120&gt;0),"Yes",IF(AND('BR2'!$K$2="ACTIVE",'BR2'!J120&gt;0),"Yes",IF(AND('BR1'!$K$2="ACTIVE",'BR1'!J120&gt;0),"Yes",IF(AND('ORIGINAL BUDGET'!$K$2="ACTIVE",'ORIGINAL BUDGET'!J120&gt;0),"Yes",""))))</f>
        <v/>
      </c>
      <c r="Y120" s="325"/>
      <c r="Z120" s="325" t="str">
        <f>IF(AND('BR3'!$K$2="ACTIVE",'BR3'!L120&gt;0),"Yes",IF(AND('BR2'!$K$2="ACTIVE",'BR2'!L120&gt;0),"Yes",IF(AND('BR1'!$K$2="ACTIVE",'BR1'!L120&gt;0),"Yes",IF(AND('ORIGINAL BUDGET'!$K$2="ACTIVE",'ORIGINAL BUDGET'!L120&gt;0),"Yes",""))))</f>
        <v/>
      </c>
      <c r="AA120" s="325"/>
      <c r="AB120" s="325" t="str">
        <f>IF(AND('BR3'!$K$2="ACTIVE",'BR3'!N120&gt;0),"Yes",IF(AND('BR2'!$K$2="ACTIVE",'BR2'!N120&gt;0),"Yes",IF(AND('BR1'!$K$2="ACTIVE",'BR1'!N120&gt;0),"Yes",IF(AND('ORIGINAL BUDGET'!$K$2="ACTIVE",'ORIGINAL BUDGET'!N120&gt;0),"Yes",""))))</f>
        <v/>
      </c>
      <c r="AC120" s="325"/>
      <c r="AD120" s="325" t="str">
        <f>IF(AND('BR3'!$K$2="ACTIVE",'BR3'!P120&gt;0),"Yes",IF(AND('BR2'!$K$2="ACTIVE",'BR2'!P120&gt;0),"Yes",IF(AND('BR1'!$K$2="ACTIVE",'BR1'!P120&gt;0),"Yes",IF(AND('ORIGINAL BUDGET'!$K$2="ACTIVE",'ORIGINAL BUDGET'!P120&gt;0),"Yes",""))))</f>
        <v/>
      </c>
      <c r="AE120" s="325"/>
      <c r="AF120" s="325" t="str">
        <f>IF(AND('BR3'!$K$2="ACTIVE",'BR3'!R120&gt;0),"Yes",IF(AND('BR2'!$K$2="ACTIVE",'BR2'!R120&gt;0),"Yes",IF(AND('BR1'!$K$2="ACTIVE",'BR1'!R120&gt;0),"Yes",IF(AND('ORIGINAL BUDGET'!$K$2="ACTIVE",'ORIGINAL BUDGET'!R120&gt;0),"Yes",""))))</f>
        <v/>
      </c>
      <c r="AG120" s="325"/>
      <c r="AH120" s="493" t="str">
        <f>IF(AND('BR3'!$K$2="ACTIVE",'BR3'!T120&gt;0),"Yes",IF(AND('BR2'!$K$2="ACTIVE",'BR2'!T120&gt;0),"Yes",IF(AND('BR1'!$K$2="ACTIVE",'BR1'!T120&gt;0),"Yes",IF(AND('ORIGINAL BUDGET'!$K$2="ACTIVE",'ORIGINAL BUDGET'!T120&gt;0),"Yes",""))))</f>
        <v/>
      </c>
      <c r="AI120" s="500"/>
      <c r="AK120" s="221"/>
      <c r="AL120" s="221"/>
      <c r="AM120" s="221"/>
      <c r="AN120" s="221"/>
      <c r="AO120" s="221"/>
      <c r="AP120" s="221"/>
      <c r="AQ120" s="221"/>
      <c r="AR120" s="57"/>
      <c r="AU120" s="2"/>
      <c r="AV120" s="2"/>
      <c r="AW120" s="2"/>
      <c r="AX120" s="2"/>
      <c r="AY120" s="1104"/>
    </row>
    <row r="121" spans="1:51" ht="23.25" customHeight="1">
      <c r="A121" s="122">
        <v>4</v>
      </c>
      <c r="B121" s="1726">
        <f>IF($L$2="","",IF($L$2="ORIGINAL",'ORIGINAL BUDGET'!$B121,IF($L$2="BR1",'BR1'!$B121,IF($L$2="BR2",'BR2'!$B121,IF($L$2="BR3",'BR3'!$B121)))))</f>
        <v>0</v>
      </c>
      <c r="C121" s="1727">
        <f>IF($L$2="","",IF($L$2="ORIGINAL",'ORIGINAL BUDGET'!$B121,IF($L$2="BR1",'BR1'!$B121,IF($L$2="BR2",'BR2'!$B121,IF($L$2="BR3",'BR3'!$B121)))))</f>
        <v>0</v>
      </c>
      <c r="D121" s="1727">
        <f>IF($L$2="","",IF($L$2="ORIGINAL",'ORIGINAL BUDGET'!$B121,IF($L$2="BR1",'BR1'!$B121,IF($L$2="BR2",'BR2'!$B121,IF($L$2="BR3",'BR3'!$B121)))))</f>
        <v>0</v>
      </c>
      <c r="E121" s="1728">
        <f>IF($L$2="","",IF($L$2="ORIGINAL",'ORIGINAL BUDGET'!$B121,IF($L$2="BR1",'BR1'!$B121,IF($L$2="BR2",'BR2'!$B121,IF($L$2="BR3",'BR3'!$B121)))))</f>
        <v>0</v>
      </c>
      <c r="F121" s="612"/>
      <c r="G121" s="847" t="str">
        <f t="shared" si="45"/>
        <v/>
      </c>
      <c r="H121" s="810">
        <f t="shared" si="46"/>
        <v>0</v>
      </c>
      <c r="I121" s="840"/>
      <c r="J121" s="810">
        <f t="shared" si="49"/>
        <v>0</v>
      </c>
      <c r="K121" s="842"/>
      <c r="L121" s="810">
        <f t="shared" si="50"/>
        <v>0</v>
      </c>
      <c r="M121" s="842"/>
      <c r="N121" s="810">
        <f t="shared" si="51"/>
        <v>0</v>
      </c>
      <c r="O121" s="842"/>
      <c r="P121" s="810">
        <f t="shared" si="52"/>
        <v>0</v>
      </c>
      <c r="Q121" s="842"/>
      <c r="R121" s="810">
        <f t="shared" si="47"/>
        <v>0</v>
      </c>
      <c r="S121" s="842"/>
      <c r="T121" s="810">
        <f t="shared" si="48"/>
        <v>0</v>
      </c>
      <c r="U121" s="410"/>
      <c r="V121" s="492" t="str">
        <f>IF(AND('BR3'!$K$2="ACTIVE",'BR3'!H121&gt;0),"Yes",IF(AND('BR2'!$K$2="ACTIVE",'BR2'!H121&gt;0),"Yes",IF(AND('BR1'!$K$2="ACTIVE",'BR1'!H121&gt;0),"Yes",IF(AND('ORIGINAL BUDGET'!$K$2="ACTIVE",'ORIGINAL BUDGET'!H121&gt;0),"Yes",""))))</f>
        <v/>
      </c>
      <c r="W121" s="325"/>
      <c r="X121" s="325" t="str">
        <f>IF(AND('BR3'!$K$2="ACTIVE",'BR3'!J121&gt;0),"Yes",IF(AND('BR2'!$K$2="ACTIVE",'BR2'!J121&gt;0),"Yes",IF(AND('BR1'!$K$2="ACTIVE",'BR1'!J121&gt;0),"Yes",IF(AND('ORIGINAL BUDGET'!$K$2="ACTIVE",'ORIGINAL BUDGET'!J121&gt;0),"Yes",""))))</f>
        <v/>
      </c>
      <c r="Y121" s="325"/>
      <c r="Z121" s="325" t="str">
        <f>IF(AND('BR3'!$K$2="ACTIVE",'BR3'!L121&gt;0),"Yes",IF(AND('BR2'!$K$2="ACTIVE",'BR2'!L121&gt;0),"Yes",IF(AND('BR1'!$K$2="ACTIVE",'BR1'!L121&gt;0),"Yes",IF(AND('ORIGINAL BUDGET'!$K$2="ACTIVE",'ORIGINAL BUDGET'!L121&gt;0),"Yes",""))))</f>
        <v/>
      </c>
      <c r="AA121" s="325"/>
      <c r="AB121" s="325" t="str">
        <f>IF(AND('BR3'!$K$2="ACTIVE",'BR3'!N121&gt;0),"Yes",IF(AND('BR2'!$K$2="ACTIVE",'BR2'!N121&gt;0),"Yes",IF(AND('BR1'!$K$2="ACTIVE",'BR1'!N121&gt;0),"Yes",IF(AND('ORIGINAL BUDGET'!$K$2="ACTIVE",'ORIGINAL BUDGET'!N121&gt;0),"Yes",""))))</f>
        <v/>
      </c>
      <c r="AC121" s="325"/>
      <c r="AD121" s="325" t="str">
        <f>IF(AND('BR3'!$K$2="ACTIVE",'BR3'!P121&gt;0),"Yes",IF(AND('BR2'!$K$2="ACTIVE",'BR2'!P121&gt;0),"Yes",IF(AND('BR1'!$K$2="ACTIVE",'BR1'!P121&gt;0),"Yes",IF(AND('ORIGINAL BUDGET'!$K$2="ACTIVE",'ORIGINAL BUDGET'!P121&gt;0),"Yes",""))))</f>
        <v/>
      </c>
      <c r="AE121" s="325"/>
      <c r="AF121" s="325" t="str">
        <f>IF(AND('BR3'!$K$2="ACTIVE",'BR3'!R121&gt;0),"Yes",IF(AND('BR2'!$K$2="ACTIVE",'BR2'!R121&gt;0),"Yes",IF(AND('BR1'!$K$2="ACTIVE",'BR1'!R121&gt;0),"Yes",IF(AND('ORIGINAL BUDGET'!$K$2="ACTIVE",'ORIGINAL BUDGET'!R121&gt;0),"Yes",""))))</f>
        <v/>
      </c>
      <c r="AG121" s="325"/>
      <c r="AH121" s="493" t="str">
        <f>IF(AND('BR3'!$K$2="ACTIVE",'BR3'!T121&gt;0),"Yes",IF(AND('BR2'!$K$2="ACTIVE",'BR2'!T121&gt;0),"Yes",IF(AND('BR1'!$K$2="ACTIVE",'BR1'!T121&gt;0),"Yes",IF(AND('ORIGINAL BUDGET'!$K$2="ACTIVE",'ORIGINAL BUDGET'!T121&gt;0),"Yes",""))))</f>
        <v/>
      </c>
      <c r="AI121" s="500"/>
      <c r="AK121" s="221"/>
      <c r="AL121" s="221"/>
      <c r="AM121" s="221"/>
      <c r="AN121" s="221"/>
      <c r="AO121" s="221"/>
      <c r="AP121" s="221"/>
      <c r="AQ121" s="221"/>
      <c r="AR121" s="57"/>
      <c r="AU121" s="2"/>
      <c r="AV121" s="2"/>
      <c r="AW121" s="2"/>
      <c r="AX121" s="2"/>
      <c r="AY121" s="1104"/>
    </row>
    <row r="122" spans="1:51" ht="23.25" customHeight="1" thickBot="1">
      <c r="A122" s="122">
        <v>5</v>
      </c>
      <c r="B122" s="1726">
        <f>IF($L$2="","",IF($L$2="ORIGINAL",'ORIGINAL BUDGET'!$B122,IF($L$2="BR1",'BR1'!$B122,IF($L$2="BR2",'BR2'!$B122,IF($L$2="BR3",'BR3'!$B122)))))</f>
        <v>0</v>
      </c>
      <c r="C122" s="1727">
        <f>IF($L$2="","",IF($L$2="ORIGINAL",'ORIGINAL BUDGET'!$B122,IF($L$2="BR1",'BR1'!$B122,IF($L$2="BR2",'BR2'!$B122,IF($L$2="BR3",'BR3'!$B122)))))</f>
        <v>0</v>
      </c>
      <c r="D122" s="1727">
        <f>IF($L$2="","",IF($L$2="ORIGINAL",'ORIGINAL BUDGET'!$B122,IF($L$2="BR1",'BR1'!$B122,IF($L$2="BR2",'BR2'!$B122,IF($L$2="BR3",'BR3'!$B122)))))</f>
        <v>0</v>
      </c>
      <c r="E122" s="1728">
        <f>IF($L$2="","",IF($L$2="ORIGINAL",'ORIGINAL BUDGET'!$B122,IF($L$2="BR1",'BR1'!$B122,IF($L$2="BR2",'BR2'!$B122,IF($L$2="BR3",'BR3'!$B122)))))</f>
        <v>0</v>
      </c>
      <c r="F122" s="612"/>
      <c r="G122" s="847" t="str">
        <f t="shared" si="45"/>
        <v/>
      </c>
      <c r="H122" s="810">
        <f t="shared" si="46"/>
        <v>0</v>
      </c>
      <c r="I122" s="840"/>
      <c r="J122" s="810">
        <f t="shared" si="49"/>
        <v>0</v>
      </c>
      <c r="K122" s="842"/>
      <c r="L122" s="810">
        <f t="shared" si="50"/>
        <v>0</v>
      </c>
      <c r="M122" s="842"/>
      <c r="N122" s="810">
        <f t="shared" si="51"/>
        <v>0</v>
      </c>
      <c r="O122" s="842"/>
      <c r="P122" s="810">
        <f t="shared" si="52"/>
        <v>0</v>
      </c>
      <c r="Q122" s="842"/>
      <c r="R122" s="810">
        <f t="shared" si="47"/>
        <v>0</v>
      </c>
      <c r="S122" s="842"/>
      <c r="T122" s="810">
        <f t="shared" si="48"/>
        <v>0</v>
      </c>
      <c r="U122" s="410"/>
      <c r="V122" s="492" t="str">
        <f>IF(AND('BR3'!$K$2="ACTIVE",'BR3'!H122&gt;0),"Yes",IF(AND('BR2'!$K$2="ACTIVE",'BR2'!H122&gt;0),"Yes",IF(AND('BR1'!$K$2="ACTIVE",'BR1'!H122&gt;0),"Yes",IF(AND('ORIGINAL BUDGET'!$K$2="ACTIVE",'ORIGINAL BUDGET'!H122&gt;0),"Yes",""))))</f>
        <v/>
      </c>
      <c r="W122" s="325"/>
      <c r="X122" s="325" t="str">
        <f>IF(AND('BR3'!$K$2="ACTIVE",'BR3'!J122&gt;0),"Yes",IF(AND('BR2'!$K$2="ACTIVE",'BR2'!J122&gt;0),"Yes",IF(AND('BR1'!$K$2="ACTIVE",'BR1'!J122&gt;0),"Yes",IF(AND('ORIGINAL BUDGET'!$K$2="ACTIVE",'ORIGINAL BUDGET'!J122&gt;0),"Yes",""))))</f>
        <v/>
      </c>
      <c r="Y122" s="325"/>
      <c r="Z122" s="325" t="str">
        <f>IF(AND('BR3'!$K$2="ACTIVE",'BR3'!L122&gt;0),"Yes",IF(AND('BR2'!$K$2="ACTIVE",'BR2'!L122&gt;0),"Yes",IF(AND('BR1'!$K$2="ACTIVE",'BR1'!L122&gt;0),"Yes",IF(AND('ORIGINAL BUDGET'!$K$2="ACTIVE",'ORIGINAL BUDGET'!L122&gt;0),"Yes",""))))</f>
        <v/>
      </c>
      <c r="AA122" s="325"/>
      <c r="AB122" s="325" t="str">
        <f>IF(AND('BR3'!$K$2="ACTIVE",'BR3'!N122&gt;0),"Yes",IF(AND('BR2'!$K$2="ACTIVE",'BR2'!N122&gt;0),"Yes",IF(AND('BR1'!$K$2="ACTIVE",'BR1'!N122&gt;0),"Yes",IF(AND('ORIGINAL BUDGET'!$K$2="ACTIVE",'ORIGINAL BUDGET'!N122&gt;0),"Yes",""))))</f>
        <v/>
      </c>
      <c r="AC122" s="325"/>
      <c r="AD122" s="325" t="str">
        <f>IF(AND('BR3'!$K$2="ACTIVE",'BR3'!P122&gt;0),"Yes",IF(AND('BR2'!$K$2="ACTIVE",'BR2'!P122&gt;0),"Yes",IF(AND('BR1'!$K$2="ACTIVE",'BR1'!P122&gt;0),"Yes",IF(AND('ORIGINAL BUDGET'!$K$2="ACTIVE",'ORIGINAL BUDGET'!P122&gt;0),"Yes",""))))</f>
        <v/>
      </c>
      <c r="AE122" s="325"/>
      <c r="AF122" s="325" t="str">
        <f>IF(AND('BR3'!$K$2="ACTIVE",'BR3'!R122&gt;0),"Yes",IF(AND('BR2'!$K$2="ACTIVE",'BR2'!R122&gt;0),"Yes",IF(AND('BR1'!$K$2="ACTIVE",'BR1'!R122&gt;0),"Yes",IF(AND('ORIGINAL BUDGET'!$K$2="ACTIVE",'ORIGINAL BUDGET'!R122&gt;0),"Yes",""))))</f>
        <v/>
      </c>
      <c r="AG122" s="325"/>
      <c r="AH122" s="493" t="str">
        <f>IF(AND('BR3'!$K$2="ACTIVE",'BR3'!T122&gt;0),"Yes",IF(AND('BR2'!$K$2="ACTIVE",'BR2'!T122&gt;0),"Yes",IF(AND('BR1'!$K$2="ACTIVE",'BR1'!T122&gt;0),"Yes",IF(AND('ORIGINAL BUDGET'!$K$2="ACTIVE",'ORIGINAL BUDGET'!T122&gt;0),"Yes",""))))</f>
        <v/>
      </c>
      <c r="AI122" s="500"/>
      <c r="AK122" s="221"/>
      <c r="AL122" s="221"/>
      <c r="AM122" s="221"/>
      <c r="AN122" s="221"/>
      <c r="AO122" s="221"/>
      <c r="AP122" s="221"/>
      <c r="AQ122" s="221"/>
      <c r="AR122" s="57"/>
      <c r="AU122" s="2"/>
      <c r="AV122" s="2"/>
      <c r="AW122" s="2"/>
      <c r="AX122" s="2"/>
      <c r="AY122" s="1104"/>
    </row>
    <row r="123" spans="1:51" ht="23.25" hidden="1" customHeight="1">
      <c r="A123" s="122">
        <v>6</v>
      </c>
      <c r="B123" s="1726">
        <f>IF($L$2="","",IF($L$2="ORIGINAL",'ORIGINAL BUDGET'!$B123,IF($L$2="BR1",'BR1'!$B123,IF($L$2="BR2",'BR2'!$B123,IF($L$2="BR3",'BR3'!$B123)))))</f>
        <v>0</v>
      </c>
      <c r="C123" s="1727">
        <f>IF($L$2="","",IF($L$2="ORIGINAL",'ORIGINAL BUDGET'!$B123,IF($L$2="BR1",'BR1'!$B123,IF($L$2="BR2",'BR2'!$B123,IF($L$2="BR3",'BR3'!$B123)))))</f>
        <v>0</v>
      </c>
      <c r="D123" s="1727">
        <f>IF($L$2="","",IF($L$2="ORIGINAL",'ORIGINAL BUDGET'!$B123,IF($L$2="BR1",'BR1'!$B123,IF($L$2="BR2",'BR2'!$B123,IF($L$2="BR3",'BR3'!$B123)))))</f>
        <v>0</v>
      </c>
      <c r="E123" s="1728">
        <f>IF($L$2="","",IF($L$2="ORIGINAL",'ORIGINAL BUDGET'!$B123,IF($L$2="BR1",'BR1'!$B123,IF($L$2="BR2",'BR2'!$B123,IF($L$2="BR3",'BR3'!$B123)))))</f>
        <v>0</v>
      </c>
      <c r="F123" s="612"/>
      <c r="G123" s="847" t="str">
        <f t="shared" si="45"/>
        <v/>
      </c>
      <c r="H123" s="810">
        <f t="shared" si="46"/>
        <v>0</v>
      </c>
      <c r="I123" s="840"/>
      <c r="J123" s="810">
        <f t="shared" si="49"/>
        <v>0</v>
      </c>
      <c r="K123" s="842"/>
      <c r="L123" s="810">
        <f t="shared" si="50"/>
        <v>0</v>
      </c>
      <c r="M123" s="842"/>
      <c r="N123" s="810">
        <f t="shared" si="51"/>
        <v>0</v>
      </c>
      <c r="O123" s="842"/>
      <c r="P123" s="810">
        <f t="shared" si="52"/>
        <v>0</v>
      </c>
      <c r="Q123" s="842"/>
      <c r="R123" s="810">
        <f t="shared" si="47"/>
        <v>0</v>
      </c>
      <c r="S123" s="842"/>
      <c r="T123" s="810">
        <f t="shared" si="48"/>
        <v>0</v>
      </c>
      <c r="U123" s="410"/>
      <c r="V123" s="492" t="str">
        <f>IF(AND('BR3'!$K$2="ACTIVE",'BR3'!H123&gt;0),"Yes",IF(AND('BR2'!$K$2="ACTIVE",'BR2'!H123&gt;0),"Yes",IF(AND('BR1'!$K$2="ACTIVE",'BR1'!H123&gt;0),"Yes",IF(AND('ORIGINAL BUDGET'!$K$2="ACTIVE",'ORIGINAL BUDGET'!H123&gt;0),"Yes",""))))</f>
        <v/>
      </c>
      <c r="W123" s="325"/>
      <c r="X123" s="325" t="str">
        <f>IF(AND('BR3'!$K$2="ACTIVE",'BR3'!J123&gt;0),"Yes",IF(AND('BR2'!$K$2="ACTIVE",'BR2'!J123&gt;0),"Yes",IF(AND('BR1'!$K$2="ACTIVE",'BR1'!J123&gt;0),"Yes",IF(AND('ORIGINAL BUDGET'!$K$2="ACTIVE",'ORIGINAL BUDGET'!J123&gt;0),"Yes",""))))</f>
        <v/>
      </c>
      <c r="Y123" s="325"/>
      <c r="Z123" s="325" t="str">
        <f>IF(AND('BR3'!$K$2="ACTIVE",'BR3'!L123&gt;0),"Yes",IF(AND('BR2'!$K$2="ACTIVE",'BR2'!L123&gt;0),"Yes",IF(AND('BR1'!$K$2="ACTIVE",'BR1'!L123&gt;0),"Yes",IF(AND('ORIGINAL BUDGET'!$K$2="ACTIVE",'ORIGINAL BUDGET'!L123&gt;0),"Yes",""))))</f>
        <v/>
      </c>
      <c r="AA123" s="325"/>
      <c r="AB123" s="325" t="str">
        <f>IF(AND('BR3'!$K$2="ACTIVE",'BR3'!N123&gt;0),"Yes",IF(AND('BR2'!$K$2="ACTIVE",'BR2'!N123&gt;0),"Yes",IF(AND('BR1'!$K$2="ACTIVE",'BR1'!N123&gt;0),"Yes",IF(AND('ORIGINAL BUDGET'!$K$2="ACTIVE",'ORIGINAL BUDGET'!N123&gt;0),"Yes",""))))</f>
        <v/>
      </c>
      <c r="AC123" s="325"/>
      <c r="AD123" s="325" t="str">
        <f>IF(AND('BR3'!$K$2="ACTIVE",'BR3'!P123&gt;0),"Yes",IF(AND('BR2'!$K$2="ACTIVE",'BR2'!P123&gt;0),"Yes",IF(AND('BR1'!$K$2="ACTIVE",'BR1'!P123&gt;0),"Yes",IF(AND('ORIGINAL BUDGET'!$K$2="ACTIVE",'ORIGINAL BUDGET'!P123&gt;0),"Yes",""))))</f>
        <v/>
      </c>
      <c r="AE123" s="325"/>
      <c r="AF123" s="325" t="str">
        <f>IF(AND('BR3'!$K$2="ACTIVE",'BR3'!R123&gt;0),"Yes",IF(AND('BR2'!$K$2="ACTIVE",'BR2'!R123&gt;0),"Yes",IF(AND('BR1'!$K$2="ACTIVE",'BR1'!R123&gt;0),"Yes",IF(AND('ORIGINAL BUDGET'!$K$2="ACTIVE",'ORIGINAL BUDGET'!R123&gt;0),"Yes",""))))</f>
        <v/>
      </c>
      <c r="AG123" s="325"/>
      <c r="AH123" s="493" t="str">
        <f>IF(AND('BR3'!$K$2="ACTIVE",'BR3'!T123&gt;0),"Yes",IF(AND('BR2'!$K$2="ACTIVE",'BR2'!T123&gt;0),"Yes",IF(AND('BR1'!$K$2="ACTIVE",'BR1'!T123&gt;0),"Yes",IF(AND('ORIGINAL BUDGET'!$K$2="ACTIVE",'ORIGINAL BUDGET'!T123&gt;0),"Yes",""))))</f>
        <v/>
      </c>
      <c r="AI123" s="500"/>
      <c r="AK123" s="221"/>
      <c r="AL123" s="221"/>
      <c r="AM123" s="221"/>
      <c r="AN123" s="221"/>
      <c r="AO123" s="221"/>
      <c r="AP123" s="221"/>
      <c r="AQ123" s="221"/>
      <c r="AR123" s="57"/>
      <c r="AU123" s="2"/>
      <c r="AV123" s="2"/>
      <c r="AW123" s="2"/>
      <c r="AX123" s="2"/>
      <c r="AY123" s="1104"/>
    </row>
    <row r="124" spans="1:51" ht="23.25" hidden="1" customHeight="1">
      <c r="A124" s="122">
        <v>7</v>
      </c>
      <c r="B124" s="1726">
        <f>IF($L$2="","",IF($L$2="ORIGINAL",'ORIGINAL BUDGET'!$B124,IF($L$2="BR1",'BR1'!$B124,IF($L$2="BR2",'BR2'!$B124,IF($L$2="BR3",'BR3'!$B124)))))</f>
        <v>0</v>
      </c>
      <c r="C124" s="1727">
        <f>IF($L$2="","",IF($L$2="ORIGINAL",'ORIGINAL BUDGET'!$B124,IF($L$2="BR1",'BR1'!$B124,IF($L$2="BR2",'BR2'!$B124,IF($L$2="BR3",'BR3'!$B124)))))</f>
        <v>0</v>
      </c>
      <c r="D124" s="1727">
        <f>IF($L$2="","",IF($L$2="ORIGINAL",'ORIGINAL BUDGET'!$B124,IF($L$2="BR1",'BR1'!$B124,IF($L$2="BR2",'BR2'!$B124,IF($L$2="BR3",'BR3'!$B124)))))</f>
        <v>0</v>
      </c>
      <c r="E124" s="1728">
        <f>IF($L$2="","",IF($L$2="ORIGINAL",'ORIGINAL BUDGET'!$B124,IF($L$2="BR1",'BR1'!$B124,IF($L$2="BR2",'BR2'!$B124,IF($L$2="BR3",'BR3'!$B124)))))</f>
        <v>0</v>
      </c>
      <c r="F124" s="612"/>
      <c r="G124" s="847" t="str">
        <f t="shared" si="45"/>
        <v/>
      </c>
      <c r="H124" s="810">
        <f t="shared" si="46"/>
        <v>0</v>
      </c>
      <c r="I124" s="840"/>
      <c r="J124" s="810">
        <f t="shared" si="49"/>
        <v>0</v>
      </c>
      <c r="K124" s="843"/>
      <c r="L124" s="810">
        <f t="shared" si="50"/>
        <v>0</v>
      </c>
      <c r="M124" s="843"/>
      <c r="N124" s="810">
        <f t="shared" si="51"/>
        <v>0</v>
      </c>
      <c r="O124" s="843"/>
      <c r="P124" s="810">
        <f t="shared" si="52"/>
        <v>0</v>
      </c>
      <c r="Q124" s="843"/>
      <c r="R124" s="810">
        <f t="shared" si="47"/>
        <v>0</v>
      </c>
      <c r="S124" s="843"/>
      <c r="T124" s="810">
        <f t="shared" si="48"/>
        <v>0</v>
      </c>
      <c r="U124" s="410"/>
      <c r="V124" s="492" t="str">
        <f>IF(AND('BR3'!$K$2="ACTIVE",'BR3'!H124&gt;0),"Yes",IF(AND('BR2'!$K$2="ACTIVE",'BR2'!H124&gt;0),"Yes",IF(AND('BR1'!$K$2="ACTIVE",'BR1'!H124&gt;0),"Yes",IF(AND('ORIGINAL BUDGET'!$K$2="ACTIVE",'ORIGINAL BUDGET'!H124&gt;0),"Yes",""))))</f>
        <v/>
      </c>
      <c r="W124" s="325"/>
      <c r="X124" s="325" t="str">
        <f>IF(AND('BR3'!$K$2="ACTIVE",'BR3'!J124&gt;0),"Yes",IF(AND('BR2'!$K$2="ACTIVE",'BR2'!J124&gt;0),"Yes",IF(AND('BR1'!$K$2="ACTIVE",'BR1'!J124&gt;0),"Yes",IF(AND('ORIGINAL BUDGET'!$K$2="ACTIVE",'ORIGINAL BUDGET'!J124&gt;0),"Yes",""))))</f>
        <v/>
      </c>
      <c r="Y124" s="325"/>
      <c r="Z124" s="325" t="str">
        <f>IF(AND('BR3'!$K$2="ACTIVE",'BR3'!L124&gt;0),"Yes",IF(AND('BR2'!$K$2="ACTIVE",'BR2'!L124&gt;0),"Yes",IF(AND('BR1'!$K$2="ACTIVE",'BR1'!L124&gt;0),"Yes",IF(AND('ORIGINAL BUDGET'!$K$2="ACTIVE",'ORIGINAL BUDGET'!L124&gt;0),"Yes",""))))</f>
        <v/>
      </c>
      <c r="AA124" s="325"/>
      <c r="AB124" s="325" t="str">
        <f>IF(AND('BR3'!$K$2="ACTIVE",'BR3'!N124&gt;0),"Yes",IF(AND('BR2'!$K$2="ACTIVE",'BR2'!N124&gt;0),"Yes",IF(AND('BR1'!$K$2="ACTIVE",'BR1'!N124&gt;0),"Yes",IF(AND('ORIGINAL BUDGET'!$K$2="ACTIVE",'ORIGINAL BUDGET'!N124&gt;0),"Yes",""))))</f>
        <v/>
      </c>
      <c r="AC124" s="325"/>
      <c r="AD124" s="325" t="str">
        <f>IF(AND('BR3'!$K$2="ACTIVE",'BR3'!P124&gt;0),"Yes",IF(AND('BR2'!$K$2="ACTIVE",'BR2'!P124&gt;0),"Yes",IF(AND('BR1'!$K$2="ACTIVE",'BR1'!P124&gt;0),"Yes",IF(AND('ORIGINAL BUDGET'!$K$2="ACTIVE",'ORIGINAL BUDGET'!P124&gt;0),"Yes",""))))</f>
        <v/>
      </c>
      <c r="AE124" s="325"/>
      <c r="AF124" s="325" t="str">
        <f>IF(AND('BR3'!$K$2="ACTIVE",'BR3'!R124&gt;0),"Yes",IF(AND('BR2'!$K$2="ACTIVE",'BR2'!R124&gt;0),"Yes",IF(AND('BR1'!$K$2="ACTIVE",'BR1'!R124&gt;0),"Yes",IF(AND('ORIGINAL BUDGET'!$K$2="ACTIVE",'ORIGINAL BUDGET'!R124&gt;0),"Yes",""))))</f>
        <v/>
      </c>
      <c r="AG124" s="325"/>
      <c r="AH124" s="493" t="str">
        <f>IF(AND('BR3'!$K$2="ACTIVE",'BR3'!T124&gt;0),"Yes",IF(AND('BR2'!$K$2="ACTIVE",'BR2'!T124&gt;0),"Yes",IF(AND('BR1'!$K$2="ACTIVE",'BR1'!T124&gt;0),"Yes",IF(AND('ORIGINAL BUDGET'!$K$2="ACTIVE",'ORIGINAL BUDGET'!T124&gt;0),"Yes",""))))</f>
        <v/>
      </c>
      <c r="AI124" s="500"/>
      <c r="AK124" s="221"/>
      <c r="AL124" s="221"/>
      <c r="AM124" s="221"/>
      <c r="AN124" s="221"/>
      <c r="AO124" s="221"/>
      <c r="AP124" s="221"/>
      <c r="AQ124" s="221"/>
      <c r="AR124" s="57"/>
      <c r="AU124" s="2"/>
      <c r="AV124" s="2"/>
      <c r="AW124" s="2"/>
      <c r="AX124" s="2"/>
      <c r="AY124" s="1104"/>
    </row>
    <row r="125" spans="1:51" ht="23.25" hidden="1" customHeight="1">
      <c r="A125" s="122">
        <v>8</v>
      </c>
      <c r="B125" s="1726">
        <f>IF($L$2="","",IF($L$2="ORIGINAL",'ORIGINAL BUDGET'!$B125,IF($L$2="BR1",'BR1'!$B125,IF($L$2="BR2",'BR2'!$B125,IF($L$2="BR3",'BR3'!$B125)))))</f>
        <v>0</v>
      </c>
      <c r="C125" s="1727">
        <f>IF($L$2="","",IF($L$2="ORIGINAL",'ORIGINAL BUDGET'!$B125,IF($L$2="BR1",'BR1'!$B125,IF($L$2="BR2",'BR2'!$B125,IF($L$2="BR3",'BR3'!$B125)))))</f>
        <v>0</v>
      </c>
      <c r="D125" s="1727">
        <f>IF($L$2="","",IF($L$2="ORIGINAL",'ORIGINAL BUDGET'!$B125,IF($L$2="BR1",'BR1'!$B125,IF($L$2="BR2",'BR2'!$B125,IF($L$2="BR3",'BR3'!$B125)))))</f>
        <v>0</v>
      </c>
      <c r="E125" s="1727">
        <f>IF($L$2="","",IF($L$2="ORIGINAL",'ORIGINAL BUDGET'!$B125,IF($L$2="BR1",'BR1'!$B125,IF($L$2="BR2",'BR2'!$B125,IF($L$2="BR3",'BR3'!$B125)))))</f>
        <v>0</v>
      </c>
      <c r="F125" s="612"/>
      <c r="G125" s="847" t="str">
        <f t="shared" si="45"/>
        <v/>
      </c>
      <c r="H125" s="810">
        <f t="shared" si="46"/>
        <v>0</v>
      </c>
      <c r="I125" s="840"/>
      <c r="J125" s="810">
        <f t="shared" si="49"/>
        <v>0</v>
      </c>
      <c r="K125" s="843"/>
      <c r="L125" s="810">
        <f t="shared" si="50"/>
        <v>0</v>
      </c>
      <c r="M125" s="843"/>
      <c r="N125" s="810">
        <f t="shared" si="51"/>
        <v>0</v>
      </c>
      <c r="O125" s="843"/>
      <c r="P125" s="810">
        <f t="shared" si="52"/>
        <v>0</v>
      </c>
      <c r="Q125" s="843"/>
      <c r="R125" s="810">
        <f t="shared" si="47"/>
        <v>0</v>
      </c>
      <c r="S125" s="843"/>
      <c r="T125" s="810">
        <f t="shared" si="48"/>
        <v>0</v>
      </c>
      <c r="U125" s="410"/>
      <c r="V125" s="492" t="str">
        <f>IF(AND('BR3'!$K$2="ACTIVE",'BR3'!H125&gt;0),"Yes",IF(AND('BR2'!$K$2="ACTIVE",'BR2'!H125&gt;0),"Yes",IF(AND('BR1'!$K$2="ACTIVE",'BR1'!H125&gt;0),"Yes",IF(AND('ORIGINAL BUDGET'!$K$2="ACTIVE",'ORIGINAL BUDGET'!H125&gt;0),"Yes",""))))</f>
        <v/>
      </c>
      <c r="W125" s="325"/>
      <c r="X125" s="325" t="str">
        <f>IF(AND('BR3'!$K$2="ACTIVE",'BR3'!J125&gt;0),"Yes",IF(AND('BR2'!$K$2="ACTIVE",'BR2'!J125&gt;0),"Yes",IF(AND('BR1'!$K$2="ACTIVE",'BR1'!J125&gt;0),"Yes",IF(AND('ORIGINAL BUDGET'!$K$2="ACTIVE",'ORIGINAL BUDGET'!J125&gt;0),"Yes",""))))</f>
        <v/>
      </c>
      <c r="Y125" s="325"/>
      <c r="Z125" s="325" t="str">
        <f>IF(AND('BR3'!$K$2="ACTIVE",'BR3'!L125&gt;0),"Yes",IF(AND('BR2'!$K$2="ACTIVE",'BR2'!L125&gt;0),"Yes",IF(AND('BR1'!$K$2="ACTIVE",'BR1'!L125&gt;0),"Yes",IF(AND('ORIGINAL BUDGET'!$K$2="ACTIVE",'ORIGINAL BUDGET'!L125&gt;0),"Yes",""))))</f>
        <v/>
      </c>
      <c r="AA125" s="325"/>
      <c r="AB125" s="325" t="str">
        <f>IF(AND('BR3'!$K$2="ACTIVE",'BR3'!N125&gt;0),"Yes",IF(AND('BR2'!$K$2="ACTIVE",'BR2'!N125&gt;0),"Yes",IF(AND('BR1'!$K$2="ACTIVE",'BR1'!N125&gt;0),"Yes",IF(AND('ORIGINAL BUDGET'!$K$2="ACTIVE",'ORIGINAL BUDGET'!N125&gt;0),"Yes",""))))</f>
        <v/>
      </c>
      <c r="AC125" s="325"/>
      <c r="AD125" s="325" t="str">
        <f>IF(AND('BR3'!$K$2="ACTIVE",'BR3'!P125&gt;0),"Yes",IF(AND('BR2'!$K$2="ACTIVE",'BR2'!P125&gt;0),"Yes",IF(AND('BR1'!$K$2="ACTIVE",'BR1'!P125&gt;0),"Yes",IF(AND('ORIGINAL BUDGET'!$K$2="ACTIVE",'ORIGINAL BUDGET'!P125&gt;0),"Yes",""))))</f>
        <v/>
      </c>
      <c r="AE125" s="325"/>
      <c r="AF125" s="325" t="str">
        <f>IF(AND('BR3'!$K$2="ACTIVE",'BR3'!R125&gt;0),"Yes",IF(AND('BR2'!$K$2="ACTIVE",'BR2'!R125&gt;0),"Yes",IF(AND('BR1'!$K$2="ACTIVE",'BR1'!R125&gt;0),"Yes",IF(AND('ORIGINAL BUDGET'!$K$2="ACTIVE",'ORIGINAL BUDGET'!R125&gt;0),"Yes",""))))</f>
        <v/>
      </c>
      <c r="AG125" s="325"/>
      <c r="AH125" s="493" t="str">
        <f>IF(AND('BR3'!$K$2="ACTIVE",'BR3'!T125&gt;0),"Yes",IF(AND('BR2'!$K$2="ACTIVE",'BR2'!T125&gt;0),"Yes",IF(AND('BR1'!$K$2="ACTIVE",'BR1'!T125&gt;0),"Yes",IF(AND('ORIGINAL BUDGET'!$K$2="ACTIVE",'ORIGINAL BUDGET'!T125&gt;0),"Yes",""))))</f>
        <v/>
      </c>
      <c r="AI125" s="500"/>
      <c r="AK125" s="221"/>
      <c r="AL125" s="221"/>
      <c r="AM125" s="221"/>
      <c r="AN125" s="221"/>
      <c r="AO125" s="221"/>
      <c r="AP125" s="221"/>
      <c r="AQ125" s="221"/>
      <c r="AR125" s="57"/>
      <c r="AU125" s="2"/>
      <c r="AV125" s="2"/>
      <c r="AW125" s="2"/>
      <c r="AX125" s="2"/>
      <c r="AY125" s="1104"/>
    </row>
    <row r="126" spans="1:51" ht="23.25" hidden="1" customHeight="1">
      <c r="A126" s="122">
        <v>9</v>
      </c>
      <c r="B126" s="1726">
        <f>IF($L$2="","",IF($L$2="ORIGINAL",'ORIGINAL BUDGET'!$B126,IF($L$2="BR1",'BR1'!$B126,IF($L$2="BR2",'BR2'!$B126,IF($L$2="BR3",'BR3'!$B126)))))</f>
        <v>0</v>
      </c>
      <c r="C126" s="1727">
        <f>IF($L$2="","",IF($L$2="ORIGINAL",'ORIGINAL BUDGET'!$B126,IF($L$2="BR1",'BR1'!$B126,IF($L$2="BR2",'BR2'!$B126,IF($L$2="BR3",'BR3'!$B126)))))</f>
        <v>0</v>
      </c>
      <c r="D126" s="1727">
        <f>IF($L$2="","",IF($L$2="ORIGINAL",'ORIGINAL BUDGET'!$B126,IF($L$2="BR1",'BR1'!$B126,IF($L$2="BR2",'BR2'!$B126,IF($L$2="BR3",'BR3'!$B126)))))</f>
        <v>0</v>
      </c>
      <c r="E126" s="1727">
        <f>IF($L$2="","",IF($L$2="ORIGINAL",'ORIGINAL BUDGET'!$B126,IF($L$2="BR1",'BR1'!$B126,IF($L$2="BR2",'BR2'!$B126,IF($L$2="BR3",'BR3'!$B126)))))</f>
        <v>0</v>
      </c>
      <c r="F126" s="612"/>
      <c r="G126" s="847" t="str">
        <f t="shared" si="45"/>
        <v/>
      </c>
      <c r="H126" s="810">
        <f t="shared" si="46"/>
        <v>0</v>
      </c>
      <c r="I126" s="840"/>
      <c r="J126" s="810">
        <f t="shared" si="49"/>
        <v>0</v>
      </c>
      <c r="K126" s="843"/>
      <c r="L126" s="810">
        <f t="shared" si="50"/>
        <v>0</v>
      </c>
      <c r="M126" s="843"/>
      <c r="N126" s="810">
        <f t="shared" si="51"/>
        <v>0</v>
      </c>
      <c r="O126" s="843"/>
      <c r="P126" s="810">
        <f t="shared" si="52"/>
        <v>0</v>
      </c>
      <c r="Q126" s="843"/>
      <c r="R126" s="810">
        <f t="shared" si="47"/>
        <v>0</v>
      </c>
      <c r="S126" s="843"/>
      <c r="T126" s="810">
        <f t="shared" si="48"/>
        <v>0</v>
      </c>
      <c r="U126" s="410"/>
      <c r="V126" s="492" t="str">
        <f>IF(AND('BR3'!$K$2="ACTIVE",'BR3'!H126&gt;0),"Yes",IF(AND('BR2'!$K$2="ACTIVE",'BR2'!H126&gt;0),"Yes",IF(AND('BR1'!$K$2="ACTIVE",'BR1'!H126&gt;0),"Yes",IF(AND('ORIGINAL BUDGET'!$K$2="ACTIVE",'ORIGINAL BUDGET'!H126&gt;0),"Yes",""))))</f>
        <v/>
      </c>
      <c r="W126" s="325"/>
      <c r="X126" s="325" t="str">
        <f>IF(AND('BR3'!$K$2="ACTIVE",'BR3'!J126&gt;0),"Yes",IF(AND('BR2'!$K$2="ACTIVE",'BR2'!J126&gt;0),"Yes",IF(AND('BR1'!$K$2="ACTIVE",'BR1'!J126&gt;0),"Yes",IF(AND('ORIGINAL BUDGET'!$K$2="ACTIVE",'ORIGINAL BUDGET'!J126&gt;0),"Yes",""))))</f>
        <v/>
      </c>
      <c r="Y126" s="325"/>
      <c r="Z126" s="325" t="str">
        <f>IF(AND('BR3'!$K$2="ACTIVE",'BR3'!L126&gt;0),"Yes",IF(AND('BR2'!$K$2="ACTIVE",'BR2'!L126&gt;0),"Yes",IF(AND('BR1'!$K$2="ACTIVE",'BR1'!L126&gt;0),"Yes",IF(AND('ORIGINAL BUDGET'!$K$2="ACTIVE",'ORIGINAL BUDGET'!L126&gt;0),"Yes",""))))</f>
        <v/>
      </c>
      <c r="AA126" s="325"/>
      <c r="AB126" s="325" t="str">
        <f>IF(AND('BR3'!$K$2="ACTIVE",'BR3'!N126&gt;0),"Yes",IF(AND('BR2'!$K$2="ACTIVE",'BR2'!N126&gt;0),"Yes",IF(AND('BR1'!$K$2="ACTIVE",'BR1'!N126&gt;0),"Yes",IF(AND('ORIGINAL BUDGET'!$K$2="ACTIVE",'ORIGINAL BUDGET'!N126&gt;0),"Yes",""))))</f>
        <v/>
      </c>
      <c r="AC126" s="325"/>
      <c r="AD126" s="325" t="str">
        <f>IF(AND('BR3'!$K$2="ACTIVE",'BR3'!P126&gt;0),"Yes",IF(AND('BR2'!$K$2="ACTIVE",'BR2'!P126&gt;0),"Yes",IF(AND('BR1'!$K$2="ACTIVE",'BR1'!P126&gt;0),"Yes",IF(AND('ORIGINAL BUDGET'!$K$2="ACTIVE",'ORIGINAL BUDGET'!P126&gt;0),"Yes",""))))</f>
        <v/>
      </c>
      <c r="AE126" s="325"/>
      <c r="AF126" s="325" t="str">
        <f>IF(AND('BR3'!$K$2="ACTIVE",'BR3'!R126&gt;0),"Yes",IF(AND('BR2'!$K$2="ACTIVE",'BR2'!R126&gt;0),"Yes",IF(AND('BR1'!$K$2="ACTIVE",'BR1'!R126&gt;0),"Yes",IF(AND('ORIGINAL BUDGET'!$K$2="ACTIVE",'ORIGINAL BUDGET'!R126&gt;0),"Yes",""))))</f>
        <v/>
      </c>
      <c r="AG126" s="325"/>
      <c r="AH126" s="493" t="str">
        <f>IF(AND('BR3'!$K$2="ACTIVE",'BR3'!T126&gt;0),"Yes",IF(AND('BR2'!$K$2="ACTIVE",'BR2'!T126&gt;0),"Yes",IF(AND('BR1'!$K$2="ACTIVE",'BR1'!T126&gt;0),"Yes",IF(AND('ORIGINAL BUDGET'!$K$2="ACTIVE",'ORIGINAL BUDGET'!T126&gt;0),"Yes",""))))</f>
        <v/>
      </c>
      <c r="AI126" s="500"/>
      <c r="AK126" s="221"/>
      <c r="AL126" s="221"/>
      <c r="AM126" s="221"/>
      <c r="AN126" s="221"/>
      <c r="AO126" s="221"/>
      <c r="AP126" s="221"/>
      <c r="AQ126" s="221"/>
      <c r="AR126" s="57"/>
      <c r="AU126" s="2"/>
      <c r="AV126" s="2"/>
      <c r="AW126" s="2"/>
      <c r="AX126" s="2"/>
      <c r="AY126" s="1104"/>
    </row>
    <row r="127" spans="1:51" ht="23.25" hidden="1" customHeight="1">
      <c r="A127" s="122">
        <v>10</v>
      </c>
      <c r="B127" s="1726">
        <f>IF($L$2="","",IF($L$2="ORIGINAL",'ORIGINAL BUDGET'!$B127,IF($L$2="BR1",'BR1'!$B127,IF($L$2="BR2",'BR2'!$B127,IF($L$2="BR3",'BR3'!$B127)))))</f>
        <v>0</v>
      </c>
      <c r="C127" s="1727">
        <f>IF($L$2="","",IF($L$2="ORIGINAL",'ORIGINAL BUDGET'!$B127,IF($L$2="BR1",'BR1'!$B127,IF($L$2="BR2",'BR2'!$B127,IF($L$2="BR3",'BR3'!$B127)))))</f>
        <v>0</v>
      </c>
      <c r="D127" s="1727">
        <f>IF($L$2="","",IF($L$2="ORIGINAL",'ORIGINAL BUDGET'!$B127,IF($L$2="BR1",'BR1'!$B127,IF($L$2="BR2",'BR2'!$B127,IF($L$2="BR3",'BR3'!$B127)))))</f>
        <v>0</v>
      </c>
      <c r="E127" s="1727">
        <f>IF($L$2="","",IF($L$2="ORIGINAL",'ORIGINAL BUDGET'!$B127,IF($L$2="BR1",'BR1'!$B127,IF($L$2="BR2",'BR2'!$B127,IF($L$2="BR3",'BR3'!$B127)))))</f>
        <v>0</v>
      </c>
      <c r="F127" s="612"/>
      <c r="G127" s="847" t="str">
        <f t="shared" si="45"/>
        <v/>
      </c>
      <c r="H127" s="810">
        <f t="shared" si="46"/>
        <v>0</v>
      </c>
      <c r="I127" s="840"/>
      <c r="J127" s="810">
        <f t="shared" si="49"/>
        <v>0</v>
      </c>
      <c r="K127" s="843"/>
      <c r="L127" s="810">
        <f t="shared" si="50"/>
        <v>0</v>
      </c>
      <c r="M127" s="843"/>
      <c r="N127" s="810">
        <f t="shared" si="51"/>
        <v>0</v>
      </c>
      <c r="O127" s="843"/>
      <c r="P127" s="810">
        <f t="shared" si="52"/>
        <v>0</v>
      </c>
      <c r="Q127" s="843"/>
      <c r="R127" s="810">
        <f t="shared" si="47"/>
        <v>0</v>
      </c>
      <c r="S127" s="843"/>
      <c r="T127" s="810">
        <f t="shared" si="48"/>
        <v>0</v>
      </c>
      <c r="U127" s="410"/>
      <c r="V127" s="492" t="str">
        <f>IF(AND('BR3'!$K$2="ACTIVE",'BR3'!H127&gt;0),"Yes",IF(AND('BR2'!$K$2="ACTIVE",'BR2'!H127&gt;0),"Yes",IF(AND('BR1'!$K$2="ACTIVE",'BR1'!H127&gt;0),"Yes",IF(AND('ORIGINAL BUDGET'!$K$2="ACTIVE",'ORIGINAL BUDGET'!H127&gt;0),"Yes",""))))</f>
        <v/>
      </c>
      <c r="W127" s="325"/>
      <c r="X127" s="325" t="str">
        <f>IF(AND('BR3'!$K$2="ACTIVE",'BR3'!J127&gt;0),"Yes",IF(AND('BR2'!$K$2="ACTIVE",'BR2'!J127&gt;0),"Yes",IF(AND('BR1'!$K$2="ACTIVE",'BR1'!J127&gt;0),"Yes",IF(AND('ORIGINAL BUDGET'!$K$2="ACTIVE",'ORIGINAL BUDGET'!J127&gt;0),"Yes",""))))</f>
        <v/>
      </c>
      <c r="Y127" s="325"/>
      <c r="Z127" s="325" t="str">
        <f>IF(AND('BR3'!$K$2="ACTIVE",'BR3'!L127&gt;0),"Yes",IF(AND('BR2'!$K$2="ACTIVE",'BR2'!L127&gt;0),"Yes",IF(AND('BR1'!$K$2="ACTIVE",'BR1'!L127&gt;0),"Yes",IF(AND('ORIGINAL BUDGET'!$K$2="ACTIVE",'ORIGINAL BUDGET'!L127&gt;0),"Yes",""))))</f>
        <v/>
      </c>
      <c r="AA127" s="325"/>
      <c r="AB127" s="325" t="str">
        <f>IF(AND('BR3'!$K$2="ACTIVE",'BR3'!N127&gt;0),"Yes",IF(AND('BR2'!$K$2="ACTIVE",'BR2'!N127&gt;0),"Yes",IF(AND('BR1'!$K$2="ACTIVE",'BR1'!N127&gt;0),"Yes",IF(AND('ORIGINAL BUDGET'!$K$2="ACTIVE",'ORIGINAL BUDGET'!N127&gt;0),"Yes",""))))</f>
        <v/>
      </c>
      <c r="AC127" s="325"/>
      <c r="AD127" s="325" t="str">
        <f>IF(AND('BR3'!$K$2="ACTIVE",'BR3'!P127&gt;0),"Yes",IF(AND('BR2'!$K$2="ACTIVE",'BR2'!P127&gt;0),"Yes",IF(AND('BR1'!$K$2="ACTIVE",'BR1'!P127&gt;0),"Yes",IF(AND('ORIGINAL BUDGET'!$K$2="ACTIVE",'ORIGINAL BUDGET'!P127&gt;0),"Yes",""))))</f>
        <v/>
      </c>
      <c r="AE127" s="325"/>
      <c r="AF127" s="325" t="str">
        <f>IF(AND('BR3'!$K$2="ACTIVE",'BR3'!R127&gt;0),"Yes",IF(AND('BR2'!$K$2="ACTIVE",'BR2'!R127&gt;0),"Yes",IF(AND('BR1'!$K$2="ACTIVE",'BR1'!R127&gt;0),"Yes",IF(AND('ORIGINAL BUDGET'!$K$2="ACTIVE",'ORIGINAL BUDGET'!R127&gt;0),"Yes",""))))</f>
        <v/>
      </c>
      <c r="AG127" s="325"/>
      <c r="AH127" s="493" t="str">
        <f>IF(AND('BR3'!$K$2="ACTIVE",'BR3'!T127&gt;0),"Yes",IF(AND('BR2'!$K$2="ACTIVE",'BR2'!T127&gt;0),"Yes",IF(AND('BR1'!$K$2="ACTIVE",'BR1'!T127&gt;0),"Yes",IF(AND('ORIGINAL BUDGET'!$K$2="ACTIVE",'ORIGINAL BUDGET'!T127&gt;0),"Yes",""))))</f>
        <v/>
      </c>
      <c r="AI127" s="500"/>
      <c r="AK127" s="221"/>
      <c r="AL127" s="221"/>
      <c r="AM127" s="221"/>
      <c r="AN127" s="221"/>
      <c r="AO127" s="221"/>
      <c r="AP127" s="221"/>
      <c r="AQ127" s="221"/>
      <c r="AR127" s="57"/>
      <c r="AU127" s="2"/>
      <c r="AV127" s="2"/>
      <c r="AW127" s="2"/>
      <c r="AX127" s="2"/>
      <c r="AY127" s="1104"/>
    </row>
    <row r="128" spans="1:51" ht="23.25" hidden="1" customHeight="1">
      <c r="A128" s="122">
        <v>11</v>
      </c>
      <c r="B128" s="1726">
        <f>IF($L$2="","",IF($L$2="ORIGINAL",'ORIGINAL BUDGET'!$B128,IF($L$2="BR1",'BR1'!$B128,IF($L$2="BR2",'BR2'!$B128,IF($L$2="BR3",'BR3'!$B128)))))</f>
        <v>0</v>
      </c>
      <c r="C128" s="1727">
        <f>IF($L$2="","",IF($L$2="ORIGINAL",'ORIGINAL BUDGET'!$B128,IF($L$2="BR1",'BR1'!$B128,IF($L$2="BR2",'BR2'!$B128,IF($L$2="BR3",'BR3'!$B128)))))</f>
        <v>0</v>
      </c>
      <c r="D128" s="1727">
        <f>IF($L$2="","",IF($L$2="ORIGINAL",'ORIGINAL BUDGET'!$B128,IF($L$2="BR1",'BR1'!$B128,IF($L$2="BR2",'BR2'!$B128,IF($L$2="BR3",'BR3'!$B128)))))</f>
        <v>0</v>
      </c>
      <c r="E128" s="1727">
        <f>IF($L$2="","",IF($L$2="ORIGINAL",'ORIGINAL BUDGET'!$B128,IF($L$2="BR1",'BR1'!$B128,IF($L$2="BR2",'BR2'!$B128,IF($L$2="BR3",'BR3'!$B128)))))</f>
        <v>0</v>
      </c>
      <c r="F128" s="612"/>
      <c r="G128" s="847" t="str">
        <f t="shared" si="45"/>
        <v/>
      </c>
      <c r="H128" s="810">
        <f t="shared" si="46"/>
        <v>0</v>
      </c>
      <c r="I128" s="840"/>
      <c r="J128" s="810">
        <f t="shared" si="49"/>
        <v>0</v>
      </c>
      <c r="K128" s="843"/>
      <c r="L128" s="810">
        <f t="shared" si="50"/>
        <v>0</v>
      </c>
      <c r="M128" s="843"/>
      <c r="N128" s="810">
        <f t="shared" si="51"/>
        <v>0</v>
      </c>
      <c r="O128" s="843"/>
      <c r="P128" s="810">
        <f t="shared" si="52"/>
        <v>0</v>
      </c>
      <c r="Q128" s="843"/>
      <c r="R128" s="810">
        <f t="shared" si="47"/>
        <v>0</v>
      </c>
      <c r="S128" s="843"/>
      <c r="T128" s="810">
        <f t="shared" si="48"/>
        <v>0</v>
      </c>
      <c r="U128" s="410"/>
      <c r="V128" s="492" t="str">
        <f>IF(AND('BR3'!$K$2="ACTIVE",'BR3'!H128&gt;0),"Yes",IF(AND('BR2'!$K$2="ACTIVE",'BR2'!H128&gt;0),"Yes",IF(AND('BR1'!$K$2="ACTIVE",'BR1'!H128&gt;0),"Yes",IF(AND('ORIGINAL BUDGET'!$K$2="ACTIVE",'ORIGINAL BUDGET'!H128&gt;0),"Yes",""))))</f>
        <v/>
      </c>
      <c r="W128" s="325"/>
      <c r="X128" s="325" t="str">
        <f>IF(AND('BR3'!$K$2="ACTIVE",'BR3'!J128&gt;0),"Yes",IF(AND('BR2'!$K$2="ACTIVE",'BR2'!J128&gt;0),"Yes",IF(AND('BR1'!$K$2="ACTIVE",'BR1'!J128&gt;0),"Yes",IF(AND('ORIGINAL BUDGET'!$K$2="ACTIVE",'ORIGINAL BUDGET'!J128&gt;0),"Yes",""))))</f>
        <v/>
      </c>
      <c r="Y128" s="325"/>
      <c r="Z128" s="325" t="str">
        <f>IF(AND('BR3'!$K$2="ACTIVE",'BR3'!L128&gt;0),"Yes",IF(AND('BR2'!$K$2="ACTIVE",'BR2'!L128&gt;0),"Yes",IF(AND('BR1'!$K$2="ACTIVE",'BR1'!L128&gt;0),"Yes",IF(AND('ORIGINAL BUDGET'!$K$2="ACTIVE",'ORIGINAL BUDGET'!L128&gt;0),"Yes",""))))</f>
        <v/>
      </c>
      <c r="AA128" s="325"/>
      <c r="AB128" s="325" t="str">
        <f>IF(AND('BR3'!$K$2="ACTIVE",'BR3'!N128&gt;0),"Yes",IF(AND('BR2'!$K$2="ACTIVE",'BR2'!N128&gt;0),"Yes",IF(AND('BR1'!$K$2="ACTIVE",'BR1'!N128&gt;0),"Yes",IF(AND('ORIGINAL BUDGET'!$K$2="ACTIVE",'ORIGINAL BUDGET'!N128&gt;0),"Yes",""))))</f>
        <v/>
      </c>
      <c r="AC128" s="325"/>
      <c r="AD128" s="325" t="str">
        <f>IF(AND('BR3'!$K$2="ACTIVE",'BR3'!P128&gt;0),"Yes",IF(AND('BR2'!$K$2="ACTIVE",'BR2'!P128&gt;0),"Yes",IF(AND('BR1'!$K$2="ACTIVE",'BR1'!P128&gt;0),"Yes",IF(AND('ORIGINAL BUDGET'!$K$2="ACTIVE",'ORIGINAL BUDGET'!P128&gt;0),"Yes",""))))</f>
        <v/>
      </c>
      <c r="AE128" s="325"/>
      <c r="AF128" s="325" t="str">
        <f>IF(AND('BR3'!$K$2="ACTIVE",'BR3'!R128&gt;0),"Yes",IF(AND('BR2'!$K$2="ACTIVE",'BR2'!R128&gt;0),"Yes",IF(AND('BR1'!$K$2="ACTIVE",'BR1'!R128&gt;0),"Yes",IF(AND('ORIGINAL BUDGET'!$K$2="ACTIVE",'ORIGINAL BUDGET'!R128&gt;0),"Yes",""))))</f>
        <v/>
      </c>
      <c r="AG128" s="325"/>
      <c r="AH128" s="493" t="str">
        <f>IF(AND('BR3'!$K$2="ACTIVE",'BR3'!T128&gt;0),"Yes",IF(AND('BR2'!$K$2="ACTIVE",'BR2'!T128&gt;0),"Yes",IF(AND('BR1'!$K$2="ACTIVE",'BR1'!T128&gt;0),"Yes",IF(AND('ORIGINAL BUDGET'!$K$2="ACTIVE",'ORIGINAL BUDGET'!T128&gt;0),"Yes",""))))</f>
        <v/>
      </c>
      <c r="AI128" s="500"/>
      <c r="AK128" s="221"/>
      <c r="AL128" s="221"/>
      <c r="AM128" s="221"/>
      <c r="AN128" s="221"/>
      <c r="AO128" s="221"/>
      <c r="AP128" s="221"/>
      <c r="AQ128" s="221"/>
      <c r="AR128" s="57"/>
      <c r="AU128" s="2"/>
      <c r="AV128" s="2"/>
      <c r="AW128" s="2"/>
      <c r="AX128" s="2"/>
      <c r="AY128" s="1104"/>
    </row>
    <row r="129" spans="1:51" ht="23.25" hidden="1" customHeight="1">
      <c r="A129" s="122">
        <v>12</v>
      </c>
      <c r="B129" s="1726">
        <f>IF($L$2="","",IF($L$2="ORIGINAL",'ORIGINAL BUDGET'!$B129,IF($L$2="BR1",'BR1'!$B129,IF($L$2="BR2",'BR2'!$B129,IF($L$2="BR3",'BR3'!$B129)))))</f>
        <v>0</v>
      </c>
      <c r="C129" s="1727">
        <f>IF($L$2="","",IF($L$2="ORIGINAL",'ORIGINAL BUDGET'!$B129,IF($L$2="BR1",'BR1'!$B129,IF($L$2="BR2",'BR2'!$B129,IF($L$2="BR3",'BR3'!$B129)))))</f>
        <v>0</v>
      </c>
      <c r="D129" s="1727">
        <f>IF($L$2="","",IF($L$2="ORIGINAL",'ORIGINAL BUDGET'!$B129,IF($L$2="BR1",'BR1'!$B129,IF($L$2="BR2",'BR2'!$B129,IF($L$2="BR3",'BR3'!$B129)))))</f>
        <v>0</v>
      </c>
      <c r="E129" s="1727">
        <f>IF($L$2="","",IF($L$2="ORIGINAL",'ORIGINAL BUDGET'!$B129,IF($L$2="BR1",'BR1'!$B129,IF($L$2="BR2",'BR2'!$B129,IF($L$2="BR3",'BR3'!$B129)))))</f>
        <v>0</v>
      </c>
      <c r="F129" s="612"/>
      <c r="G129" s="847" t="str">
        <f t="shared" si="45"/>
        <v/>
      </c>
      <c r="H129" s="810">
        <f t="shared" si="46"/>
        <v>0</v>
      </c>
      <c r="I129" s="840"/>
      <c r="J129" s="810">
        <f t="shared" si="49"/>
        <v>0</v>
      </c>
      <c r="K129" s="843"/>
      <c r="L129" s="810">
        <f t="shared" si="50"/>
        <v>0</v>
      </c>
      <c r="M129" s="843"/>
      <c r="N129" s="810">
        <f t="shared" si="51"/>
        <v>0</v>
      </c>
      <c r="O129" s="843"/>
      <c r="P129" s="810">
        <f t="shared" si="52"/>
        <v>0</v>
      </c>
      <c r="Q129" s="843"/>
      <c r="R129" s="810">
        <f t="shared" si="47"/>
        <v>0</v>
      </c>
      <c r="S129" s="843"/>
      <c r="T129" s="810">
        <f t="shared" si="48"/>
        <v>0</v>
      </c>
      <c r="U129" s="410"/>
      <c r="V129" s="492" t="str">
        <f>IF(AND('BR3'!$K$2="ACTIVE",'BR3'!H129&gt;0),"Yes",IF(AND('BR2'!$K$2="ACTIVE",'BR2'!H129&gt;0),"Yes",IF(AND('BR1'!$K$2="ACTIVE",'BR1'!H129&gt;0),"Yes",IF(AND('ORIGINAL BUDGET'!$K$2="ACTIVE",'ORIGINAL BUDGET'!H129&gt;0),"Yes",""))))</f>
        <v/>
      </c>
      <c r="W129" s="325"/>
      <c r="X129" s="325" t="str">
        <f>IF(AND('BR3'!$K$2="ACTIVE",'BR3'!J129&gt;0),"Yes",IF(AND('BR2'!$K$2="ACTIVE",'BR2'!J129&gt;0),"Yes",IF(AND('BR1'!$K$2="ACTIVE",'BR1'!J129&gt;0),"Yes",IF(AND('ORIGINAL BUDGET'!$K$2="ACTIVE",'ORIGINAL BUDGET'!J129&gt;0),"Yes",""))))</f>
        <v/>
      </c>
      <c r="Y129" s="325"/>
      <c r="Z129" s="325" t="str">
        <f>IF(AND('BR3'!$K$2="ACTIVE",'BR3'!L129&gt;0),"Yes",IF(AND('BR2'!$K$2="ACTIVE",'BR2'!L129&gt;0),"Yes",IF(AND('BR1'!$K$2="ACTIVE",'BR1'!L129&gt;0),"Yes",IF(AND('ORIGINAL BUDGET'!$K$2="ACTIVE",'ORIGINAL BUDGET'!L129&gt;0),"Yes",""))))</f>
        <v/>
      </c>
      <c r="AA129" s="325"/>
      <c r="AB129" s="325" t="str">
        <f>IF(AND('BR3'!$K$2="ACTIVE",'BR3'!N129&gt;0),"Yes",IF(AND('BR2'!$K$2="ACTIVE",'BR2'!N129&gt;0),"Yes",IF(AND('BR1'!$K$2="ACTIVE",'BR1'!N129&gt;0),"Yes",IF(AND('ORIGINAL BUDGET'!$K$2="ACTIVE",'ORIGINAL BUDGET'!N129&gt;0),"Yes",""))))</f>
        <v/>
      </c>
      <c r="AC129" s="325"/>
      <c r="AD129" s="325" t="str">
        <f>IF(AND('BR3'!$K$2="ACTIVE",'BR3'!P129&gt;0),"Yes",IF(AND('BR2'!$K$2="ACTIVE",'BR2'!P129&gt;0),"Yes",IF(AND('BR1'!$K$2="ACTIVE",'BR1'!P129&gt;0),"Yes",IF(AND('ORIGINAL BUDGET'!$K$2="ACTIVE",'ORIGINAL BUDGET'!P129&gt;0),"Yes",""))))</f>
        <v/>
      </c>
      <c r="AE129" s="325"/>
      <c r="AF129" s="325" t="str">
        <f>IF(AND('BR3'!$K$2="ACTIVE",'BR3'!R129&gt;0),"Yes",IF(AND('BR2'!$K$2="ACTIVE",'BR2'!R129&gt;0),"Yes",IF(AND('BR1'!$K$2="ACTIVE",'BR1'!R129&gt;0),"Yes",IF(AND('ORIGINAL BUDGET'!$K$2="ACTIVE",'ORIGINAL BUDGET'!R129&gt;0),"Yes",""))))</f>
        <v/>
      </c>
      <c r="AG129" s="325"/>
      <c r="AH129" s="493" t="str">
        <f>IF(AND('BR3'!$K$2="ACTIVE",'BR3'!T129&gt;0),"Yes",IF(AND('BR2'!$K$2="ACTIVE",'BR2'!T129&gt;0),"Yes",IF(AND('BR1'!$K$2="ACTIVE",'BR1'!T129&gt;0),"Yes",IF(AND('ORIGINAL BUDGET'!$K$2="ACTIVE",'ORIGINAL BUDGET'!T129&gt;0),"Yes",""))))</f>
        <v/>
      </c>
      <c r="AI129" s="500"/>
      <c r="AK129" s="221"/>
      <c r="AL129" s="221"/>
      <c r="AM129" s="221"/>
      <c r="AN129" s="221"/>
      <c r="AO129" s="221"/>
      <c r="AP129" s="221"/>
      <c r="AQ129" s="221"/>
      <c r="AR129" s="57"/>
      <c r="AU129" s="2"/>
      <c r="AV129" s="2"/>
      <c r="AW129" s="2"/>
      <c r="AX129" s="2"/>
      <c r="AY129" s="1104"/>
    </row>
    <row r="130" spans="1:51" ht="23.25" hidden="1" customHeight="1">
      <c r="A130" s="122">
        <v>13</v>
      </c>
      <c r="B130" s="1726">
        <f>IF($L$2="","",IF($L$2="ORIGINAL",'ORIGINAL BUDGET'!$B130,IF($L$2="BR1",'BR1'!$B130,IF($L$2="BR2",'BR2'!$B130,IF($L$2="BR3",'BR3'!$B130)))))</f>
        <v>0</v>
      </c>
      <c r="C130" s="1727">
        <f>IF($L$2="","",IF($L$2="ORIGINAL",'ORIGINAL BUDGET'!$B130,IF($L$2="BR1",'BR1'!$B130,IF($L$2="BR2",'BR2'!$B130,IF($L$2="BR3",'BR3'!$B130)))))</f>
        <v>0</v>
      </c>
      <c r="D130" s="1727">
        <f>IF($L$2="","",IF($L$2="ORIGINAL",'ORIGINAL BUDGET'!$B130,IF($L$2="BR1",'BR1'!$B130,IF($L$2="BR2",'BR2'!$B130,IF($L$2="BR3",'BR3'!$B130)))))</f>
        <v>0</v>
      </c>
      <c r="E130" s="1728">
        <f>IF($L$2="","",IF($L$2="ORIGINAL",'ORIGINAL BUDGET'!$B130,IF($L$2="BR1",'BR1'!$B130,IF($L$2="BR2",'BR2'!$B130,IF($L$2="BR3",'BR3'!$B130)))))</f>
        <v>0</v>
      </c>
      <c r="F130" s="612"/>
      <c r="G130" s="847" t="str">
        <f t="shared" si="45"/>
        <v/>
      </c>
      <c r="H130" s="810">
        <f t="shared" si="46"/>
        <v>0</v>
      </c>
      <c r="I130" s="840"/>
      <c r="J130" s="810">
        <f t="shared" si="49"/>
        <v>0</v>
      </c>
      <c r="K130" s="843"/>
      <c r="L130" s="810">
        <f t="shared" si="50"/>
        <v>0</v>
      </c>
      <c r="M130" s="843"/>
      <c r="N130" s="810">
        <f t="shared" si="51"/>
        <v>0</v>
      </c>
      <c r="O130" s="843"/>
      <c r="P130" s="810">
        <f t="shared" si="52"/>
        <v>0</v>
      </c>
      <c r="Q130" s="843"/>
      <c r="R130" s="810">
        <f t="shared" si="47"/>
        <v>0</v>
      </c>
      <c r="S130" s="843"/>
      <c r="T130" s="810">
        <f t="shared" si="48"/>
        <v>0</v>
      </c>
      <c r="U130" s="410"/>
      <c r="V130" s="492" t="str">
        <f>IF(AND('BR3'!$K$2="ACTIVE",'BR3'!H130&gt;0),"Yes",IF(AND('BR2'!$K$2="ACTIVE",'BR2'!H130&gt;0),"Yes",IF(AND('BR1'!$K$2="ACTIVE",'BR1'!H130&gt;0),"Yes",IF(AND('ORIGINAL BUDGET'!$K$2="ACTIVE",'ORIGINAL BUDGET'!H130&gt;0),"Yes",""))))</f>
        <v/>
      </c>
      <c r="W130" s="325"/>
      <c r="X130" s="325" t="str">
        <f>IF(AND('BR3'!$K$2="ACTIVE",'BR3'!J130&gt;0),"Yes",IF(AND('BR2'!$K$2="ACTIVE",'BR2'!J130&gt;0),"Yes",IF(AND('BR1'!$K$2="ACTIVE",'BR1'!J130&gt;0),"Yes",IF(AND('ORIGINAL BUDGET'!$K$2="ACTIVE",'ORIGINAL BUDGET'!J130&gt;0),"Yes",""))))</f>
        <v/>
      </c>
      <c r="Y130" s="325"/>
      <c r="Z130" s="325" t="str">
        <f>IF(AND('BR3'!$K$2="ACTIVE",'BR3'!L130&gt;0),"Yes",IF(AND('BR2'!$K$2="ACTIVE",'BR2'!L130&gt;0),"Yes",IF(AND('BR1'!$K$2="ACTIVE",'BR1'!L130&gt;0),"Yes",IF(AND('ORIGINAL BUDGET'!$K$2="ACTIVE",'ORIGINAL BUDGET'!L130&gt;0),"Yes",""))))</f>
        <v/>
      </c>
      <c r="AA130" s="325"/>
      <c r="AB130" s="325" t="str">
        <f>IF(AND('BR3'!$K$2="ACTIVE",'BR3'!N130&gt;0),"Yes",IF(AND('BR2'!$K$2="ACTIVE",'BR2'!N130&gt;0),"Yes",IF(AND('BR1'!$K$2="ACTIVE",'BR1'!N130&gt;0),"Yes",IF(AND('ORIGINAL BUDGET'!$K$2="ACTIVE",'ORIGINAL BUDGET'!N130&gt;0),"Yes",""))))</f>
        <v/>
      </c>
      <c r="AC130" s="325"/>
      <c r="AD130" s="325" t="str">
        <f>IF(AND('BR3'!$K$2="ACTIVE",'BR3'!P130&gt;0),"Yes",IF(AND('BR2'!$K$2="ACTIVE",'BR2'!P130&gt;0),"Yes",IF(AND('BR1'!$K$2="ACTIVE",'BR1'!P130&gt;0),"Yes",IF(AND('ORIGINAL BUDGET'!$K$2="ACTIVE",'ORIGINAL BUDGET'!P130&gt;0),"Yes",""))))</f>
        <v/>
      </c>
      <c r="AE130" s="325"/>
      <c r="AF130" s="325" t="str">
        <f>IF(AND('BR3'!$K$2="ACTIVE",'BR3'!R130&gt;0),"Yes",IF(AND('BR2'!$K$2="ACTIVE",'BR2'!R130&gt;0),"Yes",IF(AND('BR1'!$K$2="ACTIVE",'BR1'!R130&gt;0),"Yes",IF(AND('ORIGINAL BUDGET'!$K$2="ACTIVE",'ORIGINAL BUDGET'!R130&gt;0),"Yes",""))))</f>
        <v/>
      </c>
      <c r="AG130" s="325"/>
      <c r="AH130" s="493" t="str">
        <f>IF(AND('BR3'!$K$2="ACTIVE",'BR3'!T130&gt;0),"Yes",IF(AND('BR2'!$K$2="ACTIVE",'BR2'!T130&gt;0),"Yes",IF(AND('BR1'!$K$2="ACTIVE",'BR1'!T130&gt;0),"Yes",IF(AND('ORIGINAL BUDGET'!$K$2="ACTIVE",'ORIGINAL BUDGET'!T130&gt;0),"Yes",""))))</f>
        <v/>
      </c>
      <c r="AI130" s="500"/>
      <c r="AK130" s="221"/>
      <c r="AL130" s="221"/>
      <c r="AM130" s="221"/>
      <c r="AN130" s="221"/>
      <c r="AO130" s="221"/>
      <c r="AP130" s="221"/>
      <c r="AQ130" s="221"/>
      <c r="AR130" s="57"/>
      <c r="AU130" s="2"/>
      <c r="AV130" s="2"/>
      <c r="AW130" s="2"/>
      <c r="AX130" s="2"/>
      <c r="AY130" s="1104"/>
    </row>
    <row r="131" spans="1:51" ht="23.25" hidden="1" customHeight="1">
      <c r="A131" s="122">
        <v>14</v>
      </c>
      <c r="B131" s="1726">
        <f>IF($L$2="","",IF($L$2="ORIGINAL",'ORIGINAL BUDGET'!$B131,IF($L$2="BR1",'BR1'!$B131,IF($L$2="BR2",'BR2'!$B131,IF($L$2="BR3",'BR3'!$B131)))))</f>
        <v>0</v>
      </c>
      <c r="C131" s="1727">
        <f>IF($L$2="","",IF($L$2="ORIGINAL",'ORIGINAL BUDGET'!$B131,IF($L$2="BR1",'BR1'!$B131,IF($L$2="BR2",'BR2'!$B131,IF($L$2="BR3",'BR3'!$B131)))))</f>
        <v>0</v>
      </c>
      <c r="D131" s="1727">
        <f>IF($L$2="","",IF($L$2="ORIGINAL",'ORIGINAL BUDGET'!$B131,IF($L$2="BR1",'BR1'!$B131,IF($L$2="BR2",'BR2'!$B131,IF($L$2="BR3",'BR3'!$B131)))))</f>
        <v>0</v>
      </c>
      <c r="E131" s="1728">
        <f>IF($L$2="","",IF($L$2="ORIGINAL",'ORIGINAL BUDGET'!$B131,IF($L$2="BR1",'BR1'!$B131,IF($L$2="BR2",'BR2'!$B131,IF($L$2="BR3",'BR3'!$B131)))))</f>
        <v>0</v>
      </c>
      <c r="F131" s="612"/>
      <c r="G131" s="847" t="str">
        <f t="shared" si="45"/>
        <v/>
      </c>
      <c r="H131" s="810">
        <f t="shared" si="46"/>
        <v>0</v>
      </c>
      <c r="I131" s="840"/>
      <c r="J131" s="810">
        <f t="shared" si="49"/>
        <v>0</v>
      </c>
      <c r="K131" s="843"/>
      <c r="L131" s="810">
        <f t="shared" si="50"/>
        <v>0</v>
      </c>
      <c r="M131" s="843"/>
      <c r="N131" s="810">
        <f t="shared" si="51"/>
        <v>0</v>
      </c>
      <c r="O131" s="843"/>
      <c r="P131" s="810">
        <f t="shared" si="52"/>
        <v>0</v>
      </c>
      <c r="Q131" s="843"/>
      <c r="R131" s="810">
        <f t="shared" si="47"/>
        <v>0</v>
      </c>
      <c r="S131" s="843"/>
      <c r="T131" s="810">
        <f t="shared" si="48"/>
        <v>0</v>
      </c>
      <c r="U131" s="410"/>
      <c r="V131" s="492" t="str">
        <f>IF(AND('BR3'!$K$2="ACTIVE",'BR3'!H131&gt;0),"Yes",IF(AND('BR2'!$K$2="ACTIVE",'BR2'!H131&gt;0),"Yes",IF(AND('BR1'!$K$2="ACTIVE",'BR1'!H131&gt;0),"Yes",IF(AND('ORIGINAL BUDGET'!$K$2="ACTIVE",'ORIGINAL BUDGET'!H131&gt;0),"Yes",""))))</f>
        <v/>
      </c>
      <c r="W131" s="325"/>
      <c r="X131" s="325" t="str">
        <f>IF(AND('BR3'!$K$2="ACTIVE",'BR3'!J131&gt;0),"Yes",IF(AND('BR2'!$K$2="ACTIVE",'BR2'!J131&gt;0),"Yes",IF(AND('BR1'!$K$2="ACTIVE",'BR1'!J131&gt;0),"Yes",IF(AND('ORIGINAL BUDGET'!$K$2="ACTIVE",'ORIGINAL BUDGET'!J131&gt;0),"Yes",""))))</f>
        <v/>
      </c>
      <c r="Y131" s="325"/>
      <c r="Z131" s="325" t="str">
        <f>IF(AND('BR3'!$K$2="ACTIVE",'BR3'!L131&gt;0),"Yes",IF(AND('BR2'!$K$2="ACTIVE",'BR2'!L131&gt;0),"Yes",IF(AND('BR1'!$K$2="ACTIVE",'BR1'!L131&gt;0),"Yes",IF(AND('ORIGINAL BUDGET'!$K$2="ACTIVE",'ORIGINAL BUDGET'!L131&gt;0),"Yes",""))))</f>
        <v/>
      </c>
      <c r="AA131" s="325"/>
      <c r="AB131" s="325" t="str">
        <f>IF(AND('BR3'!$K$2="ACTIVE",'BR3'!N131&gt;0),"Yes",IF(AND('BR2'!$K$2="ACTIVE",'BR2'!N131&gt;0),"Yes",IF(AND('BR1'!$K$2="ACTIVE",'BR1'!N131&gt;0),"Yes",IF(AND('ORIGINAL BUDGET'!$K$2="ACTIVE",'ORIGINAL BUDGET'!N131&gt;0),"Yes",""))))</f>
        <v/>
      </c>
      <c r="AC131" s="325"/>
      <c r="AD131" s="325" t="str">
        <f>IF(AND('BR3'!$K$2="ACTIVE",'BR3'!P131&gt;0),"Yes",IF(AND('BR2'!$K$2="ACTIVE",'BR2'!P131&gt;0),"Yes",IF(AND('BR1'!$K$2="ACTIVE",'BR1'!P131&gt;0),"Yes",IF(AND('ORIGINAL BUDGET'!$K$2="ACTIVE",'ORIGINAL BUDGET'!P131&gt;0),"Yes",""))))</f>
        <v/>
      </c>
      <c r="AE131" s="325"/>
      <c r="AF131" s="325" t="str">
        <f>IF(AND('BR3'!$K$2="ACTIVE",'BR3'!R131&gt;0),"Yes",IF(AND('BR2'!$K$2="ACTIVE",'BR2'!R131&gt;0),"Yes",IF(AND('BR1'!$K$2="ACTIVE",'BR1'!R131&gt;0),"Yes",IF(AND('ORIGINAL BUDGET'!$K$2="ACTIVE",'ORIGINAL BUDGET'!R131&gt;0),"Yes",""))))</f>
        <v/>
      </c>
      <c r="AG131" s="325"/>
      <c r="AH131" s="493" t="str">
        <f>IF(AND('BR3'!$K$2="ACTIVE",'BR3'!T131&gt;0),"Yes",IF(AND('BR2'!$K$2="ACTIVE",'BR2'!T131&gt;0),"Yes",IF(AND('BR1'!$K$2="ACTIVE",'BR1'!T131&gt;0),"Yes",IF(AND('ORIGINAL BUDGET'!$K$2="ACTIVE",'ORIGINAL BUDGET'!T131&gt;0),"Yes",""))))</f>
        <v/>
      </c>
      <c r="AI131" s="500"/>
      <c r="AK131" s="221"/>
      <c r="AL131" s="221"/>
      <c r="AM131" s="221"/>
      <c r="AN131" s="221"/>
      <c r="AO131" s="221"/>
      <c r="AP131" s="221"/>
      <c r="AQ131" s="221"/>
      <c r="AR131" s="57"/>
      <c r="AU131" s="2"/>
      <c r="AV131" s="2"/>
      <c r="AW131" s="2"/>
      <c r="AX131" s="2"/>
      <c r="AY131" s="1104"/>
    </row>
    <row r="132" spans="1:51" ht="23.25" hidden="1" customHeight="1" thickBot="1">
      <c r="A132" s="122">
        <v>15</v>
      </c>
      <c r="B132" s="1729">
        <f>IF($L$2="","",IF($L$2="ORIGINAL",'ORIGINAL BUDGET'!$B132,IF($L$2="BR1",'BR1'!$B132,IF($L$2="BR2",'BR2'!$B132,IF($L$2="BR3",'BR3'!$B132)))))</f>
        <v>0</v>
      </c>
      <c r="C132" s="1730">
        <f>IF($L$2="","",IF($L$2="ORIGINAL",'ORIGINAL BUDGET'!$B132,IF($L$2="BR1",'BR1'!$B132,IF($L$2="BR2",'BR2'!$B132,IF($L$2="BR3",'BR3'!$B132)))))</f>
        <v>0</v>
      </c>
      <c r="D132" s="1730">
        <f>IF($L$2="","",IF($L$2="ORIGINAL",'ORIGINAL BUDGET'!$B132,IF($L$2="BR1",'BR1'!$B132,IF($L$2="BR2",'BR2'!$B132,IF($L$2="BR3",'BR3'!$B132)))))</f>
        <v>0</v>
      </c>
      <c r="E132" s="1731">
        <f>IF($L$2="","",IF($L$2="ORIGINAL",'ORIGINAL BUDGET'!$B132,IF($L$2="BR1",'BR1'!$B132,IF($L$2="BR2",'BR2'!$B132,IF($L$2="BR3",'BR3'!$B132)))))</f>
        <v>0</v>
      </c>
      <c r="F132" s="613"/>
      <c r="G132" s="850" t="str">
        <f t="shared" si="45"/>
        <v/>
      </c>
      <c r="H132" s="813">
        <f t="shared" si="46"/>
        <v>0</v>
      </c>
      <c r="I132" s="840"/>
      <c r="J132" s="813">
        <f t="shared" si="49"/>
        <v>0</v>
      </c>
      <c r="K132" s="842"/>
      <c r="L132" s="813">
        <f t="shared" si="50"/>
        <v>0</v>
      </c>
      <c r="M132" s="842"/>
      <c r="N132" s="813">
        <f t="shared" si="51"/>
        <v>0</v>
      </c>
      <c r="O132" s="842"/>
      <c r="P132" s="813">
        <f t="shared" si="52"/>
        <v>0</v>
      </c>
      <c r="Q132" s="842"/>
      <c r="R132" s="813">
        <f t="shared" si="47"/>
        <v>0</v>
      </c>
      <c r="S132" s="842"/>
      <c r="T132" s="813">
        <f t="shared" si="48"/>
        <v>0</v>
      </c>
      <c r="U132" s="410"/>
      <c r="V132" s="495" t="str">
        <f>IF(AND('BR3'!$K$2="ACTIVE",'BR3'!H132&gt;0),"Yes",IF(AND('BR2'!$K$2="ACTIVE",'BR2'!H132&gt;0),"Yes",IF(AND('BR1'!$K$2="ACTIVE",'BR1'!H132&gt;0),"Yes",IF(AND('ORIGINAL BUDGET'!$K$2="ACTIVE",'ORIGINAL BUDGET'!H132&gt;0),"Yes",""))))</f>
        <v/>
      </c>
      <c r="W132" s="496"/>
      <c r="X132" s="496" t="str">
        <f>IF(AND('BR3'!$K$2="ACTIVE",'BR3'!J132&gt;0),"Yes",IF(AND('BR2'!$K$2="ACTIVE",'BR2'!J132&gt;0),"Yes",IF(AND('BR1'!$K$2="ACTIVE",'BR1'!J132&gt;0),"Yes",IF(AND('ORIGINAL BUDGET'!$K$2="ACTIVE",'ORIGINAL BUDGET'!J132&gt;0),"Yes",""))))</f>
        <v/>
      </c>
      <c r="Y132" s="496"/>
      <c r="Z132" s="496" t="str">
        <f>IF(AND('BR3'!$K$2="ACTIVE",'BR3'!L132&gt;0),"Yes",IF(AND('BR2'!$K$2="ACTIVE",'BR2'!L132&gt;0),"Yes",IF(AND('BR1'!$K$2="ACTIVE",'BR1'!L132&gt;0),"Yes",IF(AND('ORIGINAL BUDGET'!$K$2="ACTIVE",'ORIGINAL BUDGET'!L132&gt;0),"Yes",""))))</f>
        <v/>
      </c>
      <c r="AA132" s="496"/>
      <c r="AB132" s="496" t="str">
        <f>IF(AND('BR3'!$K$2="ACTIVE",'BR3'!N132&gt;0),"Yes",IF(AND('BR2'!$K$2="ACTIVE",'BR2'!N132&gt;0),"Yes",IF(AND('BR1'!$K$2="ACTIVE",'BR1'!N132&gt;0),"Yes",IF(AND('ORIGINAL BUDGET'!$K$2="ACTIVE",'ORIGINAL BUDGET'!N132&gt;0),"Yes",""))))</f>
        <v/>
      </c>
      <c r="AC132" s="496"/>
      <c r="AD132" s="496" t="str">
        <f>IF(AND('BR3'!$K$2="ACTIVE",'BR3'!P132&gt;0),"Yes",IF(AND('BR2'!$K$2="ACTIVE",'BR2'!P132&gt;0),"Yes",IF(AND('BR1'!$K$2="ACTIVE",'BR1'!P132&gt;0),"Yes",IF(AND('ORIGINAL BUDGET'!$K$2="ACTIVE",'ORIGINAL BUDGET'!P132&gt;0),"Yes",""))))</f>
        <v/>
      </c>
      <c r="AE132" s="496"/>
      <c r="AF132" s="496" t="str">
        <f>IF(AND('BR3'!$K$2="ACTIVE",'BR3'!R132&gt;0),"Yes",IF(AND('BR2'!$K$2="ACTIVE",'BR2'!R132&gt;0),"Yes",IF(AND('BR1'!$K$2="ACTIVE",'BR1'!R132&gt;0),"Yes",IF(AND('ORIGINAL BUDGET'!$K$2="ACTIVE",'ORIGINAL BUDGET'!R132&gt;0),"Yes",""))))</f>
        <v/>
      </c>
      <c r="AG132" s="496"/>
      <c r="AH132" s="497" t="str">
        <f>IF(AND('BR3'!$K$2="ACTIVE",'BR3'!T132&gt;0),"Yes",IF(AND('BR2'!$K$2="ACTIVE",'BR2'!T132&gt;0),"Yes",IF(AND('BR1'!$K$2="ACTIVE",'BR1'!T132&gt;0),"Yes",IF(AND('ORIGINAL BUDGET'!$K$2="ACTIVE",'ORIGINAL BUDGET'!T132&gt;0),"Yes",""))))</f>
        <v/>
      </c>
      <c r="AI132" s="501"/>
      <c r="AK132" s="221"/>
      <c r="AL132" s="221"/>
      <c r="AM132" s="221"/>
      <c r="AN132" s="221"/>
      <c r="AO132" s="221"/>
      <c r="AP132" s="221"/>
      <c r="AQ132" s="221"/>
      <c r="AR132" s="57"/>
      <c r="AU132" s="2"/>
      <c r="AV132" s="2"/>
      <c r="AW132" s="2"/>
      <c r="AX132" s="2"/>
      <c r="AY132" s="1104"/>
    </row>
    <row r="133" spans="1:51" ht="15.95" customHeight="1" thickTop="1" thickBot="1">
      <c r="A133" s="435"/>
      <c r="B133" s="520"/>
      <c r="C133" s="521"/>
      <c r="D133" s="522"/>
      <c r="E133" s="523"/>
      <c r="F133" s="436"/>
      <c r="G133" s="849"/>
      <c r="H133" s="437"/>
      <c r="I133" s="849"/>
      <c r="J133" s="437"/>
      <c r="K133" s="849"/>
      <c r="L133" s="437"/>
      <c r="M133" s="849"/>
      <c r="N133" s="437"/>
      <c r="O133" s="849"/>
      <c r="P133" s="437"/>
      <c r="Q133" s="849"/>
      <c r="R133" s="437"/>
      <c r="S133" s="849"/>
      <c r="T133" s="437"/>
      <c r="U133" s="214"/>
      <c r="V133" s="499"/>
      <c r="W133" s="504"/>
      <c r="X133" s="504">
        <f>SUM(X118:X132)</f>
        <v>0</v>
      </c>
      <c r="Y133" s="504"/>
      <c r="Z133" s="504">
        <f t="shared" ref="Z133:AH133" si="53">SUM(Z118:Z132)</f>
        <v>0</v>
      </c>
      <c r="AA133" s="504"/>
      <c r="AB133" s="504">
        <f t="shared" si="53"/>
        <v>0</v>
      </c>
      <c r="AC133" s="504"/>
      <c r="AD133" s="504">
        <f t="shared" si="53"/>
        <v>0</v>
      </c>
      <c r="AE133" s="504"/>
      <c r="AF133" s="504">
        <f t="shared" si="53"/>
        <v>0</v>
      </c>
      <c r="AG133" s="504"/>
      <c r="AH133" s="504">
        <f t="shared" si="53"/>
        <v>0</v>
      </c>
      <c r="AI133" s="504"/>
      <c r="AL133" s="2"/>
      <c r="AM133" s="2"/>
      <c r="AN133" s="2"/>
      <c r="AO133" s="2"/>
      <c r="AP133" s="2"/>
      <c r="AQ133" s="2"/>
      <c r="AR133" s="2"/>
      <c r="AU133" s="2"/>
      <c r="AV133" s="2"/>
      <c r="AW133" s="2"/>
      <c r="AX133" s="2"/>
      <c r="AY133" s="1104"/>
    </row>
    <row r="134" spans="1:51" ht="20.25" customHeight="1" thickTop="1">
      <c r="A134" s="1739" t="str">
        <f>A14</f>
        <v>OTHER COSTS</v>
      </c>
      <c r="B134" s="1740"/>
      <c r="C134" s="1740"/>
      <c r="D134" s="1740"/>
      <c r="E134" s="1740"/>
      <c r="F134" s="1740"/>
      <c r="G134" s="1736" t="s">
        <v>84</v>
      </c>
      <c r="H134" s="1737"/>
      <c r="I134" s="1737"/>
      <c r="J134" s="1737"/>
      <c r="K134" s="1737"/>
      <c r="L134" s="1737"/>
      <c r="M134" s="1737"/>
      <c r="N134" s="1737"/>
      <c r="O134" s="1737"/>
      <c r="P134" s="1737"/>
      <c r="Q134" s="1737"/>
      <c r="R134" s="1737"/>
      <c r="S134" s="1737"/>
      <c r="T134" s="1737"/>
      <c r="U134" s="947"/>
      <c r="V134" s="1723" t="s">
        <v>155</v>
      </c>
      <c r="W134" s="1724"/>
      <c r="X134" s="1724"/>
      <c r="Y134" s="1724"/>
      <c r="Z134" s="1724"/>
      <c r="AA134" s="1724"/>
      <c r="AB134" s="1724"/>
      <c r="AC134" s="1724"/>
      <c r="AD134" s="1724"/>
      <c r="AE134" s="1724"/>
      <c r="AF134" s="1724"/>
      <c r="AG134" s="1724"/>
      <c r="AH134" s="1724"/>
      <c r="AI134" s="1725"/>
      <c r="AL134" s="1738"/>
      <c r="AM134" s="1738"/>
      <c r="AN134" s="1738"/>
      <c r="AO134" s="475"/>
      <c r="AP134" s="1084"/>
      <c r="AQ134" s="1084"/>
      <c r="AR134" s="1084"/>
      <c r="AY134" s="1104"/>
    </row>
    <row r="135" spans="1:51" ht="15.6" customHeight="1" thickBot="1">
      <c r="A135" s="1584"/>
      <c r="B135" s="1586"/>
      <c r="C135" s="1586"/>
      <c r="D135" s="1586"/>
      <c r="E135" s="1586"/>
      <c r="F135" s="1586"/>
      <c r="G135" s="1226" t="str">
        <f>'Fund Rec'!G141</f>
        <v/>
      </c>
      <c r="H135" s="1227">
        <f>'Fund Rec'!H141</f>
        <v>0</v>
      </c>
      <c r="I135" s="1228" t="str">
        <f>'Fund Rec'!I141</f>
        <v/>
      </c>
      <c r="J135" s="1227">
        <f>'Fund Rec'!J141</f>
        <v>0</v>
      </c>
      <c r="K135" s="1228" t="str">
        <f>'Fund Rec'!K141</f>
        <v/>
      </c>
      <c r="L135" s="1227">
        <f>'Fund Rec'!L141</f>
        <v>0</v>
      </c>
      <c r="M135" s="1228" t="str">
        <f>'Fund Rec'!M141</f>
        <v/>
      </c>
      <c r="N135" s="1227">
        <f>'Fund Rec'!N141</f>
        <v>0</v>
      </c>
      <c r="O135" s="1229" t="str">
        <f>'Fund Rec'!O141</f>
        <v/>
      </c>
      <c r="P135" s="697">
        <f>'Fund Rec'!P141</f>
        <v>0</v>
      </c>
      <c r="Q135" s="1229" t="str">
        <f>'Fund Rec'!Q141</f>
        <v/>
      </c>
      <c r="R135" s="1230">
        <f>'Fund Rec'!R141</f>
        <v>0</v>
      </c>
      <c r="S135" s="1229" t="str">
        <f>'Fund Rec'!S141</f>
        <v/>
      </c>
      <c r="T135" s="697">
        <f>'Fund Rec'!T141</f>
        <v>0</v>
      </c>
      <c r="U135" s="408"/>
      <c r="V135" s="1732" t="str">
        <f>$G$5</f>
        <v>RPPC, 53110</v>
      </c>
      <c r="W135" s="1716" t="s">
        <v>154</v>
      </c>
      <c r="X135" s="1716" t="str">
        <f>$I$5</f>
        <v>RPPC , 53129</v>
      </c>
      <c r="Y135" s="1716"/>
      <c r="Z135" s="1716" t="str">
        <f>$K$5</f>
        <v/>
      </c>
      <c r="AA135" s="1716"/>
      <c r="AB135" s="1716" t="str">
        <f>$M$5</f>
        <v/>
      </c>
      <c r="AC135" s="1716"/>
      <c r="AD135" s="1716" t="str">
        <f>$O$5</f>
        <v/>
      </c>
      <c r="AE135" s="1716"/>
      <c r="AF135" s="1716" t="str">
        <f>$Q$5</f>
        <v/>
      </c>
      <c r="AG135" s="1716"/>
      <c r="AH135" s="1716" t="str">
        <f>$S$5</f>
        <v/>
      </c>
      <c r="AI135" s="1718"/>
      <c r="AL135" s="2"/>
      <c r="AM135" s="2"/>
      <c r="AN135" s="2"/>
      <c r="AO135" s="2"/>
      <c r="AP135" s="2"/>
      <c r="AQ135" s="2"/>
      <c r="AR135" s="2"/>
      <c r="AY135" s="1104"/>
    </row>
    <row r="136" spans="1:51" ht="25.5" customHeight="1" thickTop="1" thickBot="1">
      <c r="A136" s="131"/>
      <c r="B136" s="159"/>
      <c r="C136" s="159"/>
      <c r="D136" s="18"/>
      <c r="E136" s="130" t="str">
        <f>'ORIGINAL BUDGET'!E136</f>
        <v>TOTAL OTHER COSTS</v>
      </c>
      <c r="F136" s="809">
        <f>SUM(F137:F151)</f>
        <v>0</v>
      </c>
      <c r="G136" s="614"/>
      <c r="H136" s="615">
        <f>SUM(H137:H151)</f>
        <v>0</v>
      </c>
      <c r="I136" s="607"/>
      <c r="J136" s="605">
        <f>SUM(J137:J151)</f>
        <v>0</v>
      </c>
      <c r="K136" s="607"/>
      <c r="L136" s="596">
        <f>SUM(L137:L151)</f>
        <v>0</v>
      </c>
      <c r="M136" s="695"/>
      <c r="N136" s="596">
        <f>SUM(N137:N151)</f>
        <v>0</v>
      </c>
      <c r="O136" s="607"/>
      <c r="P136" s="596">
        <f>SUM(P137:P151)</f>
        <v>0</v>
      </c>
      <c r="Q136" s="607"/>
      <c r="R136" s="596">
        <f>SUM(R137:R151)</f>
        <v>0</v>
      </c>
      <c r="S136" s="695"/>
      <c r="T136" s="596">
        <f>SUM(T137:T151)</f>
        <v>0</v>
      </c>
      <c r="U136" s="409"/>
      <c r="V136" s="1733"/>
      <c r="W136" s="1717"/>
      <c r="X136" s="1717"/>
      <c r="Y136" s="1717"/>
      <c r="Z136" s="1717"/>
      <c r="AA136" s="1717"/>
      <c r="AB136" s="1717"/>
      <c r="AC136" s="1717"/>
      <c r="AD136" s="1717"/>
      <c r="AE136" s="1717"/>
      <c r="AF136" s="1717"/>
      <c r="AG136" s="1717"/>
      <c r="AH136" s="1717"/>
      <c r="AI136" s="1719"/>
      <c r="AL136" s="221"/>
      <c r="AM136" s="221"/>
      <c r="AN136" s="222"/>
      <c r="AO136" s="222"/>
      <c r="AP136" s="222"/>
      <c r="AQ136" s="222"/>
      <c r="AR136" s="222"/>
      <c r="AY136" s="1104"/>
    </row>
    <row r="137" spans="1:51" ht="23.25" customHeight="1" thickTop="1">
      <c r="A137" s="122">
        <v>1</v>
      </c>
      <c r="B137" s="1726">
        <f>IF($L$2="","",IF($L$2="ORIGINAL",'ORIGINAL BUDGET'!$B137,IF($L$2="BR1",'BR1'!$B137,IF($L$2="BR2",'BR2'!$B137,IF($L$2="BR3",'BR3'!$B137)))))</f>
        <v>0</v>
      </c>
      <c r="C137" s="1727">
        <f>IF($L$2="","",IF($L$2="ORIGINAL",'ORIGINAL BUDGET'!$B137,IF($L$2="BR1",'BR1'!$B137,IF($L$2="BR2",'BR2'!$B137,IF($L$2="BR3",'BR3'!$B137)))))</f>
        <v>0</v>
      </c>
      <c r="D137" s="1727">
        <f>IF($L$2="","",IF($L$2="ORIGINAL",'ORIGINAL BUDGET'!$B137,IF($L$2="BR1",'BR1'!$B137,IF($L$2="BR2",'BR2'!$B137,IF($L$2="BR3",'BR3'!$B137)))))</f>
        <v>0</v>
      </c>
      <c r="E137" s="1728">
        <f>IF($L$2="","",IF($L$2="ORIGINAL",'ORIGINAL BUDGET'!$B137,IF($L$2="BR1",'BR1'!$B137,IF($L$2="BR2",'BR2'!$B137,IF($L$2="BR3",'BR3'!$B137)))))</f>
        <v>0</v>
      </c>
      <c r="F137" s="610"/>
      <c r="G137" s="847" t="str">
        <f t="shared" ref="G137:G151" si="54">IF(AND(F137&lt;&gt;0, 1-I137-K137-Q137-S137-M137-O137),1-I137-K137-Q137-S137-M137-O137,"")</f>
        <v/>
      </c>
      <c r="H137" s="810">
        <f t="shared" ref="H137:H151" si="55">IF(AND(G137*F137&lt;0.0001,G137*F137&gt;0),"",G137*F137)</f>
        <v>0</v>
      </c>
      <c r="I137" s="840"/>
      <c r="J137" s="810">
        <f>I137*F137</f>
        <v>0</v>
      </c>
      <c r="K137" s="842"/>
      <c r="L137" s="810">
        <f>K137*F137</f>
        <v>0</v>
      </c>
      <c r="M137" s="842"/>
      <c r="N137" s="810">
        <f>M137*F137</f>
        <v>0</v>
      </c>
      <c r="O137" s="842"/>
      <c r="P137" s="810">
        <f>O137*F137</f>
        <v>0</v>
      </c>
      <c r="Q137" s="842"/>
      <c r="R137" s="810">
        <f t="shared" ref="R137:R151" si="56">Q137*F137</f>
        <v>0</v>
      </c>
      <c r="S137" s="842"/>
      <c r="T137" s="810">
        <f t="shared" ref="T137:T151" si="57">S137*F137</f>
        <v>0</v>
      </c>
      <c r="U137" s="410"/>
      <c r="V137" s="492" t="str">
        <f>IF(AND('BR3'!$K$2="ACTIVE",'BR3'!H137&gt;0),"Yes",IF(AND('BR2'!$K$2="ACTIVE",'BR2'!H137&gt;0),"Yes",IF(AND('BR1'!$K$2="ACTIVE",'BR1'!H137&gt;0),"Yes",IF(AND('ORIGINAL BUDGET'!$K$2="ACTIVE",'ORIGINAL BUDGET'!H137&gt;0),"Yes",""))))</f>
        <v/>
      </c>
      <c r="W137" s="325" t="str">
        <f t="shared" ref="W137:W151" si="58">IF(AND(G137&gt;0,V137=""),1,"")</f>
        <v/>
      </c>
      <c r="X137" s="325" t="str">
        <f>IF(AND('BR3'!$K$2="ACTIVE",'BR3'!J137&gt;0),"Yes",IF(AND('BR2'!$K$2="ACTIVE",'BR2'!J137&gt;0),"Yes",IF(AND('BR1'!$K$2="ACTIVE",'BR1'!J137&gt;0),"Yes",IF(AND('ORIGINAL BUDGET'!$K$2="ACTIVE",'ORIGINAL BUDGET'!J137&gt;0),"Yes",""))))</f>
        <v/>
      </c>
      <c r="Y137" s="325"/>
      <c r="Z137" s="325" t="str">
        <f>IF(AND('BR3'!$K$2="ACTIVE",'BR3'!L137&gt;0),"Yes",IF(AND('BR2'!$K$2="ACTIVE",'BR2'!L137&gt;0),"Yes",IF(AND('BR1'!$K$2="ACTIVE",'BR1'!L137&gt;0),"Yes",IF(AND('ORIGINAL BUDGET'!$K$2="ACTIVE",'ORIGINAL BUDGET'!L137&gt;0),"Yes",""))))</f>
        <v/>
      </c>
      <c r="AA137" s="325"/>
      <c r="AB137" s="325" t="str">
        <f>IF(AND('BR3'!$K$2="ACTIVE",'BR3'!N137&gt;0),"Yes",IF(AND('BR2'!$K$2="ACTIVE",'BR2'!N137&gt;0),"Yes",IF(AND('BR1'!$K$2="ACTIVE",'BR1'!N137&gt;0),"Yes",IF(AND('ORIGINAL BUDGET'!$K$2="ACTIVE",'ORIGINAL BUDGET'!N137&gt;0),"Yes",""))))</f>
        <v/>
      </c>
      <c r="AC137" s="325"/>
      <c r="AD137" s="325" t="str">
        <f>IF(AND('BR3'!$K$2="ACTIVE",'BR3'!P137&gt;0),"Yes",IF(AND('BR2'!$K$2="ACTIVE",'BR2'!P137&gt;0),"Yes",IF(AND('BR1'!$K$2="ACTIVE",'BR1'!P137&gt;0),"Yes",IF(AND('ORIGINAL BUDGET'!$K$2="ACTIVE",'ORIGINAL BUDGET'!P137&gt;0),"Yes",""))))</f>
        <v/>
      </c>
      <c r="AE137" s="325"/>
      <c r="AF137" s="325" t="str">
        <f>IF(AND('BR3'!$K$2="ACTIVE",'BR3'!R137&gt;0),"Yes",IF(AND('BR2'!$K$2="ACTIVE",'BR2'!R137&gt;0),"Yes",IF(AND('BR1'!$K$2="ACTIVE",'BR1'!R137&gt;0),"Yes",IF(AND('ORIGINAL BUDGET'!$K$2="ACTIVE",'ORIGINAL BUDGET'!R137&gt;0),"Yes",""))))</f>
        <v/>
      </c>
      <c r="AG137" s="325"/>
      <c r="AH137" s="493" t="str">
        <f>IF(AND('BR3'!$K$2="ACTIVE",'BR3'!T137&gt;0),"Yes",IF(AND('BR2'!$K$2="ACTIVE",'BR2'!T137&gt;0),"Yes",IF(AND('BR1'!$K$2="ACTIVE",'BR1'!T137&gt;0),"Yes",IF(AND('ORIGINAL BUDGET'!$K$2="ACTIVE",'ORIGINAL BUDGET'!T137&gt;0),"Yes",""))))</f>
        <v/>
      </c>
      <c r="AI137" s="500"/>
      <c r="AL137" s="221"/>
      <c r="AM137" s="221"/>
      <c r="AN137" s="221"/>
      <c r="AO137" s="221"/>
      <c r="AP137" s="221"/>
      <c r="AQ137" s="221"/>
      <c r="AR137" s="57"/>
      <c r="AY137" s="1104"/>
    </row>
    <row r="138" spans="1:51" ht="23.25" customHeight="1">
      <c r="A138" s="122">
        <v>2</v>
      </c>
      <c r="B138" s="1726">
        <f>IF($L$2="","",IF($L$2="ORIGINAL",'ORIGINAL BUDGET'!$B138,IF($L$2="BR1",'BR1'!$B138,IF($L$2="BR2",'BR2'!$B138,IF($L$2="BR3",'BR3'!$B138)))))</f>
        <v>0</v>
      </c>
      <c r="C138" s="1727">
        <f>IF($L$2="","",IF($L$2="ORIGINAL",'ORIGINAL BUDGET'!$B138,IF($L$2="BR1",'BR1'!$B138,IF($L$2="BR2",'BR2'!$B138,IF($L$2="BR3",'BR3'!$B138)))))</f>
        <v>0</v>
      </c>
      <c r="D138" s="1727">
        <f>IF($L$2="","",IF($L$2="ORIGINAL",'ORIGINAL BUDGET'!$B138,IF($L$2="BR1",'BR1'!$B138,IF($L$2="BR2",'BR2'!$B138,IF($L$2="BR3",'BR3'!$B138)))))</f>
        <v>0</v>
      </c>
      <c r="E138" s="1728">
        <f>IF($L$2="","",IF($L$2="ORIGINAL",'ORIGINAL BUDGET'!$B138,IF($L$2="BR1",'BR1'!$B138,IF($L$2="BR2",'BR2'!$B138,IF($L$2="BR3",'BR3'!$B138)))))</f>
        <v>0</v>
      </c>
      <c r="F138" s="617"/>
      <c r="G138" s="847" t="str">
        <f t="shared" si="54"/>
        <v/>
      </c>
      <c r="H138" s="810">
        <f t="shared" si="55"/>
        <v>0</v>
      </c>
      <c r="I138" s="840"/>
      <c r="J138" s="810">
        <f t="shared" ref="J138:J151" si="59">I138*F138</f>
        <v>0</v>
      </c>
      <c r="K138" s="842"/>
      <c r="L138" s="810">
        <f t="shared" ref="L138:L151" si="60">K138*F138</f>
        <v>0</v>
      </c>
      <c r="M138" s="842"/>
      <c r="N138" s="810">
        <f t="shared" ref="N138:N151" si="61">M138*F138</f>
        <v>0</v>
      </c>
      <c r="O138" s="842"/>
      <c r="P138" s="810">
        <f t="shared" ref="P138:P151" si="62">O138*F138</f>
        <v>0</v>
      </c>
      <c r="Q138" s="842"/>
      <c r="R138" s="810">
        <f t="shared" si="56"/>
        <v>0</v>
      </c>
      <c r="S138" s="842"/>
      <c r="T138" s="810">
        <f t="shared" si="57"/>
        <v>0</v>
      </c>
      <c r="U138" s="410"/>
      <c r="V138" s="492" t="str">
        <f>IF(AND('BR3'!$K$2="ACTIVE",'BR3'!H138&gt;0),"Yes",IF(AND('BR2'!$K$2="ACTIVE",'BR2'!H138&gt;0),"Yes",IF(AND('BR1'!$K$2="ACTIVE",'BR1'!H138&gt;0),"Yes",IF(AND('ORIGINAL BUDGET'!$K$2="ACTIVE",'ORIGINAL BUDGET'!H138&gt;0),"Yes",""))))</f>
        <v/>
      </c>
      <c r="W138" s="325" t="str">
        <f t="shared" si="58"/>
        <v/>
      </c>
      <c r="X138" s="325" t="str">
        <f>IF(AND('BR3'!$K$2="ACTIVE",'BR3'!J138&gt;0),"Yes",IF(AND('BR2'!$K$2="ACTIVE",'BR2'!J138&gt;0),"Yes",IF(AND('BR1'!$K$2="ACTIVE",'BR1'!J138&gt;0),"Yes",IF(AND('ORIGINAL BUDGET'!$K$2="ACTIVE",'ORIGINAL BUDGET'!J138&gt;0),"Yes",""))))</f>
        <v/>
      </c>
      <c r="Y138" s="325"/>
      <c r="Z138" s="325" t="str">
        <f>IF(AND('BR3'!$K$2="ACTIVE",'BR3'!L138&gt;0),"Yes",IF(AND('BR2'!$K$2="ACTIVE",'BR2'!L138&gt;0),"Yes",IF(AND('BR1'!$K$2="ACTIVE",'BR1'!L138&gt;0),"Yes",IF(AND('ORIGINAL BUDGET'!$K$2="ACTIVE",'ORIGINAL BUDGET'!L138&gt;0),"Yes",""))))</f>
        <v/>
      </c>
      <c r="AA138" s="325"/>
      <c r="AB138" s="325" t="str">
        <f>IF(AND('BR3'!$K$2="ACTIVE",'BR3'!N138&gt;0),"Yes",IF(AND('BR2'!$K$2="ACTIVE",'BR2'!N138&gt;0),"Yes",IF(AND('BR1'!$K$2="ACTIVE",'BR1'!N138&gt;0),"Yes",IF(AND('ORIGINAL BUDGET'!$K$2="ACTIVE",'ORIGINAL BUDGET'!N138&gt;0),"Yes",""))))</f>
        <v/>
      </c>
      <c r="AC138" s="325"/>
      <c r="AD138" s="325" t="str">
        <f>IF(AND('BR3'!$K$2="ACTIVE",'BR3'!P138&gt;0),"Yes",IF(AND('BR2'!$K$2="ACTIVE",'BR2'!P138&gt;0),"Yes",IF(AND('BR1'!$K$2="ACTIVE",'BR1'!P138&gt;0),"Yes",IF(AND('ORIGINAL BUDGET'!$K$2="ACTIVE",'ORIGINAL BUDGET'!P138&gt;0),"Yes",""))))</f>
        <v/>
      </c>
      <c r="AE138" s="325"/>
      <c r="AF138" s="325" t="str">
        <f>IF(AND('BR3'!$K$2="ACTIVE",'BR3'!R138&gt;0),"Yes",IF(AND('BR2'!$K$2="ACTIVE",'BR2'!R138&gt;0),"Yes",IF(AND('BR1'!$K$2="ACTIVE",'BR1'!R138&gt;0),"Yes",IF(AND('ORIGINAL BUDGET'!$K$2="ACTIVE",'ORIGINAL BUDGET'!R138&gt;0),"Yes",""))))</f>
        <v/>
      </c>
      <c r="AG138" s="325"/>
      <c r="AH138" s="493" t="str">
        <f>IF(AND('BR3'!$K$2="ACTIVE",'BR3'!T138&gt;0),"Yes",IF(AND('BR2'!$K$2="ACTIVE",'BR2'!T138&gt;0),"Yes",IF(AND('BR1'!$K$2="ACTIVE",'BR1'!T138&gt;0),"Yes",IF(AND('ORIGINAL BUDGET'!$K$2="ACTIVE",'ORIGINAL BUDGET'!T138&gt;0),"Yes",""))))</f>
        <v/>
      </c>
      <c r="AI138" s="500"/>
      <c r="AL138" s="221"/>
      <c r="AM138" s="221"/>
      <c r="AN138" s="221"/>
      <c r="AO138" s="221"/>
      <c r="AP138" s="221"/>
      <c r="AQ138" s="221"/>
      <c r="AR138" s="57"/>
      <c r="AY138" s="1104"/>
    </row>
    <row r="139" spans="1:51" ht="23.25" customHeight="1">
      <c r="A139" s="122">
        <v>3</v>
      </c>
      <c r="B139" s="1726">
        <f>IF($L$2="","",IF($L$2="ORIGINAL",'ORIGINAL BUDGET'!$B139,IF($L$2="BR1",'BR1'!$B139,IF($L$2="BR2",'BR2'!$B139,IF($L$2="BR3",'BR3'!$B139)))))</f>
        <v>0</v>
      </c>
      <c r="C139" s="1727">
        <f>IF($L$2="","",IF($L$2="ORIGINAL",'ORIGINAL BUDGET'!$B139,IF($L$2="BR1",'BR1'!$B139,IF($L$2="BR2",'BR2'!$B139,IF($L$2="BR3",'BR3'!$B139)))))</f>
        <v>0</v>
      </c>
      <c r="D139" s="1727">
        <f>IF($L$2="","",IF($L$2="ORIGINAL",'ORIGINAL BUDGET'!$B139,IF($L$2="BR1",'BR1'!$B139,IF($L$2="BR2",'BR2'!$B139,IF($L$2="BR3",'BR3'!$B139)))))</f>
        <v>0</v>
      </c>
      <c r="E139" s="1728">
        <f>IF($L$2="","",IF($L$2="ORIGINAL",'ORIGINAL BUDGET'!$B139,IF($L$2="BR1",'BR1'!$B139,IF($L$2="BR2",'BR2'!$B139,IF($L$2="BR3",'BR3'!$B139)))))</f>
        <v>0</v>
      </c>
      <c r="F139" s="617"/>
      <c r="G139" s="847" t="str">
        <f t="shared" si="54"/>
        <v/>
      </c>
      <c r="H139" s="810">
        <f t="shared" si="55"/>
        <v>0</v>
      </c>
      <c r="I139" s="840"/>
      <c r="J139" s="810">
        <f t="shared" si="59"/>
        <v>0</v>
      </c>
      <c r="K139" s="842"/>
      <c r="L139" s="810">
        <f t="shared" si="60"/>
        <v>0</v>
      </c>
      <c r="M139" s="842"/>
      <c r="N139" s="810">
        <f t="shared" si="61"/>
        <v>0</v>
      </c>
      <c r="O139" s="842"/>
      <c r="P139" s="810">
        <f t="shared" si="62"/>
        <v>0</v>
      </c>
      <c r="Q139" s="842"/>
      <c r="R139" s="810">
        <f t="shared" si="56"/>
        <v>0</v>
      </c>
      <c r="S139" s="842"/>
      <c r="T139" s="810">
        <f t="shared" si="57"/>
        <v>0</v>
      </c>
      <c r="U139" s="410"/>
      <c r="V139" s="492" t="str">
        <f>IF(AND('BR3'!$K$2="ACTIVE",'BR3'!H139&gt;0),"Yes",IF(AND('BR2'!$K$2="ACTIVE",'BR2'!H139&gt;0),"Yes",IF(AND('BR1'!$K$2="ACTIVE",'BR1'!H139&gt;0),"Yes",IF(AND('ORIGINAL BUDGET'!$K$2="ACTIVE",'ORIGINAL BUDGET'!H139&gt;0),"Yes",""))))</f>
        <v/>
      </c>
      <c r="W139" s="325" t="str">
        <f t="shared" si="58"/>
        <v/>
      </c>
      <c r="X139" s="325" t="str">
        <f>IF(AND('BR3'!$K$2="ACTIVE",'BR3'!J139&gt;0),"Yes",IF(AND('BR2'!$K$2="ACTIVE",'BR2'!J139&gt;0),"Yes",IF(AND('BR1'!$K$2="ACTIVE",'BR1'!J139&gt;0),"Yes",IF(AND('ORIGINAL BUDGET'!$K$2="ACTIVE",'ORIGINAL BUDGET'!J139&gt;0),"Yes",""))))</f>
        <v/>
      </c>
      <c r="Y139" s="325"/>
      <c r="Z139" s="325" t="str">
        <f>IF(AND('BR3'!$K$2="ACTIVE",'BR3'!L139&gt;0),"Yes",IF(AND('BR2'!$K$2="ACTIVE",'BR2'!L139&gt;0),"Yes",IF(AND('BR1'!$K$2="ACTIVE",'BR1'!L139&gt;0),"Yes",IF(AND('ORIGINAL BUDGET'!$K$2="ACTIVE",'ORIGINAL BUDGET'!L139&gt;0),"Yes",""))))</f>
        <v/>
      </c>
      <c r="AA139" s="325"/>
      <c r="AB139" s="325" t="str">
        <f>IF(AND('BR3'!$K$2="ACTIVE",'BR3'!N139&gt;0),"Yes",IF(AND('BR2'!$K$2="ACTIVE",'BR2'!N139&gt;0),"Yes",IF(AND('BR1'!$K$2="ACTIVE",'BR1'!N139&gt;0),"Yes",IF(AND('ORIGINAL BUDGET'!$K$2="ACTIVE",'ORIGINAL BUDGET'!N139&gt;0),"Yes",""))))</f>
        <v/>
      </c>
      <c r="AC139" s="325"/>
      <c r="AD139" s="325" t="str">
        <f>IF(AND('BR3'!$K$2="ACTIVE",'BR3'!P139&gt;0),"Yes",IF(AND('BR2'!$K$2="ACTIVE",'BR2'!P139&gt;0),"Yes",IF(AND('BR1'!$K$2="ACTIVE",'BR1'!P139&gt;0),"Yes",IF(AND('ORIGINAL BUDGET'!$K$2="ACTIVE",'ORIGINAL BUDGET'!P139&gt;0),"Yes",""))))</f>
        <v/>
      </c>
      <c r="AE139" s="325"/>
      <c r="AF139" s="325" t="str">
        <f>IF(AND('BR3'!$K$2="ACTIVE",'BR3'!R139&gt;0),"Yes",IF(AND('BR2'!$K$2="ACTIVE",'BR2'!R139&gt;0),"Yes",IF(AND('BR1'!$K$2="ACTIVE",'BR1'!R139&gt;0),"Yes",IF(AND('ORIGINAL BUDGET'!$K$2="ACTIVE",'ORIGINAL BUDGET'!R139&gt;0),"Yes",""))))</f>
        <v/>
      </c>
      <c r="AG139" s="325"/>
      <c r="AH139" s="493" t="str">
        <f>IF(AND('BR3'!$K$2="ACTIVE",'BR3'!T139&gt;0),"Yes",IF(AND('BR2'!$K$2="ACTIVE",'BR2'!T139&gt;0),"Yes",IF(AND('BR1'!$K$2="ACTIVE",'BR1'!T139&gt;0),"Yes",IF(AND('ORIGINAL BUDGET'!$K$2="ACTIVE",'ORIGINAL BUDGET'!T139&gt;0),"Yes",""))))</f>
        <v/>
      </c>
      <c r="AI139" s="500"/>
      <c r="AK139" s="221"/>
      <c r="AL139" s="221"/>
      <c r="AM139" s="221"/>
      <c r="AN139" s="221"/>
      <c r="AO139" s="221"/>
      <c r="AP139" s="221"/>
      <c r="AQ139" s="221"/>
      <c r="AR139" s="57"/>
      <c r="AU139" s="2"/>
      <c r="AV139" s="2"/>
      <c r="AW139" s="2"/>
      <c r="AX139" s="2"/>
      <c r="AY139" s="1104"/>
    </row>
    <row r="140" spans="1:51" ht="23.25" customHeight="1">
      <c r="A140" s="122">
        <v>4</v>
      </c>
      <c r="B140" s="1726">
        <f>IF($L$2="","",IF($L$2="ORIGINAL",'ORIGINAL BUDGET'!$B140,IF($L$2="BR1",'BR1'!$B140,IF($L$2="BR2",'BR2'!$B140,IF($L$2="BR3",'BR3'!$B140)))))</f>
        <v>0</v>
      </c>
      <c r="C140" s="1727">
        <f>IF($L$2="","",IF($L$2="ORIGINAL",'ORIGINAL BUDGET'!$B140,IF($L$2="BR1",'BR1'!$B140,IF($L$2="BR2",'BR2'!$B140,IF($L$2="BR3",'BR3'!$B140)))))</f>
        <v>0</v>
      </c>
      <c r="D140" s="1727">
        <f>IF($L$2="","",IF($L$2="ORIGINAL",'ORIGINAL BUDGET'!$B140,IF($L$2="BR1",'BR1'!$B140,IF($L$2="BR2",'BR2'!$B140,IF($L$2="BR3",'BR3'!$B140)))))</f>
        <v>0</v>
      </c>
      <c r="E140" s="1728">
        <f>IF($L$2="","",IF($L$2="ORIGINAL",'ORIGINAL BUDGET'!$B140,IF($L$2="BR1",'BR1'!$B140,IF($L$2="BR2",'BR2'!$B140,IF($L$2="BR3",'BR3'!$B140)))))</f>
        <v>0</v>
      </c>
      <c r="F140" s="617"/>
      <c r="G140" s="847" t="str">
        <f t="shared" si="54"/>
        <v/>
      </c>
      <c r="H140" s="810">
        <f t="shared" si="55"/>
        <v>0</v>
      </c>
      <c r="I140" s="840"/>
      <c r="J140" s="810">
        <f t="shared" si="59"/>
        <v>0</v>
      </c>
      <c r="K140" s="842"/>
      <c r="L140" s="810">
        <f t="shared" si="60"/>
        <v>0</v>
      </c>
      <c r="M140" s="842"/>
      <c r="N140" s="810">
        <f t="shared" si="61"/>
        <v>0</v>
      </c>
      <c r="O140" s="842"/>
      <c r="P140" s="810">
        <f t="shared" si="62"/>
        <v>0</v>
      </c>
      <c r="Q140" s="842"/>
      <c r="R140" s="810">
        <f t="shared" si="56"/>
        <v>0</v>
      </c>
      <c r="S140" s="842"/>
      <c r="T140" s="810">
        <f t="shared" si="57"/>
        <v>0</v>
      </c>
      <c r="U140" s="410"/>
      <c r="V140" s="492" t="str">
        <f>IF(AND('BR3'!$K$2="ACTIVE",'BR3'!H140&gt;0),"Yes",IF(AND('BR2'!$K$2="ACTIVE",'BR2'!H140&gt;0),"Yes",IF(AND('BR1'!$K$2="ACTIVE",'BR1'!H140&gt;0),"Yes",IF(AND('ORIGINAL BUDGET'!$K$2="ACTIVE",'ORIGINAL BUDGET'!H140&gt;0),"Yes",""))))</f>
        <v/>
      </c>
      <c r="W140" s="325" t="str">
        <f t="shared" si="58"/>
        <v/>
      </c>
      <c r="X140" s="325" t="str">
        <f>IF(AND('BR3'!$K$2="ACTIVE",'BR3'!J140&gt;0),"Yes",IF(AND('BR2'!$K$2="ACTIVE",'BR2'!J140&gt;0),"Yes",IF(AND('BR1'!$K$2="ACTIVE",'BR1'!J140&gt;0),"Yes",IF(AND('ORIGINAL BUDGET'!$K$2="ACTIVE",'ORIGINAL BUDGET'!J140&gt;0),"Yes",""))))</f>
        <v/>
      </c>
      <c r="Y140" s="325"/>
      <c r="Z140" s="325" t="str">
        <f>IF(AND('BR3'!$K$2="ACTIVE",'BR3'!L140&gt;0),"Yes",IF(AND('BR2'!$K$2="ACTIVE",'BR2'!L140&gt;0),"Yes",IF(AND('BR1'!$K$2="ACTIVE",'BR1'!L140&gt;0),"Yes",IF(AND('ORIGINAL BUDGET'!$K$2="ACTIVE",'ORIGINAL BUDGET'!L140&gt;0),"Yes",""))))</f>
        <v/>
      </c>
      <c r="AA140" s="325"/>
      <c r="AB140" s="325" t="str">
        <f>IF(AND('BR3'!$K$2="ACTIVE",'BR3'!N140&gt;0),"Yes",IF(AND('BR2'!$K$2="ACTIVE",'BR2'!N140&gt;0),"Yes",IF(AND('BR1'!$K$2="ACTIVE",'BR1'!N140&gt;0),"Yes",IF(AND('ORIGINAL BUDGET'!$K$2="ACTIVE",'ORIGINAL BUDGET'!N140&gt;0),"Yes",""))))</f>
        <v/>
      </c>
      <c r="AC140" s="325"/>
      <c r="AD140" s="325" t="str">
        <f>IF(AND('BR3'!$K$2="ACTIVE",'BR3'!P140&gt;0),"Yes",IF(AND('BR2'!$K$2="ACTIVE",'BR2'!P140&gt;0),"Yes",IF(AND('BR1'!$K$2="ACTIVE",'BR1'!P140&gt;0),"Yes",IF(AND('ORIGINAL BUDGET'!$K$2="ACTIVE",'ORIGINAL BUDGET'!P140&gt;0),"Yes",""))))</f>
        <v/>
      </c>
      <c r="AE140" s="325"/>
      <c r="AF140" s="325" t="str">
        <f>IF(AND('BR3'!$K$2="ACTIVE",'BR3'!R140&gt;0),"Yes",IF(AND('BR2'!$K$2="ACTIVE",'BR2'!R140&gt;0),"Yes",IF(AND('BR1'!$K$2="ACTIVE",'BR1'!R140&gt;0),"Yes",IF(AND('ORIGINAL BUDGET'!$K$2="ACTIVE",'ORIGINAL BUDGET'!R140&gt;0),"Yes",""))))</f>
        <v/>
      </c>
      <c r="AG140" s="325"/>
      <c r="AH140" s="493" t="str">
        <f>IF(AND('BR3'!$K$2="ACTIVE",'BR3'!T140&gt;0),"Yes",IF(AND('BR2'!$K$2="ACTIVE",'BR2'!T140&gt;0),"Yes",IF(AND('BR1'!$K$2="ACTIVE",'BR1'!T140&gt;0),"Yes",IF(AND('ORIGINAL BUDGET'!$K$2="ACTIVE",'ORIGINAL BUDGET'!T140&gt;0),"Yes",""))))</f>
        <v/>
      </c>
      <c r="AI140" s="500"/>
      <c r="AK140" s="221"/>
      <c r="AL140" s="221"/>
      <c r="AM140" s="221"/>
      <c r="AN140" s="221"/>
      <c r="AO140" s="221"/>
      <c r="AP140" s="221"/>
      <c r="AQ140" s="221"/>
      <c r="AR140" s="57"/>
      <c r="AU140" s="2"/>
      <c r="AV140" s="2"/>
      <c r="AW140" s="2"/>
      <c r="AX140" s="2"/>
      <c r="AY140" s="1104"/>
    </row>
    <row r="141" spans="1:51" ht="23.25" customHeight="1" thickBot="1">
      <c r="A141" s="122">
        <v>5</v>
      </c>
      <c r="B141" s="1726">
        <f>IF($L$2="","",IF($L$2="ORIGINAL",'ORIGINAL BUDGET'!$B141,IF($L$2="BR1",'BR1'!$B141,IF($L$2="BR2",'BR2'!$B141,IF($L$2="BR3",'BR3'!$B141)))))</f>
        <v>0</v>
      </c>
      <c r="C141" s="1727">
        <f>IF($L$2="","",IF($L$2="ORIGINAL",'ORIGINAL BUDGET'!$B141,IF($L$2="BR1",'BR1'!$B141,IF($L$2="BR2",'BR2'!$B141,IF($L$2="BR3",'BR3'!$B141)))))</f>
        <v>0</v>
      </c>
      <c r="D141" s="1727">
        <f>IF($L$2="","",IF($L$2="ORIGINAL",'ORIGINAL BUDGET'!$B141,IF($L$2="BR1",'BR1'!$B141,IF($L$2="BR2",'BR2'!$B141,IF($L$2="BR3",'BR3'!$B141)))))</f>
        <v>0</v>
      </c>
      <c r="E141" s="1728">
        <f>IF($L$2="","",IF($L$2="ORIGINAL",'ORIGINAL BUDGET'!$B141,IF($L$2="BR1",'BR1'!$B141,IF($L$2="BR2",'BR2'!$B141,IF($L$2="BR3",'BR3'!$B141)))))</f>
        <v>0</v>
      </c>
      <c r="F141" s="617"/>
      <c r="G141" s="847" t="str">
        <f t="shared" si="54"/>
        <v/>
      </c>
      <c r="H141" s="810">
        <f t="shared" si="55"/>
        <v>0</v>
      </c>
      <c r="I141" s="840"/>
      <c r="J141" s="810">
        <f t="shared" si="59"/>
        <v>0</v>
      </c>
      <c r="K141" s="842"/>
      <c r="L141" s="810">
        <f t="shared" si="60"/>
        <v>0</v>
      </c>
      <c r="M141" s="842"/>
      <c r="N141" s="810">
        <f t="shared" si="61"/>
        <v>0</v>
      </c>
      <c r="O141" s="842"/>
      <c r="P141" s="810">
        <f t="shared" si="62"/>
        <v>0</v>
      </c>
      <c r="Q141" s="842"/>
      <c r="R141" s="810">
        <f t="shared" si="56"/>
        <v>0</v>
      </c>
      <c r="S141" s="842"/>
      <c r="T141" s="810">
        <f t="shared" si="57"/>
        <v>0</v>
      </c>
      <c r="U141" s="410"/>
      <c r="V141" s="492" t="str">
        <f>IF(AND('BR3'!$K$2="ACTIVE",'BR3'!H141&gt;0),"Yes",IF(AND('BR2'!$K$2="ACTIVE",'BR2'!H141&gt;0),"Yes",IF(AND('BR1'!$K$2="ACTIVE",'BR1'!H141&gt;0),"Yes",IF(AND('ORIGINAL BUDGET'!$K$2="ACTIVE",'ORIGINAL BUDGET'!H141&gt;0),"Yes",""))))</f>
        <v/>
      </c>
      <c r="W141" s="325" t="str">
        <f t="shared" si="58"/>
        <v/>
      </c>
      <c r="X141" s="325" t="str">
        <f>IF(AND('BR3'!$K$2="ACTIVE",'BR3'!J141&gt;0),"Yes",IF(AND('BR2'!$K$2="ACTIVE",'BR2'!J141&gt;0),"Yes",IF(AND('BR1'!$K$2="ACTIVE",'BR1'!J141&gt;0),"Yes",IF(AND('ORIGINAL BUDGET'!$K$2="ACTIVE",'ORIGINAL BUDGET'!J141&gt;0),"Yes",""))))</f>
        <v/>
      </c>
      <c r="Y141" s="325"/>
      <c r="Z141" s="325" t="str">
        <f>IF(AND('BR3'!$K$2="ACTIVE",'BR3'!L141&gt;0),"Yes",IF(AND('BR2'!$K$2="ACTIVE",'BR2'!L141&gt;0),"Yes",IF(AND('BR1'!$K$2="ACTIVE",'BR1'!L141&gt;0),"Yes",IF(AND('ORIGINAL BUDGET'!$K$2="ACTIVE",'ORIGINAL BUDGET'!L141&gt;0),"Yes",""))))</f>
        <v/>
      </c>
      <c r="AA141" s="325"/>
      <c r="AB141" s="325" t="str">
        <f>IF(AND('BR3'!$K$2="ACTIVE",'BR3'!N141&gt;0),"Yes",IF(AND('BR2'!$K$2="ACTIVE",'BR2'!N141&gt;0),"Yes",IF(AND('BR1'!$K$2="ACTIVE",'BR1'!N141&gt;0),"Yes",IF(AND('ORIGINAL BUDGET'!$K$2="ACTIVE",'ORIGINAL BUDGET'!N141&gt;0),"Yes",""))))</f>
        <v/>
      </c>
      <c r="AC141" s="325"/>
      <c r="AD141" s="325" t="str">
        <f>IF(AND('BR3'!$K$2="ACTIVE",'BR3'!P141&gt;0),"Yes",IF(AND('BR2'!$K$2="ACTIVE",'BR2'!P141&gt;0),"Yes",IF(AND('BR1'!$K$2="ACTIVE",'BR1'!P141&gt;0),"Yes",IF(AND('ORIGINAL BUDGET'!$K$2="ACTIVE",'ORIGINAL BUDGET'!P141&gt;0),"Yes",""))))</f>
        <v/>
      </c>
      <c r="AE141" s="325"/>
      <c r="AF141" s="325" t="str">
        <f>IF(AND('BR3'!$K$2="ACTIVE",'BR3'!R141&gt;0),"Yes",IF(AND('BR2'!$K$2="ACTIVE",'BR2'!R141&gt;0),"Yes",IF(AND('BR1'!$K$2="ACTIVE",'BR1'!R141&gt;0),"Yes",IF(AND('ORIGINAL BUDGET'!$K$2="ACTIVE",'ORIGINAL BUDGET'!R141&gt;0),"Yes",""))))</f>
        <v/>
      </c>
      <c r="AG141" s="325"/>
      <c r="AH141" s="493" t="str">
        <f>IF(AND('BR3'!$K$2="ACTIVE",'BR3'!T141&gt;0),"Yes",IF(AND('BR2'!$K$2="ACTIVE",'BR2'!T141&gt;0),"Yes",IF(AND('BR1'!$K$2="ACTIVE",'BR1'!T141&gt;0),"Yes",IF(AND('ORIGINAL BUDGET'!$K$2="ACTIVE",'ORIGINAL BUDGET'!T141&gt;0),"Yes",""))))</f>
        <v/>
      </c>
      <c r="AI141" s="500"/>
      <c r="AK141" s="221"/>
      <c r="AL141" s="221"/>
      <c r="AM141" s="221"/>
      <c r="AN141" s="221"/>
      <c r="AO141" s="221"/>
      <c r="AP141" s="221"/>
      <c r="AQ141" s="221"/>
      <c r="AR141" s="57"/>
      <c r="AU141" s="2"/>
      <c r="AV141" s="2"/>
      <c r="AW141" s="2"/>
      <c r="AX141" s="2"/>
      <c r="AY141" s="1104"/>
    </row>
    <row r="142" spans="1:51" ht="23.25" hidden="1" customHeight="1">
      <c r="A142" s="122">
        <v>6</v>
      </c>
      <c r="B142" s="1726">
        <f>IF($L$2="","",IF($L$2="ORIGINAL",'ORIGINAL BUDGET'!$B142,IF($L$2="BR1",'BR1'!$B142,IF($L$2="BR2",'BR2'!$B142,IF($L$2="BR3",'BR3'!$B142)))))</f>
        <v>0</v>
      </c>
      <c r="C142" s="1727">
        <f>IF($L$2="","",IF($L$2="ORIGINAL",'ORIGINAL BUDGET'!$B142,IF($L$2="BR1",'BR1'!$B142,IF($L$2="BR2",'BR2'!$B142,IF($L$2="BR3",'BR3'!$B142)))))</f>
        <v>0</v>
      </c>
      <c r="D142" s="1727">
        <f>IF($L$2="","",IF($L$2="ORIGINAL",'ORIGINAL BUDGET'!$B142,IF($L$2="BR1",'BR1'!$B142,IF($L$2="BR2",'BR2'!$B142,IF($L$2="BR3",'BR3'!$B142)))))</f>
        <v>0</v>
      </c>
      <c r="E142" s="1728">
        <f>IF($L$2="","",IF($L$2="ORIGINAL",'ORIGINAL BUDGET'!$B142,IF($L$2="BR1",'BR1'!$B142,IF($L$2="BR2",'BR2'!$B142,IF($L$2="BR3",'BR3'!$B142)))))</f>
        <v>0</v>
      </c>
      <c r="F142" s="617"/>
      <c r="G142" s="847" t="str">
        <f t="shared" si="54"/>
        <v/>
      </c>
      <c r="H142" s="810">
        <f t="shared" si="55"/>
        <v>0</v>
      </c>
      <c r="I142" s="840"/>
      <c r="J142" s="810">
        <f t="shared" si="59"/>
        <v>0</v>
      </c>
      <c r="K142" s="842"/>
      <c r="L142" s="810">
        <f t="shared" si="60"/>
        <v>0</v>
      </c>
      <c r="M142" s="842"/>
      <c r="N142" s="810">
        <f t="shared" si="61"/>
        <v>0</v>
      </c>
      <c r="O142" s="842"/>
      <c r="P142" s="810">
        <f t="shared" si="62"/>
        <v>0</v>
      </c>
      <c r="Q142" s="842"/>
      <c r="R142" s="810">
        <f t="shared" si="56"/>
        <v>0</v>
      </c>
      <c r="S142" s="842"/>
      <c r="T142" s="810">
        <f t="shared" si="57"/>
        <v>0</v>
      </c>
      <c r="U142" s="410"/>
      <c r="V142" s="492" t="str">
        <f>IF(AND('BR3'!$K$2="ACTIVE",'BR3'!H142&gt;0),"Yes",IF(AND('BR2'!$K$2="ACTIVE",'BR2'!H142&gt;0),"Yes",IF(AND('BR1'!$K$2="ACTIVE",'BR1'!H142&gt;0),"Yes",IF(AND('ORIGINAL BUDGET'!$K$2="ACTIVE",'ORIGINAL BUDGET'!H142&gt;0),"Yes",""))))</f>
        <v/>
      </c>
      <c r="W142" s="325" t="str">
        <f t="shared" si="58"/>
        <v/>
      </c>
      <c r="X142" s="325" t="str">
        <f>IF(AND('BR3'!$K$2="ACTIVE",'BR3'!J142&gt;0),"Yes",IF(AND('BR2'!$K$2="ACTIVE",'BR2'!J142&gt;0),"Yes",IF(AND('BR1'!$K$2="ACTIVE",'BR1'!J142&gt;0),"Yes",IF(AND('ORIGINAL BUDGET'!$K$2="ACTIVE",'ORIGINAL BUDGET'!J142&gt;0),"Yes",""))))</f>
        <v/>
      </c>
      <c r="Y142" s="325"/>
      <c r="Z142" s="325" t="str">
        <f>IF(AND('BR3'!$K$2="ACTIVE",'BR3'!L142&gt;0),"Yes",IF(AND('BR2'!$K$2="ACTIVE",'BR2'!L142&gt;0),"Yes",IF(AND('BR1'!$K$2="ACTIVE",'BR1'!L142&gt;0),"Yes",IF(AND('ORIGINAL BUDGET'!$K$2="ACTIVE",'ORIGINAL BUDGET'!L142&gt;0),"Yes",""))))</f>
        <v/>
      </c>
      <c r="AA142" s="325"/>
      <c r="AB142" s="325" t="str">
        <f>IF(AND('BR3'!$K$2="ACTIVE",'BR3'!N142&gt;0),"Yes",IF(AND('BR2'!$K$2="ACTIVE",'BR2'!N142&gt;0),"Yes",IF(AND('BR1'!$K$2="ACTIVE",'BR1'!N142&gt;0),"Yes",IF(AND('ORIGINAL BUDGET'!$K$2="ACTIVE",'ORIGINAL BUDGET'!N142&gt;0),"Yes",""))))</f>
        <v/>
      </c>
      <c r="AC142" s="325"/>
      <c r="AD142" s="325" t="str">
        <f>IF(AND('BR3'!$K$2="ACTIVE",'BR3'!P142&gt;0),"Yes",IF(AND('BR2'!$K$2="ACTIVE",'BR2'!P142&gt;0),"Yes",IF(AND('BR1'!$K$2="ACTIVE",'BR1'!P142&gt;0),"Yes",IF(AND('ORIGINAL BUDGET'!$K$2="ACTIVE",'ORIGINAL BUDGET'!P142&gt;0),"Yes",""))))</f>
        <v/>
      </c>
      <c r="AE142" s="325"/>
      <c r="AF142" s="325" t="str">
        <f>IF(AND('BR3'!$K$2="ACTIVE",'BR3'!R142&gt;0),"Yes",IF(AND('BR2'!$K$2="ACTIVE",'BR2'!R142&gt;0),"Yes",IF(AND('BR1'!$K$2="ACTIVE",'BR1'!R142&gt;0),"Yes",IF(AND('ORIGINAL BUDGET'!$K$2="ACTIVE",'ORIGINAL BUDGET'!R142&gt;0),"Yes",""))))</f>
        <v/>
      </c>
      <c r="AG142" s="325"/>
      <c r="AH142" s="493" t="str">
        <f>IF(AND('BR3'!$K$2="ACTIVE",'BR3'!T142&gt;0),"Yes",IF(AND('BR2'!$K$2="ACTIVE",'BR2'!T142&gt;0),"Yes",IF(AND('BR1'!$K$2="ACTIVE",'BR1'!T142&gt;0),"Yes",IF(AND('ORIGINAL BUDGET'!$K$2="ACTIVE",'ORIGINAL BUDGET'!T142&gt;0),"Yes",""))))</f>
        <v/>
      </c>
      <c r="AI142" s="500"/>
      <c r="AK142" s="221"/>
      <c r="AL142" s="221"/>
      <c r="AM142" s="221"/>
      <c r="AN142" s="221"/>
      <c r="AO142" s="221"/>
      <c r="AP142" s="221"/>
      <c r="AQ142" s="221"/>
      <c r="AR142" s="57"/>
      <c r="AU142" s="2"/>
      <c r="AV142" s="2"/>
      <c r="AW142" s="2"/>
      <c r="AX142" s="2"/>
      <c r="AY142" s="1104"/>
    </row>
    <row r="143" spans="1:51" ht="23.25" hidden="1" customHeight="1">
      <c r="A143" s="122">
        <v>7</v>
      </c>
      <c r="B143" s="1726">
        <f>IF($L$2="","",IF($L$2="ORIGINAL",'ORIGINAL BUDGET'!$B143,IF($L$2="BR1",'BR1'!$B143,IF($L$2="BR2",'BR2'!$B143,IF($L$2="BR3",'BR3'!$B143)))))</f>
        <v>0</v>
      </c>
      <c r="C143" s="1727">
        <f>IF($L$2="","",IF($L$2="ORIGINAL",'ORIGINAL BUDGET'!$B143,IF($L$2="BR1",'BR1'!$B143,IF($L$2="BR2",'BR2'!$B143,IF($L$2="BR3",'BR3'!$B143)))))</f>
        <v>0</v>
      </c>
      <c r="D143" s="1727">
        <f>IF($L$2="","",IF($L$2="ORIGINAL",'ORIGINAL BUDGET'!$B143,IF($L$2="BR1",'BR1'!$B143,IF($L$2="BR2",'BR2'!$B143,IF($L$2="BR3",'BR3'!$B143)))))</f>
        <v>0</v>
      </c>
      <c r="E143" s="1728">
        <f>IF($L$2="","",IF($L$2="ORIGINAL",'ORIGINAL BUDGET'!$B143,IF($L$2="BR1",'BR1'!$B143,IF($L$2="BR2",'BR2'!$B143,IF($L$2="BR3",'BR3'!$B143)))))</f>
        <v>0</v>
      </c>
      <c r="F143" s="617"/>
      <c r="G143" s="847" t="str">
        <f t="shared" si="54"/>
        <v/>
      </c>
      <c r="H143" s="810">
        <f t="shared" si="55"/>
        <v>0</v>
      </c>
      <c r="I143" s="840"/>
      <c r="J143" s="810">
        <f t="shared" si="59"/>
        <v>0</v>
      </c>
      <c r="K143" s="842"/>
      <c r="L143" s="810">
        <f t="shared" si="60"/>
        <v>0</v>
      </c>
      <c r="M143" s="842"/>
      <c r="N143" s="810">
        <f t="shared" si="61"/>
        <v>0</v>
      </c>
      <c r="O143" s="842"/>
      <c r="P143" s="810">
        <f t="shared" si="62"/>
        <v>0</v>
      </c>
      <c r="Q143" s="842"/>
      <c r="R143" s="810">
        <f t="shared" si="56"/>
        <v>0</v>
      </c>
      <c r="S143" s="842"/>
      <c r="T143" s="810">
        <f t="shared" si="57"/>
        <v>0</v>
      </c>
      <c r="U143" s="410"/>
      <c r="V143" s="492" t="str">
        <f>IF(AND('BR3'!$K$2="ACTIVE",'BR3'!H143&gt;0),"Yes",IF(AND('BR2'!$K$2="ACTIVE",'BR2'!H143&gt;0),"Yes",IF(AND('BR1'!$K$2="ACTIVE",'BR1'!H143&gt;0),"Yes",IF(AND('ORIGINAL BUDGET'!$K$2="ACTIVE",'ORIGINAL BUDGET'!H143&gt;0),"Yes",""))))</f>
        <v/>
      </c>
      <c r="W143" s="325" t="str">
        <f t="shared" si="58"/>
        <v/>
      </c>
      <c r="X143" s="325" t="str">
        <f>IF(AND('BR3'!$K$2="ACTIVE",'BR3'!J143&gt;0),"Yes",IF(AND('BR2'!$K$2="ACTIVE",'BR2'!J143&gt;0),"Yes",IF(AND('BR1'!$K$2="ACTIVE",'BR1'!J143&gt;0),"Yes",IF(AND('ORIGINAL BUDGET'!$K$2="ACTIVE",'ORIGINAL BUDGET'!J143&gt;0),"Yes",""))))</f>
        <v/>
      </c>
      <c r="Y143" s="325"/>
      <c r="Z143" s="325" t="str">
        <f>IF(AND('BR3'!$K$2="ACTIVE",'BR3'!L143&gt;0),"Yes",IF(AND('BR2'!$K$2="ACTIVE",'BR2'!L143&gt;0),"Yes",IF(AND('BR1'!$K$2="ACTIVE",'BR1'!L143&gt;0),"Yes",IF(AND('ORIGINAL BUDGET'!$K$2="ACTIVE",'ORIGINAL BUDGET'!L143&gt;0),"Yes",""))))</f>
        <v/>
      </c>
      <c r="AA143" s="325"/>
      <c r="AB143" s="325" t="str">
        <f>IF(AND('BR3'!$K$2="ACTIVE",'BR3'!N143&gt;0),"Yes",IF(AND('BR2'!$K$2="ACTIVE",'BR2'!N143&gt;0),"Yes",IF(AND('BR1'!$K$2="ACTIVE",'BR1'!N143&gt;0),"Yes",IF(AND('ORIGINAL BUDGET'!$K$2="ACTIVE",'ORIGINAL BUDGET'!N143&gt;0),"Yes",""))))</f>
        <v/>
      </c>
      <c r="AC143" s="325"/>
      <c r="AD143" s="325" t="str">
        <f>IF(AND('BR3'!$K$2="ACTIVE",'BR3'!P143&gt;0),"Yes",IF(AND('BR2'!$K$2="ACTIVE",'BR2'!P143&gt;0),"Yes",IF(AND('BR1'!$K$2="ACTIVE",'BR1'!P143&gt;0),"Yes",IF(AND('ORIGINAL BUDGET'!$K$2="ACTIVE",'ORIGINAL BUDGET'!P143&gt;0),"Yes",""))))</f>
        <v/>
      </c>
      <c r="AE143" s="325"/>
      <c r="AF143" s="325" t="str">
        <f>IF(AND('BR3'!$K$2="ACTIVE",'BR3'!R143&gt;0),"Yes",IF(AND('BR2'!$K$2="ACTIVE",'BR2'!R143&gt;0),"Yes",IF(AND('BR1'!$K$2="ACTIVE",'BR1'!R143&gt;0),"Yes",IF(AND('ORIGINAL BUDGET'!$K$2="ACTIVE",'ORIGINAL BUDGET'!R143&gt;0),"Yes",""))))</f>
        <v/>
      </c>
      <c r="AG143" s="325"/>
      <c r="AH143" s="493" t="str">
        <f>IF(AND('BR3'!$K$2="ACTIVE",'BR3'!T143&gt;0),"Yes",IF(AND('BR2'!$K$2="ACTIVE",'BR2'!T143&gt;0),"Yes",IF(AND('BR1'!$K$2="ACTIVE",'BR1'!T143&gt;0),"Yes",IF(AND('ORIGINAL BUDGET'!$K$2="ACTIVE",'ORIGINAL BUDGET'!T143&gt;0),"Yes",""))))</f>
        <v/>
      </c>
      <c r="AI143" s="500"/>
      <c r="AK143" s="221"/>
      <c r="AL143" s="221"/>
      <c r="AM143" s="221"/>
      <c r="AN143" s="221"/>
      <c r="AO143" s="221"/>
      <c r="AP143" s="221"/>
      <c r="AQ143" s="221"/>
      <c r="AR143" s="57"/>
      <c r="AU143" s="2"/>
      <c r="AV143" s="2"/>
      <c r="AW143" s="2"/>
      <c r="AX143" s="2"/>
      <c r="AY143" s="1104"/>
    </row>
    <row r="144" spans="1:51" ht="23.25" hidden="1" customHeight="1">
      <c r="A144" s="122">
        <v>8</v>
      </c>
      <c r="B144" s="1726">
        <f>IF($L$2="","",IF($L$2="ORIGINAL",'ORIGINAL BUDGET'!$B144,IF($L$2="BR1",'BR1'!$B144,IF($L$2="BR2",'BR2'!$B144,IF($L$2="BR3",'BR3'!$B144)))))</f>
        <v>0</v>
      </c>
      <c r="C144" s="1727">
        <f>IF($L$2="","",IF($L$2="ORIGINAL",'ORIGINAL BUDGET'!$B144,IF($L$2="BR1",'BR1'!$B144,IF($L$2="BR2",'BR2'!$B144,IF($L$2="BR3",'BR3'!$B144)))))</f>
        <v>0</v>
      </c>
      <c r="D144" s="1727">
        <f>IF($L$2="","",IF($L$2="ORIGINAL",'ORIGINAL BUDGET'!$B144,IF($L$2="BR1",'BR1'!$B144,IF($L$2="BR2",'BR2'!$B144,IF($L$2="BR3",'BR3'!$B144)))))</f>
        <v>0</v>
      </c>
      <c r="E144" s="1727">
        <f>IF($L$2="","",IF($L$2="ORIGINAL",'ORIGINAL BUDGET'!$B144,IF($L$2="BR1",'BR1'!$B144,IF($L$2="BR2",'BR2'!$B144,IF($L$2="BR3",'BR3'!$B144)))))</f>
        <v>0</v>
      </c>
      <c r="F144" s="617"/>
      <c r="G144" s="847" t="str">
        <f t="shared" si="54"/>
        <v/>
      </c>
      <c r="H144" s="810">
        <f t="shared" si="55"/>
        <v>0</v>
      </c>
      <c r="I144" s="840"/>
      <c r="J144" s="810">
        <f t="shared" si="59"/>
        <v>0</v>
      </c>
      <c r="K144" s="842"/>
      <c r="L144" s="810">
        <f t="shared" si="60"/>
        <v>0</v>
      </c>
      <c r="M144" s="842"/>
      <c r="N144" s="810">
        <f t="shared" si="61"/>
        <v>0</v>
      </c>
      <c r="O144" s="842"/>
      <c r="P144" s="810">
        <f t="shared" si="62"/>
        <v>0</v>
      </c>
      <c r="Q144" s="842"/>
      <c r="R144" s="810">
        <f t="shared" si="56"/>
        <v>0</v>
      </c>
      <c r="S144" s="842"/>
      <c r="T144" s="810">
        <f t="shared" si="57"/>
        <v>0</v>
      </c>
      <c r="U144" s="410"/>
      <c r="V144" s="492" t="str">
        <f>IF(AND('BR3'!$K$2="ACTIVE",'BR3'!H144&gt;0),"Yes",IF(AND('BR2'!$K$2="ACTIVE",'BR2'!H144&gt;0),"Yes",IF(AND('BR1'!$K$2="ACTIVE",'BR1'!H144&gt;0),"Yes",IF(AND('ORIGINAL BUDGET'!$K$2="ACTIVE",'ORIGINAL BUDGET'!H144&gt;0),"Yes",""))))</f>
        <v/>
      </c>
      <c r="W144" s="325" t="str">
        <f t="shared" si="58"/>
        <v/>
      </c>
      <c r="X144" s="325" t="str">
        <f>IF(AND('BR3'!$K$2="ACTIVE",'BR3'!J144&gt;0),"Yes",IF(AND('BR2'!$K$2="ACTIVE",'BR2'!J144&gt;0),"Yes",IF(AND('BR1'!$K$2="ACTIVE",'BR1'!J144&gt;0),"Yes",IF(AND('ORIGINAL BUDGET'!$K$2="ACTIVE",'ORIGINAL BUDGET'!J144&gt;0),"Yes",""))))</f>
        <v/>
      </c>
      <c r="Y144" s="325"/>
      <c r="Z144" s="325" t="str">
        <f>IF(AND('BR3'!$K$2="ACTIVE",'BR3'!L144&gt;0),"Yes",IF(AND('BR2'!$K$2="ACTIVE",'BR2'!L144&gt;0),"Yes",IF(AND('BR1'!$K$2="ACTIVE",'BR1'!L144&gt;0),"Yes",IF(AND('ORIGINAL BUDGET'!$K$2="ACTIVE",'ORIGINAL BUDGET'!L144&gt;0),"Yes",""))))</f>
        <v/>
      </c>
      <c r="AA144" s="325"/>
      <c r="AB144" s="325" t="str">
        <f>IF(AND('BR3'!$K$2="ACTIVE",'BR3'!N144&gt;0),"Yes",IF(AND('BR2'!$K$2="ACTIVE",'BR2'!N144&gt;0),"Yes",IF(AND('BR1'!$K$2="ACTIVE",'BR1'!N144&gt;0),"Yes",IF(AND('ORIGINAL BUDGET'!$K$2="ACTIVE",'ORIGINAL BUDGET'!N144&gt;0),"Yes",""))))</f>
        <v/>
      </c>
      <c r="AC144" s="325"/>
      <c r="AD144" s="325" t="str">
        <f>IF(AND('BR3'!$K$2="ACTIVE",'BR3'!P144&gt;0),"Yes",IF(AND('BR2'!$K$2="ACTIVE",'BR2'!P144&gt;0),"Yes",IF(AND('BR1'!$K$2="ACTIVE",'BR1'!P144&gt;0),"Yes",IF(AND('ORIGINAL BUDGET'!$K$2="ACTIVE",'ORIGINAL BUDGET'!P144&gt;0),"Yes",""))))</f>
        <v/>
      </c>
      <c r="AE144" s="325"/>
      <c r="AF144" s="325" t="str">
        <f>IF(AND('BR3'!$K$2="ACTIVE",'BR3'!R144&gt;0),"Yes",IF(AND('BR2'!$K$2="ACTIVE",'BR2'!R144&gt;0),"Yes",IF(AND('BR1'!$K$2="ACTIVE",'BR1'!R144&gt;0),"Yes",IF(AND('ORIGINAL BUDGET'!$K$2="ACTIVE",'ORIGINAL BUDGET'!R144&gt;0),"Yes",""))))</f>
        <v/>
      </c>
      <c r="AG144" s="325"/>
      <c r="AH144" s="493" t="str">
        <f>IF(AND('BR3'!$K$2="ACTIVE",'BR3'!T144&gt;0),"Yes",IF(AND('BR2'!$K$2="ACTIVE",'BR2'!T144&gt;0),"Yes",IF(AND('BR1'!$K$2="ACTIVE",'BR1'!T144&gt;0),"Yes",IF(AND('ORIGINAL BUDGET'!$K$2="ACTIVE",'ORIGINAL BUDGET'!T144&gt;0),"Yes",""))))</f>
        <v/>
      </c>
      <c r="AI144" s="500"/>
      <c r="AK144" s="221"/>
      <c r="AL144" s="221"/>
      <c r="AM144" s="221"/>
      <c r="AN144" s="221"/>
      <c r="AO144" s="221"/>
      <c r="AP144" s="221"/>
      <c r="AQ144" s="221"/>
      <c r="AR144" s="57"/>
      <c r="AU144" s="2"/>
      <c r="AV144" s="2"/>
      <c r="AW144" s="2"/>
      <c r="AX144" s="2"/>
      <c r="AY144" s="1104"/>
    </row>
    <row r="145" spans="1:51" ht="23.25" hidden="1" customHeight="1">
      <c r="A145" s="122">
        <v>9</v>
      </c>
      <c r="B145" s="1726">
        <f>IF($L$2="","",IF($L$2="ORIGINAL",'ORIGINAL BUDGET'!$B145,IF($L$2="BR1",'BR1'!$B145,IF($L$2="BR2",'BR2'!$B145,IF($L$2="BR3",'BR3'!$B145)))))</f>
        <v>0</v>
      </c>
      <c r="C145" s="1727">
        <f>IF($L$2="","",IF($L$2="ORIGINAL",'ORIGINAL BUDGET'!$B145,IF($L$2="BR1",'BR1'!$B145,IF($L$2="BR2",'BR2'!$B145,IF($L$2="BR3",'BR3'!$B145)))))</f>
        <v>0</v>
      </c>
      <c r="D145" s="1727">
        <f>IF($L$2="","",IF($L$2="ORIGINAL",'ORIGINAL BUDGET'!$B145,IF($L$2="BR1",'BR1'!$B145,IF($L$2="BR2",'BR2'!$B145,IF($L$2="BR3",'BR3'!$B145)))))</f>
        <v>0</v>
      </c>
      <c r="E145" s="1727">
        <f>IF($L$2="","",IF($L$2="ORIGINAL",'ORIGINAL BUDGET'!$B145,IF($L$2="BR1",'BR1'!$B145,IF($L$2="BR2",'BR2'!$B145,IF($L$2="BR3",'BR3'!$B145)))))</f>
        <v>0</v>
      </c>
      <c r="F145" s="617"/>
      <c r="G145" s="847" t="str">
        <f t="shared" si="54"/>
        <v/>
      </c>
      <c r="H145" s="810">
        <f t="shared" si="55"/>
        <v>0</v>
      </c>
      <c r="I145" s="840"/>
      <c r="J145" s="810">
        <f t="shared" si="59"/>
        <v>0</v>
      </c>
      <c r="K145" s="842"/>
      <c r="L145" s="810">
        <f t="shared" si="60"/>
        <v>0</v>
      </c>
      <c r="M145" s="842"/>
      <c r="N145" s="810">
        <f t="shared" si="61"/>
        <v>0</v>
      </c>
      <c r="O145" s="842"/>
      <c r="P145" s="810">
        <f t="shared" si="62"/>
        <v>0</v>
      </c>
      <c r="Q145" s="842"/>
      <c r="R145" s="810">
        <f t="shared" si="56"/>
        <v>0</v>
      </c>
      <c r="S145" s="842"/>
      <c r="T145" s="810">
        <f t="shared" si="57"/>
        <v>0</v>
      </c>
      <c r="U145" s="410"/>
      <c r="V145" s="492" t="str">
        <f>IF(AND('BR3'!$K$2="ACTIVE",'BR3'!H145&gt;0),"Yes",IF(AND('BR2'!$K$2="ACTIVE",'BR2'!H145&gt;0),"Yes",IF(AND('BR1'!$K$2="ACTIVE",'BR1'!H145&gt;0),"Yes",IF(AND('ORIGINAL BUDGET'!$K$2="ACTIVE",'ORIGINAL BUDGET'!H145&gt;0),"Yes",""))))</f>
        <v/>
      </c>
      <c r="W145" s="325" t="str">
        <f t="shared" si="58"/>
        <v/>
      </c>
      <c r="X145" s="325" t="str">
        <f>IF(AND('BR3'!$K$2="ACTIVE",'BR3'!J145&gt;0),"Yes",IF(AND('BR2'!$K$2="ACTIVE",'BR2'!J145&gt;0),"Yes",IF(AND('BR1'!$K$2="ACTIVE",'BR1'!J145&gt;0),"Yes",IF(AND('ORIGINAL BUDGET'!$K$2="ACTIVE",'ORIGINAL BUDGET'!J145&gt;0),"Yes",""))))</f>
        <v/>
      </c>
      <c r="Y145" s="325"/>
      <c r="Z145" s="325" t="str">
        <f>IF(AND('BR3'!$K$2="ACTIVE",'BR3'!L145&gt;0),"Yes",IF(AND('BR2'!$K$2="ACTIVE",'BR2'!L145&gt;0),"Yes",IF(AND('BR1'!$K$2="ACTIVE",'BR1'!L145&gt;0),"Yes",IF(AND('ORIGINAL BUDGET'!$K$2="ACTIVE",'ORIGINAL BUDGET'!L145&gt;0),"Yes",""))))</f>
        <v/>
      </c>
      <c r="AA145" s="325"/>
      <c r="AB145" s="325" t="str">
        <f>IF(AND('BR3'!$K$2="ACTIVE",'BR3'!N145&gt;0),"Yes",IF(AND('BR2'!$K$2="ACTIVE",'BR2'!N145&gt;0),"Yes",IF(AND('BR1'!$K$2="ACTIVE",'BR1'!N145&gt;0),"Yes",IF(AND('ORIGINAL BUDGET'!$K$2="ACTIVE",'ORIGINAL BUDGET'!N145&gt;0),"Yes",""))))</f>
        <v/>
      </c>
      <c r="AC145" s="325"/>
      <c r="AD145" s="325" t="str">
        <f>IF(AND('BR3'!$K$2="ACTIVE",'BR3'!P145&gt;0),"Yes",IF(AND('BR2'!$K$2="ACTIVE",'BR2'!P145&gt;0),"Yes",IF(AND('BR1'!$K$2="ACTIVE",'BR1'!P145&gt;0),"Yes",IF(AND('ORIGINAL BUDGET'!$K$2="ACTIVE",'ORIGINAL BUDGET'!P145&gt;0),"Yes",""))))</f>
        <v/>
      </c>
      <c r="AE145" s="325"/>
      <c r="AF145" s="325" t="str">
        <f>IF(AND('BR3'!$K$2="ACTIVE",'BR3'!R145&gt;0),"Yes",IF(AND('BR2'!$K$2="ACTIVE",'BR2'!R145&gt;0),"Yes",IF(AND('BR1'!$K$2="ACTIVE",'BR1'!R145&gt;0),"Yes",IF(AND('ORIGINAL BUDGET'!$K$2="ACTIVE",'ORIGINAL BUDGET'!R145&gt;0),"Yes",""))))</f>
        <v/>
      </c>
      <c r="AG145" s="325"/>
      <c r="AH145" s="493" t="str">
        <f>IF(AND('BR3'!$K$2="ACTIVE",'BR3'!T145&gt;0),"Yes",IF(AND('BR2'!$K$2="ACTIVE",'BR2'!T145&gt;0),"Yes",IF(AND('BR1'!$K$2="ACTIVE",'BR1'!T145&gt;0),"Yes",IF(AND('ORIGINAL BUDGET'!$K$2="ACTIVE",'ORIGINAL BUDGET'!T145&gt;0),"Yes",""))))</f>
        <v/>
      </c>
      <c r="AI145" s="500"/>
      <c r="AK145" s="221"/>
      <c r="AL145" s="221"/>
      <c r="AM145" s="221"/>
      <c r="AN145" s="221"/>
      <c r="AO145" s="221"/>
      <c r="AP145" s="221"/>
      <c r="AQ145" s="221"/>
      <c r="AR145" s="57"/>
      <c r="AU145" s="2"/>
      <c r="AV145" s="2"/>
      <c r="AW145" s="2"/>
      <c r="AX145" s="2"/>
      <c r="AY145" s="1104"/>
    </row>
    <row r="146" spans="1:51" ht="23.25" hidden="1" customHeight="1">
      <c r="A146" s="122">
        <v>10</v>
      </c>
      <c r="B146" s="1726">
        <f>IF($L$2="","",IF($L$2="ORIGINAL",'ORIGINAL BUDGET'!$B146,IF($L$2="BR1",'BR1'!$B146,IF($L$2="BR2",'BR2'!$B146,IF($L$2="BR3",'BR3'!$B146)))))</f>
        <v>0</v>
      </c>
      <c r="C146" s="1727">
        <f>IF($L$2="","",IF($L$2="ORIGINAL",'ORIGINAL BUDGET'!$B146,IF($L$2="BR1",'BR1'!$B146,IF($L$2="BR2",'BR2'!$B146,IF($L$2="BR3",'BR3'!$B146)))))</f>
        <v>0</v>
      </c>
      <c r="D146" s="1727">
        <f>IF($L$2="","",IF($L$2="ORIGINAL",'ORIGINAL BUDGET'!$B146,IF($L$2="BR1",'BR1'!$B146,IF($L$2="BR2",'BR2'!$B146,IF($L$2="BR3",'BR3'!$B146)))))</f>
        <v>0</v>
      </c>
      <c r="E146" s="1727">
        <f>IF($L$2="","",IF($L$2="ORIGINAL",'ORIGINAL BUDGET'!$B146,IF($L$2="BR1",'BR1'!$B146,IF($L$2="BR2",'BR2'!$B146,IF($L$2="BR3",'BR3'!$B146)))))</f>
        <v>0</v>
      </c>
      <c r="F146" s="617"/>
      <c r="G146" s="847" t="str">
        <f t="shared" si="54"/>
        <v/>
      </c>
      <c r="H146" s="810">
        <f t="shared" si="55"/>
        <v>0</v>
      </c>
      <c r="I146" s="840"/>
      <c r="J146" s="810">
        <f t="shared" si="59"/>
        <v>0</v>
      </c>
      <c r="K146" s="842"/>
      <c r="L146" s="810">
        <f t="shared" si="60"/>
        <v>0</v>
      </c>
      <c r="M146" s="842"/>
      <c r="N146" s="810">
        <f t="shared" si="61"/>
        <v>0</v>
      </c>
      <c r="O146" s="842"/>
      <c r="P146" s="810">
        <f t="shared" si="62"/>
        <v>0</v>
      </c>
      <c r="Q146" s="842"/>
      <c r="R146" s="810">
        <f t="shared" si="56"/>
        <v>0</v>
      </c>
      <c r="S146" s="842"/>
      <c r="T146" s="810">
        <f t="shared" si="57"/>
        <v>0</v>
      </c>
      <c r="U146" s="410"/>
      <c r="V146" s="492" t="str">
        <f>IF(AND('BR3'!$K$2="ACTIVE",'BR3'!H146&gt;0),"Yes",IF(AND('BR2'!$K$2="ACTIVE",'BR2'!H146&gt;0),"Yes",IF(AND('BR1'!$K$2="ACTIVE",'BR1'!H146&gt;0),"Yes",IF(AND('ORIGINAL BUDGET'!$K$2="ACTIVE",'ORIGINAL BUDGET'!H146&gt;0),"Yes",""))))</f>
        <v/>
      </c>
      <c r="W146" s="325" t="str">
        <f t="shared" si="58"/>
        <v/>
      </c>
      <c r="X146" s="325" t="str">
        <f>IF(AND('BR3'!$K$2="ACTIVE",'BR3'!J146&gt;0),"Yes",IF(AND('BR2'!$K$2="ACTIVE",'BR2'!J146&gt;0),"Yes",IF(AND('BR1'!$K$2="ACTIVE",'BR1'!J146&gt;0),"Yes",IF(AND('ORIGINAL BUDGET'!$K$2="ACTIVE",'ORIGINAL BUDGET'!J146&gt;0),"Yes",""))))</f>
        <v/>
      </c>
      <c r="Y146" s="325"/>
      <c r="Z146" s="325" t="str">
        <f>IF(AND('BR3'!$K$2="ACTIVE",'BR3'!L146&gt;0),"Yes",IF(AND('BR2'!$K$2="ACTIVE",'BR2'!L146&gt;0),"Yes",IF(AND('BR1'!$K$2="ACTIVE",'BR1'!L146&gt;0),"Yes",IF(AND('ORIGINAL BUDGET'!$K$2="ACTIVE",'ORIGINAL BUDGET'!L146&gt;0),"Yes",""))))</f>
        <v/>
      </c>
      <c r="AA146" s="325"/>
      <c r="AB146" s="325" t="str">
        <f>IF(AND('BR3'!$K$2="ACTIVE",'BR3'!N146&gt;0),"Yes",IF(AND('BR2'!$K$2="ACTIVE",'BR2'!N146&gt;0),"Yes",IF(AND('BR1'!$K$2="ACTIVE",'BR1'!N146&gt;0),"Yes",IF(AND('ORIGINAL BUDGET'!$K$2="ACTIVE",'ORIGINAL BUDGET'!N146&gt;0),"Yes",""))))</f>
        <v/>
      </c>
      <c r="AC146" s="325"/>
      <c r="AD146" s="325" t="str">
        <f>IF(AND('BR3'!$K$2="ACTIVE",'BR3'!P146&gt;0),"Yes",IF(AND('BR2'!$K$2="ACTIVE",'BR2'!P146&gt;0),"Yes",IF(AND('BR1'!$K$2="ACTIVE",'BR1'!P146&gt;0),"Yes",IF(AND('ORIGINAL BUDGET'!$K$2="ACTIVE",'ORIGINAL BUDGET'!P146&gt;0),"Yes",""))))</f>
        <v/>
      </c>
      <c r="AE146" s="325"/>
      <c r="AF146" s="325" t="str">
        <f>IF(AND('BR3'!$K$2="ACTIVE",'BR3'!R146&gt;0),"Yes",IF(AND('BR2'!$K$2="ACTIVE",'BR2'!R146&gt;0),"Yes",IF(AND('BR1'!$K$2="ACTIVE",'BR1'!R146&gt;0),"Yes",IF(AND('ORIGINAL BUDGET'!$K$2="ACTIVE",'ORIGINAL BUDGET'!R146&gt;0),"Yes",""))))</f>
        <v/>
      </c>
      <c r="AG146" s="325"/>
      <c r="AH146" s="493" t="str">
        <f>IF(AND('BR3'!$K$2="ACTIVE",'BR3'!T146&gt;0),"Yes",IF(AND('BR2'!$K$2="ACTIVE",'BR2'!T146&gt;0),"Yes",IF(AND('BR1'!$K$2="ACTIVE",'BR1'!T146&gt;0),"Yes",IF(AND('ORIGINAL BUDGET'!$K$2="ACTIVE",'ORIGINAL BUDGET'!T146&gt;0),"Yes",""))))</f>
        <v/>
      </c>
      <c r="AI146" s="500"/>
      <c r="AK146" s="221"/>
      <c r="AL146" s="221"/>
      <c r="AM146" s="221"/>
      <c r="AN146" s="221"/>
      <c r="AO146" s="221"/>
      <c r="AP146" s="221"/>
      <c r="AQ146" s="221"/>
      <c r="AR146" s="57"/>
      <c r="AU146" s="2"/>
      <c r="AV146" s="2"/>
      <c r="AW146" s="2"/>
      <c r="AX146" s="2"/>
      <c r="AY146" s="1104"/>
    </row>
    <row r="147" spans="1:51" ht="23.25" hidden="1" customHeight="1">
      <c r="A147" s="122">
        <v>11</v>
      </c>
      <c r="B147" s="1726">
        <f>IF($L$2="","",IF($L$2="ORIGINAL",'ORIGINAL BUDGET'!$B147,IF($L$2="BR1",'BR1'!$B147,IF($L$2="BR2",'BR2'!$B147,IF($L$2="BR3",'BR3'!$B147)))))</f>
        <v>0</v>
      </c>
      <c r="C147" s="1727">
        <f>IF($L$2="","",IF($L$2="ORIGINAL",'ORIGINAL BUDGET'!$B147,IF($L$2="BR1",'BR1'!$B147,IF($L$2="BR2",'BR2'!$B147,IF($L$2="BR3",'BR3'!$B147)))))</f>
        <v>0</v>
      </c>
      <c r="D147" s="1727">
        <f>IF($L$2="","",IF($L$2="ORIGINAL",'ORIGINAL BUDGET'!$B147,IF($L$2="BR1",'BR1'!$B147,IF($L$2="BR2",'BR2'!$B147,IF($L$2="BR3",'BR3'!$B147)))))</f>
        <v>0</v>
      </c>
      <c r="E147" s="1727">
        <f>IF($L$2="","",IF($L$2="ORIGINAL",'ORIGINAL BUDGET'!$B147,IF($L$2="BR1",'BR1'!$B147,IF($L$2="BR2",'BR2'!$B147,IF($L$2="BR3",'BR3'!$B147)))))</f>
        <v>0</v>
      </c>
      <c r="F147" s="617"/>
      <c r="G147" s="847" t="str">
        <f t="shared" si="54"/>
        <v/>
      </c>
      <c r="H147" s="810">
        <f t="shared" si="55"/>
        <v>0</v>
      </c>
      <c r="I147" s="840"/>
      <c r="J147" s="810">
        <f t="shared" si="59"/>
        <v>0</v>
      </c>
      <c r="K147" s="842"/>
      <c r="L147" s="810">
        <f t="shared" si="60"/>
        <v>0</v>
      </c>
      <c r="M147" s="842"/>
      <c r="N147" s="810">
        <f t="shared" si="61"/>
        <v>0</v>
      </c>
      <c r="O147" s="842"/>
      <c r="P147" s="810">
        <f t="shared" si="62"/>
        <v>0</v>
      </c>
      <c r="Q147" s="842"/>
      <c r="R147" s="810">
        <f t="shared" si="56"/>
        <v>0</v>
      </c>
      <c r="S147" s="842"/>
      <c r="T147" s="810">
        <f t="shared" si="57"/>
        <v>0</v>
      </c>
      <c r="U147" s="410"/>
      <c r="V147" s="492" t="str">
        <f>IF(AND('BR3'!$K$2="ACTIVE",'BR3'!H147&gt;0),"Yes",IF(AND('BR2'!$K$2="ACTIVE",'BR2'!H147&gt;0),"Yes",IF(AND('BR1'!$K$2="ACTIVE",'BR1'!H147&gt;0),"Yes",IF(AND('ORIGINAL BUDGET'!$K$2="ACTIVE",'ORIGINAL BUDGET'!H147&gt;0),"Yes",""))))</f>
        <v/>
      </c>
      <c r="W147" s="325" t="str">
        <f t="shared" si="58"/>
        <v/>
      </c>
      <c r="X147" s="325" t="str">
        <f>IF(AND('BR3'!$K$2="ACTIVE",'BR3'!J147&gt;0),"Yes",IF(AND('BR2'!$K$2="ACTIVE",'BR2'!J147&gt;0),"Yes",IF(AND('BR1'!$K$2="ACTIVE",'BR1'!J147&gt;0),"Yes",IF(AND('ORIGINAL BUDGET'!$K$2="ACTIVE",'ORIGINAL BUDGET'!J147&gt;0),"Yes",""))))</f>
        <v/>
      </c>
      <c r="Y147" s="325"/>
      <c r="Z147" s="325" t="str">
        <f>IF(AND('BR3'!$K$2="ACTIVE",'BR3'!L147&gt;0),"Yes",IF(AND('BR2'!$K$2="ACTIVE",'BR2'!L147&gt;0),"Yes",IF(AND('BR1'!$K$2="ACTIVE",'BR1'!L147&gt;0),"Yes",IF(AND('ORIGINAL BUDGET'!$K$2="ACTIVE",'ORIGINAL BUDGET'!L147&gt;0),"Yes",""))))</f>
        <v/>
      </c>
      <c r="AA147" s="325"/>
      <c r="AB147" s="325" t="str">
        <f>IF(AND('BR3'!$K$2="ACTIVE",'BR3'!N147&gt;0),"Yes",IF(AND('BR2'!$K$2="ACTIVE",'BR2'!N147&gt;0),"Yes",IF(AND('BR1'!$K$2="ACTIVE",'BR1'!N147&gt;0),"Yes",IF(AND('ORIGINAL BUDGET'!$K$2="ACTIVE",'ORIGINAL BUDGET'!N147&gt;0),"Yes",""))))</f>
        <v/>
      </c>
      <c r="AC147" s="325"/>
      <c r="AD147" s="325" t="str">
        <f>IF(AND('BR3'!$K$2="ACTIVE",'BR3'!P147&gt;0),"Yes",IF(AND('BR2'!$K$2="ACTIVE",'BR2'!P147&gt;0),"Yes",IF(AND('BR1'!$K$2="ACTIVE",'BR1'!P147&gt;0),"Yes",IF(AND('ORIGINAL BUDGET'!$K$2="ACTIVE",'ORIGINAL BUDGET'!P147&gt;0),"Yes",""))))</f>
        <v/>
      </c>
      <c r="AE147" s="325"/>
      <c r="AF147" s="325" t="str">
        <f>IF(AND('BR3'!$K$2="ACTIVE",'BR3'!R147&gt;0),"Yes",IF(AND('BR2'!$K$2="ACTIVE",'BR2'!R147&gt;0),"Yes",IF(AND('BR1'!$K$2="ACTIVE",'BR1'!R147&gt;0),"Yes",IF(AND('ORIGINAL BUDGET'!$K$2="ACTIVE",'ORIGINAL BUDGET'!R147&gt;0),"Yes",""))))</f>
        <v/>
      </c>
      <c r="AG147" s="325"/>
      <c r="AH147" s="493" t="str">
        <f>IF(AND('BR3'!$K$2="ACTIVE",'BR3'!T147&gt;0),"Yes",IF(AND('BR2'!$K$2="ACTIVE",'BR2'!T147&gt;0),"Yes",IF(AND('BR1'!$K$2="ACTIVE",'BR1'!T147&gt;0),"Yes",IF(AND('ORIGINAL BUDGET'!$K$2="ACTIVE",'ORIGINAL BUDGET'!T147&gt;0),"Yes",""))))</f>
        <v/>
      </c>
      <c r="AI147" s="500"/>
      <c r="AK147" s="221"/>
      <c r="AL147" s="221"/>
      <c r="AM147" s="221"/>
      <c r="AN147" s="221"/>
      <c r="AO147" s="221"/>
      <c r="AP147" s="221"/>
      <c r="AQ147" s="221"/>
      <c r="AR147" s="57"/>
      <c r="AU147" s="2"/>
      <c r="AV147" s="2"/>
      <c r="AW147" s="2"/>
      <c r="AX147" s="2"/>
      <c r="AY147" s="1104"/>
    </row>
    <row r="148" spans="1:51" ht="23.25" hidden="1" customHeight="1">
      <c r="A148" s="122">
        <v>12</v>
      </c>
      <c r="B148" s="1726">
        <f>IF($L$2="","",IF($L$2="ORIGINAL",'ORIGINAL BUDGET'!$B148,IF($L$2="BR1",'BR1'!$B148,IF($L$2="BR2",'BR2'!$B148,IF($L$2="BR3",'BR3'!$B148)))))</f>
        <v>0</v>
      </c>
      <c r="C148" s="1727">
        <f>IF($L$2="","",IF($L$2="ORIGINAL",'ORIGINAL BUDGET'!$B148,IF($L$2="BR1",'BR1'!$B148,IF($L$2="BR2",'BR2'!$B148,IF($L$2="BR3",'BR3'!$B148)))))</f>
        <v>0</v>
      </c>
      <c r="D148" s="1727">
        <f>IF($L$2="","",IF($L$2="ORIGINAL",'ORIGINAL BUDGET'!$B148,IF($L$2="BR1",'BR1'!$B148,IF($L$2="BR2",'BR2'!$B148,IF($L$2="BR3",'BR3'!$B148)))))</f>
        <v>0</v>
      </c>
      <c r="E148" s="1727">
        <f>IF($L$2="","",IF($L$2="ORIGINAL",'ORIGINAL BUDGET'!$B148,IF($L$2="BR1",'BR1'!$B148,IF($L$2="BR2",'BR2'!$B148,IF($L$2="BR3",'BR3'!$B148)))))</f>
        <v>0</v>
      </c>
      <c r="F148" s="617"/>
      <c r="G148" s="847" t="str">
        <f t="shared" si="54"/>
        <v/>
      </c>
      <c r="H148" s="810">
        <f t="shared" si="55"/>
        <v>0</v>
      </c>
      <c r="I148" s="840"/>
      <c r="J148" s="810">
        <f t="shared" si="59"/>
        <v>0</v>
      </c>
      <c r="K148" s="842"/>
      <c r="L148" s="810">
        <f t="shared" si="60"/>
        <v>0</v>
      </c>
      <c r="M148" s="842"/>
      <c r="N148" s="810">
        <f t="shared" si="61"/>
        <v>0</v>
      </c>
      <c r="O148" s="842"/>
      <c r="P148" s="810">
        <f t="shared" si="62"/>
        <v>0</v>
      </c>
      <c r="Q148" s="842"/>
      <c r="R148" s="810">
        <f t="shared" si="56"/>
        <v>0</v>
      </c>
      <c r="S148" s="842"/>
      <c r="T148" s="810">
        <f t="shared" si="57"/>
        <v>0</v>
      </c>
      <c r="U148" s="410"/>
      <c r="V148" s="492" t="str">
        <f>IF(AND('BR3'!$K$2="ACTIVE",'BR3'!H148&gt;0),"Yes",IF(AND('BR2'!$K$2="ACTIVE",'BR2'!H148&gt;0),"Yes",IF(AND('BR1'!$K$2="ACTIVE",'BR1'!H148&gt;0),"Yes",IF(AND('ORIGINAL BUDGET'!$K$2="ACTIVE",'ORIGINAL BUDGET'!H148&gt;0),"Yes",""))))</f>
        <v/>
      </c>
      <c r="W148" s="325" t="str">
        <f t="shared" si="58"/>
        <v/>
      </c>
      <c r="X148" s="325" t="str">
        <f>IF(AND('BR3'!$K$2="ACTIVE",'BR3'!J148&gt;0),"Yes",IF(AND('BR2'!$K$2="ACTIVE",'BR2'!J148&gt;0),"Yes",IF(AND('BR1'!$K$2="ACTIVE",'BR1'!J148&gt;0),"Yes",IF(AND('ORIGINAL BUDGET'!$K$2="ACTIVE",'ORIGINAL BUDGET'!J148&gt;0),"Yes",""))))</f>
        <v/>
      </c>
      <c r="Y148" s="325"/>
      <c r="Z148" s="325" t="str">
        <f>IF(AND('BR3'!$K$2="ACTIVE",'BR3'!L148&gt;0),"Yes",IF(AND('BR2'!$K$2="ACTIVE",'BR2'!L148&gt;0),"Yes",IF(AND('BR1'!$K$2="ACTIVE",'BR1'!L148&gt;0),"Yes",IF(AND('ORIGINAL BUDGET'!$K$2="ACTIVE",'ORIGINAL BUDGET'!L148&gt;0),"Yes",""))))</f>
        <v/>
      </c>
      <c r="AA148" s="325"/>
      <c r="AB148" s="325" t="str">
        <f>IF(AND('BR3'!$K$2="ACTIVE",'BR3'!N148&gt;0),"Yes",IF(AND('BR2'!$K$2="ACTIVE",'BR2'!N148&gt;0),"Yes",IF(AND('BR1'!$K$2="ACTIVE",'BR1'!N148&gt;0),"Yes",IF(AND('ORIGINAL BUDGET'!$K$2="ACTIVE",'ORIGINAL BUDGET'!N148&gt;0),"Yes",""))))</f>
        <v/>
      </c>
      <c r="AC148" s="325"/>
      <c r="AD148" s="325" t="str">
        <f>IF(AND('BR3'!$K$2="ACTIVE",'BR3'!P148&gt;0),"Yes",IF(AND('BR2'!$K$2="ACTIVE",'BR2'!P148&gt;0),"Yes",IF(AND('BR1'!$K$2="ACTIVE",'BR1'!P148&gt;0),"Yes",IF(AND('ORIGINAL BUDGET'!$K$2="ACTIVE",'ORIGINAL BUDGET'!P148&gt;0),"Yes",""))))</f>
        <v/>
      </c>
      <c r="AE148" s="325"/>
      <c r="AF148" s="325" t="str">
        <f>IF(AND('BR3'!$K$2="ACTIVE",'BR3'!R148&gt;0),"Yes",IF(AND('BR2'!$K$2="ACTIVE",'BR2'!R148&gt;0),"Yes",IF(AND('BR1'!$K$2="ACTIVE",'BR1'!R148&gt;0),"Yes",IF(AND('ORIGINAL BUDGET'!$K$2="ACTIVE",'ORIGINAL BUDGET'!R148&gt;0),"Yes",""))))</f>
        <v/>
      </c>
      <c r="AG148" s="325"/>
      <c r="AH148" s="493" t="str">
        <f>IF(AND('BR3'!$K$2="ACTIVE",'BR3'!T148&gt;0),"Yes",IF(AND('BR2'!$K$2="ACTIVE",'BR2'!T148&gt;0),"Yes",IF(AND('BR1'!$K$2="ACTIVE",'BR1'!T148&gt;0),"Yes",IF(AND('ORIGINAL BUDGET'!$K$2="ACTIVE",'ORIGINAL BUDGET'!T148&gt;0),"Yes",""))))</f>
        <v/>
      </c>
      <c r="AI148" s="500"/>
      <c r="AK148" s="221"/>
      <c r="AL148" s="221"/>
      <c r="AM148" s="221"/>
      <c r="AN148" s="221"/>
      <c r="AO148" s="221"/>
      <c r="AP148" s="221"/>
      <c r="AQ148" s="221"/>
      <c r="AR148" s="57"/>
      <c r="AU148" s="2"/>
      <c r="AV148" s="2"/>
      <c r="AW148" s="2"/>
      <c r="AX148" s="2"/>
      <c r="AY148" s="1104"/>
    </row>
    <row r="149" spans="1:51" ht="23.25" hidden="1" customHeight="1">
      <c r="A149" s="122">
        <v>13</v>
      </c>
      <c r="B149" s="1726">
        <f>IF($L$2="","",IF($L$2="ORIGINAL",'ORIGINAL BUDGET'!$B149,IF($L$2="BR1",'BR1'!$B149,IF($L$2="BR2",'BR2'!$B149,IF($L$2="BR3",'BR3'!$B149)))))</f>
        <v>0</v>
      </c>
      <c r="C149" s="1727">
        <f>IF($L$2="","",IF($L$2="ORIGINAL",'ORIGINAL BUDGET'!$B149,IF($L$2="BR1",'BR1'!$B149,IF($L$2="BR2",'BR2'!$B149,IF($L$2="BR3",'BR3'!$B149)))))</f>
        <v>0</v>
      </c>
      <c r="D149" s="1727">
        <f>IF($L$2="","",IF($L$2="ORIGINAL",'ORIGINAL BUDGET'!$B149,IF($L$2="BR1",'BR1'!$B149,IF($L$2="BR2",'BR2'!$B149,IF($L$2="BR3",'BR3'!$B149)))))</f>
        <v>0</v>
      </c>
      <c r="E149" s="1728">
        <f>IF($L$2="","",IF($L$2="ORIGINAL",'ORIGINAL BUDGET'!$B149,IF($L$2="BR1",'BR1'!$B149,IF($L$2="BR2",'BR2'!$B149,IF($L$2="BR3",'BR3'!$B149)))))</f>
        <v>0</v>
      </c>
      <c r="F149" s="617"/>
      <c r="G149" s="847" t="str">
        <f t="shared" si="54"/>
        <v/>
      </c>
      <c r="H149" s="810">
        <f t="shared" si="55"/>
        <v>0</v>
      </c>
      <c r="I149" s="840"/>
      <c r="J149" s="810">
        <f t="shared" si="59"/>
        <v>0</v>
      </c>
      <c r="K149" s="842"/>
      <c r="L149" s="810">
        <f t="shared" si="60"/>
        <v>0</v>
      </c>
      <c r="M149" s="842"/>
      <c r="N149" s="810">
        <f t="shared" si="61"/>
        <v>0</v>
      </c>
      <c r="O149" s="842"/>
      <c r="P149" s="810">
        <f t="shared" si="62"/>
        <v>0</v>
      </c>
      <c r="Q149" s="842"/>
      <c r="R149" s="810">
        <f t="shared" si="56"/>
        <v>0</v>
      </c>
      <c r="S149" s="842"/>
      <c r="T149" s="810">
        <f t="shared" si="57"/>
        <v>0</v>
      </c>
      <c r="U149" s="410"/>
      <c r="V149" s="492" t="str">
        <f>IF(AND('BR3'!$K$2="ACTIVE",'BR3'!H149&gt;0),"Yes",IF(AND('BR2'!$K$2="ACTIVE",'BR2'!H149&gt;0),"Yes",IF(AND('BR1'!$K$2="ACTIVE",'BR1'!H149&gt;0),"Yes",IF(AND('ORIGINAL BUDGET'!$K$2="ACTIVE",'ORIGINAL BUDGET'!H149&gt;0),"Yes",""))))</f>
        <v/>
      </c>
      <c r="W149" s="325" t="str">
        <f t="shared" si="58"/>
        <v/>
      </c>
      <c r="X149" s="325" t="str">
        <f>IF(AND('BR3'!$K$2="ACTIVE",'BR3'!J149&gt;0),"Yes",IF(AND('BR2'!$K$2="ACTIVE",'BR2'!J149&gt;0),"Yes",IF(AND('BR1'!$K$2="ACTIVE",'BR1'!J149&gt;0),"Yes",IF(AND('ORIGINAL BUDGET'!$K$2="ACTIVE",'ORIGINAL BUDGET'!J149&gt;0),"Yes",""))))</f>
        <v/>
      </c>
      <c r="Y149" s="325"/>
      <c r="Z149" s="325" t="str">
        <f>IF(AND('BR3'!$K$2="ACTIVE",'BR3'!L149&gt;0),"Yes",IF(AND('BR2'!$K$2="ACTIVE",'BR2'!L149&gt;0),"Yes",IF(AND('BR1'!$K$2="ACTIVE",'BR1'!L149&gt;0),"Yes",IF(AND('ORIGINAL BUDGET'!$K$2="ACTIVE",'ORIGINAL BUDGET'!L149&gt;0),"Yes",""))))</f>
        <v/>
      </c>
      <c r="AA149" s="325"/>
      <c r="AB149" s="325" t="str">
        <f>IF(AND('BR3'!$K$2="ACTIVE",'BR3'!N149&gt;0),"Yes",IF(AND('BR2'!$K$2="ACTIVE",'BR2'!N149&gt;0),"Yes",IF(AND('BR1'!$K$2="ACTIVE",'BR1'!N149&gt;0),"Yes",IF(AND('ORIGINAL BUDGET'!$K$2="ACTIVE",'ORIGINAL BUDGET'!N149&gt;0),"Yes",""))))</f>
        <v/>
      </c>
      <c r="AC149" s="325"/>
      <c r="AD149" s="325" t="str">
        <f>IF(AND('BR3'!$K$2="ACTIVE",'BR3'!P149&gt;0),"Yes",IF(AND('BR2'!$K$2="ACTIVE",'BR2'!P149&gt;0),"Yes",IF(AND('BR1'!$K$2="ACTIVE",'BR1'!P149&gt;0),"Yes",IF(AND('ORIGINAL BUDGET'!$K$2="ACTIVE",'ORIGINAL BUDGET'!P149&gt;0),"Yes",""))))</f>
        <v/>
      </c>
      <c r="AE149" s="325"/>
      <c r="AF149" s="325" t="str">
        <f>IF(AND('BR3'!$K$2="ACTIVE",'BR3'!R149&gt;0),"Yes",IF(AND('BR2'!$K$2="ACTIVE",'BR2'!R149&gt;0),"Yes",IF(AND('BR1'!$K$2="ACTIVE",'BR1'!R149&gt;0),"Yes",IF(AND('ORIGINAL BUDGET'!$K$2="ACTIVE",'ORIGINAL BUDGET'!R149&gt;0),"Yes",""))))</f>
        <v/>
      </c>
      <c r="AG149" s="325"/>
      <c r="AH149" s="493" t="str">
        <f>IF(AND('BR3'!$K$2="ACTIVE",'BR3'!T149&gt;0),"Yes",IF(AND('BR2'!$K$2="ACTIVE",'BR2'!T149&gt;0),"Yes",IF(AND('BR1'!$K$2="ACTIVE",'BR1'!T149&gt;0),"Yes",IF(AND('ORIGINAL BUDGET'!$K$2="ACTIVE",'ORIGINAL BUDGET'!T149&gt;0),"Yes",""))))</f>
        <v/>
      </c>
      <c r="AI149" s="500"/>
      <c r="AK149" s="221"/>
      <c r="AL149" s="221"/>
      <c r="AM149" s="221"/>
      <c r="AN149" s="221"/>
      <c r="AO149" s="221"/>
      <c r="AP149" s="221"/>
      <c r="AQ149" s="221"/>
      <c r="AR149" s="57"/>
      <c r="AU149" s="2"/>
      <c r="AV149" s="2"/>
      <c r="AW149" s="2"/>
      <c r="AX149" s="2"/>
      <c r="AY149" s="1104"/>
    </row>
    <row r="150" spans="1:51" ht="23.25" hidden="1" customHeight="1">
      <c r="A150" s="122">
        <v>14</v>
      </c>
      <c r="B150" s="1726">
        <f>IF($L$2="","",IF($L$2="ORIGINAL",'ORIGINAL BUDGET'!$B150,IF($L$2="BR1",'BR1'!$B150,IF($L$2="BR2",'BR2'!$B150,IF($L$2="BR3",'BR3'!$B150)))))</f>
        <v>0</v>
      </c>
      <c r="C150" s="1727">
        <f>IF($L$2="","",IF($L$2="ORIGINAL",'ORIGINAL BUDGET'!$B150,IF($L$2="BR1",'BR1'!$B150,IF($L$2="BR2",'BR2'!$B150,IF($L$2="BR3",'BR3'!$B150)))))</f>
        <v>0</v>
      </c>
      <c r="D150" s="1727">
        <f>IF($L$2="","",IF($L$2="ORIGINAL",'ORIGINAL BUDGET'!$B150,IF($L$2="BR1",'BR1'!$B150,IF($L$2="BR2",'BR2'!$B150,IF($L$2="BR3",'BR3'!$B150)))))</f>
        <v>0</v>
      </c>
      <c r="E150" s="1728">
        <f>IF($L$2="","",IF($L$2="ORIGINAL",'ORIGINAL BUDGET'!$B150,IF($L$2="BR1",'BR1'!$B150,IF($L$2="BR2",'BR2'!$B150,IF($L$2="BR3",'BR3'!$B150)))))</f>
        <v>0</v>
      </c>
      <c r="F150" s="617"/>
      <c r="G150" s="847" t="str">
        <f t="shared" si="54"/>
        <v/>
      </c>
      <c r="H150" s="810">
        <f t="shared" si="55"/>
        <v>0</v>
      </c>
      <c r="I150" s="840"/>
      <c r="J150" s="810">
        <f t="shared" si="59"/>
        <v>0</v>
      </c>
      <c r="K150" s="842"/>
      <c r="L150" s="810">
        <f t="shared" si="60"/>
        <v>0</v>
      </c>
      <c r="M150" s="842"/>
      <c r="N150" s="810">
        <f t="shared" si="61"/>
        <v>0</v>
      </c>
      <c r="O150" s="842"/>
      <c r="P150" s="810">
        <f t="shared" si="62"/>
        <v>0</v>
      </c>
      <c r="Q150" s="842"/>
      <c r="R150" s="810">
        <f t="shared" si="56"/>
        <v>0</v>
      </c>
      <c r="S150" s="842"/>
      <c r="T150" s="810">
        <f t="shared" si="57"/>
        <v>0</v>
      </c>
      <c r="U150" s="410"/>
      <c r="V150" s="492" t="str">
        <f>IF(AND('BR3'!$K$2="ACTIVE",'BR3'!H150&gt;0),"Yes",IF(AND('BR2'!$K$2="ACTIVE",'BR2'!H150&gt;0),"Yes",IF(AND('BR1'!$K$2="ACTIVE",'BR1'!H150&gt;0),"Yes",IF(AND('ORIGINAL BUDGET'!$K$2="ACTIVE",'ORIGINAL BUDGET'!H150&gt;0),"Yes",""))))</f>
        <v/>
      </c>
      <c r="W150" s="325" t="str">
        <f t="shared" si="58"/>
        <v/>
      </c>
      <c r="X150" s="325" t="str">
        <f>IF(AND('BR3'!$K$2="ACTIVE",'BR3'!J150&gt;0),"Yes",IF(AND('BR2'!$K$2="ACTIVE",'BR2'!J150&gt;0),"Yes",IF(AND('BR1'!$K$2="ACTIVE",'BR1'!J150&gt;0),"Yes",IF(AND('ORIGINAL BUDGET'!$K$2="ACTIVE",'ORIGINAL BUDGET'!J150&gt;0),"Yes",""))))</f>
        <v/>
      </c>
      <c r="Y150" s="325"/>
      <c r="Z150" s="325" t="str">
        <f>IF(AND('BR3'!$K$2="ACTIVE",'BR3'!L150&gt;0),"Yes",IF(AND('BR2'!$K$2="ACTIVE",'BR2'!L150&gt;0),"Yes",IF(AND('BR1'!$K$2="ACTIVE",'BR1'!L150&gt;0),"Yes",IF(AND('ORIGINAL BUDGET'!$K$2="ACTIVE",'ORIGINAL BUDGET'!L150&gt;0),"Yes",""))))</f>
        <v/>
      </c>
      <c r="AA150" s="325"/>
      <c r="AB150" s="325" t="str">
        <f>IF(AND('BR3'!$K$2="ACTIVE",'BR3'!N150&gt;0),"Yes",IF(AND('BR2'!$K$2="ACTIVE",'BR2'!N150&gt;0),"Yes",IF(AND('BR1'!$K$2="ACTIVE",'BR1'!N150&gt;0),"Yes",IF(AND('ORIGINAL BUDGET'!$K$2="ACTIVE",'ORIGINAL BUDGET'!N150&gt;0),"Yes",""))))</f>
        <v/>
      </c>
      <c r="AC150" s="325"/>
      <c r="AD150" s="325" t="str">
        <f>IF(AND('BR3'!$K$2="ACTIVE",'BR3'!P150&gt;0),"Yes",IF(AND('BR2'!$K$2="ACTIVE",'BR2'!P150&gt;0),"Yes",IF(AND('BR1'!$K$2="ACTIVE",'BR1'!P150&gt;0),"Yes",IF(AND('ORIGINAL BUDGET'!$K$2="ACTIVE",'ORIGINAL BUDGET'!P150&gt;0),"Yes",""))))</f>
        <v/>
      </c>
      <c r="AE150" s="325"/>
      <c r="AF150" s="325" t="str">
        <f>IF(AND('BR3'!$K$2="ACTIVE",'BR3'!R150&gt;0),"Yes",IF(AND('BR2'!$K$2="ACTIVE",'BR2'!R150&gt;0),"Yes",IF(AND('BR1'!$K$2="ACTIVE",'BR1'!R150&gt;0),"Yes",IF(AND('ORIGINAL BUDGET'!$K$2="ACTIVE",'ORIGINAL BUDGET'!R150&gt;0),"Yes",""))))</f>
        <v/>
      </c>
      <c r="AG150" s="325"/>
      <c r="AH150" s="493" t="str">
        <f>IF(AND('BR3'!$K$2="ACTIVE",'BR3'!T150&gt;0),"Yes",IF(AND('BR2'!$K$2="ACTIVE",'BR2'!T150&gt;0),"Yes",IF(AND('BR1'!$K$2="ACTIVE",'BR1'!T150&gt;0),"Yes",IF(AND('ORIGINAL BUDGET'!$K$2="ACTIVE",'ORIGINAL BUDGET'!T150&gt;0),"Yes",""))))</f>
        <v/>
      </c>
      <c r="AI150" s="500"/>
      <c r="AK150" s="221"/>
      <c r="AL150" s="221"/>
      <c r="AM150" s="221"/>
      <c r="AN150" s="221"/>
      <c r="AO150" s="221"/>
      <c r="AP150" s="221"/>
      <c r="AQ150" s="221"/>
      <c r="AR150" s="57"/>
      <c r="AU150" s="2"/>
      <c r="AV150" s="2"/>
      <c r="AW150" s="2"/>
      <c r="AX150" s="2"/>
      <c r="AY150" s="1104"/>
    </row>
    <row r="151" spans="1:51" ht="23.25" hidden="1" customHeight="1" thickBot="1">
      <c r="A151" s="122">
        <v>15</v>
      </c>
      <c r="B151" s="1729">
        <f>IF($L$2="","",IF($L$2="ORIGINAL",'ORIGINAL BUDGET'!$B151,IF($L$2="BR1",'BR1'!$B151,IF($L$2="BR2",'BR2'!$B151,IF($L$2="BR3",'BR3'!$B151)))))</f>
        <v>0</v>
      </c>
      <c r="C151" s="1730">
        <f>IF($L$2="","",IF($L$2="ORIGINAL",'ORIGINAL BUDGET'!$B151,IF($L$2="BR1",'BR1'!$B151,IF($L$2="BR2",'BR2'!$B151,IF($L$2="BR3",'BR3'!$B151)))))</f>
        <v>0</v>
      </c>
      <c r="D151" s="1730">
        <f>IF($L$2="","",IF($L$2="ORIGINAL",'ORIGINAL BUDGET'!$B151,IF($L$2="BR1",'BR1'!$B151,IF($L$2="BR2",'BR2'!$B151,IF($L$2="BR3",'BR3'!$B151)))))</f>
        <v>0</v>
      </c>
      <c r="E151" s="1731">
        <f>IF($L$2="","",IF($L$2="ORIGINAL",'ORIGINAL BUDGET'!$B151,IF($L$2="BR1",'BR1'!$B151,IF($L$2="BR2",'BR2'!$B151,IF($L$2="BR3",'BR3'!$B151)))))</f>
        <v>0</v>
      </c>
      <c r="F151" s="618"/>
      <c r="G151" s="850" t="str">
        <f t="shared" si="54"/>
        <v/>
      </c>
      <c r="H151" s="813">
        <f t="shared" si="55"/>
        <v>0</v>
      </c>
      <c r="I151" s="840"/>
      <c r="J151" s="813">
        <f t="shared" si="59"/>
        <v>0</v>
      </c>
      <c r="K151" s="842"/>
      <c r="L151" s="813">
        <f t="shared" si="60"/>
        <v>0</v>
      </c>
      <c r="M151" s="842"/>
      <c r="N151" s="813">
        <f t="shared" si="61"/>
        <v>0</v>
      </c>
      <c r="O151" s="842"/>
      <c r="P151" s="813">
        <f t="shared" si="62"/>
        <v>0</v>
      </c>
      <c r="Q151" s="842"/>
      <c r="R151" s="813">
        <f t="shared" si="56"/>
        <v>0</v>
      </c>
      <c r="S151" s="842"/>
      <c r="T151" s="813">
        <f t="shared" si="57"/>
        <v>0</v>
      </c>
      <c r="U151" s="410"/>
      <c r="V151" s="495" t="str">
        <f>IF(AND('BR3'!$K$2="ACTIVE",'BR3'!H151&gt;0),"Yes",IF(AND('BR2'!$K$2="ACTIVE",'BR2'!H151&gt;0),"Yes",IF(AND('BR1'!$K$2="ACTIVE",'BR1'!H151&gt;0),"Yes",IF(AND('ORIGINAL BUDGET'!$K$2="ACTIVE",'ORIGINAL BUDGET'!H151&gt;0),"Yes",""))))</f>
        <v/>
      </c>
      <c r="W151" s="496" t="str">
        <f t="shared" si="58"/>
        <v/>
      </c>
      <c r="X151" s="496" t="str">
        <f>IF(AND('BR3'!$K$2="ACTIVE",'BR3'!J151&gt;0),"Yes",IF(AND('BR2'!$K$2="ACTIVE",'BR2'!J151&gt;0),"Yes",IF(AND('BR1'!$K$2="ACTIVE",'BR1'!J151&gt;0),"Yes",IF(AND('ORIGINAL BUDGET'!$K$2="ACTIVE",'ORIGINAL BUDGET'!J151&gt;0),"Yes",""))))</f>
        <v/>
      </c>
      <c r="Y151" s="496"/>
      <c r="Z151" s="496" t="str">
        <f>IF(AND('BR3'!$K$2="ACTIVE",'BR3'!L151&gt;0),"Yes",IF(AND('BR2'!$K$2="ACTIVE",'BR2'!L151&gt;0),"Yes",IF(AND('BR1'!$K$2="ACTIVE",'BR1'!L151&gt;0),"Yes",IF(AND('ORIGINAL BUDGET'!$K$2="ACTIVE",'ORIGINAL BUDGET'!L151&gt;0),"Yes",""))))</f>
        <v/>
      </c>
      <c r="AA151" s="496"/>
      <c r="AB151" s="496" t="str">
        <f>IF(AND('BR3'!$K$2="ACTIVE",'BR3'!N151&gt;0),"Yes",IF(AND('BR2'!$K$2="ACTIVE",'BR2'!N151&gt;0),"Yes",IF(AND('BR1'!$K$2="ACTIVE",'BR1'!N151&gt;0),"Yes",IF(AND('ORIGINAL BUDGET'!$K$2="ACTIVE",'ORIGINAL BUDGET'!N151&gt;0),"Yes",""))))</f>
        <v/>
      </c>
      <c r="AC151" s="496"/>
      <c r="AD151" s="496" t="str">
        <f>IF(AND('BR3'!$K$2="ACTIVE",'BR3'!P151&gt;0),"Yes",IF(AND('BR2'!$K$2="ACTIVE",'BR2'!P151&gt;0),"Yes",IF(AND('BR1'!$K$2="ACTIVE",'BR1'!P151&gt;0),"Yes",IF(AND('ORIGINAL BUDGET'!$K$2="ACTIVE",'ORIGINAL BUDGET'!P151&gt;0),"Yes",""))))</f>
        <v/>
      </c>
      <c r="AE151" s="496"/>
      <c r="AF151" s="496" t="str">
        <f>IF(AND('BR3'!$K$2="ACTIVE",'BR3'!R151&gt;0),"Yes",IF(AND('BR2'!$K$2="ACTIVE",'BR2'!R151&gt;0),"Yes",IF(AND('BR1'!$K$2="ACTIVE",'BR1'!R151&gt;0),"Yes",IF(AND('ORIGINAL BUDGET'!$K$2="ACTIVE",'ORIGINAL BUDGET'!R151&gt;0),"Yes",""))))</f>
        <v/>
      </c>
      <c r="AG151" s="496"/>
      <c r="AH151" s="497" t="str">
        <f>IF(AND('BR3'!$K$2="ACTIVE",'BR3'!T151&gt;0),"Yes",IF(AND('BR2'!$K$2="ACTIVE",'BR2'!T151&gt;0),"Yes",IF(AND('BR1'!$K$2="ACTIVE",'BR1'!T151&gt;0),"Yes",IF(AND('ORIGINAL BUDGET'!$K$2="ACTIVE",'ORIGINAL BUDGET'!T151&gt;0),"Yes",""))))</f>
        <v/>
      </c>
      <c r="AI151" s="501"/>
      <c r="AK151" s="221"/>
      <c r="AL151" s="221"/>
      <c r="AM151" s="221"/>
      <c r="AN151" s="221"/>
      <c r="AO151" s="221"/>
      <c r="AP151" s="221"/>
      <c r="AQ151" s="221"/>
      <c r="AR151" s="57"/>
      <c r="AU151" s="2"/>
      <c r="AV151" s="2"/>
      <c r="AW151" s="2"/>
      <c r="AX151" s="2"/>
      <c r="AY151" s="1104"/>
    </row>
    <row r="152" spans="1:51" ht="15.95" customHeight="1" thickTop="1" thickBot="1">
      <c r="A152" s="435"/>
      <c r="B152" s="520"/>
      <c r="C152" s="521"/>
      <c r="D152" s="522"/>
      <c r="E152" s="523"/>
      <c r="F152" s="436"/>
      <c r="G152" s="849"/>
      <c r="H152" s="437"/>
      <c r="I152" s="849"/>
      <c r="J152" s="437"/>
      <c r="K152" s="849"/>
      <c r="L152" s="437"/>
      <c r="M152" s="849"/>
      <c r="N152" s="437"/>
      <c r="O152" s="849"/>
      <c r="P152" s="437"/>
      <c r="Q152" s="849"/>
      <c r="R152" s="437"/>
      <c r="S152" s="849"/>
      <c r="T152" s="437"/>
      <c r="U152" s="257"/>
      <c r="V152" s="499"/>
      <c r="W152" s="504">
        <f>SUM(W137:W151)</f>
        <v>0</v>
      </c>
      <c r="X152" s="504">
        <f t="shared" ref="X152:AH152" si="63">SUM(X137:X151)</f>
        <v>0</v>
      </c>
      <c r="Y152" s="504"/>
      <c r="Z152" s="504">
        <f t="shared" si="63"/>
        <v>0</v>
      </c>
      <c r="AA152" s="504"/>
      <c r="AB152" s="504">
        <f t="shared" si="63"/>
        <v>0</v>
      </c>
      <c r="AC152" s="504"/>
      <c r="AD152" s="504">
        <f t="shared" si="63"/>
        <v>0</v>
      </c>
      <c r="AE152" s="504"/>
      <c r="AF152" s="504">
        <f t="shared" si="63"/>
        <v>0</v>
      </c>
      <c r="AG152" s="504"/>
      <c r="AH152" s="502">
        <f t="shared" si="63"/>
        <v>0</v>
      </c>
      <c r="AI152" s="505"/>
      <c r="AY152" s="1104"/>
    </row>
    <row r="153" spans="1:51" ht="20.25" customHeight="1" thickTop="1">
      <c r="A153" s="1739" t="str">
        <f>A15</f>
        <v>INDIRECT COSTS</v>
      </c>
      <c r="B153" s="1740"/>
      <c r="C153" s="1740"/>
      <c r="D153" s="1740"/>
      <c r="E153" s="1740"/>
      <c r="F153" s="1740"/>
      <c r="G153" s="1736" t="s">
        <v>84</v>
      </c>
      <c r="H153" s="1737"/>
      <c r="I153" s="1737"/>
      <c r="J153" s="1737"/>
      <c r="K153" s="1737"/>
      <c r="L153" s="1737"/>
      <c r="M153" s="1737"/>
      <c r="N153" s="1737"/>
      <c r="O153" s="1737"/>
      <c r="P153" s="1737"/>
      <c r="Q153" s="1737"/>
      <c r="R153" s="1737"/>
      <c r="S153" s="1737"/>
      <c r="T153" s="1737"/>
      <c r="U153" s="947"/>
      <c r="V153" s="1741" t="s">
        <v>155</v>
      </c>
      <c r="W153" s="1721"/>
      <c r="X153" s="1721"/>
      <c r="Y153" s="1721"/>
      <c r="Z153" s="1721"/>
      <c r="AA153" s="1721"/>
      <c r="AB153" s="1721"/>
      <c r="AC153" s="1721"/>
      <c r="AD153" s="1721"/>
      <c r="AE153" s="1721"/>
      <c r="AF153" s="1721"/>
      <c r="AG153" s="1721"/>
      <c r="AH153" s="1721"/>
      <c r="AI153" s="1722"/>
      <c r="AL153" s="1738"/>
      <c r="AM153" s="1738"/>
      <c r="AN153" s="1738"/>
      <c r="AO153" s="475"/>
      <c r="AP153" s="1084"/>
      <c r="AQ153" s="1084"/>
      <c r="AR153" s="1084"/>
      <c r="AY153" s="1104"/>
    </row>
    <row r="154" spans="1:51" ht="15.6" customHeight="1" thickBot="1">
      <c r="A154" s="1584"/>
      <c r="B154" s="1586"/>
      <c r="C154" s="1586"/>
      <c r="D154" s="1586"/>
      <c r="E154" s="1586"/>
      <c r="F154" s="1586"/>
      <c r="G154" s="1226" t="str">
        <f>'Fund Rec'!G172</f>
        <v/>
      </c>
      <c r="H154" s="1227">
        <f>'Fund Rec'!H172</f>
        <v>0</v>
      </c>
      <c r="I154" s="1228" t="str">
        <f>'Fund Rec'!I172</f>
        <v/>
      </c>
      <c r="J154" s="1227">
        <f>'Fund Rec'!J172</f>
        <v>0</v>
      </c>
      <c r="K154" s="1228" t="str">
        <f>'Fund Rec'!K172</f>
        <v/>
      </c>
      <c r="L154" s="1227">
        <f>'Fund Rec'!L172</f>
        <v>0</v>
      </c>
      <c r="M154" s="1228" t="str">
        <f>'Fund Rec'!M172</f>
        <v/>
      </c>
      <c r="N154" s="1227">
        <f>'Fund Rec'!N172</f>
        <v>0</v>
      </c>
      <c r="O154" s="1229" t="str">
        <f>'Fund Rec'!O172</f>
        <v/>
      </c>
      <c r="P154" s="697">
        <f>'Fund Rec'!P172</f>
        <v>0</v>
      </c>
      <c r="Q154" s="1229" t="str">
        <f>'Fund Rec'!Q172</f>
        <v/>
      </c>
      <c r="R154" s="1230">
        <f>'Fund Rec'!R172</f>
        <v>0</v>
      </c>
      <c r="S154" s="1229" t="str">
        <f>'Fund Rec'!S172</f>
        <v/>
      </c>
      <c r="T154" s="1234">
        <f>'Fund Rec'!T172</f>
        <v>0</v>
      </c>
      <c r="U154" s="947"/>
      <c r="V154" s="1734" t="str">
        <f>$G$5</f>
        <v>RPPC, 53110</v>
      </c>
      <c r="W154" s="1716" t="s">
        <v>154</v>
      </c>
      <c r="X154" s="1716" t="str">
        <f>$I$5</f>
        <v>RPPC , 53129</v>
      </c>
      <c r="Y154" s="1716"/>
      <c r="Z154" s="1716" t="str">
        <f>$K$5</f>
        <v/>
      </c>
      <c r="AA154" s="1716"/>
      <c r="AB154" s="1716" t="str">
        <f>$M$5</f>
        <v/>
      </c>
      <c r="AC154" s="1716"/>
      <c r="AD154" s="1716" t="str">
        <f>$O$5</f>
        <v/>
      </c>
      <c r="AE154" s="1716"/>
      <c r="AF154" s="1716" t="str">
        <f>$Q$5</f>
        <v/>
      </c>
      <c r="AG154" s="1716"/>
      <c r="AH154" s="1716" t="str">
        <f>$S$5</f>
        <v/>
      </c>
      <c r="AI154" s="1718"/>
      <c r="AL154" s="2"/>
      <c r="AM154" s="2"/>
      <c r="AN154" s="2"/>
      <c r="AO154" s="2"/>
      <c r="AP154" s="2"/>
      <c r="AQ154" s="2"/>
      <c r="AR154" s="2"/>
      <c r="AY154" s="1104"/>
    </row>
    <row r="155" spans="1:51" ht="25.5" customHeight="1" thickTop="1" thickBot="1">
      <c r="A155" s="131"/>
      <c r="B155" s="159"/>
      <c r="C155" s="159"/>
      <c r="D155" s="18"/>
      <c r="E155" s="130" t="str">
        <f>'ORIGINAL BUDGET'!E155</f>
        <v>TOTAL INDIRECT COSTS</v>
      </c>
      <c r="F155" s="809">
        <f>SUM(F156:F156)</f>
        <v>0</v>
      </c>
      <c r="G155" s="619"/>
      <c r="H155" s="609">
        <f>SUM(H156:H156)</f>
        <v>0</v>
      </c>
      <c r="I155" s="607"/>
      <c r="J155" s="605">
        <f>SUM(J156:J156)</f>
        <v>0</v>
      </c>
      <c r="K155" s="695"/>
      <c r="L155" s="596">
        <f>SUM(L156:L156)</f>
        <v>0</v>
      </c>
      <c r="M155" s="695"/>
      <c r="N155" s="1233">
        <f>SUM(N156:N156)</f>
        <v>0</v>
      </c>
      <c r="O155" s="1231"/>
      <c r="P155" s="596">
        <f>SUM(P156:P156)</f>
        <v>0</v>
      </c>
      <c r="Q155" s="607"/>
      <c r="R155" s="596">
        <f>SUM(R156:R156)</f>
        <v>0</v>
      </c>
      <c r="S155" s="695"/>
      <c r="T155" s="1235">
        <f>SUM(T156:T156)</f>
        <v>0</v>
      </c>
      <c r="U155" s="947"/>
      <c r="V155" s="1735"/>
      <c r="W155" s="1717"/>
      <c r="X155" s="1717"/>
      <c r="Y155" s="1717"/>
      <c r="Z155" s="1717"/>
      <c r="AA155" s="1717"/>
      <c r="AB155" s="1717"/>
      <c r="AC155" s="1717"/>
      <c r="AD155" s="1717"/>
      <c r="AE155" s="1717"/>
      <c r="AF155" s="1717"/>
      <c r="AG155" s="1717"/>
      <c r="AH155" s="1717"/>
      <c r="AI155" s="1719"/>
      <c r="AL155" s="221"/>
      <c r="AM155" s="221"/>
      <c r="AN155" s="222"/>
      <c r="AO155" s="222"/>
      <c r="AP155" s="222"/>
      <c r="AQ155" s="222"/>
      <c r="AR155" s="222"/>
      <c r="AY155" s="1104"/>
    </row>
    <row r="156" spans="1:51" ht="23.25" customHeight="1" thickTop="1" thickBot="1">
      <c r="A156" s="1506"/>
      <c r="B156" s="1756" t="str">
        <f>IF('BR3'!$K$2="ACTIVE",'BR3'!B156,IF('BR2'!$K$2="ACTIVE",'BR2'!B156,IF('BR1'!$K$2="ACTIVE",'BR1'!B156,'ORIGINAL BUDGET'!B156)))</f>
        <v>of Total Wages and Benefits</v>
      </c>
      <c r="C156" s="1757">
        <f>IF('BR3'!$K$2="ACTIVE",'BR3'!C156,IF('BR2'!$K$2="ACTIVE",'BR2'!C156,IF('BR1'!$K$2="ACTIVE",'BR1'!C156,'ORIGINAL BUDGET'!C156)))</f>
        <v>0</v>
      </c>
      <c r="D156" s="1757">
        <f>IF('BR3'!$K$2="ACTIVE",'BR3'!D156,IF('BR2'!$K$2="ACTIVE",'BR2'!D156,IF('BR1'!$K$2="ACTIVE",'BR1'!D156,'ORIGINAL BUDGET'!D156)))</f>
        <v>0</v>
      </c>
      <c r="E156" s="1758">
        <f>IF('BR3'!$K$2="ACTIVE",'BR3'!E156,IF('BR2'!$K$2="ACTIVE",'BR2'!E156,IF('BR1'!$K$2="ACTIVE",'BR1'!E156,'ORIGINAL BUDGET'!E156)))</f>
        <v>0</v>
      </c>
      <c r="F156" s="1097">
        <f>IF($B156='ORIGINAL BUDGET'!$V154,((F11+F12+F13+F14)*$A156),IF($B156='ORIGINAL BUDGET'!$V155,(F11*$A156),F43*$A156))</f>
        <v>0</v>
      </c>
      <c r="G156" s="851" t="str">
        <f>IF(AND(F156&lt;&gt;0, 1-I156-K156-Q156-S156-M156-O156),1-I156-K156-Q156-S156-M156-O156,"")</f>
        <v/>
      </c>
      <c r="H156" s="998">
        <f>IF($B156='ORIGINAL BUDGET'!$V154,((H11+H12+H13+H14)*$A156),IF($B156='ORIGINAL BUDGET'!$V155,(H11*$A156),H43*$A156))</f>
        <v>0</v>
      </c>
      <c r="I156" s="1095" t="str">
        <f>IF($F156&lt;&gt;0,J156/$F156,"")</f>
        <v/>
      </c>
      <c r="J156" s="995">
        <f>IF($B156='ORIGINAL BUDGET'!$V154,((J11+J12+J13+J14)*$A156),IF($B156='ORIGINAL BUDGET'!$V155,(J11*$A156),J43*$A156))</f>
        <v>0</v>
      </c>
      <c r="K156" s="1095" t="str">
        <f>IF($F156&lt;&gt;0,L156/$F156,"")</f>
        <v/>
      </c>
      <c r="L156" s="995">
        <f>IF($B156='ORIGINAL BUDGET'!$V154,((L11+L12+L13+L14)*$A156),IF($B156='ORIGINAL BUDGET'!$V155,(L11*$A156),L43*$A156))</f>
        <v>0</v>
      </c>
      <c r="M156" s="1095" t="str">
        <f>IF($F156&lt;&gt;0,N156/$F156,"")</f>
        <v/>
      </c>
      <c r="N156" s="1019">
        <f>IF($B156='ORIGINAL BUDGET'!$V154,((N11+N12+N13+N14)*$A156),IF($B156='ORIGINAL BUDGET'!$V155,(N11*$A156),N43*$A156))</f>
        <v>0</v>
      </c>
      <c r="O156" s="1232" t="str">
        <f>IF($F156&lt;&gt;0,P156/$F156,"")</f>
        <v/>
      </c>
      <c r="P156" s="814">
        <f>IF($B156='ORIGINAL BUDGET'!$V154,((P11+P12+P13+P14)*$A156),IF($B156='ORIGINAL BUDGET'!$V155,(P11*$A156),P43*$A156))</f>
        <v>0</v>
      </c>
      <c r="Q156" s="1096" t="str">
        <f>IF($F156&lt;&gt;0,R156/$F156,"")</f>
        <v/>
      </c>
      <c r="R156" s="815">
        <f>IF($B156='ORIGINAL BUDGET'!$V154,((R11+R12+R13+R14)*$A156),IF($B156='ORIGINAL BUDGET'!$V155,(R11*$A156),R43*$A156))</f>
        <v>0</v>
      </c>
      <c r="S156" s="1095" t="str">
        <f>IF($F156&lt;&gt;0,T156/$F156,"")</f>
        <v/>
      </c>
      <c r="T156" s="1236">
        <f>IF($B156='ORIGINAL BUDGET'!$V154,((T11+T12+T13+T14)*$A156),IF($B156='ORIGINAL BUDGET'!$V155,(T11*$A156),T43*$A156))</f>
        <v>0</v>
      </c>
      <c r="U156" s="947"/>
      <c r="V156" s="1085" t="str">
        <f>IF(AND('BR3'!$K$2="ACTIVE",'BR3'!H156&gt;0),"Yes",IF(AND('BR2'!$K$2="ACTIVE",'BR2'!H156&gt;0),"Yes",IF(AND('BR1'!$K$2="ACTIVE",'BR1'!H156&gt;0),"Yes",IF(AND('ORIGINAL BUDGET'!$K$2="ACTIVE",'ORIGINAL BUDGET'!H156&gt;0),"Yes",""))))</f>
        <v/>
      </c>
      <c r="W156" s="496" t="str">
        <f t="shared" ref="W156" si="64">IF(AND(G156&gt;0,V156=""),1,"")</f>
        <v/>
      </c>
      <c r="X156" s="496" t="str">
        <f>IF(AND('BR3'!$K$2="ACTIVE",'BR3'!J156&gt;0),"Yes",IF(AND('BR2'!$K$2="ACTIVE",'BR2'!J156&gt;0),"Yes",IF(AND('BR1'!$K$2="ACTIVE",'BR1'!J156&gt;0),"Yes",IF(AND('ORIGINAL BUDGET'!$K$2="ACTIVE",'ORIGINAL BUDGET'!J156&gt;0),"Yes",""))))</f>
        <v/>
      </c>
      <c r="Y156" s="496"/>
      <c r="Z156" s="496" t="str">
        <f>IF(AND('BR3'!$K$2="ACTIVE",'BR3'!L156&gt;0),"Yes",IF(AND('BR2'!$K$2="ACTIVE",'BR2'!L156&gt;0),"Yes",IF(AND('BR1'!$K$2="ACTIVE",'BR1'!L156&gt;0),"Yes",IF(AND('ORIGINAL BUDGET'!$K$2="ACTIVE",'ORIGINAL BUDGET'!L156&gt;0),"Yes",""))))</f>
        <v/>
      </c>
      <c r="AA156" s="496"/>
      <c r="AB156" s="496" t="str">
        <f>IF(AND('BR3'!$K$2="ACTIVE",'BR3'!N156&gt;0),"Yes",IF(AND('BR2'!$K$2="ACTIVE",'BR2'!N156&gt;0),"Yes",IF(AND('BR1'!$K$2="ACTIVE",'BR1'!N156&gt;0),"Yes",IF(AND('ORIGINAL BUDGET'!$K$2="ACTIVE",'ORIGINAL BUDGET'!N156&gt;0),"Yes",""))))</f>
        <v/>
      </c>
      <c r="AC156" s="496"/>
      <c r="AD156" s="496" t="str">
        <f>IF(AND('BR3'!$K$2="ACTIVE",'BR3'!P156&gt;0),"Yes",IF(AND('BR2'!$K$2="ACTIVE",'BR2'!P156&gt;0),"Yes",IF(AND('BR1'!$K$2="ACTIVE",'BR1'!P156&gt;0),"Yes",IF(AND('ORIGINAL BUDGET'!$K$2="ACTIVE",'ORIGINAL BUDGET'!P156&gt;0),"Yes",""))))</f>
        <v/>
      </c>
      <c r="AE156" s="496"/>
      <c r="AF156" s="496" t="str">
        <f>IF(AND('BR3'!$K$2="ACTIVE",'BR3'!R156&gt;0),"Yes",IF(AND('BR2'!$K$2="ACTIVE",'BR2'!R156&gt;0),"Yes",IF(AND('BR1'!$K$2="ACTIVE",'BR1'!R156&gt;0),"Yes",IF(AND('ORIGINAL BUDGET'!$K$2="ACTIVE",'ORIGINAL BUDGET'!R156&gt;0),"Yes",""))))</f>
        <v/>
      </c>
      <c r="AG156" s="496"/>
      <c r="AH156" s="497" t="str">
        <f>IF(AND('BR3'!$K$2="ACTIVE",'BR3'!T156&gt;0),"Yes",IF(AND('BR2'!$K$2="ACTIVE",'BR2'!T156&gt;0),"Yes",IF(AND('BR1'!$K$2="ACTIVE",'BR1'!T156&gt;0),"Yes",IF(AND('ORIGINAL BUDGET'!$K$2="ACTIVE",'ORIGINAL BUDGET'!T156&gt;0),"Yes",""))))</f>
        <v/>
      </c>
      <c r="AI156" s="501"/>
      <c r="AL156" s="221"/>
      <c r="AM156" s="221"/>
      <c r="AN156" s="221"/>
      <c r="AO156" s="221"/>
      <c r="AP156" s="221"/>
      <c r="AQ156" s="221"/>
      <c r="AR156" s="57"/>
      <c r="AY156" s="1104"/>
    </row>
    <row r="157" spans="1:51" ht="15.75" thickTop="1">
      <c r="H157" s="211"/>
      <c r="I157" s="54"/>
      <c r="J157" s="211"/>
      <c r="K157" s="54"/>
      <c r="L157" s="211"/>
      <c r="M157" s="54"/>
      <c r="N157" s="211"/>
      <c r="O157" s="54"/>
      <c r="P157" s="211"/>
      <c r="Q157" s="54"/>
      <c r="R157" s="211"/>
      <c r="S157" s="54"/>
      <c r="T157" s="211"/>
      <c r="V157" s="488"/>
      <c r="W157" s="506">
        <f>SUM(W156)</f>
        <v>0</v>
      </c>
      <c r="X157" s="506">
        <f t="shared" ref="X157:AI157" si="65">SUM(X156)</f>
        <v>0</v>
      </c>
      <c r="Y157" s="506">
        <f t="shared" si="65"/>
        <v>0</v>
      </c>
      <c r="Z157" s="506">
        <f t="shared" si="65"/>
        <v>0</v>
      </c>
      <c r="AA157" s="506">
        <f t="shared" si="65"/>
        <v>0</v>
      </c>
      <c r="AB157" s="506">
        <f t="shared" si="65"/>
        <v>0</v>
      </c>
      <c r="AC157" s="506">
        <f t="shared" si="65"/>
        <v>0</v>
      </c>
      <c r="AD157" s="506">
        <f t="shared" si="65"/>
        <v>0</v>
      </c>
      <c r="AE157" s="506">
        <f t="shared" si="65"/>
        <v>0</v>
      </c>
      <c r="AF157" s="506">
        <f t="shared" si="65"/>
        <v>0</v>
      </c>
      <c r="AG157" s="506">
        <f t="shared" si="65"/>
        <v>0</v>
      </c>
      <c r="AH157" s="506">
        <f t="shared" si="65"/>
        <v>0</v>
      </c>
      <c r="AI157" s="506">
        <f t="shared" si="65"/>
        <v>0</v>
      </c>
      <c r="AY157" s="1104"/>
    </row>
    <row r="158" spans="1:51">
      <c r="B158" s="1060"/>
      <c r="AY158" s="1104"/>
    </row>
    <row r="159" spans="1:51">
      <c r="B159" s="1058"/>
      <c r="AY159" s="1104"/>
    </row>
    <row r="160" spans="1:51">
      <c r="B160" s="1059"/>
      <c r="AY160" s="1104"/>
    </row>
    <row r="161" spans="2:51">
      <c r="B161" s="1059"/>
      <c r="AY161" s="1104"/>
    </row>
    <row r="162" spans="2:51">
      <c r="AY162" s="1104"/>
    </row>
    <row r="163" spans="2:51">
      <c r="AY163" s="1104"/>
    </row>
    <row r="164" spans="2:51">
      <c r="J164" s="160" t="s">
        <v>162</v>
      </c>
      <c r="AY164" s="1104"/>
    </row>
    <row r="165" spans="2:51">
      <c r="AY165" s="1104"/>
    </row>
    <row r="166" spans="2:51">
      <c r="AY166" s="1104"/>
    </row>
    <row r="167" spans="2:51">
      <c r="AY167" s="1104"/>
    </row>
    <row r="168" spans="2:51">
      <c r="AY168" s="1104"/>
    </row>
    <row r="169" spans="2:51">
      <c r="AY169" s="1104"/>
    </row>
    <row r="170" spans="2:51">
      <c r="AY170" s="1104"/>
    </row>
    <row r="171" spans="2:51">
      <c r="AY171" s="1104"/>
    </row>
    <row r="172" spans="2:51">
      <c r="AY172" s="1104"/>
    </row>
    <row r="173" spans="2:51">
      <c r="AY173" s="1104"/>
    </row>
    <row r="174" spans="2:51">
      <c r="AY174" s="1104"/>
    </row>
    <row r="175" spans="2:51">
      <c r="AY175" s="1104"/>
    </row>
    <row r="176" spans="2:51">
      <c r="AY176" s="1104"/>
    </row>
    <row r="177" spans="51:51">
      <c r="AY177" s="1104"/>
    </row>
    <row r="178" spans="51:51">
      <c r="AY178" s="1104"/>
    </row>
    <row r="179" spans="51:51">
      <c r="AY179" s="1104"/>
    </row>
    <row r="180" spans="51:51">
      <c r="AY180" s="1104"/>
    </row>
    <row r="181" spans="51:51">
      <c r="AY181" s="1104"/>
    </row>
    <row r="182" spans="51:51">
      <c r="AY182" s="1104"/>
    </row>
    <row r="183" spans="51:51">
      <c r="AY183" s="1104"/>
    </row>
    <row r="184" spans="51:51">
      <c r="AY184" s="1104"/>
    </row>
    <row r="185" spans="51:51">
      <c r="AY185" s="1104"/>
    </row>
    <row r="186" spans="51:51">
      <c r="AY186" s="1104"/>
    </row>
    <row r="187" spans="51:51">
      <c r="AY187" s="1104"/>
    </row>
    <row r="188" spans="51:51">
      <c r="AY188" s="1104"/>
    </row>
    <row r="189" spans="51:51">
      <c r="AY189" s="1104"/>
    </row>
    <row r="190" spans="51:51">
      <c r="AY190" s="1104"/>
    </row>
    <row r="191" spans="51:51">
      <c r="AY191" s="1104"/>
    </row>
    <row r="192" spans="51:51">
      <c r="AY192" s="1104"/>
    </row>
    <row r="193" spans="51:51">
      <c r="AY193" s="1104"/>
    </row>
    <row r="194" spans="51:51">
      <c r="AY194" s="1104"/>
    </row>
    <row r="195" spans="51:51">
      <c r="AY195" s="1104"/>
    </row>
    <row r="196" spans="51:51">
      <c r="AY196" s="1104"/>
    </row>
    <row r="197" spans="51:51">
      <c r="AY197" s="1104"/>
    </row>
    <row r="198" spans="51:51">
      <c r="AY198" s="1104"/>
    </row>
    <row r="199" spans="51:51">
      <c r="AY199" s="1104"/>
    </row>
    <row r="200" spans="51:51">
      <c r="AY200" s="1104"/>
    </row>
    <row r="201" spans="51:51">
      <c r="AY201" s="1104"/>
    </row>
    <row r="202" spans="51:51">
      <c r="AY202" s="1104"/>
    </row>
    <row r="203" spans="51:51">
      <c r="AY203" s="1104"/>
    </row>
    <row r="204" spans="51:51">
      <c r="AY204" s="1104"/>
    </row>
    <row r="205" spans="51:51">
      <c r="AY205" s="1104"/>
    </row>
    <row r="206" spans="51:51">
      <c r="AY206" s="1104"/>
    </row>
    <row r="207" spans="51:51">
      <c r="AY207" s="1104"/>
    </row>
    <row r="208" spans="51:51">
      <c r="AY208" s="1104"/>
    </row>
    <row r="209" spans="51:51">
      <c r="AY209" s="1104"/>
    </row>
    <row r="210" spans="51:51">
      <c r="AY210" s="1104"/>
    </row>
    <row r="211" spans="51:51">
      <c r="AY211" s="1104"/>
    </row>
    <row r="212" spans="51:51">
      <c r="AY212" s="1104"/>
    </row>
    <row r="213" spans="51:51">
      <c r="AY213" s="1104"/>
    </row>
    <row r="214" spans="51:51">
      <c r="AY214" s="1104"/>
    </row>
    <row r="215" spans="51:51">
      <c r="AY215" s="1104"/>
    </row>
    <row r="216" spans="51:51">
      <c r="AY216" s="1104"/>
    </row>
    <row r="217" spans="51:51">
      <c r="AY217" s="1104"/>
    </row>
    <row r="218" spans="51:51">
      <c r="AY218" s="1104"/>
    </row>
    <row r="219" spans="51:51">
      <c r="AY219" s="1104"/>
    </row>
    <row r="220" spans="51:51">
      <c r="AY220" s="1104"/>
    </row>
    <row r="221" spans="51:51">
      <c r="AY221" s="1104"/>
    </row>
    <row r="222" spans="51:51">
      <c r="AY222" s="1104"/>
    </row>
    <row r="223" spans="51:51">
      <c r="AY223" s="1104"/>
    </row>
    <row r="224" spans="51:51">
      <c r="AY224" s="1104"/>
    </row>
    <row r="225" spans="51:51">
      <c r="AY225" s="1104"/>
    </row>
    <row r="226" spans="51:51">
      <c r="AY226" s="1104"/>
    </row>
    <row r="227" spans="51:51">
      <c r="AY227" s="1104"/>
    </row>
    <row r="228" spans="51:51">
      <c r="AY228" s="1104"/>
    </row>
    <row r="229" spans="51:51">
      <c r="AY229" s="1104"/>
    </row>
    <row r="230" spans="51:51">
      <c r="AY230" s="1104"/>
    </row>
    <row r="231" spans="51:51">
      <c r="AY231" s="1104"/>
    </row>
    <row r="232" spans="51:51">
      <c r="AY232" s="1104"/>
    </row>
    <row r="233" spans="51:51">
      <c r="AY233" s="1104"/>
    </row>
    <row r="234" spans="51:51">
      <c r="AY234" s="1104"/>
    </row>
    <row r="235" spans="51:51">
      <c r="AY235" s="1104"/>
    </row>
    <row r="236" spans="51:51">
      <c r="AY236" s="1104"/>
    </row>
    <row r="237" spans="51:51">
      <c r="AY237" s="1104"/>
    </row>
    <row r="238" spans="51:51">
      <c r="AY238" s="1104"/>
    </row>
    <row r="239" spans="51:51">
      <c r="AY239" s="1104"/>
    </row>
    <row r="240" spans="51:51">
      <c r="AY240" s="1104"/>
    </row>
    <row r="241" spans="51:51">
      <c r="AY241" s="1104"/>
    </row>
    <row r="242" spans="51:51">
      <c r="AY242" s="1104"/>
    </row>
    <row r="243" spans="51:51">
      <c r="AY243" s="1104"/>
    </row>
    <row r="244" spans="51:51">
      <c r="AY244" s="1104"/>
    </row>
    <row r="245" spans="51:51">
      <c r="AY245" s="1104"/>
    </row>
    <row r="246" spans="51:51">
      <c r="AY246" s="1104"/>
    </row>
    <row r="247" spans="51:51">
      <c r="AY247" s="1104"/>
    </row>
    <row r="248" spans="51:51">
      <c r="AY248" s="1104"/>
    </row>
    <row r="249" spans="51:51">
      <c r="AY249" s="1104"/>
    </row>
    <row r="250" spans="51:51">
      <c r="AY250" s="1104"/>
    </row>
    <row r="251" spans="51:51">
      <c r="AY251" s="1104"/>
    </row>
    <row r="252" spans="51:51">
      <c r="AY252" s="1104"/>
    </row>
    <row r="253" spans="51:51">
      <c r="AY253" s="1104"/>
    </row>
    <row r="254" spans="51:51">
      <c r="AY254" s="1104"/>
    </row>
    <row r="255" spans="51:51">
      <c r="AY255" s="1104"/>
    </row>
    <row r="256" spans="51:51">
      <c r="AY256" s="1104"/>
    </row>
    <row r="257" spans="51:51">
      <c r="AY257" s="1104"/>
    </row>
    <row r="258" spans="51:51">
      <c r="AY258" s="1104"/>
    </row>
    <row r="259" spans="51:51">
      <c r="AY259" s="1104"/>
    </row>
    <row r="260" spans="51:51">
      <c r="AY260" s="1104"/>
    </row>
    <row r="261" spans="51:51">
      <c r="AY261" s="1104"/>
    </row>
    <row r="262" spans="51:51">
      <c r="AY262" s="1104"/>
    </row>
    <row r="263" spans="51:51">
      <c r="AY263" s="1104"/>
    </row>
    <row r="264" spans="51:51">
      <c r="AY264" s="1104"/>
    </row>
    <row r="265" spans="51:51">
      <c r="AY265" s="1104"/>
    </row>
    <row r="266" spans="51:51">
      <c r="AY266" s="1104"/>
    </row>
    <row r="267" spans="51:51">
      <c r="AY267" s="1104"/>
    </row>
    <row r="268" spans="51:51">
      <c r="AY268" s="1104"/>
    </row>
    <row r="269" spans="51:51">
      <c r="AY269" s="1104"/>
    </row>
    <row r="270" spans="51:51">
      <c r="AY270" s="1104"/>
    </row>
    <row r="271" spans="51:51">
      <c r="AY271" s="1104"/>
    </row>
    <row r="272" spans="51:51">
      <c r="AY272" s="1104"/>
    </row>
    <row r="273" spans="51:51">
      <c r="AY273" s="1104"/>
    </row>
    <row r="274" spans="51:51">
      <c r="AY274" s="1104"/>
    </row>
    <row r="275" spans="51:51">
      <c r="AY275" s="1104"/>
    </row>
    <row r="276" spans="51:51">
      <c r="AY276" s="1104"/>
    </row>
    <row r="277" spans="51:51">
      <c r="AY277" s="1104"/>
    </row>
    <row r="278" spans="51:51">
      <c r="AY278" s="1104"/>
    </row>
    <row r="279" spans="51:51">
      <c r="AY279" s="1104"/>
    </row>
    <row r="280" spans="51:51">
      <c r="AY280" s="1104"/>
    </row>
    <row r="281" spans="51:51">
      <c r="AY281" s="1104"/>
    </row>
    <row r="282" spans="51:51">
      <c r="AY282" s="1104"/>
    </row>
    <row r="283" spans="51:51">
      <c r="AY283" s="1104"/>
    </row>
    <row r="284" spans="51:51">
      <c r="AY284" s="1104"/>
    </row>
    <row r="285" spans="51:51">
      <c r="AY285" s="1104"/>
    </row>
    <row r="286" spans="51:51">
      <c r="AY286" s="1104"/>
    </row>
    <row r="287" spans="51:51">
      <c r="AY287" s="1104"/>
    </row>
    <row r="288" spans="51:51">
      <c r="AY288" s="1104"/>
    </row>
    <row r="289" spans="51:51">
      <c r="AY289" s="1104"/>
    </row>
    <row r="290" spans="51:51">
      <c r="AY290" s="1104"/>
    </row>
    <row r="291" spans="51:51">
      <c r="AY291" s="1104"/>
    </row>
    <row r="292" spans="51:51">
      <c r="AY292" s="1104"/>
    </row>
    <row r="293" spans="51:51">
      <c r="AY293" s="1104"/>
    </row>
    <row r="294" spans="51:51">
      <c r="AY294" s="1104"/>
    </row>
    <row r="295" spans="51:51">
      <c r="AY295" s="1104"/>
    </row>
    <row r="296" spans="51:51">
      <c r="AY296" s="1104"/>
    </row>
    <row r="297" spans="51:51">
      <c r="AY297" s="1104"/>
    </row>
    <row r="298" spans="51:51">
      <c r="AY298" s="1104"/>
    </row>
    <row r="299" spans="51:51">
      <c r="AY299" s="1104"/>
    </row>
    <row r="300" spans="51:51">
      <c r="AY300" s="1104"/>
    </row>
    <row r="301" spans="51:51">
      <c r="AY301" s="1104"/>
    </row>
    <row r="302" spans="51:51">
      <c r="AY302" s="1104"/>
    </row>
    <row r="303" spans="51:51">
      <c r="AY303" s="1104"/>
    </row>
    <row r="304" spans="51:51">
      <c r="AY304" s="1104"/>
    </row>
    <row r="305" spans="51:51">
      <c r="AY305" s="1104"/>
    </row>
    <row r="306" spans="51:51">
      <c r="AY306" s="1104"/>
    </row>
    <row r="307" spans="51:51">
      <c r="AY307" s="1104"/>
    </row>
    <row r="308" spans="51:51">
      <c r="AY308" s="1104"/>
    </row>
    <row r="309" spans="51:51">
      <c r="AY309" s="1104"/>
    </row>
    <row r="310" spans="51:51">
      <c r="AY310" s="1104"/>
    </row>
    <row r="311" spans="51:51">
      <c r="AY311" s="1104"/>
    </row>
    <row r="312" spans="51:51">
      <c r="AY312" s="1104"/>
    </row>
    <row r="313" spans="51:51">
      <c r="AY313" s="1104"/>
    </row>
    <row r="314" spans="51:51">
      <c r="AY314" s="1104"/>
    </row>
    <row r="315" spans="51:51">
      <c r="AY315" s="1104"/>
    </row>
    <row r="316" spans="51:51">
      <c r="AY316" s="1104"/>
    </row>
    <row r="317" spans="51:51">
      <c r="AY317" s="1104"/>
    </row>
    <row r="318" spans="51:51">
      <c r="AY318" s="1104"/>
    </row>
    <row r="319" spans="51:51">
      <c r="AY319" s="1104"/>
    </row>
    <row r="320" spans="51:51">
      <c r="AY320" s="1104"/>
    </row>
    <row r="321" spans="51:51">
      <c r="AY321" s="1104"/>
    </row>
    <row r="322" spans="51:51">
      <c r="AY322" s="1104"/>
    </row>
    <row r="323" spans="51:51">
      <c r="AY323" s="1104"/>
    </row>
    <row r="324" spans="51:51">
      <c r="AY324" s="1104"/>
    </row>
    <row r="325" spans="51:51">
      <c r="AY325" s="1104"/>
    </row>
    <row r="326" spans="51:51">
      <c r="AY326" s="1104"/>
    </row>
    <row r="327" spans="51:51">
      <c r="AY327" s="1104"/>
    </row>
    <row r="328" spans="51:51">
      <c r="AY328" s="1104"/>
    </row>
    <row r="329" spans="51:51">
      <c r="AY329" s="1104"/>
    </row>
    <row r="330" spans="51:51">
      <c r="AY330" s="1104"/>
    </row>
    <row r="331" spans="51:51">
      <c r="AY331" s="1104"/>
    </row>
    <row r="332" spans="51:51">
      <c r="AY332" s="1104"/>
    </row>
    <row r="333" spans="51:51">
      <c r="AY333" s="1104"/>
    </row>
    <row r="334" spans="51:51">
      <c r="AY334" s="1104"/>
    </row>
    <row r="335" spans="51:51">
      <c r="AY335" s="1104"/>
    </row>
    <row r="336" spans="51:51">
      <c r="AY336" s="1104"/>
    </row>
    <row r="337" spans="51:51">
      <c r="AY337" s="1104"/>
    </row>
    <row r="338" spans="51:51">
      <c r="AY338" s="1104"/>
    </row>
    <row r="339" spans="51:51">
      <c r="AY339" s="1104"/>
    </row>
    <row r="340" spans="51:51">
      <c r="AY340" s="1104"/>
    </row>
    <row r="341" spans="51:51">
      <c r="AY341" s="1104"/>
    </row>
    <row r="342" spans="51:51">
      <c r="AY342" s="1104"/>
    </row>
    <row r="343" spans="51:51">
      <c r="AY343" s="1104"/>
    </row>
    <row r="344" spans="51:51">
      <c r="AY344" s="1104"/>
    </row>
    <row r="345" spans="51:51">
      <c r="AY345" s="1104"/>
    </row>
    <row r="346" spans="51:51">
      <c r="AY346" s="1104"/>
    </row>
    <row r="347" spans="51:51">
      <c r="AY347" s="1104"/>
    </row>
    <row r="348" spans="51:51">
      <c r="AY348" s="1104"/>
    </row>
    <row r="349" spans="51:51">
      <c r="AY349" s="1104"/>
    </row>
    <row r="350" spans="51:51">
      <c r="AY350" s="1104"/>
    </row>
    <row r="351" spans="51:51">
      <c r="AY351" s="1104"/>
    </row>
    <row r="352" spans="51:51">
      <c r="AY352" s="1104"/>
    </row>
    <row r="353" spans="51:51">
      <c r="AY353" s="1104"/>
    </row>
    <row r="354" spans="51:51">
      <c r="AY354" s="1104"/>
    </row>
    <row r="355" spans="51:51">
      <c r="AY355" s="1104"/>
    </row>
    <row r="356" spans="51:51">
      <c r="AY356" s="1104"/>
    </row>
    <row r="357" spans="51:51">
      <c r="AY357" s="1104"/>
    </row>
    <row r="358" spans="51:51">
      <c r="AY358" s="1104"/>
    </row>
    <row r="359" spans="51:51">
      <c r="AY359" s="1104"/>
    </row>
    <row r="360" spans="51:51">
      <c r="AY360" s="1104"/>
    </row>
    <row r="361" spans="51:51">
      <c r="AY361" s="1104"/>
    </row>
    <row r="362" spans="51:51">
      <c r="AY362" s="1104"/>
    </row>
    <row r="363" spans="51:51">
      <c r="AY363" s="1104"/>
    </row>
    <row r="364" spans="51:51">
      <c r="AY364" s="1104"/>
    </row>
    <row r="365" spans="51:51">
      <c r="AY365" s="1104"/>
    </row>
    <row r="366" spans="51:51">
      <c r="AY366" s="1104"/>
    </row>
    <row r="367" spans="51:51">
      <c r="AY367" s="1104"/>
    </row>
    <row r="368" spans="51:51">
      <c r="AY368" s="1104"/>
    </row>
    <row r="369" spans="51:51">
      <c r="AY369" s="1104"/>
    </row>
    <row r="370" spans="51:51">
      <c r="AY370" s="1104"/>
    </row>
    <row r="371" spans="51:51">
      <c r="AY371" s="1104"/>
    </row>
    <row r="372" spans="51:51">
      <c r="AY372" s="1104"/>
    </row>
    <row r="373" spans="51:51">
      <c r="AY373" s="1104"/>
    </row>
    <row r="374" spans="51:51">
      <c r="AY374" s="1104"/>
    </row>
    <row r="375" spans="51:51">
      <c r="AY375" s="1104"/>
    </row>
    <row r="376" spans="51:51">
      <c r="AY376" s="1104"/>
    </row>
    <row r="377" spans="51:51">
      <c r="AY377" s="1104"/>
    </row>
    <row r="378" spans="51:51">
      <c r="AY378" s="1104"/>
    </row>
    <row r="379" spans="51:51">
      <c r="AY379" s="1104"/>
    </row>
    <row r="380" spans="51:51">
      <c r="AY380" s="1104"/>
    </row>
    <row r="381" spans="51:51">
      <c r="AY381" s="1104"/>
    </row>
    <row r="382" spans="51:51">
      <c r="AY382" s="1104"/>
    </row>
    <row r="383" spans="51:51">
      <c r="AY383" s="1104"/>
    </row>
    <row r="384" spans="51:51">
      <c r="AY384" s="1104"/>
    </row>
    <row r="385" spans="51:51">
      <c r="AY385" s="1104"/>
    </row>
    <row r="386" spans="51:51">
      <c r="AY386" s="1104"/>
    </row>
    <row r="387" spans="51:51">
      <c r="AY387" s="1104"/>
    </row>
    <row r="388" spans="51:51">
      <c r="AY388" s="1104"/>
    </row>
    <row r="389" spans="51:51">
      <c r="AY389" s="1104"/>
    </row>
    <row r="390" spans="51:51">
      <c r="AY390" s="1104"/>
    </row>
    <row r="391" spans="51:51">
      <c r="AY391" s="1104"/>
    </row>
    <row r="392" spans="51:51">
      <c r="AY392" s="1104"/>
    </row>
    <row r="393" spans="51:51">
      <c r="AY393" s="1104"/>
    </row>
    <row r="394" spans="51:51">
      <c r="AY394" s="1104"/>
    </row>
    <row r="395" spans="51:51">
      <c r="AY395" s="1104"/>
    </row>
    <row r="396" spans="51:51">
      <c r="AY396" s="1104"/>
    </row>
    <row r="397" spans="51:51">
      <c r="AY397" s="1104"/>
    </row>
    <row r="398" spans="51:51">
      <c r="AY398" s="1104"/>
    </row>
    <row r="399" spans="51:51">
      <c r="AY399" s="1104"/>
    </row>
    <row r="400" spans="51:51">
      <c r="AY400" s="1104"/>
    </row>
    <row r="401" spans="51:51">
      <c r="AY401" s="1104"/>
    </row>
    <row r="402" spans="51:51">
      <c r="AY402" s="1104"/>
    </row>
    <row r="403" spans="51:51">
      <c r="AY403" s="1104"/>
    </row>
    <row r="404" spans="51:51">
      <c r="AY404" s="1104"/>
    </row>
    <row r="405" spans="51:51">
      <c r="AY405" s="1104"/>
    </row>
    <row r="406" spans="51:51">
      <c r="AY406" s="1104"/>
    </row>
    <row r="407" spans="51:51">
      <c r="AY407" s="1104"/>
    </row>
    <row r="408" spans="51:51">
      <c r="AY408" s="1104"/>
    </row>
    <row r="409" spans="51:51">
      <c r="AY409" s="1104"/>
    </row>
    <row r="410" spans="51:51">
      <c r="AY410" s="1104"/>
    </row>
    <row r="411" spans="51:51">
      <c r="AY411" s="1104"/>
    </row>
    <row r="412" spans="51:51">
      <c r="AY412" s="1104"/>
    </row>
    <row r="413" spans="51:51">
      <c r="AY413" s="1104"/>
    </row>
    <row r="414" spans="51:51">
      <c r="AY414" s="1104"/>
    </row>
    <row r="415" spans="51:51">
      <c r="AY415" s="1104"/>
    </row>
    <row r="416" spans="51:51">
      <c r="AY416" s="1104"/>
    </row>
    <row r="417" spans="51:51">
      <c r="AY417" s="1104"/>
    </row>
    <row r="418" spans="51:51">
      <c r="AY418" s="1104"/>
    </row>
    <row r="419" spans="51:51">
      <c r="AY419" s="1104"/>
    </row>
    <row r="420" spans="51:51">
      <c r="AY420" s="1104"/>
    </row>
    <row r="421" spans="51:51">
      <c r="AY421" s="1104"/>
    </row>
    <row r="422" spans="51:51">
      <c r="AY422" s="1104"/>
    </row>
    <row r="423" spans="51:51">
      <c r="AY423" s="1104"/>
    </row>
    <row r="424" spans="51:51">
      <c r="AY424" s="1104"/>
    </row>
    <row r="425" spans="51:51">
      <c r="AY425" s="1104"/>
    </row>
    <row r="426" spans="51:51">
      <c r="AY426" s="1104"/>
    </row>
    <row r="427" spans="51:51">
      <c r="AY427" s="1104"/>
    </row>
    <row r="428" spans="51:51">
      <c r="AY428" s="1104"/>
    </row>
    <row r="429" spans="51:51">
      <c r="AY429" s="1104"/>
    </row>
    <row r="430" spans="51:51">
      <c r="AY430" s="1104"/>
    </row>
    <row r="431" spans="51:51">
      <c r="AY431" s="1104"/>
    </row>
    <row r="432" spans="51:51">
      <c r="AY432" s="1104"/>
    </row>
    <row r="433" spans="51:51">
      <c r="AY433" s="1104"/>
    </row>
    <row r="434" spans="51:51">
      <c r="AY434" s="1104"/>
    </row>
    <row r="435" spans="51:51">
      <c r="AY435" s="1104"/>
    </row>
    <row r="436" spans="51:51">
      <c r="AY436" s="1104"/>
    </row>
    <row r="437" spans="51:51">
      <c r="AY437" s="1104"/>
    </row>
    <row r="438" spans="51:51">
      <c r="AY438" s="1104"/>
    </row>
    <row r="439" spans="51:51">
      <c r="AY439" s="1104"/>
    </row>
    <row r="440" spans="51:51">
      <c r="AY440" s="1104"/>
    </row>
    <row r="441" spans="51:51">
      <c r="AY441" s="1104"/>
    </row>
    <row r="442" spans="51:51">
      <c r="AY442" s="1104"/>
    </row>
    <row r="443" spans="51:51">
      <c r="AY443" s="1104"/>
    </row>
    <row r="444" spans="51:51">
      <c r="AY444" s="1104"/>
    </row>
    <row r="445" spans="51:51">
      <c r="AY445" s="1104"/>
    </row>
    <row r="446" spans="51:51">
      <c r="AY446" s="1104"/>
    </row>
    <row r="447" spans="51:51">
      <c r="AY447" s="1104"/>
    </row>
    <row r="448" spans="51:51">
      <c r="AY448" s="1104"/>
    </row>
    <row r="449" spans="51:51">
      <c r="AY449" s="1104"/>
    </row>
    <row r="450" spans="51:51">
      <c r="AY450" s="1104"/>
    </row>
    <row r="451" spans="51:51">
      <c r="AY451" s="1104"/>
    </row>
    <row r="452" spans="51:51">
      <c r="AY452" s="1104"/>
    </row>
    <row r="453" spans="51:51">
      <c r="AY453" s="1104"/>
    </row>
    <row r="454" spans="51:51">
      <c r="AY454" s="1104"/>
    </row>
    <row r="455" spans="51:51">
      <c r="AY455" s="1104"/>
    </row>
    <row r="456" spans="51:51">
      <c r="AY456" s="1104"/>
    </row>
    <row r="457" spans="51:51">
      <c r="AY457" s="1104"/>
    </row>
    <row r="458" spans="51:51">
      <c r="AY458" s="1104"/>
    </row>
    <row r="459" spans="51:51">
      <c r="AY459" s="1104"/>
    </row>
    <row r="460" spans="51:51">
      <c r="AY460" s="1104"/>
    </row>
    <row r="461" spans="51:51">
      <c r="AY461" s="1104"/>
    </row>
    <row r="462" spans="51:51">
      <c r="AY462" s="1104"/>
    </row>
    <row r="463" spans="51:51">
      <c r="AY463" s="1104"/>
    </row>
    <row r="464" spans="51:51">
      <c r="AY464" s="1104"/>
    </row>
    <row r="465" spans="51:51">
      <c r="AY465" s="1104"/>
    </row>
    <row r="466" spans="51:51">
      <c r="AY466" s="1104"/>
    </row>
    <row r="467" spans="51:51">
      <c r="AY467" s="1104"/>
    </row>
    <row r="468" spans="51:51">
      <c r="AY468" s="1104"/>
    </row>
    <row r="469" spans="51:51">
      <c r="AY469" s="1104"/>
    </row>
    <row r="470" spans="51:51">
      <c r="AY470" s="1104"/>
    </row>
    <row r="471" spans="51:51">
      <c r="AY471" s="1104"/>
    </row>
    <row r="472" spans="51:51">
      <c r="AY472" s="1104"/>
    </row>
    <row r="473" spans="51:51">
      <c r="AY473" s="1104"/>
    </row>
    <row r="474" spans="51:51">
      <c r="AY474" s="1104"/>
    </row>
    <row r="475" spans="51:51">
      <c r="AY475" s="1104"/>
    </row>
    <row r="476" spans="51:51">
      <c r="AY476" s="1104"/>
    </row>
    <row r="477" spans="51:51">
      <c r="AY477" s="1104"/>
    </row>
    <row r="478" spans="51:51">
      <c r="AY478" s="1104"/>
    </row>
    <row r="479" spans="51:51">
      <c r="AY479" s="1104"/>
    </row>
    <row r="480" spans="51:51">
      <c r="AY480" s="1104"/>
    </row>
    <row r="481" spans="51:51">
      <c r="AY481" s="1104"/>
    </row>
    <row r="482" spans="51:51">
      <c r="AY482" s="1104"/>
    </row>
    <row r="483" spans="51:51">
      <c r="AY483" s="1104"/>
    </row>
    <row r="484" spans="51:51">
      <c r="AY484" s="1104"/>
    </row>
    <row r="485" spans="51:51">
      <c r="AY485" s="1104"/>
    </row>
    <row r="486" spans="51:51">
      <c r="AY486" s="1104"/>
    </row>
    <row r="487" spans="51:51">
      <c r="AY487" s="1104"/>
    </row>
    <row r="488" spans="51:51">
      <c r="AY488" s="1104"/>
    </row>
    <row r="489" spans="51:51">
      <c r="AY489" s="1104"/>
    </row>
    <row r="490" spans="51:51">
      <c r="AY490" s="1104"/>
    </row>
    <row r="491" spans="51:51">
      <c r="AY491" s="1104"/>
    </row>
    <row r="492" spans="51:51">
      <c r="AY492" s="1104"/>
    </row>
    <row r="493" spans="51:51">
      <c r="AY493" s="1104"/>
    </row>
    <row r="494" spans="51:51">
      <c r="AY494" s="1104"/>
    </row>
    <row r="495" spans="51:51">
      <c r="AY495" s="1104"/>
    </row>
    <row r="496" spans="51:51">
      <c r="AY496" s="1104"/>
    </row>
    <row r="497" spans="51:51">
      <c r="AY497" s="1104"/>
    </row>
    <row r="498" spans="51:51">
      <c r="AY498" s="1104"/>
    </row>
    <row r="499" spans="51:51">
      <c r="AY499" s="1104"/>
    </row>
    <row r="500" spans="51:51">
      <c r="AY500" s="1104"/>
    </row>
    <row r="501" spans="51:51">
      <c r="AY501" s="1104"/>
    </row>
    <row r="502" spans="51:51">
      <c r="AY502" s="1104"/>
    </row>
    <row r="503" spans="51:51">
      <c r="AY503" s="1104"/>
    </row>
    <row r="504" spans="51:51">
      <c r="AY504" s="1104"/>
    </row>
    <row r="505" spans="51:51">
      <c r="AY505" s="1104"/>
    </row>
    <row r="506" spans="51:51">
      <c r="AY506" s="1104"/>
    </row>
    <row r="507" spans="51:51">
      <c r="AY507" s="1104"/>
    </row>
    <row r="508" spans="51:51">
      <c r="AY508" s="1104"/>
    </row>
    <row r="509" spans="51:51">
      <c r="AY509" s="1104"/>
    </row>
    <row r="510" spans="51:51">
      <c r="AY510" s="1104"/>
    </row>
    <row r="511" spans="51:51">
      <c r="AY511" s="1104"/>
    </row>
    <row r="512" spans="51:51">
      <c r="AY512" s="1104"/>
    </row>
    <row r="513" spans="51:51">
      <c r="AY513" s="1104"/>
    </row>
    <row r="514" spans="51:51">
      <c r="AY514" s="1104"/>
    </row>
    <row r="515" spans="51:51">
      <c r="AY515" s="1104"/>
    </row>
    <row r="516" spans="51:51">
      <c r="AY516" s="1104"/>
    </row>
    <row r="517" spans="51:51">
      <c r="AY517" s="1104"/>
    </row>
    <row r="518" spans="51:51">
      <c r="AY518" s="1104"/>
    </row>
    <row r="519" spans="51:51">
      <c r="AY519" s="1104"/>
    </row>
    <row r="520" spans="51:51">
      <c r="AY520" s="1104"/>
    </row>
    <row r="521" spans="51:51">
      <c r="AY521" s="1104"/>
    </row>
    <row r="522" spans="51:51">
      <c r="AY522" s="1104"/>
    </row>
    <row r="523" spans="51:51">
      <c r="AY523" s="1104"/>
    </row>
    <row r="524" spans="51:51">
      <c r="AY524" s="1104"/>
    </row>
    <row r="525" spans="51:51">
      <c r="AY525" s="1104"/>
    </row>
    <row r="526" spans="51:51">
      <c r="AY526" s="1104"/>
    </row>
    <row r="527" spans="51:51">
      <c r="AY527" s="1104"/>
    </row>
    <row r="528" spans="51:51">
      <c r="AY528" s="1104"/>
    </row>
    <row r="529" spans="51:51">
      <c r="AY529" s="1104"/>
    </row>
    <row r="530" spans="51:51">
      <c r="AY530" s="1104"/>
    </row>
    <row r="531" spans="51:51">
      <c r="AY531" s="1104"/>
    </row>
    <row r="532" spans="51:51">
      <c r="AY532" s="1104"/>
    </row>
    <row r="533" spans="51:51">
      <c r="AY533" s="1104"/>
    </row>
    <row r="534" spans="51:51">
      <c r="AY534" s="1104"/>
    </row>
    <row r="535" spans="51:51">
      <c r="AY535" s="1104"/>
    </row>
    <row r="536" spans="51:51">
      <c r="AY536" s="1104"/>
    </row>
    <row r="537" spans="51:51">
      <c r="AY537" s="1104"/>
    </row>
    <row r="538" spans="51:51">
      <c r="AY538" s="1104"/>
    </row>
    <row r="539" spans="51:51">
      <c r="AY539" s="1104"/>
    </row>
    <row r="540" spans="51:51">
      <c r="AY540" s="1104"/>
    </row>
    <row r="541" spans="51:51">
      <c r="AY541" s="1104"/>
    </row>
    <row r="542" spans="51:51">
      <c r="AY542" s="1104"/>
    </row>
    <row r="543" spans="51:51">
      <c r="AY543" s="1104"/>
    </row>
    <row r="544" spans="51:51">
      <c r="AY544" s="1104"/>
    </row>
    <row r="545" spans="51:51">
      <c r="AY545" s="1104"/>
    </row>
    <row r="546" spans="51:51">
      <c r="AY546" s="1104"/>
    </row>
    <row r="547" spans="51:51">
      <c r="AY547" s="1104"/>
    </row>
    <row r="548" spans="51:51">
      <c r="AY548" s="1104"/>
    </row>
    <row r="549" spans="51:51">
      <c r="AY549" s="1104"/>
    </row>
    <row r="550" spans="51:51">
      <c r="AY550" s="1104"/>
    </row>
    <row r="551" spans="51:51">
      <c r="AY551" s="1104"/>
    </row>
    <row r="552" spans="51:51">
      <c r="AY552" s="1104"/>
    </row>
    <row r="553" spans="51:51">
      <c r="AY553" s="1104"/>
    </row>
    <row r="554" spans="51:51">
      <c r="AY554" s="1104"/>
    </row>
    <row r="555" spans="51:51">
      <c r="AY555" s="1104"/>
    </row>
    <row r="556" spans="51:51">
      <c r="AY556" s="1104"/>
    </row>
    <row r="557" spans="51:51">
      <c r="AY557" s="1104"/>
    </row>
    <row r="558" spans="51:51">
      <c r="AY558" s="1104"/>
    </row>
    <row r="559" spans="51:51">
      <c r="AY559" s="1104"/>
    </row>
    <row r="560" spans="51:51">
      <c r="AY560" s="1104"/>
    </row>
    <row r="561" spans="51:51">
      <c r="AY561" s="1104"/>
    </row>
    <row r="562" spans="51:51">
      <c r="AY562" s="1104"/>
    </row>
    <row r="563" spans="51:51">
      <c r="AY563" s="1104"/>
    </row>
    <row r="564" spans="51:51">
      <c r="AY564" s="1104"/>
    </row>
    <row r="565" spans="51:51">
      <c r="AY565" s="1104"/>
    </row>
    <row r="566" spans="51:51">
      <c r="AY566" s="1104"/>
    </row>
    <row r="567" spans="51:51">
      <c r="AY567" s="1104"/>
    </row>
    <row r="568" spans="51:51">
      <c r="AY568" s="1104"/>
    </row>
    <row r="569" spans="51:51">
      <c r="AY569" s="1104"/>
    </row>
    <row r="570" spans="51:51">
      <c r="AY570" s="1104"/>
    </row>
    <row r="571" spans="51:51">
      <c r="AY571" s="1104"/>
    </row>
    <row r="572" spans="51:51">
      <c r="AY572" s="1104"/>
    </row>
    <row r="573" spans="51:51">
      <c r="AY573" s="1104"/>
    </row>
    <row r="574" spans="51:51">
      <c r="AY574" s="1104"/>
    </row>
    <row r="575" spans="51:51">
      <c r="AY575" s="1104"/>
    </row>
    <row r="576" spans="51:51">
      <c r="AY576" s="1104"/>
    </row>
    <row r="577" spans="51:51">
      <c r="AY577" s="1104"/>
    </row>
    <row r="578" spans="51:51">
      <c r="AY578" s="1104"/>
    </row>
    <row r="579" spans="51:51">
      <c r="AY579" s="1104"/>
    </row>
    <row r="580" spans="51:51">
      <c r="AY580" s="1104"/>
    </row>
    <row r="581" spans="51:51">
      <c r="AY581" s="1104"/>
    </row>
    <row r="582" spans="51:51">
      <c r="AY582" s="1104"/>
    </row>
    <row r="583" spans="51:51">
      <c r="AY583" s="1104"/>
    </row>
    <row r="584" spans="51:51">
      <c r="AY584" s="1104"/>
    </row>
    <row r="585" spans="51:51">
      <c r="AY585" s="1104"/>
    </row>
    <row r="586" spans="51:51">
      <c r="AY586" s="1104"/>
    </row>
    <row r="587" spans="51:51">
      <c r="AY587" s="1104"/>
    </row>
    <row r="588" spans="51:51">
      <c r="AY588" s="1104"/>
    </row>
    <row r="589" spans="51:51">
      <c r="AY589" s="1104"/>
    </row>
    <row r="590" spans="51:51">
      <c r="AY590" s="1104"/>
    </row>
    <row r="591" spans="51:51">
      <c r="AY591" s="1104"/>
    </row>
    <row r="592" spans="51:51">
      <c r="AY592" s="1104"/>
    </row>
    <row r="593" spans="51:51">
      <c r="AY593" s="1104"/>
    </row>
    <row r="594" spans="51:51">
      <c r="AY594" s="1104"/>
    </row>
    <row r="595" spans="51:51">
      <c r="AY595" s="1104"/>
    </row>
    <row r="596" spans="51:51">
      <c r="AY596" s="1104"/>
    </row>
    <row r="597" spans="51:51">
      <c r="AY597" s="1104"/>
    </row>
    <row r="598" spans="51:51">
      <c r="AY598" s="1104"/>
    </row>
    <row r="599" spans="51:51">
      <c r="AY599" s="1104"/>
    </row>
    <row r="600" spans="51:51">
      <c r="AY600" s="1104"/>
    </row>
    <row r="601" spans="51:51">
      <c r="AY601" s="1104"/>
    </row>
    <row r="602" spans="51:51">
      <c r="AY602" s="1104"/>
    </row>
    <row r="603" spans="51:51">
      <c r="AY603" s="1104"/>
    </row>
    <row r="604" spans="51:51">
      <c r="AY604" s="1104"/>
    </row>
    <row r="605" spans="51:51">
      <c r="AY605" s="1104"/>
    </row>
    <row r="606" spans="51:51">
      <c r="AY606" s="1104"/>
    </row>
    <row r="607" spans="51:51">
      <c r="AY607" s="1104"/>
    </row>
    <row r="608" spans="51:51">
      <c r="AY608" s="1104"/>
    </row>
    <row r="609" spans="51:51">
      <c r="AY609" s="1104"/>
    </row>
    <row r="610" spans="51:51">
      <c r="AY610" s="1104"/>
    </row>
    <row r="611" spans="51:51">
      <c r="AY611" s="1104"/>
    </row>
    <row r="612" spans="51:51">
      <c r="AY612" s="1104"/>
    </row>
    <row r="613" spans="51:51">
      <c r="AY613" s="1104"/>
    </row>
    <row r="614" spans="51:51">
      <c r="AY614" s="1104"/>
    </row>
    <row r="615" spans="51:51">
      <c r="AY615" s="1104"/>
    </row>
    <row r="616" spans="51:51">
      <c r="AY616" s="1104"/>
    </row>
    <row r="617" spans="51:51">
      <c r="AY617" s="1104"/>
    </row>
    <row r="618" spans="51:51">
      <c r="AY618" s="1104"/>
    </row>
    <row r="619" spans="51:51">
      <c r="AY619" s="1104"/>
    </row>
    <row r="620" spans="51:51">
      <c r="AY620" s="1104"/>
    </row>
    <row r="621" spans="51:51">
      <c r="AY621" s="1104"/>
    </row>
    <row r="622" spans="51:51">
      <c r="AY622" s="1104"/>
    </row>
    <row r="623" spans="51:51">
      <c r="AY623" s="1104"/>
    </row>
    <row r="624" spans="51:51">
      <c r="AY624" s="1104"/>
    </row>
    <row r="625" spans="51:51">
      <c r="AY625" s="1104"/>
    </row>
    <row r="626" spans="51:51">
      <c r="AY626" s="1104"/>
    </row>
    <row r="627" spans="51:51">
      <c r="AY627" s="1104"/>
    </row>
    <row r="628" spans="51:51">
      <c r="AY628" s="1104"/>
    </row>
    <row r="629" spans="51:51">
      <c r="AY629" s="1104"/>
    </row>
    <row r="630" spans="51:51">
      <c r="AY630" s="1104"/>
    </row>
    <row r="631" spans="51:51">
      <c r="AY631" s="1104"/>
    </row>
    <row r="632" spans="51:51">
      <c r="AY632" s="1104"/>
    </row>
    <row r="633" spans="51:51">
      <c r="AY633" s="1104"/>
    </row>
    <row r="634" spans="51:51">
      <c r="AY634" s="1104"/>
    </row>
    <row r="635" spans="51:51">
      <c r="AY635" s="1104"/>
    </row>
    <row r="636" spans="51:51">
      <c r="AY636" s="1104"/>
    </row>
    <row r="637" spans="51:51">
      <c r="AY637" s="1104"/>
    </row>
    <row r="638" spans="51:51">
      <c r="AY638" s="1104"/>
    </row>
    <row r="639" spans="51:51">
      <c r="AY639" s="1104"/>
    </row>
    <row r="640" spans="51:51">
      <c r="AY640" s="1104"/>
    </row>
    <row r="641" spans="51:51">
      <c r="AY641" s="1104"/>
    </row>
    <row r="642" spans="51:51">
      <c r="AY642" s="1104"/>
    </row>
    <row r="643" spans="51:51">
      <c r="AY643" s="1104"/>
    </row>
    <row r="644" spans="51:51">
      <c r="AY644" s="1104"/>
    </row>
    <row r="645" spans="51:51">
      <c r="AY645" s="1104"/>
    </row>
    <row r="646" spans="51:51">
      <c r="AY646" s="1104"/>
    </row>
    <row r="647" spans="51:51">
      <c r="AY647" s="1104"/>
    </row>
    <row r="648" spans="51:51">
      <c r="AY648" s="1104"/>
    </row>
    <row r="649" spans="51:51">
      <c r="AY649" s="1104"/>
    </row>
    <row r="650" spans="51:51">
      <c r="AY650" s="1104"/>
    </row>
    <row r="651" spans="51:51">
      <c r="AY651" s="1104"/>
    </row>
    <row r="652" spans="51:51">
      <c r="AY652" s="1104"/>
    </row>
    <row r="653" spans="51:51">
      <c r="AY653" s="1104"/>
    </row>
    <row r="654" spans="51:51">
      <c r="AY654" s="1104"/>
    </row>
    <row r="655" spans="51:51">
      <c r="AY655" s="1104"/>
    </row>
    <row r="656" spans="51:51">
      <c r="AY656" s="1104"/>
    </row>
    <row r="657" spans="51:51">
      <c r="AY657" s="1104"/>
    </row>
    <row r="658" spans="51:51">
      <c r="AY658" s="1104"/>
    </row>
    <row r="659" spans="51:51">
      <c r="AY659" s="1104"/>
    </row>
    <row r="660" spans="51:51">
      <c r="AY660" s="1104"/>
    </row>
    <row r="661" spans="51:51">
      <c r="AY661" s="1104"/>
    </row>
    <row r="662" spans="51:51">
      <c r="AY662" s="1104"/>
    </row>
    <row r="663" spans="51:51">
      <c r="AY663" s="1104"/>
    </row>
    <row r="664" spans="51:51">
      <c r="AY664" s="1104"/>
    </row>
    <row r="665" spans="51:51">
      <c r="AY665" s="1104"/>
    </row>
    <row r="666" spans="51:51">
      <c r="AY666" s="1104"/>
    </row>
    <row r="667" spans="51:51">
      <c r="AY667" s="1104"/>
    </row>
    <row r="668" spans="51:51">
      <c r="AY668" s="1104"/>
    </row>
    <row r="669" spans="51:51">
      <c r="AY669" s="1104"/>
    </row>
    <row r="670" spans="51:51">
      <c r="AY670" s="1104"/>
    </row>
    <row r="671" spans="51:51">
      <c r="AY671" s="1104"/>
    </row>
    <row r="672" spans="51:51">
      <c r="AY672" s="1104"/>
    </row>
    <row r="673" spans="51:51">
      <c r="AY673" s="1104"/>
    </row>
    <row r="674" spans="51:51">
      <c r="AY674" s="1104"/>
    </row>
    <row r="675" spans="51:51">
      <c r="AY675" s="1104"/>
    </row>
    <row r="676" spans="51:51">
      <c r="AY676" s="1104"/>
    </row>
    <row r="677" spans="51:51">
      <c r="AY677" s="1104"/>
    </row>
    <row r="678" spans="51:51">
      <c r="AY678" s="1104"/>
    </row>
    <row r="679" spans="51:51">
      <c r="AY679" s="1104"/>
    </row>
    <row r="680" spans="51:51">
      <c r="AY680" s="1104"/>
    </row>
    <row r="681" spans="51:51">
      <c r="AY681" s="1104"/>
    </row>
    <row r="682" spans="51:51">
      <c r="AY682" s="1104"/>
    </row>
    <row r="683" spans="51:51">
      <c r="AY683" s="1104"/>
    </row>
    <row r="684" spans="51:51">
      <c r="AY684" s="1104"/>
    </row>
    <row r="685" spans="51:51">
      <c r="AY685" s="1104"/>
    </row>
    <row r="686" spans="51:51">
      <c r="AY686" s="1104"/>
    </row>
    <row r="687" spans="51:51">
      <c r="AY687" s="1104"/>
    </row>
    <row r="688" spans="51:51">
      <c r="AY688" s="1104"/>
    </row>
    <row r="689" spans="51:51">
      <c r="AY689" s="1104"/>
    </row>
    <row r="690" spans="51:51">
      <c r="AY690" s="1104"/>
    </row>
    <row r="691" spans="51:51">
      <c r="AY691" s="1104"/>
    </row>
    <row r="692" spans="51:51">
      <c r="AY692" s="1104"/>
    </row>
    <row r="693" spans="51:51">
      <c r="AY693" s="1104"/>
    </row>
    <row r="694" spans="51:51">
      <c r="AY694" s="1104"/>
    </row>
    <row r="695" spans="51:51">
      <c r="AY695" s="1104"/>
    </row>
    <row r="696" spans="51:51">
      <c r="AY696" s="1104"/>
    </row>
    <row r="697" spans="51:51">
      <c r="AY697" s="1104"/>
    </row>
    <row r="698" spans="51:51">
      <c r="AY698" s="1104"/>
    </row>
    <row r="699" spans="51:51">
      <c r="AY699" s="1104"/>
    </row>
    <row r="700" spans="51:51">
      <c r="AY700" s="1104"/>
    </row>
    <row r="701" spans="51:51">
      <c r="AY701" s="1104"/>
    </row>
    <row r="702" spans="51:51">
      <c r="AY702" s="1104"/>
    </row>
    <row r="703" spans="51:51">
      <c r="AY703" s="1104"/>
    </row>
    <row r="704" spans="51:51">
      <c r="AY704" s="1104"/>
    </row>
    <row r="705" spans="51:51">
      <c r="AY705" s="1104"/>
    </row>
    <row r="706" spans="51:51">
      <c r="AY706" s="1104"/>
    </row>
    <row r="707" spans="51:51">
      <c r="AY707" s="1104"/>
    </row>
    <row r="708" spans="51:51">
      <c r="AY708" s="1104"/>
    </row>
    <row r="709" spans="51:51">
      <c r="AY709" s="1104"/>
    </row>
    <row r="710" spans="51:51">
      <c r="AY710" s="1104"/>
    </row>
    <row r="711" spans="51:51">
      <c r="AY711" s="1104"/>
    </row>
    <row r="712" spans="51:51">
      <c r="AY712" s="1104"/>
    </row>
    <row r="713" spans="51:51">
      <c r="AY713" s="1104"/>
    </row>
    <row r="714" spans="51:51">
      <c r="AY714" s="1104"/>
    </row>
    <row r="715" spans="51:51">
      <c r="AY715" s="1104"/>
    </row>
    <row r="716" spans="51:51">
      <c r="AY716" s="1104"/>
    </row>
    <row r="717" spans="51:51">
      <c r="AY717" s="1104"/>
    </row>
    <row r="718" spans="51:51">
      <c r="AY718" s="1104"/>
    </row>
    <row r="719" spans="51:51">
      <c r="AY719" s="1104"/>
    </row>
    <row r="720" spans="51:51">
      <c r="AY720" s="1104"/>
    </row>
    <row r="721" spans="51:51">
      <c r="AY721" s="1104"/>
    </row>
    <row r="722" spans="51:51">
      <c r="AY722" s="1104"/>
    </row>
    <row r="723" spans="51:51">
      <c r="AY723" s="1104"/>
    </row>
    <row r="724" spans="51:51">
      <c r="AY724" s="1104"/>
    </row>
    <row r="725" spans="51:51">
      <c r="AY725" s="1104"/>
    </row>
    <row r="726" spans="51:51">
      <c r="AY726" s="1104"/>
    </row>
    <row r="727" spans="51:51">
      <c r="AY727" s="1104"/>
    </row>
    <row r="728" spans="51:51">
      <c r="AY728" s="1104"/>
    </row>
    <row r="729" spans="51:51">
      <c r="AY729" s="1104"/>
    </row>
    <row r="730" spans="51:51">
      <c r="AY730" s="1104"/>
    </row>
    <row r="731" spans="51:51">
      <c r="AY731" s="1104"/>
    </row>
    <row r="732" spans="51:51">
      <c r="AY732" s="1104"/>
    </row>
    <row r="733" spans="51:51">
      <c r="AY733" s="1104"/>
    </row>
    <row r="734" spans="51:51">
      <c r="AY734" s="1104"/>
    </row>
    <row r="735" spans="51:51">
      <c r="AY735" s="1104"/>
    </row>
    <row r="736" spans="51:51">
      <c r="AY736" s="1104"/>
    </row>
    <row r="737" spans="51:51">
      <c r="AY737" s="1104"/>
    </row>
    <row r="738" spans="51:51">
      <c r="AY738" s="1104"/>
    </row>
    <row r="739" spans="51:51">
      <c r="AY739" s="1104"/>
    </row>
    <row r="740" spans="51:51">
      <c r="AY740" s="1104"/>
    </row>
    <row r="741" spans="51:51">
      <c r="AY741" s="1104"/>
    </row>
    <row r="742" spans="51:51">
      <c r="AY742" s="1104"/>
    </row>
    <row r="743" spans="51:51">
      <c r="AY743" s="1104"/>
    </row>
    <row r="744" spans="51:51">
      <c r="AY744" s="1104"/>
    </row>
    <row r="745" spans="51:51">
      <c r="AY745" s="1104"/>
    </row>
    <row r="746" spans="51:51">
      <c r="AY746" s="1104"/>
    </row>
    <row r="747" spans="51:51">
      <c r="AY747" s="1104"/>
    </row>
    <row r="748" spans="51:51">
      <c r="AY748" s="1104"/>
    </row>
    <row r="749" spans="51:51">
      <c r="AY749" s="1104"/>
    </row>
    <row r="750" spans="51:51">
      <c r="AY750" s="1104"/>
    </row>
    <row r="751" spans="51:51">
      <c r="AY751" s="1104"/>
    </row>
    <row r="752" spans="51:51">
      <c r="AY752" s="1104"/>
    </row>
    <row r="753" spans="51:51">
      <c r="AY753" s="1104"/>
    </row>
    <row r="754" spans="51:51">
      <c r="AY754" s="1104"/>
    </row>
    <row r="755" spans="51:51">
      <c r="AY755" s="1104"/>
    </row>
    <row r="756" spans="51:51">
      <c r="AY756" s="1104"/>
    </row>
    <row r="757" spans="51:51">
      <c r="AY757" s="1104"/>
    </row>
    <row r="758" spans="51:51">
      <c r="AY758" s="1104"/>
    </row>
    <row r="759" spans="51:51">
      <c r="AY759" s="1104"/>
    </row>
    <row r="760" spans="51:51">
      <c r="AY760" s="1104"/>
    </row>
    <row r="761" spans="51:51">
      <c r="AY761" s="1104"/>
    </row>
    <row r="762" spans="51:51">
      <c r="AY762" s="1104"/>
    </row>
    <row r="763" spans="51:51">
      <c r="AY763" s="1104"/>
    </row>
    <row r="764" spans="51:51">
      <c r="AY764" s="1104"/>
    </row>
    <row r="765" spans="51:51">
      <c r="AY765" s="1104"/>
    </row>
    <row r="766" spans="51:51">
      <c r="AY766" s="1104"/>
    </row>
    <row r="767" spans="51:51">
      <c r="AY767" s="1104"/>
    </row>
    <row r="768" spans="51:51">
      <c r="AY768" s="1104"/>
    </row>
    <row r="769" spans="51:51">
      <c r="AY769" s="1104"/>
    </row>
    <row r="770" spans="51:51">
      <c r="AY770" s="1104"/>
    </row>
    <row r="771" spans="51:51">
      <c r="AY771" s="1104"/>
    </row>
    <row r="772" spans="51:51">
      <c r="AY772" s="1104"/>
    </row>
    <row r="773" spans="51:51">
      <c r="AY773" s="1104"/>
    </row>
    <row r="774" spans="51:51">
      <c r="AY774" s="1104"/>
    </row>
    <row r="775" spans="51:51">
      <c r="AY775" s="1104"/>
    </row>
    <row r="776" spans="51:51">
      <c r="AY776" s="1104"/>
    </row>
    <row r="777" spans="51:51">
      <c r="AY777" s="1104"/>
    </row>
    <row r="778" spans="51:51">
      <c r="AY778" s="1104"/>
    </row>
    <row r="779" spans="51:51">
      <c r="AY779" s="1104"/>
    </row>
    <row r="780" spans="51:51">
      <c r="AY780" s="1104"/>
    </row>
    <row r="781" spans="51:51">
      <c r="AY781" s="1104"/>
    </row>
    <row r="782" spans="51:51">
      <c r="AY782" s="1104"/>
    </row>
    <row r="783" spans="51:51">
      <c r="AY783" s="1104"/>
    </row>
    <row r="784" spans="51:51">
      <c r="AY784" s="1104"/>
    </row>
    <row r="785" spans="51:51">
      <c r="AY785" s="1104"/>
    </row>
    <row r="786" spans="51:51">
      <c r="AY786" s="1104"/>
    </row>
    <row r="787" spans="51:51">
      <c r="AY787" s="1104"/>
    </row>
    <row r="788" spans="51:51">
      <c r="AY788" s="1104"/>
    </row>
    <row r="789" spans="51:51">
      <c r="AY789" s="1104"/>
    </row>
    <row r="790" spans="51:51">
      <c r="AY790" s="1104"/>
    </row>
    <row r="791" spans="51:51">
      <c r="AY791" s="1104"/>
    </row>
    <row r="792" spans="51:51">
      <c r="AY792" s="1104"/>
    </row>
    <row r="793" spans="51:51">
      <c r="AY793" s="1104"/>
    </row>
    <row r="794" spans="51:51">
      <c r="AY794" s="1104"/>
    </row>
    <row r="795" spans="51:51">
      <c r="AY795" s="1104"/>
    </row>
    <row r="796" spans="51:51">
      <c r="AY796" s="1104"/>
    </row>
    <row r="797" spans="51:51">
      <c r="AY797" s="1104"/>
    </row>
    <row r="798" spans="51:51">
      <c r="AY798" s="1104"/>
    </row>
    <row r="799" spans="51:51">
      <c r="AY799" s="1104"/>
    </row>
    <row r="800" spans="51:51">
      <c r="AY800" s="1104"/>
    </row>
    <row r="801" spans="51:51">
      <c r="AY801" s="1104"/>
    </row>
    <row r="802" spans="51:51">
      <c r="AY802" s="1104"/>
    </row>
    <row r="803" spans="51:51">
      <c r="AY803" s="1104"/>
    </row>
    <row r="804" spans="51:51">
      <c r="AY804" s="1104"/>
    </row>
    <row r="805" spans="51:51">
      <c r="AY805" s="1104"/>
    </row>
    <row r="806" spans="51:51">
      <c r="AY806" s="1104"/>
    </row>
    <row r="807" spans="51:51">
      <c r="AY807" s="1104"/>
    </row>
    <row r="808" spans="51:51">
      <c r="AY808" s="1104"/>
    </row>
    <row r="809" spans="51:51">
      <c r="AY809" s="1104"/>
    </row>
    <row r="810" spans="51:51">
      <c r="AY810" s="1104"/>
    </row>
    <row r="811" spans="51:51">
      <c r="AY811" s="1104"/>
    </row>
    <row r="812" spans="51:51">
      <c r="AY812" s="1104"/>
    </row>
    <row r="813" spans="51:51">
      <c r="AY813" s="1104"/>
    </row>
    <row r="814" spans="51:51">
      <c r="AY814" s="1104"/>
    </row>
    <row r="815" spans="51:51">
      <c r="AY815" s="1104"/>
    </row>
    <row r="816" spans="51:51">
      <c r="AY816" s="1104"/>
    </row>
    <row r="817" spans="51:51">
      <c r="AY817" s="1104"/>
    </row>
    <row r="818" spans="51:51">
      <c r="AY818" s="1104"/>
    </row>
    <row r="819" spans="51:51">
      <c r="AY819" s="1104"/>
    </row>
    <row r="820" spans="51:51">
      <c r="AY820" s="1104"/>
    </row>
    <row r="821" spans="51:51">
      <c r="AY821" s="1104"/>
    </row>
    <row r="822" spans="51:51">
      <c r="AY822" s="1104"/>
    </row>
    <row r="823" spans="51:51">
      <c r="AY823" s="1104"/>
    </row>
    <row r="824" spans="51:51">
      <c r="AY824" s="1104"/>
    </row>
    <row r="825" spans="51:51">
      <c r="AY825" s="1104"/>
    </row>
    <row r="826" spans="51:51">
      <c r="AY826" s="1104"/>
    </row>
    <row r="827" spans="51:51">
      <c r="AY827" s="1104"/>
    </row>
    <row r="828" spans="51:51">
      <c r="AY828" s="1104"/>
    </row>
    <row r="829" spans="51:51">
      <c r="AY829" s="1104"/>
    </row>
    <row r="830" spans="51:51">
      <c r="AY830" s="1104"/>
    </row>
    <row r="831" spans="51:51">
      <c r="AY831" s="1104"/>
    </row>
    <row r="832" spans="51:51">
      <c r="AY832" s="1104"/>
    </row>
    <row r="833" spans="51:51">
      <c r="AY833" s="1104"/>
    </row>
    <row r="834" spans="51:51">
      <c r="AY834" s="1104"/>
    </row>
    <row r="835" spans="51:51">
      <c r="AY835" s="1104"/>
    </row>
    <row r="836" spans="51:51">
      <c r="AY836" s="1104"/>
    </row>
    <row r="837" spans="51:51">
      <c r="AY837" s="1104"/>
    </row>
    <row r="838" spans="51:51">
      <c r="AY838" s="1104"/>
    </row>
    <row r="839" spans="51:51">
      <c r="AY839" s="1104"/>
    </row>
    <row r="840" spans="51:51">
      <c r="AY840" s="1104"/>
    </row>
    <row r="841" spans="51:51">
      <c r="AY841" s="1104"/>
    </row>
    <row r="842" spans="51:51">
      <c r="AY842" s="1104"/>
    </row>
    <row r="843" spans="51:51">
      <c r="AY843" s="1104"/>
    </row>
    <row r="844" spans="51:51">
      <c r="AY844" s="1104"/>
    </row>
    <row r="845" spans="51:51">
      <c r="AY845" s="1104"/>
    </row>
    <row r="846" spans="51:51">
      <c r="AY846" s="1104"/>
    </row>
    <row r="847" spans="51:51">
      <c r="AY847" s="1104"/>
    </row>
    <row r="848" spans="51:51">
      <c r="AY848" s="1104"/>
    </row>
    <row r="849" spans="51:51">
      <c r="AY849" s="1104"/>
    </row>
    <row r="850" spans="51:51">
      <c r="AY850" s="1104"/>
    </row>
    <row r="851" spans="51:51">
      <c r="AY851" s="1104"/>
    </row>
    <row r="852" spans="51:51">
      <c r="AY852" s="1104"/>
    </row>
    <row r="853" spans="51:51">
      <c r="AY853" s="1104"/>
    </row>
    <row r="854" spans="51:51">
      <c r="AY854" s="1104"/>
    </row>
    <row r="855" spans="51:51">
      <c r="AY855" s="1104"/>
    </row>
    <row r="856" spans="51:51">
      <c r="AY856" s="1104"/>
    </row>
    <row r="857" spans="51:51">
      <c r="AY857" s="1104"/>
    </row>
    <row r="858" spans="51:51">
      <c r="AY858" s="1104"/>
    </row>
    <row r="859" spans="51:51">
      <c r="AY859" s="1104"/>
    </row>
    <row r="860" spans="51:51">
      <c r="AY860" s="1104"/>
    </row>
    <row r="861" spans="51:51">
      <c r="AY861" s="1104"/>
    </row>
    <row r="862" spans="51:51">
      <c r="AY862" s="1104"/>
    </row>
    <row r="863" spans="51:51">
      <c r="AY863" s="1104"/>
    </row>
    <row r="864" spans="51:51">
      <c r="AY864" s="1104"/>
    </row>
    <row r="865" spans="51:51">
      <c r="AY865" s="1104"/>
    </row>
    <row r="866" spans="51:51">
      <c r="AY866" s="1104"/>
    </row>
    <row r="867" spans="51:51">
      <c r="AY867" s="1104"/>
    </row>
    <row r="868" spans="51:51">
      <c r="AY868" s="1104"/>
    </row>
    <row r="869" spans="51:51">
      <c r="AY869" s="1104"/>
    </row>
    <row r="870" spans="51:51">
      <c r="AY870" s="1104"/>
    </row>
    <row r="871" spans="51:51">
      <c r="AY871" s="1104"/>
    </row>
    <row r="872" spans="51:51">
      <c r="AY872" s="1104"/>
    </row>
    <row r="873" spans="51:51">
      <c r="AY873" s="1104"/>
    </row>
    <row r="874" spans="51:51">
      <c r="AY874" s="1104"/>
    </row>
    <row r="875" spans="51:51">
      <c r="AY875" s="1104"/>
    </row>
    <row r="876" spans="51:51">
      <c r="AY876" s="1104"/>
    </row>
    <row r="877" spans="51:51">
      <c r="AY877" s="1104"/>
    </row>
    <row r="878" spans="51:51">
      <c r="AY878" s="1104"/>
    </row>
    <row r="879" spans="51:51">
      <c r="AY879" s="1104"/>
    </row>
    <row r="880" spans="51:51">
      <c r="AY880" s="1104"/>
    </row>
    <row r="881" spans="51:51">
      <c r="AY881" s="1104"/>
    </row>
    <row r="882" spans="51:51">
      <c r="AY882" s="1104"/>
    </row>
    <row r="883" spans="51:51">
      <c r="AY883" s="1104"/>
    </row>
    <row r="884" spans="51:51">
      <c r="AY884" s="1104"/>
    </row>
    <row r="885" spans="51:51">
      <c r="AY885" s="1104"/>
    </row>
    <row r="886" spans="51:51">
      <c r="AY886" s="1104"/>
    </row>
    <row r="887" spans="51:51">
      <c r="AY887" s="1104"/>
    </row>
    <row r="888" spans="51:51">
      <c r="AY888" s="1104"/>
    </row>
    <row r="889" spans="51:51">
      <c r="AY889" s="1104"/>
    </row>
    <row r="890" spans="51:51">
      <c r="AY890" s="1104"/>
    </row>
    <row r="891" spans="51:51">
      <c r="AY891" s="1104"/>
    </row>
    <row r="892" spans="51:51">
      <c r="AY892" s="1104"/>
    </row>
    <row r="893" spans="51:51">
      <c r="AY893" s="1104"/>
    </row>
    <row r="894" spans="51:51">
      <c r="AY894" s="1104"/>
    </row>
    <row r="895" spans="51:51">
      <c r="AY895" s="1104"/>
    </row>
    <row r="896" spans="51:51">
      <c r="AY896" s="1104"/>
    </row>
    <row r="897" spans="51:51">
      <c r="AY897" s="1104"/>
    </row>
    <row r="898" spans="51:51">
      <c r="AY898" s="1104"/>
    </row>
    <row r="899" spans="51:51">
      <c r="AY899" s="1104"/>
    </row>
    <row r="900" spans="51:51">
      <c r="AY900" s="1104"/>
    </row>
    <row r="901" spans="51:51">
      <c r="AY901" s="1104"/>
    </row>
    <row r="902" spans="51:51">
      <c r="AY902" s="1104"/>
    </row>
    <row r="903" spans="51:51">
      <c r="AY903" s="1104"/>
    </row>
    <row r="904" spans="51:51">
      <c r="AY904" s="1104"/>
    </row>
    <row r="905" spans="51:51">
      <c r="AY905" s="1104"/>
    </row>
    <row r="906" spans="51:51">
      <c r="AY906" s="1104"/>
    </row>
    <row r="907" spans="51:51">
      <c r="AY907" s="1104"/>
    </row>
    <row r="908" spans="51:51">
      <c r="AY908" s="1104"/>
    </row>
    <row r="909" spans="51:51">
      <c r="AY909" s="1104"/>
    </row>
    <row r="910" spans="51:51">
      <c r="AY910" s="1104"/>
    </row>
    <row r="911" spans="51:51">
      <c r="AY911" s="1104"/>
    </row>
    <row r="912" spans="51:51">
      <c r="AY912" s="1104"/>
    </row>
    <row r="913" spans="51:51">
      <c r="AY913" s="1104"/>
    </row>
    <row r="914" spans="51:51">
      <c r="AY914" s="1104"/>
    </row>
    <row r="915" spans="51:51">
      <c r="AY915" s="1104"/>
    </row>
    <row r="916" spans="51:51">
      <c r="AY916" s="1104"/>
    </row>
    <row r="917" spans="51:51">
      <c r="AY917" s="1104"/>
    </row>
    <row r="918" spans="51:51">
      <c r="AY918" s="1104"/>
    </row>
    <row r="919" spans="51:51">
      <c r="AY919" s="1104"/>
    </row>
    <row r="920" spans="51:51">
      <c r="AY920" s="1104"/>
    </row>
    <row r="921" spans="51:51">
      <c r="AY921" s="1104"/>
    </row>
    <row r="922" spans="51:51">
      <c r="AY922" s="1104"/>
    </row>
    <row r="923" spans="51:51">
      <c r="AY923" s="1104"/>
    </row>
    <row r="924" spans="51:51">
      <c r="AY924" s="1104"/>
    </row>
    <row r="925" spans="51:51">
      <c r="AY925" s="1104"/>
    </row>
    <row r="926" spans="51:51">
      <c r="AY926" s="1104"/>
    </row>
    <row r="927" spans="51:51">
      <c r="AY927" s="1104"/>
    </row>
    <row r="928" spans="51:51">
      <c r="AY928" s="1104"/>
    </row>
    <row r="929" spans="51:51">
      <c r="AY929" s="1104"/>
    </row>
    <row r="930" spans="51:51">
      <c r="AY930" s="1104"/>
    </row>
    <row r="931" spans="51:51">
      <c r="AY931" s="1104"/>
    </row>
    <row r="932" spans="51:51">
      <c r="AY932" s="1104"/>
    </row>
    <row r="933" spans="51:51">
      <c r="AY933" s="1104"/>
    </row>
    <row r="934" spans="51:51">
      <c r="AY934" s="1104"/>
    </row>
    <row r="935" spans="51:51">
      <c r="AY935" s="1104"/>
    </row>
    <row r="936" spans="51:51">
      <c r="AY936" s="1104"/>
    </row>
    <row r="937" spans="51:51">
      <c r="AY937" s="1104"/>
    </row>
    <row r="938" spans="51:51">
      <c r="AY938" s="1104"/>
    </row>
    <row r="939" spans="51:51">
      <c r="AY939" s="1104"/>
    </row>
    <row r="940" spans="51:51">
      <c r="AY940" s="1104"/>
    </row>
    <row r="941" spans="51:51">
      <c r="AY941" s="1104"/>
    </row>
    <row r="942" spans="51:51">
      <c r="AY942" s="1104"/>
    </row>
    <row r="943" spans="51:51">
      <c r="AY943" s="1104"/>
    </row>
    <row r="944" spans="51:51">
      <c r="AY944" s="1104"/>
    </row>
    <row r="945" spans="51:51">
      <c r="AY945" s="1104"/>
    </row>
    <row r="946" spans="51:51">
      <c r="AY946" s="1104"/>
    </row>
    <row r="947" spans="51:51">
      <c r="AY947" s="1104"/>
    </row>
    <row r="948" spans="51:51">
      <c r="AY948" s="1104"/>
    </row>
  </sheetData>
  <sheetProtection algorithmName="SHA-512" hashValue="upzi1Z4JOCVTvMxFVPagTA5vTrrMVwiWJ4MMqMQfkRUAZr9SborRtFOP4L3xJuVP/k4DQU+Bj5oaxxZW4KlsEQ==" saltValue="UB1wN1W0GKrfG1Yhmfq6nA==" spinCount="100000" sheet="1" objects="1" scenarios="1"/>
  <mergeCells count="187">
    <mergeCell ref="V153:AI153"/>
    <mergeCell ref="B120:E120"/>
    <mergeCell ref="B121:E121"/>
    <mergeCell ref="B122:E122"/>
    <mergeCell ref="AD116:AD117"/>
    <mergeCell ref="AF116:AF117"/>
    <mergeCell ref="AH116:AH117"/>
    <mergeCell ref="V116:V117"/>
    <mergeCell ref="X116:X117"/>
    <mergeCell ref="Y116:Y117"/>
    <mergeCell ref="AA116:AA117"/>
    <mergeCell ref="AC116:AC117"/>
    <mergeCell ref="AE116:AE117"/>
    <mergeCell ref="AG116:AG117"/>
    <mergeCell ref="Z116:Z117"/>
    <mergeCell ref="AB116:AB117"/>
    <mergeCell ref="W116:W117"/>
    <mergeCell ref="B128:E128"/>
    <mergeCell ref="B129:E129"/>
    <mergeCell ref="B130:E130"/>
    <mergeCell ref="B131:E131"/>
    <mergeCell ref="B132:E132"/>
    <mergeCell ref="V135:V136"/>
    <mergeCell ref="X135:X136"/>
    <mergeCell ref="S1:T1"/>
    <mergeCell ref="H1:I1"/>
    <mergeCell ref="F1:G1"/>
    <mergeCell ref="F2:G2"/>
    <mergeCell ref="C6:E6"/>
    <mergeCell ref="H2:I2"/>
    <mergeCell ref="F18:H19"/>
    <mergeCell ref="A13:E13"/>
    <mergeCell ref="A14:E14"/>
    <mergeCell ref="S2:T2"/>
    <mergeCell ref="I18:I19"/>
    <mergeCell ref="A12:E12"/>
    <mergeCell ref="C4:F4"/>
    <mergeCell ref="L1:N1"/>
    <mergeCell ref="L2:N2"/>
    <mergeCell ref="G4:H4"/>
    <mergeCell ref="A1:D1"/>
    <mergeCell ref="A2:D2"/>
    <mergeCell ref="A11:E11"/>
    <mergeCell ref="Q5:R5"/>
    <mergeCell ref="M5:N5"/>
    <mergeCell ref="S5:T5"/>
    <mergeCell ref="O5:P5"/>
    <mergeCell ref="G5:H5"/>
    <mergeCell ref="Q4:R4"/>
    <mergeCell ref="S4:T4"/>
    <mergeCell ref="A5:B5"/>
    <mergeCell ref="C7:E7"/>
    <mergeCell ref="U7:U10"/>
    <mergeCell ref="C5:F5"/>
    <mergeCell ref="A10:E10"/>
    <mergeCell ref="B106:E106"/>
    <mergeCell ref="AA97:AA98"/>
    <mergeCell ref="V43:AI43"/>
    <mergeCell ref="V96:AI96"/>
    <mergeCell ref="J18:N18"/>
    <mergeCell ref="J19:N19"/>
    <mergeCell ref="M30:N30"/>
    <mergeCell ref="S30:T30"/>
    <mergeCell ref="B42:E42"/>
    <mergeCell ref="B103:E103"/>
    <mergeCell ref="O30:P30"/>
    <mergeCell ref="Q30:R30"/>
    <mergeCell ref="G39:T39"/>
    <mergeCell ref="B100:E100"/>
    <mergeCell ref="B101:E101"/>
    <mergeCell ref="A39:F40"/>
    <mergeCell ref="A15:E15"/>
    <mergeCell ref="AT6:AT10"/>
    <mergeCell ref="AV6:AV10"/>
    <mergeCell ref="AX6:AX10"/>
    <mergeCell ref="AR6:AR10"/>
    <mergeCell ref="V97:V98"/>
    <mergeCell ref="X97:X98"/>
    <mergeCell ref="Z97:Z98"/>
    <mergeCell ref="AB97:AB98"/>
    <mergeCell ref="AD97:AD98"/>
    <mergeCell ref="AF97:AF98"/>
    <mergeCell ref="AH97:AH98"/>
    <mergeCell ref="AN6:AN10"/>
    <mergeCell ref="AP6:AP10"/>
    <mergeCell ref="AH7:AH10"/>
    <mergeCell ref="AI7:AI10"/>
    <mergeCell ref="AK6:AK10"/>
    <mergeCell ref="AI97:AI98"/>
    <mergeCell ref="AK43:AQ43"/>
    <mergeCell ref="AL96:AN96"/>
    <mergeCell ref="AE97:AE98"/>
    <mergeCell ref="AG97:AG98"/>
    <mergeCell ref="W97:W98"/>
    <mergeCell ref="Y97:Y98"/>
    <mergeCell ref="AL6:AL10"/>
    <mergeCell ref="D27:F27"/>
    <mergeCell ref="D26:F26"/>
    <mergeCell ref="A22:T23"/>
    <mergeCell ref="A30:E30"/>
    <mergeCell ref="AL134:AN134"/>
    <mergeCell ref="G134:T134"/>
    <mergeCell ref="B126:E126"/>
    <mergeCell ref="B127:E127"/>
    <mergeCell ref="AL115:AN115"/>
    <mergeCell ref="B104:E104"/>
    <mergeCell ref="B105:E105"/>
    <mergeCell ref="B108:E108"/>
    <mergeCell ref="V115:AI115"/>
    <mergeCell ref="B107:E107"/>
    <mergeCell ref="B102:E102"/>
    <mergeCell ref="G96:T96"/>
    <mergeCell ref="A96:F97"/>
    <mergeCell ref="B99:E99"/>
    <mergeCell ref="B109:E109"/>
    <mergeCell ref="B110:E110"/>
    <mergeCell ref="B111:E111"/>
    <mergeCell ref="B112:E112"/>
    <mergeCell ref="Z135:Z136"/>
    <mergeCell ref="AB135:AB136"/>
    <mergeCell ref="AD135:AD136"/>
    <mergeCell ref="AF135:AF136"/>
    <mergeCell ref="AH135:AH136"/>
    <mergeCell ref="K5:L5"/>
    <mergeCell ref="I5:J5"/>
    <mergeCell ref="V134:AI134"/>
    <mergeCell ref="W135:W136"/>
    <mergeCell ref="Y135:Y136"/>
    <mergeCell ref="AA135:AA136"/>
    <mergeCell ref="AC135:AC136"/>
    <mergeCell ref="AE135:AE136"/>
    <mergeCell ref="AG135:AG136"/>
    <mergeCell ref="AI135:AI136"/>
    <mergeCell ref="K30:L30"/>
    <mergeCell ref="AI116:AI117"/>
    <mergeCell ref="AC97:AC98"/>
    <mergeCell ref="H26:I26"/>
    <mergeCell ref="G30:H30"/>
    <mergeCell ref="I30:J30"/>
    <mergeCell ref="AL153:AN153"/>
    <mergeCell ref="B145:E145"/>
    <mergeCell ref="B146:E146"/>
    <mergeCell ref="B147:E147"/>
    <mergeCell ref="B148:E148"/>
    <mergeCell ref="B149:E149"/>
    <mergeCell ref="A153:F154"/>
    <mergeCell ref="B150:E150"/>
    <mergeCell ref="B151:E151"/>
    <mergeCell ref="G153:T153"/>
    <mergeCell ref="V154:V155"/>
    <mergeCell ref="X154:X155"/>
    <mergeCell ref="Z154:Z155"/>
    <mergeCell ref="AB154:AB155"/>
    <mergeCell ref="AD154:AD155"/>
    <mergeCell ref="AF154:AF155"/>
    <mergeCell ref="AH154:AH155"/>
    <mergeCell ref="W154:W155"/>
    <mergeCell ref="Y154:Y155"/>
    <mergeCell ref="AA154:AA155"/>
    <mergeCell ref="AC154:AC155"/>
    <mergeCell ref="AE154:AE155"/>
    <mergeCell ref="AG154:AG155"/>
    <mergeCell ref="AI154:AI155"/>
    <mergeCell ref="J1:K1"/>
    <mergeCell ref="J2:K2"/>
    <mergeCell ref="B143:E143"/>
    <mergeCell ref="B144:E144"/>
    <mergeCell ref="B156:E156"/>
    <mergeCell ref="B140:E140"/>
    <mergeCell ref="B141:E141"/>
    <mergeCell ref="B142:E142"/>
    <mergeCell ref="B139:E139"/>
    <mergeCell ref="A134:F135"/>
    <mergeCell ref="B123:E123"/>
    <mergeCell ref="B124:E124"/>
    <mergeCell ref="B125:E125"/>
    <mergeCell ref="B113:E113"/>
    <mergeCell ref="G115:T115"/>
    <mergeCell ref="A115:F116"/>
    <mergeCell ref="B118:E118"/>
    <mergeCell ref="B119:E119"/>
    <mergeCell ref="B137:E137"/>
    <mergeCell ref="B138:E138"/>
    <mergeCell ref="I4:J4"/>
    <mergeCell ref="K4:L4"/>
    <mergeCell ref="M4:N4"/>
    <mergeCell ref="O4:P4"/>
  </mergeCells>
  <phoneticPr fontId="21" type="noConversion"/>
  <conditionalFormatting sqref="G98">
    <cfRule type="cellIs" dxfId="5783" priority="822" stopIfTrue="1" operator="lessThan">
      <formula>-0.0000444444444444444</formula>
    </cfRule>
  </conditionalFormatting>
  <conditionalFormatting sqref="I97">
    <cfRule type="expression" dxfId="5782" priority="821" stopIfTrue="1">
      <formula>ISERROR(I97)</formula>
    </cfRule>
  </conditionalFormatting>
  <conditionalFormatting sqref="K97">
    <cfRule type="expression" dxfId="5781" priority="819" stopIfTrue="1">
      <formula>ISERROR(K97)</formula>
    </cfRule>
  </conditionalFormatting>
  <conditionalFormatting sqref="M97">
    <cfRule type="expression" dxfId="5780" priority="818" stopIfTrue="1">
      <formula>ISERROR(M97)</formula>
    </cfRule>
  </conditionalFormatting>
  <conditionalFormatting sqref="O97">
    <cfRule type="expression" dxfId="5779" priority="817" stopIfTrue="1">
      <formula>ISERROR(O97)</formula>
    </cfRule>
  </conditionalFormatting>
  <conditionalFormatting sqref="Q97">
    <cfRule type="expression" dxfId="5778" priority="816" stopIfTrue="1">
      <formula>ISERROR(Q97)</formula>
    </cfRule>
  </conditionalFormatting>
  <conditionalFormatting sqref="S97">
    <cfRule type="expression" dxfId="5777" priority="815" stopIfTrue="1">
      <formula>ISERROR(S97)</formula>
    </cfRule>
  </conditionalFormatting>
  <conditionalFormatting sqref="G117">
    <cfRule type="cellIs" dxfId="5776" priority="814" stopIfTrue="1" operator="lessThan">
      <formula>-0.0000444444444444444</formula>
    </cfRule>
  </conditionalFormatting>
  <conditionalFormatting sqref="G136">
    <cfRule type="cellIs" dxfId="5775" priority="798" stopIfTrue="1" operator="lessThan">
      <formula>-0.0000444444444444444</formula>
    </cfRule>
  </conditionalFormatting>
  <conditionalFormatting sqref="G155">
    <cfRule type="cellIs" dxfId="5774" priority="790" stopIfTrue="1" operator="lessThan">
      <formula>-0.0000444444444444444</formula>
    </cfRule>
  </conditionalFormatting>
  <conditionalFormatting sqref="H155">
    <cfRule type="cellIs" dxfId="5773" priority="775" stopIfTrue="1" operator="lessThan">
      <formula>-0.0000444444444444444</formula>
    </cfRule>
  </conditionalFormatting>
  <conditionalFormatting sqref="H94">
    <cfRule type="expression" dxfId="5772" priority="761">
      <formula>IF(H94&lt;0, TRUE, IF(AND(H94&gt;0,V94=""),TRUE,FALSE))</formula>
    </cfRule>
  </conditionalFormatting>
  <conditionalFormatting sqref="H60">
    <cfRule type="expression" dxfId="5771" priority="758">
      <formula>IF(H60&lt;0, TRUE, IF(AND(H60&gt;0,V60=""),TRUE,FALSE))</formula>
    </cfRule>
  </conditionalFormatting>
  <conditionalFormatting sqref="H61">
    <cfRule type="expression" dxfId="5770" priority="757">
      <formula>IF(H61&lt;0, TRUE, IF(AND(H61&gt;0,V61=""),TRUE,FALSE))</formula>
    </cfRule>
  </conditionalFormatting>
  <conditionalFormatting sqref="H62">
    <cfRule type="expression" dxfId="5769" priority="756">
      <formula>IF(H62&lt;0, TRUE, IF(AND(H62&gt;0,V62=""),TRUE,FALSE))</formula>
    </cfRule>
  </conditionalFormatting>
  <conditionalFormatting sqref="H63">
    <cfRule type="expression" dxfId="5768" priority="755">
      <formula>IF(H63&lt;0, TRUE, IF(AND(H63&gt;0,V63=""),TRUE,FALSE))</formula>
    </cfRule>
  </conditionalFormatting>
  <conditionalFormatting sqref="H64">
    <cfRule type="expression" dxfId="5767" priority="754">
      <formula>IF(H64&lt;0, TRUE, IF(AND(H64&gt;0,V64=""),TRUE,FALSE))</formula>
    </cfRule>
  </conditionalFormatting>
  <conditionalFormatting sqref="H65">
    <cfRule type="expression" dxfId="5766" priority="753">
      <formula>IF(H65&lt;0, TRUE, IF(AND(H65&gt;0,V65=""),TRUE,FALSE))</formula>
    </cfRule>
  </conditionalFormatting>
  <conditionalFormatting sqref="H66">
    <cfRule type="expression" dxfId="5765" priority="752">
      <formula>IF(H66&lt;0, TRUE, IF(AND(H66&gt;0,V66=""),TRUE,FALSE))</formula>
    </cfRule>
  </conditionalFormatting>
  <conditionalFormatting sqref="H67">
    <cfRule type="expression" dxfId="5764" priority="751">
      <formula>IF(H67&lt;0, TRUE, IF(AND(H67&gt;0,V67=""),TRUE,FALSE))</formula>
    </cfRule>
  </conditionalFormatting>
  <conditionalFormatting sqref="H68">
    <cfRule type="expression" dxfId="5763" priority="750">
      <formula>IF(H68&lt;0, TRUE, IF(AND(H68&gt;0,V68=""),TRUE,FALSE))</formula>
    </cfRule>
  </conditionalFormatting>
  <conditionalFormatting sqref="H69">
    <cfRule type="expression" dxfId="5762" priority="749">
      <formula>IF(H69&lt;0, TRUE, IF(AND(H69&gt;0,V69=""),TRUE,FALSE))</formula>
    </cfRule>
  </conditionalFormatting>
  <conditionalFormatting sqref="H70">
    <cfRule type="expression" dxfId="5761" priority="748">
      <formula>IF(H70&lt;0, TRUE, IF(AND(H70&gt;0,V70=""),TRUE,FALSE))</formula>
    </cfRule>
  </conditionalFormatting>
  <conditionalFormatting sqref="H71">
    <cfRule type="expression" dxfId="5760" priority="747">
      <formula>IF(H71&lt;0, TRUE, IF(AND(H71&gt;0,V71=""),TRUE,FALSE))</formula>
    </cfRule>
  </conditionalFormatting>
  <conditionalFormatting sqref="H72">
    <cfRule type="expression" dxfId="5759" priority="746">
      <formula>IF(H72&lt;0, TRUE, IF(AND(H72&gt;0,V72=""),TRUE,FALSE))</formula>
    </cfRule>
  </conditionalFormatting>
  <conditionalFormatting sqref="H73">
    <cfRule type="expression" dxfId="5758" priority="745">
      <formula>IF(H73&lt;0, TRUE, IF(AND(H73&gt;0,V73=""),TRUE,FALSE))</formula>
    </cfRule>
  </conditionalFormatting>
  <conditionalFormatting sqref="H74">
    <cfRule type="expression" dxfId="5757" priority="744">
      <formula>IF(H74&lt;0, TRUE, IF(AND(H74&gt;0,V74=""),TRUE,FALSE))</formula>
    </cfRule>
  </conditionalFormatting>
  <conditionalFormatting sqref="H75">
    <cfRule type="expression" dxfId="5756" priority="743">
      <formula>IF(H75&lt;0, TRUE, IF(AND(H75&gt;0,V75=""),TRUE,FALSE))</formula>
    </cfRule>
  </conditionalFormatting>
  <conditionalFormatting sqref="H76">
    <cfRule type="expression" dxfId="5755" priority="742">
      <formula>IF(H76&lt;0, TRUE, IF(AND(H76&gt;0,V76=""),TRUE,FALSE))</formula>
    </cfRule>
  </conditionalFormatting>
  <conditionalFormatting sqref="H77">
    <cfRule type="expression" dxfId="5754" priority="741">
      <formula>IF(H77&lt;0, TRUE, IF(AND(H77&gt;0,V77=""),TRUE,FALSE))</formula>
    </cfRule>
  </conditionalFormatting>
  <conditionalFormatting sqref="H78">
    <cfRule type="expression" dxfId="5753" priority="740">
      <formula>IF(H78&lt;0, TRUE, IF(AND(H78&gt;0,V78=""),TRUE,FALSE))</formula>
    </cfRule>
  </conditionalFormatting>
  <conditionalFormatting sqref="H79">
    <cfRule type="expression" dxfId="5752" priority="739">
      <formula>IF(H79&lt;0, TRUE, IF(AND(H79&gt;0,V79=""),TRUE,FALSE))</formula>
    </cfRule>
  </conditionalFormatting>
  <conditionalFormatting sqref="H80">
    <cfRule type="expression" dxfId="5751" priority="738">
      <formula>IF(H80&lt;0, TRUE, IF(AND(H80&gt;0,V80=""),TRUE,FALSE))</formula>
    </cfRule>
  </conditionalFormatting>
  <conditionalFormatting sqref="H81">
    <cfRule type="expression" dxfId="5750" priority="737">
      <formula>IF(H81&lt;0, TRUE, IF(AND(H81&gt;0,V81=""),TRUE,FALSE))</formula>
    </cfRule>
  </conditionalFormatting>
  <conditionalFormatting sqref="H82">
    <cfRule type="expression" dxfId="5749" priority="736">
      <formula>IF(H82&lt;0, TRUE, IF(AND(H82&gt;0,V82=""),TRUE,FALSE))</formula>
    </cfRule>
  </conditionalFormatting>
  <conditionalFormatting sqref="H83">
    <cfRule type="expression" dxfId="5748" priority="735">
      <formula>IF(H83&lt;0, TRUE, IF(AND(H83&gt;0,V83=""),TRUE,FALSE))</formula>
    </cfRule>
  </conditionalFormatting>
  <conditionalFormatting sqref="H84">
    <cfRule type="expression" dxfId="5747" priority="734">
      <formula>IF(H84&lt;0, TRUE, IF(AND(H84&gt;0,V84=""),TRUE,FALSE))</formula>
    </cfRule>
  </conditionalFormatting>
  <conditionalFormatting sqref="H85">
    <cfRule type="expression" dxfId="5746" priority="733">
      <formula>IF(H85&lt;0, TRUE, IF(AND(H85&gt;0,V85=""),TRUE,FALSE))</formula>
    </cfRule>
  </conditionalFormatting>
  <conditionalFormatting sqref="H86">
    <cfRule type="expression" dxfId="5745" priority="732">
      <formula>IF(H86&lt;0, TRUE, IF(AND(H86&gt;0,V86=""),TRUE,FALSE))</formula>
    </cfRule>
  </conditionalFormatting>
  <conditionalFormatting sqref="H87">
    <cfRule type="expression" dxfId="5744" priority="731">
      <formula>IF(H87&lt;0, TRUE, IF(AND(H87&gt;0,V87=""),TRUE,FALSE))</formula>
    </cfRule>
  </conditionalFormatting>
  <conditionalFormatting sqref="H88">
    <cfRule type="expression" dxfId="5743" priority="730">
      <formula>IF(H88&lt;0, TRUE, IF(AND(H88&gt;0,V88=""),TRUE,FALSE))</formula>
    </cfRule>
  </conditionalFormatting>
  <conditionalFormatting sqref="H89">
    <cfRule type="expression" dxfId="5742" priority="729">
      <formula>IF(H89&lt;0, TRUE, IF(AND(H89&gt;0,V89=""),TRUE,FALSE))</formula>
    </cfRule>
  </conditionalFormatting>
  <conditionalFormatting sqref="H90">
    <cfRule type="expression" dxfId="5741" priority="728">
      <formula>IF(H90&lt;0, TRUE, IF(AND(H90&gt;0,V90=""),TRUE,FALSE))</formula>
    </cfRule>
  </conditionalFormatting>
  <conditionalFormatting sqref="H91">
    <cfRule type="expression" dxfId="5740" priority="727">
      <formula>IF(H91&lt;0, TRUE, IF(AND(H91&gt;0,V91=""),TRUE,FALSE))</formula>
    </cfRule>
  </conditionalFormatting>
  <conditionalFormatting sqref="H92">
    <cfRule type="expression" dxfId="5739" priority="726">
      <formula>IF(H92&lt;0, TRUE, IF(AND(H92&gt;0,V92=""),TRUE,FALSE))</formula>
    </cfRule>
  </conditionalFormatting>
  <conditionalFormatting sqref="H93">
    <cfRule type="expression" dxfId="5738" priority="725">
      <formula>IF(H93&lt;0, TRUE, IF(AND(H93&gt;0,V93=""),TRUE,FALSE))</formula>
    </cfRule>
  </conditionalFormatting>
  <conditionalFormatting sqref="J94">
    <cfRule type="expression" dxfId="5737" priority="711">
      <formula>IF(J94&lt;0, TRUE, IF(AND(J94&gt;0,X94=""),TRUE,FALSE))</formula>
    </cfRule>
  </conditionalFormatting>
  <conditionalFormatting sqref="J60">
    <cfRule type="expression" dxfId="5736" priority="708">
      <formula>IF(J60&lt;0, TRUE, IF(AND(J60&gt;0,X60=""),TRUE,FALSE))</formula>
    </cfRule>
  </conditionalFormatting>
  <conditionalFormatting sqref="J61">
    <cfRule type="expression" dxfId="5735" priority="707">
      <formula>IF(J61&lt;0, TRUE, IF(AND(J61&gt;0,X61=""),TRUE,FALSE))</formula>
    </cfRule>
  </conditionalFormatting>
  <conditionalFormatting sqref="J62">
    <cfRule type="expression" dxfId="5734" priority="706">
      <formula>IF(J62&lt;0, TRUE, IF(AND(J62&gt;0,X62=""),TRUE,FALSE))</formula>
    </cfRule>
  </conditionalFormatting>
  <conditionalFormatting sqref="J63">
    <cfRule type="expression" dxfId="5733" priority="705">
      <formula>IF(J63&lt;0, TRUE, IF(AND(J63&gt;0,X63=""),TRUE,FALSE))</formula>
    </cfRule>
  </conditionalFormatting>
  <conditionalFormatting sqref="J64">
    <cfRule type="expression" dxfId="5732" priority="704">
      <formula>IF(J64&lt;0, TRUE, IF(AND(J64&gt;0,X64=""),TRUE,FALSE))</formula>
    </cfRule>
  </conditionalFormatting>
  <conditionalFormatting sqref="J65">
    <cfRule type="expression" dxfId="5731" priority="703">
      <formula>IF(J65&lt;0, TRUE, IF(AND(J65&gt;0,X65=""),TRUE,FALSE))</formula>
    </cfRule>
  </conditionalFormatting>
  <conditionalFormatting sqref="J66">
    <cfRule type="expression" dxfId="5730" priority="702">
      <formula>IF(J66&lt;0, TRUE, IF(AND(J66&gt;0,X66=""),TRUE,FALSE))</formula>
    </cfRule>
  </conditionalFormatting>
  <conditionalFormatting sqref="J67">
    <cfRule type="expression" dxfId="5729" priority="701">
      <formula>IF(J67&lt;0, TRUE, IF(AND(J67&gt;0,X67=""),TRUE,FALSE))</formula>
    </cfRule>
  </conditionalFormatting>
  <conditionalFormatting sqref="J68">
    <cfRule type="expression" dxfId="5728" priority="700">
      <formula>IF(J68&lt;0, TRUE, IF(AND(J68&gt;0,X68=""),TRUE,FALSE))</formula>
    </cfRule>
  </conditionalFormatting>
  <conditionalFormatting sqref="J69">
    <cfRule type="expression" dxfId="5727" priority="699">
      <formula>IF(J69&lt;0, TRUE, IF(AND(J69&gt;0,X69=""),TRUE,FALSE))</formula>
    </cfRule>
  </conditionalFormatting>
  <conditionalFormatting sqref="J70">
    <cfRule type="expression" dxfId="5726" priority="698">
      <formula>IF(J70&lt;0, TRUE, IF(AND(J70&gt;0,X70=""),TRUE,FALSE))</formula>
    </cfRule>
  </conditionalFormatting>
  <conditionalFormatting sqref="J71">
    <cfRule type="expression" dxfId="5725" priority="697">
      <formula>IF(J71&lt;0, TRUE, IF(AND(J71&gt;0,X71=""),TRUE,FALSE))</formula>
    </cfRule>
  </conditionalFormatting>
  <conditionalFormatting sqref="J72">
    <cfRule type="expression" dxfId="5724" priority="696">
      <formula>IF(J72&lt;0, TRUE, IF(AND(J72&gt;0,X72=""),TRUE,FALSE))</formula>
    </cfRule>
  </conditionalFormatting>
  <conditionalFormatting sqref="J73">
    <cfRule type="expression" dxfId="5723" priority="695">
      <formula>IF(J73&lt;0, TRUE, IF(AND(J73&gt;0,X73=""),TRUE,FALSE))</formula>
    </cfRule>
  </conditionalFormatting>
  <conditionalFormatting sqref="J74">
    <cfRule type="expression" dxfId="5722" priority="694">
      <formula>IF(J74&lt;0, TRUE, IF(AND(J74&gt;0,X74=""),TRUE,FALSE))</formula>
    </cfRule>
  </conditionalFormatting>
  <conditionalFormatting sqref="J75">
    <cfRule type="expression" dxfId="5721" priority="693">
      <formula>IF(J75&lt;0, TRUE, IF(AND(J75&gt;0,X75=""),TRUE,FALSE))</formula>
    </cfRule>
  </conditionalFormatting>
  <conditionalFormatting sqref="J76">
    <cfRule type="expression" dxfId="5720" priority="692">
      <formula>IF(J76&lt;0, TRUE, IF(AND(J76&gt;0,X76=""),TRUE,FALSE))</formula>
    </cfRule>
  </conditionalFormatting>
  <conditionalFormatting sqref="J77">
    <cfRule type="expression" dxfId="5719" priority="691">
      <formula>IF(J77&lt;0, TRUE, IF(AND(J77&gt;0,X77=""),TRUE,FALSE))</formula>
    </cfRule>
  </conditionalFormatting>
  <conditionalFormatting sqref="J78">
    <cfRule type="expression" dxfId="5718" priority="690">
      <formula>IF(J78&lt;0, TRUE, IF(AND(J78&gt;0,X78=""),TRUE,FALSE))</formula>
    </cfRule>
  </conditionalFormatting>
  <conditionalFormatting sqref="J79">
    <cfRule type="expression" dxfId="5717" priority="689">
      <formula>IF(J79&lt;0, TRUE, IF(AND(J79&gt;0,X79=""),TRUE,FALSE))</formula>
    </cfRule>
  </conditionalFormatting>
  <conditionalFormatting sqref="J80">
    <cfRule type="expression" dxfId="5716" priority="688">
      <formula>IF(J80&lt;0, TRUE, IF(AND(J80&gt;0,X80=""),TRUE,FALSE))</formula>
    </cfRule>
  </conditionalFormatting>
  <conditionalFormatting sqref="J81">
    <cfRule type="expression" dxfId="5715" priority="687">
      <formula>IF(J81&lt;0, TRUE, IF(AND(J81&gt;0,X81=""),TRUE,FALSE))</formula>
    </cfRule>
  </conditionalFormatting>
  <conditionalFormatting sqref="J82">
    <cfRule type="expression" dxfId="5714" priority="686">
      <formula>IF(J82&lt;0, TRUE, IF(AND(J82&gt;0,X82=""),TRUE,FALSE))</formula>
    </cfRule>
  </conditionalFormatting>
  <conditionalFormatting sqref="J83">
    <cfRule type="expression" dxfId="5713" priority="685">
      <formula>IF(J83&lt;0, TRUE, IF(AND(J83&gt;0,X83=""),TRUE,FALSE))</formula>
    </cfRule>
  </conditionalFormatting>
  <conditionalFormatting sqref="J84">
    <cfRule type="expression" dxfId="5712" priority="684">
      <formula>IF(J84&lt;0, TRUE, IF(AND(J84&gt;0,X84=""),TRUE,FALSE))</formula>
    </cfRule>
  </conditionalFormatting>
  <conditionalFormatting sqref="J85">
    <cfRule type="expression" dxfId="5711" priority="683">
      <formula>IF(J85&lt;0, TRUE, IF(AND(J85&gt;0,X85=""),TRUE,FALSE))</formula>
    </cfRule>
  </conditionalFormatting>
  <conditionalFormatting sqref="J86">
    <cfRule type="expression" dxfId="5710" priority="682">
      <formula>IF(J86&lt;0, TRUE, IF(AND(J86&gt;0,X86=""),TRUE,FALSE))</formula>
    </cfRule>
  </conditionalFormatting>
  <conditionalFormatting sqref="J87">
    <cfRule type="expression" dxfId="5709" priority="681">
      <formula>IF(J87&lt;0, TRUE, IF(AND(J87&gt;0,X87=""),TRUE,FALSE))</formula>
    </cfRule>
  </conditionalFormatting>
  <conditionalFormatting sqref="J88">
    <cfRule type="expression" dxfId="5708" priority="680">
      <formula>IF(J88&lt;0, TRUE, IF(AND(J88&gt;0,X88=""),TRUE,FALSE))</formula>
    </cfRule>
  </conditionalFormatting>
  <conditionalFormatting sqref="J89">
    <cfRule type="expression" dxfId="5707" priority="679">
      <formula>IF(J89&lt;0, TRUE, IF(AND(J89&gt;0,X89=""),TRUE,FALSE))</formula>
    </cfRule>
  </conditionalFormatting>
  <conditionalFormatting sqref="J90">
    <cfRule type="expression" dxfId="5706" priority="678">
      <formula>IF(J90&lt;0, TRUE, IF(AND(J90&gt;0,X90=""),TRUE,FALSE))</formula>
    </cfRule>
  </conditionalFormatting>
  <conditionalFormatting sqref="J91">
    <cfRule type="expression" dxfId="5705" priority="677">
      <formula>IF(J91&lt;0, TRUE, IF(AND(J91&gt;0,X91=""),TRUE,FALSE))</formula>
    </cfRule>
  </conditionalFormatting>
  <conditionalFormatting sqref="J92">
    <cfRule type="expression" dxfId="5704" priority="676">
      <formula>IF(J92&lt;0, TRUE, IF(AND(J92&gt;0,X92=""),TRUE,FALSE))</formula>
    </cfRule>
  </conditionalFormatting>
  <conditionalFormatting sqref="J93">
    <cfRule type="expression" dxfId="5703" priority="675">
      <formula>IF(J93&lt;0, TRUE, IF(AND(J93&gt;0,X93=""),TRUE,FALSE))</formula>
    </cfRule>
  </conditionalFormatting>
  <conditionalFormatting sqref="L94">
    <cfRule type="expression" dxfId="5702" priority="661">
      <formula>IF(L94&lt;0, TRUE, IF(AND(L94&gt;0,Z94=""),TRUE,FALSE))</formula>
    </cfRule>
  </conditionalFormatting>
  <conditionalFormatting sqref="L60">
    <cfRule type="expression" dxfId="5701" priority="658">
      <formula>IF(L60&lt;0, TRUE, IF(AND(L60&gt;0,Z60=""),TRUE,FALSE))</formula>
    </cfRule>
  </conditionalFormatting>
  <conditionalFormatting sqref="L61">
    <cfRule type="expression" dxfId="5700" priority="657">
      <formula>IF(L61&lt;0, TRUE, IF(AND(L61&gt;0,Z61=""),TRUE,FALSE))</formula>
    </cfRule>
  </conditionalFormatting>
  <conditionalFormatting sqref="L62">
    <cfRule type="expression" dxfId="5699" priority="656">
      <formula>IF(L62&lt;0, TRUE, IF(AND(L62&gt;0,Z62=""),TRUE,FALSE))</formula>
    </cfRule>
  </conditionalFormatting>
  <conditionalFormatting sqref="L63">
    <cfRule type="expression" dxfId="5698" priority="655">
      <formula>IF(L63&lt;0, TRUE, IF(AND(L63&gt;0,Z63=""),TRUE,FALSE))</formula>
    </cfRule>
  </conditionalFormatting>
  <conditionalFormatting sqref="L64">
    <cfRule type="expression" dxfId="5697" priority="654">
      <formula>IF(L64&lt;0, TRUE, IF(AND(L64&gt;0,Z64=""),TRUE,FALSE))</formula>
    </cfRule>
  </conditionalFormatting>
  <conditionalFormatting sqref="L65">
    <cfRule type="expression" dxfId="5696" priority="653">
      <formula>IF(L65&lt;0, TRUE, IF(AND(L65&gt;0,Z65=""),TRUE,FALSE))</formula>
    </cfRule>
  </conditionalFormatting>
  <conditionalFormatting sqref="L66">
    <cfRule type="expression" dxfId="5695" priority="652">
      <formula>IF(L66&lt;0, TRUE, IF(AND(L66&gt;0,Z66=""),TRUE,FALSE))</formula>
    </cfRule>
  </conditionalFormatting>
  <conditionalFormatting sqref="L67">
    <cfRule type="expression" dxfId="5694" priority="651">
      <formula>IF(L67&lt;0, TRUE, IF(AND(L67&gt;0,Z67=""),TRUE,FALSE))</formula>
    </cfRule>
  </conditionalFormatting>
  <conditionalFormatting sqref="L68">
    <cfRule type="expression" dxfId="5693" priority="650">
      <formula>IF(L68&lt;0, TRUE, IF(AND(L68&gt;0,Z68=""),TRUE,FALSE))</formula>
    </cfRule>
  </conditionalFormatting>
  <conditionalFormatting sqref="L69">
    <cfRule type="expression" dxfId="5692" priority="649">
      <formula>IF(L69&lt;0, TRUE, IF(AND(L69&gt;0,Z69=""),TRUE,FALSE))</formula>
    </cfRule>
  </conditionalFormatting>
  <conditionalFormatting sqref="L70">
    <cfRule type="expression" dxfId="5691" priority="648">
      <formula>IF(L70&lt;0, TRUE, IF(AND(L70&gt;0,Z70=""),TRUE,FALSE))</formula>
    </cfRule>
  </conditionalFormatting>
  <conditionalFormatting sqref="L71">
    <cfRule type="expression" dxfId="5690" priority="647">
      <formula>IF(L71&lt;0, TRUE, IF(AND(L71&gt;0,Z71=""),TRUE,FALSE))</formula>
    </cfRule>
  </conditionalFormatting>
  <conditionalFormatting sqref="L72">
    <cfRule type="expression" dxfId="5689" priority="646">
      <formula>IF(L72&lt;0, TRUE, IF(AND(L72&gt;0,Z72=""),TRUE,FALSE))</formula>
    </cfRule>
  </conditionalFormatting>
  <conditionalFormatting sqref="L73">
    <cfRule type="expression" dxfId="5688" priority="645">
      <formula>IF(L73&lt;0, TRUE, IF(AND(L73&gt;0,Z73=""),TRUE,FALSE))</formula>
    </cfRule>
  </conditionalFormatting>
  <conditionalFormatting sqref="L74">
    <cfRule type="expression" dxfId="5687" priority="644">
      <formula>IF(L74&lt;0, TRUE, IF(AND(L74&gt;0,Z74=""),TRUE,FALSE))</formula>
    </cfRule>
  </conditionalFormatting>
  <conditionalFormatting sqref="L75">
    <cfRule type="expression" dxfId="5686" priority="643">
      <formula>IF(L75&lt;0, TRUE, IF(AND(L75&gt;0,Z75=""),TRUE,FALSE))</formula>
    </cfRule>
  </conditionalFormatting>
  <conditionalFormatting sqref="L76">
    <cfRule type="expression" dxfId="5685" priority="642">
      <formula>IF(L76&lt;0, TRUE, IF(AND(L76&gt;0,Z76=""),TRUE,FALSE))</formula>
    </cfRule>
  </conditionalFormatting>
  <conditionalFormatting sqref="L77">
    <cfRule type="expression" dxfId="5684" priority="641">
      <formula>IF(L77&lt;0, TRUE, IF(AND(L77&gt;0,Z77=""),TRUE,FALSE))</formula>
    </cfRule>
  </conditionalFormatting>
  <conditionalFormatting sqref="L78">
    <cfRule type="expression" dxfId="5683" priority="640">
      <formula>IF(L78&lt;0, TRUE, IF(AND(L78&gt;0,Z78=""),TRUE,FALSE))</formula>
    </cfRule>
  </conditionalFormatting>
  <conditionalFormatting sqref="L79">
    <cfRule type="expression" dxfId="5682" priority="639">
      <formula>IF(L79&lt;0, TRUE, IF(AND(L79&gt;0,Z79=""),TRUE,FALSE))</formula>
    </cfRule>
  </conditionalFormatting>
  <conditionalFormatting sqref="L80">
    <cfRule type="expression" dxfId="5681" priority="638">
      <formula>IF(L80&lt;0, TRUE, IF(AND(L80&gt;0,Z80=""),TRUE,FALSE))</formula>
    </cfRule>
  </conditionalFormatting>
  <conditionalFormatting sqref="L81">
    <cfRule type="expression" dxfId="5680" priority="637">
      <formula>IF(L81&lt;0, TRUE, IF(AND(L81&gt;0,Z81=""),TRUE,FALSE))</formula>
    </cfRule>
  </conditionalFormatting>
  <conditionalFormatting sqref="L82">
    <cfRule type="expression" dxfId="5679" priority="636">
      <formula>IF(L82&lt;0, TRUE, IF(AND(L82&gt;0,Z82=""),TRUE,FALSE))</formula>
    </cfRule>
  </conditionalFormatting>
  <conditionalFormatting sqref="L83">
    <cfRule type="expression" dxfId="5678" priority="635">
      <formula>IF(L83&lt;0, TRUE, IF(AND(L83&gt;0,Z83=""),TRUE,FALSE))</formula>
    </cfRule>
  </conditionalFormatting>
  <conditionalFormatting sqref="L84">
    <cfRule type="expression" dxfId="5677" priority="634">
      <formula>IF(L84&lt;0, TRUE, IF(AND(L84&gt;0,Z84=""),TRUE,FALSE))</formula>
    </cfRule>
  </conditionalFormatting>
  <conditionalFormatting sqref="L85">
    <cfRule type="expression" dxfId="5676" priority="633">
      <formula>IF(L85&lt;0, TRUE, IF(AND(L85&gt;0,Z85=""),TRUE,FALSE))</formula>
    </cfRule>
  </conditionalFormatting>
  <conditionalFormatting sqref="L86">
    <cfRule type="expression" dxfId="5675" priority="632">
      <formula>IF(L86&lt;0, TRUE, IF(AND(L86&gt;0,Z86=""),TRUE,FALSE))</formula>
    </cfRule>
  </conditionalFormatting>
  <conditionalFormatting sqref="L87">
    <cfRule type="expression" dxfId="5674" priority="631">
      <formula>IF(L87&lt;0, TRUE, IF(AND(L87&gt;0,Z87=""),TRUE,FALSE))</formula>
    </cfRule>
  </conditionalFormatting>
  <conditionalFormatting sqref="L88">
    <cfRule type="expression" dxfId="5673" priority="630">
      <formula>IF(L88&lt;0, TRUE, IF(AND(L88&gt;0,Z88=""),TRUE,FALSE))</formula>
    </cfRule>
  </conditionalFormatting>
  <conditionalFormatting sqref="L89">
    <cfRule type="expression" dxfId="5672" priority="629">
      <formula>IF(L89&lt;0, TRUE, IF(AND(L89&gt;0,Z89=""),TRUE,FALSE))</formula>
    </cfRule>
  </conditionalFormatting>
  <conditionalFormatting sqref="L90">
    <cfRule type="expression" dxfId="5671" priority="628">
      <formula>IF(L90&lt;0, TRUE, IF(AND(L90&gt;0,Z90=""),TRUE,FALSE))</formula>
    </cfRule>
  </conditionalFormatting>
  <conditionalFormatting sqref="L91">
    <cfRule type="expression" dxfId="5670" priority="627">
      <formula>IF(L91&lt;0, TRUE, IF(AND(L91&gt;0,Z91=""),TRUE,FALSE))</formula>
    </cfRule>
  </conditionalFormatting>
  <conditionalFormatting sqref="L92">
    <cfRule type="expression" dxfId="5669" priority="626">
      <formula>IF(L92&lt;0, TRUE, IF(AND(L92&gt;0,Z92=""),TRUE,FALSE))</formula>
    </cfRule>
  </conditionalFormatting>
  <conditionalFormatting sqref="L93">
    <cfRule type="expression" dxfId="5668" priority="625">
      <formula>IF(L93&lt;0, TRUE, IF(AND(L93&gt;0,Z93=""),TRUE,FALSE))</formula>
    </cfRule>
  </conditionalFormatting>
  <conditionalFormatting sqref="P94">
    <cfRule type="expression" dxfId="5667" priority="611">
      <formula>IF(P94&lt;0, TRUE, IF(AND(P94&gt;0,AD94=""),TRUE,FALSE))</formula>
    </cfRule>
  </conditionalFormatting>
  <conditionalFormatting sqref="P60">
    <cfRule type="expression" dxfId="5666" priority="608">
      <formula>IF(P60&lt;0, TRUE, IF(AND(P60&gt;0,AD60=""),TRUE,FALSE))</formula>
    </cfRule>
  </conditionalFormatting>
  <conditionalFormatting sqref="P61">
    <cfRule type="expression" dxfId="5665" priority="607">
      <formula>IF(P61&lt;0, TRUE, IF(AND(P61&gt;0,AD61=""),TRUE,FALSE))</formula>
    </cfRule>
  </conditionalFormatting>
  <conditionalFormatting sqref="P62">
    <cfRule type="expression" dxfId="5664" priority="606">
      <formula>IF(P62&lt;0, TRUE, IF(AND(P62&gt;0,AD62=""),TRUE,FALSE))</formula>
    </cfRule>
  </conditionalFormatting>
  <conditionalFormatting sqref="P63">
    <cfRule type="expression" dxfId="5663" priority="605">
      <formula>IF(P63&lt;0, TRUE, IF(AND(P63&gt;0,AD63=""),TRUE,FALSE))</formula>
    </cfRule>
  </conditionalFormatting>
  <conditionalFormatting sqref="P64">
    <cfRule type="expression" dxfId="5662" priority="604">
      <formula>IF(P64&lt;0, TRUE, IF(AND(P64&gt;0,AD64=""),TRUE,FALSE))</formula>
    </cfRule>
  </conditionalFormatting>
  <conditionalFormatting sqref="P65:P71">
    <cfRule type="expression" dxfId="5661" priority="603">
      <formula>IF(P65&lt;0, TRUE, IF(AND(P65&gt;0,AD65=""),TRUE,FALSE))</formula>
    </cfRule>
  </conditionalFormatting>
  <conditionalFormatting sqref="P72">
    <cfRule type="expression" dxfId="5660" priority="596">
      <formula>IF(P72&lt;0, TRUE, IF(AND(P72&gt;0,AD72=""),TRUE,FALSE))</formula>
    </cfRule>
  </conditionalFormatting>
  <conditionalFormatting sqref="P73">
    <cfRule type="expression" dxfId="5659" priority="595">
      <formula>IF(P73&lt;0, TRUE, IF(AND(P73&gt;0,AD73=""),TRUE,FALSE))</formula>
    </cfRule>
  </conditionalFormatting>
  <conditionalFormatting sqref="P74">
    <cfRule type="expression" dxfId="5658" priority="594">
      <formula>IF(P74&lt;0, TRUE, IF(AND(P74&gt;0,AD74=""),TRUE,FALSE))</formula>
    </cfRule>
  </conditionalFormatting>
  <conditionalFormatting sqref="P75">
    <cfRule type="expression" dxfId="5657" priority="593">
      <formula>IF(P75&lt;0, TRUE, IF(AND(P75&gt;0,AD75=""),TRUE,FALSE))</formula>
    </cfRule>
  </conditionalFormatting>
  <conditionalFormatting sqref="P76">
    <cfRule type="expression" dxfId="5656" priority="592">
      <formula>IF(P76&lt;0, TRUE, IF(AND(P76&gt;0,AD76=""),TRUE,FALSE))</formula>
    </cfRule>
  </conditionalFormatting>
  <conditionalFormatting sqref="P77">
    <cfRule type="expression" dxfId="5655" priority="591">
      <formula>IF(P77&lt;0, TRUE, IF(AND(P77&gt;0,AD77=""),TRUE,FALSE))</formula>
    </cfRule>
  </conditionalFormatting>
  <conditionalFormatting sqref="P78">
    <cfRule type="expression" dxfId="5654" priority="590">
      <formula>IF(P78&lt;0, TRUE, IF(AND(P78&gt;0,AD78=""),TRUE,FALSE))</formula>
    </cfRule>
  </conditionalFormatting>
  <conditionalFormatting sqref="P79">
    <cfRule type="expression" dxfId="5653" priority="589">
      <formula>IF(P79&lt;0, TRUE, IF(AND(P79&gt;0,AD79=""),TRUE,FALSE))</formula>
    </cfRule>
  </conditionalFormatting>
  <conditionalFormatting sqref="P80">
    <cfRule type="expression" dxfId="5652" priority="588">
      <formula>IF(P80&lt;0, TRUE, IF(AND(P80&gt;0,AD80=""),TRUE,FALSE))</formula>
    </cfRule>
  </conditionalFormatting>
  <conditionalFormatting sqref="P81">
    <cfRule type="expression" dxfId="5651" priority="587">
      <formula>IF(P81&lt;0, TRUE, IF(AND(P81&gt;0,AD81=""),TRUE,FALSE))</formula>
    </cfRule>
  </conditionalFormatting>
  <conditionalFormatting sqref="P82">
    <cfRule type="expression" dxfId="5650" priority="586">
      <formula>IF(P82&lt;0, TRUE, IF(AND(P82&gt;0,AD82=""),TRUE,FALSE))</formula>
    </cfRule>
  </conditionalFormatting>
  <conditionalFormatting sqref="P83">
    <cfRule type="expression" dxfId="5649" priority="585">
      <formula>IF(P83&lt;0, TRUE, IF(AND(P83&gt;0,AD83=""),TRUE,FALSE))</formula>
    </cfRule>
  </conditionalFormatting>
  <conditionalFormatting sqref="P84">
    <cfRule type="expression" dxfId="5648" priority="584">
      <formula>IF(P84&lt;0, TRUE, IF(AND(P84&gt;0,AD84=""),TRUE,FALSE))</formula>
    </cfRule>
  </conditionalFormatting>
  <conditionalFormatting sqref="P85">
    <cfRule type="expression" dxfId="5647" priority="583">
      <formula>IF(P85&lt;0, TRUE, IF(AND(P85&gt;0,AD85=""),TRUE,FALSE))</formula>
    </cfRule>
  </conditionalFormatting>
  <conditionalFormatting sqref="P86">
    <cfRule type="expression" dxfId="5646" priority="582">
      <formula>IF(P86&lt;0, TRUE, IF(AND(P86&gt;0,AD86=""),TRUE,FALSE))</formula>
    </cfRule>
  </conditionalFormatting>
  <conditionalFormatting sqref="P87">
    <cfRule type="expression" dxfId="5645" priority="581">
      <formula>IF(P87&lt;0, TRUE, IF(AND(P87&gt;0,AD87=""),TRUE,FALSE))</formula>
    </cfRule>
  </conditionalFormatting>
  <conditionalFormatting sqref="P88">
    <cfRule type="expression" dxfId="5644" priority="580">
      <formula>IF(P88&lt;0, TRUE, IF(AND(P88&gt;0,AD88=""),TRUE,FALSE))</formula>
    </cfRule>
  </conditionalFormatting>
  <conditionalFormatting sqref="P89">
    <cfRule type="expression" dxfId="5643" priority="579">
      <formula>IF(P89&lt;0, TRUE, IF(AND(P89&gt;0,AD89=""),TRUE,FALSE))</formula>
    </cfRule>
  </conditionalFormatting>
  <conditionalFormatting sqref="P90">
    <cfRule type="expression" dxfId="5642" priority="578">
      <formula>IF(P90&lt;0, TRUE, IF(AND(P90&gt;0,AD90=""),TRUE,FALSE))</formula>
    </cfRule>
  </conditionalFormatting>
  <conditionalFormatting sqref="P91">
    <cfRule type="expression" dxfId="5641" priority="577">
      <formula>IF(P91&lt;0, TRUE, IF(AND(P91&gt;0,AD91=""),TRUE,FALSE))</formula>
    </cfRule>
  </conditionalFormatting>
  <conditionalFormatting sqref="P92">
    <cfRule type="expression" dxfId="5640" priority="576">
      <formula>IF(P92&lt;0, TRUE, IF(AND(P92&gt;0,AD92=""),TRUE,FALSE))</formula>
    </cfRule>
  </conditionalFormatting>
  <conditionalFormatting sqref="P93">
    <cfRule type="expression" dxfId="5639" priority="575">
      <formula>IF(P93&lt;0, TRUE, IF(AND(P93&gt;0,AD93=""),TRUE,FALSE))</formula>
    </cfRule>
  </conditionalFormatting>
  <conditionalFormatting sqref="R94">
    <cfRule type="expression" dxfId="5638" priority="561">
      <formula>IF(R94&lt;0, TRUE, IF(AND(R94&gt;0,AF94=""),TRUE,FALSE))</formula>
    </cfRule>
  </conditionalFormatting>
  <conditionalFormatting sqref="R60">
    <cfRule type="expression" dxfId="5637" priority="558">
      <formula>IF(R60&lt;0, TRUE, IF(AND(R60&gt;0,AF60=""),TRUE,FALSE))</formula>
    </cfRule>
  </conditionalFormatting>
  <conditionalFormatting sqref="R61">
    <cfRule type="expression" dxfId="5636" priority="557">
      <formula>IF(R61&lt;0, TRUE, IF(AND(R61&gt;0,AF61=""),TRUE,FALSE))</formula>
    </cfRule>
  </conditionalFormatting>
  <conditionalFormatting sqref="R62">
    <cfRule type="expression" dxfId="5635" priority="556">
      <formula>IF(R62&lt;0, TRUE, IF(AND(R62&gt;0,AF62=""),TRUE,FALSE))</formula>
    </cfRule>
  </conditionalFormatting>
  <conditionalFormatting sqref="R63">
    <cfRule type="expression" dxfId="5634" priority="555">
      <formula>IF(R63&lt;0, TRUE, IF(AND(R63&gt;0,AF63=""),TRUE,FALSE))</formula>
    </cfRule>
  </conditionalFormatting>
  <conditionalFormatting sqref="R64">
    <cfRule type="expression" dxfId="5633" priority="554">
      <formula>IF(R64&lt;0, TRUE, IF(AND(R64&gt;0,AF64=""),TRUE,FALSE))</formula>
    </cfRule>
  </conditionalFormatting>
  <conditionalFormatting sqref="R65:R71">
    <cfRule type="expression" dxfId="5632" priority="553">
      <formula>IF(R65&lt;0, TRUE, IF(AND(R65&gt;0,AF65=""),TRUE,FALSE))</formula>
    </cfRule>
  </conditionalFormatting>
  <conditionalFormatting sqref="R72">
    <cfRule type="expression" dxfId="5631" priority="546">
      <formula>IF(R72&lt;0, TRUE, IF(AND(R72&gt;0,AF72=""),TRUE,FALSE))</formula>
    </cfRule>
  </conditionalFormatting>
  <conditionalFormatting sqref="R73">
    <cfRule type="expression" dxfId="5630" priority="545">
      <formula>IF(R73&lt;0, TRUE, IF(AND(R73&gt;0,AF73=""),TRUE,FALSE))</formula>
    </cfRule>
  </conditionalFormatting>
  <conditionalFormatting sqref="R74">
    <cfRule type="expression" dxfId="5629" priority="544">
      <formula>IF(R74&lt;0, TRUE, IF(AND(R74&gt;0,AF74=""),TRUE,FALSE))</formula>
    </cfRule>
  </conditionalFormatting>
  <conditionalFormatting sqref="R75">
    <cfRule type="expression" dxfId="5628" priority="543">
      <formula>IF(R75&lt;0, TRUE, IF(AND(R75&gt;0,AF75=""),TRUE,FALSE))</formula>
    </cfRule>
  </conditionalFormatting>
  <conditionalFormatting sqref="R76">
    <cfRule type="expression" dxfId="5627" priority="542">
      <formula>IF(R76&lt;0, TRUE, IF(AND(R76&gt;0,AF76=""),TRUE,FALSE))</formula>
    </cfRule>
  </conditionalFormatting>
  <conditionalFormatting sqref="R77">
    <cfRule type="expression" dxfId="5626" priority="541">
      <formula>IF(R77&lt;0, TRUE, IF(AND(R77&gt;0,AF77=""),TRUE,FALSE))</formula>
    </cfRule>
  </conditionalFormatting>
  <conditionalFormatting sqref="R78">
    <cfRule type="expression" dxfId="5625" priority="540">
      <formula>IF(R78&lt;0, TRUE, IF(AND(R78&gt;0,AF78=""),TRUE,FALSE))</formula>
    </cfRule>
  </conditionalFormatting>
  <conditionalFormatting sqref="R79">
    <cfRule type="expression" dxfId="5624" priority="539">
      <formula>IF(R79&lt;0, TRUE, IF(AND(R79&gt;0,AF79=""),TRUE,FALSE))</formula>
    </cfRule>
  </conditionalFormatting>
  <conditionalFormatting sqref="R80">
    <cfRule type="expression" dxfId="5623" priority="538">
      <formula>IF(R80&lt;0, TRUE, IF(AND(R80&gt;0,AF80=""),TRUE,FALSE))</formula>
    </cfRule>
  </conditionalFormatting>
  <conditionalFormatting sqref="R81">
    <cfRule type="expression" dxfId="5622" priority="537">
      <formula>IF(R81&lt;0, TRUE, IF(AND(R81&gt;0,AF81=""),TRUE,FALSE))</formula>
    </cfRule>
  </conditionalFormatting>
  <conditionalFormatting sqref="R82">
    <cfRule type="expression" dxfId="5621" priority="536">
      <formula>IF(R82&lt;0, TRUE, IF(AND(R82&gt;0,AF82=""),TRUE,FALSE))</formula>
    </cfRule>
  </conditionalFormatting>
  <conditionalFormatting sqref="R83">
    <cfRule type="expression" dxfId="5620" priority="535">
      <formula>IF(R83&lt;0, TRUE, IF(AND(R83&gt;0,AF83=""),TRUE,FALSE))</formula>
    </cfRule>
  </conditionalFormatting>
  <conditionalFormatting sqref="R84">
    <cfRule type="expression" dxfId="5619" priority="534">
      <formula>IF(R84&lt;0, TRUE, IF(AND(R84&gt;0,AF84=""),TRUE,FALSE))</formula>
    </cfRule>
  </conditionalFormatting>
  <conditionalFormatting sqref="R85">
    <cfRule type="expression" dxfId="5618" priority="533">
      <formula>IF(R85&lt;0, TRUE, IF(AND(R85&gt;0,AF85=""),TRUE,FALSE))</formula>
    </cfRule>
  </conditionalFormatting>
  <conditionalFormatting sqref="R86">
    <cfRule type="expression" dxfId="5617" priority="532">
      <formula>IF(R86&lt;0, TRUE, IF(AND(R86&gt;0,AF86=""),TRUE,FALSE))</formula>
    </cfRule>
  </conditionalFormatting>
  <conditionalFormatting sqref="R87">
    <cfRule type="expression" dxfId="5616" priority="531">
      <formula>IF(R87&lt;0, TRUE, IF(AND(R87&gt;0,AF87=""),TRUE,FALSE))</formula>
    </cfRule>
  </conditionalFormatting>
  <conditionalFormatting sqref="R88">
    <cfRule type="expression" dxfId="5615" priority="530">
      <formula>IF(R88&lt;0, TRUE, IF(AND(R88&gt;0,AF88=""),TRUE,FALSE))</formula>
    </cfRule>
  </conditionalFormatting>
  <conditionalFormatting sqref="R89">
    <cfRule type="expression" dxfId="5614" priority="529">
      <formula>IF(R89&lt;0, TRUE, IF(AND(R89&gt;0,AF89=""),TRUE,FALSE))</formula>
    </cfRule>
  </conditionalFormatting>
  <conditionalFormatting sqref="R90">
    <cfRule type="expression" dxfId="5613" priority="528">
      <formula>IF(R90&lt;0, TRUE, IF(AND(R90&gt;0,AF90=""),TRUE,FALSE))</formula>
    </cfRule>
  </conditionalFormatting>
  <conditionalFormatting sqref="R91">
    <cfRule type="expression" dxfId="5612" priority="527">
      <formula>IF(R91&lt;0, TRUE, IF(AND(R91&gt;0,AF91=""),TRUE,FALSE))</formula>
    </cfRule>
  </conditionalFormatting>
  <conditionalFormatting sqref="R92">
    <cfRule type="expression" dxfId="5611" priority="526">
      <formula>IF(R92&lt;0, TRUE, IF(AND(R92&gt;0,AF92=""),TRUE,FALSE))</formula>
    </cfRule>
  </conditionalFormatting>
  <conditionalFormatting sqref="R93">
    <cfRule type="expression" dxfId="5610" priority="525">
      <formula>IF(R93&lt;0, TRUE, IF(AND(R93&gt;0,AF93=""),TRUE,FALSE))</formula>
    </cfRule>
  </conditionalFormatting>
  <conditionalFormatting sqref="T94">
    <cfRule type="expression" dxfId="5609" priority="511">
      <formula>IF(T94&lt;0, TRUE, IF(AND(T94&gt;0,AH94=""),TRUE,FALSE))</formula>
    </cfRule>
  </conditionalFormatting>
  <conditionalFormatting sqref="T60">
    <cfRule type="expression" dxfId="5608" priority="508">
      <formula>IF(T60&lt;0, TRUE, IF(AND(T60&gt;0,AH60=""),TRUE,FALSE))</formula>
    </cfRule>
  </conditionalFormatting>
  <conditionalFormatting sqref="T61">
    <cfRule type="expression" dxfId="5607" priority="507">
      <formula>IF(T61&lt;0, TRUE, IF(AND(T61&gt;0,AH61=""),TRUE,FALSE))</formula>
    </cfRule>
  </conditionalFormatting>
  <conditionalFormatting sqref="T62">
    <cfRule type="expression" dxfId="5606" priority="506">
      <formula>IF(T62&lt;0, TRUE, IF(AND(T62&gt;0,AH62=""),TRUE,FALSE))</formula>
    </cfRule>
  </conditionalFormatting>
  <conditionalFormatting sqref="T63">
    <cfRule type="expression" dxfId="5605" priority="505">
      <formula>IF(T63&lt;0, TRUE, IF(AND(T63&gt;0,AH63=""),TRUE,FALSE))</formula>
    </cfRule>
  </conditionalFormatting>
  <conditionalFormatting sqref="T64">
    <cfRule type="expression" dxfId="5604" priority="504">
      <formula>IF(T64&lt;0, TRUE, IF(AND(T64&gt;0,AH64=""),TRUE,FALSE))</formula>
    </cfRule>
  </conditionalFormatting>
  <conditionalFormatting sqref="T65:T71">
    <cfRule type="expression" dxfId="5603" priority="503">
      <formula>IF(T65&lt;0, TRUE, IF(AND(T65&gt;0,AH65=""),TRUE,FALSE))</formula>
    </cfRule>
  </conditionalFormatting>
  <conditionalFormatting sqref="T72">
    <cfRule type="expression" dxfId="5602" priority="496">
      <formula>IF(T72&lt;0, TRUE, IF(AND(T72&gt;0,AH72=""),TRUE,FALSE))</formula>
    </cfRule>
  </conditionalFormatting>
  <conditionalFormatting sqref="T73">
    <cfRule type="expression" dxfId="5601" priority="495">
      <formula>IF(T73&lt;0, TRUE, IF(AND(T73&gt;0,AH73=""),TRUE,FALSE))</formula>
    </cfRule>
  </conditionalFormatting>
  <conditionalFormatting sqref="T74">
    <cfRule type="expression" dxfId="5600" priority="494">
      <formula>IF(T74&lt;0, TRUE, IF(AND(T74&gt;0,AH74=""),TRUE,FALSE))</formula>
    </cfRule>
  </conditionalFormatting>
  <conditionalFormatting sqref="T75">
    <cfRule type="expression" dxfId="5599" priority="493">
      <formula>IF(T75&lt;0, TRUE, IF(AND(T75&gt;0,AH75=""),TRUE,FALSE))</formula>
    </cfRule>
  </conditionalFormatting>
  <conditionalFormatting sqref="T76">
    <cfRule type="expression" dxfId="5598" priority="492">
      <formula>IF(T76&lt;0, TRUE, IF(AND(T76&gt;0,AH76=""),TRUE,FALSE))</formula>
    </cfRule>
  </conditionalFormatting>
  <conditionalFormatting sqref="T77">
    <cfRule type="expression" dxfId="5597" priority="491">
      <formula>IF(T77&lt;0, TRUE, IF(AND(T77&gt;0,AH77=""),TRUE,FALSE))</formula>
    </cfRule>
  </conditionalFormatting>
  <conditionalFormatting sqref="T78">
    <cfRule type="expression" dxfId="5596" priority="490">
      <formula>IF(T78&lt;0, TRUE, IF(AND(T78&gt;0,AH78=""),TRUE,FALSE))</formula>
    </cfRule>
  </conditionalFormatting>
  <conditionalFormatting sqref="T79">
    <cfRule type="expression" dxfId="5595" priority="489">
      <formula>IF(T79&lt;0, TRUE, IF(AND(T79&gt;0,AH79=""),TRUE,FALSE))</formula>
    </cfRule>
  </conditionalFormatting>
  <conditionalFormatting sqref="T80">
    <cfRule type="expression" dxfId="5594" priority="488">
      <formula>IF(T80&lt;0, TRUE, IF(AND(T80&gt;0,AH80=""),TRUE,FALSE))</formula>
    </cfRule>
  </conditionalFormatting>
  <conditionalFormatting sqref="T81">
    <cfRule type="expression" dxfId="5593" priority="487">
      <formula>IF(T81&lt;0, TRUE, IF(AND(T81&gt;0,AH81=""),TRUE,FALSE))</formula>
    </cfRule>
  </conditionalFormatting>
  <conditionalFormatting sqref="T82">
    <cfRule type="expression" dxfId="5592" priority="486">
      <formula>IF(T82&lt;0, TRUE, IF(AND(T82&gt;0,AH82=""),TRUE,FALSE))</formula>
    </cfRule>
  </conditionalFormatting>
  <conditionalFormatting sqref="T83">
    <cfRule type="expression" dxfId="5591" priority="485">
      <formula>IF(T83&lt;0, TRUE, IF(AND(T83&gt;0,AH83=""),TRUE,FALSE))</formula>
    </cfRule>
  </conditionalFormatting>
  <conditionalFormatting sqref="T84">
    <cfRule type="expression" dxfId="5590" priority="484">
      <formula>IF(T84&lt;0, TRUE, IF(AND(T84&gt;0,AH84=""),TRUE,FALSE))</formula>
    </cfRule>
  </conditionalFormatting>
  <conditionalFormatting sqref="T85">
    <cfRule type="expression" dxfId="5589" priority="483">
      <formula>IF(T85&lt;0, TRUE, IF(AND(T85&gt;0,AH85=""),TRUE,FALSE))</formula>
    </cfRule>
  </conditionalFormatting>
  <conditionalFormatting sqref="T86">
    <cfRule type="expression" dxfId="5588" priority="482">
      <formula>IF(T86&lt;0, TRUE, IF(AND(T86&gt;0,AH86=""),TRUE,FALSE))</formula>
    </cfRule>
  </conditionalFormatting>
  <conditionalFormatting sqref="T87">
    <cfRule type="expression" dxfId="5587" priority="481">
      <formula>IF(T87&lt;0, TRUE, IF(AND(T87&gt;0,AH87=""),TRUE,FALSE))</formula>
    </cfRule>
  </conditionalFormatting>
  <conditionalFormatting sqref="T88">
    <cfRule type="expression" dxfId="5586" priority="480">
      <formula>IF(T88&lt;0, TRUE, IF(AND(T88&gt;0,AH88=""),TRUE,FALSE))</formula>
    </cfRule>
  </conditionalFormatting>
  <conditionalFormatting sqref="T89">
    <cfRule type="expression" dxfId="5585" priority="479">
      <formula>IF(T89&lt;0, TRUE, IF(AND(T89&gt;0,AH89=""),TRUE,FALSE))</formula>
    </cfRule>
  </conditionalFormatting>
  <conditionalFormatting sqref="T90">
    <cfRule type="expression" dxfId="5584" priority="478">
      <formula>IF(T90&lt;0, TRUE, IF(AND(T90&gt;0,AH90=""),TRUE,FALSE))</formula>
    </cfRule>
  </conditionalFormatting>
  <conditionalFormatting sqref="T91">
    <cfRule type="expression" dxfId="5583" priority="477">
      <formula>IF(T91&lt;0, TRUE, IF(AND(T91&gt;0,AH91=""),TRUE,FALSE))</formula>
    </cfRule>
  </conditionalFormatting>
  <conditionalFormatting sqref="T92">
    <cfRule type="expression" dxfId="5582" priority="476">
      <formula>IF(T92&lt;0, TRUE, IF(AND(T92&gt;0,AH92=""),TRUE,FALSE))</formula>
    </cfRule>
  </conditionalFormatting>
  <conditionalFormatting sqref="T93">
    <cfRule type="expression" dxfId="5581" priority="475">
      <formula>IF(T93&lt;0, TRUE, IF(AND(T93&gt;0,AH93=""),TRUE,FALSE))</formula>
    </cfRule>
  </conditionalFormatting>
  <conditionalFormatting sqref="H99">
    <cfRule type="expression" dxfId="5580" priority="474">
      <formula>IF(H99&lt;0, TRUE, IF(AND(H99&gt;0,V99=""),TRUE,FALSE))</formula>
    </cfRule>
  </conditionalFormatting>
  <conditionalFormatting sqref="H100">
    <cfRule type="expression" dxfId="5579" priority="473">
      <formula>IF(H100&lt;0, TRUE, IF(AND(H100&gt;0,V100=""),TRUE,FALSE))</formula>
    </cfRule>
  </conditionalFormatting>
  <conditionalFormatting sqref="H101">
    <cfRule type="expression" dxfId="5578" priority="472">
      <formula>IF(H101&lt;0, TRUE, IF(AND(H101&gt;0,V101=""),TRUE,FALSE))</formula>
    </cfRule>
  </conditionalFormatting>
  <conditionalFormatting sqref="H102">
    <cfRule type="expression" dxfId="5577" priority="471">
      <formula>IF(H102&lt;0, TRUE, IF(AND(H102&gt;0,V102=""),TRUE,FALSE))</formula>
    </cfRule>
  </conditionalFormatting>
  <conditionalFormatting sqref="H103">
    <cfRule type="expression" dxfId="5576" priority="470">
      <formula>IF(H103&lt;0, TRUE, IF(AND(H103&gt;0,V103=""),TRUE,FALSE))</formula>
    </cfRule>
  </conditionalFormatting>
  <conditionalFormatting sqref="H104">
    <cfRule type="expression" dxfId="5575" priority="469">
      <formula>IF(H104&lt;0, TRUE, IF(AND(H104&gt;0,V104=""),TRUE,FALSE))</formula>
    </cfRule>
  </conditionalFormatting>
  <conditionalFormatting sqref="H105">
    <cfRule type="expression" dxfId="5574" priority="468">
      <formula>IF(H105&lt;0, TRUE, IF(AND(H105&gt;0,V105=""),TRUE,FALSE))</formula>
    </cfRule>
  </conditionalFormatting>
  <conditionalFormatting sqref="H106">
    <cfRule type="expression" dxfId="5573" priority="467">
      <formula>IF(H106&lt;0, TRUE, IF(AND(H106&gt;0,V106=""),TRUE,FALSE))</formula>
    </cfRule>
  </conditionalFormatting>
  <conditionalFormatting sqref="H107">
    <cfRule type="expression" dxfId="5572" priority="466">
      <formula>IF(H107&lt;0, TRUE, IF(AND(H107&gt;0,V107=""),TRUE,FALSE))</formula>
    </cfRule>
  </conditionalFormatting>
  <conditionalFormatting sqref="H108">
    <cfRule type="expression" dxfId="5571" priority="465">
      <formula>IF(H108&lt;0, TRUE, IF(AND(H108&gt;0,V108=""),TRUE,FALSE))</formula>
    </cfRule>
  </conditionalFormatting>
  <conditionalFormatting sqref="H109">
    <cfRule type="expression" dxfId="5570" priority="464">
      <formula>IF(H109&lt;0, TRUE, IF(AND(H109&gt;0,V109=""),TRUE,FALSE))</formula>
    </cfRule>
  </conditionalFormatting>
  <conditionalFormatting sqref="H110">
    <cfRule type="expression" dxfId="5569" priority="463">
      <formula>IF(H110&lt;0, TRUE, IF(AND(H110&gt;0,V110=""),TRUE,FALSE))</formula>
    </cfRule>
  </conditionalFormatting>
  <conditionalFormatting sqref="H111">
    <cfRule type="expression" dxfId="5568" priority="462">
      <formula>IF(H111&lt;0, TRUE, IF(AND(H111&gt;0,V111=""),TRUE,FALSE))</formula>
    </cfRule>
  </conditionalFormatting>
  <conditionalFormatting sqref="H112">
    <cfRule type="expression" dxfId="5567" priority="461">
      <formula>IF(H112&lt;0, TRUE, IF(AND(H112&gt;0,V112=""),TRUE,FALSE))</formula>
    </cfRule>
  </conditionalFormatting>
  <conditionalFormatting sqref="J99">
    <cfRule type="expression" dxfId="5566" priority="459">
      <formula>IF(J99&lt;0, TRUE, IF(AND(J99&gt;0,X99=""),TRUE,FALSE))</formula>
    </cfRule>
  </conditionalFormatting>
  <conditionalFormatting sqref="J100">
    <cfRule type="expression" dxfId="5565" priority="458">
      <formula>IF(J100&lt;0, TRUE, IF(AND(J100&gt;0,X100=""),TRUE,FALSE))</formula>
    </cfRule>
  </conditionalFormatting>
  <conditionalFormatting sqref="J101">
    <cfRule type="expression" dxfId="5564" priority="457">
      <formula>IF(J101&lt;0, TRUE, IF(AND(J101&gt;0,X101=""),TRUE,FALSE))</formula>
    </cfRule>
  </conditionalFormatting>
  <conditionalFormatting sqref="J102">
    <cfRule type="expression" dxfId="5563" priority="456">
      <formula>IF(J102&lt;0, TRUE, IF(AND(J102&gt;0,X102=""),TRUE,FALSE))</formula>
    </cfRule>
  </conditionalFormatting>
  <conditionalFormatting sqref="J103">
    <cfRule type="expression" dxfId="5562" priority="455">
      <formula>IF(J103&lt;0, TRUE, IF(AND(J103&gt;0,X103=""),TRUE,FALSE))</formula>
    </cfRule>
  </conditionalFormatting>
  <conditionalFormatting sqref="J104">
    <cfRule type="expression" dxfId="5561" priority="454">
      <formula>IF(J104&lt;0, TRUE, IF(AND(J104&gt;0,X104=""),TRUE,FALSE))</formula>
    </cfRule>
  </conditionalFormatting>
  <conditionalFormatting sqref="J105">
    <cfRule type="expression" dxfId="5560" priority="453">
      <formula>IF(J105&lt;0, TRUE, IF(AND(J105&gt;0,X105=""),TRUE,FALSE))</formula>
    </cfRule>
  </conditionalFormatting>
  <conditionalFormatting sqref="J106">
    <cfRule type="expression" dxfId="5559" priority="452">
      <formula>IF(J106&lt;0, TRUE, IF(AND(J106&gt;0,X106=""),TRUE,FALSE))</formula>
    </cfRule>
  </conditionalFormatting>
  <conditionalFormatting sqref="J107">
    <cfRule type="expression" dxfId="5558" priority="451">
      <formula>IF(J107&lt;0, TRUE, IF(AND(J107&gt;0,X107=""),TRUE,FALSE))</formula>
    </cfRule>
  </conditionalFormatting>
  <conditionalFormatting sqref="J108">
    <cfRule type="expression" dxfId="5557" priority="450">
      <formula>IF(J108&lt;0, TRUE, IF(AND(J108&gt;0,X108=""),TRUE,FALSE))</formula>
    </cfRule>
  </conditionalFormatting>
  <conditionalFormatting sqref="J109">
    <cfRule type="expression" dxfId="5556" priority="449">
      <formula>IF(J109&lt;0, TRUE, IF(AND(J109&gt;0,X109=""),TRUE,FALSE))</formula>
    </cfRule>
  </conditionalFormatting>
  <conditionalFormatting sqref="J110">
    <cfRule type="expression" dxfId="5555" priority="448">
      <formula>IF(J110&lt;0, TRUE, IF(AND(J110&gt;0,X110=""),TRUE,FALSE))</formula>
    </cfRule>
  </conditionalFormatting>
  <conditionalFormatting sqref="J111">
    <cfRule type="expression" dxfId="5554" priority="447">
      <formula>IF(J111&lt;0, TRUE, IF(AND(J111&gt;0,X111=""),TRUE,FALSE))</formula>
    </cfRule>
  </conditionalFormatting>
  <conditionalFormatting sqref="J112">
    <cfRule type="expression" dxfId="5553" priority="446">
      <formula>IF(J112&lt;0, TRUE, IF(AND(J112&gt;0,X112=""),TRUE,FALSE))</formula>
    </cfRule>
  </conditionalFormatting>
  <conditionalFormatting sqref="L99">
    <cfRule type="expression" dxfId="5552" priority="444">
      <formula>IF(L99&lt;0, TRUE, IF(AND(L99&gt;0,Z99=""),TRUE,FALSE))</formula>
    </cfRule>
  </conditionalFormatting>
  <conditionalFormatting sqref="L100">
    <cfRule type="expression" dxfId="5551" priority="443">
      <formula>IF(L100&lt;0, TRUE, IF(AND(L100&gt;0,Z100=""),TRUE,FALSE))</formula>
    </cfRule>
  </conditionalFormatting>
  <conditionalFormatting sqref="L101">
    <cfRule type="expression" dxfId="5550" priority="442">
      <formula>IF(L101&lt;0, TRUE, IF(AND(L101&gt;0,Z101=""),TRUE,FALSE))</formula>
    </cfRule>
  </conditionalFormatting>
  <conditionalFormatting sqref="L102">
    <cfRule type="expression" dxfId="5549" priority="441">
      <formula>IF(L102&lt;0, TRUE, IF(AND(L102&gt;0,Z102=""),TRUE,FALSE))</formula>
    </cfRule>
  </conditionalFormatting>
  <conditionalFormatting sqref="L103">
    <cfRule type="expression" dxfId="5548" priority="440">
      <formula>IF(L103&lt;0, TRUE, IF(AND(L103&gt;0,Z103=""),TRUE,FALSE))</formula>
    </cfRule>
  </conditionalFormatting>
  <conditionalFormatting sqref="L104">
    <cfRule type="expression" dxfId="5547" priority="439">
      <formula>IF(L104&lt;0, TRUE, IF(AND(L104&gt;0,Z104=""),TRUE,FALSE))</formula>
    </cfRule>
  </conditionalFormatting>
  <conditionalFormatting sqref="L105">
    <cfRule type="expression" dxfId="5546" priority="438">
      <formula>IF(L105&lt;0, TRUE, IF(AND(L105&gt;0,Z105=""),TRUE,FALSE))</formula>
    </cfRule>
  </conditionalFormatting>
  <conditionalFormatting sqref="L106">
    <cfRule type="expression" dxfId="5545" priority="437">
      <formula>IF(L106&lt;0, TRUE, IF(AND(L106&gt;0,Z106=""),TRUE,FALSE))</formula>
    </cfRule>
  </conditionalFormatting>
  <conditionalFormatting sqref="L107">
    <cfRule type="expression" dxfId="5544" priority="436">
      <formula>IF(L107&lt;0, TRUE, IF(AND(L107&gt;0,Z107=""),TRUE,FALSE))</formula>
    </cfRule>
  </conditionalFormatting>
  <conditionalFormatting sqref="L108">
    <cfRule type="expression" dxfId="5543" priority="435">
      <formula>IF(L108&lt;0, TRUE, IF(AND(L108&gt;0,Z108=""),TRUE,FALSE))</formula>
    </cfRule>
  </conditionalFormatting>
  <conditionalFormatting sqref="L109">
    <cfRule type="expression" dxfId="5542" priority="434">
      <formula>IF(L109&lt;0, TRUE, IF(AND(L109&gt;0,Z109=""),TRUE,FALSE))</formula>
    </cfRule>
  </conditionalFormatting>
  <conditionalFormatting sqref="L110">
    <cfRule type="expression" dxfId="5541" priority="433">
      <formula>IF(L110&lt;0, TRUE, IF(AND(L110&gt;0,Z110=""),TRUE,FALSE))</formula>
    </cfRule>
  </conditionalFormatting>
  <conditionalFormatting sqref="L111">
    <cfRule type="expression" dxfId="5540" priority="432">
      <formula>IF(L111&lt;0, TRUE, IF(AND(L111&gt;0,Z111=""),TRUE,FALSE))</formula>
    </cfRule>
  </conditionalFormatting>
  <conditionalFormatting sqref="L112">
    <cfRule type="expression" dxfId="5539" priority="431">
      <formula>IF(L112&lt;0, TRUE, IF(AND(L112&gt;0,Z112=""),TRUE,FALSE))</formula>
    </cfRule>
  </conditionalFormatting>
  <conditionalFormatting sqref="P99">
    <cfRule type="expression" dxfId="5538" priority="429">
      <formula>IF(P99&lt;0, TRUE, IF(AND(P99&gt;0,AD99=""),TRUE,FALSE))</formula>
    </cfRule>
  </conditionalFormatting>
  <conditionalFormatting sqref="P100">
    <cfRule type="expression" dxfId="5537" priority="428">
      <formula>IF(P100&lt;0, TRUE, IF(AND(P100&gt;0,AD100=""),TRUE,FALSE))</formula>
    </cfRule>
  </conditionalFormatting>
  <conditionalFormatting sqref="P101">
    <cfRule type="expression" dxfId="5536" priority="427">
      <formula>IF(P101&lt;0, TRUE, IF(AND(P101&gt;0,AD101=""),TRUE,FALSE))</formula>
    </cfRule>
  </conditionalFormatting>
  <conditionalFormatting sqref="P102">
    <cfRule type="expression" dxfId="5535" priority="426">
      <formula>IF(P102&lt;0, TRUE, IF(AND(P102&gt;0,AD102=""),TRUE,FALSE))</formula>
    </cfRule>
  </conditionalFormatting>
  <conditionalFormatting sqref="P103">
    <cfRule type="expression" dxfId="5534" priority="425">
      <formula>IF(P103&lt;0, TRUE, IF(AND(P103&gt;0,AD103=""),TRUE,FALSE))</formula>
    </cfRule>
  </conditionalFormatting>
  <conditionalFormatting sqref="P104">
    <cfRule type="expression" dxfId="5533" priority="424">
      <formula>IF(P104&lt;0, TRUE, IF(AND(P104&gt;0,AD104=""),TRUE,FALSE))</formula>
    </cfRule>
  </conditionalFormatting>
  <conditionalFormatting sqref="P105">
    <cfRule type="expression" dxfId="5532" priority="423">
      <formula>IF(P105&lt;0, TRUE, IF(AND(P105&gt;0,AD105=""),TRUE,FALSE))</formula>
    </cfRule>
  </conditionalFormatting>
  <conditionalFormatting sqref="P106">
    <cfRule type="expression" dxfId="5531" priority="422">
      <formula>IF(P106&lt;0, TRUE, IF(AND(P106&gt;0,AD106=""),TRUE,FALSE))</formula>
    </cfRule>
  </conditionalFormatting>
  <conditionalFormatting sqref="P107">
    <cfRule type="expression" dxfId="5530" priority="421">
      <formula>IF(P107&lt;0, TRUE, IF(AND(P107&gt;0,AD107=""),TRUE,FALSE))</formula>
    </cfRule>
  </conditionalFormatting>
  <conditionalFormatting sqref="P108">
    <cfRule type="expression" dxfId="5529" priority="420">
      <formula>IF(P108&lt;0, TRUE, IF(AND(P108&gt;0,AD108=""),TRUE,FALSE))</formula>
    </cfRule>
  </conditionalFormatting>
  <conditionalFormatting sqref="P109">
    <cfRule type="expression" dxfId="5528" priority="419">
      <formula>IF(P109&lt;0, TRUE, IF(AND(P109&gt;0,AD109=""),TRUE,FALSE))</formula>
    </cfRule>
  </conditionalFormatting>
  <conditionalFormatting sqref="P110">
    <cfRule type="expression" dxfId="5527" priority="418">
      <formula>IF(P110&lt;0, TRUE, IF(AND(P110&gt;0,AD110=""),TRUE,FALSE))</formula>
    </cfRule>
  </conditionalFormatting>
  <conditionalFormatting sqref="P111">
    <cfRule type="expression" dxfId="5526" priority="417">
      <formula>IF(P111&lt;0, TRUE, IF(AND(P111&gt;0,AD111=""),TRUE,FALSE))</formula>
    </cfRule>
  </conditionalFormatting>
  <conditionalFormatting sqref="P112">
    <cfRule type="expression" dxfId="5525" priority="416">
      <formula>IF(P112&lt;0, TRUE, IF(AND(P112&gt;0,AD112=""),TRUE,FALSE))</formula>
    </cfRule>
  </conditionalFormatting>
  <conditionalFormatting sqref="R99">
    <cfRule type="expression" dxfId="5524" priority="414">
      <formula>IF(R99&lt;0, TRUE, IF(AND(R99&gt;0,AF99=""),TRUE,FALSE))</formula>
    </cfRule>
  </conditionalFormatting>
  <conditionalFormatting sqref="R100">
    <cfRule type="expression" dxfId="5523" priority="413">
      <formula>IF(R100&lt;0, TRUE, IF(AND(R100&gt;0,AF100=""),TRUE,FALSE))</formula>
    </cfRule>
  </conditionalFormatting>
  <conditionalFormatting sqref="R101">
    <cfRule type="expression" dxfId="5522" priority="412">
      <formula>IF(R101&lt;0, TRUE, IF(AND(R101&gt;0,AF101=""),TRUE,FALSE))</formula>
    </cfRule>
  </conditionalFormatting>
  <conditionalFormatting sqref="R102">
    <cfRule type="expression" dxfId="5521" priority="411">
      <formula>IF(R102&lt;0, TRUE, IF(AND(R102&gt;0,AF102=""),TRUE,FALSE))</formula>
    </cfRule>
  </conditionalFormatting>
  <conditionalFormatting sqref="R103">
    <cfRule type="expression" dxfId="5520" priority="410">
      <formula>IF(R103&lt;0, TRUE, IF(AND(R103&gt;0,AF103=""),TRUE,FALSE))</formula>
    </cfRule>
  </conditionalFormatting>
  <conditionalFormatting sqref="R104">
    <cfRule type="expression" dxfId="5519" priority="409">
      <formula>IF(R104&lt;0, TRUE, IF(AND(R104&gt;0,AF104=""),TRUE,FALSE))</formula>
    </cfRule>
  </conditionalFormatting>
  <conditionalFormatting sqref="R105">
    <cfRule type="expression" dxfId="5518" priority="408">
      <formula>IF(R105&lt;0, TRUE, IF(AND(R105&gt;0,AF105=""),TRUE,FALSE))</formula>
    </cfRule>
  </conditionalFormatting>
  <conditionalFormatting sqref="R106">
    <cfRule type="expression" dxfId="5517" priority="407">
      <formula>IF(R106&lt;0, TRUE, IF(AND(R106&gt;0,AF106=""),TRUE,FALSE))</formula>
    </cfRule>
  </conditionalFormatting>
  <conditionalFormatting sqref="R107">
    <cfRule type="expression" dxfId="5516" priority="406">
      <formula>IF(R107&lt;0, TRUE, IF(AND(R107&gt;0,AF107=""),TRUE,FALSE))</formula>
    </cfRule>
  </conditionalFormatting>
  <conditionalFormatting sqref="R108">
    <cfRule type="expression" dxfId="5515" priority="405">
      <formula>IF(R108&lt;0, TRUE, IF(AND(R108&gt;0,AF108=""),TRUE,FALSE))</formula>
    </cfRule>
  </conditionalFormatting>
  <conditionalFormatting sqref="R109">
    <cfRule type="expression" dxfId="5514" priority="404">
      <formula>IF(R109&lt;0, TRUE, IF(AND(R109&gt;0,AF109=""),TRUE,FALSE))</formula>
    </cfRule>
  </conditionalFormatting>
  <conditionalFormatting sqref="R110">
    <cfRule type="expression" dxfId="5513" priority="403">
      <formula>IF(R110&lt;0, TRUE, IF(AND(R110&gt;0,AF110=""),TRUE,FALSE))</formula>
    </cfRule>
  </conditionalFormatting>
  <conditionalFormatting sqref="R111">
    <cfRule type="expression" dxfId="5512" priority="402">
      <formula>IF(R111&lt;0, TRUE, IF(AND(R111&gt;0,AF111=""),TRUE,FALSE))</formula>
    </cfRule>
  </conditionalFormatting>
  <conditionalFormatting sqref="R112">
    <cfRule type="expression" dxfId="5511" priority="401">
      <formula>IF(R112&lt;0, TRUE, IF(AND(R112&gt;0,AF112=""),TRUE,FALSE))</formula>
    </cfRule>
  </conditionalFormatting>
  <conditionalFormatting sqref="T99">
    <cfRule type="expression" dxfId="5510" priority="399">
      <formula>IF(T99&lt;0, TRUE, IF(AND(T99&gt;0,AH99=""),TRUE,FALSE))</formula>
    </cfRule>
  </conditionalFormatting>
  <conditionalFormatting sqref="T100">
    <cfRule type="expression" dxfId="5509" priority="398">
      <formula>IF(T100&lt;0, TRUE, IF(AND(T100&gt;0,AH100=""),TRUE,FALSE))</formula>
    </cfRule>
  </conditionalFormatting>
  <conditionalFormatting sqref="T101">
    <cfRule type="expression" dxfId="5508" priority="397">
      <formula>IF(T101&lt;0, TRUE, IF(AND(T101&gt;0,AH101=""),TRUE,FALSE))</formula>
    </cfRule>
  </conditionalFormatting>
  <conditionalFormatting sqref="T102">
    <cfRule type="expression" dxfId="5507" priority="396">
      <formula>IF(T102&lt;0, TRUE, IF(AND(T102&gt;0,AH102=""),TRUE,FALSE))</formula>
    </cfRule>
  </conditionalFormatting>
  <conditionalFormatting sqref="T103">
    <cfRule type="expression" dxfId="5506" priority="395">
      <formula>IF(T103&lt;0, TRUE, IF(AND(T103&gt;0,AH103=""),TRUE,FALSE))</formula>
    </cfRule>
  </conditionalFormatting>
  <conditionalFormatting sqref="T104">
    <cfRule type="expression" dxfId="5505" priority="394">
      <formula>IF(T104&lt;0, TRUE, IF(AND(T104&gt;0,AH104=""),TRUE,FALSE))</formula>
    </cfRule>
  </conditionalFormatting>
  <conditionalFormatting sqref="T105">
    <cfRule type="expression" dxfId="5504" priority="393">
      <formula>IF(T105&lt;0, TRUE, IF(AND(T105&gt;0,AH105=""),TRUE,FALSE))</formula>
    </cfRule>
  </conditionalFormatting>
  <conditionalFormatting sqref="T106">
    <cfRule type="expression" dxfId="5503" priority="392">
      <formula>IF(T106&lt;0, TRUE, IF(AND(T106&gt;0,AH106=""),TRUE,FALSE))</formula>
    </cfRule>
  </conditionalFormatting>
  <conditionalFormatting sqref="T107">
    <cfRule type="expression" dxfId="5502" priority="391">
      <formula>IF(T107&lt;0, TRUE, IF(AND(T107&gt;0,AH107=""),TRUE,FALSE))</formula>
    </cfRule>
  </conditionalFormatting>
  <conditionalFormatting sqref="T108">
    <cfRule type="expression" dxfId="5501" priority="390">
      <formula>IF(T108&lt;0, TRUE, IF(AND(T108&gt;0,AH108=""),TRUE,FALSE))</formula>
    </cfRule>
  </conditionalFormatting>
  <conditionalFormatting sqref="T109">
    <cfRule type="expression" dxfId="5500" priority="389">
      <formula>IF(T109&lt;0, TRUE, IF(AND(T109&gt;0,AH109=""),TRUE,FALSE))</formula>
    </cfRule>
  </conditionalFormatting>
  <conditionalFormatting sqref="T110">
    <cfRule type="expression" dxfId="5499" priority="388">
      <formula>IF(T110&lt;0, TRUE, IF(AND(T110&gt;0,AH110=""),TRUE,FALSE))</formula>
    </cfRule>
  </conditionalFormatting>
  <conditionalFormatting sqref="T111">
    <cfRule type="expression" dxfId="5498" priority="387">
      <formula>IF(T111&lt;0, TRUE, IF(AND(T111&gt;0,AH111=""),TRUE,FALSE))</formula>
    </cfRule>
  </conditionalFormatting>
  <conditionalFormatting sqref="T112">
    <cfRule type="expression" dxfId="5497" priority="386">
      <formula>IF(T112&lt;0, TRUE, IF(AND(T112&gt;0,AH112=""),TRUE,FALSE))</formula>
    </cfRule>
  </conditionalFormatting>
  <conditionalFormatting sqref="H113">
    <cfRule type="expression" dxfId="5496" priority="384">
      <formula>IF(H113&lt;0, TRUE, IF(AND(H113&gt;0,V113=""),TRUE,FALSE))</formula>
    </cfRule>
  </conditionalFormatting>
  <conditionalFormatting sqref="J113">
    <cfRule type="expression" dxfId="5495" priority="383">
      <formula>IF(J113&lt;0, TRUE, IF(AND(J113&gt;0,X113=""),TRUE,FALSE))</formula>
    </cfRule>
  </conditionalFormatting>
  <conditionalFormatting sqref="L113">
    <cfRule type="expression" dxfId="5494" priority="382">
      <formula>IF(L113&lt;0, TRUE, IF(AND(L113&gt;0,Z113=""),TRUE,FALSE))</formula>
    </cfRule>
  </conditionalFormatting>
  <conditionalFormatting sqref="P113">
    <cfRule type="expression" dxfId="5493" priority="381">
      <formula>IF(P113&lt;0, TRUE, IF(AND(P113&gt;0,AD113=""),TRUE,FALSE))</formula>
    </cfRule>
  </conditionalFormatting>
  <conditionalFormatting sqref="R113">
    <cfRule type="expression" dxfId="5492" priority="380">
      <formula>IF(R113&lt;0, TRUE, IF(AND(R113&gt;0,AF113=""),TRUE,FALSE))</formula>
    </cfRule>
  </conditionalFormatting>
  <conditionalFormatting sqref="T113">
    <cfRule type="expression" dxfId="5491" priority="379">
      <formula>IF(T113&lt;0, TRUE, IF(AND(T113&gt;0,AH113=""),TRUE,FALSE))</formula>
    </cfRule>
  </conditionalFormatting>
  <conditionalFormatting sqref="H118">
    <cfRule type="expression" dxfId="5490" priority="378">
      <formula>IF(H118&lt;0, TRUE, IF(AND(H118&gt;0,V118=""),TRUE,FALSE))</formula>
    </cfRule>
  </conditionalFormatting>
  <conditionalFormatting sqref="H119">
    <cfRule type="expression" dxfId="5489" priority="377">
      <formula>IF(H119&lt;0, TRUE, IF(AND(H119&gt;0,V119=""),TRUE,FALSE))</formula>
    </cfRule>
  </conditionalFormatting>
  <conditionalFormatting sqref="H120">
    <cfRule type="expression" dxfId="5488" priority="376">
      <formula>IF(H120&lt;0, TRUE, IF(AND(H120&gt;0,V120=""),TRUE,FALSE))</formula>
    </cfRule>
  </conditionalFormatting>
  <conditionalFormatting sqref="H121">
    <cfRule type="expression" dxfId="5487" priority="375">
      <formula>IF(H121&lt;0, TRUE, IF(AND(H121&gt;0,V121=""),TRUE,FALSE))</formula>
    </cfRule>
  </conditionalFormatting>
  <conditionalFormatting sqref="H122">
    <cfRule type="expression" dxfId="5486" priority="374">
      <formula>IF(H122&lt;0, TRUE, IF(AND(H122&gt;0,V122=""),TRUE,FALSE))</formula>
    </cfRule>
  </conditionalFormatting>
  <conditionalFormatting sqref="H123">
    <cfRule type="expression" dxfId="5485" priority="373">
      <formula>IF(H123&lt;0, TRUE, IF(AND(H123&gt;0,V123=""),TRUE,FALSE))</formula>
    </cfRule>
  </conditionalFormatting>
  <conditionalFormatting sqref="H124">
    <cfRule type="expression" dxfId="5484" priority="372">
      <formula>IF(H124&lt;0, TRUE, IF(AND(H124&gt;0,V124=""),TRUE,FALSE))</formula>
    </cfRule>
  </conditionalFormatting>
  <conditionalFormatting sqref="H125">
    <cfRule type="expression" dxfId="5483" priority="371">
      <formula>IF(H125&lt;0, TRUE, IF(AND(H125&gt;0,V125=""),TRUE,FALSE))</formula>
    </cfRule>
  </conditionalFormatting>
  <conditionalFormatting sqref="H126">
    <cfRule type="expression" dxfId="5482" priority="370">
      <formula>IF(H126&lt;0, TRUE, IF(AND(H126&gt;0,V126=""),TRUE,FALSE))</formula>
    </cfRule>
  </conditionalFormatting>
  <conditionalFormatting sqref="H127">
    <cfRule type="expression" dxfId="5481" priority="369">
      <formula>IF(H127&lt;0, TRUE, IF(AND(H127&gt;0,V127=""),TRUE,FALSE))</formula>
    </cfRule>
  </conditionalFormatting>
  <conditionalFormatting sqref="H128">
    <cfRule type="expression" dxfId="5480" priority="368">
      <formula>IF(H128&lt;0, TRUE, IF(AND(H128&gt;0,V128=""),TRUE,FALSE))</formula>
    </cfRule>
  </conditionalFormatting>
  <conditionalFormatting sqref="H129">
    <cfRule type="expression" dxfId="5479" priority="367">
      <formula>IF(H129&lt;0, TRUE, IF(AND(H129&gt;0,V129=""),TRUE,FALSE))</formula>
    </cfRule>
  </conditionalFormatting>
  <conditionalFormatting sqref="H130">
    <cfRule type="expression" dxfId="5478" priority="366">
      <formula>IF(H130&lt;0, TRUE, IF(AND(H130&gt;0,V130=""),TRUE,FALSE))</formula>
    </cfRule>
  </conditionalFormatting>
  <conditionalFormatting sqref="H131">
    <cfRule type="expression" dxfId="5477" priority="365">
      <formula>IF(H131&lt;0, TRUE, IF(AND(H131&gt;0,V131=""),TRUE,FALSE))</formula>
    </cfRule>
  </conditionalFormatting>
  <conditionalFormatting sqref="J118">
    <cfRule type="expression" dxfId="5476" priority="364">
      <formula>IF(J118&lt;0, TRUE, IF(AND(J118&gt;0,X118=""),TRUE,FALSE))</formula>
    </cfRule>
  </conditionalFormatting>
  <conditionalFormatting sqref="J119">
    <cfRule type="expression" dxfId="5475" priority="363">
      <formula>IF(J119&lt;0, TRUE, IF(AND(J119&gt;0,X119=""),TRUE,FALSE))</formula>
    </cfRule>
  </conditionalFormatting>
  <conditionalFormatting sqref="J120">
    <cfRule type="expression" dxfId="5474" priority="362">
      <formula>IF(J120&lt;0, TRUE, IF(AND(J120&gt;0,X120=""),TRUE,FALSE))</formula>
    </cfRule>
  </conditionalFormatting>
  <conditionalFormatting sqref="J121">
    <cfRule type="expression" dxfId="5473" priority="361">
      <formula>IF(J121&lt;0, TRUE, IF(AND(J121&gt;0,X121=""),TRUE,FALSE))</formula>
    </cfRule>
  </conditionalFormatting>
  <conditionalFormatting sqref="J122">
    <cfRule type="expression" dxfId="5472" priority="360">
      <formula>IF(J122&lt;0, TRUE, IF(AND(J122&gt;0,X122=""),TRUE,FALSE))</formula>
    </cfRule>
  </conditionalFormatting>
  <conditionalFormatting sqref="J123">
    <cfRule type="expression" dxfId="5471" priority="359">
      <formula>IF(J123&lt;0, TRUE, IF(AND(J123&gt;0,X123=""),TRUE,FALSE))</formula>
    </cfRule>
  </conditionalFormatting>
  <conditionalFormatting sqref="J124">
    <cfRule type="expression" dxfId="5470" priority="358">
      <formula>IF(J124&lt;0, TRUE, IF(AND(J124&gt;0,X124=""),TRUE,FALSE))</formula>
    </cfRule>
  </conditionalFormatting>
  <conditionalFormatting sqref="J125">
    <cfRule type="expression" dxfId="5469" priority="357">
      <formula>IF(J125&lt;0, TRUE, IF(AND(J125&gt;0,X125=""),TRUE,FALSE))</formula>
    </cfRule>
  </conditionalFormatting>
  <conditionalFormatting sqref="J126">
    <cfRule type="expression" dxfId="5468" priority="356">
      <formula>IF(J126&lt;0, TRUE, IF(AND(J126&gt;0,X126=""),TRUE,FALSE))</formula>
    </cfRule>
  </conditionalFormatting>
  <conditionalFormatting sqref="J127">
    <cfRule type="expression" dxfId="5467" priority="355">
      <formula>IF(J127&lt;0, TRUE, IF(AND(J127&gt;0,X127=""),TRUE,FALSE))</formula>
    </cfRule>
  </conditionalFormatting>
  <conditionalFormatting sqref="J128">
    <cfRule type="expression" dxfId="5466" priority="354">
      <formula>IF(J128&lt;0, TRUE, IF(AND(J128&gt;0,X128=""),TRUE,FALSE))</formula>
    </cfRule>
  </conditionalFormatting>
  <conditionalFormatting sqref="J129">
    <cfRule type="expression" dxfId="5465" priority="353">
      <formula>IF(J129&lt;0, TRUE, IF(AND(J129&gt;0,X129=""),TRUE,FALSE))</formula>
    </cfRule>
  </conditionalFormatting>
  <conditionalFormatting sqref="J130">
    <cfRule type="expression" dxfId="5464" priority="352">
      <formula>IF(J130&lt;0, TRUE, IF(AND(J130&gt;0,X130=""),TRUE,FALSE))</formula>
    </cfRule>
  </conditionalFormatting>
  <conditionalFormatting sqref="J131">
    <cfRule type="expression" dxfId="5463" priority="351">
      <formula>IF(J131&lt;0, TRUE, IF(AND(J131&gt;0,X131=""),TRUE,FALSE))</formula>
    </cfRule>
  </conditionalFormatting>
  <conditionalFormatting sqref="L118">
    <cfRule type="expression" dxfId="5462" priority="350">
      <formula>IF(L118&lt;0, TRUE, IF(AND(L118&gt;0,Z118=""),TRUE,FALSE))</formula>
    </cfRule>
  </conditionalFormatting>
  <conditionalFormatting sqref="L119">
    <cfRule type="expression" dxfId="5461" priority="349">
      <formula>IF(L119&lt;0, TRUE, IF(AND(L119&gt;0,Z119=""),TRUE,FALSE))</formula>
    </cfRule>
  </conditionalFormatting>
  <conditionalFormatting sqref="L120">
    <cfRule type="expression" dxfId="5460" priority="348">
      <formula>IF(L120&lt;0, TRUE, IF(AND(L120&gt;0,Z120=""),TRUE,FALSE))</formula>
    </cfRule>
  </conditionalFormatting>
  <conditionalFormatting sqref="L121">
    <cfRule type="expression" dxfId="5459" priority="347">
      <formula>IF(L121&lt;0, TRUE, IF(AND(L121&gt;0,Z121=""),TRUE,FALSE))</formula>
    </cfRule>
  </conditionalFormatting>
  <conditionalFormatting sqref="L122">
    <cfRule type="expression" dxfId="5458" priority="346">
      <formula>IF(L122&lt;0, TRUE, IF(AND(L122&gt;0,Z122=""),TRUE,FALSE))</formula>
    </cfRule>
  </conditionalFormatting>
  <conditionalFormatting sqref="L123">
    <cfRule type="expression" dxfId="5457" priority="345">
      <formula>IF(L123&lt;0, TRUE, IF(AND(L123&gt;0,Z123=""),TRUE,FALSE))</formula>
    </cfRule>
  </conditionalFormatting>
  <conditionalFormatting sqref="L124">
    <cfRule type="expression" dxfId="5456" priority="344">
      <formula>IF(L124&lt;0, TRUE, IF(AND(L124&gt;0,Z124=""),TRUE,FALSE))</formula>
    </cfRule>
  </conditionalFormatting>
  <conditionalFormatting sqref="L125">
    <cfRule type="expression" dxfId="5455" priority="343">
      <formula>IF(L125&lt;0, TRUE, IF(AND(L125&gt;0,Z125=""),TRUE,FALSE))</formula>
    </cfRule>
  </conditionalFormatting>
  <conditionalFormatting sqref="L126">
    <cfRule type="expression" dxfId="5454" priority="342">
      <formula>IF(L126&lt;0, TRUE, IF(AND(L126&gt;0,Z126=""),TRUE,FALSE))</formula>
    </cfRule>
  </conditionalFormatting>
  <conditionalFormatting sqref="L127">
    <cfRule type="expression" dxfId="5453" priority="341">
      <formula>IF(L127&lt;0, TRUE, IF(AND(L127&gt;0,Z127=""),TRUE,FALSE))</formula>
    </cfRule>
  </conditionalFormatting>
  <conditionalFormatting sqref="L128">
    <cfRule type="expression" dxfId="5452" priority="340">
      <formula>IF(L128&lt;0, TRUE, IF(AND(L128&gt;0,Z128=""),TRUE,FALSE))</formula>
    </cfRule>
  </conditionalFormatting>
  <conditionalFormatting sqref="L129">
    <cfRule type="expression" dxfId="5451" priority="339">
      <formula>IF(L129&lt;0, TRUE, IF(AND(L129&gt;0,Z129=""),TRUE,FALSE))</formula>
    </cfRule>
  </conditionalFormatting>
  <conditionalFormatting sqref="L130">
    <cfRule type="expression" dxfId="5450" priority="338">
      <formula>IF(L130&lt;0, TRUE, IF(AND(L130&gt;0,Z130=""),TRUE,FALSE))</formula>
    </cfRule>
  </conditionalFormatting>
  <conditionalFormatting sqref="L131">
    <cfRule type="expression" dxfId="5449" priority="337">
      <formula>IF(L131&lt;0, TRUE, IF(AND(L131&gt;0,Z131=""),TRUE,FALSE))</formula>
    </cfRule>
  </conditionalFormatting>
  <conditionalFormatting sqref="P118">
    <cfRule type="expression" dxfId="5448" priority="336">
      <formula>IF(P118&lt;0, TRUE, IF(AND(P118&gt;0,AD118=""),TRUE,FALSE))</formula>
    </cfRule>
  </conditionalFormatting>
  <conditionalFormatting sqref="P119">
    <cfRule type="expression" dxfId="5447" priority="335">
      <formula>IF(P119&lt;0, TRUE, IF(AND(P119&gt;0,AD119=""),TRUE,FALSE))</formula>
    </cfRule>
  </conditionalFormatting>
  <conditionalFormatting sqref="P120">
    <cfRule type="expression" dxfId="5446" priority="334">
      <formula>IF(P120&lt;0, TRUE, IF(AND(P120&gt;0,AD120=""),TRUE,FALSE))</formula>
    </cfRule>
  </conditionalFormatting>
  <conditionalFormatting sqref="P121">
    <cfRule type="expression" dxfId="5445" priority="333">
      <formula>IF(P121&lt;0, TRUE, IF(AND(P121&gt;0,AD121=""),TRUE,FALSE))</formula>
    </cfRule>
  </conditionalFormatting>
  <conditionalFormatting sqref="P122">
    <cfRule type="expression" dxfId="5444" priority="332">
      <formula>IF(P122&lt;0, TRUE, IF(AND(P122&gt;0,AD122=""),TRUE,FALSE))</formula>
    </cfRule>
  </conditionalFormatting>
  <conditionalFormatting sqref="P123">
    <cfRule type="expression" dxfId="5443" priority="331">
      <formula>IF(P123&lt;0, TRUE, IF(AND(P123&gt;0,AD123=""),TRUE,FALSE))</formula>
    </cfRule>
  </conditionalFormatting>
  <conditionalFormatting sqref="P124">
    <cfRule type="expression" dxfId="5442" priority="330">
      <formula>IF(P124&lt;0, TRUE, IF(AND(P124&gt;0,AD124=""),TRUE,FALSE))</formula>
    </cfRule>
  </conditionalFormatting>
  <conditionalFormatting sqref="P125">
    <cfRule type="expression" dxfId="5441" priority="329">
      <formula>IF(P125&lt;0, TRUE, IF(AND(P125&gt;0,AD125=""),TRUE,FALSE))</formula>
    </cfRule>
  </conditionalFormatting>
  <conditionalFormatting sqref="P126">
    <cfRule type="expression" dxfId="5440" priority="328">
      <formula>IF(P126&lt;0, TRUE, IF(AND(P126&gt;0,AD126=""),TRUE,FALSE))</formula>
    </cfRule>
  </conditionalFormatting>
  <conditionalFormatting sqref="P127">
    <cfRule type="expression" dxfId="5439" priority="327">
      <formula>IF(P127&lt;0, TRUE, IF(AND(P127&gt;0,AD127=""),TRUE,FALSE))</formula>
    </cfRule>
  </conditionalFormatting>
  <conditionalFormatting sqref="P128">
    <cfRule type="expression" dxfId="5438" priority="326">
      <formula>IF(P128&lt;0, TRUE, IF(AND(P128&gt;0,AD128=""),TRUE,FALSE))</formula>
    </cfRule>
  </conditionalFormatting>
  <conditionalFormatting sqref="P129">
    <cfRule type="expression" dxfId="5437" priority="325">
      <formula>IF(P129&lt;0, TRUE, IF(AND(P129&gt;0,AD129=""),TRUE,FALSE))</formula>
    </cfRule>
  </conditionalFormatting>
  <conditionalFormatting sqref="P130">
    <cfRule type="expression" dxfId="5436" priority="324">
      <formula>IF(P130&lt;0, TRUE, IF(AND(P130&gt;0,AD130=""),TRUE,FALSE))</formula>
    </cfRule>
  </conditionalFormatting>
  <conditionalFormatting sqref="P131">
    <cfRule type="expression" dxfId="5435" priority="323">
      <formula>IF(P131&lt;0, TRUE, IF(AND(P131&gt;0,AD131=""),TRUE,FALSE))</formula>
    </cfRule>
  </conditionalFormatting>
  <conditionalFormatting sqref="R118">
    <cfRule type="expression" dxfId="5434" priority="322">
      <formula>IF(R118&lt;0, TRUE, IF(AND(R118&gt;0,AF118=""),TRUE,FALSE))</formula>
    </cfRule>
  </conditionalFormatting>
  <conditionalFormatting sqref="R119">
    <cfRule type="expression" dxfId="5433" priority="321">
      <formula>IF(R119&lt;0, TRUE, IF(AND(R119&gt;0,AF119=""),TRUE,FALSE))</formula>
    </cfRule>
  </conditionalFormatting>
  <conditionalFormatting sqref="R120">
    <cfRule type="expression" dxfId="5432" priority="320">
      <formula>IF(R120&lt;0, TRUE, IF(AND(R120&gt;0,AF120=""),TRUE,FALSE))</formula>
    </cfRule>
  </conditionalFormatting>
  <conditionalFormatting sqref="R121">
    <cfRule type="expression" dxfId="5431" priority="319">
      <formula>IF(R121&lt;0, TRUE, IF(AND(R121&gt;0,AF121=""),TRUE,FALSE))</formula>
    </cfRule>
  </conditionalFormatting>
  <conditionalFormatting sqref="R122">
    <cfRule type="expression" dxfId="5430" priority="318">
      <formula>IF(R122&lt;0, TRUE, IF(AND(R122&gt;0,AF122=""),TRUE,FALSE))</formula>
    </cfRule>
  </conditionalFormatting>
  <conditionalFormatting sqref="R123">
    <cfRule type="expression" dxfId="5429" priority="317">
      <formula>IF(R123&lt;0, TRUE, IF(AND(R123&gt;0,AF123=""),TRUE,FALSE))</formula>
    </cfRule>
  </conditionalFormatting>
  <conditionalFormatting sqref="R124">
    <cfRule type="expression" dxfId="5428" priority="316">
      <formula>IF(R124&lt;0, TRUE, IF(AND(R124&gt;0,AF124=""),TRUE,FALSE))</formula>
    </cfRule>
  </conditionalFormatting>
  <conditionalFormatting sqref="R125">
    <cfRule type="expression" dxfId="5427" priority="315">
      <formula>IF(R125&lt;0, TRUE, IF(AND(R125&gt;0,AF125=""),TRUE,FALSE))</formula>
    </cfRule>
  </conditionalFormatting>
  <conditionalFormatting sqref="R126">
    <cfRule type="expression" dxfId="5426" priority="314">
      <formula>IF(R126&lt;0, TRUE, IF(AND(R126&gt;0,AF126=""),TRUE,FALSE))</formula>
    </cfRule>
  </conditionalFormatting>
  <conditionalFormatting sqref="R127">
    <cfRule type="expression" dxfId="5425" priority="313">
      <formula>IF(R127&lt;0, TRUE, IF(AND(R127&gt;0,AF127=""),TRUE,FALSE))</formula>
    </cfRule>
  </conditionalFormatting>
  <conditionalFormatting sqref="R128">
    <cfRule type="expression" dxfId="5424" priority="312">
      <formula>IF(R128&lt;0, TRUE, IF(AND(R128&gt;0,AF128=""),TRUE,FALSE))</formula>
    </cfRule>
  </conditionalFormatting>
  <conditionalFormatting sqref="R129">
    <cfRule type="expression" dxfId="5423" priority="311">
      <formula>IF(R129&lt;0, TRUE, IF(AND(R129&gt;0,AF129=""),TRUE,FALSE))</formula>
    </cfRule>
  </conditionalFormatting>
  <conditionalFormatting sqref="R130">
    <cfRule type="expression" dxfId="5422" priority="310">
      <formula>IF(R130&lt;0, TRUE, IF(AND(R130&gt;0,AF130=""),TRUE,FALSE))</formula>
    </cfRule>
  </conditionalFormatting>
  <conditionalFormatting sqref="R131">
    <cfRule type="expression" dxfId="5421" priority="309">
      <formula>IF(R131&lt;0, TRUE, IF(AND(R131&gt;0,AF131=""),TRUE,FALSE))</formula>
    </cfRule>
  </conditionalFormatting>
  <conditionalFormatting sqref="T118">
    <cfRule type="expression" dxfId="5420" priority="308">
      <formula>IF(T118&lt;0, TRUE, IF(AND(T118&gt;0,AH118=""),TRUE,FALSE))</formula>
    </cfRule>
  </conditionalFormatting>
  <conditionalFormatting sqref="T119">
    <cfRule type="expression" dxfId="5419" priority="307">
      <formula>IF(T119&lt;0, TRUE, IF(AND(T119&gt;0,AH119=""),TRUE,FALSE))</formula>
    </cfRule>
  </conditionalFormatting>
  <conditionalFormatting sqref="T120">
    <cfRule type="expression" dxfId="5418" priority="306">
      <formula>IF(T120&lt;0, TRUE, IF(AND(T120&gt;0,AH120=""),TRUE,FALSE))</formula>
    </cfRule>
  </conditionalFormatting>
  <conditionalFormatting sqref="T121">
    <cfRule type="expression" dxfId="5417" priority="305">
      <formula>IF(T121&lt;0, TRUE, IF(AND(T121&gt;0,AH121=""),TRUE,FALSE))</formula>
    </cfRule>
  </conditionalFormatting>
  <conditionalFormatting sqref="T122">
    <cfRule type="expression" dxfId="5416" priority="304">
      <formula>IF(T122&lt;0, TRUE, IF(AND(T122&gt;0,AH122=""),TRUE,FALSE))</formula>
    </cfRule>
  </conditionalFormatting>
  <conditionalFormatting sqref="T123">
    <cfRule type="expression" dxfId="5415" priority="303">
      <formula>IF(T123&lt;0, TRUE, IF(AND(T123&gt;0,AH123=""),TRUE,FALSE))</formula>
    </cfRule>
  </conditionalFormatting>
  <conditionalFormatting sqref="T124">
    <cfRule type="expression" dxfId="5414" priority="302">
      <formula>IF(T124&lt;0, TRUE, IF(AND(T124&gt;0,AH124=""),TRUE,FALSE))</formula>
    </cfRule>
  </conditionalFormatting>
  <conditionalFormatting sqref="T125">
    <cfRule type="expression" dxfId="5413" priority="301">
      <formula>IF(T125&lt;0, TRUE, IF(AND(T125&gt;0,AH125=""),TRUE,FALSE))</formula>
    </cfRule>
  </conditionalFormatting>
  <conditionalFormatting sqref="T126">
    <cfRule type="expression" dxfId="5412" priority="300">
      <formula>IF(T126&lt;0, TRUE, IF(AND(T126&gt;0,AH126=""),TRUE,FALSE))</formula>
    </cfRule>
  </conditionalFormatting>
  <conditionalFormatting sqref="T127">
    <cfRule type="expression" dxfId="5411" priority="299">
      <formula>IF(T127&lt;0, TRUE, IF(AND(T127&gt;0,AH127=""),TRUE,FALSE))</formula>
    </cfRule>
  </conditionalFormatting>
  <conditionalFormatting sqref="T128">
    <cfRule type="expression" dxfId="5410" priority="298">
      <formula>IF(T128&lt;0, TRUE, IF(AND(T128&gt;0,AH128=""),TRUE,FALSE))</formula>
    </cfRule>
  </conditionalFormatting>
  <conditionalFormatting sqref="T129">
    <cfRule type="expression" dxfId="5409" priority="297">
      <formula>IF(T129&lt;0, TRUE, IF(AND(T129&gt;0,AH129=""),TRUE,FALSE))</formula>
    </cfRule>
  </conditionalFormatting>
  <conditionalFormatting sqref="T130">
    <cfRule type="expression" dxfId="5408" priority="296">
      <formula>IF(T130&lt;0, TRUE, IF(AND(T130&gt;0,AH130=""),TRUE,FALSE))</formula>
    </cfRule>
  </conditionalFormatting>
  <conditionalFormatting sqref="T131">
    <cfRule type="expression" dxfId="5407" priority="295">
      <formula>IF(T131&lt;0, TRUE, IF(AND(T131&gt;0,AH131=""),TRUE,FALSE))</formula>
    </cfRule>
  </conditionalFormatting>
  <conditionalFormatting sqref="H132">
    <cfRule type="expression" dxfId="5406" priority="294">
      <formula>IF(H132&lt;0, TRUE, IF(AND(H132&gt;0,V132=""),TRUE,FALSE))</formula>
    </cfRule>
  </conditionalFormatting>
  <conditionalFormatting sqref="J132">
    <cfRule type="expression" dxfId="5405" priority="293">
      <formula>IF(J132&lt;0, TRUE, IF(AND(J132&gt;0,X132=""),TRUE,FALSE))</formula>
    </cfRule>
  </conditionalFormatting>
  <conditionalFormatting sqref="L132">
    <cfRule type="expression" dxfId="5404" priority="292">
      <formula>IF(L132&lt;0, TRUE, IF(AND(L132&gt;0,Z132=""),TRUE,FALSE))</formula>
    </cfRule>
  </conditionalFormatting>
  <conditionalFormatting sqref="P132">
    <cfRule type="expression" dxfId="5403" priority="291">
      <formula>IF(P132&lt;0, TRUE, IF(AND(P132&gt;0,AD132=""),TRUE,FALSE))</formula>
    </cfRule>
  </conditionalFormatting>
  <conditionalFormatting sqref="R132">
    <cfRule type="expression" dxfId="5402" priority="290">
      <formula>IF(R132&lt;0, TRUE, IF(AND(R132&gt;0,AF132=""),TRUE,FALSE))</formula>
    </cfRule>
  </conditionalFormatting>
  <conditionalFormatting sqref="T132">
    <cfRule type="expression" dxfId="5401" priority="289">
      <formula>IF(T132&lt;0, TRUE, IF(AND(T132&gt;0,AH132=""),TRUE,FALSE))</formula>
    </cfRule>
  </conditionalFormatting>
  <conditionalFormatting sqref="H137">
    <cfRule type="expression" dxfId="5400" priority="228">
      <formula>IF(H137&lt;0, TRUE, IF(AND(H137&gt;0,V137=""),TRUE,FALSE))</formula>
    </cfRule>
  </conditionalFormatting>
  <conditionalFormatting sqref="H138">
    <cfRule type="expression" dxfId="5399" priority="227">
      <formula>IF(H138&lt;0, TRUE, IF(AND(H138&gt;0,V138=""),TRUE,FALSE))</formula>
    </cfRule>
  </conditionalFormatting>
  <conditionalFormatting sqref="H139">
    <cfRule type="expression" dxfId="5398" priority="226">
      <formula>IF(H139&lt;0, TRUE, IF(AND(H139&gt;0,V139=""),TRUE,FALSE))</formula>
    </cfRule>
  </conditionalFormatting>
  <conditionalFormatting sqref="H140">
    <cfRule type="expression" dxfId="5397" priority="225">
      <formula>IF(H140&lt;0, TRUE, IF(AND(H140&gt;0,V140=""),TRUE,FALSE))</formula>
    </cfRule>
  </conditionalFormatting>
  <conditionalFormatting sqref="H141">
    <cfRule type="expression" dxfId="5396" priority="224">
      <formula>IF(H141&lt;0, TRUE, IF(AND(H141&gt;0,V141=""),TRUE,FALSE))</formula>
    </cfRule>
  </conditionalFormatting>
  <conditionalFormatting sqref="J137">
    <cfRule type="expression" dxfId="5395" priority="223">
      <formula>IF(J137&lt;0, TRUE, IF(AND(J137&gt;0,X137=""),TRUE,FALSE))</formula>
    </cfRule>
  </conditionalFormatting>
  <conditionalFormatting sqref="J138">
    <cfRule type="expression" dxfId="5394" priority="222">
      <formula>IF(J138&lt;0, TRUE, IF(AND(J138&gt;0,X138=""),TRUE,FALSE))</formula>
    </cfRule>
  </conditionalFormatting>
  <conditionalFormatting sqref="J139">
    <cfRule type="expression" dxfId="5393" priority="221">
      <formula>IF(J139&lt;0, TRUE, IF(AND(J139&gt;0,X139=""),TRUE,FALSE))</formula>
    </cfRule>
  </conditionalFormatting>
  <conditionalFormatting sqref="J140">
    <cfRule type="expression" dxfId="5392" priority="220">
      <formula>IF(J140&lt;0, TRUE, IF(AND(J140&gt;0,X140=""),TRUE,FALSE))</formula>
    </cfRule>
  </conditionalFormatting>
  <conditionalFormatting sqref="J141">
    <cfRule type="expression" dxfId="5391" priority="219">
      <formula>IF(J141&lt;0, TRUE, IF(AND(J141&gt;0,X141=""),TRUE,FALSE))</formula>
    </cfRule>
  </conditionalFormatting>
  <conditionalFormatting sqref="L137">
    <cfRule type="expression" dxfId="5390" priority="218">
      <formula>IF(L137&lt;0, TRUE, IF(AND(L137&gt;0,Z137=""),TRUE,FALSE))</formula>
    </cfRule>
  </conditionalFormatting>
  <conditionalFormatting sqref="L138">
    <cfRule type="expression" dxfId="5389" priority="217">
      <formula>IF(L138&lt;0, TRUE, IF(AND(L138&gt;0,Z138=""),TRUE,FALSE))</formula>
    </cfRule>
  </conditionalFormatting>
  <conditionalFormatting sqref="L139">
    <cfRule type="expression" dxfId="5388" priority="216">
      <formula>IF(L139&lt;0, TRUE, IF(AND(L139&gt;0,Z139=""),TRUE,FALSE))</formula>
    </cfRule>
  </conditionalFormatting>
  <conditionalFormatting sqref="L140">
    <cfRule type="expression" dxfId="5387" priority="215">
      <formula>IF(L140&lt;0, TRUE, IF(AND(L140&gt;0,Z140=""),TRUE,FALSE))</formula>
    </cfRule>
  </conditionalFormatting>
  <conditionalFormatting sqref="L141">
    <cfRule type="expression" dxfId="5386" priority="214">
      <formula>IF(L141&lt;0, TRUE, IF(AND(L141&gt;0,Z141=""),TRUE,FALSE))</formula>
    </cfRule>
  </conditionalFormatting>
  <conditionalFormatting sqref="P137">
    <cfRule type="expression" dxfId="5385" priority="213">
      <formula>IF(P137&lt;0, TRUE, IF(AND(P137&gt;0,AD137=""),TRUE,FALSE))</formula>
    </cfRule>
  </conditionalFormatting>
  <conditionalFormatting sqref="P138">
    <cfRule type="expression" dxfId="5384" priority="212">
      <formula>IF(P138&lt;0, TRUE, IF(AND(P138&gt;0,AD138=""),TRUE,FALSE))</formula>
    </cfRule>
  </conditionalFormatting>
  <conditionalFormatting sqref="P139">
    <cfRule type="expression" dxfId="5383" priority="211">
      <formula>IF(P139&lt;0, TRUE, IF(AND(P139&gt;0,AD139=""),TRUE,FALSE))</formula>
    </cfRule>
  </conditionalFormatting>
  <conditionalFormatting sqref="P140">
    <cfRule type="expression" dxfId="5382" priority="210">
      <formula>IF(P140&lt;0, TRUE, IF(AND(P140&gt;0,AD140=""),TRUE,FALSE))</formula>
    </cfRule>
  </conditionalFormatting>
  <conditionalFormatting sqref="P141">
    <cfRule type="expression" dxfId="5381" priority="209">
      <formula>IF(P141&lt;0, TRUE, IF(AND(P141&gt;0,AD141=""),TRUE,FALSE))</formula>
    </cfRule>
  </conditionalFormatting>
  <conditionalFormatting sqref="R137">
    <cfRule type="expression" dxfId="5380" priority="208">
      <formula>IF(R137&lt;0, TRUE, IF(AND(R137&gt;0,AF137=""),TRUE,FALSE))</formula>
    </cfRule>
  </conditionalFormatting>
  <conditionalFormatting sqref="R138">
    <cfRule type="expression" dxfId="5379" priority="207">
      <formula>IF(R138&lt;0, TRUE, IF(AND(R138&gt;0,AF138=""),TRUE,FALSE))</formula>
    </cfRule>
  </conditionalFormatting>
  <conditionalFormatting sqref="R139">
    <cfRule type="expression" dxfId="5378" priority="206">
      <formula>IF(R139&lt;0, TRUE, IF(AND(R139&gt;0,AF139=""),TRUE,FALSE))</formula>
    </cfRule>
  </conditionalFormatting>
  <conditionalFormatting sqref="R140">
    <cfRule type="expression" dxfId="5377" priority="205">
      <formula>IF(R140&lt;0, TRUE, IF(AND(R140&gt;0,AF140=""),TRUE,FALSE))</formula>
    </cfRule>
  </conditionalFormatting>
  <conditionalFormatting sqref="R141">
    <cfRule type="expression" dxfId="5376" priority="204">
      <formula>IF(R141&lt;0, TRUE, IF(AND(R141&gt;0,AF141=""),TRUE,FALSE))</formula>
    </cfRule>
  </conditionalFormatting>
  <conditionalFormatting sqref="T137">
    <cfRule type="expression" dxfId="5375" priority="203">
      <formula>IF(T137&lt;0, TRUE, IF(AND(T137&gt;0,AH137=""),TRUE,FALSE))</formula>
    </cfRule>
  </conditionalFormatting>
  <conditionalFormatting sqref="T138">
    <cfRule type="expression" dxfId="5374" priority="202">
      <formula>IF(T138&lt;0, TRUE, IF(AND(T138&gt;0,AH138=""),TRUE,FALSE))</formula>
    </cfRule>
  </conditionalFormatting>
  <conditionalFormatting sqref="T139">
    <cfRule type="expression" dxfId="5373" priority="201">
      <formula>IF(T139&lt;0, TRUE, IF(AND(T139&gt;0,AH139=""),TRUE,FALSE))</formula>
    </cfRule>
  </conditionalFormatting>
  <conditionalFormatting sqref="T140">
    <cfRule type="expression" dxfId="5372" priority="200">
      <formula>IF(T140&lt;0, TRUE, IF(AND(T140&gt;0,AH140=""),TRUE,FALSE))</formula>
    </cfRule>
  </conditionalFormatting>
  <conditionalFormatting sqref="T141">
    <cfRule type="expression" dxfId="5371" priority="199">
      <formula>IF(T141&lt;0, TRUE, IF(AND(T141&gt;0,AH141=""),TRUE,FALSE))</formula>
    </cfRule>
  </conditionalFormatting>
  <conditionalFormatting sqref="H142">
    <cfRule type="expression" dxfId="5370" priority="198">
      <formula>IF(H142&lt;0, TRUE, IF(AND(H142&gt;0,V142=""),TRUE,FALSE))</formula>
    </cfRule>
  </conditionalFormatting>
  <conditionalFormatting sqref="H143">
    <cfRule type="expression" dxfId="5369" priority="197">
      <formula>IF(H143&lt;0, TRUE, IF(AND(H143&gt;0,V143=""),TRUE,FALSE))</formula>
    </cfRule>
  </conditionalFormatting>
  <conditionalFormatting sqref="H144">
    <cfRule type="expression" dxfId="5368" priority="196">
      <formula>IF(H144&lt;0, TRUE, IF(AND(H144&gt;0,V144=""),TRUE,FALSE))</formula>
    </cfRule>
  </conditionalFormatting>
  <conditionalFormatting sqref="H145">
    <cfRule type="expression" dxfId="5367" priority="195">
      <formula>IF(H145&lt;0, TRUE, IF(AND(H145&gt;0,V145=""),TRUE,FALSE))</formula>
    </cfRule>
  </conditionalFormatting>
  <conditionalFormatting sqref="H146">
    <cfRule type="expression" dxfId="5366" priority="194">
      <formula>IF(H146&lt;0, TRUE, IF(AND(H146&gt;0,V146=""),TRUE,FALSE))</formula>
    </cfRule>
  </conditionalFormatting>
  <conditionalFormatting sqref="J142">
    <cfRule type="expression" dxfId="5365" priority="193">
      <formula>IF(J142&lt;0, TRUE, IF(AND(J142&gt;0,X142=""),TRUE,FALSE))</formula>
    </cfRule>
  </conditionalFormatting>
  <conditionalFormatting sqref="J143">
    <cfRule type="expression" dxfId="5364" priority="192">
      <formula>IF(J143&lt;0, TRUE, IF(AND(J143&gt;0,X143=""),TRUE,FALSE))</formula>
    </cfRule>
  </conditionalFormatting>
  <conditionalFormatting sqref="J144">
    <cfRule type="expression" dxfId="5363" priority="191">
      <formula>IF(J144&lt;0, TRUE, IF(AND(J144&gt;0,X144=""),TRUE,FALSE))</formula>
    </cfRule>
  </conditionalFormatting>
  <conditionalFormatting sqref="J145">
    <cfRule type="expression" dxfId="5362" priority="190">
      <formula>IF(J145&lt;0, TRUE, IF(AND(J145&gt;0,X145=""),TRUE,FALSE))</formula>
    </cfRule>
  </conditionalFormatting>
  <conditionalFormatting sqref="J146">
    <cfRule type="expression" dxfId="5361" priority="189">
      <formula>IF(J146&lt;0, TRUE, IF(AND(J146&gt;0,X146=""),TRUE,FALSE))</formula>
    </cfRule>
  </conditionalFormatting>
  <conditionalFormatting sqref="L142">
    <cfRule type="expression" dxfId="5360" priority="188">
      <formula>IF(L142&lt;0, TRUE, IF(AND(L142&gt;0,Z142=""),TRUE,FALSE))</formula>
    </cfRule>
  </conditionalFormatting>
  <conditionalFormatting sqref="L143">
    <cfRule type="expression" dxfId="5359" priority="187">
      <formula>IF(L143&lt;0, TRUE, IF(AND(L143&gt;0,Z143=""),TRUE,FALSE))</formula>
    </cfRule>
  </conditionalFormatting>
  <conditionalFormatting sqref="L144">
    <cfRule type="expression" dxfId="5358" priority="186">
      <formula>IF(L144&lt;0, TRUE, IF(AND(L144&gt;0,Z144=""),TRUE,FALSE))</formula>
    </cfRule>
  </conditionalFormatting>
  <conditionalFormatting sqref="L145">
    <cfRule type="expression" dxfId="5357" priority="185">
      <formula>IF(L145&lt;0, TRUE, IF(AND(L145&gt;0,Z145=""),TRUE,FALSE))</formula>
    </cfRule>
  </conditionalFormatting>
  <conditionalFormatting sqref="L146">
    <cfRule type="expression" dxfId="5356" priority="184">
      <formula>IF(L146&lt;0, TRUE, IF(AND(L146&gt;0,Z146=""),TRUE,FALSE))</formula>
    </cfRule>
  </conditionalFormatting>
  <conditionalFormatting sqref="P142">
    <cfRule type="expression" dxfId="5355" priority="183">
      <formula>IF(P142&lt;0, TRUE, IF(AND(P142&gt;0,AD142=""),TRUE,FALSE))</formula>
    </cfRule>
  </conditionalFormatting>
  <conditionalFormatting sqref="P143">
    <cfRule type="expression" dxfId="5354" priority="182">
      <formula>IF(P143&lt;0, TRUE, IF(AND(P143&gt;0,AD143=""),TRUE,FALSE))</formula>
    </cfRule>
  </conditionalFormatting>
  <conditionalFormatting sqref="P144">
    <cfRule type="expression" dxfId="5353" priority="181">
      <formula>IF(P144&lt;0, TRUE, IF(AND(P144&gt;0,AD144=""),TRUE,FALSE))</formula>
    </cfRule>
  </conditionalFormatting>
  <conditionalFormatting sqref="P145">
    <cfRule type="expression" dxfId="5352" priority="180">
      <formula>IF(P145&lt;0, TRUE, IF(AND(P145&gt;0,AD145=""),TRUE,FALSE))</formula>
    </cfRule>
  </conditionalFormatting>
  <conditionalFormatting sqref="P146">
    <cfRule type="expression" dxfId="5351" priority="179">
      <formula>IF(P146&lt;0, TRUE, IF(AND(P146&gt;0,AD146=""),TRUE,FALSE))</formula>
    </cfRule>
  </conditionalFormatting>
  <conditionalFormatting sqref="R142">
    <cfRule type="expression" dxfId="5350" priority="178">
      <formula>IF(R142&lt;0, TRUE, IF(AND(R142&gt;0,AF142=""),TRUE,FALSE))</formula>
    </cfRule>
  </conditionalFormatting>
  <conditionalFormatting sqref="R143">
    <cfRule type="expression" dxfId="5349" priority="177">
      <formula>IF(R143&lt;0, TRUE, IF(AND(R143&gt;0,AF143=""),TRUE,FALSE))</formula>
    </cfRule>
  </conditionalFormatting>
  <conditionalFormatting sqref="R144">
    <cfRule type="expression" dxfId="5348" priority="176">
      <formula>IF(R144&lt;0, TRUE, IF(AND(R144&gt;0,AF144=""),TRUE,FALSE))</formula>
    </cfRule>
  </conditionalFormatting>
  <conditionalFormatting sqref="R145">
    <cfRule type="expression" dxfId="5347" priority="175">
      <formula>IF(R145&lt;0, TRUE, IF(AND(R145&gt;0,AF145=""),TRUE,FALSE))</formula>
    </cfRule>
  </conditionalFormatting>
  <conditionalFormatting sqref="R146">
    <cfRule type="expression" dxfId="5346" priority="174">
      <formula>IF(R146&lt;0, TRUE, IF(AND(R146&gt;0,AF146=""),TRUE,FALSE))</formula>
    </cfRule>
  </conditionalFormatting>
  <conditionalFormatting sqref="T142">
    <cfRule type="expression" dxfId="5345" priority="173">
      <formula>IF(T142&lt;0, TRUE, IF(AND(T142&gt;0,AH142=""),TRUE,FALSE))</formula>
    </cfRule>
  </conditionalFormatting>
  <conditionalFormatting sqref="T143">
    <cfRule type="expression" dxfId="5344" priority="172">
      <formula>IF(T143&lt;0, TRUE, IF(AND(T143&gt;0,AH143=""),TRUE,FALSE))</formula>
    </cfRule>
  </conditionalFormatting>
  <conditionalFormatting sqref="T144">
    <cfRule type="expression" dxfId="5343" priority="171">
      <formula>IF(T144&lt;0, TRUE, IF(AND(T144&gt;0,AH144=""),TRUE,FALSE))</formula>
    </cfRule>
  </conditionalFormatting>
  <conditionalFormatting sqref="T145">
    <cfRule type="expression" dxfId="5342" priority="170">
      <formula>IF(T145&lt;0, TRUE, IF(AND(T145&gt;0,AH145=""),TRUE,FALSE))</formula>
    </cfRule>
  </conditionalFormatting>
  <conditionalFormatting sqref="T146">
    <cfRule type="expression" dxfId="5341" priority="169">
      <formula>IF(T146&lt;0, TRUE, IF(AND(T146&gt;0,AH146=""),TRUE,FALSE))</formula>
    </cfRule>
  </conditionalFormatting>
  <conditionalFormatting sqref="H147">
    <cfRule type="expression" dxfId="5340" priority="168">
      <formula>IF(H147&lt;0, TRUE, IF(AND(H147&gt;0,V147=""),TRUE,FALSE))</formula>
    </cfRule>
  </conditionalFormatting>
  <conditionalFormatting sqref="H148">
    <cfRule type="expression" dxfId="5339" priority="167">
      <formula>IF(H148&lt;0, TRUE, IF(AND(H148&gt;0,V148=""),TRUE,FALSE))</formula>
    </cfRule>
  </conditionalFormatting>
  <conditionalFormatting sqref="H149">
    <cfRule type="expression" dxfId="5338" priority="166">
      <formula>IF(H149&lt;0, TRUE, IF(AND(H149&gt;0,V149=""),TRUE,FALSE))</formula>
    </cfRule>
  </conditionalFormatting>
  <conditionalFormatting sqref="H150">
    <cfRule type="expression" dxfId="5337" priority="165">
      <formula>IF(H150&lt;0, TRUE, IF(AND(H150&gt;0,V150=""),TRUE,FALSE))</formula>
    </cfRule>
  </conditionalFormatting>
  <conditionalFormatting sqref="H151">
    <cfRule type="expression" dxfId="5336" priority="164">
      <formula>IF(H151&lt;0, TRUE, IF(AND(H151&gt;0,V151=""),TRUE,FALSE))</formula>
    </cfRule>
  </conditionalFormatting>
  <conditionalFormatting sqref="J147">
    <cfRule type="expression" dxfId="5335" priority="163">
      <formula>IF(J147&lt;0, TRUE, IF(AND(J147&gt;0,X147=""),TRUE,FALSE))</formula>
    </cfRule>
  </conditionalFormatting>
  <conditionalFormatting sqref="J148">
    <cfRule type="expression" dxfId="5334" priority="162">
      <formula>IF(J148&lt;0, TRUE, IF(AND(J148&gt;0,X148=""),TRUE,FALSE))</formula>
    </cfRule>
  </conditionalFormatting>
  <conditionalFormatting sqref="J149">
    <cfRule type="expression" dxfId="5333" priority="161">
      <formula>IF(J149&lt;0, TRUE, IF(AND(J149&gt;0,X149=""),TRUE,FALSE))</formula>
    </cfRule>
  </conditionalFormatting>
  <conditionalFormatting sqref="J150">
    <cfRule type="expression" dxfId="5332" priority="160">
      <formula>IF(J150&lt;0, TRUE, IF(AND(J150&gt;0,X150=""),TRUE,FALSE))</formula>
    </cfRule>
  </conditionalFormatting>
  <conditionalFormatting sqref="J151">
    <cfRule type="expression" dxfId="5331" priority="159">
      <formula>IF(J151&lt;0, TRUE, IF(AND(J151&gt;0,X151=""),TRUE,FALSE))</formula>
    </cfRule>
  </conditionalFormatting>
  <conditionalFormatting sqref="L147">
    <cfRule type="expression" dxfId="5330" priority="158">
      <formula>IF(L147&lt;0, TRUE, IF(AND(L147&gt;0,Z147=""),TRUE,FALSE))</formula>
    </cfRule>
  </conditionalFormatting>
  <conditionalFormatting sqref="L148">
    <cfRule type="expression" dxfId="5329" priority="157">
      <formula>IF(L148&lt;0, TRUE, IF(AND(L148&gt;0,Z148=""),TRUE,FALSE))</formula>
    </cfRule>
  </conditionalFormatting>
  <conditionalFormatting sqref="L149">
    <cfRule type="expression" dxfId="5328" priority="156">
      <formula>IF(L149&lt;0, TRUE, IF(AND(L149&gt;0,Z149=""),TRUE,FALSE))</formula>
    </cfRule>
  </conditionalFormatting>
  <conditionalFormatting sqref="L150">
    <cfRule type="expression" dxfId="5327" priority="155">
      <formula>IF(L150&lt;0, TRUE, IF(AND(L150&gt;0,Z150=""),TRUE,FALSE))</formula>
    </cfRule>
  </conditionalFormatting>
  <conditionalFormatting sqref="L151">
    <cfRule type="expression" dxfId="5326" priority="154">
      <formula>IF(L151&lt;0, TRUE, IF(AND(L151&gt;0,Z151=""),TRUE,FALSE))</formula>
    </cfRule>
  </conditionalFormatting>
  <conditionalFormatting sqref="P147">
    <cfRule type="expression" dxfId="5325" priority="153">
      <formula>IF(P147&lt;0, TRUE, IF(AND(P147&gt;0,AD147=""),TRUE,FALSE))</formula>
    </cfRule>
  </conditionalFormatting>
  <conditionalFormatting sqref="P148">
    <cfRule type="expression" dxfId="5324" priority="152">
      <formula>IF(P148&lt;0, TRUE, IF(AND(P148&gt;0,AD148=""),TRUE,FALSE))</formula>
    </cfRule>
  </conditionalFormatting>
  <conditionalFormatting sqref="P149">
    <cfRule type="expression" dxfId="5323" priority="151">
      <formula>IF(P149&lt;0, TRUE, IF(AND(P149&gt;0,AD149=""),TRUE,FALSE))</formula>
    </cfRule>
  </conditionalFormatting>
  <conditionalFormatting sqref="P150">
    <cfRule type="expression" dxfId="5322" priority="150">
      <formula>IF(P150&lt;0, TRUE, IF(AND(P150&gt;0,AD150=""),TRUE,FALSE))</formula>
    </cfRule>
  </conditionalFormatting>
  <conditionalFormatting sqref="P151">
    <cfRule type="expression" dxfId="5321" priority="149">
      <formula>IF(P151&lt;0, TRUE, IF(AND(P151&gt;0,AD151=""),TRUE,FALSE))</formula>
    </cfRule>
  </conditionalFormatting>
  <conditionalFormatting sqref="R147">
    <cfRule type="expression" dxfId="5320" priority="148">
      <formula>IF(R147&lt;0, TRUE, IF(AND(R147&gt;0,AF147=""),TRUE,FALSE))</formula>
    </cfRule>
  </conditionalFormatting>
  <conditionalFormatting sqref="R148">
    <cfRule type="expression" dxfId="5319" priority="147">
      <formula>IF(R148&lt;0, TRUE, IF(AND(R148&gt;0,AF148=""),TRUE,FALSE))</formula>
    </cfRule>
  </conditionalFormatting>
  <conditionalFormatting sqref="R149">
    <cfRule type="expression" dxfId="5318" priority="146">
      <formula>IF(R149&lt;0, TRUE, IF(AND(R149&gt;0,AF149=""),TRUE,FALSE))</formula>
    </cfRule>
  </conditionalFormatting>
  <conditionalFormatting sqref="R150">
    <cfRule type="expression" dxfId="5317" priority="145">
      <formula>IF(R150&lt;0, TRUE, IF(AND(R150&gt;0,AF150=""),TRUE,FALSE))</formula>
    </cfRule>
  </conditionalFormatting>
  <conditionalFormatting sqref="R151">
    <cfRule type="expression" dxfId="5316" priority="144">
      <formula>IF(R151&lt;0, TRUE, IF(AND(R151&gt;0,AF151=""),TRUE,FALSE))</formula>
    </cfRule>
  </conditionalFormatting>
  <conditionalFormatting sqref="T147">
    <cfRule type="expression" dxfId="5315" priority="143">
      <formula>IF(T147&lt;0, TRUE, IF(AND(T147&gt;0,AH147=""),TRUE,FALSE))</formula>
    </cfRule>
  </conditionalFormatting>
  <conditionalFormatting sqref="T148">
    <cfRule type="expression" dxfId="5314" priority="142">
      <formula>IF(T148&lt;0, TRUE, IF(AND(T148&gt;0,AH148=""),TRUE,FALSE))</formula>
    </cfRule>
  </conditionalFormatting>
  <conditionalFormatting sqref="T149">
    <cfRule type="expression" dxfId="5313" priority="141">
      <formula>IF(T149&lt;0, TRUE, IF(AND(T149&gt;0,AH149=""),TRUE,FALSE))</formula>
    </cfRule>
  </conditionalFormatting>
  <conditionalFormatting sqref="T150">
    <cfRule type="expression" dxfId="5312" priority="140">
      <formula>IF(T150&lt;0, TRUE, IF(AND(T150&gt;0,AH150=""),TRUE,FALSE))</formula>
    </cfRule>
  </conditionalFormatting>
  <conditionalFormatting sqref="T151">
    <cfRule type="expression" dxfId="5311" priority="139">
      <formula>IF(T151&lt;0, TRUE, IF(AND(T151&gt;0,AH151=""),TRUE,FALSE))</formula>
    </cfRule>
  </conditionalFormatting>
  <conditionalFormatting sqref="N94">
    <cfRule type="expression" dxfId="5310" priority="119">
      <formula>IF(N94&lt;0, TRUE, IF(AND(N94&gt;0,AB94=""),TRUE,FALSE))</formula>
    </cfRule>
  </conditionalFormatting>
  <conditionalFormatting sqref="N60">
    <cfRule type="expression" dxfId="5309" priority="116">
      <formula>IF(N60&lt;0, TRUE, IF(AND(N60&gt;0,AB60=""),TRUE,FALSE))</formula>
    </cfRule>
  </conditionalFormatting>
  <conditionalFormatting sqref="N61">
    <cfRule type="expression" dxfId="5308" priority="115">
      <formula>IF(N61&lt;0, TRUE, IF(AND(N61&gt;0,AB61=""),TRUE,FALSE))</formula>
    </cfRule>
  </conditionalFormatting>
  <conditionalFormatting sqref="N62">
    <cfRule type="expression" dxfId="5307" priority="114">
      <formula>IF(N62&lt;0, TRUE, IF(AND(N62&gt;0,AB62=""),TRUE,FALSE))</formula>
    </cfRule>
  </conditionalFormatting>
  <conditionalFormatting sqref="N63">
    <cfRule type="expression" dxfId="5306" priority="113">
      <formula>IF(N63&lt;0, TRUE, IF(AND(N63&gt;0,AB63=""),TRUE,FALSE))</formula>
    </cfRule>
  </conditionalFormatting>
  <conditionalFormatting sqref="N64">
    <cfRule type="expression" dxfId="5305" priority="112">
      <formula>IF(N64&lt;0, TRUE, IF(AND(N64&gt;0,AB64=""),TRUE,FALSE))</formula>
    </cfRule>
  </conditionalFormatting>
  <conditionalFormatting sqref="N65">
    <cfRule type="expression" dxfId="5304" priority="111">
      <formula>IF(N65&lt;0, TRUE, IF(AND(N65&gt;0,AB65=""),TRUE,FALSE))</formula>
    </cfRule>
  </conditionalFormatting>
  <conditionalFormatting sqref="N66">
    <cfRule type="expression" dxfId="5303" priority="110">
      <formula>IF(N66&lt;0, TRUE, IF(AND(N66&gt;0,AB66=""),TRUE,FALSE))</formula>
    </cfRule>
  </conditionalFormatting>
  <conditionalFormatting sqref="N67">
    <cfRule type="expression" dxfId="5302" priority="109">
      <formula>IF(N67&lt;0, TRUE, IF(AND(N67&gt;0,AB67=""),TRUE,FALSE))</formula>
    </cfRule>
  </conditionalFormatting>
  <conditionalFormatting sqref="N68">
    <cfRule type="expression" dxfId="5301" priority="108">
      <formula>IF(N68&lt;0, TRUE, IF(AND(N68&gt;0,AB68=""),TRUE,FALSE))</formula>
    </cfRule>
  </conditionalFormatting>
  <conditionalFormatting sqref="N69">
    <cfRule type="expression" dxfId="5300" priority="107">
      <formula>IF(N69&lt;0, TRUE, IF(AND(N69&gt;0,AB69=""),TRUE,FALSE))</formula>
    </cfRule>
  </conditionalFormatting>
  <conditionalFormatting sqref="N70">
    <cfRule type="expression" dxfId="5299" priority="106">
      <formula>IF(N70&lt;0, TRUE, IF(AND(N70&gt;0,AB70=""),TRUE,FALSE))</formula>
    </cfRule>
  </conditionalFormatting>
  <conditionalFormatting sqref="N71">
    <cfRule type="expression" dxfId="5298" priority="105">
      <formula>IF(N71&lt;0, TRUE, IF(AND(N71&gt;0,AB71=""),TRUE,FALSE))</formula>
    </cfRule>
  </conditionalFormatting>
  <conditionalFormatting sqref="N72">
    <cfRule type="expression" dxfId="5297" priority="104">
      <formula>IF(N72&lt;0, TRUE, IF(AND(N72&gt;0,AB72=""),TRUE,FALSE))</formula>
    </cfRule>
  </conditionalFormatting>
  <conditionalFormatting sqref="N73">
    <cfRule type="expression" dxfId="5296" priority="103">
      <formula>IF(N73&lt;0, TRUE, IF(AND(N73&gt;0,AB73=""),TRUE,FALSE))</formula>
    </cfRule>
  </conditionalFormatting>
  <conditionalFormatting sqref="N74">
    <cfRule type="expression" dxfId="5295" priority="102">
      <formula>IF(N74&lt;0, TRUE, IF(AND(N74&gt;0,AB74=""),TRUE,FALSE))</formula>
    </cfRule>
  </conditionalFormatting>
  <conditionalFormatting sqref="N75">
    <cfRule type="expression" dxfId="5294" priority="101">
      <formula>IF(N75&lt;0, TRUE, IF(AND(N75&gt;0,AB75=""),TRUE,FALSE))</formula>
    </cfRule>
  </conditionalFormatting>
  <conditionalFormatting sqref="N76">
    <cfRule type="expression" dxfId="5293" priority="100">
      <formula>IF(N76&lt;0, TRUE, IF(AND(N76&gt;0,AB76=""),TRUE,FALSE))</formula>
    </cfRule>
  </conditionalFormatting>
  <conditionalFormatting sqref="N77">
    <cfRule type="expression" dxfId="5292" priority="99">
      <formula>IF(N77&lt;0, TRUE, IF(AND(N77&gt;0,AB77=""),TRUE,FALSE))</formula>
    </cfRule>
  </conditionalFormatting>
  <conditionalFormatting sqref="N78">
    <cfRule type="expression" dxfId="5291" priority="98">
      <formula>IF(N78&lt;0, TRUE, IF(AND(N78&gt;0,AB78=""),TRUE,FALSE))</formula>
    </cfRule>
  </conditionalFormatting>
  <conditionalFormatting sqref="N79">
    <cfRule type="expression" dxfId="5290" priority="97">
      <formula>IF(N79&lt;0, TRUE, IF(AND(N79&gt;0,AB79=""),TRUE,FALSE))</formula>
    </cfRule>
  </conditionalFormatting>
  <conditionalFormatting sqref="N80">
    <cfRule type="expression" dxfId="5289" priority="96">
      <formula>IF(N80&lt;0, TRUE, IF(AND(N80&gt;0,AB80=""),TRUE,FALSE))</formula>
    </cfRule>
  </conditionalFormatting>
  <conditionalFormatting sqref="N81">
    <cfRule type="expression" dxfId="5288" priority="95">
      <formula>IF(N81&lt;0, TRUE, IF(AND(N81&gt;0,AB81=""),TRUE,FALSE))</formula>
    </cfRule>
  </conditionalFormatting>
  <conditionalFormatting sqref="N82">
    <cfRule type="expression" dxfId="5287" priority="94">
      <formula>IF(N82&lt;0, TRUE, IF(AND(N82&gt;0,AB82=""),TRUE,FALSE))</formula>
    </cfRule>
  </conditionalFormatting>
  <conditionalFormatting sqref="N83">
    <cfRule type="expression" dxfId="5286" priority="93">
      <formula>IF(N83&lt;0, TRUE, IF(AND(N83&gt;0,AB83=""),TRUE,FALSE))</formula>
    </cfRule>
  </conditionalFormatting>
  <conditionalFormatting sqref="N84">
    <cfRule type="expression" dxfId="5285" priority="92">
      <formula>IF(N84&lt;0, TRUE, IF(AND(N84&gt;0,AB84=""),TRUE,FALSE))</formula>
    </cfRule>
  </conditionalFormatting>
  <conditionalFormatting sqref="N85">
    <cfRule type="expression" dxfId="5284" priority="91">
      <formula>IF(N85&lt;0, TRUE, IF(AND(N85&gt;0,AB85=""),TRUE,FALSE))</formula>
    </cfRule>
  </conditionalFormatting>
  <conditionalFormatting sqref="N86">
    <cfRule type="expression" dxfId="5283" priority="90">
      <formula>IF(N86&lt;0, TRUE, IF(AND(N86&gt;0,AB86=""),TRUE,FALSE))</formula>
    </cfRule>
  </conditionalFormatting>
  <conditionalFormatting sqref="N87">
    <cfRule type="expression" dxfId="5282" priority="89">
      <formula>IF(N87&lt;0, TRUE, IF(AND(N87&gt;0,AB87=""),TRUE,FALSE))</formula>
    </cfRule>
  </conditionalFormatting>
  <conditionalFormatting sqref="N88">
    <cfRule type="expression" dxfId="5281" priority="88">
      <formula>IF(N88&lt;0, TRUE, IF(AND(N88&gt;0,AB88=""),TRUE,FALSE))</formula>
    </cfRule>
  </conditionalFormatting>
  <conditionalFormatting sqref="N89">
    <cfRule type="expression" dxfId="5280" priority="87">
      <formula>IF(N89&lt;0, TRUE, IF(AND(N89&gt;0,AB89=""),TRUE,FALSE))</formula>
    </cfRule>
  </conditionalFormatting>
  <conditionalFormatting sqref="N90">
    <cfRule type="expression" dxfId="5279" priority="86">
      <formula>IF(N90&lt;0, TRUE, IF(AND(N90&gt;0,AB90=""),TRUE,FALSE))</formula>
    </cfRule>
  </conditionalFormatting>
  <conditionalFormatting sqref="N91">
    <cfRule type="expression" dxfId="5278" priority="85">
      <formula>IF(N91&lt;0, TRUE, IF(AND(N91&gt;0,AB91=""),TRUE,FALSE))</formula>
    </cfRule>
  </conditionalFormatting>
  <conditionalFormatting sqref="N92">
    <cfRule type="expression" dxfId="5277" priority="84">
      <formula>IF(N92&lt;0, TRUE, IF(AND(N92&gt;0,AB92=""),TRUE,FALSE))</formula>
    </cfRule>
  </conditionalFormatting>
  <conditionalFormatting sqref="N93">
    <cfRule type="expression" dxfId="5276" priority="83">
      <formula>IF(N93&lt;0, TRUE, IF(AND(N93&gt;0,AB93=""),TRUE,FALSE))</formula>
    </cfRule>
  </conditionalFormatting>
  <conditionalFormatting sqref="N99">
    <cfRule type="expression" dxfId="5275" priority="82">
      <formula>IF(N99&lt;0, TRUE, IF(AND(N99&gt;0,AB99=""),TRUE,FALSE))</formula>
    </cfRule>
  </conditionalFormatting>
  <conditionalFormatting sqref="N100">
    <cfRule type="expression" dxfId="5274" priority="81">
      <formula>IF(N100&lt;0, TRUE, IF(AND(N100&gt;0,AB100=""),TRUE,FALSE))</formula>
    </cfRule>
  </conditionalFormatting>
  <conditionalFormatting sqref="N101">
    <cfRule type="expression" dxfId="5273" priority="80">
      <formula>IF(N101&lt;0, TRUE, IF(AND(N101&gt;0,AB101=""),TRUE,FALSE))</formula>
    </cfRule>
  </conditionalFormatting>
  <conditionalFormatting sqref="N102">
    <cfRule type="expression" dxfId="5272" priority="79">
      <formula>IF(N102&lt;0, TRUE, IF(AND(N102&gt;0,AB102=""),TRUE,FALSE))</formula>
    </cfRule>
  </conditionalFormatting>
  <conditionalFormatting sqref="N103">
    <cfRule type="expression" dxfId="5271" priority="78">
      <formula>IF(N103&lt;0, TRUE, IF(AND(N103&gt;0,AB103=""),TRUE,FALSE))</formula>
    </cfRule>
  </conditionalFormatting>
  <conditionalFormatting sqref="N104">
    <cfRule type="expression" dxfId="5270" priority="77">
      <formula>IF(N104&lt;0, TRUE, IF(AND(N104&gt;0,AB104=""),TRUE,FALSE))</formula>
    </cfRule>
  </conditionalFormatting>
  <conditionalFormatting sqref="N105">
    <cfRule type="expression" dxfId="5269" priority="76">
      <formula>IF(N105&lt;0, TRUE, IF(AND(N105&gt;0,AB105=""),TRUE,FALSE))</formula>
    </cfRule>
  </conditionalFormatting>
  <conditionalFormatting sqref="N106">
    <cfRule type="expression" dxfId="5268" priority="75">
      <formula>IF(N106&lt;0, TRUE, IF(AND(N106&gt;0,AB106=""),TRUE,FALSE))</formula>
    </cfRule>
  </conditionalFormatting>
  <conditionalFormatting sqref="N107">
    <cfRule type="expression" dxfId="5267" priority="74">
      <formula>IF(N107&lt;0, TRUE, IF(AND(N107&gt;0,AB107=""),TRUE,FALSE))</formula>
    </cfRule>
  </conditionalFormatting>
  <conditionalFormatting sqref="N108">
    <cfRule type="expression" dxfId="5266" priority="73">
      <formula>IF(N108&lt;0, TRUE, IF(AND(N108&gt;0,AB108=""),TRUE,FALSE))</formula>
    </cfRule>
  </conditionalFormatting>
  <conditionalFormatting sqref="N109">
    <cfRule type="expression" dxfId="5265" priority="72">
      <formula>IF(N109&lt;0, TRUE, IF(AND(N109&gt;0,AB109=""),TRUE,FALSE))</formula>
    </cfRule>
  </conditionalFormatting>
  <conditionalFormatting sqref="N110">
    <cfRule type="expression" dxfId="5264" priority="71">
      <formula>IF(N110&lt;0, TRUE, IF(AND(N110&gt;0,AB110=""),TRUE,FALSE))</formula>
    </cfRule>
  </conditionalFormatting>
  <conditionalFormatting sqref="N111">
    <cfRule type="expression" dxfId="5263" priority="70">
      <formula>IF(N111&lt;0, TRUE, IF(AND(N111&gt;0,AB111=""),TRUE,FALSE))</formula>
    </cfRule>
  </conditionalFormatting>
  <conditionalFormatting sqref="N112">
    <cfRule type="expression" dxfId="5262" priority="69">
      <formula>IF(N112&lt;0, TRUE, IF(AND(N112&gt;0,AB112=""),TRUE,FALSE))</formula>
    </cfRule>
  </conditionalFormatting>
  <conditionalFormatting sqref="N113">
    <cfRule type="expression" dxfId="5261" priority="67">
      <formula>IF(N113&lt;0, TRUE, IF(AND(N113&gt;0,AB113=""),TRUE,FALSE))</formula>
    </cfRule>
  </conditionalFormatting>
  <conditionalFormatting sqref="N118">
    <cfRule type="expression" dxfId="5260" priority="66">
      <formula>IF(N118&lt;0, TRUE, IF(AND(N118&gt;0,AB118=""),TRUE,FALSE))</formula>
    </cfRule>
  </conditionalFormatting>
  <conditionalFormatting sqref="N119">
    <cfRule type="expression" dxfId="5259" priority="65">
      <formula>IF(N119&lt;0, TRUE, IF(AND(N119&gt;0,AB119=""),TRUE,FALSE))</formula>
    </cfRule>
  </conditionalFormatting>
  <conditionalFormatting sqref="N120">
    <cfRule type="expression" dxfId="5258" priority="64">
      <formula>IF(N120&lt;0, TRUE, IF(AND(N120&gt;0,AB120=""),TRUE,FALSE))</formula>
    </cfRule>
  </conditionalFormatting>
  <conditionalFormatting sqref="N121">
    <cfRule type="expression" dxfId="5257" priority="63">
      <formula>IF(N121&lt;0, TRUE, IF(AND(N121&gt;0,AB121=""),TRUE,FALSE))</formula>
    </cfRule>
  </conditionalFormatting>
  <conditionalFormatting sqref="N122">
    <cfRule type="expression" dxfId="5256" priority="62">
      <formula>IF(N122&lt;0, TRUE, IF(AND(N122&gt;0,AB122=""),TRUE,FALSE))</formula>
    </cfRule>
  </conditionalFormatting>
  <conditionalFormatting sqref="N123">
    <cfRule type="expression" dxfId="5255" priority="61">
      <formula>IF(N123&lt;0, TRUE, IF(AND(N123&gt;0,AB123=""),TRUE,FALSE))</formula>
    </cfRule>
  </conditionalFormatting>
  <conditionalFormatting sqref="N124">
    <cfRule type="expression" dxfId="5254" priority="60">
      <formula>IF(N124&lt;0, TRUE, IF(AND(N124&gt;0,AB124=""),TRUE,FALSE))</formula>
    </cfRule>
  </conditionalFormatting>
  <conditionalFormatting sqref="N125">
    <cfRule type="expression" dxfId="5253" priority="59">
      <formula>IF(N125&lt;0, TRUE, IF(AND(N125&gt;0,AB125=""),TRUE,FALSE))</formula>
    </cfRule>
  </conditionalFormatting>
  <conditionalFormatting sqref="N126">
    <cfRule type="expression" dxfId="5252" priority="58">
      <formula>IF(N126&lt;0, TRUE, IF(AND(N126&gt;0,AB126=""),TRUE,FALSE))</formula>
    </cfRule>
  </conditionalFormatting>
  <conditionalFormatting sqref="N127">
    <cfRule type="expression" dxfId="5251" priority="57">
      <formula>IF(N127&lt;0, TRUE, IF(AND(N127&gt;0,AB127=""),TRUE,FALSE))</formula>
    </cfRule>
  </conditionalFormatting>
  <conditionalFormatting sqref="N128">
    <cfRule type="expression" dxfId="5250" priority="56">
      <formula>IF(N128&lt;0, TRUE, IF(AND(N128&gt;0,AB128=""),TRUE,FALSE))</formula>
    </cfRule>
  </conditionalFormatting>
  <conditionalFormatting sqref="N129">
    <cfRule type="expression" dxfId="5249" priority="55">
      <formula>IF(N129&lt;0, TRUE, IF(AND(N129&gt;0,AB129=""),TRUE,FALSE))</formula>
    </cfRule>
  </conditionalFormatting>
  <conditionalFormatting sqref="N130">
    <cfRule type="expression" dxfId="5248" priority="54">
      <formula>IF(N130&lt;0, TRUE, IF(AND(N130&gt;0,AB130=""),TRUE,FALSE))</formula>
    </cfRule>
  </conditionalFormatting>
  <conditionalFormatting sqref="N131">
    <cfRule type="expression" dxfId="5247" priority="53">
      <formula>IF(N131&lt;0, TRUE, IF(AND(N131&gt;0,AB131=""),TRUE,FALSE))</formula>
    </cfRule>
  </conditionalFormatting>
  <conditionalFormatting sqref="N132">
    <cfRule type="expression" dxfId="5246" priority="52">
      <formula>IF(N132&lt;0, TRUE, IF(AND(N132&gt;0,AB132=""),TRUE,FALSE))</formula>
    </cfRule>
  </conditionalFormatting>
  <conditionalFormatting sqref="N137">
    <cfRule type="expression" dxfId="5245" priority="41">
      <formula>IF(N137&lt;0, TRUE, IF(AND(N137&gt;0,AB137=""),TRUE,FALSE))</formula>
    </cfRule>
  </conditionalFormatting>
  <conditionalFormatting sqref="N138">
    <cfRule type="expression" dxfId="5244" priority="40">
      <formula>IF(N138&lt;0, TRUE, IF(AND(N138&gt;0,AB138=""),TRUE,FALSE))</formula>
    </cfRule>
  </conditionalFormatting>
  <conditionalFormatting sqref="N139">
    <cfRule type="expression" dxfId="5243" priority="39">
      <formula>IF(N139&lt;0, TRUE, IF(AND(N139&gt;0,AB139=""),TRUE,FALSE))</formula>
    </cfRule>
  </conditionalFormatting>
  <conditionalFormatting sqref="N140">
    <cfRule type="expression" dxfId="5242" priority="38">
      <formula>IF(N140&lt;0, TRUE, IF(AND(N140&gt;0,AB140=""),TRUE,FALSE))</formula>
    </cfRule>
  </conditionalFormatting>
  <conditionalFormatting sqref="N141">
    <cfRule type="expression" dxfId="5241" priority="37">
      <formula>IF(N141&lt;0, TRUE, IF(AND(N141&gt;0,AB141=""),TRUE,FALSE))</formula>
    </cfRule>
  </conditionalFormatting>
  <conditionalFormatting sqref="N142">
    <cfRule type="expression" dxfId="5240" priority="36">
      <formula>IF(N142&lt;0, TRUE, IF(AND(N142&gt;0,AB142=""),TRUE,FALSE))</formula>
    </cfRule>
  </conditionalFormatting>
  <conditionalFormatting sqref="N143">
    <cfRule type="expression" dxfId="5239" priority="35">
      <formula>IF(N143&lt;0, TRUE, IF(AND(N143&gt;0,AB143=""),TRUE,FALSE))</formula>
    </cfRule>
  </conditionalFormatting>
  <conditionalFormatting sqref="N144">
    <cfRule type="expression" dxfId="5238" priority="34">
      <formula>IF(N144&lt;0, TRUE, IF(AND(N144&gt;0,AB144=""),TRUE,FALSE))</formula>
    </cfRule>
  </conditionalFormatting>
  <conditionalFormatting sqref="N145">
    <cfRule type="expression" dxfId="5237" priority="33">
      <formula>IF(N145&lt;0, TRUE, IF(AND(N145&gt;0,AB145=""),TRUE,FALSE))</formula>
    </cfRule>
  </conditionalFormatting>
  <conditionalFormatting sqref="N146">
    <cfRule type="expression" dxfId="5236" priority="32">
      <formula>IF(N146&lt;0, TRUE, IF(AND(N146&gt;0,AB146=""),TRUE,FALSE))</formula>
    </cfRule>
  </conditionalFormatting>
  <conditionalFormatting sqref="N147">
    <cfRule type="expression" dxfId="5235" priority="31">
      <formula>IF(N147&lt;0, TRUE, IF(AND(N147&gt;0,AB147=""),TRUE,FALSE))</formula>
    </cfRule>
  </conditionalFormatting>
  <conditionalFormatting sqref="N148">
    <cfRule type="expression" dxfId="5234" priority="30">
      <formula>IF(N148&lt;0, TRUE, IF(AND(N148&gt;0,AB148=""),TRUE,FALSE))</formula>
    </cfRule>
  </conditionalFormatting>
  <conditionalFormatting sqref="N149">
    <cfRule type="expression" dxfId="5233" priority="29">
      <formula>IF(N149&lt;0, TRUE, IF(AND(N149&gt;0,AB149=""),TRUE,FALSE))</formula>
    </cfRule>
  </conditionalFormatting>
  <conditionalFormatting sqref="N150">
    <cfRule type="expression" dxfId="5232" priority="28">
      <formula>IF(N150&lt;0, TRUE, IF(AND(N150&gt;0,AB150=""),TRUE,FALSE))</formula>
    </cfRule>
  </conditionalFormatting>
  <conditionalFormatting sqref="N151">
    <cfRule type="expression" dxfId="5231" priority="27">
      <formula>IF(N151&lt;0, TRUE, IF(AND(N151&gt;0,AB151=""),TRUE,FALSE))</formula>
    </cfRule>
  </conditionalFormatting>
  <conditionalFormatting sqref="H45:H59">
    <cfRule type="expression" dxfId="5230" priority="25">
      <formula>IF(H45&lt;0, TRUE, IF(AND(H45&gt;0,V45=""),TRUE,FALSE))</formula>
    </cfRule>
  </conditionalFormatting>
  <conditionalFormatting sqref="J45:J59">
    <cfRule type="expression" dxfId="5229" priority="24">
      <formula>IF(J45&lt;0, TRUE, IF(AND(J45&gt;0,X45=""),TRUE,FALSE))</formula>
    </cfRule>
  </conditionalFormatting>
  <conditionalFormatting sqref="L45:L59">
    <cfRule type="expression" dxfId="5228" priority="23">
      <formula>IF(L45&lt;0, TRUE, IF(AND(L45&gt;0,Z45=""),TRUE,FALSE))</formula>
    </cfRule>
  </conditionalFormatting>
  <conditionalFormatting sqref="P45:P59">
    <cfRule type="expression" dxfId="5227" priority="22">
      <formula>IF(P45&lt;0, TRUE, IF(AND(P45&gt;0,AD45=""),TRUE,FALSE))</formula>
    </cfRule>
  </conditionalFormatting>
  <conditionalFormatting sqref="R45:R59">
    <cfRule type="expression" dxfId="5226" priority="21">
      <formula>IF(R45&lt;0, TRUE, IF(AND(R45&gt;0,AF45=""),TRUE,FALSE))</formula>
    </cfRule>
  </conditionalFormatting>
  <conditionalFormatting sqref="T45:T59">
    <cfRule type="expression" dxfId="5225" priority="20">
      <formula>IF(T45&lt;0, TRUE, IF(AND(T45&gt;0,AH45=""),TRUE,FALSE))</formula>
    </cfRule>
  </conditionalFormatting>
  <conditionalFormatting sqref="N45:N59">
    <cfRule type="expression" dxfId="5224" priority="19">
      <formula>IF(N45&lt;0, TRUE, IF(AND(N45&gt;0,AB45=""),TRUE,FALSE))</formula>
    </cfRule>
  </conditionalFormatting>
  <conditionalFormatting sqref="I116">
    <cfRule type="expression" dxfId="5223" priority="18" stopIfTrue="1">
      <formula>ISERROR(I116)</formula>
    </cfRule>
  </conditionalFormatting>
  <conditionalFormatting sqref="K116">
    <cfRule type="expression" dxfId="5222" priority="17" stopIfTrue="1">
      <formula>ISERROR(K116)</formula>
    </cfRule>
  </conditionalFormatting>
  <conditionalFormatting sqref="M116">
    <cfRule type="expression" dxfId="5221" priority="16" stopIfTrue="1">
      <formula>ISERROR(M116)</formula>
    </cfRule>
  </conditionalFormatting>
  <conditionalFormatting sqref="O116">
    <cfRule type="expression" dxfId="5220" priority="15" stopIfTrue="1">
      <formula>ISERROR(O116)</formula>
    </cfRule>
  </conditionalFormatting>
  <conditionalFormatting sqref="Q116">
    <cfRule type="expression" dxfId="5219" priority="14" stopIfTrue="1">
      <formula>ISERROR(Q116)</formula>
    </cfRule>
  </conditionalFormatting>
  <conditionalFormatting sqref="S116">
    <cfRule type="expression" dxfId="5218" priority="13" stopIfTrue="1">
      <formula>ISERROR(S116)</formula>
    </cfRule>
  </conditionalFormatting>
  <conditionalFormatting sqref="I135">
    <cfRule type="expression" dxfId="5217" priority="12" stopIfTrue="1">
      <formula>ISERROR(I135)</formula>
    </cfRule>
  </conditionalFormatting>
  <conditionalFormatting sqref="K135">
    <cfRule type="expression" dxfId="5216" priority="11" stopIfTrue="1">
      <formula>ISERROR(K135)</formula>
    </cfRule>
  </conditionalFormatting>
  <conditionalFormatting sqref="M135">
    <cfRule type="expression" dxfId="5215" priority="10" stopIfTrue="1">
      <formula>ISERROR(M135)</formula>
    </cfRule>
  </conditionalFormatting>
  <conditionalFormatting sqref="O135">
    <cfRule type="expression" dxfId="5214" priority="9" stopIfTrue="1">
      <formula>ISERROR(O135)</formula>
    </cfRule>
  </conditionalFormatting>
  <conditionalFormatting sqref="Q135">
    <cfRule type="expression" dxfId="5213" priority="8" stopIfTrue="1">
      <formula>ISERROR(Q135)</formula>
    </cfRule>
  </conditionalFormatting>
  <conditionalFormatting sqref="S135">
    <cfRule type="expression" dxfId="5212" priority="7" stopIfTrue="1">
      <formula>ISERROR(S135)</formula>
    </cfRule>
  </conditionalFormatting>
  <conditionalFormatting sqref="I154">
    <cfRule type="expression" dxfId="5211" priority="6" stopIfTrue="1">
      <formula>ISERROR(I154)</formula>
    </cfRule>
  </conditionalFormatting>
  <conditionalFormatting sqref="K154">
    <cfRule type="expression" dxfId="5210" priority="5" stopIfTrue="1">
      <formula>ISERROR(K154)</formula>
    </cfRule>
  </conditionalFormatting>
  <conditionalFormatting sqref="M154">
    <cfRule type="expression" dxfId="5209" priority="4" stopIfTrue="1">
      <formula>ISERROR(M154)</formula>
    </cfRule>
  </conditionalFormatting>
  <conditionalFormatting sqref="O154">
    <cfRule type="expression" dxfId="5208" priority="3" stopIfTrue="1">
      <formula>ISERROR(O154)</formula>
    </cfRule>
  </conditionalFormatting>
  <conditionalFormatting sqref="Q154">
    <cfRule type="expression" dxfId="5207" priority="2" stopIfTrue="1">
      <formula>ISERROR(Q154)</formula>
    </cfRule>
  </conditionalFormatting>
  <conditionalFormatting sqref="S154">
    <cfRule type="expression" dxfId="5206" priority="1" stopIfTrue="1">
      <formula>ISERROR(S154)</formula>
    </cfRule>
  </conditionalFormatting>
  <dataValidations xWindow="257" yWindow="524" count="7">
    <dataValidation allowBlank="1" showInputMessage="1" showErrorMessage="1" prompt="Make sure to update the Fiscal Year on the 'DATA' Sheet." sqref="F2"/>
    <dataValidation type="decimal" operator="lessThanOrEqual" allowBlank="1" showInputMessage="1" showErrorMessage="1" error="FTE % cannot exceed 100%. " sqref="D152 M45:M94 D114 D133 D45:D95">
      <formula1>1</formula1>
    </dataValidation>
    <dataValidation type="decimal" operator="lessThanOrEqual" allowBlank="1" showInputMessage="1" showErrorMessage="1" error="Please enter a value that is less than or equal to 100%" sqref="U45:U95">
      <formula1>1</formula1>
    </dataValidation>
    <dataValidation type="whole" errorStyle="information" allowBlank="1" showErrorMessage="1" errorTitle="IMPORTANT" error="If this line item is for equipment and has been purchased with any Federal/State dollars, a CDPH 1203 form must be submitted with this invoice; be sure to update the cumulative CDPH 1204 form too. _x000a__x000a_" sqref="F12">
      <formula1>0</formula1>
      <formula2>0</formula2>
    </dataValidation>
    <dataValidation type="list" allowBlank="1" showInputMessage="1" showErrorMessage="1" errorTitle="Please choose the current budget" promptTitle="Please choose the current budget" prompt="Click on the drop-down arrow and choose the budget that this invoice will be applied to.  Budget line items will be populated from the selected budget. _x000a__x000a_Hit ESC to remove this message." sqref="L2:N2">
      <formula1>"Original,BR1,BR2,BR3"</formula1>
    </dataValidation>
    <dataValidation allowBlank="1" showInputMessage="1" showErrorMessage="1" prompt="Indirect Costs are auto-calculated using the methodology chosen in cell B190.  " sqref="F156"/>
    <dataValidation type="list" allowBlank="1" showInputMessage="1" showErrorMessage="1" sqref="D27:F27">
      <formula1>Position_Title</formula1>
    </dataValidation>
  </dataValidations>
  <printOptions horizontalCentered="1"/>
  <pageMargins left="0" right="0" top="0.5" bottom="0.25" header="0" footer="0"/>
  <pageSetup scale="49" fitToHeight="3" orientation="landscape" blackAndWhite="1" r:id="rId1"/>
  <headerFooter>
    <oddHeader>&amp;L&amp;12&amp;GMaternal, Child and Adolescent Health Division&amp;C&amp;16&amp;A&amp;R</oddHeader>
    <oddFooter>&amp;L&amp;14&amp;F&amp;C&amp;14&amp;P of &amp;N&amp;R&amp;14Printed: &amp;D &amp;T</oddFooter>
  </headerFooter>
  <rowBreaks count="2" manualBreakCount="2">
    <brk id="37" max="20" man="1"/>
    <brk id="113" max="20"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9329" r:id="rId5" name="Button 1">
              <controlPr defaultSize="0" print="0" autoFill="0" autoPict="0">
                <anchor moveWithCells="1" sizeWithCells="1">
                  <from>
                    <xdr:col>0</xdr:col>
                    <xdr:colOff>38100</xdr:colOff>
                    <xdr:row>0</xdr:row>
                    <xdr:rowOff>0</xdr:rowOff>
                  </from>
                  <to>
                    <xdr:col>0</xdr:col>
                    <xdr:colOff>38100</xdr:colOff>
                    <xdr:row>0</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4">
    <tabColor theme="3" tint="0.79998168889431442"/>
    <pageSetUpPr autoPageBreaks="0"/>
  </sheetPr>
  <dimension ref="A1:BA948"/>
  <sheetViews>
    <sheetView showGridLines="0" showZeros="0" zoomScale="96" zoomScaleNormal="96" zoomScaleSheetLayoutView="70" workbookViewId="0">
      <pane ySplit="8" topLeftCell="A9" activePane="bottomLeft" state="frozen"/>
      <selection activeCell="A156" sqref="A156"/>
      <selection pane="bottomLeft" activeCell="A156" sqref="A156"/>
    </sheetView>
  </sheetViews>
  <sheetFormatPr defaultColWidth="9.140625" defaultRowHeight="15"/>
  <cols>
    <col min="1" max="1" width="9.85546875" style="37" customWidth="1"/>
    <col min="2" max="2" width="12.7109375" style="37" customWidth="1"/>
    <col min="3" max="3" width="51.5703125" style="37" customWidth="1"/>
    <col min="4" max="4" width="13.7109375" style="37" customWidth="1"/>
    <col min="5" max="5" width="20.7109375" style="160" customWidth="1"/>
    <col min="6" max="6" width="19.7109375" style="160" customWidth="1"/>
    <col min="7" max="7" width="18.7109375" style="37" customWidth="1"/>
    <col min="8" max="8" width="18.7109375" style="160" customWidth="1"/>
    <col min="9" max="9" width="18.7109375" style="37" customWidth="1"/>
    <col min="10" max="10" width="18.7109375" style="160" customWidth="1"/>
    <col min="11" max="11" width="18.7109375" style="37" customWidth="1"/>
    <col min="12" max="12" width="18.7109375" style="160" customWidth="1"/>
    <col min="13" max="13" width="18.7109375" style="37" customWidth="1"/>
    <col min="14" max="14" width="18.7109375" style="160" customWidth="1"/>
    <col min="15" max="15" width="18.7109375" style="37" hidden="1" customWidth="1"/>
    <col min="16" max="16" width="18.7109375" style="160" hidden="1" customWidth="1"/>
    <col min="17" max="17" width="18.7109375" style="37" hidden="1" customWidth="1"/>
    <col min="18" max="18" width="18.7109375" style="160" hidden="1" customWidth="1"/>
    <col min="19" max="19" width="18.7109375" style="37" hidden="1" customWidth="1"/>
    <col min="20" max="20" width="18.7109375" style="160" hidden="1" customWidth="1"/>
    <col min="21" max="21" width="2.5703125" style="205" customWidth="1"/>
    <col min="22" max="27" width="10" style="304" hidden="1" customWidth="1"/>
    <col min="28" max="33" width="9.7109375" style="304" hidden="1" customWidth="1"/>
    <col min="34" max="35" width="9.7109375" style="284" hidden="1" customWidth="1"/>
    <col min="36" max="36" width="30.7109375" style="169" hidden="1" customWidth="1"/>
    <col min="37" max="37" width="29.140625" style="169" hidden="1" customWidth="1"/>
    <col min="38" max="43" width="20.7109375" style="169" hidden="1" customWidth="1"/>
    <col min="44" max="44" width="22.7109375" style="169" hidden="1" customWidth="1"/>
    <col min="45" max="51" width="17.5703125" style="169" hidden="1" customWidth="1"/>
    <col min="52" max="52" width="9.140625" style="169" hidden="1" customWidth="1"/>
    <col min="53" max="16384" width="9.140625" style="169"/>
  </cols>
  <sheetData>
    <row r="1" spans="1:51" ht="35.25" customHeight="1" thickTop="1" thickBot="1">
      <c r="A1" s="1620" t="s">
        <v>148</v>
      </c>
      <c r="B1" s="1621"/>
      <c r="C1" s="1621"/>
      <c r="D1" s="1622"/>
      <c r="E1" s="782"/>
      <c r="F1" s="1791" t="s">
        <v>62</v>
      </c>
      <c r="G1" s="1792"/>
      <c r="H1" s="1605" t="s">
        <v>68</v>
      </c>
      <c r="I1" s="1790"/>
      <c r="J1" s="1605" t="s">
        <v>69</v>
      </c>
      <c r="K1" s="1606"/>
      <c r="L1" s="1793" t="s">
        <v>155</v>
      </c>
      <c r="M1" s="1794"/>
      <c r="N1" s="1795"/>
      <c r="O1" s="256"/>
      <c r="P1" s="211"/>
      <c r="Q1" s="54"/>
      <c r="R1" s="211"/>
      <c r="S1" s="1787"/>
      <c r="T1" s="1787"/>
      <c r="U1" s="779"/>
      <c r="V1" s="278"/>
      <c r="AA1" s="278"/>
      <c r="AB1" s="278"/>
      <c r="AC1" s="278"/>
      <c r="AD1" s="278"/>
      <c r="AE1" s="278"/>
      <c r="AF1" s="278"/>
      <c r="AG1" s="278"/>
      <c r="AH1" s="197"/>
      <c r="AI1" s="197"/>
      <c r="AJ1" s="2"/>
      <c r="AK1" s="208"/>
      <c r="AL1" s="208"/>
      <c r="AM1" s="208"/>
      <c r="AN1" s="208"/>
      <c r="AO1" s="208"/>
      <c r="AP1" s="208"/>
      <c r="AQ1" s="208"/>
      <c r="AR1" s="208"/>
      <c r="AS1" s="208"/>
      <c r="AT1" s="208"/>
      <c r="AU1" s="208"/>
      <c r="AV1" s="208"/>
      <c r="AW1" s="208"/>
      <c r="AX1" s="208"/>
      <c r="AY1" s="208"/>
    </row>
    <row r="2" spans="1:51" s="176" customFormat="1" ht="28.5" customHeight="1" thickTop="1" thickBot="1">
      <c r="A2" s="1623" t="str">
        <f>IF(C7&gt;"","SUBCONTRACT","")</f>
        <v/>
      </c>
      <c r="B2" s="1623"/>
      <c r="C2" s="1623"/>
      <c r="D2" s="1623"/>
      <c r="E2" s="485"/>
      <c r="F2" s="1771" t="str">
        <f>'ORIGINAL BUDGET'!F2</f>
        <v>2019-2020</v>
      </c>
      <c r="G2" s="1772"/>
      <c r="H2" s="1800" t="str">
        <f>IF('ORIGINAL BUDGET'!I2="Quarterly","","Month 5")</f>
        <v>Month 5</v>
      </c>
      <c r="I2" s="1801"/>
      <c r="J2" s="1799" t="str">
        <f>IF('ORIGINAL BUDGET'!I2="Quarterly","","November")</f>
        <v>November</v>
      </c>
      <c r="K2" s="1772"/>
      <c r="L2" s="1796" t="str">
        <f>'Month 4'!L2:N2</f>
        <v>Original</v>
      </c>
      <c r="M2" s="1797"/>
      <c r="N2" s="1798"/>
      <c r="O2" s="795"/>
      <c r="P2" s="787"/>
      <c r="Q2" s="787"/>
      <c r="R2" s="787"/>
      <c r="S2" s="1617"/>
      <c r="T2" s="1617"/>
      <c r="U2" s="780"/>
      <c r="V2" s="305"/>
      <c r="AA2" s="305"/>
      <c r="AB2" s="305"/>
      <c r="AC2" s="305"/>
      <c r="AD2" s="305"/>
      <c r="AE2" s="305"/>
      <c r="AF2" s="305"/>
      <c r="AG2" s="305"/>
      <c r="AH2" s="305"/>
      <c r="AI2" s="305"/>
      <c r="AJ2" s="2"/>
    </row>
    <row r="3" spans="1:51" ht="25.15" customHeight="1" thickTop="1" thickBot="1">
      <c r="A3" s="1430" t="str">
        <f>TemplateVersion</f>
        <v>Rev. 10/11/18</v>
      </c>
      <c r="B3" s="837"/>
      <c r="C3" s="207"/>
      <c r="D3" s="207"/>
      <c r="E3" s="207"/>
      <c r="F3" s="207"/>
      <c r="G3" s="207"/>
      <c r="H3" s="207"/>
      <c r="I3" s="207"/>
      <c r="J3" s="207"/>
      <c r="K3" s="207"/>
      <c r="L3" s="207"/>
      <c r="M3" s="207"/>
      <c r="N3" s="207"/>
      <c r="O3" s="781"/>
      <c r="P3" s="781"/>
      <c r="Q3" s="781"/>
      <c r="R3" s="781"/>
      <c r="S3" s="781"/>
      <c r="T3" s="781"/>
      <c r="U3" s="207"/>
      <c r="V3" s="197"/>
      <c r="W3" s="197"/>
      <c r="X3" s="197"/>
      <c r="Y3" s="197"/>
      <c r="Z3" s="197"/>
      <c r="AA3" s="197"/>
      <c r="AB3" s="197"/>
      <c r="AC3" s="197"/>
      <c r="AD3" s="197"/>
      <c r="AE3" s="197"/>
      <c r="AF3" s="197"/>
      <c r="AG3" s="197"/>
      <c r="AH3" s="197"/>
      <c r="AI3" s="197"/>
      <c r="AJ3" s="182"/>
    </row>
    <row r="4" spans="1:51" ht="45" customHeight="1" thickTop="1" thickBot="1">
      <c r="A4" s="527" t="s">
        <v>119</v>
      </c>
      <c r="B4" s="528"/>
      <c r="C4" s="1788" t="str">
        <f>'ORIGINAL BUDGET'!C4</f>
        <v>RPPC</v>
      </c>
      <c r="D4" s="1789"/>
      <c r="E4" s="1789"/>
      <c r="F4" s="1789"/>
      <c r="G4" s="1529" t="s">
        <v>150</v>
      </c>
      <c r="H4" s="1530"/>
      <c r="I4" s="1529" t="s">
        <v>150</v>
      </c>
      <c r="J4" s="1530"/>
      <c r="K4" s="1529" t="s">
        <v>150</v>
      </c>
      <c r="L4" s="1530"/>
      <c r="M4" s="1632" t="s">
        <v>150</v>
      </c>
      <c r="N4" s="1633"/>
      <c r="O4" s="1632" t="s">
        <v>150</v>
      </c>
      <c r="P4" s="1633"/>
      <c r="Q4" s="1632" t="s">
        <v>150</v>
      </c>
      <c r="R4" s="1633"/>
      <c r="S4" s="1632" t="s">
        <v>150</v>
      </c>
      <c r="T4" s="1633"/>
      <c r="U4" s="642"/>
      <c r="V4" s="306"/>
      <c r="W4" s="306"/>
      <c r="X4" s="306"/>
      <c r="Y4" s="306"/>
      <c r="Z4" s="306"/>
      <c r="AA4" s="306"/>
      <c r="AB4" s="307"/>
      <c r="AC4" s="307"/>
      <c r="AD4" s="307"/>
      <c r="AE4" s="307"/>
      <c r="AF4" s="307"/>
      <c r="AG4" s="307"/>
      <c r="AH4" s="29"/>
      <c r="AI4" s="29"/>
      <c r="AJ4" s="21"/>
    </row>
    <row r="5" spans="1:51" ht="45" customHeight="1" thickBot="1">
      <c r="A5" s="1751" t="s">
        <v>120</v>
      </c>
      <c r="B5" s="1752"/>
      <c r="C5" s="1748">
        <f>'ORIGINAL BUDGET'!C5</f>
        <v>0</v>
      </c>
      <c r="D5" s="1749"/>
      <c r="E5" s="1749"/>
      <c r="F5" s="1750"/>
      <c r="G5" s="1552" t="str">
        <f>IF(G30="","",CONCATENATE(G30,", ",TEXT(H31,"?????")))</f>
        <v>RPPC, 53110</v>
      </c>
      <c r="H5" s="1553"/>
      <c r="I5" s="1552" t="str">
        <f>IF(I30="","",CONCATENATE(I30,", ",TEXT(J31,"?????")))</f>
        <v>RPPC , 53129</v>
      </c>
      <c r="J5" s="1553"/>
      <c r="K5" s="1552" t="str">
        <f>IF(K30="","",CONCATENATE(K30,", ",TEXT(L31,"?????")))</f>
        <v/>
      </c>
      <c r="L5" s="1553"/>
      <c r="M5" s="1552" t="str">
        <f>IF(M30="","",CONCATENATE(M30,", ",TEXT(N31,"?????")))</f>
        <v/>
      </c>
      <c r="N5" s="1553"/>
      <c r="O5" s="1552" t="str">
        <f>IF(O30="","",CONCATENATE(O30,", ",TEXT(P31,"?????")))</f>
        <v/>
      </c>
      <c r="P5" s="1553"/>
      <c r="Q5" s="1552" t="str">
        <f>IF(Q30="","",CONCATENATE(Q30,", ",TEXT(R31,"?????")))</f>
        <v/>
      </c>
      <c r="R5" s="1553"/>
      <c r="S5" s="1552" t="str">
        <f>IF(S30="","",CONCATENATE(S30,", ",TEXT(T31,"?????")))</f>
        <v/>
      </c>
      <c r="T5" s="1553"/>
      <c r="U5" s="642"/>
      <c r="V5" s="306"/>
      <c r="W5" s="306"/>
      <c r="X5" s="306"/>
      <c r="Y5" s="306"/>
      <c r="Z5" s="306"/>
      <c r="AA5" s="306"/>
      <c r="AB5" s="307"/>
      <c r="AC5" s="307"/>
      <c r="AD5" s="307"/>
      <c r="AE5" s="307"/>
      <c r="AF5" s="307"/>
      <c r="AG5" s="307"/>
      <c r="AH5" s="29"/>
      <c r="AI5" s="29"/>
      <c r="AJ5" s="21"/>
    </row>
    <row r="6" spans="1:51" ht="45" customHeight="1" thickBot="1">
      <c r="A6" s="529" t="s">
        <v>121</v>
      </c>
      <c r="B6" s="530"/>
      <c r="C6" s="1742">
        <f>'ORIGINAL BUDGET'!C6</f>
        <v>0</v>
      </c>
      <c r="D6" s="1743"/>
      <c r="E6" s="1744"/>
      <c r="F6" s="544" t="s">
        <v>0</v>
      </c>
      <c r="G6" s="571" t="s">
        <v>1</v>
      </c>
      <c r="H6" s="572" t="s">
        <v>2</v>
      </c>
      <c r="I6" s="622" t="s">
        <v>18</v>
      </c>
      <c r="J6" s="623" t="s">
        <v>3</v>
      </c>
      <c r="K6" s="620" t="s">
        <v>19</v>
      </c>
      <c r="L6" s="626" t="s">
        <v>4</v>
      </c>
      <c r="M6" s="632" t="s">
        <v>5</v>
      </c>
      <c r="N6" s="633" t="s">
        <v>6</v>
      </c>
      <c r="O6" s="637" t="s">
        <v>20</v>
      </c>
      <c r="P6" s="638" t="s">
        <v>7</v>
      </c>
      <c r="Q6" s="640" t="s">
        <v>8</v>
      </c>
      <c r="R6" s="641" t="s">
        <v>9</v>
      </c>
      <c r="S6" s="571" t="s">
        <v>21</v>
      </c>
      <c r="T6" s="641" t="s">
        <v>10</v>
      </c>
      <c r="U6" s="643"/>
      <c r="V6" s="308"/>
      <c r="W6" s="308"/>
      <c r="X6" s="308"/>
      <c r="Y6" s="308"/>
      <c r="Z6" s="308"/>
      <c r="AA6" s="308"/>
      <c r="AB6" s="309"/>
      <c r="AC6" s="309"/>
      <c r="AD6" s="309"/>
      <c r="AE6" s="309"/>
      <c r="AF6" s="309"/>
      <c r="AG6" s="309"/>
      <c r="AH6" s="310"/>
      <c r="AI6" s="310"/>
      <c r="AJ6" s="21"/>
      <c r="AK6" s="1815" t="s">
        <v>196</v>
      </c>
      <c r="AL6" s="1813" t="str">
        <f>G5</f>
        <v>RPPC, 53110</v>
      </c>
      <c r="AM6" s="393"/>
      <c r="AN6" s="1813" t="str">
        <f>I5</f>
        <v>RPPC , 53129</v>
      </c>
      <c r="AO6" s="396"/>
      <c r="AP6" s="1813" t="str">
        <f>K5</f>
        <v/>
      </c>
      <c r="AQ6" s="393"/>
      <c r="AR6" s="1813" t="str">
        <f>M5</f>
        <v/>
      </c>
      <c r="AS6" s="393"/>
      <c r="AT6" s="1813" t="str">
        <f>O5</f>
        <v/>
      </c>
      <c r="AU6" s="393"/>
      <c r="AV6" s="1813" t="str">
        <f>Q5</f>
        <v/>
      </c>
      <c r="AW6" s="396"/>
      <c r="AX6" s="1813" t="str">
        <f>S5</f>
        <v/>
      </c>
      <c r="AY6" s="335"/>
    </row>
    <row r="7" spans="1:51" ht="45" customHeight="1" thickBot="1">
      <c r="A7" s="531" t="s">
        <v>122</v>
      </c>
      <c r="B7" s="532"/>
      <c r="C7" s="1745">
        <f>'ORIGINAL BUDGET'!C7</f>
        <v>0</v>
      </c>
      <c r="D7" s="1746"/>
      <c r="E7" s="1747"/>
      <c r="F7" s="545" t="s">
        <v>64</v>
      </c>
      <c r="G7" s="573" t="s">
        <v>13</v>
      </c>
      <c r="H7" s="574" t="s">
        <v>94</v>
      </c>
      <c r="I7" s="573" t="s">
        <v>13</v>
      </c>
      <c r="J7" s="574" t="s">
        <v>94</v>
      </c>
      <c r="K7" s="627" t="s">
        <v>13</v>
      </c>
      <c r="L7" s="574" t="s">
        <v>94</v>
      </c>
      <c r="M7" s="634" t="s">
        <v>13</v>
      </c>
      <c r="N7" s="574" t="s">
        <v>94</v>
      </c>
      <c r="O7" s="627" t="s">
        <v>13</v>
      </c>
      <c r="P7" s="574" t="s">
        <v>94</v>
      </c>
      <c r="Q7" s="573" t="s">
        <v>13</v>
      </c>
      <c r="R7" s="574" t="s">
        <v>94</v>
      </c>
      <c r="S7" s="573" t="s">
        <v>13</v>
      </c>
      <c r="T7" s="574" t="s">
        <v>94</v>
      </c>
      <c r="U7" s="1753"/>
      <c r="V7" s="311"/>
      <c r="W7" s="311"/>
      <c r="X7" s="311"/>
      <c r="Y7" s="311"/>
      <c r="Z7" s="311"/>
      <c r="AA7" s="311"/>
      <c r="AB7" s="312"/>
      <c r="AC7" s="312"/>
      <c r="AD7" s="312"/>
      <c r="AE7" s="312"/>
      <c r="AF7" s="312"/>
      <c r="AG7" s="312"/>
      <c r="AH7" s="1754"/>
      <c r="AI7" s="1754"/>
      <c r="AJ7" s="184"/>
      <c r="AK7" s="1816"/>
      <c r="AL7" s="1813"/>
      <c r="AM7" s="394"/>
      <c r="AN7" s="1813"/>
      <c r="AO7" s="397"/>
      <c r="AP7" s="1813"/>
      <c r="AQ7" s="394"/>
      <c r="AR7" s="1813"/>
      <c r="AS7" s="394"/>
      <c r="AT7" s="1813"/>
      <c r="AU7" s="394"/>
      <c r="AV7" s="1813"/>
      <c r="AW7" s="397"/>
      <c r="AX7" s="1813"/>
      <c r="AY7" s="335"/>
    </row>
    <row r="8" spans="1:51" ht="27.95" hidden="1" customHeight="1" thickTop="1" thickBot="1">
      <c r="A8" s="451"/>
      <c r="B8" s="462"/>
      <c r="C8" s="452"/>
      <c r="D8" s="452"/>
      <c r="E8" s="452"/>
      <c r="F8" s="461" t="s">
        <v>144</v>
      </c>
      <c r="G8" s="575"/>
      <c r="H8" s="576"/>
      <c r="I8" s="575"/>
      <c r="J8" s="576"/>
      <c r="K8" s="625"/>
      <c r="L8" s="576"/>
      <c r="M8" s="631"/>
      <c r="N8" s="576"/>
      <c r="O8" s="625"/>
      <c r="P8" s="576"/>
      <c r="Q8" s="575"/>
      <c r="R8" s="576"/>
      <c r="S8" s="575"/>
      <c r="T8" s="576"/>
      <c r="U8" s="1753"/>
      <c r="V8" s="311"/>
      <c r="W8" s="311"/>
      <c r="X8" s="311"/>
      <c r="Y8" s="311"/>
      <c r="Z8" s="311"/>
      <c r="AA8" s="311"/>
      <c r="AB8" s="312"/>
      <c r="AC8" s="312"/>
      <c r="AD8" s="312"/>
      <c r="AE8" s="312"/>
      <c r="AF8" s="312"/>
      <c r="AG8" s="312"/>
      <c r="AH8" s="1754"/>
      <c r="AI8" s="1754"/>
      <c r="AJ8" s="184"/>
      <c r="AK8" s="1816"/>
      <c r="AL8" s="1814"/>
      <c r="AM8" s="394"/>
      <c r="AN8" s="1814"/>
      <c r="AO8" s="397"/>
      <c r="AP8" s="1814"/>
      <c r="AQ8" s="394"/>
      <c r="AR8" s="1814"/>
      <c r="AS8" s="394"/>
      <c r="AT8" s="1814"/>
      <c r="AU8" s="394"/>
      <c r="AV8" s="1814"/>
      <c r="AW8" s="397"/>
      <c r="AX8" s="1814"/>
      <c r="AY8" s="335"/>
    </row>
    <row r="9" spans="1:51" ht="27.95" customHeight="1" thickTop="1" thickBot="1">
      <c r="A9" s="453"/>
      <c r="B9" s="146"/>
      <c r="C9" s="450"/>
      <c r="D9" s="450"/>
      <c r="E9" s="450"/>
      <c r="F9" s="1238"/>
      <c r="G9" s="1239"/>
      <c r="H9" s="1240"/>
      <c r="I9" s="1239"/>
      <c r="J9" s="458"/>
      <c r="K9" s="459"/>
      <c r="L9" s="458"/>
      <c r="M9" s="458"/>
      <c r="N9" s="458"/>
      <c r="O9" s="459"/>
      <c r="P9" s="458"/>
      <c r="Q9" s="457"/>
      <c r="R9" s="458"/>
      <c r="S9" s="457"/>
      <c r="T9" s="458"/>
      <c r="U9" s="1753"/>
      <c r="V9" s="311"/>
      <c r="W9" s="311"/>
      <c r="X9" s="311"/>
      <c r="Y9" s="311"/>
      <c r="Z9" s="311"/>
      <c r="AA9" s="311"/>
      <c r="AB9" s="312"/>
      <c r="AC9" s="312"/>
      <c r="AD9" s="312"/>
      <c r="AE9" s="312"/>
      <c r="AF9" s="312"/>
      <c r="AG9" s="312"/>
      <c r="AH9" s="1754"/>
      <c r="AI9" s="1754"/>
      <c r="AJ9" s="184"/>
      <c r="AK9" s="1816"/>
      <c r="AL9" s="1814"/>
      <c r="AM9" s="394"/>
      <c r="AN9" s="1814"/>
      <c r="AO9" s="397"/>
      <c r="AP9" s="1814"/>
      <c r="AQ9" s="394"/>
      <c r="AR9" s="1814"/>
      <c r="AS9" s="394"/>
      <c r="AT9" s="1814"/>
      <c r="AU9" s="394"/>
      <c r="AV9" s="1814"/>
      <c r="AW9" s="397"/>
      <c r="AX9" s="1814"/>
      <c r="AY9" s="335"/>
    </row>
    <row r="10" spans="1:51" ht="26.25" customHeight="1" thickTop="1" thickBot="1">
      <c r="A10" s="1611" t="s">
        <v>57</v>
      </c>
      <c r="B10" s="1612"/>
      <c r="C10" s="1612"/>
      <c r="D10" s="1612"/>
      <c r="E10" s="1613"/>
      <c r="F10" s="541"/>
      <c r="G10" s="577"/>
      <c r="H10" s="578"/>
      <c r="I10" s="554"/>
      <c r="J10" s="578"/>
      <c r="K10" s="650"/>
      <c r="L10" s="578"/>
      <c r="M10" s="659"/>
      <c r="N10" s="578"/>
      <c r="O10" s="650"/>
      <c r="P10" s="578"/>
      <c r="Q10" s="554"/>
      <c r="R10" s="578"/>
      <c r="S10" s="554"/>
      <c r="T10" s="578"/>
      <c r="U10" s="1822"/>
      <c r="V10" s="313"/>
      <c r="W10" s="313"/>
      <c r="X10" s="313"/>
      <c r="Y10" s="313"/>
      <c r="Z10" s="313"/>
      <c r="AA10" s="313"/>
      <c r="AB10" s="312"/>
      <c r="AC10" s="312"/>
      <c r="AD10" s="312"/>
      <c r="AE10" s="312"/>
      <c r="AF10" s="312"/>
      <c r="AG10" s="312"/>
      <c r="AH10" s="1755"/>
      <c r="AI10" s="1755"/>
      <c r="AJ10" s="21"/>
      <c r="AK10" s="1817"/>
      <c r="AL10" s="1813"/>
      <c r="AM10" s="395"/>
      <c r="AN10" s="1813"/>
      <c r="AO10" s="395"/>
      <c r="AP10" s="1813"/>
      <c r="AQ10" s="395"/>
      <c r="AR10" s="1813"/>
      <c r="AS10" s="395"/>
      <c r="AT10" s="1813"/>
      <c r="AU10" s="395"/>
      <c r="AV10" s="1813"/>
      <c r="AW10" s="398"/>
      <c r="AX10" s="1813"/>
      <c r="AY10" s="335"/>
    </row>
    <row r="11" spans="1:51" ht="30" customHeight="1" thickTop="1">
      <c r="A11" s="1575" t="str">
        <f>'ORIGINAL BUDGET'!A11</f>
        <v>PERSONNEL</v>
      </c>
      <c r="B11" s="1785"/>
      <c r="C11" s="1785"/>
      <c r="D11" s="1785"/>
      <c r="E11" s="1786"/>
      <c r="F11" s="542">
        <f>IF('ORIGINAL BUDGET'!$I$2="Monthly",F41,"")</f>
        <v>0</v>
      </c>
      <c r="G11" s="564" t="str">
        <f t="shared" ref="G11:G15" si="0">IF(F11=0,"",H11/F11)</f>
        <v/>
      </c>
      <c r="H11" s="565">
        <f>IF('ORIGINAL BUDGET'!$I$2="Monthly",H41,"")</f>
        <v>0</v>
      </c>
      <c r="I11" s="478" t="str">
        <f t="shared" ref="I11:I15" si="1">IF(F11=0,"",J11/F11)</f>
        <v/>
      </c>
      <c r="J11" s="654">
        <f>IF('ORIGINAL BUDGET'!$I$2="Monthly",J41,"")</f>
        <v>0</v>
      </c>
      <c r="K11" s="482" t="str">
        <f t="shared" ref="K11:K15" si="2">IF(F11=0,"",L11/F11)</f>
        <v/>
      </c>
      <c r="L11" s="565">
        <f>IF('ORIGINAL BUDGET'!$I$2="Monthly",L41,"")</f>
        <v>0</v>
      </c>
      <c r="M11" s="482" t="str">
        <f t="shared" ref="M11:M15" si="3">IF(F11=0,"",N11/F11)</f>
        <v/>
      </c>
      <c r="N11" s="565">
        <f>IF('ORIGINAL BUDGET'!$I$2="Monthly",N41,"")</f>
        <v>0</v>
      </c>
      <c r="O11" s="482" t="str">
        <f t="shared" ref="O11:O15" si="4">IF(F11=0,"",P11/F11)</f>
        <v/>
      </c>
      <c r="P11" s="565">
        <f>IF('ORIGINAL BUDGET'!$I$2="Monthly",P41,"")</f>
        <v>0</v>
      </c>
      <c r="Q11" s="482" t="str">
        <f t="shared" ref="Q11:Q14" si="5">IF(F11=0,"",R11/F11)</f>
        <v/>
      </c>
      <c r="R11" s="565">
        <f>IF('ORIGINAL BUDGET'!$I$2="Monthly",R41,"")</f>
        <v>0</v>
      </c>
      <c r="S11" s="482" t="str">
        <f t="shared" ref="S11:S15" si="6">IF(F11=0,"",T11/F11)</f>
        <v/>
      </c>
      <c r="T11" s="671">
        <f>IF('ORIGINAL BUDGET'!$I$2="Monthly",T41,"")</f>
        <v>0</v>
      </c>
      <c r="U11" s="667">
        <f t="shared" ref="U11:U15" si="7">IF(G11&lt;0, "ERROR", G11+I11+K11+M11+O11+Q11+S11)</f>
        <v>0</v>
      </c>
      <c r="V11" s="314"/>
      <c r="W11" s="314"/>
      <c r="X11" s="314"/>
      <c r="Y11" s="314"/>
      <c r="Z11" s="314"/>
      <c r="AA11" s="314"/>
      <c r="AB11" s="307"/>
      <c r="AC11" s="307"/>
      <c r="AD11" s="307"/>
      <c r="AE11" s="307"/>
      <c r="AF11" s="307"/>
      <c r="AG11" s="307"/>
      <c r="AH11" s="286"/>
      <c r="AI11" s="29"/>
      <c r="AJ11" s="21"/>
      <c r="AK11" s="210" t="str">
        <f t="shared" ref="AK11:AK15" si="8">A11</f>
        <v>PERSONNEL</v>
      </c>
      <c r="AL11" s="836" t="str">
        <f>IF('Month 4'!H$40&lt;0,H$40-'Month 4'!H$40,IF(H$40&lt;0,H$40,""))</f>
        <v/>
      </c>
      <c r="AM11" s="836" t="str">
        <f>IF('Month 4'!I$40&lt;0,I$40-'Month 4'!I$40,IF(I$40&lt;0,I$40,""))</f>
        <v/>
      </c>
      <c r="AN11" s="836" t="str">
        <f>IF('Month 4'!J$40&lt;0,J$40-'Month 4'!J$40,IF(J$40&lt;0,J$40,""))</f>
        <v/>
      </c>
      <c r="AO11" s="836" t="str">
        <f>IF('Month 4'!K$40&lt;0,K$40-'Month 4'!K$40,IF(K$40&lt;0,K$40,""))</f>
        <v/>
      </c>
      <c r="AP11" s="836" t="str">
        <f>IF('Month 4'!L$40&lt;0,L$40-'Month 4'!L$40,IF(L$40&lt;0,L$40,""))</f>
        <v/>
      </c>
      <c r="AQ11" s="836" t="str">
        <f>IF('Month 4'!M$40&lt;0,M$40-'Month 4'!M$40,IF(M$40&lt;0,M$40,""))</f>
        <v/>
      </c>
      <c r="AR11" s="836" t="str">
        <f>IF('Month 4'!N$40&lt;0,N$40-'Month 4'!N$40,IF(N$40&lt;0,N$40,""))</f>
        <v/>
      </c>
      <c r="AS11" s="836" t="str">
        <f>IF('Month 4'!O$40&lt;0,O$40-'Month 4'!O$40,IF(O$40&lt;0,O$40,""))</f>
        <v/>
      </c>
      <c r="AT11" s="836" t="str">
        <f>IF('Month 4'!P$40&lt;0,P$40-'Month 4'!P$40,IF(P$40&lt;0,P$40,""))</f>
        <v/>
      </c>
      <c r="AU11" s="836" t="str">
        <f>IF('Month 4'!Q$40&lt;0,Q$40-'Month 4'!Q$40,IF(Q$40&lt;0,Q$40,""))</f>
        <v/>
      </c>
      <c r="AV11" s="836" t="str">
        <f>IF('Month 4'!R$40&lt;0,R$40-'Month 4'!R$40,IF(R$40&lt;0,R$40,""))</f>
        <v/>
      </c>
      <c r="AW11" s="836" t="str">
        <f>IF('Month 4'!S$40&lt;0,S$40-'Month 4'!S$40,IF(S$40&lt;0,S$40,""))</f>
        <v/>
      </c>
      <c r="AX11" s="836" t="str">
        <f>IF('Month 4'!T$40&lt;0,T$40-'Month 4'!T$40,IF(T$40&lt;0,T$40,""))</f>
        <v/>
      </c>
      <c r="AY11" s="197"/>
    </row>
    <row r="12" spans="1:51" ht="30" customHeight="1">
      <c r="A12" s="1805" t="str">
        <f>'ORIGINAL BUDGET'!A12</f>
        <v>OPERATING EXPENSES</v>
      </c>
      <c r="B12" s="1806"/>
      <c r="C12" s="1806"/>
      <c r="D12" s="1806"/>
      <c r="E12" s="1807"/>
      <c r="F12" s="547">
        <f>IF('ORIGINAL BUDGET'!$I$2="Monthly",F98,"")</f>
        <v>0</v>
      </c>
      <c r="G12" s="579" t="str">
        <f t="shared" si="0"/>
        <v/>
      </c>
      <c r="H12" s="580">
        <f>IF('ORIGINAL BUDGET'!$I$2="Monthly",H98,"")</f>
        <v>0</v>
      </c>
      <c r="I12" s="552" t="str">
        <f t="shared" si="1"/>
        <v/>
      </c>
      <c r="J12" s="580">
        <f>IF('ORIGINAL BUDGET'!$I$2="Monthly",J98,"")</f>
        <v>0</v>
      </c>
      <c r="K12" s="651" t="str">
        <f t="shared" si="2"/>
        <v/>
      </c>
      <c r="L12" s="580">
        <f>IF('ORIGINAL BUDGET'!$I$2="Monthly",L98,"")</f>
        <v>0</v>
      </c>
      <c r="M12" s="551" t="str">
        <f t="shared" si="3"/>
        <v/>
      </c>
      <c r="N12" s="784">
        <f>IF('ORIGINAL BUDGET'!$I$2="Monthly",N98,"")</f>
        <v>0</v>
      </c>
      <c r="O12" s="651" t="str">
        <f t="shared" si="4"/>
        <v/>
      </c>
      <c r="P12" s="580">
        <f>IF('ORIGINAL BUDGET'!$I$2="Monthly",P98,"")</f>
        <v>0</v>
      </c>
      <c r="Q12" s="551" t="str">
        <f t="shared" si="5"/>
        <v/>
      </c>
      <c r="R12" s="567">
        <f>IF('ORIGINAL BUDGET'!$I$2="Monthly",R98,"")</f>
        <v>0</v>
      </c>
      <c r="S12" s="551" t="str">
        <f t="shared" si="6"/>
        <v/>
      </c>
      <c r="T12" s="673">
        <f>IF('ORIGINAL BUDGET'!$I$2="Monthly",T98,"")</f>
        <v>0</v>
      </c>
      <c r="U12" s="667">
        <f t="shared" si="7"/>
        <v>0</v>
      </c>
      <c r="V12" s="314"/>
      <c r="W12" s="314"/>
      <c r="X12" s="314"/>
      <c r="Y12" s="314"/>
      <c r="Z12" s="314"/>
      <c r="AA12" s="314"/>
      <c r="AB12" s="307"/>
      <c r="AC12" s="307"/>
      <c r="AD12" s="307"/>
      <c r="AE12" s="307"/>
      <c r="AF12" s="307"/>
      <c r="AG12" s="307"/>
      <c r="AH12" s="286"/>
      <c r="AI12" s="29"/>
      <c r="AJ12" s="471"/>
      <c r="AK12" s="210" t="str">
        <f t="shared" si="8"/>
        <v>OPERATING EXPENSES</v>
      </c>
      <c r="AL12" s="836" t="str">
        <f>IF('Month 4'!H$97&lt;0,H$97-'Month 4'!H$97,IF(H$97&lt;0,H$97,""))</f>
        <v/>
      </c>
      <c r="AM12" s="836" t="str">
        <f>IF('Month 4'!I$97&lt;0,I$97-'Month 4'!I$97,IF(I$97&lt;0,I$97,""))</f>
        <v/>
      </c>
      <c r="AN12" s="836" t="str">
        <f>IF('Month 4'!J$97&lt;0,J$97-'Month 4'!J$97,IF(J$97&lt;0,J$97,""))</f>
        <v/>
      </c>
      <c r="AO12" s="836" t="str">
        <f>IF('Month 4'!K$97&lt;0,K$97-'Month 4'!K$97,IF(K$97&lt;0,K$97,""))</f>
        <v/>
      </c>
      <c r="AP12" s="836" t="str">
        <f>IF('Month 4'!L$97&lt;0,L$97-'Month 4'!L$97,IF(L$97&lt;0,L$97,""))</f>
        <v/>
      </c>
      <c r="AQ12" s="836" t="str">
        <f>IF('Month 4'!M$97&lt;0,M$97-'Month 4'!M$97,IF(M$97&lt;0,M$97,""))</f>
        <v/>
      </c>
      <c r="AR12" s="836" t="str">
        <f>IF('Month 4'!N$97&lt;0,N$97-'Month 4'!N$97,IF(N$97&lt;0,N$97,""))</f>
        <v/>
      </c>
      <c r="AS12" s="836" t="str">
        <f>IF('Month 4'!O$97&lt;0,O$97-'Month 4'!O$97,IF(O$97&lt;0,O$97,""))</f>
        <v/>
      </c>
      <c r="AT12" s="836" t="str">
        <f>IF('Month 4'!P$97&lt;0,P$97-'Month 4'!P$97,IF(P$97&lt;0,P$97,""))</f>
        <v/>
      </c>
      <c r="AU12" s="836" t="str">
        <f>IF('Month 4'!Q$97&lt;0,Q$97-'Month 4'!Q$97,IF(Q$97&lt;0,Q$97,""))</f>
        <v/>
      </c>
      <c r="AV12" s="836" t="str">
        <f>IF('Month 4'!R$97&lt;0,R$97-'Month 4'!R$97,IF(R$97&lt;0,R$97,""))</f>
        <v/>
      </c>
      <c r="AW12" s="836" t="str">
        <f>IF('Month 4'!S$97&lt;0,S$97-'Month 4'!S$97,IF(S$97&lt;0,S$97,""))</f>
        <v/>
      </c>
      <c r="AX12" s="836" t="str">
        <f>IF('Month 4'!T$97&lt;0,T$97-'Month 4'!T$97,IF(T$97&lt;0,T$97,""))</f>
        <v/>
      </c>
      <c r="AY12" s="336"/>
    </row>
    <row r="13" spans="1:51" ht="30" customHeight="1">
      <c r="A13" s="1802" t="str">
        <f>'ORIGINAL BUDGET'!A13</f>
        <v>CAPITAL EXPENDITURES</v>
      </c>
      <c r="B13" s="1803"/>
      <c r="C13" s="1803"/>
      <c r="D13" s="1803"/>
      <c r="E13" s="1804"/>
      <c r="F13" s="543">
        <f>IF('ORIGINAL BUDGET'!$I$2="Monthly",F117,"")</f>
        <v>0</v>
      </c>
      <c r="G13" s="566" t="str">
        <f t="shared" si="0"/>
        <v/>
      </c>
      <c r="H13" s="567">
        <f>IF('ORIGINAL BUDGET'!$I$2="Monthly",H117,"")</f>
        <v>0</v>
      </c>
      <c r="I13" s="479" t="str">
        <f t="shared" si="1"/>
        <v/>
      </c>
      <c r="J13" s="569">
        <f>IF('ORIGINAL BUDGET'!$I$2="Monthly",J117,"")</f>
        <v>0</v>
      </c>
      <c r="K13" s="1062" t="str">
        <f t="shared" si="2"/>
        <v/>
      </c>
      <c r="L13" s="569">
        <f>IF('ORIGINAL BUDGET'!$I$2="Monthly",L117,"")</f>
        <v>0</v>
      </c>
      <c r="M13" s="660" t="str">
        <f t="shared" si="3"/>
        <v/>
      </c>
      <c r="N13" s="569">
        <f>IF('ORIGINAL BUDGET'!$I$2="Monthly",N117,"")</f>
        <v>0</v>
      </c>
      <c r="O13" s="555" t="str">
        <f t="shared" si="4"/>
        <v/>
      </c>
      <c r="P13" s="567">
        <f>IF('ORIGINAL BUDGET'!$I$2="Monthly",P117,"")</f>
        <v>0</v>
      </c>
      <c r="Q13" s="551" t="str">
        <f t="shared" si="5"/>
        <v/>
      </c>
      <c r="R13" s="669">
        <f>IF('ORIGINAL BUDGET'!$I$2="Monthly",R117,"")</f>
        <v>0</v>
      </c>
      <c r="S13" s="551" t="str">
        <f t="shared" si="6"/>
        <v/>
      </c>
      <c r="T13" s="672">
        <f>IF('ORIGINAL BUDGET'!$I$2="Monthly",T117,"")</f>
        <v>0</v>
      </c>
      <c r="U13" s="667">
        <f t="shared" si="7"/>
        <v>0</v>
      </c>
      <c r="V13" s="314"/>
      <c r="W13" s="314"/>
      <c r="X13" s="314"/>
      <c r="Y13" s="314"/>
      <c r="Z13" s="314"/>
      <c r="AA13" s="314"/>
      <c r="AB13" s="307"/>
      <c r="AC13" s="307"/>
      <c r="AD13" s="307"/>
      <c r="AE13" s="307"/>
      <c r="AF13" s="307"/>
      <c r="AG13" s="307"/>
      <c r="AH13" s="286"/>
      <c r="AI13" s="29"/>
      <c r="AJ13" s="471"/>
      <c r="AK13" s="210" t="str">
        <f t="shared" si="8"/>
        <v>CAPITAL EXPENDITURES</v>
      </c>
      <c r="AL13" s="836" t="str">
        <f>IF('Month 4'!H$116&lt;0,H$116-'Month 4'!H$116,IF(H$116&lt;0,H$116,""))</f>
        <v/>
      </c>
      <c r="AM13" s="836" t="str">
        <f>IF('Month 4'!I$116&lt;0,I$116-'Month 4'!I$116,IF(I$116&lt;0,I$116,""))</f>
        <v/>
      </c>
      <c r="AN13" s="836" t="str">
        <f>IF('Month 4'!J$116&lt;0,J$116-'Month 4'!J$116,IF(J$116&lt;0,J$116,""))</f>
        <v/>
      </c>
      <c r="AO13" s="836" t="str">
        <f>IF('Month 4'!K$116&lt;0,K$116-'Month 4'!K$116,IF(K$116&lt;0,K$116,""))</f>
        <v/>
      </c>
      <c r="AP13" s="836" t="str">
        <f>IF('Month 4'!L$116&lt;0,L$116-'Month 4'!L$116,IF(L$116&lt;0,L$116,""))</f>
        <v/>
      </c>
      <c r="AQ13" s="836" t="str">
        <f>IF('Month 4'!M$116&lt;0,M$116-'Month 4'!M$116,IF(M$116&lt;0,M$116,""))</f>
        <v/>
      </c>
      <c r="AR13" s="836" t="str">
        <f>IF('Month 4'!N$116&lt;0,N$116-'Month 4'!N$116,IF(N$116&lt;0,N$116,""))</f>
        <v/>
      </c>
      <c r="AS13" s="836" t="str">
        <f>IF('Month 4'!O$116&lt;0,O$116-'Month 4'!O$116,IF(O$116&lt;0,O$116,""))</f>
        <v/>
      </c>
      <c r="AT13" s="836" t="str">
        <f>IF('Month 4'!P$116&lt;0,P$116-'Month 4'!P$116,IF(P$116&lt;0,P$116,""))</f>
        <v/>
      </c>
      <c r="AU13" s="836" t="str">
        <f>IF('Month 4'!Q$116&lt;0,Q$116-'Month 4'!Q$116,IF(Q$116&lt;0,Q$116,""))</f>
        <v/>
      </c>
      <c r="AV13" s="836" t="str">
        <f>IF('Month 4'!R$116&lt;0,R$116-'Month 4'!R$116,IF(R$116&lt;0,R$116,""))</f>
        <v/>
      </c>
      <c r="AW13" s="836" t="str">
        <f>IF('Month 4'!S$116&lt;0,S$116-'Month 4'!S$116,IF(S$116&lt;0,S$116,""))</f>
        <v/>
      </c>
      <c r="AX13" s="836" t="str">
        <f>IF('Month 4'!T$116&lt;0,T$116-'Month 4'!T$116,IF(T$116&lt;0,T$116,""))</f>
        <v/>
      </c>
      <c r="AY13" s="336"/>
    </row>
    <row r="14" spans="1:51" ht="30" customHeight="1">
      <c r="A14" s="1782" t="str">
        <f>'ORIGINAL BUDGET'!A14</f>
        <v>OTHER COSTS</v>
      </c>
      <c r="B14" s="1783"/>
      <c r="C14" s="1783"/>
      <c r="D14" s="1783"/>
      <c r="E14" s="1784"/>
      <c r="F14" s="546">
        <f>IF('ORIGINAL BUDGET'!$I$2="Monthly",F136,"")</f>
        <v>0</v>
      </c>
      <c r="G14" s="566" t="str">
        <f t="shared" si="0"/>
        <v/>
      </c>
      <c r="H14" s="567">
        <f>IF('ORIGINAL BUDGET'!$I$2="Monthly",H136,"")</f>
        <v>0</v>
      </c>
      <c r="I14" s="552" t="str">
        <f t="shared" si="1"/>
        <v/>
      </c>
      <c r="J14" s="567">
        <f>IF('ORIGINAL BUDGET'!$I$2="Monthly",J136,"")</f>
        <v>0</v>
      </c>
      <c r="K14" s="553" t="str">
        <f t="shared" si="2"/>
        <v/>
      </c>
      <c r="L14" s="567">
        <f>IF('ORIGINAL BUDGET'!$I$2="Monthly",L136,"")</f>
        <v>0</v>
      </c>
      <c r="M14" s="652" t="str">
        <f t="shared" si="3"/>
        <v/>
      </c>
      <c r="N14" s="567">
        <f>IF('ORIGINAL BUDGET'!$I$2="Monthly",N136,"")</f>
        <v>0</v>
      </c>
      <c r="O14" s="553" t="str">
        <f t="shared" si="4"/>
        <v/>
      </c>
      <c r="P14" s="567">
        <f>IF('ORIGINAL BUDGET'!$I$2="Monthly",P136,"")</f>
        <v>0</v>
      </c>
      <c r="Q14" s="552" t="str">
        <f t="shared" si="5"/>
        <v/>
      </c>
      <c r="R14" s="567">
        <f>IF('ORIGINAL BUDGET'!$I$2="Monthly",R136,"")</f>
        <v>0</v>
      </c>
      <c r="S14" s="551" t="str">
        <f t="shared" si="6"/>
        <v/>
      </c>
      <c r="T14" s="673">
        <f>IF('ORIGINAL BUDGET'!$I$2="Monthly",T136,"")</f>
        <v>0</v>
      </c>
      <c r="U14" s="667">
        <f t="shared" si="7"/>
        <v>0</v>
      </c>
      <c r="V14" s="314"/>
      <c r="W14" s="314"/>
      <c r="X14" s="314"/>
      <c r="Y14" s="314"/>
      <c r="Z14" s="314"/>
      <c r="AA14" s="314"/>
      <c r="AB14" s="307"/>
      <c r="AC14" s="307"/>
      <c r="AD14" s="307"/>
      <c r="AE14" s="307"/>
      <c r="AF14" s="307"/>
      <c r="AG14" s="307"/>
      <c r="AH14" s="286"/>
      <c r="AI14" s="29"/>
      <c r="AJ14" s="471"/>
      <c r="AK14" s="151" t="str">
        <f t="shared" si="8"/>
        <v>OTHER COSTS</v>
      </c>
      <c r="AL14" s="836" t="str">
        <f>IF('Month 4'!H$135&lt;0,H$135-'Month 4'!H$135,IF(H$135&lt;0,H$135,""))</f>
        <v/>
      </c>
      <c r="AM14" s="836" t="str">
        <f>IF('Month 4'!I$135&lt;0,I$135-'Month 4'!I$135,IF(I$135&lt;0,I$135,""))</f>
        <v/>
      </c>
      <c r="AN14" s="836" t="str">
        <f>IF('Month 4'!J$135&lt;0,J$135-'Month 4'!J$135,IF(J$135&lt;0,J$135,""))</f>
        <v/>
      </c>
      <c r="AO14" s="836" t="str">
        <f>IF('Month 4'!K$135&lt;0,K$135-'Month 4'!K$135,IF(K$135&lt;0,K$135,""))</f>
        <v/>
      </c>
      <c r="AP14" s="836" t="str">
        <f>IF('Month 4'!L$135&lt;0,L$135-'Month 4'!L$135,IF(L$135&lt;0,L$135,""))</f>
        <v/>
      </c>
      <c r="AQ14" s="836" t="str">
        <f>IF('Month 4'!M$135&lt;0,M$135-'Month 4'!M$135,IF(M$135&lt;0,M$135,""))</f>
        <v/>
      </c>
      <c r="AR14" s="836" t="str">
        <f>IF('Month 4'!N$135&lt;0,N$135-'Month 4'!N$135,IF(N$135&lt;0,N$135,""))</f>
        <v/>
      </c>
      <c r="AS14" s="836" t="str">
        <f>IF('Month 4'!O$135&lt;0,O$135-'Month 4'!O$135,IF(O$135&lt;0,O$135,""))</f>
        <v/>
      </c>
      <c r="AT14" s="836" t="str">
        <f>IF('Month 4'!P$135&lt;0,P$135-'Month 4'!P$135,IF(P$135&lt;0,P$135,""))</f>
        <v/>
      </c>
      <c r="AU14" s="836" t="str">
        <f>IF('Month 4'!Q$135&lt;0,Q$135-'Month 4'!Q$135,IF(Q$135&lt;0,Q$135,""))</f>
        <v/>
      </c>
      <c r="AV14" s="836" t="str">
        <f>IF('Month 4'!R$135&lt;0,R$135-'Month 4'!R$135,IF(R$135&lt;0,R$135,""))</f>
        <v/>
      </c>
      <c r="AW14" s="836" t="str">
        <f>IF('Month 4'!S$135&lt;0,S$135-'Month 4'!S$135,IF(S$135&lt;0,S$135,""))</f>
        <v/>
      </c>
      <c r="AX14" s="836" t="str">
        <f>IF('Month 4'!T$135&lt;0,T$135-'Month 4'!T$135,IF(T$135&lt;0,T$135,""))</f>
        <v/>
      </c>
      <c r="AY14" s="336"/>
    </row>
    <row r="15" spans="1:51" ht="30" customHeight="1" thickBot="1">
      <c r="A15" s="1779" t="str">
        <f>'ORIGINAL BUDGET'!A15</f>
        <v>INDIRECT COSTS</v>
      </c>
      <c r="B15" s="1780"/>
      <c r="C15" s="1780"/>
      <c r="D15" s="1780"/>
      <c r="E15" s="1781"/>
      <c r="F15" s="548">
        <f>IF('ORIGINAL BUDGET'!$I$2="Monthly",F155,"")</f>
        <v>0</v>
      </c>
      <c r="G15" s="581" t="str">
        <f t="shared" si="0"/>
        <v/>
      </c>
      <c r="H15" s="582">
        <f>IF('ORIGINAL BUDGET'!$I$2="Monthly",H155,"")</f>
        <v>0</v>
      </c>
      <c r="I15" s="556" t="str">
        <f t="shared" si="1"/>
        <v/>
      </c>
      <c r="J15" s="655">
        <f>IF('ORIGINAL BUDGET'!$I$2="Monthly",J155,"")</f>
        <v>0</v>
      </c>
      <c r="K15" s="653" t="str">
        <f t="shared" si="2"/>
        <v/>
      </c>
      <c r="L15" s="655">
        <f>IF('ORIGINAL BUDGET'!$I$2="Monthly",L155,"")</f>
        <v>0</v>
      </c>
      <c r="M15" s="653" t="str">
        <f t="shared" si="3"/>
        <v/>
      </c>
      <c r="N15" s="655">
        <f>IF('ORIGINAL BUDGET'!$I$2="Monthly",N155,"")</f>
        <v>0</v>
      </c>
      <c r="O15" s="662" t="str">
        <f t="shared" si="4"/>
        <v/>
      </c>
      <c r="P15" s="582">
        <f>IF('ORIGINAL BUDGET'!$I$2="Monthly",P155,"")</f>
        <v>0</v>
      </c>
      <c r="Q15" s="664" t="str">
        <f>IF(F15=0,"",T15/F15)</f>
        <v/>
      </c>
      <c r="R15" s="670">
        <f>IF('ORIGINAL BUDGET'!$I$2="Monthly",R155,"")</f>
        <v>0</v>
      </c>
      <c r="S15" s="666" t="str">
        <f t="shared" si="6"/>
        <v/>
      </c>
      <c r="T15" s="674">
        <f>IF('ORIGINAL BUDGET'!$I$2="Monthly",T155,"")</f>
        <v>0</v>
      </c>
      <c r="U15" s="667">
        <f t="shared" si="7"/>
        <v>0</v>
      </c>
      <c r="V15" s="314"/>
      <c r="W15" s="314"/>
      <c r="X15" s="314"/>
      <c r="Y15" s="314"/>
      <c r="Z15" s="314"/>
      <c r="AA15" s="314"/>
      <c r="AB15" s="307"/>
      <c r="AC15" s="307"/>
      <c r="AD15" s="307"/>
      <c r="AE15" s="307"/>
      <c r="AF15" s="307"/>
      <c r="AG15" s="307"/>
      <c r="AH15" s="286"/>
      <c r="AI15" s="29"/>
      <c r="AJ15" s="471"/>
      <c r="AK15" s="152" t="str">
        <f t="shared" si="8"/>
        <v>INDIRECT COSTS</v>
      </c>
      <c r="AL15" s="836" t="str">
        <f>IF('Month 4'!H$154&lt;0,H$154-'Month 4'!H$154,IF(H$154&lt;0,H$154,""))</f>
        <v/>
      </c>
      <c r="AM15" s="836" t="str">
        <f>IF('Month 4'!I$154&lt;0,I$154-'Month 4'!I$154,IF(I$154&lt;0,I$154,""))</f>
        <v/>
      </c>
      <c r="AN15" s="836" t="str">
        <f>IF('Month 4'!J$154&lt;0,J$154-'Month 4'!J$154,IF(J$154&lt;0,J$154,""))</f>
        <v/>
      </c>
      <c r="AO15" s="836" t="str">
        <f>IF('Month 4'!K$154&lt;0,K$154-'Month 4'!K$154,IF(K$154&lt;0,K$154,""))</f>
        <v/>
      </c>
      <c r="AP15" s="836" t="str">
        <f>IF('Month 4'!L$154&lt;0,L$154-'Month 4'!L$154,IF(L$154&lt;0,L$154,""))</f>
        <v/>
      </c>
      <c r="AQ15" s="836" t="str">
        <f>IF('Month 4'!M$154&lt;0,M$154-'Month 4'!M$154,IF(M$154&lt;0,M$154,""))</f>
        <v/>
      </c>
      <c r="AR15" s="836" t="str">
        <f>IF('Month 4'!N$154&lt;0,N$154-'Month 4'!N$154,IF(N$154&lt;0,N$154,""))</f>
        <v/>
      </c>
      <c r="AS15" s="836" t="str">
        <f>IF('Month 4'!O$154&lt;0,O$154-'Month 4'!O$154,IF(O$154&lt;0,O$154,""))</f>
        <v/>
      </c>
      <c r="AT15" s="836" t="str">
        <f>IF('Month 4'!P$154&lt;0,P$154-'Month 4'!P$154,IF(P$154&lt;0,P$154,""))</f>
        <v/>
      </c>
      <c r="AU15" s="836" t="str">
        <f>IF('Month 4'!Q$154&lt;0,Q$154-'Month 4'!Q$154,IF(Q$154&lt;0,Q$154,""))</f>
        <v/>
      </c>
      <c r="AV15" s="836" t="str">
        <f>IF('Month 4'!R$154&lt;0,R$154-'Month 4'!R$154,IF(R$154&lt;0,R$154,""))</f>
        <v/>
      </c>
      <c r="AW15" s="836" t="str">
        <f>IF('Month 4'!S$154&lt;0,S$154-'Month 4'!S$154,IF(S$154&lt;0,S$154,""))</f>
        <v/>
      </c>
      <c r="AX15" s="836" t="str">
        <f>IF('Month 4'!T$154&lt;0,T$154-'Month 4'!T$154,IF(T$154&lt;0,T$154,""))</f>
        <v/>
      </c>
      <c r="AY15" s="336"/>
    </row>
    <row r="16" spans="1:51" ht="42" customHeight="1" thickTop="1" thickBot="1">
      <c r="A16" s="777"/>
      <c r="B16" s="125"/>
      <c r="C16" s="89"/>
      <c r="D16" s="126"/>
      <c r="E16" s="392" t="s">
        <v>73</v>
      </c>
      <c r="F16" s="549">
        <f>SUM(F11:F15)</f>
        <v>0</v>
      </c>
      <c r="G16" s="583" t="str">
        <f>IF(F16=0,"",H16/F16)</f>
        <v/>
      </c>
      <c r="H16" s="584">
        <f>SUM(H11:H15)</f>
        <v>0</v>
      </c>
      <c r="I16" s="483" t="str">
        <f>IF(F16=0,"",J16/F16)</f>
        <v/>
      </c>
      <c r="J16" s="584">
        <f>SUM(J11:J15)</f>
        <v>0</v>
      </c>
      <c r="K16" s="483" t="str">
        <f>IF(F16=0,"",L16/F16)</f>
        <v/>
      </c>
      <c r="L16" s="584">
        <f>SUM(L11:L15)</f>
        <v>0</v>
      </c>
      <c r="M16" s="661" t="str">
        <f>IF(F16=0,"",N16/F16)</f>
        <v/>
      </c>
      <c r="N16" s="584">
        <f>SUM(N11:N15)</f>
        <v>0</v>
      </c>
      <c r="O16" s="483" t="str">
        <f>IF(F16=0,"",P16/F16)</f>
        <v/>
      </c>
      <c r="P16" s="584">
        <f>SUM(P11:P15)</f>
        <v>0</v>
      </c>
      <c r="Q16" s="665" t="str">
        <f>IF(F16=0,"",R16/F16)</f>
        <v/>
      </c>
      <c r="R16" s="584">
        <f>SUM(R11:R15)</f>
        <v>0</v>
      </c>
      <c r="S16" s="483" t="str">
        <f>IF(F16=0,"",T16/F16)</f>
        <v/>
      </c>
      <c r="T16" s="584">
        <f>SUM(T11:T15)</f>
        <v>0</v>
      </c>
      <c r="U16" s="667">
        <f>G16+I16+K16+M16+O16+Q16+S16</f>
        <v>0</v>
      </c>
      <c r="V16" s="314"/>
      <c r="W16" s="314"/>
      <c r="X16" s="314"/>
      <c r="Y16" s="314"/>
      <c r="Z16" s="314"/>
      <c r="AA16" s="314"/>
      <c r="AB16" s="307"/>
      <c r="AC16" s="307"/>
      <c r="AD16" s="307"/>
      <c r="AE16" s="307"/>
      <c r="AF16" s="307"/>
      <c r="AG16" s="307"/>
      <c r="AH16" s="286"/>
      <c r="AI16" s="29"/>
      <c r="AJ16" s="471"/>
      <c r="AK16" s="152"/>
      <c r="AL16" s="442"/>
      <c r="AM16" s="442"/>
      <c r="AN16" s="442"/>
      <c r="AO16" s="442"/>
      <c r="AP16" s="442"/>
      <c r="AQ16" s="442"/>
      <c r="AR16" s="442"/>
      <c r="AS16" s="442"/>
      <c r="AT16" s="442"/>
      <c r="AU16" s="442"/>
      <c r="AV16" s="442"/>
      <c r="AW16" s="442"/>
      <c r="AX16" s="442"/>
      <c r="AY16" s="336"/>
    </row>
    <row r="17" spans="1:53" ht="21" customHeight="1" thickTop="1" thickBot="1">
      <c r="A17" s="88"/>
      <c r="B17" s="84"/>
      <c r="C17" s="84"/>
      <c r="D17" s="88"/>
      <c r="E17" s="87"/>
      <c r="F17" s="61"/>
      <c r="G17" s="769"/>
      <c r="H17" s="770"/>
      <c r="I17" s="678"/>
      <c r="J17" s="771"/>
      <c r="K17" s="765"/>
      <c r="L17" s="771"/>
      <c r="M17" s="766"/>
      <c r="N17" s="771"/>
      <c r="O17" s="767"/>
      <c r="P17" s="772"/>
      <c r="Q17" s="768"/>
      <c r="R17" s="773"/>
      <c r="S17" s="767"/>
      <c r="T17" s="774"/>
      <c r="U17" s="668"/>
      <c r="V17" s="306"/>
      <c r="W17" s="306"/>
      <c r="X17" s="306"/>
      <c r="Y17" s="306"/>
      <c r="Z17" s="306"/>
      <c r="AA17" s="306"/>
      <c r="AB17" s="307"/>
      <c r="AC17" s="307"/>
      <c r="AD17" s="307"/>
      <c r="AE17" s="307"/>
      <c r="AF17" s="307"/>
      <c r="AG17" s="307"/>
      <c r="AH17" s="286"/>
      <c r="AI17" s="29"/>
      <c r="AJ17" s="471"/>
      <c r="AK17" s="152"/>
      <c r="AL17" s="442"/>
      <c r="AM17" s="442"/>
      <c r="AN17" s="442"/>
      <c r="AO17" s="442"/>
      <c r="AP17" s="442"/>
      <c r="AQ17" s="442"/>
      <c r="AR17" s="442"/>
      <c r="AS17" s="442"/>
      <c r="AT17" s="442"/>
      <c r="AU17" s="442"/>
      <c r="AV17" s="442"/>
      <c r="AW17" s="442"/>
      <c r="AX17" s="442"/>
      <c r="AY17" s="336"/>
    </row>
    <row r="18" spans="1:53" s="1149" customFormat="1" ht="49.5" customHeight="1" thickTop="1" thickBot="1">
      <c r="A18" s="1163"/>
      <c r="E18" s="1164"/>
      <c r="F18" s="1823">
        <f>F37-AY18</f>
        <v>0</v>
      </c>
      <c r="G18" s="1824"/>
      <c r="H18" s="1825"/>
      <c r="I18" s="1759" t="str">
        <f>IF(AY18&gt;0.001,"W/Cuts","")</f>
        <v/>
      </c>
      <c r="J18" s="1761" t="s">
        <v>191</v>
      </c>
      <c r="K18" s="1762"/>
      <c r="L18" s="1762"/>
      <c r="M18" s="1762"/>
      <c r="N18" s="1763"/>
      <c r="O18" s="1165"/>
      <c r="P18" s="1166"/>
      <c r="Q18" s="1166"/>
      <c r="R18" s="1166"/>
      <c r="S18" s="1166"/>
      <c r="T18" s="1166"/>
      <c r="U18" s="1166"/>
      <c r="V18" s="1167"/>
      <c r="W18" s="1167"/>
      <c r="X18" s="1167"/>
      <c r="Y18" s="1167"/>
      <c r="Z18" s="1167"/>
      <c r="AA18" s="1167"/>
      <c r="AB18" s="1168"/>
      <c r="AC18" s="1168"/>
      <c r="AD18" s="1168"/>
      <c r="AE18" s="1168"/>
      <c r="AF18" s="1168"/>
      <c r="AG18" s="1168"/>
      <c r="AH18" s="1169"/>
      <c r="AI18" s="1144"/>
      <c r="AJ18" s="1170"/>
      <c r="AK18" s="1171" t="s">
        <v>73</v>
      </c>
      <c r="AL18" s="1172">
        <f t="shared" ref="AL18:AX18" si="9">SUM(AL11:AL17)</f>
        <v>0</v>
      </c>
      <c r="AM18" s="1172">
        <f t="shared" si="9"/>
        <v>0</v>
      </c>
      <c r="AN18" s="1172">
        <f t="shared" si="9"/>
        <v>0</v>
      </c>
      <c r="AO18" s="1172">
        <f t="shared" si="9"/>
        <v>0</v>
      </c>
      <c r="AP18" s="1172">
        <f t="shared" si="9"/>
        <v>0</v>
      </c>
      <c r="AQ18" s="1172">
        <f t="shared" si="9"/>
        <v>0</v>
      </c>
      <c r="AR18" s="1172">
        <f t="shared" si="9"/>
        <v>0</v>
      </c>
      <c r="AS18" s="1172">
        <f t="shared" si="9"/>
        <v>0</v>
      </c>
      <c r="AT18" s="1172">
        <f t="shared" si="9"/>
        <v>0</v>
      </c>
      <c r="AU18" s="1172">
        <f t="shared" si="9"/>
        <v>0</v>
      </c>
      <c r="AV18" s="1172">
        <f t="shared" si="9"/>
        <v>0</v>
      </c>
      <c r="AW18" s="1172">
        <f t="shared" si="9"/>
        <v>0</v>
      </c>
      <c r="AX18" s="1172">
        <f t="shared" si="9"/>
        <v>0</v>
      </c>
      <c r="AY18" s="1173">
        <f>ABS(AL18+AN18+AP18+AR18+AT18+AV18+AX18)</f>
        <v>0</v>
      </c>
    </row>
    <row r="19" spans="1:53" s="921" customFormat="1" ht="49.5" customHeight="1" thickTop="1" thickBot="1">
      <c r="A19" s="914"/>
      <c r="B19" s="915"/>
      <c r="C19" s="915"/>
      <c r="D19" s="915"/>
      <c r="E19" s="916"/>
      <c r="F19" s="1826"/>
      <c r="G19" s="1827"/>
      <c r="H19" s="1827"/>
      <c r="I19" s="1760"/>
      <c r="J19" s="1761" t="s">
        <v>197</v>
      </c>
      <c r="K19" s="1762"/>
      <c r="L19" s="1762"/>
      <c r="M19" s="1762"/>
      <c r="N19" s="1763"/>
      <c r="O19" s="922"/>
      <c r="P19" s="917"/>
      <c r="Q19" s="917"/>
      <c r="R19" s="917"/>
      <c r="S19" s="917"/>
      <c r="T19" s="917"/>
      <c r="U19" s="775"/>
      <c r="V19" s="315"/>
      <c r="W19" s="315"/>
      <c r="X19" s="315"/>
      <c r="Y19" s="315"/>
      <c r="Z19" s="315"/>
      <c r="AA19" s="315"/>
      <c r="AB19" s="918"/>
      <c r="AC19" s="918"/>
      <c r="AD19" s="918"/>
      <c r="AE19" s="918"/>
      <c r="AF19" s="918"/>
      <c r="AG19" s="918"/>
      <c r="AH19" s="919"/>
      <c r="AI19" s="919"/>
      <c r="AJ19" s="920"/>
      <c r="AK19" s="920"/>
      <c r="AL19" s="920"/>
      <c r="AM19" s="920"/>
      <c r="AN19" s="920"/>
      <c r="AO19" s="920"/>
      <c r="AP19" s="920"/>
      <c r="AQ19" s="920"/>
      <c r="AR19" s="920"/>
      <c r="AS19" s="920"/>
      <c r="AT19" s="920"/>
      <c r="AU19" s="920"/>
      <c r="AV19" s="920"/>
      <c r="AW19" s="920"/>
      <c r="AX19" s="920"/>
      <c r="AY19" s="920"/>
    </row>
    <row r="20" spans="1:53" ht="16.5" thickTop="1">
      <c r="A20" s="212"/>
      <c r="B20" s="212"/>
      <c r="C20" s="212"/>
      <c r="D20" s="213"/>
      <c r="E20" s="39"/>
      <c r="F20" s="15"/>
      <c r="G20" s="5"/>
      <c r="H20" s="15"/>
      <c r="I20" s="418"/>
      <c r="J20" s="484"/>
      <c r="K20" s="418"/>
      <c r="L20" s="484"/>
      <c r="M20" s="418"/>
      <c r="N20" s="484"/>
      <c r="O20" s="418"/>
      <c r="P20" s="484"/>
      <c r="Q20" s="418"/>
      <c r="R20" s="35"/>
      <c r="S20" s="7"/>
      <c r="T20" s="776"/>
      <c r="U20" s="668"/>
      <c r="V20" s="306"/>
      <c r="W20" s="306"/>
      <c r="X20" s="306"/>
      <c r="Y20" s="306"/>
      <c r="Z20" s="306"/>
      <c r="AA20" s="306"/>
      <c r="AB20" s="307"/>
      <c r="AC20" s="307"/>
      <c r="AD20" s="307"/>
      <c r="AE20" s="307"/>
      <c r="AF20" s="307"/>
      <c r="AG20" s="307"/>
      <c r="AH20" s="29"/>
      <c r="AI20" s="29"/>
      <c r="AJ20" s="471"/>
      <c r="AK20" s="471"/>
      <c r="AL20" s="471"/>
      <c r="AM20" s="471"/>
      <c r="AN20" s="471"/>
      <c r="AO20" s="471"/>
      <c r="AP20" s="471"/>
      <c r="AQ20" s="471"/>
      <c r="AR20" s="471"/>
      <c r="AS20" s="471"/>
      <c r="AT20" s="471"/>
      <c r="AU20" s="471"/>
      <c r="AV20" s="471"/>
      <c r="AW20" s="471"/>
      <c r="AX20" s="471"/>
      <c r="AY20" s="471"/>
    </row>
    <row r="21" spans="1:53" ht="34.5" thickBot="1">
      <c r="A21" s="778"/>
      <c r="B21" s="81"/>
      <c r="C21" s="81"/>
      <c r="D21" s="82"/>
      <c r="E21" s="83"/>
      <c r="F21" s="343">
        <f>IF('ORIGINAL BUDGET'!I2="Quarterly","!  Invoice Type on Budget sheet must be set to Monthly to use this invoice", )</f>
        <v>0</v>
      </c>
      <c r="G21" s="339"/>
      <c r="I21" s="418"/>
      <c r="J21" s="484"/>
      <c r="K21" s="418"/>
      <c r="L21" s="484"/>
      <c r="M21" s="418"/>
      <c r="N21" s="484"/>
      <c r="O21" s="418"/>
      <c r="P21" s="484"/>
      <c r="Q21" s="418"/>
      <c r="R21" s="341"/>
      <c r="S21" s="6"/>
      <c r="T21" s="62"/>
      <c r="U21" s="668"/>
      <c r="V21" s="306"/>
      <c r="W21" s="306"/>
      <c r="X21" s="306"/>
      <c r="Y21" s="306"/>
      <c r="Z21" s="306"/>
      <c r="AA21" s="306"/>
      <c r="AB21" s="307"/>
      <c r="AC21" s="307"/>
      <c r="AD21" s="307"/>
      <c r="AE21" s="307"/>
      <c r="AF21" s="307"/>
      <c r="AG21" s="307"/>
      <c r="AH21" s="29"/>
      <c r="AI21" s="29"/>
      <c r="AJ21" s="471"/>
      <c r="AK21" s="471"/>
      <c r="AL21" s="471"/>
      <c r="AM21" s="471"/>
      <c r="AN21" s="471"/>
      <c r="AO21" s="471"/>
      <c r="AP21" s="471"/>
      <c r="AQ21" s="471"/>
      <c r="AR21" s="471"/>
      <c r="AS21" s="471"/>
      <c r="AT21" s="471"/>
      <c r="AU21" s="471"/>
      <c r="AV21" s="471"/>
      <c r="AW21" s="471"/>
      <c r="AX21" s="471"/>
      <c r="AY21" s="471"/>
    </row>
    <row r="22" spans="1:53" ht="15.75" customHeight="1" thickTop="1">
      <c r="A22" s="1764" t="s">
        <v>226</v>
      </c>
      <c r="B22" s="1765"/>
      <c r="C22" s="1765"/>
      <c r="D22" s="1765"/>
      <c r="E22" s="1765"/>
      <c r="F22" s="1765"/>
      <c r="G22" s="1765"/>
      <c r="H22" s="1765"/>
      <c r="I22" s="1765"/>
      <c r="J22" s="1765"/>
      <c r="K22" s="1765"/>
      <c r="L22" s="1765"/>
      <c r="M22" s="1765"/>
      <c r="N22" s="1765"/>
      <c r="O22" s="1765"/>
      <c r="P22" s="1765"/>
      <c r="Q22" s="1765"/>
      <c r="R22" s="1765"/>
      <c r="S22" s="1765"/>
      <c r="T22" s="1766"/>
      <c r="U22" s="1122"/>
      <c r="V22" s="29"/>
      <c r="W22" s="29"/>
      <c r="X22" s="29"/>
      <c r="Y22" s="10"/>
      <c r="Z22" s="10"/>
      <c r="AA22" s="10"/>
      <c r="AB22" s="10"/>
      <c r="AC22" s="169"/>
      <c r="AD22" s="10"/>
      <c r="AE22" s="11"/>
      <c r="AF22" s="11"/>
      <c r="AG22" s="55"/>
      <c r="AH22" s="11"/>
      <c r="AI22" s="11"/>
      <c r="AJ22" s="11"/>
      <c r="AK22" s="11"/>
      <c r="AS22" s="10"/>
      <c r="AT22" s="10"/>
      <c r="AY22" s="1104"/>
    </row>
    <row r="23" spans="1:53" ht="15" customHeight="1">
      <c r="A23" s="1767"/>
      <c r="B23" s="1768"/>
      <c r="C23" s="1768"/>
      <c r="D23" s="1768"/>
      <c r="E23" s="1768"/>
      <c r="F23" s="1768"/>
      <c r="G23" s="1768"/>
      <c r="H23" s="1768"/>
      <c r="I23" s="1768"/>
      <c r="J23" s="1768"/>
      <c r="K23" s="1768"/>
      <c r="L23" s="1768"/>
      <c r="M23" s="1768"/>
      <c r="N23" s="1768"/>
      <c r="O23" s="1768"/>
      <c r="P23" s="1768"/>
      <c r="Q23" s="1768"/>
      <c r="R23" s="1768"/>
      <c r="S23" s="1768"/>
      <c r="T23" s="1769"/>
      <c r="U23" s="1122"/>
      <c r="V23" s="29"/>
      <c r="W23" s="29"/>
      <c r="X23" s="29"/>
      <c r="Y23" s="10"/>
      <c r="Z23" s="10"/>
      <c r="AA23" s="10"/>
      <c r="AB23" s="10"/>
      <c r="AC23" s="169"/>
      <c r="AD23" s="10"/>
      <c r="AE23" s="11"/>
      <c r="AF23" s="11"/>
      <c r="AG23" s="55"/>
      <c r="AH23" s="11"/>
      <c r="AI23" s="11"/>
      <c r="AJ23" s="11"/>
      <c r="AK23" s="11"/>
      <c r="AS23" s="10"/>
      <c r="AT23" s="10"/>
      <c r="AY23" s="1104"/>
    </row>
    <row r="24" spans="1:53" s="1131" customFormat="1" ht="30">
      <c r="A24" s="1123"/>
      <c r="B24" s="1124"/>
      <c r="C24" s="1124"/>
      <c r="D24" s="1124"/>
      <c r="E24" s="1124"/>
      <c r="F24" s="1124"/>
      <c r="G24" s="1124"/>
      <c r="H24" s="1124"/>
      <c r="I24" s="1124"/>
      <c r="J24" s="1125"/>
      <c r="K24" s="1126"/>
      <c r="L24" s="1124"/>
      <c r="M24" s="1124"/>
      <c r="N24" s="1124"/>
      <c r="O24" s="1124"/>
      <c r="P24" s="1124"/>
      <c r="Q24" s="1124"/>
      <c r="R24" s="1124"/>
      <c r="S24" s="1124"/>
      <c r="T24" s="1127"/>
      <c r="U24" s="1128"/>
      <c r="V24" s="1129"/>
      <c r="W24" s="1129"/>
      <c r="X24" s="1129"/>
      <c r="Y24" s="1130"/>
      <c r="Z24" s="1130"/>
      <c r="AA24" s="1130"/>
      <c r="AB24" s="1130"/>
      <c r="AD24" s="1130"/>
      <c r="AE24" s="1132"/>
      <c r="AF24" s="1132"/>
      <c r="AG24" s="1133"/>
      <c r="AH24" s="1132"/>
      <c r="AI24" s="1132"/>
      <c r="AJ24" s="1132"/>
      <c r="AK24" s="1132"/>
      <c r="AS24" s="1130"/>
      <c r="AT24" s="1130"/>
      <c r="AY24" s="1104"/>
      <c r="AZ24" s="169"/>
      <c r="BA24" s="169"/>
    </row>
    <row r="25" spans="1:53" s="1131" customFormat="1" ht="30.75" thickBot="1">
      <c r="A25" s="1123"/>
      <c r="B25" s="1124"/>
      <c r="C25" s="1121" t="s">
        <v>203</v>
      </c>
      <c r="D25" s="1134"/>
      <c r="E25" s="1135"/>
      <c r="F25" s="1135"/>
      <c r="G25" s="1136"/>
      <c r="H25" s="1125"/>
      <c r="I25" s="1125"/>
      <c r="K25" s="1126"/>
      <c r="L25" s="1124"/>
      <c r="M25" s="1124"/>
      <c r="N25" s="1124"/>
      <c r="O25" s="1124"/>
      <c r="P25" s="1124"/>
      <c r="Q25" s="1124"/>
      <c r="R25" s="1124"/>
      <c r="S25" s="1124"/>
      <c r="T25" s="1127"/>
      <c r="U25" s="1128"/>
      <c r="V25" s="1129"/>
      <c r="W25" s="1129"/>
      <c r="X25" s="1129"/>
      <c r="Y25" s="1130"/>
      <c r="Z25" s="1130"/>
      <c r="AA25" s="1130"/>
      <c r="AB25" s="1130"/>
      <c r="AD25" s="1130"/>
      <c r="AE25" s="1132"/>
      <c r="AF25" s="1132"/>
      <c r="AG25" s="1133"/>
      <c r="AH25" s="1132"/>
      <c r="AI25" s="1132"/>
      <c r="AJ25" s="1132"/>
      <c r="AK25" s="1132"/>
      <c r="AS25" s="1130"/>
      <c r="AT25" s="1130"/>
      <c r="AY25" s="1104"/>
      <c r="AZ25" s="169"/>
      <c r="BA25" s="169"/>
    </row>
    <row r="26" spans="1:53" ht="23.25">
      <c r="A26" s="820"/>
      <c r="B26" s="817"/>
      <c r="C26" s="1121" t="s">
        <v>204</v>
      </c>
      <c r="D26" s="1770" t="s">
        <v>205</v>
      </c>
      <c r="E26" s="1770"/>
      <c r="F26" s="1770"/>
      <c r="G26" s="821"/>
      <c r="H26" s="1604" t="s">
        <v>173</v>
      </c>
      <c r="I26" s="1604"/>
      <c r="J26" s="169"/>
      <c r="K26" s="465"/>
      <c r="L26" s="823"/>
      <c r="M26" s="824"/>
      <c r="N26" s="823"/>
      <c r="O26" s="824"/>
      <c r="P26" s="823"/>
      <c r="Q26" s="824"/>
      <c r="R26" s="822"/>
      <c r="S26" s="825"/>
      <c r="T26" s="826"/>
      <c r="U26" s="924"/>
      <c r="V26" s="293"/>
      <c r="W26" s="293"/>
      <c r="X26" s="293"/>
      <c r="Y26" s="20"/>
      <c r="Z26" s="20"/>
      <c r="AA26" s="20"/>
      <c r="AB26" s="10"/>
      <c r="AC26" s="169"/>
      <c r="AD26" s="10"/>
      <c r="AE26" s="11"/>
      <c r="AF26" s="11"/>
      <c r="AG26" s="55"/>
      <c r="AH26" s="11"/>
      <c r="AI26" s="11"/>
      <c r="AJ26" s="11"/>
      <c r="AK26" s="11"/>
      <c r="AS26" s="10"/>
      <c r="AT26" s="10"/>
      <c r="AY26" s="1104"/>
    </row>
    <row r="27" spans="1:53" ht="23.25">
      <c r="A27" s="816"/>
      <c r="B27" s="817"/>
      <c r="C27" s="817"/>
      <c r="D27" s="1595" t="s">
        <v>206</v>
      </c>
      <c r="E27" s="1595"/>
      <c r="F27" s="1595"/>
      <c r="G27" s="817"/>
      <c r="H27" s="817"/>
      <c r="I27" s="817"/>
      <c r="J27" s="464"/>
      <c r="K27" s="818"/>
      <c r="L27" s="817"/>
      <c r="M27" s="817"/>
      <c r="N27" s="817"/>
      <c r="O27" s="817"/>
      <c r="P27" s="817"/>
      <c r="Q27" s="817"/>
      <c r="R27" s="817"/>
      <c r="S27" s="817"/>
      <c r="T27" s="819"/>
      <c r="U27" s="924"/>
      <c r="V27" s="293"/>
      <c r="W27" s="293"/>
      <c r="X27" s="293"/>
      <c r="Y27" s="20"/>
      <c r="Z27" s="20"/>
      <c r="AA27" s="20"/>
      <c r="AB27" s="10"/>
      <c r="AC27" s="169"/>
      <c r="AD27" s="10"/>
      <c r="AE27" s="11"/>
      <c r="AF27" s="11"/>
      <c r="AG27" s="55"/>
      <c r="AH27" s="11"/>
      <c r="AI27" s="11"/>
      <c r="AJ27" s="11"/>
      <c r="AK27" s="11"/>
      <c r="AS27" s="10"/>
      <c r="AT27" s="10"/>
      <c r="AY27" s="1104"/>
    </row>
    <row r="28" spans="1:53" ht="12.75" customHeight="1" thickBot="1">
      <c r="A28" s="827"/>
      <c r="B28" s="828"/>
      <c r="C28" s="828"/>
      <c r="D28" s="828"/>
      <c r="E28" s="829"/>
      <c r="F28" s="829"/>
      <c r="G28" s="828"/>
      <c r="H28" s="829"/>
      <c r="I28" s="828"/>
      <c r="J28" s="829"/>
      <c r="K28" s="830"/>
      <c r="L28" s="831"/>
      <c r="M28" s="830"/>
      <c r="N28" s="831"/>
      <c r="O28" s="832"/>
      <c r="P28" s="831"/>
      <c r="Q28" s="833"/>
      <c r="R28" s="831"/>
      <c r="S28" s="833"/>
      <c r="T28" s="834"/>
      <c r="U28" s="923"/>
      <c r="V28" s="292"/>
      <c r="W28" s="292"/>
      <c r="X28" s="292"/>
      <c r="Y28" s="10"/>
      <c r="Z28" s="10"/>
      <c r="AA28" s="10"/>
      <c r="AB28" s="10"/>
      <c r="AC28" s="169"/>
      <c r="AD28" s="10"/>
      <c r="AE28" s="11"/>
      <c r="AF28" s="11"/>
      <c r="AG28" s="55"/>
      <c r="AH28" s="11"/>
      <c r="AI28" s="11"/>
      <c r="AJ28" s="11"/>
      <c r="AK28" s="11"/>
      <c r="AS28" s="10"/>
      <c r="AT28" s="10"/>
      <c r="AY28" s="1104"/>
    </row>
    <row r="29" spans="1:53" s="1149" customFormat="1" ht="34.5" thickTop="1" thickBot="1">
      <c r="P29" s="1150"/>
      <c r="R29" s="1150"/>
      <c r="T29" s="1150"/>
      <c r="U29" s="1151"/>
      <c r="V29" s="1152"/>
      <c r="W29" s="1152"/>
      <c r="X29" s="1152"/>
      <c r="Y29" s="1152"/>
      <c r="Z29" s="1152"/>
      <c r="AA29" s="1152"/>
      <c r="AB29" s="1152"/>
      <c r="AC29" s="1152"/>
      <c r="AD29" s="1152"/>
      <c r="AE29" s="1152"/>
      <c r="AF29" s="1152"/>
      <c r="AG29" s="1152"/>
      <c r="AH29" s="1153"/>
      <c r="AI29" s="1153"/>
      <c r="AY29" s="1104"/>
      <c r="AZ29" s="169"/>
      <c r="BA29" s="169"/>
    </row>
    <row r="30" spans="1:53" ht="27" thickTop="1">
      <c r="A30" s="1602" t="s">
        <v>14</v>
      </c>
      <c r="B30" s="1603"/>
      <c r="C30" s="1603"/>
      <c r="D30" s="1603"/>
      <c r="E30" s="1603"/>
      <c r="F30" s="871" t="s">
        <v>150</v>
      </c>
      <c r="G30" s="1589" t="str">
        <f>IF('BR3'!$K$2="ACTIVE",'BR3'!G30,IF('BR2'!$K$2="ACTIVE",'BR2'!G30,IF('BR1'!$K$2="ACTIVE",'BR1'!G30,'ORIGINAL BUDGET'!G30)))</f>
        <v>RPPC</v>
      </c>
      <c r="H30" s="1590">
        <f>IF('BR3'!$K$2="ACTIVE",'BR3'!H30,IF('BR2'!$K$2="ACTIVE",'BR2'!H30,IF('BR1'!$K$2="ACTIVE",'BR1'!H30,'ORIGINAL BUDGET'!H30)))</f>
        <v>0</v>
      </c>
      <c r="I30" s="1589" t="str">
        <f>IF('BR3'!$K$2="ACTIVE",'BR3'!I30,IF('BR2'!$K$2="ACTIVE",'BR2'!I30,IF('BR1'!$K$2="ACTIVE",'BR1'!I30,'ORIGINAL BUDGET'!I30)))</f>
        <v xml:space="preserve">RPPC </v>
      </c>
      <c r="J30" s="1590">
        <f>IF('BR3'!$K$2="ACTIVE",'BR3'!J30,IF('BR2'!$K$2="ACTIVE",'BR2'!J30,IF('BR1'!$K$2="ACTIVE",'BR1'!J30,'ORIGINAL BUDGET'!J30)))</f>
        <v>0</v>
      </c>
      <c r="K30" s="1589">
        <f>IF('BR3'!$K$2="ACTIVE",'BR3'!K30,IF('BR2'!$K$2="ACTIVE",'BR2'!K30,IF('BR1'!$K$2="ACTIVE",'BR1'!K30,'ORIGINAL BUDGET'!K30)))</f>
        <v>0</v>
      </c>
      <c r="L30" s="1590">
        <f>IF('BR3'!$K$2="ACTIVE",'BR3'!L30,IF('BR2'!$K$2="ACTIVE",'BR2'!L30,IF('BR1'!$K$2="ACTIVE",'BR1'!L30,'ORIGINAL BUDGET'!L30)))</f>
        <v>0</v>
      </c>
      <c r="M30" s="1589">
        <f>IF('BR3'!$K$2="ACTIVE",'BR3'!M30,IF('BR2'!$K$2="ACTIVE",'BR2'!M30,IF('BR1'!$K$2="ACTIVE",'BR1'!M30,'ORIGINAL BUDGET'!M30)))</f>
        <v>0</v>
      </c>
      <c r="N30" s="1590">
        <f>IF('BR3'!$K$2="ACTIVE",'BR3'!N30,IF('BR2'!$K$2="ACTIVE",'BR2'!N30,IF('BR1'!$K$2="ACTIVE",'BR1'!N30,'ORIGINAL BUDGET'!N30)))</f>
        <v>0</v>
      </c>
      <c r="O30" s="1589">
        <f>IF('BR3'!$K$2="ACTIVE",'BR3'!O30,IF('BR2'!$K$2="ACTIVE",'BR2'!O30,IF('BR1'!$K$2="ACTIVE",'BR1'!O30,'ORIGINAL BUDGET'!O30)))</f>
        <v>0</v>
      </c>
      <c r="P30" s="1590">
        <f>IF('BR3'!$K$2="ACTIVE",'BR3'!P30,IF('BR2'!$K$2="ACTIVE",'BR2'!P30,IF('BR1'!$K$2="ACTIVE",'BR1'!P30,'ORIGINAL BUDGET'!P30)))</f>
        <v>0</v>
      </c>
      <c r="Q30" s="1589">
        <f>IF('BR3'!$K$2="ACTIVE",'BR3'!Q30,IF('BR2'!$K$2="ACTIVE",'BR2'!Q30,IF('BR1'!$K$2="ACTIVE",'BR1'!Q30,'ORIGINAL BUDGET'!Q30)))</f>
        <v>0</v>
      </c>
      <c r="R30" s="1590">
        <f>IF('BR3'!$K$2="ACTIVE",'BR3'!R30,IF('BR2'!$K$2="ACTIVE",'BR2'!R30,IF('BR1'!$K$2="ACTIVE",'BR1'!R30,'ORIGINAL BUDGET'!R30)))</f>
        <v>0</v>
      </c>
      <c r="S30" s="1589">
        <f>IF('BR3'!$K$2="ACTIVE",'BR3'!S30,IF('BR2'!$K$2="ACTIVE",'BR2'!S30,IF('BR1'!$K$2="ACTIVE",'BR1'!S30,'ORIGINAL BUDGET'!S30)))</f>
        <v>0</v>
      </c>
      <c r="T30" s="1590">
        <f>IF('BR3'!$K$2="ACTIVE",'BR3'!T30,IF('BR2'!$K$2="ACTIVE",'BR2'!T30,IF('BR1'!$K$2="ACTIVE",'BR1'!T30,'ORIGINAL BUDGET'!T30)))</f>
        <v>0</v>
      </c>
      <c r="U30" s="446"/>
      <c r="V30" s="317"/>
      <c r="W30" s="317"/>
      <c r="X30" s="317"/>
      <c r="Y30" s="317"/>
      <c r="Z30" s="317"/>
      <c r="AA30" s="317"/>
      <c r="AB30" s="294"/>
      <c r="AC30" s="294"/>
      <c r="AD30" s="294"/>
      <c r="AE30" s="294"/>
      <c r="AF30" s="294"/>
      <c r="AG30" s="294"/>
      <c r="AH30" s="316"/>
      <c r="AI30" s="316"/>
      <c r="AJ30" s="57"/>
      <c r="AK30" s="57"/>
      <c r="AL30" s="57"/>
      <c r="AM30" s="57"/>
      <c r="AN30" s="57"/>
      <c r="AO30" s="57"/>
      <c r="AP30" s="57"/>
      <c r="AQ30" s="57"/>
      <c r="AR30" s="57"/>
      <c r="AS30" s="57"/>
      <c r="AT30" s="57"/>
      <c r="AU30" s="57"/>
      <c r="AV30" s="57"/>
      <c r="AW30" s="57"/>
      <c r="AX30" s="57"/>
      <c r="AY30" s="1104"/>
    </row>
    <row r="31" spans="1:53" ht="16.5" thickBot="1">
      <c r="A31" s="872"/>
      <c r="B31" s="873"/>
      <c r="C31" s="873"/>
      <c r="D31" s="873"/>
      <c r="E31" s="873"/>
      <c r="F31" s="875" t="s">
        <v>149</v>
      </c>
      <c r="G31" s="911"/>
      <c r="H31" s="586">
        <f>IF('BR3'!$K$2="ACTIVE",'BR3'!H31,IF('BR2'!$K$2="ACTIVE",'BR2'!H31,IF('BR1'!$K$2="ACTIVE",'BR1'!H31,'ORIGINAL BUDGET'!H31)))</f>
        <v>53110</v>
      </c>
      <c r="I31" s="911"/>
      <c r="J31" s="586">
        <f>IF('BR3'!$K$2="ACTIVE",'BR3'!J31,IF('BR2'!$K$2="ACTIVE",'BR2'!J31,IF('BR1'!$K$2="ACTIVE",'BR1'!J31,'ORIGINAL BUDGET'!J31)))</f>
        <v>53129</v>
      </c>
      <c r="K31" s="911" t="s">
        <v>78</v>
      </c>
      <c r="L31" s="586">
        <f>IF('BR3'!$K$2="ACTIVE",'BR3'!L31,IF('BR2'!$K$2="ACTIVE",'BR2'!L31,IF('BR1'!$K$2="ACTIVE",'BR1'!L31,'ORIGINAL BUDGET'!L31)))</f>
        <v>0</v>
      </c>
      <c r="M31" s="911" t="s">
        <v>78</v>
      </c>
      <c r="N31" s="586">
        <f>IF('BR3'!$K$2="ACTIVE",'BR3'!N31,IF('BR2'!$K$2="ACTIVE",'BR2'!N31,IF('BR1'!$K$2="ACTIVE",'BR1'!N31,'ORIGINAL BUDGET'!N31)))</f>
        <v>0</v>
      </c>
      <c r="O31" s="911" t="s">
        <v>78</v>
      </c>
      <c r="P31" s="586">
        <f>IF('BR3'!$K$2="ACTIVE",'BR3'!P31,IF('BR2'!$K$2="ACTIVE",'BR2'!P31,IF('BR1'!$K$2="ACTIVE",'BR1'!P31,'ORIGINAL BUDGET'!P31)))</f>
        <v>0</v>
      </c>
      <c r="Q31" s="911"/>
      <c r="R31" s="586">
        <f>IF('BR3'!$K$2="ACTIVE",'BR3'!R31,IF('BR2'!$K$2="ACTIVE",'BR2'!R31,IF('BR1'!$K$2="ACTIVE",'BR1'!R31,'ORIGINAL BUDGET'!R31)))</f>
        <v>0</v>
      </c>
      <c r="S31" s="911" t="s">
        <v>78</v>
      </c>
      <c r="T31" s="586">
        <f>IF('BR3'!$K$2="ACTIVE",'BR3'!T31,IF('BR2'!$K$2="ACTIVE",'BR2'!T31,IF('BR1'!$K$2="ACTIVE",'BR1'!T31,'ORIGINAL BUDGET'!T31)))</f>
        <v>0</v>
      </c>
      <c r="U31" s="468" t="s">
        <v>78</v>
      </c>
      <c r="V31" s="318"/>
      <c r="W31" s="318"/>
      <c r="X31" s="318"/>
      <c r="Y31" s="318"/>
      <c r="Z31" s="318"/>
      <c r="AA31" s="318"/>
      <c r="AB31" s="275"/>
      <c r="AC31" s="275"/>
      <c r="AD31" s="275"/>
      <c r="AE31" s="275"/>
      <c r="AF31" s="275"/>
      <c r="AG31" s="275"/>
      <c r="AH31" s="275"/>
      <c r="AI31" s="275"/>
      <c r="AY31" s="1104"/>
    </row>
    <row r="32" spans="1:53" ht="24.75" customHeight="1" thickTop="1">
      <c r="A32" s="877" t="str">
        <f>A11</f>
        <v>PERSONNEL</v>
      </c>
      <c r="B32" s="878"/>
      <c r="C32" s="878"/>
      <c r="D32" s="879"/>
      <c r="E32" s="880"/>
      <c r="F32" s="880"/>
      <c r="G32" s="912"/>
      <c r="H32" s="882">
        <f>H11</f>
        <v>0</v>
      </c>
      <c r="I32" s="883"/>
      <c r="J32" s="882">
        <f>J11</f>
        <v>0</v>
      </c>
      <c r="K32" s="883"/>
      <c r="L32" s="882">
        <f>L11</f>
        <v>0</v>
      </c>
      <c r="M32" s="883"/>
      <c r="N32" s="882">
        <f>N11</f>
        <v>0</v>
      </c>
      <c r="O32" s="883"/>
      <c r="P32" s="882">
        <f>P11</f>
        <v>0</v>
      </c>
      <c r="Q32" s="883"/>
      <c r="R32" s="882">
        <f>R11</f>
        <v>0</v>
      </c>
      <c r="S32" s="883"/>
      <c r="T32" s="882">
        <f>T11</f>
        <v>0</v>
      </c>
      <c r="U32" s="194"/>
      <c r="V32" s="295"/>
      <c r="W32" s="295"/>
      <c r="X32" s="295"/>
      <c r="Y32" s="295"/>
      <c r="Z32" s="295"/>
      <c r="AA32" s="295"/>
      <c r="AB32" s="295"/>
      <c r="AC32" s="295"/>
      <c r="AD32" s="295"/>
      <c r="AE32" s="295"/>
      <c r="AF32" s="295"/>
      <c r="AG32" s="295"/>
      <c r="AH32" s="316"/>
      <c r="AI32" s="316"/>
      <c r="AJ32" s="57"/>
      <c r="AK32" s="57"/>
      <c r="AL32" s="57"/>
      <c r="AM32" s="57"/>
      <c r="AN32" s="57"/>
      <c r="AO32" s="57"/>
      <c r="AP32" s="57"/>
      <c r="AQ32" s="57"/>
      <c r="AR32" s="57"/>
      <c r="AS32" s="57"/>
      <c r="AT32" s="57"/>
      <c r="AU32" s="57"/>
      <c r="AV32" s="57"/>
      <c r="AW32" s="57"/>
      <c r="AX32" s="57"/>
      <c r="AY32" s="1104"/>
    </row>
    <row r="33" spans="1:51" ht="24.75" customHeight="1">
      <c r="A33" s="884" t="str">
        <f>A12</f>
        <v>OPERATING EXPENSES</v>
      </c>
      <c r="B33" s="885"/>
      <c r="C33" s="885"/>
      <c r="D33" s="886"/>
      <c r="E33" s="887"/>
      <c r="F33" s="888"/>
      <c r="G33" s="912"/>
      <c r="H33" s="889">
        <f>H12</f>
        <v>0</v>
      </c>
      <c r="I33" s="890"/>
      <c r="J33" s="889">
        <f>J12</f>
        <v>0</v>
      </c>
      <c r="K33" s="890"/>
      <c r="L33" s="889">
        <f>L12</f>
        <v>0</v>
      </c>
      <c r="M33" s="890"/>
      <c r="N33" s="889">
        <f>N12</f>
        <v>0</v>
      </c>
      <c r="O33" s="890"/>
      <c r="P33" s="889">
        <f>P12</f>
        <v>0</v>
      </c>
      <c r="Q33" s="890"/>
      <c r="R33" s="889">
        <f>R12</f>
        <v>0</v>
      </c>
      <c r="S33" s="890"/>
      <c r="T33" s="889">
        <f>T12</f>
        <v>0</v>
      </c>
      <c r="U33" s="194"/>
      <c r="V33" s="295"/>
      <c r="W33" s="295"/>
      <c r="X33" s="295"/>
      <c r="Y33" s="295"/>
      <c r="Z33" s="295"/>
      <c r="AA33" s="295"/>
      <c r="AB33" s="295"/>
      <c r="AC33" s="295"/>
      <c r="AD33" s="295"/>
      <c r="AE33" s="295"/>
      <c r="AF33" s="295"/>
      <c r="AG33" s="295"/>
      <c r="AH33" s="316"/>
      <c r="AI33" s="316"/>
      <c r="AJ33" s="57"/>
      <c r="AK33" s="57"/>
      <c r="AL33" s="57"/>
      <c r="AM33" s="57"/>
      <c r="AN33" s="57"/>
      <c r="AO33" s="57"/>
      <c r="AP33" s="57"/>
      <c r="AQ33" s="57"/>
      <c r="AR33" s="57"/>
      <c r="AS33" s="57"/>
      <c r="AT33" s="57"/>
      <c r="AU33" s="57"/>
      <c r="AV33" s="57"/>
      <c r="AW33" s="57"/>
      <c r="AX33" s="57"/>
      <c r="AY33" s="1104"/>
    </row>
    <row r="34" spans="1:51" ht="24.75" customHeight="1">
      <c r="A34" s="891" t="str">
        <f>A13</f>
        <v>CAPITAL EXPENDITURES</v>
      </c>
      <c r="B34" s="885"/>
      <c r="C34" s="885"/>
      <c r="D34" s="886"/>
      <c r="E34" s="887"/>
      <c r="F34" s="888"/>
      <c r="G34" s="912"/>
      <c r="H34" s="889">
        <f>H13</f>
        <v>0</v>
      </c>
      <c r="I34" s="890"/>
      <c r="J34" s="889">
        <f>J13</f>
        <v>0</v>
      </c>
      <c r="K34" s="890"/>
      <c r="L34" s="889">
        <f>L13</f>
        <v>0</v>
      </c>
      <c r="M34" s="890"/>
      <c r="N34" s="889">
        <f>N13</f>
        <v>0</v>
      </c>
      <c r="O34" s="890"/>
      <c r="P34" s="889">
        <f>P13</f>
        <v>0</v>
      </c>
      <c r="Q34" s="890"/>
      <c r="R34" s="889">
        <f>R13</f>
        <v>0</v>
      </c>
      <c r="S34" s="890"/>
      <c r="T34" s="889">
        <f>T13</f>
        <v>0</v>
      </c>
      <c r="U34" s="194"/>
      <c r="V34" s="295"/>
      <c r="W34" s="295"/>
      <c r="X34" s="295"/>
      <c r="Y34" s="295"/>
      <c r="Z34" s="295"/>
      <c r="AA34" s="295"/>
      <c r="AB34" s="295"/>
      <c r="AC34" s="295"/>
      <c r="AD34" s="295"/>
      <c r="AE34" s="295"/>
      <c r="AF34" s="295"/>
      <c r="AG34" s="295"/>
      <c r="AH34" s="316"/>
      <c r="AI34" s="316"/>
      <c r="AJ34" s="57"/>
      <c r="AK34" s="57"/>
      <c r="AL34" s="57"/>
      <c r="AM34" s="57"/>
      <c r="AN34" s="57"/>
      <c r="AO34" s="57"/>
      <c r="AP34" s="57"/>
      <c r="AQ34" s="57"/>
      <c r="AR34" s="57"/>
      <c r="AS34" s="57"/>
      <c r="AT34" s="57"/>
      <c r="AU34" s="57"/>
      <c r="AV34" s="57"/>
      <c r="AW34" s="57"/>
      <c r="AX34" s="57"/>
      <c r="AY34" s="1104"/>
    </row>
    <row r="35" spans="1:51" ht="24.75" customHeight="1">
      <c r="A35" s="891" t="str">
        <f>A14</f>
        <v>OTHER COSTS</v>
      </c>
      <c r="B35" s="892"/>
      <c r="C35" s="892"/>
      <c r="D35" s="893"/>
      <c r="E35" s="894"/>
      <c r="F35" s="895"/>
      <c r="G35" s="912"/>
      <c r="H35" s="896">
        <f>H14</f>
        <v>0</v>
      </c>
      <c r="I35" s="890"/>
      <c r="J35" s="896">
        <f>J14</f>
        <v>0</v>
      </c>
      <c r="K35" s="890"/>
      <c r="L35" s="896">
        <f>L14</f>
        <v>0</v>
      </c>
      <c r="M35" s="890"/>
      <c r="N35" s="896">
        <f>N14</f>
        <v>0</v>
      </c>
      <c r="O35" s="890"/>
      <c r="P35" s="896">
        <f>P14</f>
        <v>0</v>
      </c>
      <c r="Q35" s="890"/>
      <c r="R35" s="896">
        <f>R14</f>
        <v>0</v>
      </c>
      <c r="S35" s="890"/>
      <c r="T35" s="896">
        <f>T14</f>
        <v>0</v>
      </c>
      <c r="U35" s="194"/>
      <c r="V35" s="295"/>
      <c r="W35" s="295"/>
      <c r="X35" s="295"/>
      <c r="Y35" s="295"/>
      <c r="Z35" s="295"/>
      <c r="AA35" s="295"/>
      <c r="AB35" s="295"/>
      <c r="AC35" s="295"/>
      <c r="AD35" s="295"/>
      <c r="AE35" s="295"/>
      <c r="AF35" s="295"/>
      <c r="AG35" s="295"/>
      <c r="AH35" s="316"/>
      <c r="AI35" s="316"/>
      <c r="AJ35" s="57"/>
      <c r="AK35" s="57"/>
      <c r="AL35" s="57"/>
      <c r="AM35" s="57"/>
      <c r="AN35" s="57"/>
      <c r="AO35" s="57"/>
      <c r="AP35" s="57"/>
      <c r="AQ35" s="57"/>
      <c r="AR35" s="57"/>
      <c r="AS35" s="57"/>
      <c r="AT35" s="57"/>
      <c r="AU35" s="57"/>
      <c r="AV35" s="57"/>
      <c r="AW35" s="57"/>
      <c r="AX35" s="57"/>
      <c r="AY35" s="1104"/>
    </row>
    <row r="36" spans="1:51" ht="24.75" customHeight="1" thickBot="1">
      <c r="A36" s="897" t="str">
        <f>A15</f>
        <v>INDIRECT COSTS</v>
      </c>
      <c r="B36" s="898"/>
      <c r="C36" s="898"/>
      <c r="D36" s="899"/>
      <c r="E36" s="900"/>
      <c r="F36" s="901"/>
      <c r="G36" s="912"/>
      <c r="H36" s="902">
        <f>H15</f>
        <v>0</v>
      </c>
      <c r="I36" s="890"/>
      <c r="J36" s="902">
        <f>J15</f>
        <v>0</v>
      </c>
      <c r="K36" s="890"/>
      <c r="L36" s="902">
        <f>L15</f>
        <v>0</v>
      </c>
      <c r="M36" s="890"/>
      <c r="N36" s="902">
        <f>N15</f>
        <v>0</v>
      </c>
      <c r="O36" s="890"/>
      <c r="P36" s="902">
        <f>P15</f>
        <v>0</v>
      </c>
      <c r="Q36" s="890"/>
      <c r="R36" s="902">
        <f>R15</f>
        <v>0</v>
      </c>
      <c r="S36" s="890"/>
      <c r="T36" s="902">
        <f>T15</f>
        <v>0</v>
      </c>
      <c r="U36" s="194"/>
      <c r="V36" s="295"/>
      <c r="W36" s="295"/>
      <c r="X36" s="295"/>
      <c r="Y36" s="295"/>
      <c r="Z36" s="295"/>
      <c r="AA36" s="295"/>
      <c r="AB36" s="295"/>
      <c r="AC36" s="295"/>
      <c r="AD36" s="295"/>
      <c r="AE36" s="295"/>
      <c r="AF36" s="295"/>
      <c r="AG36" s="295"/>
      <c r="AH36" s="316"/>
      <c r="AI36" s="316"/>
      <c r="AJ36" s="57"/>
      <c r="AY36" s="1104"/>
    </row>
    <row r="37" spans="1:51" ht="24.75" customHeight="1" thickTop="1" thickBot="1">
      <c r="A37" s="903"/>
      <c r="B37" s="904" t="s">
        <v>65</v>
      </c>
      <c r="C37" s="904"/>
      <c r="D37" s="905"/>
      <c r="E37" s="906"/>
      <c r="F37" s="907">
        <f>H37+J37+L37+R37+T37+N37+P37</f>
        <v>0</v>
      </c>
      <c r="G37" s="913"/>
      <c r="H37" s="909">
        <f>SUM(H32:H36)</f>
        <v>0</v>
      </c>
      <c r="I37" s="910"/>
      <c r="J37" s="909">
        <f>SUM(J32:J36)</f>
        <v>0</v>
      </c>
      <c r="K37" s="910"/>
      <c r="L37" s="909">
        <f>SUM(L32:L36)</f>
        <v>0</v>
      </c>
      <c r="M37" s="910"/>
      <c r="N37" s="909">
        <f>SUM(N32:N36)</f>
        <v>0</v>
      </c>
      <c r="O37" s="910"/>
      <c r="P37" s="909">
        <f>SUM(P32:P36)</f>
        <v>0</v>
      </c>
      <c r="Q37" s="910"/>
      <c r="R37" s="909">
        <f>SUM(R32:R36)</f>
        <v>0</v>
      </c>
      <c r="S37" s="910"/>
      <c r="T37" s="909">
        <f>SUM(T32:T36)</f>
        <v>0</v>
      </c>
      <c r="U37" s="194"/>
      <c r="V37" s="295"/>
      <c r="W37" s="295"/>
      <c r="X37" s="295"/>
      <c r="Y37" s="295"/>
      <c r="Z37" s="295"/>
      <c r="AA37" s="295"/>
      <c r="AB37" s="295"/>
      <c r="AC37" s="295"/>
      <c r="AD37" s="295"/>
      <c r="AE37" s="295"/>
      <c r="AF37" s="295"/>
      <c r="AG37" s="295"/>
      <c r="AH37" s="316"/>
      <c r="AI37" s="316"/>
      <c r="AJ37" s="57"/>
      <c r="AY37" s="1104"/>
    </row>
    <row r="38" spans="1:51" ht="15.95" customHeight="1" thickTop="1" thickBot="1">
      <c r="A38" s="1209"/>
      <c r="B38" s="1209"/>
      <c r="C38" s="1209"/>
      <c r="D38" s="1209"/>
      <c r="E38" s="1210"/>
      <c r="F38" s="1210"/>
      <c r="G38" s="1211"/>
      <c r="H38" s="1212"/>
      <c r="I38" s="1213"/>
      <c r="J38" s="1212"/>
      <c r="K38" s="1211"/>
      <c r="L38" s="1212"/>
      <c r="M38" s="1213"/>
      <c r="N38" s="1212"/>
      <c r="O38" s="1213"/>
      <c r="P38" s="1212"/>
      <c r="Q38" s="1213"/>
      <c r="R38" s="1212"/>
      <c r="S38" s="1213"/>
      <c r="T38" s="1212"/>
      <c r="U38" s="215"/>
      <c r="V38" s="286"/>
      <c r="W38" s="286"/>
      <c r="X38" s="286"/>
      <c r="Y38" s="286"/>
      <c r="Z38" s="286"/>
      <c r="AA38" s="286"/>
      <c r="AB38" s="286"/>
      <c r="AC38" s="286"/>
      <c r="AD38" s="286"/>
      <c r="AE38" s="286"/>
      <c r="AF38" s="286"/>
      <c r="AG38" s="286"/>
      <c r="AH38" s="316"/>
      <c r="AI38" s="316"/>
      <c r="AJ38" s="55"/>
      <c r="AY38" s="1104"/>
    </row>
    <row r="39" spans="1:51" ht="21" customHeight="1" thickTop="1">
      <c r="A39" s="1739" t="str">
        <f>A11</f>
        <v>PERSONNEL</v>
      </c>
      <c r="B39" s="1740"/>
      <c r="C39" s="1740"/>
      <c r="D39" s="1740"/>
      <c r="E39" s="1740"/>
      <c r="F39" s="1740"/>
      <c r="G39" s="1736" t="s">
        <v>84</v>
      </c>
      <c r="H39" s="1737"/>
      <c r="I39" s="1737"/>
      <c r="J39" s="1737"/>
      <c r="K39" s="1737"/>
      <c r="L39" s="1737"/>
      <c r="M39" s="1737"/>
      <c r="N39" s="1737"/>
      <c r="O39" s="1737"/>
      <c r="P39" s="1737"/>
      <c r="Q39" s="1737"/>
      <c r="R39" s="1737"/>
      <c r="S39" s="1737"/>
      <c r="T39" s="1737"/>
      <c r="U39" s="1237"/>
      <c r="V39" s="275"/>
      <c r="W39" s="275"/>
      <c r="X39" s="275"/>
      <c r="Y39" s="275"/>
      <c r="Z39" s="275"/>
      <c r="AA39" s="275"/>
      <c r="AB39" s="275"/>
      <c r="AC39" s="275"/>
      <c r="AD39" s="275"/>
      <c r="AE39" s="275"/>
      <c r="AF39" s="275"/>
      <c r="AG39" s="275"/>
      <c r="AH39" s="275"/>
      <c r="AI39" s="275"/>
      <c r="AK39" s="55"/>
      <c r="AL39" s="55"/>
      <c r="AM39" s="55"/>
      <c r="AN39" s="55"/>
      <c r="AO39" s="55"/>
      <c r="AP39" s="55"/>
      <c r="AQ39" s="55"/>
      <c r="AR39" s="55"/>
      <c r="AU39" s="55"/>
      <c r="AV39" s="55"/>
      <c r="AW39" s="55"/>
      <c r="AX39" s="55"/>
      <c r="AY39" s="1104"/>
    </row>
    <row r="40" spans="1:51" ht="15.75" thickBot="1">
      <c r="A40" s="1584"/>
      <c r="B40" s="1586"/>
      <c r="C40" s="1586"/>
      <c r="D40" s="1586"/>
      <c r="E40" s="1586"/>
      <c r="F40" s="1586"/>
      <c r="G40" s="1214" t="str">
        <f>'Fund Rec'!G48</f>
        <v/>
      </c>
      <c r="H40" s="1215">
        <f>'Fund Rec'!H48</f>
        <v>0</v>
      </c>
      <c r="I40" s="1216" t="str">
        <f>'Fund Rec'!I48</f>
        <v/>
      </c>
      <c r="J40" s="1217">
        <f>'Fund Rec'!J48</f>
        <v>0</v>
      </c>
      <c r="K40" s="1214" t="str">
        <f>'Fund Rec'!K48</f>
        <v/>
      </c>
      <c r="L40" s="1215">
        <f>'Fund Rec'!L48</f>
        <v>0</v>
      </c>
      <c r="M40" s="1216" t="str">
        <f>'Fund Rec'!M48</f>
        <v/>
      </c>
      <c r="N40" s="1218">
        <f>'Fund Rec'!N48</f>
        <v>0</v>
      </c>
      <c r="O40" s="1216" t="str">
        <f>'Fund Rec'!O48</f>
        <v/>
      </c>
      <c r="P40" s="1215">
        <f>'Fund Rec'!P48</f>
        <v>0</v>
      </c>
      <c r="Q40" s="1216" t="str">
        <f>'Fund Rec'!Q48</f>
        <v/>
      </c>
      <c r="R40" s="1215">
        <f>'Fund Rec'!R48</f>
        <v>0</v>
      </c>
      <c r="S40" s="1216" t="str">
        <f>'Fund Rec'!S48</f>
        <v/>
      </c>
      <c r="T40" s="1215">
        <f>'Fund Rec'!T48</f>
        <v>0</v>
      </c>
      <c r="U40" s="139"/>
      <c r="V40" s="319"/>
      <c r="W40" s="319"/>
      <c r="X40" s="319"/>
      <c r="Y40" s="319"/>
      <c r="Z40" s="319"/>
      <c r="AA40" s="319"/>
      <c r="AB40" s="320"/>
      <c r="AC40" s="320"/>
      <c r="AD40" s="320"/>
      <c r="AE40" s="320"/>
      <c r="AF40" s="320"/>
      <c r="AG40" s="320"/>
      <c r="AH40" s="321"/>
      <c r="AI40" s="292"/>
      <c r="AJ40" s="2"/>
      <c r="AY40" s="1104"/>
    </row>
    <row r="41" spans="1:51" ht="25.5" customHeight="1" thickTop="1" thickBot="1">
      <c r="A41" s="30"/>
      <c r="B41" s="24"/>
      <c r="C41" s="24"/>
      <c r="D41" s="150"/>
      <c r="E41" s="129" t="str">
        <f>'ORIGINAL BUDGET'!E41</f>
        <v>TOTAL PERSONNEL COSTS</v>
      </c>
      <c r="F41" s="445">
        <f>F43+F42</f>
        <v>0</v>
      </c>
      <c r="G41" s="601"/>
      <c r="H41" s="602">
        <f>H43+H42</f>
        <v>0</v>
      </c>
      <c r="I41" s="592"/>
      <c r="J41" s="445">
        <f>J43+J42</f>
        <v>0</v>
      </c>
      <c r="K41" s="601"/>
      <c r="L41" s="689">
        <f>L43+L42</f>
        <v>0</v>
      </c>
      <c r="M41" s="683"/>
      <c r="N41" s="689">
        <f>N43+N42</f>
        <v>0</v>
      </c>
      <c r="O41" s="683"/>
      <c r="P41" s="693">
        <f>P43+P42</f>
        <v>0</v>
      </c>
      <c r="Q41" s="686"/>
      <c r="R41" s="679">
        <f>R43+R42</f>
        <v>0</v>
      </c>
      <c r="S41" s="688"/>
      <c r="T41" s="679">
        <f>T43+T42</f>
        <v>0</v>
      </c>
      <c r="U41" s="405"/>
      <c r="V41" s="297"/>
      <c r="W41" s="297"/>
      <c r="X41" s="297"/>
      <c r="Y41" s="297"/>
      <c r="Z41" s="297"/>
      <c r="AA41" s="297"/>
      <c r="AB41" s="322"/>
      <c r="AC41" s="322"/>
      <c r="AD41" s="322"/>
      <c r="AE41" s="322"/>
      <c r="AF41" s="322"/>
      <c r="AG41" s="322"/>
      <c r="AH41" s="297"/>
      <c r="AI41" s="297"/>
      <c r="AJ41" s="191"/>
      <c r="AY41" s="1104"/>
    </row>
    <row r="42" spans="1:51" ht="24" customHeight="1" thickTop="1" thickBot="1">
      <c r="A42" s="31"/>
      <c r="B42" s="1776" t="s">
        <v>195</v>
      </c>
      <c r="C42" s="1777"/>
      <c r="D42" s="1777"/>
      <c r="E42" s="1778"/>
      <c r="F42" s="587">
        <f>H42+J42+L42+N42+P42+R42+T42</f>
        <v>0</v>
      </c>
      <c r="G42" s="597"/>
      <c r="H42" s="598">
        <f>AK95</f>
        <v>0</v>
      </c>
      <c r="I42" s="8"/>
      <c r="J42" s="677">
        <f>AL95</f>
        <v>0</v>
      </c>
      <c r="K42" s="680"/>
      <c r="L42" s="690">
        <f>AM95</f>
        <v>0</v>
      </c>
      <c r="M42" s="8"/>
      <c r="N42" s="690">
        <f>AN95</f>
        <v>0</v>
      </c>
      <c r="O42" s="8"/>
      <c r="P42" s="690">
        <f>AO95</f>
        <v>0</v>
      </c>
      <c r="Q42" s="8"/>
      <c r="R42" s="690">
        <f>AP95</f>
        <v>0</v>
      </c>
      <c r="S42" s="8"/>
      <c r="T42" s="681">
        <f>AQ95</f>
        <v>0</v>
      </c>
      <c r="U42" s="406"/>
      <c r="V42" s="298"/>
      <c r="W42" s="298"/>
      <c r="X42" s="298"/>
      <c r="Y42" s="298"/>
      <c r="Z42" s="298"/>
      <c r="AA42" s="298"/>
      <c r="AB42" s="323"/>
      <c r="AC42" s="323"/>
      <c r="AD42" s="323"/>
      <c r="AE42" s="323"/>
      <c r="AF42" s="323"/>
      <c r="AG42" s="323"/>
      <c r="AH42" s="298"/>
      <c r="AI42" s="324"/>
      <c r="AJ42" s="216"/>
      <c r="AL42" s="329"/>
      <c r="AM42" s="329"/>
      <c r="AN42" s="329"/>
      <c r="AO42" s="329"/>
      <c r="AP42" s="329"/>
      <c r="AQ42" s="329"/>
      <c r="AU42" s="200"/>
      <c r="AV42" s="200"/>
      <c r="AW42" s="200"/>
      <c r="AX42" s="200"/>
      <c r="AY42" s="1104"/>
    </row>
    <row r="43" spans="1:51" ht="24" customHeight="1" thickTop="1" thickBot="1">
      <c r="A43" s="32"/>
      <c r="B43" s="22"/>
      <c r="C43" s="23"/>
      <c r="D43" s="23"/>
      <c r="E43" s="473" t="s">
        <v>24</v>
      </c>
      <c r="F43" s="588">
        <f>SUM(F45:F94)</f>
        <v>0</v>
      </c>
      <c r="G43" s="599"/>
      <c r="H43" s="600">
        <f>SUM(H45:H94)</f>
        <v>0</v>
      </c>
      <c r="I43" s="593"/>
      <c r="J43" s="449">
        <f>SUM(J45:J94)</f>
        <v>0</v>
      </c>
      <c r="K43" s="682"/>
      <c r="L43" s="691">
        <f>SUM(L45:L94)</f>
        <v>0</v>
      </c>
      <c r="M43" s="684"/>
      <c r="N43" s="692">
        <f>SUM(N45:N94)</f>
        <v>0</v>
      </c>
      <c r="O43" s="685"/>
      <c r="P43" s="694">
        <f>SUM(P45:P94)</f>
        <v>0</v>
      </c>
      <c r="Q43" s="687"/>
      <c r="R43" s="692">
        <f>SUM(R45:R94)</f>
        <v>0</v>
      </c>
      <c r="S43" s="593"/>
      <c r="T43" s="670">
        <f>SUM(T45:T94)</f>
        <v>0</v>
      </c>
      <c r="U43" s="406"/>
      <c r="V43" s="1720" t="s">
        <v>153</v>
      </c>
      <c r="W43" s="1721"/>
      <c r="X43" s="1721"/>
      <c r="Y43" s="1721"/>
      <c r="Z43" s="1721"/>
      <c r="AA43" s="1721"/>
      <c r="AB43" s="1721"/>
      <c r="AC43" s="1721"/>
      <c r="AD43" s="1721"/>
      <c r="AE43" s="1721"/>
      <c r="AF43" s="1721"/>
      <c r="AG43" s="1721"/>
      <c r="AH43" s="1721"/>
      <c r="AI43" s="1722"/>
      <c r="AJ43" s="217"/>
      <c r="AK43" s="1819" t="s">
        <v>76</v>
      </c>
      <c r="AL43" s="1820"/>
      <c r="AM43" s="1820"/>
      <c r="AN43" s="1820"/>
      <c r="AO43" s="1820"/>
      <c r="AP43" s="1820"/>
      <c r="AQ43" s="1820"/>
      <c r="AU43" s="258"/>
      <c r="AV43" s="258"/>
      <c r="AW43" s="258"/>
      <c r="AX43" s="258"/>
      <c r="AY43" s="1104"/>
    </row>
    <row r="44" spans="1:51" ht="102" customHeight="1" thickTop="1">
      <c r="A44" s="9"/>
      <c r="B44" s="1063" t="s">
        <v>31</v>
      </c>
      <c r="C44" s="1064" t="s">
        <v>212</v>
      </c>
      <c r="D44" s="1065" t="s">
        <v>33</v>
      </c>
      <c r="E44" s="1066" t="s">
        <v>34</v>
      </c>
      <c r="F44" s="1067" t="s">
        <v>47</v>
      </c>
      <c r="G44" s="1076"/>
      <c r="H44" s="1069"/>
      <c r="I44" s="1077"/>
      <c r="J44" s="1071"/>
      <c r="K44" s="1078"/>
      <c r="L44" s="1073"/>
      <c r="M44" s="1079"/>
      <c r="N44" s="1073"/>
      <c r="O44" s="1079"/>
      <c r="P44" s="1080"/>
      <c r="Q44" s="1081"/>
      <c r="R44" s="1082"/>
      <c r="S44" s="1083"/>
      <c r="T44" s="1080"/>
      <c r="U44" s="407"/>
      <c r="V44" s="489" t="str">
        <f>G5</f>
        <v>RPPC, 53110</v>
      </c>
      <c r="W44" s="490" t="s">
        <v>154</v>
      </c>
      <c r="X44" s="490" t="str">
        <f>I5</f>
        <v>RPPC , 53129</v>
      </c>
      <c r="Y44" s="490" t="s">
        <v>154</v>
      </c>
      <c r="Z44" s="490" t="str">
        <f>K5</f>
        <v/>
      </c>
      <c r="AA44" s="490" t="s">
        <v>154</v>
      </c>
      <c r="AB44" s="490" t="str">
        <f>M5</f>
        <v/>
      </c>
      <c r="AC44" s="490" t="s">
        <v>154</v>
      </c>
      <c r="AD44" s="490" t="str">
        <f>O5</f>
        <v/>
      </c>
      <c r="AE44" s="490" t="s">
        <v>154</v>
      </c>
      <c r="AF44" s="490" t="str">
        <f>Q5</f>
        <v/>
      </c>
      <c r="AG44" s="490" t="s">
        <v>154</v>
      </c>
      <c r="AH44" s="490" t="str">
        <f>S5</f>
        <v/>
      </c>
      <c r="AI44" s="491" t="s">
        <v>154</v>
      </c>
      <c r="AJ44" s="218"/>
      <c r="AK44" s="447" t="str">
        <f>$G$5</f>
        <v>RPPC, 53110</v>
      </c>
      <c r="AL44" s="447" t="str">
        <f>$I$5</f>
        <v>RPPC , 53129</v>
      </c>
      <c r="AM44" s="447" t="str">
        <f>$K$5</f>
        <v/>
      </c>
      <c r="AN44" s="447" t="str">
        <f>$M$5</f>
        <v/>
      </c>
      <c r="AO44" s="447" t="str">
        <f>$O$5</f>
        <v/>
      </c>
      <c r="AP44" s="447" t="str">
        <f>$Q$5</f>
        <v/>
      </c>
      <c r="AQ44" s="447" t="str">
        <f>$S$5</f>
        <v/>
      </c>
      <c r="AU44" s="137"/>
      <c r="AV44" s="137"/>
      <c r="AW44" s="137"/>
      <c r="AX44" s="137"/>
      <c r="AY44" s="1104"/>
    </row>
    <row r="45" spans="1:51" ht="23.25" customHeight="1">
      <c r="A45" s="122">
        <v>1</v>
      </c>
      <c r="B45" s="1020">
        <f>IF($L$2="","",IF($L$2="ORIGINAL",'ORIGINAL BUDGET'!$B45,IF($L$2="BR1",'BR1'!$B45,IF($L$2="BR2",'BR2'!$B45,IF($L$2="BR3",'BR3'!$B45)))))</f>
        <v>0</v>
      </c>
      <c r="C45" s="1029">
        <f>IF($L$2="","",IF($L$2="ORIGINAL",'ORIGINAL BUDGET'!$C45,IF($L$2="BR1",'BR1'!$C45,IF($L$2="BR2",'BR2'!$C45,IF($L$2="BR3",'BR3'!$C45)))))</f>
        <v>0</v>
      </c>
      <c r="D45" s="1023" t="str">
        <f>IF(F45="","",E45/F45)</f>
        <v/>
      </c>
      <c r="E45" s="1024"/>
      <c r="F45" s="589"/>
      <c r="G45" s="1022" t="str">
        <f>IF(AND(F45&lt;&gt;0, 1-I45-K45-Q45-S45-M45-O45),1-I45-K45-Q45-S45-M45-O45,"")</f>
        <v/>
      </c>
      <c r="H45" s="811">
        <f t="shared" ref="H45:H94" si="10">IF(AND(G45*F45&lt;0.0001,G45*F45&gt;0),"",G45*F45)</f>
        <v>0</v>
      </c>
      <c r="I45" s="1025"/>
      <c r="J45" s="811">
        <f>F45*I45</f>
        <v>0</v>
      </c>
      <c r="K45" s="858"/>
      <c r="L45" s="811">
        <f>F45*K45</f>
        <v>0</v>
      </c>
      <c r="M45" s="858"/>
      <c r="N45" s="811">
        <f>F45*M45</f>
        <v>0</v>
      </c>
      <c r="O45" s="858"/>
      <c r="P45" s="811">
        <f>F45*O45</f>
        <v>0</v>
      </c>
      <c r="Q45" s="858"/>
      <c r="R45" s="811">
        <f>F45*Q45</f>
        <v>0</v>
      </c>
      <c r="S45" s="858"/>
      <c r="T45" s="811">
        <f>F45*S45</f>
        <v>0</v>
      </c>
      <c r="U45" s="149"/>
      <c r="V45" s="492" t="str">
        <f>IF(AND('BR3'!$K$2="ACTIVE",'BR3'!H45&gt;0),"Yes",IF(AND('BR2'!$K$2="ACTIVE",'BR2'!H45&gt;0),"Yes",IF(AND('BR1'!$K$2="ACTIVE",'BR1'!H45&gt;0),"Yes",IF(AND('ORIGINAL BUDGET'!$K$2="ACTIVE",'ORIGINAL BUDGET'!H45&gt;0),"Yes",""))))</f>
        <v/>
      </c>
      <c r="W45" s="493"/>
      <c r="X45" s="325" t="str">
        <f>IF(AND('BR3'!$K$2="ACTIVE",'BR3'!J45&gt;0),"Yes",IF(AND('BR2'!$K$2="ACTIVE",'BR2'!J45&gt;0),"Yes",IF(AND('BR1'!$K$2="ACTIVE",'BR1'!J45&gt;0),"Yes",IF(AND('ORIGINAL BUDGET'!$K$2="ACTIVE",'ORIGINAL BUDGET'!J45&gt;0),"Yes",""))))</f>
        <v/>
      </c>
      <c r="Y45" s="493"/>
      <c r="Z45" s="325" t="str">
        <f>IF(AND('BR3'!$K$2="ACTIVE",'BR3'!L45&gt;0),"Yes",IF(AND('BR2'!$K$2="ACTIVE",'BR2'!L45&gt;0),"Yes",IF(AND('BR1'!$K$2="ACTIVE",'BR1'!L45&gt;0),"Yes",IF(AND('ORIGINAL BUDGET'!$K$2="ACTIVE",'ORIGINAL BUDGET'!L45&gt;0),"Yes",""))))</f>
        <v/>
      </c>
      <c r="AA45" s="493"/>
      <c r="AB45" s="325" t="str">
        <f>IF(AND('BR3'!$K$2="ACTIVE",'BR3'!N45&gt;0),"Yes",IF(AND('BR2'!$K$2="ACTIVE",'BR2'!N45&gt;0),"Yes",IF(AND('BR1'!$K$2="ACTIVE",'BR1'!N45&gt;0),"Yes",IF(AND('ORIGINAL BUDGET'!$K$2="ACTIVE",'ORIGINAL BUDGET'!N45&gt;0),"Yes",""))))</f>
        <v/>
      </c>
      <c r="AC45" s="493"/>
      <c r="AD45" s="325" t="str">
        <f>IF(AND('BR3'!$K$2="ACTIVE",'BR3'!P45&gt;0),"Yes",IF(AND('BR2'!$K$2="ACTIVE",'BR2'!P45&gt;0),"Yes",IF(AND('BR1'!$K$2="ACTIVE",'BR1'!P45&gt;0),"Yes",IF(AND('ORIGINAL BUDGET'!$K$2="ACTIVE",'ORIGINAL BUDGET'!P45&gt;0),"Yes",""))))</f>
        <v/>
      </c>
      <c r="AE45" s="493"/>
      <c r="AF45" s="325" t="str">
        <f>IF(AND('BR3'!$K$2="ACTIVE",'BR3'!R45&gt;0),"Yes",IF(AND('BR2'!$K$2="ACTIVE",'BR2'!R45&gt;0),"Yes",IF(AND('BR1'!$K$2="ACTIVE",'BR1'!R45&gt;0),"Yes",IF(AND('ORIGINAL BUDGET'!$K$2="ACTIVE",'ORIGINAL BUDGET'!R45&gt;0),"Yes",""))))</f>
        <v/>
      </c>
      <c r="AG45" s="493"/>
      <c r="AH45" s="493" t="str">
        <f>IF(AND('BR3'!$K$2="ACTIVE",'BR3'!T45&gt;0),"Yes",IF(AND('BR2'!$K$2="ACTIVE",'BR2'!T45&gt;0),"Yes",IF(AND('BR1'!$K$2="ACTIVE",'BR1'!T45&gt;0),"Yes",IF(AND('ORIGINAL BUDGET'!$K$2="ACTIVE",'ORIGINAL BUDGET'!T45&gt;0),"Yes",""))))</f>
        <v/>
      </c>
      <c r="AI45" s="494"/>
      <c r="AJ45" s="218"/>
      <c r="AK45" s="448">
        <f t="shared" ref="AK45:AK76" si="11">$E45*$G45</f>
        <v>0</v>
      </c>
      <c r="AL45" s="448">
        <f t="shared" ref="AL45:AL76" si="12">$E45*$I45</f>
        <v>0</v>
      </c>
      <c r="AM45" s="448">
        <f t="shared" ref="AM45:AM76" si="13">$E45*$K45</f>
        <v>0</v>
      </c>
      <c r="AN45" s="448">
        <f t="shared" ref="AN45:AN76" si="14">$E45*$M45</f>
        <v>0</v>
      </c>
      <c r="AO45" s="448">
        <f t="shared" ref="AO45:AO76" si="15">$E45*$O45</f>
        <v>0</v>
      </c>
      <c r="AP45" s="448">
        <f t="shared" ref="AP45:AP76" si="16">$E45*$Q45</f>
        <v>0</v>
      </c>
      <c r="AQ45" s="448">
        <f t="shared" ref="AQ45:AQ76" si="17">$E45*$S45</f>
        <v>0</v>
      </c>
      <c r="AU45" s="220"/>
      <c r="AV45" s="220"/>
      <c r="AW45" s="220"/>
      <c r="AX45" s="220"/>
      <c r="AY45" s="1104"/>
    </row>
    <row r="46" spans="1:51" ht="23.25" customHeight="1">
      <c r="A46" s="122">
        <v>2</v>
      </c>
      <c r="B46" s="273">
        <f>IF($L$2="","",IF($L$2="ORIGINAL",'ORIGINAL BUDGET'!$B46,IF($L$2="BR1",'BR1'!$B46,IF($L$2="BR2",'BR2'!$B46,IF($L$2="BR3",'BR3'!$B46)))))</f>
        <v>0</v>
      </c>
      <c r="C46" s="1028">
        <f>IF($L$2="","",IF($L$2="ORIGINAL",'ORIGINAL BUDGET'!$C46,IF($L$2="BR1",'BR1'!$C46,IF($L$2="BR2",'BR2'!$C46,IF($L$2="BR3",'BR3'!$C46)))))</f>
        <v>0</v>
      </c>
      <c r="D46" s="860" t="str">
        <f t="shared" ref="D46:D94" si="18">IF(F46="","",E46/F46)</f>
        <v/>
      </c>
      <c r="E46" s="404"/>
      <c r="F46" s="589"/>
      <c r="G46" s="845" t="str">
        <f t="shared" ref="G46:G94" si="19">IF(AND(F46&lt;&gt;0, 1-I46-K46-Q46-S46-M46-O46),1-I46-K46-Q46-S46-M46-O46,"")</f>
        <v/>
      </c>
      <c r="H46" s="811">
        <f t="shared" si="10"/>
        <v>0</v>
      </c>
      <c r="I46" s="840"/>
      <c r="J46" s="811">
        <f t="shared" ref="J46:J94" si="20">F46*I46</f>
        <v>0</v>
      </c>
      <c r="K46" s="843"/>
      <c r="L46" s="811">
        <f t="shared" ref="L46:L94" si="21">F46*K46</f>
        <v>0</v>
      </c>
      <c r="M46" s="843"/>
      <c r="N46" s="811">
        <f t="shared" ref="N46:N94" si="22">F46*M46</f>
        <v>0</v>
      </c>
      <c r="O46" s="843"/>
      <c r="P46" s="811">
        <f t="shared" ref="P46:P94" si="23">F46*O46</f>
        <v>0</v>
      </c>
      <c r="Q46" s="843"/>
      <c r="R46" s="811">
        <f t="shared" ref="R46:R94" si="24">F46*Q46</f>
        <v>0</v>
      </c>
      <c r="S46" s="843"/>
      <c r="T46" s="811">
        <f t="shared" ref="T46:T94" si="25">F46*S46</f>
        <v>0</v>
      </c>
      <c r="U46" s="149"/>
      <c r="V46" s="492" t="str">
        <f>IF(AND('BR3'!$K$2="ACTIVE",'BR3'!H46&gt;0),"Yes",IF(AND('BR2'!$K$2="ACTIVE",'BR2'!H46&gt;0),"Yes",IF(AND('BR1'!$K$2="ACTIVE",'BR1'!H46&gt;0),"Yes",IF(AND('ORIGINAL BUDGET'!$K$2="ACTIVE",'ORIGINAL BUDGET'!H46&gt;0),"Yes",""))))</f>
        <v/>
      </c>
      <c r="W46" s="493"/>
      <c r="X46" s="325" t="str">
        <f>IF(AND('BR3'!$K$2="ACTIVE",'BR3'!J46&gt;0),"Yes",IF(AND('BR2'!$K$2="ACTIVE",'BR2'!J46&gt;0),"Yes",IF(AND('BR1'!$K$2="ACTIVE",'BR1'!J46&gt;0),"Yes",IF(AND('ORIGINAL BUDGET'!$K$2="ACTIVE",'ORIGINAL BUDGET'!J46&gt;0),"Yes",""))))</f>
        <v/>
      </c>
      <c r="Y46" s="493"/>
      <c r="Z46" s="325" t="str">
        <f>IF(AND('BR3'!$K$2="ACTIVE",'BR3'!L46&gt;0),"Yes",IF(AND('BR2'!$K$2="ACTIVE",'BR2'!L46&gt;0),"Yes",IF(AND('BR1'!$K$2="ACTIVE",'BR1'!L46&gt;0),"Yes",IF(AND('ORIGINAL BUDGET'!$K$2="ACTIVE",'ORIGINAL BUDGET'!L46&gt;0),"Yes",""))))</f>
        <v/>
      </c>
      <c r="AA46" s="493"/>
      <c r="AB46" s="325" t="str">
        <f>IF(AND('BR3'!$K$2="ACTIVE",'BR3'!N46&gt;0),"Yes",IF(AND('BR2'!$K$2="ACTIVE",'BR2'!N46&gt;0),"Yes",IF(AND('BR1'!$K$2="ACTIVE",'BR1'!N46&gt;0),"Yes",IF(AND('ORIGINAL BUDGET'!$K$2="ACTIVE",'ORIGINAL BUDGET'!N46&gt;0),"Yes",""))))</f>
        <v/>
      </c>
      <c r="AC46" s="493"/>
      <c r="AD46" s="325" t="str">
        <f>IF(AND('BR3'!$K$2="ACTIVE",'BR3'!P46&gt;0),"Yes",IF(AND('BR2'!$K$2="ACTIVE",'BR2'!P46&gt;0),"Yes",IF(AND('BR1'!$K$2="ACTIVE",'BR1'!P46&gt;0),"Yes",IF(AND('ORIGINAL BUDGET'!$K$2="ACTIVE",'ORIGINAL BUDGET'!P46&gt;0),"Yes",""))))</f>
        <v/>
      </c>
      <c r="AE46" s="493"/>
      <c r="AF46" s="325" t="str">
        <f>IF(AND('BR3'!$K$2="ACTIVE",'BR3'!R46&gt;0),"Yes",IF(AND('BR2'!$K$2="ACTIVE",'BR2'!R46&gt;0),"Yes",IF(AND('BR1'!$K$2="ACTIVE",'BR1'!R46&gt;0),"Yes",IF(AND('ORIGINAL BUDGET'!$K$2="ACTIVE",'ORIGINAL BUDGET'!R46&gt;0),"Yes",""))))</f>
        <v/>
      </c>
      <c r="AG46" s="493"/>
      <c r="AH46" s="493" t="str">
        <f>IF(AND('BR3'!$K$2="ACTIVE",'BR3'!T46&gt;0),"Yes",IF(AND('BR2'!$K$2="ACTIVE",'BR2'!T46&gt;0),"Yes",IF(AND('BR1'!$K$2="ACTIVE",'BR1'!T46&gt;0),"Yes",IF(AND('ORIGINAL BUDGET'!$K$2="ACTIVE",'ORIGINAL BUDGET'!T46&gt;0),"Yes",""))))</f>
        <v/>
      </c>
      <c r="AI46" s="494"/>
      <c r="AJ46" s="218"/>
      <c r="AK46" s="448">
        <f t="shared" si="11"/>
        <v>0</v>
      </c>
      <c r="AL46" s="448">
        <f t="shared" si="12"/>
        <v>0</v>
      </c>
      <c r="AM46" s="448">
        <f t="shared" si="13"/>
        <v>0</v>
      </c>
      <c r="AN46" s="448">
        <f t="shared" si="14"/>
        <v>0</v>
      </c>
      <c r="AO46" s="448">
        <f t="shared" si="15"/>
        <v>0</v>
      </c>
      <c r="AP46" s="448">
        <f t="shared" si="16"/>
        <v>0</v>
      </c>
      <c r="AQ46" s="448">
        <f t="shared" si="17"/>
        <v>0</v>
      </c>
      <c r="AU46" s="220"/>
      <c r="AV46" s="220"/>
      <c r="AW46" s="220"/>
      <c r="AX46" s="220"/>
      <c r="AY46" s="1104"/>
    </row>
    <row r="47" spans="1:51" ht="23.25" customHeight="1">
      <c r="A47" s="122">
        <v>3</v>
      </c>
      <c r="B47" s="273">
        <f>IF($L$2="","",IF($L$2="ORIGINAL",'ORIGINAL BUDGET'!$B47,IF($L$2="BR1",'BR1'!$B47,IF($L$2="BR2",'BR2'!$B47,IF($L$2="BR3",'BR3'!$B47)))))</f>
        <v>0</v>
      </c>
      <c r="C47" s="1028">
        <f>IF($L$2="","",IF($L$2="ORIGINAL",'ORIGINAL BUDGET'!$C47,IF($L$2="BR1",'BR1'!$C47,IF($L$2="BR2",'BR2'!$C47,IF($L$2="BR3",'BR3'!$C47)))))</f>
        <v>0</v>
      </c>
      <c r="D47" s="860" t="str">
        <f t="shared" si="18"/>
        <v/>
      </c>
      <c r="E47" s="404"/>
      <c r="F47" s="589"/>
      <c r="G47" s="845" t="str">
        <f t="shared" si="19"/>
        <v/>
      </c>
      <c r="H47" s="811">
        <f t="shared" si="10"/>
        <v>0</v>
      </c>
      <c r="I47" s="840"/>
      <c r="J47" s="811">
        <f t="shared" si="20"/>
        <v>0</v>
      </c>
      <c r="K47" s="843"/>
      <c r="L47" s="811">
        <f t="shared" si="21"/>
        <v>0</v>
      </c>
      <c r="M47" s="843"/>
      <c r="N47" s="811">
        <f t="shared" si="22"/>
        <v>0</v>
      </c>
      <c r="O47" s="843"/>
      <c r="P47" s="811">
        <f t="shared" si="23"/>
        <v>0</v>
      </c>
      <c r="Q47" s="843"/>
      <c r="R47" s="811">
        <f t="shared" si="24"/>
        <v>0</v>
      </c>
      <c r="S47" s="843"/>
      <c r="T47" s="811">
        <f t="shared" si="25"/>
        <v>0</v>
      </c>
      <c r="U47" s="149"/>
      <c r="V47" s="492" t="str">
        <f>IF(AND('BR3'!$K$2="ACTIVE",'BR3'!H47&gt;0),"Yes",IF(AND('BR2'!$K$2="ACTIVE",'BR2'!H47&gt;0),"Yes",IF(AND('BR1'!$K$2="ACTIVE",'BR1'!H47&gt;0),"Yes",IF(AND('ORIGINAL BUDGET'!$K$2="ACTIVE",'ORIGINAL BUDGET'!H47&gt;0),"Yes",""))))</f>
        <v/>
      </c>
      <c r="W47" s="493"/>
      <c r="X47" s="325" t="str">
        <f>IF(AND('BR3'!$K$2="ACTIVE",'BR3'!J47&gt;0),"Yes",IF(AND('BR2'!$K$2="ACTIVE",'BR2'!J47&gt;0),"Yes",IF(AND('BR1'!$K$2="ACTIVE",'BR1'!J47&gt;0),"Yes",IF(AND('ORIGINAL BUDGET'!$K$2="ACTIVE",'ORIGINAL BUDGET'!J47&gt;0),"Yes",""))))</f>
        <v/>
      </c>
      <c r="Y47" s="493"/>
      <c r="Z47" s="325" t="str">
        <f>IF(AND('BR3'!$K$2="ACTIVE",'BR3'!L47&gt;0),"Yes",IF(AND('BR2'!$K$2="ACTIVE",'BR2'!L47&gt;0),"Yes",IF(AND('BR1'!$K$2="ACTIVE",'BR1'!L47&gt;0),"Yes",IF(AND('ORIGINAL BUDGET'!$K$2="ACTIVE",'ORIGINAL BUDGET'!L47&gt;0),"Yes",""))))</f>
        <v/>
      </c>
      <c r="AA47" s="493"/>
      <c r="AB47" s="325" t="str">
        <f>IF(AND('BR3'!$K$2="ACTIVE",'BR3'!N47&gt;0),"Yes",IF(AND('BR2'!$K$2="ACTIVE",'BR2'!N47&gt;0),"Yes",IF(AND('BR1'!$K$2="ACTIVE",'BR1'!N47&gt;0),"Yes",IF(AND('ORIGINAL BUDGET'!$K$2="ACTIVE",'ORIGINAL BUDGET'!N47&gt;0),"Yes",""))))</f>
        <v/>
      </c>
      <c r="AC47" s="493"/>
      <c r="AD47" s="325" t="str">
        <f>IF(AND('BR3'!$K$2="ACTIVE",'BR3'!P47&gt;0),"Yes",IF(AND('BR2'!$K$2="ACTIVE",'BR2'!P47&gt;0),"Yes",IF(AND('BR1'!$K$2="ACTIVE",'BR1'!P47&gt;0),"Yes",IF(AND('ORIGINAL BUDGET'!$K$2="ACTIVE",'ORIGINAL BUDGET'!P47&gt;0),"Yes",""))))</f>
        <v/>
      </c>
      <c r="AE47" s="493"/>
      <c r="AF47" s="325" t="str">
        <f>IF(AND('BR3'!$K$2="ACTIVE",'BR3'!R47&gt;0),"Yes",IF(AND('BR2'!$K$2="ACTIVE",'BR2'!R47&gt;0),"Yes",IF(AND('BR1'!$K$2="ACTIVE",'BR1'!R47&gt;0),"Yes",IF(AND('ORIGINAL BUDGET'!$K$2="ACTIVE",'ORIGINAL BUDGET'!R47&gt;0),"Yes",""))))</f>
        <v/>
      </c>
      <c r="AG47" s="493"/>
      <c r="AH47" s="493" t="str">
        <f>IF(AND('BR3'!$K$2="ACTIVE",'BR3'!T47&gt;0),"Yes",IF(AND('BR2'!$K$2="ACTIVE",'BR2'!T47&gt;0),"Yes",IF(AND('BR1'!$K$2="ACTIVE",'BR1'!T47&gt;0),"Yes",IF(AND('ORIGINAL BUDGET'!$K$2="ACTIVE",'ORIGINAL BUDGET'!T47&gt;0),"Yes",""))))</f>
        <v/>
      </c>
      <c r="AI47" s="494"/>
      <c r="AJ47" s="218"/>
      <c r="AK47" s="448">
        <f t="shared" si="11"/>
        <v>0</v>
      </c>
      <c r="AL47" s="448">
        <f t="shared" si="12"/>
        <v>0</v>
      </c>
      <c r="AM47" s="448">
        <f t="shared" si="13"/>
        <v>0</v>
      </c>
      <c r="AN47" s="448">
        <f t="shared" si="14"/>
        <v>0</v>
      </c>
      <c r="AO47" s="448">
        <f t="shared" si="15"/>
        <v>0</v>
      </c>
      <c r="AP47" s="448">
        <f t="shared" si="16"/>
        <v>0</v>
      </c>
      <c r="AQ47" s="448">
        <f t="shared" si="17"/>
        <v>0</v>
      </c>
      <c r="AU47" s="220"/>
      <c r="AV47" s="220"/>
      <c r="AW47" s="220"/>
      <c r="AX47" s="220"/>
      <c r="AY47" s="1104"/>
    </row>
    <row r="48" spans="1:51" ht="23.25" customHeight="1">
      <c r="A48" s="122">
        <v>4</v>
      </c>
      <c r="B48" s="273">
        <f>IF($L$2="","",IF($L$2="ORIGINAL",'ORIGINAL BUDGET'!$B48,IF($L$2="BR1",'BR1'!$B48,IF($L$2="BR2",'BR2'!$B48,IF($L$2="BR3",'BR3'!$B48)))))</f>
        <v>0</v>
      </c>
      <c r="C48" s="1028">
        <f>IF($L$2="","",IF($L$2="ORIGINAL",'ORIGINAL BUDGET'!$C48,IF($L$2="BR1",'BR1'!$C48,IF($L$2="BR2",'BR2'!$C48,IF($L$2="BR3",'BR3'!$C48)))))</f>
        <v>0</v>
      </c>
      <c r="D48" s="860" t="str">
        <f t="shared" si="18"/>
        <v/>
      </c>
      <c r="E48" s="404"/>
      <c r="F48" s="589"/>
      <c r="G48" s="845" t="str">
        <f t="shared" si="19"/>
        <v/>
      </c>
      <c r="H48" s="811">
        <f t="shared" si="10"/>
        <v>0</v>
      </c>
      <c r="I48" s="840"/>
      <c r="J48" s="811">
        <f t="shared" si="20"/>
        <v>0</v>
      </c>
      <c r="K48" s="843"/>
      <c r="L48" s="811">
        <f t="shared" si="21"/>
        <v>0</v>
      </c>
      <c r="M48" s="843"/>
      <c r="N48" s="811">
        <f t="shared" si="22"/>
        <v>0</v>
      </c>
      <c r="O48" s="843"/>
      <c r="P48" s="811">
        <f t="shared" si="23"/>
        <v>0</v>
      </c>
      <c r="Q48" s="843"/>
      <c r="R48" s="811">
        <f t="shared" si="24"/>
        <v>0</v>
      </c>
      <c r="S48" s="843"/>
      <c r="T48" s="811">
        <f t="shared" si="25"/>
        <v>0</v>
      </c>
      <c r="U48" s="149"/>
      <c r="V48" s="492" t="str">
        <f>IF(AND('BR3'!$K$2="ACTIVE",'BR3'!H48&gt;0),"Yes",IF(AND('BR2'!$K$2="ACTIVE",'BR2'!H48&gt;0),"Yes",IF(AND('BR1'!$K$2="ACTIVE",'BR1'!H48&gt;0),"Yes",IF(AND('ORIGINAL BUDGET'!$K$2="ACTIVE",'ORIGINAL BUDGET'!H48&gt;0),"Yes",""))))</f>
        <v/>
      </c>
      <c r="W48" s="493"/>
      <c r="X48" s="325" t="str">
        <f>IF(AND('BR3'!$K$2="ACTIVE",'BR3'!J48&gt;0),"Yes",IF(AND('BR2'!$K$2="ACTIVE",'BR2'!J48&gt;0),"Yes",IF(AND('BR1'!$K$2="ACTIVE",'BR1'!J48&gt;0),"Yes",IF(AND('ORIGINAL BUDGET'!$K$2="ACTIVE",'ORIGINAL BUDGET'!J48&gt;0),"Yes",""))))</f>
        <v/>
      </c>
      <c r="Y48" s="493"/>
      <c r="Z48" s="325" t="str">
        <f>IF(AND('BR3'!$K$2="ACTIVE",'BR3'!L48&gt;0),"Yes",IF(AND('BR2'!$K$2="ACTIVE",'BR2'!L48&gt;0),"Yes",IF(AND('BR1'!$K$2="ACTIVE",'BR1'!L48&gt;0),"Yes",IF(AND('ORIGINAL BUDGET'!$K$2="ACTIVE",'ORIGINAL BUDGET'!L48&gt;0),"Yes",""))))</f>
        <v/>
      </c>
      <c r="AA48" s="493"/>
      <c r="AB48" s="325" t="str">
        <f>IF(AND('BR3'!$K$2="ACTIVE",'BR3'!N48&gt;0),"Yes",IF(AND('BR2'!$K$2="ACTIVE",'BR2'!N48&gt;0),"Yes",IF(AND('BR1'!$K$2="ACTIVE",'BR1'!N48&gt;0),"Yes",IF(AND('ORIGINAL BUDGET'!$K$2="ACTIVE",'ORIGINAL BUDGET'!N48&gt;0),"Yes",""))))</f>
        <v/>
      </c>
      <c r="AC48" s="493"/>
      <c r="AD48" s="325" t="str">
        <f>IF(AND('BR3'!$K$2="ACTIVE",'BR3'!P48&gt;0),"Yes",IF(AND('BR2'!$K$2="ACTIVE",'BR2'!P48&gt;0),"Yes",IF(AND('BR1'!$K$2="ACTIVE",'BR1'!P48&gt;0),"Yes",IF(AND('ORIGINAL BUDGET'!$K$2="ACTIVE",'ORIGINAL BUDGET'!P48&gt;0),"Yes",""))))</f>
        <v/>
      </c>
      <c r="AE48" s="493"/>
      <c r="AF48" s="325" t="str">
        <f>IF(AND('BR3'!$K$2="ACTIVE",'BR3'!R48&gt;0),"Yes",IF(AND('BR2'!$K$2="ACTIVE",'BR2'!R48&gt;0),"Yes",IF(AND('BR1'!$K$2="ACTIVE",'BR1'!R48&gt;0),"Yes",IF(AND('ORIGINAL BUDGET'!$K$2="ACTIVE",'ORIGINAL BUDGET'!R48&gt;0),"Yes",""))))</f>
        <v/>
      </c>
      <c r="AG48" s="493"/>
      <c r="AH48" s="493" t="str">
        <f>IF(AND('BR3'!$K$2="ACTIVE",'BR3'!T48&gt;0),"Yes",IF(AND('BR2'!$K$2="ACTIVE",'BR2'!T48&gt;0),"Yes",IF(AND('BR1'!$K$2="ACTIVE",'BR1'!T48&gt;0),"Yes",IF(AND('ORIGINAL BUDGET'!$K$2="ACTIVE",'ORIGINAL BUDGET'!T48&gt;0),"Yes",""))))</f>
        <v/>
      </c>
      <c r="AI48" s="494"/>
      <c r="AJ48" s="218"/>
      <c r="AK48" s="448">
        <f t="shared" si="11"/>
        <v>0</v>
      </c>
      <c r="AL48" s="448">
        <f t="shared" si="12"/>
        <v>0</v>
      </c>
      <c r="AM48" s="448">
        <f t="shared" si="13"/>
        <v>0</v>
      </c>
      <c r="AN48" s="448">
        <f t="shared" si="14"/>
        <v>0</v>
      </c>
      <c r="AO48" s="448">
        <f t="shared" si="15"/>
        <v>0</v>
      </c>
      <c r="AP48" s="448">
        <f t="shared" si="16"/>
        <v>0</v>
      </c>
      <c r="AQ48" s="448">
        <f t="shared" si="17"/>
        <v>0</v>
      </c>
      <c r="AU48" s="220"/>
      <c r="AV48" s="220"/>
      <c r="AW48" s="220"/>
      <c r="AX48" s="220"/>
      <c r="AY48" s="1104"/>
    </row>
    <row r="49" spans="1:51" ht="23.25" customHeight="1">
      <c r="A49" s="122">
        <v>5</v>
      </c>
      <c r="B49" s="273">
        <f>IF($L$2="","",IF($L$2="ORIGINAL",'ORIGINAL BUDGET'!$B49,IF($L$2="BR1",'BR1'!$B49,IF($L$2="BR2",'BR2'!$B49,IF($L$2="BR3",'BR3'!$B49)))))</f>
        <v>0</v>
      </c>
      <c r="C49" s="1028">
        <f>IF($L$2="","",IF($L$2="ORIGINAL",'ORIGINAL BUDGET'!$C49,IF($L$2="BR1",'BR1'!$C49,IF($L$2="BR2",'BR2'!$C49,IF($L$2="BR3",'BR3'!$C49)))))</f>
        <v>0</v>
      </c>
      <c r="D49" s="860" t="str">
        <f t="shared" si="18"/>
        <v/>
      </c>
      <c r="E49" s="404"/>
      <c r="F49" s="589"/>
      <c r="G49" s="845" t="str">
        <f t="shared" si="19"/>
        <v/>
      </c>
      <c r="H49" s="811">
        <f t="shared" si="10"/>
        <v>0</v>
      </c>
      <c r="I49" s="840"/>
      <c r="J49" s="811">
        <f t="shared" si="20"/>
        <v>0</v>
      </c>
      <c r="K49" s="843"/>
      <c r="L49" s="811">
        <f t="shared" si="21"/>
        <v>0</v>
      </c>
      <c r="M49" s="843"/>
      <c r="N49" s="811">
        <f t="shared" si="22"/>
        <v>0</v>
      </c>
      <c r="O49" s="843"/>
      <c r="P49" s="811">
        <f t="shared" si="23"/>
        <v>0</v>
      </c>
      <c r="Q49" s="843"/>
      <c r="R49" s="811">
        <f t="shared" si="24"/>
        <v>0</v>
      </c>
      <c r="S49" s="843"/>
      <c r="T49" s="811">
        <f t="shared" si="25"/>
        <v>0</v>
      </c>
      <c r="U49" s="149"/>
      <c r="V49" s="492" t="str">
        <f>IF(AND('BR3'!$K$2="ACTIVE",'BR3'!H49&gt;0),"Yes",IF(AND('BR2'!$K$2="ACTIVE",'BR2'!H49&gt;0),"Yes",IF(AND('BR1'!$K$2="ACTIVE",'BR1'!H49&gt;0),"Yes",IF(AND('ORIGINAL BUDGET'!$K$2="ACTIVE",'ORIGINAL BUDGET'!H49&gt;0),"Yes",""))))</f>
        <v/>
      </c>
      <c r="W49" s="493"/>
      <c r="X49" s="325" t="str">
        <f>IF(AND('BR3'!$K$2="ACTIVE",'BR3'!J49&gt;0),"Yes",IF(AND('BR2'!$K$2="ACTIVE",'BR2'!J49&gt;0),"Yes",IF(AND('BR1'!$K$2="ACTIVE",'BR1'!J49&gt;0),"Yes",IF(AND('ORIGINAL BUDGET'!$K$2="ACTIVE",'ORIGINAL BUDGET'!J49&gt;0),"Yes",""))))</f>
        <v/>
      </c>
      <c r="Y49" s="493"/>
      <c r="Z49" s="325" t="str">
        <f>IF(AND('BR3'!$K$2="ACTIVE",'BR3'!L49&gt;0),"Yes",IF(AND('BR2'!$K$2="ACTIVE",'BR2'!L49&gt;0),"Yes",IF(AND('BR1'!$K$2="ACTIVE",'BR1'!L49&gt;0),"Yes",IF(AND('ORIGINAL BUDGET'!$K$2="ACTIVE",'ORIGINAL BUDGET'!L49&gt;0),"Yes",""))))</f>
        <v/>
      </c>
      <c r="AA49" s="493"/>
      <c r="AB49" s="325" t="str">
        <f>IF(AND('BR3'!$K$2="ACTIVE",'BR3'!N49&gt;0),"Yes",IF(AND('BR2'!$K$2="ACTIVE",'BR2'!N49&gt;0),"Yes",IF(AND('BR1'!$K$2="ACTIVE",'BR1'!N49&gt;0),"Yes",IF(AND('ORIGINAL BUDGET'!$K$2="ACTIVE",'ORIGINAL BUDGET'!N49&gt;0),"Yes",""))))</f>
        <v/>
      </c>
      <c r="AC49" s="493"/>
      <c r="AD49" s="325" t="str">
        <f>IF(AND('BR3'!$K$2="ACTIVE",'BR3'!P49&gt;0),"Yes",IF(AND('BR2'!$K$2="ACTIVE",'BR2'!P49&gt;0),"Yes",IF(AND('BR1'!$K$2="ACTIVE",'BR1'!P49&gt;0),"Yes",IF(AND('ORIGINAL BUDGET'!$K$2="ACTIVE",'ORIGINAL BUDGET'!P49&gt;0),"Yes",""))))</f>
        <v/>
      </c>
      <c r="AE49" s="493"/>
      <c r="AF49" s="325" t="str">
        <f>IF(AND('BR3'!$K$2="ACTIVE",'BR3'!R49&gt;0),"Yes",IF(AND('BR2'!$K$2="ACTIVE",'BR2'!R49&gt;0),"Yes",IF(AND('BR1'!$K$2="ACTIVE",'BR1'!R49&gt;0),"Yes",IF(AND('ORIGINAL BUDGET'!$K$2="ACTIVE",'ORIGINAL BUDGET'!R49&gt;0),"Yes",""))))</f>
        <v/>
      </c>
      <c r="AG49" s="493"/>
      <c r="AH49" s="493" t="str">
        <f>IF(AND('BR3'!$K$2="ACTIVE",'BR3'!T49&gt;0),"Yes",IF(AND('BR2'!$K$2="ACTIVE",'BR2'!T49&gt;0),"Yes",IF(AND('BR1'!$K$2="ACTIVE",'BR1'!T49&gt;0),"Yes",IF(AND('ORIGINAL BUDGET'!$K$2="ACTIVE",'ORIGINAL BUDGET'!T49&gt;0),"Yes",""))))</f>
        <v/>
      </c>
      <c r="AI49" s="494"/>
      <c r="AJ49" s="218"/>
      <c r="AK49" s="448">
        <f t="shared" si="11"/>
        <v>0</v>
      </c>
      <c r="AL49" s="448">
        <f t="shared" si="12"/>
        <v>0</v>
      </c>
      <c r="AM49" s="448">
        <f t="shared" si="13"/>
        <v>0</v>
      </c>
      <c r="AN49" s="448">
        <f t="shared" si="14"/>
        <v>0</v>
      </c>
      <c r="AO49" s="448">
        <f t="shared" si="15"/>
        <v>0</v>
      </c>
      <c r="AP49" s="448">
        <f t="shared" si="16"/>
        <v>0</v>
      </c>
      <c r="AQ49" s="448">
        <f t="shared" si="17"/>
        <v>0</v>
      </c>
      <c r="AU49" s="220"/>
      <c r="AV49" s="220"/>
      <c r="AW49" s="220"/>
      <c r="AX49" s="220"/>
      <c r="AY49" s="1104"/>
    </row>
    <row r="50" spans="1:51" ht="23.25" hidden="1" customHeight="1">
      <c r="A50" s="122">
        <v>6</v>
      </c>
      <c r="B50" s="273">
        <f>IF($L$2="","",IF($L$2="ORIGINAL",'ORIGINAL BUDGET'!$B50,IF($L$2="BR1",'BR1'!$B50,IF($L$2="BR2",'BR2'!$B50,IF($L$2="BR3",'BR3'!$B50)))))</f>
        <v>0</v>
      </c>
      <c r="C50" s="1028">
        <f>IF($L$2="","",IF($L$2="ORIGINAL",'ORIGINAL BUDGET'!$C50,IF($L$2="BR1",'BR1'!$C50,IF($L$2="BR2",'BR2'!$C50,IF($L$2="BR3",'BR3'!$C50)))))</f>
        <v>0</v>
      </c>
      <c r="D50" s="860" t="str">
        <f t="shared" si="18"/>
        <v/>
      </c>
      <c r="E50" s="404"/>
      <c r="F50" s="589"/>
      <c r="G50" s="845" t="str">
        <f t="shared" si="19"/>
        <v/>
      </c>
      <c r="H50" s="811">
        <f t="shared" si="10"/>
        <v>0</v>
      </c>
      <c r="I50" s="840"/>
      <c r="J50" s="811">
        <f t="shared" si="20"/>
        <v>0</v>
      </c>
      <c r="K50" s="843"/>
      <c r="L50" s="811">
        <f t="shared" si="21"/>
        <v>0</v>
      </c>
      <c r="M50" s="843"/>
      <c r="N50" s="811">
        <f t="shared" si="22"/>
        <v>0</v>
      </c>
      <c r="O50" s="843"/>
      <c r="P50" s="811">
        <f t="shared" si="23"/>
        <v>0</v>
      </c>
      <c r="Q50" s="843"/>
      <c r="R50" s="811">
        <f t="shared" si="24"/>
        <v>0</v>
      </c>
      <c r="S50" s="843"/>
      <c r="T50" s="811">
        <f t="shared" si="25"/>
        <v>0</v>
      </c>
      <c r="U50" s="149"/>
      <c r="V50" s="492" t="str">
        <f>IF(AND('BR3'!$K$2="ACTIVE",'BR3'!H50&gt;0),"Yes",IF(AND('BR2'!$K$2="ACTIVE",'BR2'!H50&gt;0),"Yes",IF(AND('BR1'!$K$2="ACTIVE",'BR1'!H50&gt;0),"Yes",IF(AND('ORIGINAL BUDGET'!$K$2="ACTIVE",'ORIGINAL BUDGET'!H50&gt;0),"Yes",""))))</f>
        <v/>
      </c>
      <c r="W50" s="493"/>
      <c r="X50" s="325" t="str">
        <f>IF(AND('BR3'!$K$2="ACTIVE",'BR3'!J50&gt;0),"Yes",IF(AND('BR2'!$K$2="ACTIVE",'BR2'!J50&gt;0),"Yes",IF(AND('BR1'!$K$2="ACTIVE",'BR1'!J50&gt;0),"Yes",IF(AND('ORIGINAL BUDGET'!$K$2="ACTIVE",'ORIGINAL BUDGET'!J50&gt;0),"Yes",""))))</f>
        <v/>
      </c>
      <c r="Y50" s="493"/>
      <c r="Z50" s="325" t="str">
        <f>IF(AND('BR3'!$K$2="ACTIVE",'BR3'!L50&gt;0),"Yes",IF(AND('BR2'!$K$2="ACTIVE",'BR2'!L50&gt;0),"Yes",IF(AND('BR1'!$K$2="ACTIVE",'BR1'!L50&gt;0),"Yes",IF(AND('ORIGINAL BUDGET'!$K$2="ACTIVE",'ORIGINAL BUDGET'!L50&gt;0),"Yes",""))))</f>
        <v/>
      </c>
      <c r="AA50" s="493"/>
      <c r="AB50" s="325" t="str">
        <f>IF(AND('BR3'!$K$2="ACTIVE",'BR3'!N50&gt;0),"Yes",IF(AND('BR2'!$K$2="ACTIVE",'BR2'!N50&gt;0),"Yes",IF(AND('BR1'!$K$2="ACTIVE",'BR1'!N50&gt;0),"Yes",IF(AND('ORIGINAL BUDGET'!$K$2="ACTIVE",'ORIGINAL BUDGET'!N50&gt;0),"Yes",""))))</f>
        <v/>
      </c>
      <c r="AC50" s="493"/>
      <c r="AD50" s="325" t="str">
        <f>IF(AND('BR3'!$K$2="ACTIVE",'BR3'!P50&gt;0),"Yes",IF(AND('BR2'!$K$2="ACTIVE",'BR2'!P50&gt;0),"Yes",IF(AND('BR1'!$K$2="ACTIVE",'BR1'!P50&gt;0),"Yes",IF(AND('ORIGINAL BUDGET'!$K$2="ACTIVE",'ORIGINAL BUDGET'!P50&gt;0),"Yes",""))))</f>
        <v/>
      </c>
      <c r="AE50" s="493"/>
      <c r="AF50" s="325" t="str">
        <f>IF(AND('BR3'!$K$2="ACTIVE",'BR3'!R50&gt;0),"Yes",IF(AND('BR2'!$K$2="ACTIVE",'BR2'!R50&gt;0),"Yes",IF(AND('BR1'!$K$2="ACTIVE",'BR1'!R50&gt;0),"Yes",IF(AND('ORIGINAL BUDGET'!$K$2="ACTIVE",'ORIGINAL BUDGET'!R50&gt;0),"Yes",""))))</f>
        <v/>
      </c>
      <c r="AG50" s="493"/>
      <c r="AH50" s="493" t="str">
        <f>IF(AND('BR3'!$K$2="ACTIVE",'BR3'!T50&gt;0),"Yes",IF(AND('BR2'!$K$2="ACTIVE",'BR2'!T50&gt;0),"Yes",IF(AND('BR1'!$K$2="ACTIVE",'BR1'!T50&gt;0),"Yes",IF(AND('ORIGINAL BUDGET'!$K$2="ACTIVE",'ORIGINAL BUDGET'!T50&gt;0),"Yes",""))))</f>
        <v/>
      </c>
      <c r="AI50" s="494"/>
      <c r="AJ50" s="218"/>
      <c r="AK50" s="448">
        <f t="shared" si="11"/>
        <v>0</v>
      </c>
      <c r="AL50" s="448">
        <f t="shared" si="12"/>
        <v>0</v>
      </c>
      <c r="AM50" s="448">
        <f t="shared" si="13"/>
        <v>0</v>
      </c>
      <c r="AN50" s="448">
        <f t="shared" si="14"/>
        <v>0</v>
      </c>
      <c r="AO50" s="448">
        <f t="shared" si="15"/>
        <v>0</v>
      </c>
      <c r="AP50" s="448">
        <f t="shared" si="16"/>
        <v>0</v>
      </c>
      <c r="AQ50" s="448">
        <f t="shared" si="17"/>
        <v>0</v>
      </c>
      <c r="AU50" s="220"/>
      <c r="AV50" s="220"/>
      <c r="AW50" s="220"/>
      <c r="AX50" s="220"/>
      <c r="AY50" s="1104"/>
    </row>
    <row r="51" spans="1:51" ht="23.25" hidden="1" customHeight="1">
      <c r="A51" s="122">
        <v>7</v>
      </c>
      <c r="B51" s="273">
        <f>IF($L$2="","",IF($L$2="ORIGINAL",'ORIGINAL BUDGET'!$B51,IF($L$2="BR1",'BR1'!$B51,IF($L$2="BR2",'BR2'!$B51,IF($L$2="BR3",'BR3'!$B51)))))</f>
        <v>0</v>
      </c>
      <c r="C51" s="1028">
        <f>IF($L$2="","",IF($L$2="ORIGINAL",'ORIGINAL BUDGET'!$C51,IF($L$2="BR1",'BR1'!$C51,IF($L$2="BR2",'BR2'!$C51,IF($L$2="BR3",'BR3'!$C51)))))</f>
        <v>0</v>
      </c>
      <c r="D51" s="860" t="str">
        <f t="shared" si="18"/>
        <v/>
      </c>
      <c r="E51" s="404"/>
      <c r="F51" s="589"/>
      <c r="G51" s="845" t="str">
        <f t="shared" si="19"/>
        <v/>
      </c>
      <c r="H51" s="811">
        <f t="shared" si="10"/>
        <v>0</v>
      </c>
      <c r="I51" s="840"/>
      <c r="J51" s="811">
        <f t="shared" si="20"/>
        <v>0</v>
      </c>
      <c r="K51" s="843"/>
      <c r="L51" s="811">
        <f t="shared" si="21"/>
        <v>0</v>
      </c>
      <c r="M51" s="843"/>
      <c r="N51" s="811">
        <f t="shared" si="22"/>
        <v>0</v>
      </c>
      <c r="O51" s="843"/>
      <c r="P51" s="811">
        <f t="shared" si="23"/>
        <v>0</v>
      </c>
      <c r="Q51" s="843"/>
      <c r="R51" s="811">
        <f t="shared" si="24"/>
        <v>0</v>
      </c>
      <c r="S51" s="843"/>
      <c r="T51" s="811">
        <f t="shared" si="25"/>
        <v>0</v>
      </c>
      <c r="U51" s="149"/>
      <c r="V51" s="492" t="str">
        <f>IF(AND('BR3'!$K$2="ACTIVE",'BR3'!H51&gt;0),"Yes",IF(AND('BR2'!$K$2="ACTIVE",'BR2'!H51&gt;0),"Yes",IF(AND('BR1'!$K$2="ACTIVE",'BR1'!H51&gt;0),"Yes",IF(AND('ORIGINAL BUDGET'!$K$2="ACTIVE",'ORIGINAL BUDGET'!H51&gt;0),"Yes",""))))</f>
        <v/>
      </c>
      <c r="W51" s="493"/>
      <c r="X51" s="325" t="str">
        <f>IF(AND('BR3'!$K$2="ACTIVE",'BR3'!J51&gt;0),"Yes",IF(AND('BR2'!$K$2="ACTIVE",'BR2'!J51&gt;0),"Yes",IF(AND('BR1'!$K$2="ACTIVE",'BR1'!J51&gt;0),"Yes",IF(AND('ORIGINAL BUDGET'!$K$2="ACTIVE",'ORIGINAL BUDGET'!J51&gt;0),"Yes",""))))</f>
        <v/>
      </c>
      <c r="Y51" s="493"/>
      <c r="Z51" s="325" t="str">
        <f>IF(AND('BR3'!$K$2="ACTIVE",'BR3'!L51&gt;0),"Yes",IF(AND('BR2'!$K$2="ACTIVE",'BR2'!L51&gt;0),"Yes",IF(AND('BR1'!$K$2="ACTIVE",'BR1'!L51&gt;0),"Yes",IF(AND('ORIGINAL BUDGET'!$K$2="ACTIVE",'ORIGINAL BUDGET'!L51&gt;0),"Yes",""))))</f>
        <v/>
      </c>
      <c r="AA51" s="493"/>
      <c r="AB51" s="325" t="str">
        <f>IF(AND('BR3'!$K$2="ACTIVE",'BR3'!N51&gt;0),"Yes",IF(AND('BR2'!$K$2="ACTIVE",'BR2'!N51&gt;0),"Yes",IF(AND('BR1'!$K$2="ACTIVE",'BR1'!N51&gt;0),"Yes",IF(AND('ORIGINAL BUDGET'!$K$2="ACTIVE",'ORIGINAL BUDGET'!N51&gt;0),"Yes",""))))</f>
        <v/>
      </c>
      <c r="AC51" s="493"/>
      <c r="AD51" s="325" t="str">
        <f>IF(AND('BR3'!$K$2="ACTIVE",'BR3'!P51&gt;0),"Yes",IF(AND('BR2'!$K$2="ACTIVE",'BR2'!P51&gt;0),"Yes",IF(AND('BR1'!$K$2="ACTIVE",'BR1'!P51&gt;0),"Yes",IF(AND('ORIGINAL BUDGET'!$K$2="ACTIVE",'ORIGINAL BUDGET'!P51&gt;0),"Yes",""))))</f>
        <v/>
      </c>
      <c r="AE51" s="493"/>
      <c r="AF51" s="325" t="str">
        <f>IF(AND('BR3'!$K$2="ACTIVE",'BR3'!R51&gt;0),"Yes",IF(AND('BR2'!$K$2="ACTIVE",'BR2'!R51&gt;0),"Yes",IF(AND('BR1'!$K$2="ACTIVE",'BR1'!R51&gt;0),"Yes",IF(AND('ORIGINAL BUDGET'!$K$2="ACTIVE",'ORIGINAL BUDGET'!R51&gt;0),"Yes",""))))</f>
        <v/>
      </c>
      <c r="AG51" s="493"/>
      <c r="AH51" s="493" t="str">
        <f>IF(AND('BR3'!$K$2="ACTIVE",'BR3'!T51&gt;0),"Yes",IF(AND('BR2'!$K$2="ACTIVE",'BR2'!T51&gt;0),"Yes",IF(AND('BR1'!$K$2="ACTIVE",'BR1'!T51&gt;0),"Yes",IF(AND('ORIGINAL BUDGET'!$K$2="ACTIVE",'ORIGINAL BUDGET'!T51&gt;0),"Yes",""))))</f>
        <v/>
      </c>
      <c r="AI51" s="494"/>
      <c r="AJ51" s="218"/>
      <c r="AK51" s="448">
        <f t="shared" si="11"/>
        <v>0</v>
      </c>
      <c r="AL51" s="448">
        <f t="shared" si="12"/>
        <v>0</v>
      </c>
      <c r="AM51" s="448">
        <f t="shared" si="13"/>
        <v>0</v>
      </c>
      <c r="AN51" s="448">
        <f t="shared" si="14"/>
        <v>0</v>
      </c>
      <c r="AO51" s="448">
        <f t="shared" si="15"/>
        <v>0</v>
      </c>
      <c r="AP51" s="448">
        <f t="shared" si="16"/>
        <v>0</v>
      </c>
      <c r="AQ51" s="448">
        <f t="shared" si="17"/>
        <v>0</v>
      </c>
      <c r="AU51" s="220"/>
      <c r="AV51" s="220"/>
      <c r="AW51" s="220"/>
      <c r="AX51" s="220"/>
      <c r="AY51" s="1104"/>
    </row>
    <row r="52" spans="1:51" ht="23.25" hidden="1" customHeight="1">
      <c r="A52" s="122">
        <v>8</v>
      </c>
      <c r="B52" s="273">
        <f>IF($L$2="","",IF($L$2="ORIGINAL",'ORIGINAL BUDGET'!$B52,IF($L$2="BR1",'BR1'!$B52,IF($L$2="BR2",'BR2'!$B52,IF($L$2="BR3",'BR3'!$B52)))))</f>
        <v>0</v>
      </c>
      <c r="C52" s="1028">
        <f>IF($L$2="","",IF($L$2="ORIGINAL",'ORIGINAL BUDGET'!$C52,IF($L$2="BR1",'BR1'!$C52,IF($L$2="BR2",'BR2'!$C52,IF($L$2="BR3",'BR3'!$C52)))))</f>
        <v>0</v>
      </c>
      <c r="D52" s="860" t="str">
        <f t="shared" si="18"/>
        <v/>
      </c>
      <c r="E52" s="404"/>
      <c r="F52" s="589"/>
      <c r="G52" s="845" t="str">
        <f t="shared" si="19"/>
        <v/>
      </c>
      <c r="H52" s="811">
        <f t="shared" si="10"/>
        <v>0</v>
      </c>
      <c r="I52" s="840"/>
      <c r="J52" s="811">
        <f t="shared" si="20"/>
        <v>0</v>
      </c>
      <c r="K52" s="843"/>
      <c r="L52" s="811">
        <f t="shared" si="21"/>
        <v>0</v>
      </c>
      <c r="M52" s="843"/>
      <c r="N52" s="811">
        <f t="shared" si="22"/>
        <v>0</v>
      </c>
      <c r="O52" s="843"/>
      <c r="P52" s="811">
        <f t="shared" si="23"/>
        <v>0</v>
      </c>
      <c r="Q52" s="843"/>
      <c r="R52" s="811">
        <f t="shared" si="24"/>
        <v>0</v>
      </c>
      <c r="S52" s="843"/>
      <c r="T52" s="811">
        <f t="shared" si="25"/>
        <v>0</v>
      </c>
      <c r="U52" s="149"/>
      <c r="V52" s="492" t="str">
        <f>IF(AND('BR3'!$K$2="ACTIVE",'BR3'!H52&gt;0),"Yes",IF(AND('BR2'!$K$2="ACTIVE",'BR2'!H52&gt;0),"Yes",IF(AND('BR1'!$K$2="ACTIVE",'BR1'!H52&gt;0),"Yes",IF(AND('ORIGINAL BUDGET'!$K$2="ACTIVE",'ORIGINAL BUDGET'!H52&gt;0),"Yes",""))))</f>
        <v/>
      </c>
      <c r="W52" s="493"/>
      <c r="X52" s="325" t="str">
        <f>IF(AND('BR3'!$K$2="ACTIVE",'BR3'!J52&gt;0),"Yes",IF(AND('BR2'!$K$2="ACTIVE",'BR2'!J52&gt;0),"Yes",IF(AND('BR1'!$K$2="ACTIVE",'BR1'!J52&gt;0),"Yes",IF(AND('ORIGINAL BUDGET'!$K$2="ACTIVE",'ORIGINAL BUDGET'!J52&gt;0),"Yes",""))))</f>
        <v/>
      </c>
      <c r="Y52" s="493"/>
      <c r="Z52" s="325" t="str">
        <f>IF(AND('BR3'!$K$2="ACTIVE",'BR3'!L52&gt;0),"Yes",IF(AND('BR2'!$K$2="ACTIVE",'BR2'!L52&gt;0),"Yes",IF(AND('BR1'!$K$2="ACTIVE",'BR1'!L52&gt;0),"Yes",IF(AND('ORIGINAL BUDGET'!$K$2="ACTIVE",'ORIGINAL BUDGET'!L52&gt;0),"Yes",""))))</f>
        <v/>
      </c>
      <c r="AA52" s="493"/>
      <c r="AB52" s="325" t="str">
        <f>IF(AND('BR3'!$K$2="ACTIVE",'BR3'!N52&gt;0),"Yes",IF(AND('BR2'!$K$2="ACTIVE",'BR2'!N52&gt;0),"Yes",IF(AND('BR1'!$K$2="ACTIVE",'BR1'!N52&gt;0),"Yes",IF(AND('ORIGINAL BUDGET'!$K$2="ACTIVE",'ORIGINAL BUDGET'!N52&gt;0),"Yes",""))))</f>
        <v/>
      </c>
      <c r="AC52" s="493"/>
      <c r="AD52" s="325" t="str">
        <f>IF(AND('BR3'!$K$2="ACTIVE",'BR3'!P52&gt;0),"Yes",IF(AND('BR2'!$K$2="ACTIVE",'BR2'!P52&gt;0),"Yes",IF(AND('BR1'!$K$2="ACTIVE",'BR1'!P52&gt;0),"Yes",IF(AND('ORIGINAL BUDGET'!$K$2="ACTIVE",'ORIGINAL BUDGET'!P52&gt;0),"Yes",""))))</f>
        <v/>
      </c>
      <c r="AE52" s="493"/>
      <c r="AF52" s="325" t="str">
        <f>IF(AND('BR3'!$K$2="ACTIVE",'BR3'!R52&gt;0),"Yes",IF(AND('BR2'!$K$2="ACTIVE",'BR2'!R52&gt;0),"Yes",IF(AND('BR1'!$K$2="ACTIVE",'BR1'!R52&gt;0),"Yes",IF(AND('ORIGINAL BUDGET'!$K$2="ACTIVE",'ORIGINAL BUDGET'!R52&gt;0),"Yes",""))))</f>
        <v/>
      </c>
      <c r="AG52" s="493"/>
      <c r="AH52" s="493" t="str">
        <f>IF(AND('BR3'!$K$2="ACTIVE",'BR3'!T52&gt;0),"Yes",IF(AND('BR2'!$K$2="ACTIVE",'BR2'!T52&gt;0),"Yes",IF(AND('BR1'!$K$2="ACTIVE",'BR1'!T52&gt;0),"Yes",IF(AND('ORIGINAL BUDGET'!$K$2="ACTIVE",'ORIGINAL BUDGET'!T52&gt;0),"Yes",""))))</f>
        <v/>
      </c>
      <c r="AI52" s="494"/>
      <c r="AJ52" s="218"/>
      <c r="AK52" s="448">
        <f t="shared" si="11"/>
        <v>0</v>
      </c>
      <c r="AL52" s="448">
        <f t="shared" si="12"/>
        <v>0</v>
      </c>
      <c r="AM52" s="448">
        <f t="shared" si="13"/>
        <v>0</v>
      </c>
      <c r="AN52" s="448">
        <f t="shared" si="14"/>
        <v>0</v>
      </c>
      <c r="AO52" s="448">
        <f t="shared" si="15"/>
        <v>0</v>
      </c>
      <c r="AP52" s="448">
        <f t="shared" si="16"/>
        <v>0</v>
      </c>
      <c r="AQ52" s="448">
        <f t="shared" si="17"/>
        <v>0</v>
      </c>
      <c r="AU52" s="220"/>
      <c r="AV52" s="220"/>
      <c r="AW52" s="220"/>
      <c r="AX52" s="220"/>
      <c r="AY52" s="1104"/>
    </row>
    <row r="53" spans="1:51" ht="23.25" hidden="1" customHeight="1">
      <c r="A53" s="122">
        <v>9</v>
      </c>
      <c r="B53" s="273">
        <f>IF($L$2="","",IF($L$2="ORIGINAL",'ORIGINAL BUDGET'!$B53,IF($L$2="BR1",'BR1'!$B53,IF($L$2="BR2",'BR2'!$B53,IF($L$2="BR3",'BR3'!$B53)))))</f>
        <v>0</v>
      </c>
      <c r="C53" s="1028">
        <f>IF($L$2="","",IF($L$2="ORIGINAL",'ORIGINAL BUDGET'!$C53,IF($L$2="BR1",'BR1'!$C53,IF($L$2="BR2",'BR2'!$C53,IF($L$2="BR3",'BR3'!$C53)))))</f>
        <v>0</v>
      </c>
      <c r="D53" s="860" t="str">
        <f t="shared" si="18"/>
        <v/>
      </c>
      <c r="E53" s="404"/>
      <c r="F53" s="589"/>
      <c r="G53" s="845" t="str">
        <f t="shared" si="19"/>
        <v/>
      </c>
      <c r="H53" s="811">
        <f t="shared" si="10"/>
        <v>0</v>
      </c>
      <c r="I53" s="840"/>
      <c r="J53" s="811">
        <f t="shared" si="20"/>
        <v>0</v>
      </c>
      <c r="K53" s="843"/>
      <c r="L53" s="811">
        <f t="shared" si="21"/>
        <v>0</v>
      </c>
      <c r="M53" s="843"/>
      <c r="N53" s="811">
        <f t="shared" si="22"/>
        <v>0</v>
      </c>
      <c r="O53" s="843"/>
      <c r="P53" s="811">
        <f t="shared" si="23"/>
        <v>0</v>
      </c>
      <c r="Q53" s="843"/>
      <c r="R53" s="811">
        <f t="shared" si="24"/>
        <v>0</v>
      </c>
      <c r="S53" s="843"/>
      <c r="T53" s="811">
        <f t="shared" si="25"/>
        <v>0</v>
      </c>
      <c r="U53" s="149"/>
      <c r="V53" s="492" t="str">
        <f>IF(AND('BR3'!$K$2="ACTIVE",'BR3'!H53&gt;0),"Yes",IF(AND('BR2'!$K$2="ACTIVE",'BR2'!H53&gt;0),"Yes",IF(AND('BR1'!$K$2="ACTIVE",'BR1'!H53&gt;0),"Yes",IF(AND('ORIGINAL BUDGET'!$K$2="ACTIVE",'ORIGINAL BUDGET'!H53&gt;0),"Yes",""))))</f>
        <v/>
      </c>
      <c r="W53" s="493"/>
      <c r="X53" s="325" t="str">
        <f>IF(AND('BR3'!$K$2="ACTIVE",'BR3'!J53&gt;0),"Yes",IF(AND('BR2'!$K$2="ACTIVE",'BR2'!J53&gt;0),"Yes",IF(AND('BR1'!$K$2="ACTIVE",'BR1'!J53&gt;0),"Yes",IF(AND('ORIGINAL BUDGET'!$K$2="ACTIVE",'ORIGINAL BUDGET'!J53&gt;0),"Yes",""))))</f>
        <v/>
      </c>
      <c r="Y53" s="493"/>
      <c r="Z53" s="325" t="str">
        <f>IF(AND('BR3'!$K$2="ACTIVE",'BR3'!L53&gt;0),"Yes",IF(AND('BR2'!$K$2="ACTIVE",'BR2'!L53&gt;0),"Yes",IF(AND('BR1'!$K$2="ACTIVE",'BR1'!L53&gt;0),"Yes",IF(AND('ORIGINAL BUDGET'!$K$2="ACTIVE",'ORIGINAL BUDGET'!L53&gt;0),"Yes",""))))</f>
        <v/>
      </c>
      <c r="AA53" s="493"/>
      <c r="AB53" s="325" t="str">
        <f>IF(AND('BR3'!$K$2="ACTIVE",'BR3'!N53&gt;0),"Yes",IF(AND('BR2'!$K$2="ACTIVE",'BR2'!N53&gt;0),"Yes",IF(AND('BR1'!$K$2="ACTIVE",'BR1'!N53&gt;0),"Yes",IF(AND('ORIGINAL BUDGET'!$K$2="ACTIVE",'ORIGINAL BUDGET'!N53&gt;0),"Yes",""))))</f>
        <v/>
      </c>
      <c r="AC53" s="493"/>
      <c r="AD53" s="325" t="str">
        <f>IF(AND('BR3'!$K$2="ACTIVE",'BR3'!P53&gt;0),"Yes",IF(AND('BR2'!$K$2="ACTIVE",'BR2'!P53&gt;0),"Yes",IF(AND('BR1'!$K$2="ACTIVE",'BR1'!P53&gt;0),"Yes",IF(AND('ORIGINAL BUDGET'!$K$2="ACTIVE",'ORIGINAL BUDGET'!P53&gt;0),"Yes",""))))</f>
        <v/>
      </c>
      <c r="AE53" s="493"/>
      <c r="AF53" s="325" t="str">
        <f>IF(AND('BR3'!$K$2="ACTIVE",'BR3'!R53&gt;0),"Yes",IF(AND('BR2'!$K$2="ACTIVE",'BR2'!R53&gt;0),"Yes",IF(AND('BR1'!$K$2="ACTIVE",'BR1'!R53&gt;0),"Yes",IF(AND('ORIGINAL BUDGET'!$K$2="ACTIVE",'ORIGINAL BUDGET'!R53&gt;0),"Yes",""))))</f>
        <v/>
      </c>
      <c r="AG53" s="493"/>
      <c r="AH53" s="493" t="str">
        <f>IF(AND('BR3'!$K$2="ACTIVE",'BR3'!T53&gt;0),"Yes",IF(AND('BR2'!$K$2="ACTIVE",'BR2'!T53&gt;0),"Yes",IF(AND('BR1'!$K$2="ACTIVE",'BR1'!T53&gt;0),"Yes",IF(AND('ORIGINAL BUDGET'!$K$2="ACTIVE",'ORIGINAL BUDGET'!T53&gt;0),"Yes",""))))</f>
        <v/>
      </c>
      <c r="AI53" s="494"/>
      <c r="AJ53" s="218"/>
      <c r="AK53" s="448">
        <f t="shared" si="11"/>
        <v>0</v>
      </c>
      <c r="AL53" s="448">
        <f t="shared" si="12"/>
        <v>0</v>
      </c>
      <c r="AM53" s="448">
        <f t="shared" si="13"/>
        <v>0</v>
      </c>
      <c r="AN53" s="448">
        <f t="shared" si="14"/>
        <v>0</v>
      </c>
      <c r="AO53" s="448">
        <f t="shared" si="15"/>
        <v>0</v>
      </c>
      <c r="AP53" s="448">
        <f t="shared" si="16"/>
        <v>0</v>
      </c>
      <c r="AQ53" s="448">
        <f t="shared" si="17"/>
        <v>0</v>
      </c>
      <c r="AU53" s="220"/>
      <c r="AV53" s="220"/>
      <c r="AW53" s="220"/>
      <c r="AX53" s="220"/>
      <c r="AY53" s="1104"/>
    </row>
    <row r="54" spans="1:51" ht="23.25" hidden="1" customHeight="1">
      <c r="A54" s="122">
        <v>10</v>
      </c>
      <c r="B54" s="273">
        <f>IF($L$2="","",IF($L$2="ORIGINAL",'ORIGINAL BUDGET'!$B54,IF($L$2="BR1",'BR1'!$B54,IF($L$2="BR2",'BR2'!$B54,IF($L$2="BR3",'BR3'!$B54)))))</f>
        <v>0</v>
      </c>
      <c r="C54" s="1028">
        <f>IF($L$2="","",IF($L$2="ORIGINAL",'ORIGINAL BUDGET'!$C54,IF($L$2="BR1",'BR1'!$C54,IF($L$2="BR2",'BR2'!$C54,IF($L$2="BR3",'BR3'!$C54)))))</f>
        <v>0</v>
      </c>
      <c r="D54" s="860" t="str">
        <f t="shared" si="18"/>
        <v/>
      </c>
      <c r="E54" s="404"/>
      <c r="F54" s="589"/>
      <c r="G54" s="845" t="str">
        <f t="shared" si="19"/>
        <v/>
      </c>
      <c r="H54" s="811">
        <f t="shared" si="10"/>
        <v>0</v>
      </c>
      <c r="I54" s="840"/>
      <c r="J54" s="811">
        <f t="shared" si="20"/>
        <v>0</v>
      </c>
      <c r="K54" s="843"/>
      <c r="L54" s="811">
        <f t="shared" si="21"/>
        <v>0</v>
      </c>
      <c r="M54" s="843"/>
      <c r="N54" s="811">
        <f t="shared" si="22"/>
        <v>0</v>
      </c>
      <c r="O54" s="843"/>
      <c r="P54" s="811">
        <f t="shared" si="23"/>
        <v>0</v>
      </c>
      <c r="Q54" s="843"/>
      <c r="R54" s="811">
        <f t="shared" si="24"/>
        <v>0</v>
      </c>
      <c r="S54" s="843"/>
      <c r="T54" s="811">
        <f t="shared" si="25"/>
        <v>0</v>
      </c>
      <c r="U54" s="149"/>
      <c r="V54" s="492" t="str">
        <f>IF(AND('BR3'!$K$2="ACTIVE",'BR3'!H54&gt;0),"Yes",IF(AND('BR2'!$K$2="ACTIVE",'BR2'!H54&gt;0),"Yes",IF(AND('BR1'!$K$2="ACTIVE",'BR1'!H54&gt;0),"Yes",IF(AND('ORIGINAL BUDGET'!$K$2="ACTIVE",'ORIGINAL BUDGET'!H54&gt;0),"Yes",""))))</f>
        <v/>
      </c>
      <c r="W54" s="493"/>
      <c r="X54" s="325" t="str">
        <f>IF(AND('BR3'!$K$2="ACTIVE",'BR3'!J54&gt;0),"Yes",IF(AND('BR2'!$K$2="ACTIVE",'BR2'!J54&gt;0),"Yes",IF(AND('BR1'!$K$2="ACTIVE",'BR1'!J54&gt;0),"Yes",IF(AND('ORIGINAL BUDGET'!$K$2="ACTIVE",'ORIGINAL BUDGET'!J54&gt;0),"Yes",""))))</f>
        <v/>
      </c>
      <c r="Y54" s="493"/>
      <c r="Z54" s="325" t="str">
        <f>IF(AND('BR3'!$K$2="ACTIVE",'BR3'!L54&gt;0),"Yes",IF(AND('BR2'!$K$2="ACTIVE",'BR2'!L54&gt;0),"Yes",IF(AND('BR1'!$K$2="ACTIVE",'BR1'!L54&gt;0),"Yes",IF(AND('ORIGINAL BUDGET'!$K$2="ACTIVE",'ORIGINAL BUDGET'!L54&gt;0),"Yes",""))))</f>
        <v/>
      </c>
      <c r="AA54" s="493"/>
      <c r="AB54" s="325" t="str">
        <f>IF(AND('BR3'!$K$2="ACTIVE",'BR3'!N54&gt;0),"Yes",IF(AND('BR2'!$K$2="ACTIVE",'BR2'!N54&gt;0),"Yes",IF(AND('BR1'!$K$2="ACTIVE",'BR1'!N54&gt;0),"Yes",IF(AND('ORIGINAL BUDGET'!$K$2="ACTIVE",'ORIGINAL BUDGET'!N54&gt;0),"Yes",""))))</f>
        <v/>
      </c>
      <c r="AC54" s="493"/>
      <c r="AD54" s="325" t="str">
        <f>IF(AND('BR3'!$K$2="ACTIVE",'BR3'!P54&gt;0),"Yes",IF(AND('BR2'!$K$2="ACTIVE",'BR2'!P54&gt;0),"Yes",IF(AND('BR1'!$K$2="ACTIVE",'BR1'!P54&gt;0),"Yes",IF(AND('ORIGINAL BUDGET'!$K$2="ACTIVE",'ORIGINAL BUDGET'!P54&gt;0),"Yes",""))))</f>
        <v/>
      </c>
      <c r="AE54" s="493"/>
      <c r="AF54" s="325" t="str">
        <f>IF(AND('BR3'!$K$2="ACTIVE",'BR3'!R54&gt;0),"Yes",IF(AND('BR2'!$K$2="ACTIVE",'BR2'!R54&gt;0),"Yes",IF(AND('BR1'!$K$2="ACTIVE",'BR1'!R54&gt;0),"Yes",IF(AND('ORIGINAL BUDGET'!$K$2="ACTIVE",'ORIGINAL BUDGET'!R54&gt;0),"Yes",""))))</f>
        <v/>
      </c>
      <c r="AG54" s="493"/>
      <c r="AH54" s="493" t="str">
        <f>IF(AND('BR3'!$K$2="ACTIVE",'BR3'!T54&gt;0),"Yes",IF(AND('BR2'!$K$2="ACTIVE",'BR2'!T54&gt;0),"Yes",IF(AND('BR1'!$K$2="ACTIVE",'BR1'!T54&gt;0),"Yes",IF(AND('ORIGINAL BUDGET'!$K$2="ACTIVE",'ORIGINAL BUDGET'!T54&gt;0),"Yes",""))))</f>
        <v/>
      </c>
      <c r="AI54" s="494"/>
      <c r="AJ54" s="218"/>
      <c r="AK54" s="448">
        <f t="shared" si="11"/>
        <v>0</v>
      </c>
      <c r="AL54" s="448">
        <f t="shared" si="12"/>
        <v>0</v>
      </c>
      <c r="AM54" s="448">
        <f t="shared" si="13"/>
        <v>0</v>
      </c>
      <c r="AN54" s="448">
        <f t="shared" si="14"/>
        <v>0</v>
      </c>
      <c r="AO54" s="448">
        <f t="shared" si="15"/>
        <v>0</v>
      </c>
      <c r="AP54" s="448">
        <f t="shared" si="16"/>
        <v>0</v>
      </c>
      <c r="AQ54" s="448">
        <f t="shared" si="17"/>
        <v>0</v>
      </c>
      <c r="AU54" s="220"/>
      <c r="AV54" s="220"/>
      <c r="AW54" s="220"/>
      <c r="AX54" s="220"/>
      <c r="AY54" s="1104"/>
    </row>
    <row r="55" spans="1:51" ht="23.25" customHeight="1">
      <c r="A55" s="122">
        <v>11</v>
      </c>
      <c r="B55" s="273">
        <f>IF($L$2="","",IF($L$2="ORIGINAL",'ORIGINAL BUDGET'!$B55,IF($L$2="BR1",'BR1'!$B55,IF($L$2="BR2",'BR2'!$B55,IF($L$2="BR3",'BR3'!$B55)))))</f>
        <v>0</v>
      </c>
      <c r="C55" s="1028">
        <f>IF($L$2="","",IF($L$2="ORIGINAL",'ORIGINAL BUDGET'!$C55,IF($L$2="BR1",'BR1'!$C55,IF($L$2="BR2",'BR2'!$C55,IF($L$2="BR3",'BR3'!$C55)))))</f>
        <v>0</v>
      </c>
      <c r="D55" s="860" t="str">
        <f t="shared" si="18"/>
        <v/>
      </c>
      <c r="E55" s="404"/>
      <c r="F55" s="589"/>
      <c r="G55" s="845" t="str">
        <f t="shared" si="19"/>
        <v/>
      </c>
      <c r="H55" s="811">
        <f t="shared" si="10"/>
        <v>0</v>
      </c>
      <c r="I55" s="840"/>
      <c r="J55" s="811">
        <f t="shared" si="20"/>
        <v>0</v>
      </c>
      <c r="K55" s="843"/>
      <c r="L55" s="811">
        <f t="shared" si="21"/>
        <v>0</v>
      </c>
      <c r="M55" s="843"/>
      <c r="N55" s="811">
        <f t="shared" si="22"/>
        <v>0</v>
      </c>
      <c r="O55" s="843"/>
      <c r="P55" s="811">
        <f t="shared" si="23"/>
        <v>0</v>
      </c>
      <c r="Q55" s="843"/>
      <c r="R55" s="811">
        <f t="shared" si="24"/>
        <v>0</v>
      </c>
      <c r="S55" s="843"/>
      <c r="T55" s="811">
        <f t="shared" si="25"/>
        <v>0</v>
      </c>
      <c r="U55" s="149"/>
      <c r="V55" s="492" t="str">
        <f>IF(AND('BR3'!$K$2="ACTIVE",'BR3'!H55&gt;0),"Yes",IF(AND('BR2'!$K$2="ACTIVE",'BR2'!H55&gt;0),"Yes",IF(AND('BR1'!$K$2="ACTIVE",'BR1'!H55&gt;0),"Yes",IF(AND('ORIGINAL BUDGET'!$K$2="ACTIVE",'ORIGINAL BUDGET'!H55&gt;0),"Yes",""))))</f>
        <v/>
      </c>
      <c r="W55" s="493"/>
      <c r="X55" s="325" t="str">
        <f>IF(AND('BR3'!$K$2="ACTIVE",'BR3'!J55&gt;0),"Yes",IF(AND('BR2'!$K$2="ACTIVE",'BR2'!J55&gt;0),"Yes",IF(AND('BR1'!$K$2="ACTIVE",'BR1'!J55&gt;0),"Yes",IF(AND('ORIGINAL BUDGET'!$K$2="ACTIVE",'ORIGINAL BUDGET'!J55&gt;0),"Yes",""))))</f>
        <v/>
      </c>
      <c r="Y55" s="493"/>
      <c r="Z55" s="325" t="str">
        <f>IF(AND('BR3'!$K$2="ACTIVE",'BR3'!L55&gt;0),"Yes",IF(AND('BR2'!$K$2="ACTIVE",'BR2'!L55&gt;0),"Yes",IF(AND('BR1'!$K$2="ACTIVE",'BR1'!L55&gt;0),"Yes",IF(AND('ORIGINAL BUDGET'!$K$2="ACTIVE",'ORIGINAL BUDGET'!L55&gt;0),"Yes",""))))</f>
        <v/>
      </c>
      <c r="AA55" s="493"/>
      <c r="AB55" s="325" t="str">
        <f>IF(AND('BR3'!$K$2="ACTIVE",'BR3'!N55&gt;0),"Yes",IF(AND('BR2'!$K$2="ACTIVE",'BR2'!N55&gt;0),"Yes",IF(AND('BR1'!$K$2="ACTIVE",'BR1'!N55&gt;0),"Yes",IF(AND('ORIGINAL BUDGET'!$K$2="ACTIVE",'ORIGINAL BUDGET'!N55&gt;0),"Yes",""))))</f>
        <v/>
      </c>
      <c r="AC55" s="493"/>
      <c r="AD55" s="325" t="str">
        <f>IF(AND('BR3'!$K$2="ACTIVE",'BR3'!P55&gt;0),"Yes",IF(AND('BR2'!$K$2="ACTIVE",'BR2'!P55&gt;0),"Yes",IF(AND('BR1'!$K$2="ACTIVE",'BR1'!P55&gt;0),"Yes",IF(AND('ORIGINAL BUDGET'!$K$2="ACTIVE",'ORIGINAL BUDGET'!P55&gt;0),"Yes",""))))</f>
        <v/>
      </c>
      <c r="AE55" s="493"/>
      <c r="AF55" s="325" t="str">
        <f>IF(AND('BR3'!$K$2="ACTIVE",'BR3'!R55&gt;0),"Yes",IF(AND('BR2'!$K$2="ACTIVE",'BR2'!R55&gt;0),"Yes",IF(AND('BR1'!$K$2="ACTIVE",'BR1'!R55&gt;0),"Yes",IF(AND('ORIGINAL BUDGET'!$K$2="ACTIVE",'ORIGINAL BUDGET'!R55&gt;0),"Yes",""))))</f>
        <v/>
      </c>
      <c r="AG55" s="493"/>
      <c r="AH55" s="493" t="str">
        <f>IF(AND('BR3'!$K$2="ACTIVE",'BR3'!T55&gt;0),"Yes",IF(AND('BR2'!$K$2="ACTIVE",'BR2'!T55&gt;0),"Yes",IF(AND('BR1'!$K$2="ACTIVE",'BR1'!T55&gt;0),"Yes",IF(AND('ORIGINAL BUDGET'!$K$2="ACTIVE",'ORIGINAL BUDGET'!T55&gt;0),"Yes",""))))</f>
        <v/>
      </c>
      <c r="AI55" s="494"/>
      <c r="AJ55" s="218"/>
      <c r="AK55" s="448">
        <f t="shared" si="11"/>
        <v>0</v>
      </c>
      <c r="AL55" s="448">
        <f t="shared" si="12"/>
        <v>0</v>
      </c>
      <c r="AM55" s="448">
        <f t="shared" si="13"/>
        <v>0</v>
      </c>
      <c r="AN55" s="448">
        <f t="shared" si="14"/>
        <v>0</v>
      </c>
      <c r="AO55" s="448">
        <f t="shared" si="15"/>
        <v>0</v>
      </c>
      <c r="AP55" s="448">
        <f t="shared" si="16"/>
        <v>0</v>
      </c>
      <c r="AQ55" s="448">
        <f t="shared" si="17"/>
        <v>0</v>
      </c>
      <c r="AU55" s="220"/>
      <c r="AV55" s="220"/>
      <c r="AW55" s="220"/>
      <c r="AX55" s="220"/>
      <c r="AY55" s="1104"/>
    </row>
    <row r="56" spans="1:51" ht="23.25" customHeight="1">
      <c r="A56" s="122">
        <v>12</v>
      </c>
      <c r="B56" s="273">
        <f>IF($L$2="","",IF($L$2="ORIGINAL",'ORIGINAL BUDGET'!$B56,IF($L$2="BR1",'BR1'!$B56,IF($L$2="BR2",'BR2'!$B56,IF($L$2="BR3",'BR3'!$B56)))))</f>
        <v>0</v>
      </c>
      <c r="C56" s="1028">
        <f>IF($L$2="","",IF($L$2="ORIGINAL",'ORIGINAL BUDGET'!$C56,IF($L$2="BR1",'BR1'!$C56,IF($L$2="BR2",'BR2'!$C56,IF($L$2="BR3",'BR3'!$C56)))))</f>
        <v>0</v>
      </c>
      <c r="D56" s="860" t="str">
        <f t="shared" si="18"/>
        <v/>
      </c>
      <c r="E56" s="404"/>
      <c r="F56" s="589"/>
      <c r="G56" s="845" t="str">
        <f t="shared" si="19"/>
        <v/>
      </c>
      <c r="H56" s="811">
        <f t="shared" si="10"/>
        <v>0</v>
      </c>
      <c r="I56" s="840"/>
      <c r="J56" s="811">
        <f t="shared" si="20"/>
        <v>0</v>
      </c>
      <c r="K56" s="843"/>
      <c r="L56" s="811">
        <f t="shared" si="21"/>
        <v>0</v>
      </c>
      <c r="M56" s="843"/>
      <c r="N56" s="811">
        <f t="shared" si="22"/>
        <v>0</v>
      </c>
      <c r="O56" s="843"/>
      <c r="P56" s="811">
        <f t="shared" si="23"/>
        <v>0</v>
      </c>
      <c r="Q56" s="843"/>
      <c r="R56" s="811">
        <f t="shared" si="24"/>
        <v>0</v>
      </c>
      <c r="S56" s="843"/>
      <c r="T56" s="811">
        <f t="shared" si="25"/>
        <v>0</v>
      </c>
      <c r="U56" s="149"/>
      <c r="V56" s="492" t="str">
        <f>IF(AND('BR3'!$K$2="ACTIVE",'BR3'!H56&gt;0),"Yes",IF(AND('BR2'!$K$2="ACTIVE",'BR2'!H56&gt;0),"Yes",IF(AND('BR1'!$K$2="ACTIVE",'BR1'!H56&gt;0),"Yes",IF(AND('ORIGINAL BUDGET'!$K$2="ACTIVE",'ORIGINAL BUDGET'!H56&gt;0),"Yes",""))))</f>
        <v/>
      </c>
      <c r="W56" s="493"/>
      <c r="X56" s="325" t="str">
        <f>IF(AND('BR3'!$K$2="ACTIVE",'BR3'!J56&gt;0),"Yes",IF(AND('BR2'!$K$2="ACTIVE",'BR2'!J56&gt;0),"Yes",IF(AND('BR1'!$K$2="ACTIVE",'BR1'!J56&gt;0),"Yes",IF(AND('ORIGINAL BUDGET'!$K$2="ACTIVE",'ORIGINAL BUDGET'!J56&gt;0),"Yes",""))))</f>
        <v/>
      </c>
      <c r="Y56" s="493"/>
      <c r="Z56" s="325" t="str">
        <f>IF(AND('BR3'!$K$2="ACTIVE",'BR3'!L56&gt;0),"Yes",IF(AND('BR2'!$K$2="ACTIVE",'BR2'!L56&gt;0),"Yes",IF(AND('BR1'!$K$2="ACTIVE",'BR1'!L56&gt;0),"Yes",IF(AND('ORIGINAL BUDGET'!$K$2="ACTIVE",'ORIGINAL BUDGET'!L56&gt;0),"Yes",""))))</f>
        <v/>
      </c>
      <c r="AA56" s="493"/>
      <c r="AB56" s="325" t="str">
        <f>IF(AND('BR3'!$K$2="ACTIVE",'BR3'!N56&gt;0),"Yes",IF(AND('BR2'!$K$2="ACTIVE",'BR2'!N56&gt;0),"Yes",IF(AND('BR1'!$K$2="ACTIVE",'BR1'!N56&gt;0),"Yes",IF(AND('ORIGINAL BUDGET'!$K$2="ACTIVE",'ORIGINAL BUDGET'!N56&gt;0),"Yes",""))))</f>
        <v/>
      </c>
      <c r="AC56" s="493"/>
      <c r="AD56" s="325" t="str">
        <f>IF(AND('BR3'!$K$2="ACTIVE",'BR3'!P56&gt;0),"Yes",IF(AND('BR2'!$K$2="ACTIVE",'BR2'!P56&gt;0),"Yes",IF(AND('BR1'!$K$2="ACTIVE",'BR1'!P56&gt;0),"Yes",IF(AND('ORIGINAL BUDGET'!$K$2="ACTIVE",'ORIGINAL BUDGET'!P56&gt;0),"Yes",""))))</f>
        <v/>
      </c>
      <c r="AE56" s="493"/>
      <c r="AF56" s="325" t="str">
        <f>IF(AND('BR3'!$K$2="ACTIVE",'BR3'!R56&gt;0),"Yes",IF(AND('BR2'!$K$2="ACTIVE",'BR2'!R56&gt;0),"Yes",IF(AND('BR1'!$K$2="ACTIVE",'BR1'!R56&gt;0),"Yes",IF(AND('ORIGINAL BUDGET'!$K$2="ACTIVE",'ORIGINAL BUDGET'!R56&gt;0),"Yes",""))))</f>
        <v/>
      </c>
      <c r="AG56" s="493"/>
      <c r="AH56" s="493" t="str">
        <f>IF(AND('BR3'!$K$2="ACTIVE",'BR3'!T56&gt;0),"Yes",IF(AND('BR2'!$K$2="ACTIVE",'BR2'!T56&gt;0),"Yes",IF(AND('BR1'!$K$2="ACTIVE",'BR1'!T56&gt;0),"Yes",IF(AND('ORIGINAL BUDGET'!$K$2="ACTIVE",'ORIGINAL BUDGET'!T56&gt;0),"Yes",""))))</f>
        <v/>
      </c>
      <c r="AI56" s="494"/>
      <c r="AJ56" s="218"/>
      <c r="AK56" s="448">
        <f t="shared" si="11"/>
        <v>0</v>
      </c>
      <c r="AL56" s="448">
        <f t="shared" si="12"/>
        <v>0</v>
      </c>
      <c r="AM56" s="448">
        <f t="shared" si="13"/>
        <v>0</v>
      </c>
      <c r="AN56" s="448">
        <f t="shared" si="14"/>
        <v>0</v>
      </c>
      <c r="AO56" s="448">
        <f t="shared" si="15"/>
        <v>0</v>
      </c>
      <c r="AP56" s="448">
        <f t="shared" si="16"/>
        <v>0</v>
      </c>
      <c r="AQ56" s="448">
        <f t="shared" si="17"/>
        <v>0</v>
      </c>
      <c r="AU56" s="220"/>
      <c r="AV56" s="220"/>
      <c r="AW56" s="220"/>
      <c r="AX56" s="220"/>
      <c r="AY56" s="1104"/>
    </row>
    <row r="57" spans="1:51" ht="23.25" customHeight="1">
      <c r="A57" s="122">
        <v>13</v>
      </c>
      <c r="B57" s="273">
        <f>IF($L$2="","",IF($L$2="ORIGINAL",'ORIGINAL BUDGET'!$B57,IF($L$2="BR1",'BR1'!$B57,IF($L$2="BR2",'BR2'!$B57,IF($L$2="BR3",'BR3'!$B57)))))</f>
        <v>0</v>
      </c>
      <c r="C57" s="1028">
        <f>IF($L$2="","",IF($L$2="ORIGINAL",'ORIGINAL BUDGET'!$C57,IF($L$2="BR1",'BR1'!$C57,IF($L$2="BR2",'BR2'!$C57,IF($L$2="BR3",'BR3'!$C57)))))</f>
        <v>0</v>
      </c>
      <c r="D57" s="860" t="str">
        <f t="shared" si="18"/>
        <v/>
      </c>
      <c r="E57" s="404"/>
      <c r="F57" s="589"/>
      <c r="G57" s="845" t="str">
        <f t="shared" si="19"/>
        <v/>
      </c>
      <c r="H57" s="811">
        <f t="shared" si="10"/>
        <v>0</v>
      </c>
      <c r="I57" s="840"/>
      <c r="J57" s="811">
        <f t="shared" si="20"/>
        <v>0</v>
      </c>
      <c r="K57" s="843"/>
      <c r="L57" s="811">
        <f t="shared" si="21"/>
        <v>0</v>
      </c>
      <c r="M57" s="843"/>
      <c r="N57" s="811">
        <f t="shared" si="22"/>
        <v>0</v>
      </c>
      <c r="O57" s="843"/>
      <c r="P57" s="811">
        <f t="shared" si="23"/>
        <v>0</v>
      </c>
      <c r="Q57" s="843"/>
      <c r="R57" s="811">
        <f t="shared" si="24"/>
        <v>0</v>
      </c>
      <c r="S57" s="843"/>
      <c r="T57" s="811">
        <f t="shared" si="25"/>
        <v>0</v>
      </c>
      <c r="U57" s="149"/>
      <c r="V57" s="492" t="str">
        <f>IF(AND('BR3'!$K$2="ACTIVE",'BR3'!H57&gt;0),"Yes",IF(AND('BR2'!$K$2="ACTIVE",'BR2'!H57&gt;0),"Yes",IF(AND('BR1'!$K$2="ACTIVE",'BR1'!H57&gt;0),"Yes",IF(AND('ORIGINAL BUDGET'!$K$2="ACTIVE",'ORIGINAL BUDGET'!H57&gt;0),"Yes",""))))</f>
        <v/>
      </c>
      <c r="W57" s="493"/>
      <c r="X57" s="325" t="str">
        <f>IF(AND('BR3'!$K$2="ACTIVE",'BR3'!J57&gt;0),"Yes",IF(AND('BR2'!$K$2="ACTIVE",'BR2'!J57&gt;0),"Yes",IF(AND('BR1'!$K$2="ACTIVE",'BR1'!J57&gt;0),"Yes",IF(AND('ORIGINAL BUDGET'!$K$2="ACTIVE",'ORIGINAL BUDGET'!J57&gt;0),"Yes",""))))</f>
        <v/>
      </c>
      <c r="Y57" s="493"/>
      <c r="Z57" s="325" t="str">
        <f>IF(AND('BR3'!$K$2="ACTIVE",'BR3'!L57&gt;0),"Yes",IF(AND('BR2'!$K$2="ACTIVE",'BR2'!L57&gt;0),"Yes",IF(AND('BR1'!$K$2="ACTIVE",'BR1'!L57&gt;0),"Yes",IF(AND('ORIGINAL BUDGET'!$K$2="ACTIVE",'ORIGINAL BUDGET'!L57&gt;0),"Yes",""))))</f>
        <v/>
      </c>
      <c r="AA57" s="493"/>
      <c r="AB57" s="325" t="str">
        <f>IF(AND('BR3'!$K$2="ACTIVE",'BR3'!N57&gt;0),"Yes",IF(AND('BR2'!$K$2="ACTIVE",'BR2'!N57&gt;0),"Yes",IF(AND('BR1'!$K$2="ACTIVE",'BR1'!N57&gt;0),"Yes",IF(AND('ORIGINAL BUDGET'!$K$2="ACTIVE",'ORIGINAL BUDGET'!N57&gt;0),"Yes",""))))</f>
        <v/>
      </c>
      <c r="AC57" s="493"/>
      <c r="AD57" s="325" t="str">
        <f>IF(AND('BR3'!$K$2="ACTIVE",'BR3'!P57&gt;0),"Yes",IF(AND('BR2'!$K$2="ACTIVE",'BR2'!P57&gt;0),"Yes",IF(AND('BR1'!$K$2="ACTIVE",'BR1'!P57&gt;0),"Yes",IF(AND('ORIGINAL BUDGET'!$K$2="ACTIVE",'ORIGINAL BUDGET'!P57&gt;0),"Yes",""))))</f>
        <v/>
      </c>
      <c r="AE57" s="493"/>
      <c r="AF57" s="325" t="str">
        <f>IF(AND('BR3'!$K$2="ACTIVE",'BR3'!R57&gt;0),"Yes",IF(AND('BR2'!$K$2="ACTIVE",'BR2'!R57&gt;0),"Yes",IF(AND('BR1'!$K$2="ACTIVE",'BR1'!R57&gt;0),"Yes",IF(AND('ORIGINAL BUDGET'!$K$2="ACTIVE",'ORIGINAL BUDGET'!R57&gt;0),"Yes",""))))</f>
        <v/>
      </c>
      <c r="AG57" s="493"/>
      <c r="AH57" s="493" t="str">
        <f>IF(AND('BR3'!$K$2="ACTIVE",'BR3'!T57&gt;0),"Yes",IF(AND('BR2'!$K$2="ACTIVE",'BR2'!T57&gt;0),"Yes",IF(AND('BR1'!$K$2="ACTIVE",'BR1'!T57&gt;0),"Yes",IF(AND('ORIGINAL BUDGET'!$K$2="ACTIVE",'ORIGINAL BUDGET'!T57&gt;0),"Yes",""))))</f>
        <v/>
      </c>
      <c r="AI57" s="494"/>
      <c r="AJ57" s="218"/>
      <c r="AK57" s="448">
        <f t="shared" si="11"/>
        <v>0</v>
      </c>
      <c r="AL57" s="448">
        <f t="shared" si="12"/>
        <v>0</v>
      </c>
      <c r="AM57" s="448">
        <f t="shared" si="13"/>
        <v>0</v>
      </c>
      <c r="AN57" s="448">
        <f t="shared" si="14"/>
        <v>0</v>
      </c>
      <c r="AO57" s="448">
        <f t="shared" si="15"/>
        <v>0</v>
      </c>
      <c r="AP57" s="448">
        <f t="shared" si="16"/>
        <v>0</v>
      </c>
      <c r="AQ57" s="448">
        <f t="shared" si="17"/>
        <v>0</v>
      </c>
      <c r="AU57" s="220"/>
      <c r="AV57" s="220"/>
      <c r="AW57" s="220"/>
      <c r="AX57" s="220"/>
      <c r="AY57" s="1104"/>
    </row>
    <row r="58" spans="1:51" ht="23.25" customHeight="1">
      <c r="A58" s="122">
        <v>14</v>
      </c>
      <c r="B58" s="273">
        <f>IF($L$2="","",IF($L$2="ORIGINAL",'ORIGINAL BUDGET'!$B58,IF($L$2="BR1",'BR1'!$B58,IF($L$2="BR2",'BR2'!$B58,IF($L$2="BR3",'BR3'!$B58)))))</f>
        <v>0</v>
      </c>
      <c r="C58" s="1028">
        <f>IF($L$2="","",IF($L$2="ORIGINAL",'ORIGINAL BUDGET'!$C58,IF($L$2="BR1",'BR1'!$C58,IF($L$2="BR2",'BR2'!$C58,IF($L$2="BR3",'BR3'!$C58)))))</f>
        <v>0</v>
      </c>
      <c r="D58" s="860" t="str">
        <f t="shared" si="18"/>
        <v/>
      </c>
      <c r="E58" s="404"/>
      <c r="F58" s="589"/>
      <c r="G58" s="845" t="str">
        <f t="shared" si="19"/>
        <v/>
      </c>
      <c r="H58" s="811">
        <f t="shared" si="10"/>
        <v>0</v>
      </c>
      <c r="I58" s="840"/>
      <c r="J58" s="811">
        <f t="shared" si="20"/>
        <v>0</v>
      </c>
      <c r="K58" s="843"/>
      <c r="L58" s="811">
        <f t="shared" si="21"/>
        <v>0</v>
      </c>
      <c r="M58" s="843"/>
      <c r="N58" s="811">
        <f t="shared" si="22"/>
        <v>0</v>
      </c>
      <c r="O58" s="843"/>
      <c r="P58" s="811">
        <f t="shared" si="23"/>
        <v>0</v>
      </c>
      <c r="Q58" s="843"/>
      <c r="R58" s="811">
        <f t="shared" si="24"/>
        <v>0</v>
      </c>
      <c r="S58" s="843"/>
      <c r="T58" s="811">
        <f t="shared" si="25"/>
        <v>0</v>
      </c>
      <c r="U58" s="149"/>
      <c r="V58" s="492" t="str">
        <f>IF(AND('BR3'!$K$2="ACTIVE",'BR3'!H58&gt;0),"Yes",IF(AND('BR2'!$K$2="ACTIVE",'BR2'!H58&gt;0),"Yes",IF(AND('BR1'!$K$2="ACTIVE",'BR1'!H58&gt;0),"Yes",IF(AND('ORIGINAL BUDGET'!$K$2="ACTIVE",'ORIGINAL BUDGET'!H58&gt;0),"Yes",""))))</f>
        <v/>
      </c>
      <c r="W58" s="493"/>
      <c r="X58" s="325" t="str">
        <f>IF(AND('BR3'!$K$2="ACTIVE",'BR3'!J58&gt;0),"Yes",IF(AND('BR2'!$K$2="ACTIVE",'BR2'!J58&gt;0),"Yes",IF(AND('BR1'!$K$2="ACTIVE",'BR1'!J58&gt;0),"Yes",IF(AND('ORIGINAL BUDGET'!$K$2="ACTIVE",'ORIGINAL BUDGET'!J58&gt;0),"Yes",""))))</f>
        <v/>
      </c>
      <c r="Y58" s="493"/>
      <c r="Z58" s="325" t="str">
        <f>IF(AND('BR3'!$K$2="ACTIVE",'BR3'!L58&gt;0),"Yes",IF(AND('BR2'!$K$2="ACTIVE",'BR2'!L58&gt;0),"Yes",IF(AND('BR1'!$K$2="ACTIVE",'BR1'!L58&gt;0),"Yes",IF(AND('ORIGINAL BUDGET'!$K$2="ACTIVE",'ORIGINAL BUDGET'!L58&gt;0),"Yes",""))))</f>
        <v/>
      </c>
      <c r="AA58" s="493"/>
      <c r="AB58" s="325" t="str">
        <f>IF(AND('BR3'!$K$2="ACTIVE",'BR3'!N58&gt;0),"Yes",IF(AND('BR2'!$K$2="ACTIVE",'BR2'!N58&gt;0),"Yes",IF(AND('BR1'!$K$2="ACTIVE",'BR1'!N58&gt;0),"Yes",IF(AND('ORIGINAL BUDGET'!$K$2="ACTIVE",'ORIGINAL BUDGET'!N58&gt;0),"Yes",""))))</f>
        <v/>
      </c>
      <c r="AC58" s="493"/>
      <c r="AD58" s="325" t="str">
        <f>IF(AND('BR3'!$K$2="ACTIVE",'BR3'!P58&gt;0),"Yes",IF(AND('BR2'!$K$2="ACTIVE",'BR2'!P58&gt;0),"Yes",IF(AND('BR1'!$K$2="ACTIVE",'BR1'!P58&gt;0),"Yes",IF(AND('ORIGINAL BUDGET'!$K$2="ACTIVE",'ORIGINAL BUDGET'!P58&gt;0),"Yes",""))))</f>
        <v/>
      </c>
      <c r="AE58" s="493"/>
      <c r="AF58" s="325" t="str">
        <f>IF(AND('BR3'!$K$2="ACTIVE",'BR3'!R58&gt;0),"Yes",IF(AND('BR2'!$K$2="ACTIVE",'BR2'!R58&gt;0),"Yes",IF(AND('BR1'!$K$2="ACTIVE",'BR1'!R58&gt;0),"Yes",IF(AND('ORIGINAL BUDGET'!$K$2="ACTIVE",'ORIGINAL BUDGET'!R58&gt;0),"Yes",""))))</f>
        <v/>
      </c>
      <c r="AG58" s="493"/>
      <c r="AH58" s="493" t="str">
        <f>IF(AND('BR3'!$K$2="ACTIVE",'BR3'!T58&gt;0),"Yes",IF(AND('BR2'!$K$2="ACTIVE",'BR2'!T58&gt;0),"Yes",IF(AND('BR1'!$K$2="ACTIVE",'BR1'!T58&gt;0),"Yes",IF(AND('ORIGINAL BUDGET'!$K$2="ACTIVE",'ORIGINAL BUDGET'!T58&gt;0),"Yes",""))))</f>
        <v/>
      </c>
      <c r="AI58" s="494"/>
      <c r="AJ58" s="218"/>
      <c r="AK58" s="448">
        <f t="shared" si="11"/>
        <v>0</v>
      </c>
      <c r="AL58" s="448">
        <f t="shared" si="12"/>
        <v>0</v>
      </c>
      <c r="AM58" s="448">
        <f t="shared" si="13"/>
        <v>0</v>
      </c>
      <c r="AN58" s="448">
        <f t="shared" si="14"/>
        <v>0</v>
      </c>
      <c r="AO58" s="448">
        <f t="shared" si="15"/>
        <v>0</v>
      </c>
      <c r="AP58" s="448">
        <f t="shared" si="16"/>
        <v>0</v>
      </c>
      <c r="AQ58" s="448">
        <f t="shared" si="17"/>
        <v>0</v>
      </c>
      <c r="AU58" s="220"/>
      <c r="AV58" s="220"/>
      <c r="AW58" s="220"/>
      <c r="AX58" s="220"/>
      <c r="AY58" s="1104"/>
    </row>
    <row r="59" spans="1:51" ht="23.25" customHeight="1" thickBot="1">
      <c r="A59" s="122">
        <v>15</v>
      </c>
      <c r="B59" s="273">
        <f>IF($L$2="","",IF($L$2="ORIGINAL",'ORIGINAL BUDGET'!$B59,IF($L$2="BR1",'BR1'!$B59,IF($L$2="BR2",'BR2'!$B59,IF($L$2="BR3",'BR3'!$B59)))))</f>
        <v>0</v>
      </c>
      <c r="C59" s="1028">
        <f>IF($L$2="","",IF($L$2="ORIGINAL",'ORIGINAL BUDGET'!$C59,IF($L$2="BR1",'BR1'!$C59,IF($L$2="BR2",'BR2'!$C59,IF($L$2="BR3",'BR3'!$C59)))))</f>
        <v>0</v>
      </c>
      <c r="D59" s="860" t="str">
        <f t="shared" si="18"/>
        <v/>
      </c>
      <c r="E59" s="404"/>
      <c r="F59" s="589"/>
      <c r="G59" s="845" t="str">
        <f t="shared" si="19"/>
        <v/>
      </c>
      <c r="H59" s="811">
        <f t="shared" si="10"/>
        <v>0</v>
      </c>
      <c r="I59" s="840"/>
      <c r="J59" s="811">
        <f t="shared" si="20"/>
        <v>0</v>
      </c>
      <c r="K59" s="843"/>
      <c r="L59" s="811">
        <f t="shared" si="21"/>
        <v>0</v>
      </c>
      <c r="M59" s="843"/>
      <c r="N59" s="811">
        <f t="shared" si="22"/>
        <v>0</v>
      </c>
      <c r="O59" s="843"/>
      <c r="P59" s="811">
        <f t="shared" si="23"/>
        <v>0</v>
      </c>
      <c r="Q59" s="843"/>
      <c r="R59" s="811">
        <f t="shared" si="24"/>
        <v>0</v>
      </c>
      <c r="S59" s="843"/>
      <c r="T59" s="811">
        <f t="shared" si="25"/>
        <v>0</v>
      </c>
      <c r="U59" s="149"/>
      <c r="V59" s="492" t="str">
        <f>IF(AND('BR3'!$K$2="ACTIVE",'BR3'!H59&gt;0),"Yes",IF(AND('BR2'!$K$2="ACTIVE",'BR2'!H59&gt;0),"Yes",IF(AND('BR1'!$K$2="ACTIVE",'BR1'!H59&gt;0),"Yes",IF(AND('ORIGINAL BUDGET'!$K$2="ACTIVE",'ORIGINAL BUDGET'!H59&gt;0),"Yes",""))))</f>
        <v/>
      </c>
      <c r="W59" s="493"/>
      <c r="X59" s="325" t="str">
        <f>IF(AND('BR3'!$K$2="ACTIVE",'BR3'!J59&gt;0),"Yes",IF(AND('BR2'!$K$2="ACTIVE",'BR2'!J59&gt;0),"Yes",IF(AND('BR1'!$K$2="ACTIVE",'BR1'!J59&gt;0),"Yes",IF(AND('ORIGINAL BUDGET'!$K$2="ACTIVE",'ORIGINAL BUDGET'!J59&gt;0),"Yes",""))))</f>
        <v/>
      </c>
      <c r="Y59" s="493"/>
      <c r="Z59" s="325" t="str">
        <f>IF(AND('BR3'!$K$2="ACTIVE",'BR3'!L59&gt;0),"Yes",IF(AND('BR2'!$K$2="ACTIVE",'BR2'!L59&gt;0),"Yes",IF(AND('BR1'!$K$2="ACTIVE",'BR1'!L59&gt;0),"Yes",IF(AND('ORIGINAL BUDGET'!$K$2="ACTIVE",'ORIGINAL BUDGET'!L59&gt;0),"Yes",""))))</f>
        <v/>
      </c>
      <c r="AA59" s="493"/>
      <c r="AB59" s="325" t="str">
        <f>IF(AND('BR3'!$K$2="ACTIVE",'BR3'!N59&gt;0),"Yes",IF(AND('BR2'!$K$2="ACTIVE",'BR2'!N59&gt;0),"Yes",IF(AND('BR1'!$K$2="ACTIVE",'BR1'!N59&gt;0),"Yes",IF(AND('ORIGINAL BUDGET'!$K$2="ACTIVE",'ORIGINAL BUDGET'!N59&gt;0),"Yes",""))))</f>
        <v/>
      </c>
      <c r="AC59" s="493"/>
      <c r="AD59" s="325" t="str">
        <f>IF(AND('BR3'!$K$2="ACTIVE",'BR3'!P59&gt;0),"Yes",IF(AND('BR2'!$K$2="ACTIVE",'BR2'!P59&gt;0),"Yes",IF(AND('BR1'!$K$2="ACTIVE",'BR1'!P59&gt;0),"Yes",IF(AND('ORIGINAL BUDGET'!$K$2="ACTIVE",'ORIGINAL BUDGET'!P59&gt;0),"Yes",""))))</f>
        <v/>
      </c>
      <c r="AE59" s="493"/>
      <c r="AF59" s="325" t="str">
        <f>IF(AND('BR3'!$K$2="ACTIVE",'BR3'!R59&gt;0),"Yes",IF(AND('BR2'!$K$2="ACTIVE",'BR2'!R59&gt;0),"Yes",IF(AND('BR1'!$K$2="ACTIVE",'BR1'!R59&gt;0),"Yes",IF(AND('ORIGINAL BUDGET'!$K$2="ACTIVE",'ORIGINAL BUDGET'!R59&gt;0),"Yes",""))))</f>
        <v/>
      </c>
      <c r="AG59" s="493"/>
      <c r="AH59" s="493" t="str">
        <f>IF(AND('BR3'!$K$2="ACTIVE",'BR3'!T59&gt;0),"Yes",IF(AND('BR2'!$K$2="ACTIVE",'BR2'!T59&gt;0),"Yes",IF(AND('BR1'!$K$2="ACTIVE",'BR1'!T59&gt;0),"Yes",IF(AND('ORIGINAL BUDGET'!$K$2="ACTIVE",'ORIGINAL BUDGET'!T59&gt;0),"Yes",""))))</f>
        <v/>
      </c>
      <c r="AI59" s="494"/>
      <c r="AJ59" s="218"/>
      <c r="AK59" s="448">
        <f t="shared" si="11"/>
        <v>0</v>
      </c>
      <c r="AL59" s="448">
        <f t="shared" si="12"/>
        <v>0</v>
      </c>
      <c r="AM59" s="448">
        <f t="shared" si="13"/>
        <v>0</v>
      </c>
      <c r="AN59" s="448">
        <f t="shared" si="14"/>
        <v>0</v>
      </c>
      <c r="AO59" s="448">
        <f t="shared" si="15"/>
        <v>0</v>
      </c>
      <c r="AP59" s="448">
        <f t="shared" si="16"/>
        <v>0</v>
      </c>
      <c r="AQ59" s="448">
        <f t="shared" si="17"/>
        <v>0</v>
      </c>
      <c r="AU59" s="220"/>
      <c r="AV59" s="220"/>
      <c r="AW59" s="220"/>
      <c r="AX59" s="220"/>
      <c r="AY59" s="1104"/>
    </row>
    <row r="60" spans="1:51" ht="23.25" hidden="1" customHeight="1">
      <c r="A60" s="122">
        <v>16</v>
      </c>
      <c r="B60" s="273">
        <f>IF($L$2="","",IF($L$2="ORIGINAL",'ORIGINAL BUDGET'!$B60,IF($L$2="BR1",'BR1'!$B60,IF($L$2="BR2",'BR2'!$B60,IF($L$2="BR3",'BR3'!$B60)))))</f>
        <v>0</v>
      </c>
      <c r="C60" s="1028">
        <f>IF($L$2="","",IF($L$2="ORIGINAL",'ORIGINAL BUDGET'!$C60,IF($L$2="BR1",'BR1'!$C60,IF($L$2="BR2",'BR2'!$C60,IF($L$2="BR3",'BR3'!$C60)))))</f>
        <v>0</v>
      </c>
      <c r="D60" s="860" t="str">
        <f t="shared" si="18"/>
        <v/>
      </c>
      <c r="E60" s="404"/>
      <c r="F60" s="589"/>
      <c r="G60" s="845" t="str">
        <f t="shared" si="19"/>
        <v/>
      </c>
      <c r="H60" s="811">
        <f t="shared" si="10"/>
        <v>0</v>
      </c>
      <c r="I60" s="840"/>
      <c r="J60" s="811">
        <f t="shared" si="20"/>
        <v>0</v>
      </c>
      <c r="K60" s="843"/>
      <c r="L60" s="811">
        <f t="shared" si="21"/>
        <v>0</v>
      </c>
      <c r="M60" s="843"/>
      <c r="N60" s="811">
        <f t="shared" si="22"/>
        <v>0</v>
      </c>
      <c r="O60" s="843"/>
      <c r="P60" s="811">
        <f t="shared" si="23"/>
        <v>0</v>
      </c>
      <c r="Q60" s="843"/>
      <c r="R60" s="811">
        <f t="shared" si="24"/>
        <v>0</v>
      </c>
      <c r="S60" s="843"/>
      <c r="T60" s="811">
        <f t="shared" si="25"/>
        <v>0</v>
      </c>
      <c r="U60" s="149"/>
      <c r="V60" s="492" t="str">
        <f>IF(AND('BR3'!$K$2="ACTIVE",'BR3'!H60&gt;0),"Yes",IF(AND('BR2'!$K$2="ACTIVE",'BR2'!H60&gt;0),"Yes",IF(AND('BR1'!$K$2="ACTIVE",'BR1'!H60&gt;0),"Yes",IF(AND('ORIGINAL BUDGET'!$K$2="ACTIVE",'ORIGINAL BUDGET'!H60&gt;0),"Yes",""))))</f>
        <v/>
      </c>
      <c r="W60" s="493"/>
      <c r="X60" s="325" t="str">
        <f>IF(AND('BR3'!$K$2="ACTIVE",'BR3'!J60&gt;0),"Yes",IF(AND('BR2'!$K$2="ACTIVE",'BR2'!J60&gt;0),"Yes",IF(AND('BR1'!$K$2="ACTIVE",'BR1'!J60&gt;0),"Yes",IF(AND('ORIGINAL BUDGET'!$K$2="ACTIVE",'ORIGINAL BUDGET'!J60&gt;0),"Yes",""))))</f>
        <v/>
      </c>
      <c r="Y60" s="493"/>
      <c r="Z60" s="325" t="str">
        <f>IF(AND('BR3'!$K$2="ACTIVE",'BR3'!L60&gt;0),"Yes",IF(AND('BR2'!$K$2="ACTIVE",'BR2'!L60&gt;0),"Yes",IF(AND('BR1'!$K$2="ACTIVE",'BR1'!L60&gt;0),"Yes",IF(AND('ORIGINAL BUDGET'!$K$2="ACTIVE",'ORIGINAL BUDGET'!L60&gt;0),"Yes",""))))</f>
        <v/>
      </c>
      <c r="AA60" s="493"/>
      <c r="AB60" s="325" t="str">
        <f>IF(AND('BR3'!$K$2="ACTIVE",'BR3'!N60&gt;0),"Yes",IF(AND('BR2'!$K$2="ACTIVE",'BR2'!N60&gt;0),"Yes",IF(AND('BR1'!$K$2="ACTIVE",'BR1'!N60&gt;0),"Yes",IF(AND('ORIGINAL BUDGET'!$K$2="ACTIVE",'ORIGINAL BUDGET'!N60&gt;0),"Yes",""))))</f>
        <v/>
      </c>
      <c r="AC60" s="493"/>
      <c r="AD60" s="325" t="str">
        <f>IF(AND('BR3'!$K$2="ACTIVE",'BR3'!P60&gt;0),"Yes",IF(AND('BR2'!$K$2="ACTIVE",'BR2'!P60&gt;0),"Yes",IF(AND('BR1'!$K$2="ACTIVE",'BR1'!P60&gt;0),"Yes",IF(AND('ORIGINAL BUDGET'!$K$2="ACTIVE",'ORIGINAL BUDGET'!P60&gt;0),"Yes",""))))</f>
        <v/>
      </c>
      <c r="AE60" s="493"/>
      <c r="AF60" s="325" t="str">
        <f>IF(AND('BR3'!$K$2="ACTIVE",'BR3'!R60&gt;0),"Yes",IF(AND('BR2'!$K$2="ACTIVE",'BR2'!R60&gt;0),"Yes",IF(AND('BR1'!$K$2="ACTIVE",'BR1'!R60&gt;0),"Yes",IF(AND('ORIGINAL BUDGET'!$K$2="ACTIVE",'ORIGINAL BUDGET'!R60&gt;0),"Yes",""))))</f>
        <v/>
      </c>
      <c r="AG60" s="493"/>
      <c r="AH60" s="493" t="str">
        <f>IF(AND('BR3'!$K$2="ACTIVE",'BR3'!T60&gt;0),"Yes",IF(AND('BR2'!$K$2="ACTIVE",'BR2'!T60&gt;0),"Yes",IF(AND('BR1'!$K$2="ACTIVE",'BR1'!T60&gt;0),"Yes",IF(AND('ORIGINAL BUDGET'!$K$2="ACTIVE",'ORIGINAL BUDGET'!T60&gt;0),"Yes",""))))</f>
        <v/>
      </c>
      <c r="AI60" s="494"/>
      <c r="AJ60" s="218"/>
      <c r="AK60" s="448">
        <f t="shared" si="11"/>
        <v>0</v>
      </c>
      <c r="AL60" s="448">
        <f t="shared" si="12"/>
        <v>0</v>
      </c>
      <c r="AM60" s="448">
        <f t="shared" si="13"/>
        <v>0</v>
      </c>
      <c r="AN60" s="448">
        <f t="shared" si="14"/>
        <v>0</v>
      </c>
      <c r="AO60" s="448">
        <f t="shared" si="15"/>
        <v>0</v>
      </c>
      <c r="AP60" s="448">
        <f t="shared" si="16"/>
        <v>0</v>
      </c>
      <c r="AQ60" s="448">
        <f t="shared" si="17"/>
        <v>0</v>
      </c>
      <c r="AU60" s="220"/>
      <c r="AV60" s="220"/>
      <c r="AW60" s="220"/>
      <c r="AX60" s="220"/>
      <c r="AY60" s="1104"/>
    </row>
    <row r="61" spans="1:51" ht="23.25" hidden="1" customHeight="1">
      <c r="A61" s="124">
        <v>17</v>
      </c>
      <c r="B61" s="273">
        <f>IF($L$2="","",IF($L$2="ORIGINAL",'ORIGINAL BUDGET'!$B61,IF($L$2="BR1",'BR1'!$B61,IF($L$2="BR2",'BR2'!$B61,IF($L$2="BR3",'BR3'!$B61)))))</f>
        <v>0</v>
      </c>
      <c r="C61" s="1028">
        <f>IF($L$2="","",IF($L$2="ORIGINAL",'ORIGINAL BUDGET'!$C61,IF($L$2="BR1",'BR1'!$C61,IF($L$2="BR2",'BR2'!$C61,IF($L$2="BR3",'BR3'!$C61)))))</f>
        <v>0</v>
      </c>
      <c r="D61" s="860" t="str">
        <f t="shared" si="18"/>
        <v/>
      </c>
      <c r="E61" s="404"/>
      <c r="F61" s="589"/>
      <c r="G61" s="845" t="str">
        <f t="shared" si="19"/>
        <v/>
      </c>
      <c r="H61" s="811">
        <f t="shared" si="10"/>
        <v>0</v>
      </c>
      <c r="I61" s="840"/>
      <c r="J61" s="811">
        <f t="shared" si="20"/>
        <v>0</v>
      </c>
      <c r="K61" s="843"/>
      <c r="L61" s="811">
        <f t="shared" si="21"/>
        <v>0</v>
      </c>
      <c r="M61" s="843"/>
      <c r="N61" s="811">
        <f t="shared" si="22"/>
        <v>0</v>
      </c>
      <c r="O61" s="843"/>
      <c r="P61" s="811">
        <f t="shared" si="23"/>
        <v>0</v>
      </c>
      <c r="Q61" s="843"/>
      <c r="R61" s="811">
        <f t="shared" si="24"/>
        <v>0</v>
      </c>
      <c r="S61" s="843"/>
      <c r="T61" s="811">
        <f t="shared" si="25"/>
        <v>0</v>
      </c>
      <c r="U61" s="149"/>
      <c r="V61" s="492" t="str">
        <f>IF(AND('BR3'!$K$2="ACTIVE",'BR3'!H61&gt;0),"Yes",IF(AND('BR2'!$K$2="ACTIVE",'BR2'!H61&gt;0),"Yes",IF(AND('BR1'!$K$2="ACTIVE",'BR1'!H61&gt;0),"Yes",IF(AND('ORIGINAL BUDGET'!$K$2="ACTIVE",'ORIGINAL BUDGET'!H61&gt;0),"Yes",""))))</f>
        <v/>
      </c>
      <c r="W61" s="493"/>
      <c r="X61" s="325" t="str">
        <f>IF(AND('BR3'!$K$2="ACTIVE",'BR3'!J61&gt;0),"Yes",IF(AND('BR2'!$K$2="ACTIVE",'BR2'!J61&gt;0),"Yes",IF(AND('BR1'!$K$2="ACTIVE",'BR1'!J61&gt;0),"Yes",IF(AND('ORIGINAL BUDGET'!$K$2="ACTIVE",'ORIGINAL BUDGET'!J61&gt;0),"Yes",""))))</f>
        <v/>
      </c>
      <c r="Y61" s="493"/>
      <c r="Z61" s="325" t="str">
        <f>IF(AND('BR3'!$K$2="ACTIVE",'BR3'!L61&gt;0),"Yes",IF(AND('BR2'!$K$2="ACTIVE",'BR2'!L61&gt;0),"Yes",IF(AND('BR1'!$K$2="ACTIVE",'BR1'!L61&gt;0),"Yes",IF(AND('ORIGINAL BUDGET'!$K$2="ACTIVE",'ORIGINAL BUDGET'!L61&gt;0),"Yes",""))))</f>
        <v/>
      </c>
      <c r="AA61" s="493"/>
      <c r="AB61" s="325" t="str">
        <f>IF(AND('BR3'!$K$2="ACTIVE",'BR3'!N61&gt;0),"Yes",IF(AND('BR2'!$K$2="ACTIVE",'BR2'!N61&gt;0),"Yes",IF(AND('BR1'!$K$2="ACTIVE",'BR1'!N61&gt;0),"Yes",IF(AND('ORIGINAL BUDGET'!$K$2="ACTIVE",'ORIGINAL BUDGET'!N61&gt;0),"Yes",""))))</f>
        <v/>
      </c>
      <c r="AC61" s="493"/>
      <c r="AD61" s="325" t="str">
        <f>IF(AND('BR3'!$K$2="ACTIVE",'BR3'!P61&gt;0),"Yes",IF(AND('BR2'!$K$2="ACTIVE",'BR2'!P61&gt;0),"Yes",IF(AND('BR1'!$K$2="ACTIVE",'BR1'!P61&gt;0),"Yes",IF(AND('ORIGINAL BUDGET'!$K$2="ACTIVE",'ORIGINAL BUDGET'!P61&gt;0),"Yes",""))))</f>
        <v/>
      </c>
      <c r="AE61" s="493"/>
      <c r="AF61" s="325" t="str">
        <f>IF(AND('BR3'!$K$2="ACTIVE",'BR3'!R61&gt;0),"Yes",IF(AND('BR2'!$K$2="ACTIVE",'BR2'!R61&gt;0),"Yes",IF(AND('BR1'!$K$2="ACTIVE",'BR1'!R61&gt;0),"Yes",IF(AND('ORIGINAL BUDGET'!$K$2="ACTIVE",'ORIGINAL BUDGET'!R61&gt;0),"Yes",""))))</f>
        <v/>
      </c>
      <c r="AG61" s="493"/>
      <c r="AH61" s="493" t="str">
        <f>IF(AND('BR3'!$K$2="ACTIVE",'BR3'!T61&gt;0),"Yes",IF(AND('BR2'!$K$2="ACTIVE",'BR2'!T61&gt;0),"Yes",IF(AND('BR1'!$K$2="ACTIVE",'BR1'!T61&gt;0),"Yes",IF(AND('ORIGINAL BUDGET'!$K$2="ACTIVE",'ORIGINAL BUDGET'!T61&gt;0),"Yes",""))))</f>
        <v/>
      </c>
      <c r="AI61" s="494"/>
      <c r="AJ61" s="218"/>
      <c r="AK61" s="448">
        <f t="shared" si="11"/>
        <v>0</v>
      </c>
      <c r="AL61" s="448">
        <f t="shared" si="12"/>
        <v>0</v>
      </c>
      <c r="AM61" s="448">
        <f t="shared" si="13"/>
        <v>0</v>
      </c>
      <c r="AN61" s="448">
        <f t="shared" si="14"/>
        <v>0</v>
      </c>
      <c r="AO61" s="448">
        <f t="shared" si="15"/>
        <v>0</v>
      </c>
      <c r="AP61" s="448">
        <f t="shared" si="16"/>
        <v>0</v>
      </c>
      <c r="AQ61" s="448">
        <f t="shared" si="17"/>
        <v>0</v>
      </c>
      <c r="AU61" s="220"/>
      <c r="AV61" s="220"/>
      <c r="AW61" s="220"/>
      <c r="AX61" s="220"/>
      <c r="AY61" s="1104"/>
    </row>
    <row r="62" spans="1:51" ht="23.25" hidden="1" customHeight="1">
      <c r="A62" s="122">
        <v>18</v>
      </c>
      <c r="B62" s="273">
        <f>IF($L$2="","",IF($L$2="ORIGINAL",'ORIGINAL BUDGET'!$B62,IF($L$2="BR1",'BR1'!$B62,IF($L$2="BR2",'BR2'!$B62,IF($L$2="BR3",'BR3'!$B62)))))</f>
        <v>0</v>
      </c>
      <c r="C62" s="1028">
        <f>IF($L$2="","",IF($L$2="ORIGINAL",'ORIGINAL BUDGET'!$C62,IF($L$2="BR1",'BR1'!$C62,IF($L$2="BR2",'BR2'!$C62,IF($L$2="BR3",'BR3'!$C62)))))</f>
        <v>0</v>
      </c>
      <c r="D62" s="860" t="str">
        <f t="shared" si="18"/>
        <v/>
      </c>
      <c r="E62" s="404"/>
      <c r="F62" s="589"/>
      <c r="G62" s="845" t="str">
        <f t="shared" si="19"/>
        <v/>
      </c>
      <c r="H62" s="811">
        <f t="shared" si="10"/>
        <v>0</v>
      </c>
      <c r="I62" s="840"/>
      <c r="J62" s="811">
        <f t="shared" si="20"/>
        <v>0</v>
      </c>
      <c r="K62" s="843"/>
      <c r="L62" s="811">
        <f t="shared" si="21"/>
        <v>0</v>
      </c>
      <c r="M62" s="843"/>
      <c r="N62" s="811">
        <f t="shared" si="22"/>
        <v>0</v>
      </c>
      <c r="O62" s="843"/>
      <c r="P62" s="811">
        <f t="shared" si="23"/>
        <v>0</v>
      </c>
      <c r="Q62" s="843"/>
      <c r="R62" s="811">
        <f t="shared" si="24"/>
        <v>0</v>
      </c>
      <c r="S62" s="843"/>
      <c r="T62" s="811">
        <f t="shared" si="25"/>
        <v>0</v>
      </c>
      <c r="U62" s="149"/>
      <c r="V62" s="492" t="str">
        <f>IF(AND('BR3'!$K$2="ACTIVE",'BR3'!H62&gt;0),"Yes",IF(AND('BR2'!$K$2="ACTIVE",'BR2'!H62&gt;0),"Yes",IF(AND('BR1'!$K$2="ACTIVE",'BR1'!H62&gt;0),"Yes",IF(AND('ORIGINAL BUDGET'!$K$2="ACTIVE",'ORIGINAL BUDGET'!H62&gt;0),"Yes",""))))</f>
        <v/>
      </c>
      <c r="W62" s="493"/>
      <c r="X62" s="325" t="str">
        <f>IF(AND('BR3'!$K$2="ACTIVE",'BR3'!J62&gt;0),"Yes",IF(AND('BR2'!$K$2="ACTIVE",'BR2'!J62&gt;0),"Yes",IF(AND('BR1'!$K$2="ACTIVE",'BR1'!J62&gt;0),"Yes",IF(AND('ORIGINAL BUDGET'!$K$2="ACTIVE",'ORIGINAL BUDGET'!J62&gt;0),"Yes",""))))</f>
        <v/>
      </c>
      <c r="Y62" s="493"/>
      <c r="Z62" s="325" t="str">
        <f>IF(AND('BR3'!$K$2="ACTIVE",'BR3'!L62&gt;0),"Yes",IF(AND('BR2'!$K$2="ACTIVE",'BR2'!L62&gt;0),"Yes",IF(AND('BR1'!$K$2="ACTIVE",'BR1'!L62&gt;0),"Yes",IF(AND('ORIGINAL BUDGET'!$K$2="ACTIVE",'ORIGINAL BUDGET'!L62&gt;0),"Yes",""))))</f>
        <v/>
      </c>
      <c r="AA62" s="493"/>
      <c r="AB62" s="325" t="str">
        <f>IF(AND('BR3'!$K$2="ACTIVE",'BR3'!N62&gt;0),"Yes",IF(AND('BR2'!$K$2="ACTIVE",'BR2'!N62&gt;0),"Yes",IF(AND('BR1'!$K$2="ACTIVE",'BR1'!N62&gt;0),"Yes",IF(AND('ORIGINAL BUDGET'!$K$2="ACTIVE",'ORIGINAL BUDGET'!N62&gt;0),"Yes",""))))</f>
        <v/>
      </c>
      <c r="AC62" s="493"/>
      <c r="AD62" s="325" t="str">
        <f>IF(AND('BR3'!$K$2="ACTIVE",'BR3'!P62&gt;0),"Yes",IF(AND('BR2'!$K$2="ACTIVE",'BR2'!P62&gt;0),"Yes",IF(AND('BR1'!$K$2="ACTIVE",'BR1'!P62&gt;0),"Yes",IF(AND('ORIGINAL BUDGET'!$K$2="ACTIVE",'ORIGINAL BUDGET'!P62&gt;0),"Yes",""))))</f>
        <v/>
      </c>
      <c r="AE62" s="493"/>
      <c r="AF62" s="325" t="str">
        <f>IF(AND('BR3'!$K$2="ACTIVE",'BR3'!R62&gt;0),"Yes",IF(AND('BR2'!$K$2="ACTIVE",'BR2'!R62&gt;0),"Yes",IF(AND('BR1'!$K$2="ACTIVE",'BR1'!R62&gt;0),"Yes",IF(AND('ORIGINAL BUDGET'!$K$2="ACTIVE",'ORIGINAL BUDGET'!R62&gt;0),"Yes",""))))</f>
        <v/>
      </c>
      <c r="AG62" s="493"/>
      <c r="AH62" s="493" t="str">
        <f>IF(AND('BR3'!$K$2="ACTIVE",'BR3'!T62&gt;0),"Yes",IF(AND('BR2'!$K$2="ACTIVE",'BR2'!T62&gt;0),"Yes",IF(AND('BR1'!$K$2="ACTIVE",'BR1'!T62&gt;0),"Yes",IF(AND('ORIGINAL BUDGET'!$K$2="ACTIVE",'ORIGINAL BUDGET'!T62&gt;0),"Yes",""))))</f>
        <v/>
      </c>
      <c r="AI62" s="494"/>
      <c r="AJ62" s="218"/>
      <c r="AK62" s="448">
        <f t="shared" si="11"/>
        <v>0</v>
      </c>
      <c r="AL62" s="448">
        <f t="shared" si="12"/>
        <v>0</v>
      </c>
      <c r="AM62" s="448">
        <f t="shared" si="13"/>
        <v>0</v>
      </c>
      <c r="AN62" s="448">
        <f t="shared" si="14"/>
        <v>0</v>
      </c>
      <c r="AO62" s="448">
        <f t="shared" si="15"/>
        <v>0</v>
      </c>
      <c r="AP62" s="448">
        <f t="shared" si="16"/>
        <v>0</v>
      </c>
      <c r="AQ62" s="448">
        <f t="shared" si="17"/>
        <v>0</v>
      </c>
      <c r="AU62" s="220"/>
      <c r="AV62" s="220"/>
      <c r="AW62" s="220"/>
      <c r="AX62" s="220"/>
      <c r="AY62" s="1104"/>
    </row>
    <row r="63" spans="1:51" ht="23.25" hidden="1" customHeight="1">
      <c r="A63" s="124">
        <v>19</v>
      </c>
      <c r="B63" s="273">
        <f>IF($L$2="","",IF($L$2="ORIGINAL",'ORIGINAL BUDGET'!$B63,IF($L$2="BR1",'BR1'!$B63,IF($L$2="BR2",'BR2'!$B63,IF($L$2="BR3",'BR3'!$B63)))))</f>
        <v>0</v>
      </c>
      <c r="C63" s="1028">
        <f>IF($L$2="","",IF($L$2="ORIGINAL",'ORIGINAL BUDGET'!$C63,IF($L$2="BR1",'BR1'!$C63,IF($L$2="BR2",'BR2'!$C63,IF($L$2="BR3",'BR3'!$C63)))))</f>
        <v>0</v>
      </c>
      <c r="D63" s="860" t="str">
        <f t="shared" si="18"/>
        <v/>
      </c>
      <c r="E63" s="404"/>
      <c r="F63" s="589"/>
      <c r="G63" s="845" t="str">
        <f t="shared" si="19"/>
        <v/>
      </c>
      <c r="H63" s="811">
        <f t="shared" si="10"/>
        <v>0</v>
      </c>
      <c r="I63" s="840"/>
      <c r="J63" s="811">
        <f t="shared" si="20"/>
        <v>0</v>
      </c>
      <c r="K63" s="843"/>
      <c r="L63" s="811">
        <f t="shared" si="21"/>
        <v>0</v>
      </c>
      <c r="M63" s="843"/>
      <c r="N63" s="811">
        <f t="shared" si="22"/>
        <v>0</v>
      </c>
      <c r="O63" s="843"/>
      <c r="P63" s="811">
        <f t="shared" si="23"/>
        <v>0</v>
      </c>
      <c r="Q63" s="843"/>
      <c r="R63" s="811">
        <f t="shared" si="24"/>
        <v>0</v>
      </c>
      <c r="S63" s="843"/>
      <c r="T63" s="811">
        <f t="shared" si="25"/>
        <v>0</v>
      </c>
      <c r="U63" s="149"/>
      <c r="V63" s="492" t="str">
        <f>IF(AND('BR3'!$K$2="ACTIVE",'BR3'!H63&gt;0),"Yes",IF(AND('BR2'!$K$2="ACTIVE",'BR2'!H63&gt;0),"Yes",IF(AND('BR1'!$K$2="ACTIVE",'BR1'!H63&gt;0),"Yes",IF(AND('ORIGINAL BUDGET'!$K$2="ACTIVE",'ORIGINAL BUDGET'!H63&gt;0),"Yes",""))))</f>
        <v/>
      </c>
      <c r="W63" s="493"/>
      <c r="X63" s="325" t="str">
        <f>IF(AND('BR3'!$K$2="ACTIVE",'BR3'!J63&gt;0),"Yes",IF(AND('BR2'!$K$2="ACTIVE",'BR2'!J63&gt;0),"Yes",IF(AND('BR1'!$K$2="ACTIVE",'BR1'!J63&gt;0),"Yes",IF(AND('ORIGINAL BUDGET'!$K$2="ACTIVE",'ORIGINAL BUDGET'!J63&gt;0),"Yes",""))))</f>
        <v/>
      </c>
      <c r="Y63" s="493"/>
      <c r="Z63" s="325" t="str">
        <f>IF(AND('BR3'!$K$2="ACTIVE",'BR3'!L63&gt;0),"Yes",IF(AND('BR2'!$K$2="ACTIVE",'BR2'!L63&gt;0),"Yes",IF(AND('BR1'!$K$2="ACTIVE",'BR1'!L63&gt;0),"Yes",IF(AND('ORIGINAL BUDGET'!$K$2="ACTIVE",'ORIGINAL BUDGET'!L63&gt;0),"Yes",""))))</f>
        <v/>
      </c>
      <c r="AA63" s="493"/>
      <c r="AB63" s="325" t="str">
        <f>IF(AND('BR3'!$K$2="ACTIVE",'BR3'!N63&gt;0),"Yes",IF(AND('BR2'!$K$2="ACTIVE",'BR2'!N63&gt;0),"Yes",IF(AND('BR1'!$K$2="ACTIVE",'BR1'!N63&gt;0),"Yes",IF(AND('ORIGINAL BUDGET'!$K$2="ACTIVE",'ORIGINAL BUDGET'!N63&gt;0),"Yes",""))))</f>
        <v/>
      </c>
      <c r="AC63" s="493"/>
      <c r="AD63" s="325" t="str">
        <f>IF(AND('BR3'!$K$2="ACTIVE",'BR3'!P63&gt;0),"Yes",IF(AND('BR2'!$K$2="ACTIVE",'BR2'!P63&gt;0),"Yes",IF(AND('BR1'!$K$2="ACTIVE",'BR1'!P63&gt;0),"Yes",IF(AND('ORIGINAL BUDGET'!$K$2="ACTIVE",'ORIGINAL BUDGET'!P63&gt;0),"Yes",""))))</f>
        <v/>
      </c>
      <c r="AE63" s="493"/>
      <c r="AF63" s="325" t="str">
        <f>IF(AND('BR3'!$K$2="ACTIVE",'BR3'!R63&gt;0),"Yes",IF(AND('BR2'!$K$2="ACTIVE",'BR2'!R63&gt;0),"Yes",IF(AND('BR1'!$K$2="ACTIVE",'BR1'!R63&gt;0),"Yes",IF(AND('ORIGINAL BUDGET'!$K$2="ACTIVE",'ORIGINAL BUDGET'!R63&gt;0),"Yes",""))))</f>
        <v/>
      </c>
      <c r="AG63" s="493"/>
      <c r="AH63" s="493" t="str">
        <f>IF(AND('BR3'!$K$2="ACTIVE",'BR3'!T63&gt;0),"Yes",IF(AND('BR2'!$K$2="ACTIVE",'BR2'!T63&gt;0),"Yes",IF(AND('BR1'!$K$2="ACTIVE",'BR1'!T63&gt;0),"Yes",IF(AND('ORIGINAL BUDGET'!$K$2="ACTIVE",'ORIGINAL BUDGET'!T63&gt;0),"Yes",""))))</f>
        <v/>
      </c>
      <c r="AI63" s="494"/>
      <c r="AJ63" s="218"/>
      <c r="AK63" s="448">
        <f t="shared" si="11"/>
        <v>0</v>
      </c>
      <c r="AL63" s="448">
        <f t="shared" si="12"/>
        <v>0</v>
      </c>
      <c r="AM63" s="448">
        <f t="shared" si="13"/>
        <v>0</v>
      </c>
      <c r="AN63" s="448">
        <f t="shared" si="14"/>
        <v>0</v>
      </c>
      <c r="AO63" s="448">
        <f t="shared" si="15"/>
        <v>0</v>
      </c>
      <c r="AP63" s="448">
        <f t="shared" si="16"/>
        <v>0</v>
      </c>
      <c r="AQ63" s="448">
        <f t="shared" si="17"/>
        <v>0</v>
      </c>
      <c r="AU63" s="220"/>
      <c r="AV63" s="220"/>
      <c r="AW63" s="220"/>
      <c r="AX63" s="220"/>
      <c r="AY63" s="1104"/>
    </row>
    <row r="64" spans="1:51" ht="23.25" hidden="1" customHeight="1">
      <c r="A64" s="124">
        <v>20</v>
      </c>
      <c r="B64" s="273">
        <f>IF($L$2="","",IF($L$2="ORIGINAL",'ORIGINAL BUDGET'!$B64,IF($L$2="BR1",'BR1'!$B64,IF($L$2="BR2",'BR2'!$B64,IF($L$2="BR3",'BR3'!$B64)))))</f>
        <v>0</v>
      </c>
      <c r="C64" s="1028">
        <f>IF($L$2="","",IF($L$2="ORIGINAL",'ORIGINAL BUDGET'!$C64,IF($L$2="BR1",'BR1'!$C64,IF($L$2="BR2",'BR2'!$C64,IF($L$2="BR3",'BR3'!$C64)))))</f>
        <v>0</v>
      </c>
      <c r="D64" s="860" t="str">
        <f t="shared" si="18"/>
        <v/>
      </c>
      <c r="E64" s="404"/>
      <c r="F64" s="589"/>
      <c r="G64" s="845" t="str">
        <f t="shared" si="19"/>
        <v/>
      </c>
      <c r="H64" s="811">
        <f t="shared" si="10"/>
        <v>0</v>
      </c>
      <c r="I64" s="840"/>
      <c r="J64" s="811">
        <f t="shared" si="20"/>
        <v>0</v>
      </c>
      <c r="K64" s="843"/>
      <c r="L64" s="811">
        <f t="shared" si="21"/>
        <v>0</v>
      </c>
      <c r="M64" s="843"/>
      <c r="N64" s="811">
        <f t="shared" si="22"/>
        <v>0</v>
      </c>
      <c r="O64" s="843"/>
      <c r="P64" s="811">
        <f t="shared" si="23"/>
        <v>0</v>
      </c>
      <c r="Q64" s="843"/>
      <c r="R64" s="811">
        <f t="shared" si="24"/>
        <v>0</v>
      </c>
      <c r="S64" s="843"/>
      <c r="T64" s="811">
        <f t="shared" si="25"/>
        <v>0</v>
      </c>
      <c r="U64" s="149"/>
      <c r="V64" s="492" t="str">
        <f>IF(AND('BR3'!$K$2="ACTIVE",'BR3'!H64&gt;0),"Yes",IF(AND('BR2'!$K$2="ACTIVE",'BR2'!H64&gt;0),"Yes",IF(AND('BR1'!$K$2="ACTIVE",'BR1'!H64&gt;0),"Yes",IF(AND('ORIGINAL BUDGET'!$K$2="ACTIVE",'ORIGINAL BUDGET'!H64&gt;0),"Yes",""))))</f>
        <v/>
      </c>
      <c r="W64" s="493"/>
      <c r="X64" s="325" t="str">
        <f>IF(AND('BR3'!$K$2="ACTIVE",'BR3'!J64&gt;0),"Yes",IF(AND('BR2'!$K$2="ACTIVE",'BR2'!J64&gt;0),"Yes",IF(AND('BR1'!$K$2="ACTIVE",'BR1'!J64&gt;0),"Yes",IF(AND('ORIGINAL BUDGET'!$K$2="ACTIVE",'ORIGINAL BUDGET'!J64&gt;0),"Yes",""))))</f>
        <v/>
      </c>
      <c r="Y64" s="493"/>
      <c r="Z64" s="325" t="str">
        <f>IF(AND('BR3'!$K$2="ACTIVE",'BR3'!L64&gt;0),"Yes",IF(AND('BR2'!$K$2="ACTIVE",'BR2'!L64&gt;0),"Yes",IF(AND('BR1'!$K$2="ACTIVE",'BR1'!L64&gt;0),"Yes",IF(AND('ORIGINAL BUDGET'!$K$2="ACTIVE",'ORIGINAL BUDGET'!L64&gt;0),"Yes",""))))</f>
        <v/>
      </c>
      <c r="AA64" s="493"/>
      <c r="AB64" s="325" t="str">
        <f>IF(AND('BR3'!$K$2="ACTIVE",'BR3'!N64&gt;0),"Yes",IF(AND('BR2'!$K$2="ACTIVE",'BR2'!N64&gt;0),"Yes",IF(AND('BR1'!$K$2="ACTIVE",'BR1'!N64&gt;0),"Yes",IF(AND('ORIGINAL BUDGET'!$K$2="ACTIVE",'ORIGINAL BUDGET'!N64&gt;0),"Yes",""))))</f>
        <v/>
      </c>
      <c r="AC64" s="493"/>
      <c r="AD64" s="325" t="str">
        <f>IF(AND('BR3'!$K$2="ACTIVE",'BR3'!P64&gt;0),"Yes",IF(AND('BR2'!$K$2="ACTIVE",'BR2'!P64&gt;0),"Yes",IF(AND('BR1'!$K$2="ACTIVE",'BR1'!P64&gt;0),"Yes",IF(AND('ORIGINAL BUDGET'!$K$2="ACTIVE",'ORIGINAL BUDGET'!P64&gt;0),"Yes",""))))</f>
        <v/>
      </c>
      <c r="AE64" s="493"/>
      <c r="AF64" s="325" t="str">
        <f>IF(AND('BR3'!$K$2="ACTIVE",'BR3'!R64&gt;0),"Yes",IF(AND('BR2'!$K$2="ACTIVE",'BR2'!R64&gt;0),"Yes",IF(AND('BR1'!$K$2="ACTIVE",'BR1'!R64&gt;0),"Yes",IF(AND('ORIGINAL BUDGET'!$K$2="ACTIVE",'ORIGINAL BUDGET'!R64&gt;0),"Yes",""))))</f>
        <v/>
      </c>
      <c r="AG64" s="493"/>
      <c r="AH64" s="493" t="str">
        <f>IF(AND('BR3'!$K$2="ACTIVE",'BR3'!T64&gt;0),"Yes",IF(AND('BR2'!$K$2="ACTIVE",'BR2'!T64&gt;0),"Yes",IF(AND('BR1'!$K$2="ACTIVE",'BR1'!T64&gt;0),"Yes",IF(AND('ORIGINAL BUDGET'!$K$2="ACTIVE",'ORIGINAL BUDGET'!T64&gt;0),"Yes",""))))</f>
        <v/>
      </c>
      <c r="AI64" s="494"/>
      <c r="AJ64" s="218"/>
      <c r="AK64" s="448">
        <f t="shared" si="11"/>
        <v>0</v>
      </c>
      <c r="AL64" s="448">
        <f t="shared" si="12"/>
        <v>0</v>
      </c>
      <c r="AM64" s="448">
        <f t="shared" si="13"/>
        <v>0</v>
      </c>
      <c r="AN64" s="448">
        <f t="shared" si="14"/>
        <v>0</v>
      </c>
      <c r="AO64" s="448">
        <f t="shared" si="15"/>
        <v>0</v>
      </c>
      <c r="AP64" s="448">
        <f t="shared" si="16"/>
        <v>0</v>
      </c>
      <c r="AQ64" s="448">
        <f t="shared" si="17"/>
        <v>0</v>
      </c>
      <c r="AU64" s="219"/>
      <c r="AV64" s="219"/>
      <c r="AW64" s="219"/>
      <c r="AX64" s="219"/>
      <c r="AY64" s="1104"/>
    </row>
    <row r="65" spans="1:53" ht="23.25" hidden="1" customHeight="1">
      <c r="A65" s="124">
        <v>21</v>
      </c>
      <c r="B65" s="273">
        <f>IF($L$2="","",IF($L$2="ORIGINAL",'ORIGINAL BUDGET'!$B65,IF($L$2="BR1",'BR1'!$B65,IF($L$2="BR2",'BR2'!$B65,IF($L$2="BR3",'BR3'!$B65)))))</f>
        <v>0</v>
      </c>
      <c r="C65" s="1028">
        <f>IF($L$2="","",IF($L$2="ORIGINAL",'ORIGINAL BUDGET'!$C65,IF($L$2="BR1",'BR1'!$C65,IF($L$2="BR2",'BR2'!$C65,IF($L$2="BR3",'BR3'!$C65)))))</f>
        <v>0</v>
      </c>
      <c r="D65" s="860" t="str">
        <f t="shared" si="18"/>
        <v/>
      </c>
      <c r="E65" s="404"/>
      <c r="F65" s="589"/>
      <c r="G65" s="845" t="str">
        <f t="shared" si="19"/>
        <v/>
      </c>
      <c r="H65" s="811">
        <f t="shared" si="10"/>
        <v>0</v>
      </c>
      <c r="I65" s="840"/>
      <c r="J65" s="811">
        <f t="shared" si="20"/>
        <v>0</v>
      </c>
      <c r="K65" s="843"/>
      <c r="L65" s="811">
        <f t="shared" si="21"/>
        <v>0</v>
      </c>
      <c r="M65" s="843"/>
      <c r="N65" s="811">
        <f t="shared" si="22"/>
        <v>0</v>
      </c>
      <c r="O65" s="843"/>
      <c r="P65" s="811">
        <f t="shared" si="23"/>
        <v>0</v>
      </c>
      <c r="Q65" s="843"/>
      <c r="R65" s="811">
        <f t="shared" si="24"/>
        <v>0</v>
      </c>
      <c r="S65" s="843"/>
      <c r="T65" s="811">
        <f t="shared" si="25"/>
        <v>0</v>
      </c>
      <c r="U65" s="149"/>
      <c r="V65" s="492" t="str">
        <f>IF(AND('BR3'!$K$2="ACTIVE",'BR3'!H65&gt;0),"Yes",IF(AND('BR2'!$K$2="ACTIVE",'BR2'!H65&gt;0),"Yes",IF(AND('BR1'!$K$2="ACTIVE",'BR1'!H65&gt;0),"Yes",IF(AND('ORIGINAL BUDGET'!$K$2="ACTIVE",'ORIGINAL BUDGET'!H65&gt;0),"Yes",""))))</f>
        <v/>
      </c>
      <c r="W65" s="493"/>
      <c r="X65" s="325" t="str">
        <f>IF(AND('BR3'!$K$2="ACTIVE",'BR3'!J65&gt;0),"Yes",IF(AND('BR2'!$K$2="ACTIVE",'BR2'!J65&gt;0),"Yes",IF(AND('BR1'!$K$2="ACTIVE",'BR1'!J65&gt;0),"Yes",IF(AND('ORIGINAL BUDGET'!$K$2="ACTIVE",'ORIGINAL BUDGET'!J65&gt;0),"Yes",""))))</f>
        <v/>
      </c>
      <c r="Y65" s="493"/>
      <c r="Z65" s="325" t="str">
        <f>IF(AND('BR3'!$K$2="ACTIVE",'BR3'!L65&gt;0),"Yes",IF(AND('BR2'!$K$2="ACTIVE",'BR2'!L65&gt;0),"Yes",IF(AND('BR1'!$K$2="ACTIVE",'BR1'!L65&gt;0),"Yes",IF(AND('ORIGINAL BUDGET'!$K$2="ACTIVE",'ORIGINAL BUDGET'!L65&gt;0),"Yes",""))))</f>
        <v/>
      </c>
      <c r="AA65" s="493"/>
      <c r="AB65" s="325" t="str">
        <f>IF(AND('BR3'!$K$2="ACTIVE",'BR3'!N65&gt;0),"Yes",IF(AND('BR2'!$K$2="ACTIVE",'BR2'!N65&gt;0),"Yes",IF(AND('BR1'!$K$2="ACTIVE",'BR1'!N65&gt;0),"Yes",IF(AND('ORIGINAL BUDGET'!$K$2="ACTIVE",'ORIGINAL BUDGET'!N65&gt;0),"Yes",""))))</f>
        <v/>
      </c>
      <c r="AC65" s="493"/>
      <c r="AD65" s="325" t="str">
        <f>IF(AND('BR3'!$K$2="ACTIVE",'BR3'!P65&gt;0),"Yes",IF(AND('BR2'!$K$2="ACTIVE",'BR2'!P65&gt;0),"Yes",IF(AND('BR1'!$K$2="ACTIVE",'BR1'!P65&gt;0),"Yes",IF(AND('ORIGINAL BUDGET'!$K$2="ACTIVE",'ORIGINAL BUDGET'!P65&gt;0),"Yes",""))))</f>
        <v/>
      </c>
      <c r="AE65" s="493"/>
      <c r="AF65" s="325" t="str">
        <f>IF(AND('BR3'!$K$2="ACTIVE",'BR3'!R65&gt;0),"Yes",IF(AND('BR2'!$K$2="ACTIVE",'BR2'!R65&gt;0),"Yes",IF(AND('BR1'!$K$2="ACTIVE",'BR1'!R65&gt;0),"Yes",IF(AND('ORIGINAL BUDGET'!$K$2="ACTIVE",'ORIGINAL BUDGET'!R65&gt;0),"Yes",""))))</f>
        <v/>
      </c>
      <c r="AG65" s="493"/>
      <c r="AH65" s="493" t="str">
        <f>IF(AND('BR3'!$K$2="ACTIVE",'BR3'!T65&gt;0),"Yes",IF(AND('BR2'!$K$2="ACTIVE",'BR2'!T65&gt;0),"Yes",IF(AND('BR1'!$K$2="ACTIVE",'BR1'!T65&gt;0),"Yes",IF(AND('ORIGINAL BUDGET'!$K$2="ACTIVE",'ORIGINAL BUDGET'!T65&gt;0),"Yes",""))))</f>
        <v/>
      </c>
      <c r="AI65" s="494"/>
      <c r="AJ65" s="218"/>
      <c r="AK65" s="448">
        <f t="shared" si="11"/>
        <v>0</v>
      </c>
      <c r="AL65" s="448">
        <f t="shared" si="12"/>
        <v>0</v>
      </c>
      <c r="AM65" s="448">
        <f t="shared" si="13"/>
        <v>0</v>
      </c>
      <c r="AN65" s="448">
        <f t="shared" si="14"/>
        <v>0</v>
      </c>
      <c r="AO65" s="448">
        <f t="shared" si="15"/>
        <v>0</v>
      </c>
      <c r="AP65" s="448">
        <f t="shared" si="16"/>
        <v>0</v>
      </c>
      <c r="AQ65" s="448">
        <f t="shared" si="17"/>
        <v>0</v>
      </c>
      <c r="AU65" s="220"/>
      <c r="AV65" s="220"/>
      <c r="AW65" s="220"/>
      <c r="AX65" s="220"/>
      <c r="AY65" s="1104"/>
    </row>
    <row r="66" spans="1:53" ht="23.25" hidden="1" customHeight="1">
      <c r="A66" s="124">
        <v>22</v>
      </c>
      <c r="B66" s="273">
        <f>IF($L$2="","",IF($L$2="ORIGINAL",'ORIGINAL BUDGET'!$B66,IF($L$2="BR1",'BR1'!$B66,IF($L$2="BR2",'BR2'!$B66,IF($L$2="BR3",'BR3'!$B66)))))</f>
        <v>0</v>
      </c>
      <c r="C66" s="1028">
        <f>IF($L$2="","",IF($L$2="ORIGINAL",'ORIGINAL BUDGET'!$C66,IF($L$2="BR1",'BR1'!$C66,IF($L$2="BR2",'BR2'!$C66,IF($L$2="BR3",'BR3'!$C66)))))</f>
        <v>0</v>
      </c>
      <c r="D66" s="860" t="str">
        <f t="shared" si="18"/>
        <v/>
      </c>
      <c r="E66" s="404"/>
      <c r="F66" s="589"/>
      <c r="G66" s="845" t="str">
        <f t="shared" si="19"/>
        <v/>
      </c>
      <c r="H66" s="811">
        <f t="shared" si="10"/>
        <v>0</v>
      </c>
      <c r="I66" s="840"/>
      <c r="J66" s="811">
        <f t="shared" si="20"/>
        <v>0</v>
      </c>
      <c r="K66" s="843"/>
      <c r="L66" s="811">
        <f t="shared" si="21"/>
        <v>0</v>
      </c>
      <c r="M66" s="843"/>
      <c r="N66" s="811">
        <f t="shared" si="22"/>
        <v>0</v>
      </c>
      <c r="O66" s="843"/>
      <c r="P66" s="811">
        <f t="shared" ref="P66:P71" si="26">F66*O66</f>
        <v>0</v>
      </c>
      <c r="Q66" s="843"/>
      <c r="R66" s="811">
        <f t="shared" ref="R66:R71" si="27">F66*Q66</f>
        <v>0</v>
      </c>
      <c r="S66" s="843"/>
      <c r="T66" s="811">
        <f t="shared" ref="T66:T71" si="28">F66*S66</f>
        <v>0</v>
      </c>
      <c r="U66" s="149"/>
      <c r="V66" s="492" t="str">
        <f>IF(AND('BR3'!$K$2="ACTIVE",'BR3'!H66&gt;0),"Yes",IF(AND('BR2'!$K$2="ACTIVE",'BR2'!H66&gt;0),"Yes",IF(AND('BR1'!$K$2="ACTIVE",'BR1'!H66&gt;0),"Yes",IF(AND('ORIGINAL BUDGET'!$K$2="ACTIVE",'ORIGINAL BUDGET'!H66&gt;0),"Yes",""))))</f>
        <v/>
      </c>
      <c r="W66" s="493"/>
      <c r="X66" s="325" t="str">
        <f>IF(AND('BR3'!$K$2="ACTIVE",'BR3'!J66&gt;0),"Yes",IF(AND('BR2'!$K$2="ACTIVE",'BR2'!J66&gt;0),"Yes",IF(AND('BR1'!$K$2="ACTIVE",'BR1'!J66&gt;0),"Yes",IF(AND('ORIGINAL BUDGET'!$K$2="ACTIVE",'ORIGINAL BUDGET'!J66&gt;0),"Yes",""))))</f>
        <v/>
      </c>
      <c r="Y66" s="493"/>
      <c r="Z66" s="325" t="str">
        <f>IF(AND('BR3'!$K$2="ACTIVE",'BR3'!L66&gt;0),"Yes",IF(AND('BR2'!$K$2="ACTIVE",'BR2'!L66&gt;0),"Yes",IF(AND('BR1'!$K$2="ACTIVE",'BR1'!L66&gt;0),"Yes",IF(AND('ORIGINAL BUDGET'!$K$2="ACTIVE",'ORIGINAL BUDGET'!L66&gt;0),"Yes",""))))</f>
        <v/>
      </c>
      <c r="AA66" s="493"/>
      <c r="AB66" s="325" t="str">
        <f>IF(AND('BR3'!$K$2="ACTIVE",'BR3'!N66&gt;0),"Yes",IF(AND('BR2'!$K$2="ACTIVE",'BR2'!N66&gt;0),"Yes",IF(AND('BR1'!$K$2="ACTIVE",'BR1'!N66&gt;0),"Yes",IF(AND('ORIGINAL BUDGET'!$K$2="ACTIVE",'ORIGINAL BUDGET'!N66&gt;0),"Yes",""))))</f>
        <v/>
      </c>
      <c r="AC66" s="493"/>
      <c r="AD66" s="325" t="str">
        <f>IF(AND('BR3'!$K$2="ACTIVE",'BR3'!P66&gt;0),"Yes",IF(AND('BR2'!$K$2="ACTIVE",'BR2'!P66&gt;0),"Yes",IF(AND('BR1'!$K$2="ACTIVE",'BR1'!P66&gt;0),"Yes",IF(AND('ORIGINAL BUDGET'!$K$2="ACTIVE",'ORIGINAL BUDGET'!P66&gt;0),"Yes",""))))</f>
        <v/>
      </c>
      <c r="AE66" s="493"/>
      <c r="AF66" s="325" t="str">
        <f>IF(AND('BR3'!$K$2="ACTIVE",'BR3'!R66&gt;0),"Yes",IF(AND('BR2'!$K$2="ACTIVE",'BR2'!R66&gt;0),"Yes",IF(AND('BR1'!$K$2="ACTIVE",'BR1'!R66&gt;0),"Yes",IF(AND('ORIGINAL BUDGET'!$K$2="ACTIVE",'ORIGINAL BUDGET'!R66&gt;0),"Yes",""))))</f>
        <v/>
      </c>
      <c r="AG66" s="493"/>
      <c r="AH66" s="493" t="str">
        <f>IF(AND('BR3'!$K$2="ACTIVE",'BR3'!T66&gt;0),"Yes",IF(AND('BR2'!$K$2="ACTIVE",'BR2'!T66&gt;0),"Yes",IF(AND('BR1'!$K$2="ACTIVE",'BR1'!T66&gt;0),"Yes",IF(AND('ORIGINAL BUDGET'!$K$2="ACTIVE",'ORIGINAL BUDGET'!T66&gt;0),"Yes",""))))</f>
        <v/>
      </c>
      <c r="AI66" s="494"/>
      <c r="AJ66" s="218"/>
      <c r="AK66" s="448">
        <f t="shared" si="11"/>
        <v>0</v>
      </c>
      <c r="AL66" s="448">
        <f t="shared" si="12"/>
        <v>0</v>
      </c>
      <c r="AM66" s="448">
        <f t="shared" si="13"/>
        <v>0</v>
      </c>
      <c r="AN66" s="448">
        <f t="shared" si="14"/>
        <v>0</v>
      </c>
      <c r="AO66" s="448">
        <f t="shared" si="15"/>
        <v>0</v>
      </c>
      <c r="AP66" s="448">
        <f t="shared" si="16"/>
        <v>0</v>
      </c>
      <c r="AQ66" s="448">
        <f t="shared" si="17"/>
        <v>0</v>
      </c>
      <c r="AU66" s="220"/>
      <c r="AV66" s="220"/>
      <c r="AW66" s="220"/>
      <c r="AX66" s="220"/>
      <c r="AY66" s="1104"/>
    </row>
    <row r="67" spans="1:53" ht="23.25" hidden="1" customHeight="1">
      <c r="A67" s="124">
        <v>23</v>
      </c>
      <c r="B67" s="273">
        <f>IF($L$2="","",IF($L$2="ORIGINAL",'ORIGINAL BUDGET'!$B67,IF($L$2="BR1",'BR1'!$B67,IF($L$2="BR2",'BR2'!$B67,IF($L$2="BR3",'BR3'!$B67)))))</f>
        <v>0</v>
      </c>
      <c r="C67" s="1028">
        <f>IF($L$2="","",IF($L$2="ORIGINAL",'ORIGINAL BUDGET'!$C67,IF($L$2="BR1",'BR1'!$C67,IF($L$2="BR2",'BR2'!$C67,IF($L$2="BR3",'BR3'!$C67)))))</f>
        <v>0</v>
      </c>
      <c r="D67" s="860" t="str">
        <f t="shared" si="18"/>
        <v/>
      </c>
      <c r="E67" s="404"/>
      <c r="F67" s="589"/>
      <c r="G67" s="845" t="str">
        <f t="shared" si="19"/>
        <v/>
      </c>
      <c r="H67" s="811">
        <f t="shared" si="10"/>
        <v>0</v>
      </c>
      <c r="I67" s="840"/>
      <c r="J67" s="811">
        <f t="shared" si="20"/>
        <v>0</v>
      </c>
      <c r="K67" s="843"/>
      <c r="L67" s="811">
        <f t="shared" si="21"/>
        <v>0</v>
      </c>
      <c r="M67" s="843"/>
      <c r="N67" s="811">
        <f t="shared" si="22"/>
        <v>0</v>
      </c>
      <c r="O67" s="843"/>
      <c r="P67" s="811">
        <f t="shared" si="26"/>
        <v>0</v>
      </c>
      <c r="Q67" s="843"/>
      <c r="R67" s="811">
        <f t="shared" si="27"/>
        <v>0</v>
      </c>
      <c r="S67" s="843"/>
      <c r="T67" s="811">
        <f t="shared" si="28"/>
        <v>0</v>
      </c>
      <c r="U67" s="149"/>
      <c r="V67" s="492" t="str">
        <f>IF(AND('BR3'!$K$2="ACTIVE",'BR3'!H67&gt;0),"Yes",IF(AND('BR2'!$K$2="ACTIVE",'BR2'!H67&gt;0),"Yes",IF(AND('BR1'!$K$2="ACTIVE",'BR1'!H67&gt;0),"Yes",IF(AND('ORIGINAL BUDGET'!$K$2="ACTIVE",'ORIGINAL BUDGET'!H67&gt;0),"Yes",""))))</f>
        <v/>
      </c>
      <c r="W67" s="493"/>
      <c r="X67" s="325" t="str">
        <f>IF(AND('BR3'!$K$2="ACTIVE",'BR3'!J67&gt;0),"Yes",IF(AND('BR2'!$K$2="ACTIVE",'BR2'!J67&gt;0),"Yes",IF(AND('BR1'!$K$2="ACTIVE",'BR1'!J67&gt;0),"Yes",IF(AND('ORIGINAL BUDGET'!$K$2="ACTIVE",'ORIGINAL BUDGET'!J67&gt;0),"Yes",""))))</f>
        <v/>
      </c>
      <c r="Y67" s="493"/>
      <c r="Z67" s="325" t="str">
        <f>IF(AND('BR3'!$K$2="ACTIVE",'BR3'!L67&gt;0),"Yes",IF(AND('BR2'!$K$2="ACTIVE",'BR2'!L67&gt;0),"Yes",IF(AND('BR1'!$K$2="ACTIVE",'BR1'!L67&gt;0),"Yes",IF(AND('ORIGINAL BUDGET'!$K$2="ACTIVE",'ORIGINAL BUDGET'!L67&gt;0),"Yes",""))))</f>
        <v/>
      </c>
      <c r="AA67" s="493"/>
      <c r="AB67" s="325" t="str">
        <f>IF(AND('BR3'!$K$2="ACTIVE",'BR3'!N67&gt;0),"Yes",IF(AND('BR2'!$K$2="ACTIVE",'BR2'!N67&gt;0),"Yes",IF(AND('BR1'!$K$2="ACTIVE",'BR1'!N67&gt;0),"Yes",IF(AND('ORIGINAL BUDGET'!$K$2="ACTIVE",'ORIGINAL BUDGET'!N67&gt;0),"Yes",""))))</f>
        <v/>
      </c>
      <c r="AC67" s="493"/>
      <c r="AD67" s="325" t="str">
        <f>IF(AND('BR3'!$K$2="ACTIVE",'BR3'!P67&gt;0),"Yes",IF(AND('BR2'!$K$2="ACTIVE",'BR2'!P67&gt;0),"Yes",IF(AND('BR1'!$K$2="ACTIVE",'BR1'!P67&gt;0),"Yes",IF(AND('ORIGINAL BUDGET'!$K$2="ACTIVE",'ORIGINAL BUDGET'!P67&gt;0),"Yes",""))))</f>
        <v/>
      </c>
      <c r="AE67" s="493"/>
      <c r="AF67" s="325" t="str">
        <f>IF(AND('BR3'!$K$2="ACTIVE",'BR3'!R67&gt;0),"Yes",IF(AND('BR2'!$K$2="ACTIVE",'BR2'!R67&gt;0),"Yes",IF(AND('BR1'!$K$2="ACTIVE",'BR1'!R67&gt;0),"Yes",IF(AND('ORIGINAL BUDGET'!$K$2="ACTIVE",'ORIGINAL BUDGET'!R67&gt;0),"Yes",""))))</f>
        <v/>
      </c>
      <c r="AG67" s="493"/>
      <c r="AH67" s="493" t="str">
        <f>IF(AND('BR3'!$K$2="ACTIVE",'BR3'!T67&gt;0),"Yes",IF(AND('BR2'!$K$2="ACTIVE",'BR2'!T67&gt;0),"Yes",IF(AND('BR1'!$K$2="ACTIVE",'BR1'!T67&gt;0),"Yes",IF(AND('ORIGINAL BUDGET'!$K$2="ACTIVE",'ORIGINAL BUDGET'!T67&gt;0),"Yes",""))))</f>
        <v/>
      </c>
      <c r="AI67" s="494"/>
      <c r="AJ67" s="218"/>
      <c r="AK67" s="448">
        <f t="shared" si="11"/>
        <v>0</v>
      </c>
      <c r="AL67" s="448">
        <f t="shared" si="12"/>
        <v>0</v>
      </c>
      <c r="AM67" s="448">
        <f t="shared" si="13"/>
        <v>0</v>
      </c>
      <c r="AN67" s="448">
        <f t="shared" si="14"/>
        <v>0</v>
      </c>
      <c r="AO67" s="448">
        <f t="shared" si="15"/>
        <v>0</v>
      </c>
      <c r="AP67" s="448">
        <f t="shared" si="16"/>
        <v>0</v>
      </c>
      <c r="AQ67" s="448">
        <f t="shared" si="17"/>
        <v>0</v>
      </c>
      <c r="AU67" s="220"/>
      <c r="AV67" s="220"/>
      <c r="AW67" s="220"/>
      <c r="AX67" s="220"/>
      <c r="AY67" s="1104"/>
    </row>
    <row r="68" spans="1:53" ht="23.25" hidden="1" customHeight="1">
      <c r="A68" s="124">
        <v>24</v>
      </c>
      <c r="B68" s="273">
        <f>IF($L$2="","",IF($L$2="ORIGINAL",'ORIGINAL BUDGET'!$B68,IF($L$2="BR1",'BR1'!$B68,IF($L$2="BR2",'BR2'!$B68,IF($L$2="BR3",'BR3'!$B68)))))</f>
        <v>0</v>
      </c>
      <c r="C68" s="1028">
        <f>IF($L$2="","",IF($L$2="ORIGINAL",'ORIGINAL BUDGET'!$C68,IF($L$2="BR1",'BR1'!$C68,IF($L$2="BR2",'BR2'!$C68,IF($L$2="BR3",'BR3'!$C68)))))</f>
        <v>0</v>
      </c>
      <c r="D68" s="860" t="str">
        <f t="shared" si="18"/>
        <v/>
      </c>
      <c r="E68" s="404"/>
      <c r="F68" s="589"/>
      <c r="G68" s="845" t="str">
        <f t="shared" si="19"/>
        <v/>
      </c>
      <c r="H68" s="811">
        <f t="shared" si="10"/>
        <v>0</v>
      </c>
      <c r="I68" s="840"/>
      <c r="J68" s="811">
        <f t="shared" si="20"/>
        <v>0</v>
      </c>
      <c r="K68" s="843"/>
      <c r="L68" s="811">
        <f t="shared" si="21"/>
        <v>0</v>
      </c>
      <c r="M68" s="843"/>
      <c r="N68" s="811">
        <f t="shared" si="22"/>
        <v>0</v>
      </c>
      <c r="O68" s="843"/>
      <c r="P68" s="811">
        <f t="shared" si="26"/>
        <v>0</v>
      </c>
      <c r="Q68" s="843"/>
      <c r="R68" s="811">
        <f t="shared" si="27"/>
        <v>0</v>
      </c>
      <c r="S68" s="843"/>
      <c r="T68" s="811">
        <f t="shared" si="28"/>
        <v>0</v>
      </c>
      <c r="U68" s="149"/>
      <c r="V68" s="492" t="str">
        <f>IF(AND('BR3'!$K$2="ACTIVE",'BR3'!H68&gt;0),"Yes",IF(AND('BR2'!$K$2="ACTIVE",'BR2'!H68&gt;0),"Yes",IF(AND('BR1'!$K$2="ACTIVE",'BR1'!H68&gt;0),"Yes",IF(AND('ORIGINAL BUDGET'!$K$2="ACTIVE",'ORIGINAL BUDGET'!H68&gt;0),"Yes",""))))</f>
        <v/>
      </c>
      <c r="W68" s="493"/>
      <c r="X68" s="325" t="str">
        <f>IF(AND('BR3'!$K$2="ACTIVE",'BR3'!J68&gt;0),"Yes",IF(AND('BR2'!$K$2="ACTIVE",'BR2'!J68&gt;0),"Yes",IF(AND('BR1'!$K$2="ACTIVE",'BR1'!J68&gt;0),"Yes",IF(AND('ORIGINAL BUDGET'!$K$2="ACTIVE",'ORIGINAL BUDGET'!J68&gt;0),"Yes",""))))</f>
        <v/>
      </c>
      <c r="Y68" s="493"/>
      <c r="Z68" s="325" t="str">
        <f>IF(AND('BR3'!$K$2="ACTIVE",'BR3'!L68&gt;0),"Yes",IF(AND('BR2'!$K$2="ACTIVE",'BR2'!L68&gt;0),"Yes",IF(AND('BR1'!$K$2="ACTIVE",'BR1'!L68&gt;0),"Yes",IF(AND('ORIGINAL BUDGET'!$K$2="ACTIVE",'ORIGINAL BUDGET'!L68&gt;0),"Yes",""))))</f>
        <v/>
      </c>
      <c r="AA68" s="493"/>
      <c r="AB68" s="325" t="str">
        <f>IF(AND('BR3'!$K$2="ACTIVE",'BR3'!N68&gt;0),"Yes",IF(AND('BR2'!$K$2="ACTIVE",'BR2'!N68&gt;0),"Yes",IF(AND('BR1'!$K$2="ACTIVE",'BR1'!N68&gt;0),"Yes",IF(AND('ORIGINAL BUDGET'!$K$2="ACTIVE",'ORIGINAL BUDGET'!N68&gt;0),"Yes",""))))</f>
        <v/>
      </c>
      <c r="AC68" s="493"/>
      <c r="AD68" s="325" t="str">
        <f>IF(AND('BR3'!$K$2="ACTIVE",'BR3'!P68&gt;0),"Yes",IF(AND('BR2'!$K$2="ACTIVE",'BR2'!P68&gt;0),"Yes",IF(AND('BR1'!$K$2="ACTIVE",'BR1'!P68&gt;0),"Yes",IF(AND('ORIGINAL BUDGET'!$K$2="ACTIVE",'ORIGINAL BUDGET'!P68&gt;0),"Yes",""))))</f>
        <v/>
      </c>
      <c r="AE68" s="493"/>
      <c r="AF68" s="325" t="str">
        <f>IF(AND('BR3'!$K$2="ACTIVE",'BR3'!R68&gt;0),"Yes",IF(AND('BR2'!$K$2="ACTIVE",'BR2'!R68&gt;0),"Yes",IF(AND('BR1'!$K$2="ACTIVE",'BR1'!R68&gt;0),"Yes",IF(AND('ORIGINAL BUDGET'!$K$2="ACTIVE",'ORIGINAL BUDGET'!R68&gt;0),"Yes",""))))</f>
        <v/>
      </c>
      <c r="AG68" s="493"/>
      <c r="AH68" s="493" t="str">
        <f>IF(AND('BR3'!$K$2="ACTIVE",'BR3'!T68&gt;0),"Yes",IF(AND('BR2'!$K$2="ACTIVE",'BR2'!T68&gt;0),"Yes",IF(AND('BR1'!$K$2="ACTIVE",'BR1'!T68&gt;0),"Yes",IF(AND('ORIGINAL BUDGET'!$K$2="ACTIVE",'ORIGINAL BUDGET'!T68&gt;0),"Yes",""))))</f>
        <v/>
      </c>
      <c r="AI68" s="494"/>
      <c r="AJ68" s="218"/>
      <c r="AK68" s="448">
        <f t="shared" si="11"/>
        <v>0</v>
      </c>
      <c r="AL68" s="448">
        <f t="shared" si="12"/>
        <v>0</v>
      </c>
      <c r="AM68" s="448">
        <f t="shared" si="13"/>
        <v>0</v>
      </c>
      <c r="AN68" s="448">
        <f t="shared" si="14"/>
        <v>0</v>
      </c>
      <c r="AO68" s="448">
        <f t="shared" si="15"/>
        <v>0</v>
      </c>
      <c r="AP68" s="448">
        <f t="shared" si="16"/>
        <v>0</v>
      </c>
      <c r="AQ68" s="448">
        <f t="shared" si="17"/>
        <v>0</v>
      </c>
      <c r="AU68" s="220"/>
      <c r="AV68" s="220"/>
      <c r="AW68" s="220"/>
      <c r="AX68" s="220"/>
      <c r="AY68" s="1104"/>
    </row>
    <row r="69" spans="1:53" s="2" customFormat="1" ht="23.25" hidden="1" customHeight="1">
      <c r="A69" s="124">
        <v>25</v>
      </c>
      <c r="B69" s="949">
        <f>IF($L$2="","",IF($L$2="ORIGINAL",'ORIGINAL BUDGET'!$B69,IF($L$2="BR1",'BR1'!$B69,IF($L$2="BR2",'BR2'!$B69,IF($L$2="BR3",'BR3'!$B69)))))</f>
        <v>0</v>
      </c>
      <c r="C69" s="1026">
        <f>IF($L$2="","",IF($L$2="ORIGINAL",'ORIGINAL BUDGET'!$C69,IF($L$2="BR1",'BR1'!$C69,IF($L$2="BR2",'BR2'!$C69,IF($L$2="BR3",'BR3'!$C69)))))</f>
        <v>0</v>
      </c>
      <c r="D69" s="1046" t="str">
        <f t="shared" si="18"/>
        <v/>
      </c>
      <c r="E69" s="1047"/>
      <c r="F69" s="1048"/>
      <c r="G69" s="1045" t="str">
        <f t="shared" si="19"/>
        <v/>
      </c>
      <c r="H69" s="811">
        <f t="shared" si="10"/>
        <v>0</v>
      </c>
      <c r="I69" s="1049"/>
      <c r="J69" s="811">
        <f t="shared" si="20"/>
        <v>0</v>
      </c>
      <c r="K69" s="1050"/>
      <c r="L69" s="811">
        <f t="shared" si="21"/>
        <v>0</v>
      </c>
      <c r="M69" s="1050"/>
      <c r="N69" s="811">
        <f t="shared" si="22"/>
        <v>0</v>
      </c>
      <c r="O69" s="843"/>
      <c r="P69" s="811">
        <f t="shared" si="26"/>
        <v>0</v>
      </c>
      <c r="Q69" s="843"/>
      <c r="R69" s="811">
        <f t="shared" si="27"/>
        <v>0</v>
      </c>
      <c r="S69" s="843"/>
      <c r="T69" s="811">
        <f t="shared" si="28"/>
        <v>0</v>
      </c>
      <c r="U69" s="149"/>
      <c r="V69" s="492" t="str">
        <f>IF(AND('BR3'!$K$2="ACTIVE",'BR3'!H69&gt;0),"Yes",IF(AND('BR2'!$K$2="ACTIVE",'BR2'!H69&gt;0),"Yes",IF(AND('BR1'!$K$2="ACTIVE",'BR1'!H69&gt;0),"Yes",IF(AND('ORIGINAL BUDGET'!$K$2="ACTIVE",'ORIGINAL BUDGET'!H69&gt;0),"Yes",""))))</f>
        <v/>
      </c>
      <c r="W69" s="493"/>
      <c r="X69" s="325" t="str">
        <f>IF(AND('BR3'!$K$2="ACTIVE",'BR3'!J69&gt;0),"Yes",IF(AND('BR2'!$K$2="ACTIVE",'BR2'!J69&gt;0),"Yes",IF(AND('BR1'!$K$2="ACTIVE",'BR1'!J69&gt;0),"Yes",IF(AND('ORIGINAL BUDGET'!$K$2="ACTIVE",'ORIGINAL BUDGET'!J69&gt;0),"Yes",""))))</f>
        <v/>
      </c>
      <c r="Y69" s="493"/>
      <c r="Z69" s="325" t="str">
        <f>IF(AND('BR3'!$K$2="ACTIVE",'BR3'!L69&gt;0),"Yes",IF(AND('BR2'!$K$2="ACTIVE",'BR2'!L69&gt;0),"Yes",IF(AND('BR1'!$K$2="ACTIVE",'BR1'!L69&gt;0),"Yes",IF(AND('ORIGINAL BUDGET'!$K$2="ACTIVE",'ORIGINAL BUDGET'!L69&gt;0),"Yes",""))))</f>
        <v/>
      </c>
      <c r="AA69" s="493"/>
      <c r="AB69" s="325" t="str">
        <f>IF(AND('BR3'!$K$2="ACTIVE",'BR3'!N69&gt;0),"Yes",IF(AND('BR2'!$K$2="ACTIVE",'BR2'!N69&gt;0),"Yes",IF(AND('BR1'!$K$2="ACTIVE",'BR1'!N69&gt;0),"Yes",IF(AND('ORIGINAL BUDGET'!$K$2="ACTIVE",'ORIGINAL BUDGET'!N69&gt;0),"Yes",""))))</f>
        <v/>
      </c>
      <c r="AC69" s="493"/>
      <c r="AD69" s="325" t="str">
        <f>IF(AND('BR3'!$K$2="ACTIVE",'BR3'!P69&gt;0),"Yes",IF(AND('BR2'!$K$2="ACTIVE",'BR2'!P69&gt;0),"Yes",IF(AND('BR1'!$K$2="ACTIVE",'BR1'!P69&gt;0),"Yes",IF(AND('ORIGINAL BUDGET'!$K$2="ACTIVE",'ORIGINAL BUDGET'!P69&gt;0),"Yes",""))))</f>
        <v/>
      </c>
      <c r="AE69" s="493"/>
      <c r="AF69" s="325" t="str">
        <f>IF(AND('BR3'!$K$2="ACTIVE",'BR3'!R69&gt;0),"Yes",IF(AND('BR2'!$K$2="ACTIVE",'BR2'!R69&gt;0),"Yes",IF(AND('BR1'!$K$2="ACTIVE",'BR1'!R69&gt;0),"Yes",IF(AND('ORIGINAL BUDGET'!$K$2="ACTIVE",'ORIGINAL BUDGET'!R69&gt;0),"Yes",""))))</f>
        <v/>
      </c>
      <c r="AG69" s="493"/>
      <c r="AH69" s="493" t="str">
        <f>IF(AND('BR3'!$K$2="ACTIVE",'BR3'!T69&gt;0),"Yes",IF(AND('BR2'!$K$2="ACTIVE",'BR2'!T69&gt;0),"Yes",IF(AND('BR1'!$K$2="ACTIVE",'BR1'!T69&gt;0),"Yes",IF(AND('ORIGINAL BUDGET'!$K$2="ACTIVE",'ORIGINAL BUDGET'!T69&gt;0),"Yes",""))))</f>
        <v/>
      </c>
      <c r="AI69" s="494"/>
      <c r="AJ69" s="503"/>
      <c r="AK69" s="1042">
        <f t="shared" si="11"/>
        <v>0</v>
      </c>
      <c r="AL69" s="1042">
        <f t="shared" si="12"/>
        <v>0</v>
      </c>
      <c r="AM69" s="1042">
        <f t="shared" si="13"/>
        <v>0</v>
      </c>
      <c r="AN69" s="1042">
        <f t="shared" si="14"/>
        <v>0</v>
      </c>
      <c r="AO69" s="1042">
        <f t="shared" si="15"/>
        <v>0</v>
      </c>
      <c r="AP69" s="1042">
        <f t="shared" si="16"/>
        <v>0</v>
      </c>
      <c r="AQ69" s="1042">
        <f t="shared" si="17"/>
        <v>0</v>
      </c>
      <c r="AS69" s="169"/>
      <c r="AT69" s="169"/>
      <c r="AU69" s="219"/>
      <c r="AV69" s="219"/>
      <c r="AW69" s="219"/>
      <c r="AX69" s="219"/>
      <c r="AY69" s="1104"/>
      <c r="AZ69" s="169"/>
      <c r="BA69" s="169"/>
    </row>
    <row r="70" spans="1:53" ht="23.25" hidden="1" customHeight="1">
      <c r="A70" s="124">
        <v>26</v>
      </c>
      <c r="B70" s="1020">
        <f>IF($L$2="","",IF($L$2="ORIGINAL",'ORIGINAL BUDGET'!$B70,IF($L$2="BR1",'BR1'!$B70,IF($L$2="BR2",'BR2'!$B70,IF($L$2="BR3",'BR3'!$B70)))))</f>
        <v>0</v>
      </c>
      <c r="C70" s="1029">
        <f>IF($L$2="","",IF($L$2="ORIGINAL",'ORIGINAL BUDGET'!$C70,IF($L$2="BR1",'BR1'!$C70,IF($L$2="BR2",'BR2'!$C70,IF($L$2="BR3",'BR3'!$C70)))))</f>
        <v>0</v>
      </c>
      <c r="D70" s="1023" t="str">
        <f t="shared" si="18"/>
        <v/>
      </c>
      <c r="E70" s="1024"/>
      <c r="F70" s="589"/>
      <c r="G70" s="1022" t="str">
        <f t="shared" si="19"/>
        <v/>
      </c>
      <c r="H70" s="811">
        <f t="shared" si="10"/>
        <v>0</v>
      </c>
      <c r="I70" s="1025"/>
      <c r="J70" s="811">
        <f t="shared" si="20"/>
        <v>0</v>
      </c>
      <c r="K70" s="858"/>
      <c r="L70" s="811">
        <f t="shared" si="21"/>
        <v>0</v>
      </c>
      <c r="M70" s="858"/>
      <c r="N70" s="811">
        <f t="shared" si="22"/>
        <v>0</v>
      </c>
      <c r="O70" s="843"/>
      <c r="P70" s="811">
        <f t="shared" si="26"/>
        <v>0</v>
      </c>
      <c r="Q70" s="843"/>
      <c r="R70" s="811">
        <f t="shared" si="27"/>
        <v>0</v>
      </c>
      <c r="S70" s="843"/>
      <c r="T70" s="811">
        <f t="shared" si="28"/>
        <v>0</v>
      </c>
      <c r="U70" s="149"/>
      <c r="V70" s="492" t="str">
        <f>IF(AND('BR3'!$K$2="ACTIVE",'BR3'!H70&gt;0),"Yes",IF(AND('BR2'!$K$2="ACTIVE",'BR2'!H70&gt;0),"Yes",IF(AND('BR1'!$K$2="ACTIVE",'BR1'!H70&gt;0),"Yes",IF(AND('ORIGINAL BUDGET'!$K$2="ACTIVE",'ORIGINAL BUDGET'!H70&gt;0),"Yes",""))))</f>
        <v/>
      </c>
      <c r="W70" s="493"/>
      <c r="X70" s="325" t="str">
        <f>IF(AND('BR3'!$K$2="ACTIVE",'BR3'!J70&gt;0),"Yes",IF(AND('BR2'!$K$2="ACTIVE",'BR2'!J70&gt;0),"Yes",IF(AND('BR1'!$K$2="ACTIVE",'BR1'!J70&gt;0),"Yes",IF(AND('ORIGINAL BUDGET'!$K$2="ACTIVE",'ORIGINAL BUDGET'!J70&gt;0),"Yes",""))))</f>
        <v/>
      </c>
      <c r="Y70" s="493"/>
      <c r="Z70" s="325" t="str">
        <f>IF(AND('BR3'!$K$2="ACTIVE",'BR3'!L70&gt;0),"Yes",IF(AND('BR2'!$K$2="ACTIVE",'BR2'!L70&gt;0),"Yes",IF(AND('BR1'!$K$2="ACTIVE",'BR1'!L70&gt;0),"Yes",IF(AND('ORIGINAL BUDGET'!$K$2="ACTIVE",'ORIGINAL BUDGET'!L70&gt;0),"Yes",""))))</f>
        <v/>
      </c>
      <c r="AA70" s="493"/>
      <c r="AB70" s="325" t="str">
        <f>IF(AND('BR3'!$K$2="ACTIVE",'BR3'!N70&gt;0),"Yes",IF(AND('BR2'!$K$2="ACTIVE",'BR2'!N70&gt;0),"Yes",IF(AND('BR1'!$K$2="ACTIVE",'BR1'!N70&gt;0),"Yes",IF(AND('ORIGINAL BUDGET'!$K$2="ACTIVE",'ORIGINAL BUDGET'!N70&gt;0),"Yes",""))))</f>
        <v/>
      </c>
      <c r="AC70" s="493"/>
      <c r="AD70" s="325" t="str">
        <f>IF(AND('BR3'!$K$2="ACTIVE",'BR3'!P70&gt;0),"Yes",IF(AND('BR2'!$K$2="ACTIVE",'BR2'!P70&gt;0),"Yes",IF(AND('BR1'!$K$2="ACTIVE",'BR1'!P70&gt;0),"Yes",IF(AND('ORIGINAL BUDGET'!$K$2="ACTIVE",'ORIGINAL BUDGET'!P70&gt;0),"Yes",""))))</f>
        <v/>
      </c>
      <c r="AE70" s="493"/>
      <c r="AF70" s="325" t="str">
        <f>IF(AND('BR3'!$K$2="ACTIVE",'BR3'!R70&gt;0),"Yes",IF(AND('BR2'!$K$2="ACTIVE",'BR2'!R70&gt;0),"Yes",IF(AND('BR1'!$K$2="ACTIVE",'BR1'!R70&gt;0),"Yes",IF(AND('ORIGINAL BUDGET'!$K$2="ACTIVE",'ORIGINAL BUDGET'!R70&gt;0),"Yes",""))))</f>
        <v/>
      </c>
      <c r="AG70" s="493"/>
      <c r="AH70" s="493" t="str">
        <f>IF(AND('BR3'!$K$2="ACTIVE",'BR3'!T70&gt;0),"Yes",IF(AND('BR2'!$K$2="ACTIVE",'BR2'!T70&gt;0),"Yes",IF(AND('BR1'!$K$2="ACTIVE",'BR1'!T70&gt;0),"Yes",IF(AND('ORIGINAL BUDGET'!$K$2="ACTIVE",'ORIGINAL BUDGET'!T70&gt;0),"Yes",""))))</f>
        <v/>
      </c>
      <c r="AI70" s="494"/>
      <c r="AJ70" s="218"/>
      <c r="AK70" s="1037">
        <f t="shared" si="11"/>
        <v>0</v>
      </c>
      <c r="AL70" s="1037">
        <f t="shared" si="12"/>
        <v>0</v>
      </c>
      <c r="AM70" s="1037">
        <f t="shared" si="13"/>
        <v>0</v>
      </c>
      <c r="AN70" s="1037">
        <f t="shared" si="14"/>
        <v>0</v>
      </c>
      <c r="AO70" s="1037">
        <f t="shared" si="15"/>
        <v>0</v>
      </c>
      <c r="AP70" s="1037">
        <f t="shared" si="16"/>
        <v>0</v>
      </c>
      <c r="AQ70" s="1037">
        <f t="shared" si="17"/>
        <v>0</v>
      </c>
      <c r="AU70" s="220"/>
      <c r="AV70" s="220"/>
      <c r="AW70" s="220"/>
      <c r="AX70" s="220"/>
      <c r="AY70" s="1104"/>
    </row>
    <row r="71" spans="1:53" ht="23.25" hidden="1" customHeight="1">
      <c r="A71" s="124">
        <v>27</v>
      </c>
      <c r="B71" s="273">
        <f>IF($L$2="","",IF($L$2="ORIGINAL",'ORIGINAL BUDGET'!$B71,IF($L$2="BR1",'BR1'!$B71,IF($L$2="BR2",'BR2'!$B71,IF($L$2="BR3",'BR3'!$B71)))))</f>
        <v>0</v>
      </c>
      <c r="C71" s="1028">
        <f>IF($L$2="","",IF($L$2="ORIGINAL",'ORIGINAL BUDGET'!$C71,IF($L$2="BR1",'BR1'!$C71,IF($L$2="BR2",'BR2'!$C71,IF($L$2="BR3",'BR3'!$C71)))))</f>
        <v>0</v>
      </c>
      <c r="D71" s="860" t="str">
        <f t="shared" si="18"/>
        <v/>
      </c>
      <c r="E71" s="404"/>
      <c r="F71" s="589"/>
      <c r="G71" s="845" t="str">
        <f t="shared" si="19"/>
        <v/>
      </c>
      <c r="H71" s="811">
        <f t="shared" si="10"/>
        <v>0</v>
      </c>
      <c r="I71" s="840"/>
      <c r="J71" s="811">
        <f t="shared" si="20"/>
        <v>0</v>
      </c>
      <c r="K71" s="843"/>
      <c r="L71" s="811">
        <f t="shared" si="21"/>
        <v>0</v>
      </c>
      <c r="M71" s="843"/>
      <c r="N71" s="811">
        <f t="shared" si="22"/>
        <v>0</v>
      </c>
      <c r="O71" s="843"/>
      <c r="P71" s="811">
        <f t="shared" si="26"/>
        <v>0</v>
      </c>
      <c r="Q71" s="843"/>
      <c r="R71" s="811">
        <f t="shared" si="27"/>
        <v>0</v>
      </c>
      <c r="S71" s="843"/>
      <c r="T71" s="811">
        <f t="shared" si="28"/>
        <v>0</v>
      </c>
      <c r="U71" s="149"/>
      <c r="V71" s="492" t="str">
        <f>IF(AND('BR3'!$K$2="ACTIVE",'BR3'!H71&gt;0),"Yes",IF(AND('BR2'!$K$2="ACTIVE",'BR2'!H71&gt;0),"Yes",IF(AND('BR1'!$K$2="ACTIVE",'BR1'!H71&gt;0),"Yes",IF(AND('ORIGINAL BUDGET'!$K$2="ACTIVE",'ORIGINAL BUDGET'!H71&gt;0),"Yes",""))))</f>
        <v/>
      </c>
      <c r="W71" s="493"/>
      <c r="X71" s="325" t="str">
        <f>IF(AND('BR3'!$K$2="ACTIVE",'BR3'!J71&gt;0),"Yes",IF(AND('BR2'!$K$2="ACTIVE",'BR2'!J71&gt;0),"Yes",IF(AND('BR1'!$K$2="ACTIVE",'BR1'!J71&gt;0),"Yes",IF(AND('ORIGINAL BUDGET'!$K$2="ACTIVE",'ORIGINAL BUDGET'!J71&gt;0),"Yes",""))))</f>
        <v/>
      </c>
      <c r="Y71" s="493"/>
      <c r="Z71" s="325" t="str">
        <f>IF(AND('BR3'!$K$2="ACTIVE",'BR3'!L71&gt;0),"Yes",IF(AND('BR2'!$K$2="ACTIVE",'BR2'!L71&gt;0),"Yes",IF(AND('BR1'!$K$2="ACTIVE",'BR1'!L71&gt;0),"Yes",IF(AND('ORIGINAL BUDGET'!$K$2="ACTIVE",'ORIGINAL BUDGET'!L71&gt;0),"Yes",""))))</f>
        <v/>
      </c>
      <c r="AA71" s="493"/>
      <c r="AB71" s="325" t="str">
        <f>IF(AND('BR3'!$K$2="ACTIVE",'BR3'!N71&gt;0),"Yes",IF(AND('BR2'!$K$2="ACTIVE",'BR2'!N71&gt;0),"Yes",IF(AND('BR1'!$K$2="ACTIVE",'BR1'!N71&gt;0),"Yes",IF(AND('ORIGINAL BUDGET'!$K$2="ACTIVE",'ORIGINAL BUDGET'!N71&gt;0),"Yes",""))))</f>
        <v/>
      </c>
      <c r="AC71" s="493"/>
      <c r="AD71" s="325" t="str">
        <f>IF(AND('BR3'!$K$2="ACTIVE",'BR3'!P71&gt;0),"Yes",IF(AND('BR2'!$K$2="ACTIVE",'BR2'!P71&gt;0),"Yes",IF(AND('BR1'!$K$2="ACTIVE",'BR1'!P71&gt;0),"Yes",IF(AND('ORIGINAL BUDGET'!$K$2="ACTIVE",'ORIGINAL BUDGET'!P71&gt;0),"Yes",""))))</f>
        <v/>
      </c>
      <c r="AE71" s="493"/>
      <c r="AF71" s="325" t="str">
        <f>IF(AND('BR3'!$K$2="ACTIVE",'BR3'!R71&gt;0),"Yes",IF(AND('BR2'!$K$2="ACTIVE",'BR2'!R71&gt;0),"Yes",IF(AND('BR1'!$K$2="ACTIVE",'BR1'!R71&gt;0),"Yes",IF(AND('ORIGINAL BUDGET'!$K$2="ACTIVE",'ORIGINAL BUDGET'!R71&gt;0),"Yes",""))))</f>
        <v/>
      </c>
      <c r="AG71" s="493"/>
      <c r="AH71" s="493" t="str">
        <f>IF(AND('BR3'!$K$2="ACTIVE",'BR3'!T71&gt;0),"Yes",IF(AND('BR2'!$K$2="ACTIVE",'BR2'!T71&gt;0),"Yes",IF(AND('BR1'!$K$2="ACTIVE",'BR1'!T71&gt;0),"Yes",IF(AND('ORIGINAL BUDGET'!$K$2="ACTIVE",'ORIGINAL BUDGET'!T71&gt;0),"Yes",""))))</f>
        <v/>
      </c>
      <c r="AI71" s="494"/>
      <c r="AJ71" s="218"/>
      <c r="AK71" s="448">
        <f t="shared" si="11"/>
        <v>0</v>
      </c>
      <c r="AL71" s="448">
        <f t="shared" si="12"/>
        <v>0</v>
      </c>
      <c r="AM71" s="448">
        <f t="shared" si="13"/>
        <v>0</v>
      </c>
      <c r="AN71" s="448">
        <f t="shared" si="14"/>
        <v>0</v>
      </c>
      <c r="AO71" s="448">
        <f t="shared" si="15"/>
        <v>0</v>
      </c>
      <c r="AP71" s="448">
        <f t="shared" si="16"/>
        <v>0</v>
      </c>
      <c r="AQ71" s="448">
        <f t="shared" si="17"/>
        <v>0</v>
      </c>
      <c r="AU71" s="220"/>
      <c r="AV71" s="220"/>
      <c r="AW71" s="220"/>
      <c r="AX71" s="220"/>
      <c r="AY71" s="1104"/>
    </row>
    <row r="72" spans="1:53" ht="23.25" hidden="1" customHeight="1">
      <c r="A72" s="124">
        <v>28</v>
      </c>
      <c r="B72" s="273">
        <f>IF($L$2="","",IF($L$2="ORIGINAL",'ORIGINAL BUDGET'!$B72,IF($L$2="BR1",'BR1'!$B72,IF($L$2="BR2",'BR2'!$B72,IF($L$2="BR3",'BR3'!$B72)))))</f>
        <v>0</v>
      </c>
      <c r="C72" s="1028">
        <f>IF($L$2="","",IF($L$2="ORIGINAL",'ORIGINAL BUDGET'!$C72,IF($L$2="BR1",'BR1'!$C72,IF($L$2="BR2",'BR2'!$C72,IF($L$2="BR3",'BR3'!$C72)))))</f>
        <v>0</v>
      </c>
      <c r="D72" s="860" t="str">
        <f t="shared" si="18"/>
        <v/>
      </c>
      <c r="E72" s="404"/>
      <c r="F72" s="589"/>
      <c r="G72" s="845" t="str">
        <f t="shared" si="19"/>
        <v/>
      </c>
      <c r="H72" s="811">
        <f t="shared" si="10"/>
        <v>0</v>
      </c>
      <c r="I72" s="840"/>
      <c r="J72" s="811">
        <f t="shared" si="20"/>
        <v>0</v>
      </c>
      <c r="K72" s="843"/>
      <c r="L72" s="811">
        <f t="shared" si="21"/>
        <v>0</v>
      </c>
      <c r="M72" s="843"/>
      <c r="N72" s="811">
        <f t="shared" si="22"/>
        <v>0</v>
      </c>
      <c r="O72" s="843"/>
      <c r="P72" s="811">
        <f t="shared" si="23"/>
        <v>0</v>
      </c>
      <c r="Q72" s="843"/>
      <c r="R72" s="811">
        <f t="shared" si="24"/>
        <v>0</v>
      </c>
      <c r="S72" s="843"/>
      <c r="T72" s="811">
        <f t="shared" si="25"/>
        <v>0</v>
      </c>
      <c r="U72" s="149"/>
      <c r="V72" s="492" t="str">
        <f>IF(AND('BR3'!$K$2="ACTIVE",'BR3'!H72&gt;0),"Yes",IF(AND('BR2'!$K$2="ACTIVE",'BR2'!H72&gt;0),"Yes",IF(AND('BR1'!$K$2="ACTIVE",'BR1'!H72&gt;0),"Yes",IF(AND('ORIGINAL BUDGET'!$K$2="ACTIVE",'ORIGINAL BUDGET'!H72&gt;0),"Yes",""))))</f>
        <v/>
      </c>
      <c r="W72" s="493"/>
      <c r="X72" s="325" t="str">
        <f>IF(AND('BR3'!$K$2="ACTIVE",'BR3'!J72&gt;0),"Yes",IF(AND('BR2'!$K$2="ACTIVE",'BR2'!J72&gt;0),"Yes",IF(AND('BR1'!$K$2="ACTIVE",'BR1'!J72&gt;0),"Yes",IF(AND('ORIGINAL BUDGET'!$K$2="ACTIVE",'ORIGINAL BUDGET'!J72&gt;0),"Yes",""))))</f>
        <v/>
      </c>
      <c r="Y72" s="493"/>
      <c r="Z72" s="325" t="str">
        <f>IF(AND('BR3'!$K$2="ACTIVE",'BR3'!L72&gt;0),"Yes",IF(AND('BR2'!$K$2="ACTIVE",'BR2'!L72&gt;0),"Yes",IF(AND('BR1'!$K$2="ACTIVE",'BR1'!L72&gt;0),"Yes",IF(AND('ORIGINAL BUDGET'!$K$2="ACTIVE",'ORIGINAL BUDGET'!L72&gt;0),"Yes",""))))</f>
        <v/>
      </c>
      <c r="AA72" s="493"/>
      <c r="AB72" s="325" t="str">
        <f>IF(AND('BR3'!$K$2="ACTIVE",'BR3'!N72&gt;0),"Yes",IF(AND('BR2'!$K$2="ACTIVE",'BR2'!N72&gt;0),"Yes",IF(AND('BR1'!$K$2="ACTIVE",'BR1'!N72&gt;0),"Yes",IF(AND('ORIGINAL BUDGET'!$K$2="ACTIVE",'ORIGINAL BUDGET'!N72&gt;0),"Yes",""))))</f>
        <v/>
      </c>
      <c r="AC72" s="493"/>
      <c r="AD72" s="325" t="str">
        <f>IF(AND('BR3'!$K$2="ACTIVE",'BR3'!P72&gt;0),"Yes",IF(AND('BR2'!$K$2="ACTIVE",'BR2'!P72&gt;0),"Yes",IF(AND('BR1'!$K$2="ACTIVE",'BR1'!P72&gt;0),"Yes",IF(AND('ORIGINAL BUDGET'!$K$2="ACTIVE",'ORIGINAL BUDGET'!P72&gt;0),"Yes",""))))</f>
        <v/>
      </c>
      <c r="AE72" s="493"/>
      <c r="AF72" s="325" t="str">
        <f>IF(AND('BR3'!$K$2="ACTIVE",'BR3'!R72&gt;0),"Yes",IF(AND('BR2'!$K$2="ACTIVE",'BR2'!R72&gt;0),"Yes",IF(AND('BR1'!$K$2="ACTIVE",'BR1'!R72&gt;0),"Yes",IF(AND('ORIGINAL BUDGET'!$K$2="ACTIVE",'ORIGINAL BUDGET'!R72&gt;0),"Yes",""))))</f>
        <v/>
      </c>
      <c r="AG72" s="493"/>
      <c r="AH72" s="493" t="str">
        <f>IF(AND('BR3'!$K$2="ACTIVE",'BR3'!T72&gt;0),"Yes",IF(AND('BR2'!$K$2="ACTIVE",'BR2'!T72&gt;0),"Yes",IF(AND('BR1'!$K$2="ACTIVE",'BR1'!T72&gt;0),"Yes",IF(AND('ORIGINAL BUDGET'!$K$2="ACTIVE",'ORIGINAL BUDGET'!T72&gt;0),"Yes",""))))</f>
        <v/>
      </c>
      <c r="AI72" s="494"/>
      <c r="AJ72" s="218"/>
      <c r="AK72" s="448">
        <f t="shared" si="11"/>
        <v>0</v>
      </c>
      <c r="AL72" s="448">
        <f t="shared" si="12"/>
        <v>0</v>
      </c>
      <c r="AM72" s="448">
        <f t="shared" si="13"/>
        <v>0</v>
      </c>
      <c r="AN72" s="448">
        <f t="shared" si="14"/>
        <v>0</v>
      </c>
      <c r="AO72" s="448">
        <f t="shared" si="15"/>
        <v>0</v>
      </c>
      <c r="AP72" s="448">
        <f t="shared" si="16"/>
        <v>0</v>
      </c>
      <c r="AQ72" s="448">
        <f t="shared" si="17"/>
        <v>0</v>
      </c>
      <c r="AU72" s="220"/>
      <c r="AV72" s="220"/>
      <c r="AW72" s="220"/>
      <c r="AX72" s="220"/>
      <c r="AY72" s="1104"/>
    </row>
    <row r="73" spans="1:53" ht="23.25" hidden="1" customHeight="1">
      <c r="A73" s="124">
        <v>29</v>
      </c>
      <c r="B73" s="273">
        <f>IF($L$2="","",IF($L$2="ORIGINAL",'ORIGINAL BUDGET'!$B73,IF($L$2="BR1",'BR1'!$B73,IF($L$2="BR2",'BR2'!$B73,IF($L$2="BR3",'BR3'!$B73)))))</f>
        <v>0</v>
      </c>
      <c r="C73" s="1028">
        <f>IF($L$2="","",IF($L$2="ORIGINAL",'ORIGINAL BUDGET'!$C73,IF($L$2="BR1",'BR1'!$C73,IF($L$2="BR2",'BR2'!$C73,IF($L$2="BR3",'BR3'!$C73)))))</f>
        <v>0</v>
      </c>
      <c r="D73" s="860" t="str">
        <f t="shared" si="18"/>
        <v/>
      </c>
      <c r="E73" s="404"/>
      <c r="F73" s="589"/>
      <c r="G73" s="845" t="str">
        <f t="shared" si="19"/>
        <v/>
      </c>
      <c r="H73" s="811">
        <f t="shared" si="10"/>
        <v>0</v>
      </c>
      <c r="I73" s="840"/>
      <c r="J73" s="811">
        <f t="shared" si="20"/>
        <v>0</v>
      </c>
      <c r="K73" s="843"/>
      <c r="L73" s="811">
        <f t="shared" si="21"/>
        <v>0</v>
      </c>
      <c r="M73" s="843"/>
      <c r="N73" s="811">
        <f t="shared" si="22"/>
        <v>0</v>
      </c>
      <c r="O73" s="843"/>
      <c r="P73" s="811">
        <f t="shared" si="23"/>
        <v>0</v>
      </c>
      <c r="Q73" s="843"/>
      <c r="R73" s="811">
        <f t="shared" si="24"/>
        <v>0</v>
      </c>
      <c r="S73" s="843"/>
      <c r="T73" s="811">
        <f t="shared" si="25"/>
        <v>0</v>
      </c>
      <c r="U73" s="149"/>
      <c r="V73" s="492" t="str">
        <f>IF(AND('BR3'!$K$2="ACTIVE",'BR3'!H73&gt;0),"Yes",IF(AND('BR2'!$K$2="ACTIVE",'BR2'!H73&gt;0),"Yes",IF(AND('BR1'!$K$2="ACTIVE",'BR1'!H73&gt;0),"Yes",IF(AND('ORIGINAL BUDGET'!$K$2="ACTIVE",'ORIGINAL BUDGET'!H73&gt;0),"Yes",""))))</f>
        <v/>
      </c>
      <c r="W73" s="493"/>
      <c r="X73" s="325" t="str">
        <f>IF(AND('BR3'!$K$2="ACTIVE",'BR3'!J73&gt;0),"Yes",IF(AND('BR2'!$K$2="ACTIVE",'BR2'!J73&gt;0),"Yes",IF(AND('BR1'!$K$2="ACTIVE",'BR1'!J73&gt;0),"Yes",IF(AND('ORIGINAL BUDGET'!$K$2="ACTIVE",'ORIGINAL BUDGET'!J73&gt;0),"Yes",""))))</f>
        <v/>
      </c>
      <c r="Y73" s="493"/>
      <c r="Z73" s="325" t="str">
        <f>IF(AND('BR3'!$K$2="ACTIVE",'BR3'!L73&gt;0),"Yes",IF(AND('BR2'!$K$2="ACTIVE",'BR2'!L73&gt;0),"Yes",IF(AND('BR1'!$K$2="ACTIVE",'BR1'!L73&gt;0),"Yes",IF(AND('ORIGINAL BUDGET'!$K$2="ACTIVE",'ORIGINAL BUDGET'!L73&gt;0),"Yes",""))))</f>
        <v/>
      </c>
      <c r="AA73" s="493"/>
      <c r="AB73" s="325" t="str">
        <f>IF(AND('BR3'!$K$2="ACTIVE",'BR3'!N73&gt;0),"Yes",IF(AND('BR2'!$K$2="ACTIVE",'BR2'!N73&gt;0),"Yes",IF(AND('BR1'!$K$2="ACTIVE",'BR1'!N73&gt;0),"Yes",IF(AND('ORIGINAL BUDGET'!$K$2="ACTIVE",'ORIGINAL BUDGET'!N73&gt;0),"Yes",""))))</f>
        <v/>
      </c>
      <c r="AC73" s="493"/>
      <c r="AD73" s="325" t="str">
        <f>IF(AND('BR3'!$K$2="ACTIVE",'BR3'!P73&gt;0),"Yes",IF(AND('BR2'!$K$2="ACTIVE",'BR2'!P73&gt;0),"Yes",IF(AND('BR1'!$K$2="ACTIVE",'BR1'!P73&gt;0),"Yes",IF(AND('ORIGINAL BUDGET'!$K$2="ACTIVE",'ORIGINAL BUDGET'!P73&gt;0),"Yes",""))))</f>
        <v/>
      </c>
      <c r="AE73" s="493"/>
      <c r="AF73" s="325" t="str">
        <f>IF(AND('BR3'!$K$2="ACTIVE",'BR3'!R73&gt;0),"Yes",IF(AND('BR2'!$K$2="ACTIVE",'BR2'!R73&gt;0),"Yes",IF(AND('BR1'!$K$2="ACTIVE",'BR1'!R73&gt;0),"Yes",IF(AND('ORIGINAL BUDGET'!$K$2="ACTIVE",'ORIGINAL BUDGET'!R73&gt;0),"Yes",""))))</f>
        <v/>
      </c>
      <c r="AG73" s="493"/>
      <c r="AH73" s="493" t="str">
        <f>IF(AND('BR3'!$K$2="ACTIVE",'BR3'!T73&gt;0),"Yes",IF(AND('BR2'!$K$2="ACTIVE",'BR2'!T73&gt;0),"Yes",IF(AND('BR1'!$K$2="ACTIVE",'BR1'!T73&gt;0),"Yes",IF(AND('ORIGINAL BUDGET'!$K$2="ACTIVE",'ORIGINAL BUDGET'!T73&gt;0),"Yes",""))))</f>
        <v/>
      </c>
      <c r="AI73" s="494"/>
      <c r="AJ73" s="218"/>
      <c r="AK73" s="448">
        <f t="shared" si="11"/>
        <v>0</v>
      </c>
      <c r="AL73" s="448">
        <f t="shared" si="12"/>
        <v>0</v>
      </c>
      <c r="AM73" s="448">
        <f t="shared" si="13"/>
        <v>0</v>
      </c>
      <c r="AN73" s="448">
        <f t="shared" si="14"/>
        <v>0</v>
      </c>
      <c r="AO73" s="448">
        <f t="shared" si="15"/>
        <v>0</v>
      </c>
      <c r="AP73" s="448">
        <f t="shared" si="16"/>
        <v>0</v>
      </c>
      <c r="AQ73" s="448">
        <f t="shared" si="17"/>
        <v>0</v>
      </c>
      <c r="AU73" s="220"/>
      <c r="AV73" s="220"/>
      <c r="AW73" s="220"/>
      <c r="AX73" s="220"/>
      <c r="AY73" s="1104"/>
    </row>
    <row r="74" spans="1:53" ht="23.25" hidden="1" customHeight="1">
      <c r="A74" s="124">
        <v>30</v>
      </c>
      <c r="B74" s="273">
        <f>IF($L$2="","",IF($L$2="ORIGINAL",'ORIGINAL BUDGET'!$B74,IF($L$2="BR1",'BR1'!$B74,IF($L$2="BR2",'BR2'!$B74,IF($L$2="BR3",'BR3'!$B74)))))</f>
        <v>0</v>
      </c>
      <c r="C74" s="1028">
        <f>IF($L$2="","",IF($L$2="ORIGINAL",'ORIGINAL BUDGET'!$C74,IF($L$2="BR1",'BR1'!$C74,IF($L$2="BR2",'BR2'!$C74,IF($L$2="BR3",'BR3'!$C74)))))</f>
        <v>0</v>
      </c>
      <c r="D74" s="860" t="str">
        <f t="shared" si="18"/>
        <v/>
      </c>
      <c r="E74" s="404"/>
      <c r="F74" s="589"/>
      <c r="G74" s="845" t="str">
        <f t="shared" si="19"/>
        <v/>
      </c>
      <c r="H74" s="811">
        <f t="shared" si="10"/>
        <v>0</v>
      </c>
      <c r="I74" s="840"/>
      <c r="J74" s="811">
        <f t="shared" si="20"/>
        <v>0</v>
      </c>
      <c r="K74" s="843"/>
      <c r="L74" s="811">
        <f t="shared" si="21"/>
        <v>0</v>
      </c>
      <c r="M74" s="843"/>
      <c r="N74" s="811">
        <f t="shared" si="22"/>
        <v>0</v>
      </c>
      <c r="O74" s="843"/>
      <c r="P74" s="811">
        <f t="shared" si="23"/>
        <v>0</v>
      </c>
      <c r="Q74" s="843"/>
      <c r="R74" s="811">
        <f t="shared" si="24"/>
        <v>0</v>
      </c>
      <c r="S74" s="843"/>
      <c r="T74" s="811">
        <f t="shared" si="25"/>
        <v>0</v>
      </c>
      <c r="U74" s="149"/>
      <c r="V74" s="492" t="str">
        <f>IF(AND('BR3'!$K$2="ACTIVE",'BR3'!H74&gt;0),"Yes",IF(AND('BR2'!$K$2="ACTIVE",'BR2'!H74&gt;0),"Yes",IF(AND('BR1'!$K$2="ACTIVE",'BR1'!H74&gt;0),"Yes",IF(AND('ORIGINAL BUDGET'!$K$2="ACTIVE",'ORIGINAL BUDGET'!H74&gt;0),"Yes",""))))</f>
        <v/>
      </c>
      <c r="W74" s="493"/>
      <c r="X74" s="325" t="str">
        <f>IF(AND('BR3'!$K$2="ACTIVE",'BR3'!J74&gt;0),"Yes",IF(AND('BR2'!$K$2="ACTIVE",'BR2'!J74&gt;0),"Yes",IF(AND('BR1'!$K$2="ACTIVE",'BR1'!J74&gt;0),"Yes",IF(AND('ORIGINAL BUDGET'!$K$2="ACTIVE",'ORIGINAL BUDGET'!J74&gt;0),"Yes",""))))</f>
        <v/>
      </c>
      <c r="Y74" s="493"/>
      <c r="Z74" s="325" t="str">
        <f>IF(AND('BR3'!$K$2="ACTIVE",'BR3'!L74&gt;0),"Yes",IF(AND('BR2'!$K$2="ACTIVE",'BR2'!L74&gt;0),"Yes",IF(AND('BR1'!$K$2="ACTIVE",'BR1'!L74&gt;0),"Yes",IF(AND('ORIGINAL BUDGET'!$K$2="ACTIVE",'ORIGINAL BUDGET'!L74&gt;0),"Yes",""))))</f>
        <v/>
      </c>
      <c r="AA74" s="493"/>
      <c r="AB74" s="325" t="str">
        <f>IF(AND('BR3'!$K$2="ACTIVE",'BR3'!N74&gt;0),"Yes",IF(AND('BR2'!$K$2="ACTIVE",'BR2'!N74&gt;0),"Yes",IF(AND('BR1'!$K$2="ACTIVE",'BR1'!N74&gt;0),"Yes",IF(AND('ORIGINAL BUDGET'!$K$2="ACTIVE",'ORIGINAL BUDGET'!N74&gt;0),"Yes",""))))</f>
        <v/>
      </c>
      <c r="AC74" s="493"/>
      <c r="AD74" s="325" t="str">
        <f>IF(AND('BR3'!$K$2="ACTIVE",'BR3'!P74&gt;0),"Yes",IF(AND('BR2'!$K$2="ACTIVE",'BR2'!P74&gt;0),"Yes",IF(AND('BR1'!$K$2="ACTIVE",'BR1'!P74&gt;0),"Yes",IF(AND('ORIGINAL BUDGET'!$K$2="ACTIVE",'ORIGINAL BUDGET'!P74&gt;0),"Yes",""))))</f>
        <v/>
      </c>
      <c r="AE74" s="493"/>
      <c r="AF74" s="325" t="str">
        <f>IF(AND('BR3'!$K$2="ACTIVE",'BR3'!R74&gt;0),"Yes",IF(AND('BR2'!$K$2="ACTIVE",'BR2'!R74&gt;0),"Yes",IF(AND('BR1'!$K$2="ACTIVE",'BR1'!R74&gt;0),"Yes",IF(AND('ORIGINAL BUDGET'!$K$2="ACTIVE",'ORIGINAL BUDGET'!R74&gt;0),"Yes",""))))</f>
        <v/>
      </c>
      <c r="AG74" s="493"/>
      <c r="AH74" s="493" t="str">
        <f>IF(AND('BR3'!$K$2="ACTIVE",'BR3'!T74&gt;0),"Yes",IF(AND('BR2'!$K$2="ACTIVE",'BR2'!T74&gt;0),"Yes",IF(AND('BR1'!$K$2="ACTIVE",'BR1'!T74&gt;0),"Yes",IF(AND('ORIGINAL BUDGET'!$K$2="ACTIVE",'ORIGINAL BUDGET'!T74&gt;0),"Yes",""))))</f>
        <v/>
      </c>
      <c r="AI74" s="494"/>
      <c r="AJ74" s="218"/>
      <c r="AK74" s="448">
        <f t="shared" si="11"/>
        <v>0</v>
      </c>
      <c r="AL74" s="448">
        <f t="shared" si="12"/>
        <v>0</v>
      </c>
      <c r="AM74" s="448">
        <f t="shared" si="13"/>
        <v>0</v>
      </c>
      <c r="AN74" s="448">
        <f t="shared" si="14"/>
        <v>0</v>
      </c>
      <c r="AO74" s="448">
        <f t="shared" si="15"/>
        <v>0</v>
      </c>
      <c r="AP74" s="448">
        <f t="shared" si="16"/>
        <v>0</v>
      </c>
      <c r="AQ74" s="448">
        <f t="shared" si="17"/>
        <v>0</v>
      </c>
      <c r="AU74" s="219"/>
      <c r="AV74" s="219"/>
      <c r="AW74" s="219"/>
      <c r="AX74" s="219"/>
      <c r="AY74" s="1104"/>
    </row>
    <row r="75" spans="1:53" ht="23.25" hidden="1" customHeight="1">
      <c r="A75" s="124">
        <v>31</v>
      </c>
      <c r="B75" s="273">
        <f>IF($L$2="","",IF($L$2="ORIGINAL",'ORIGINAL BUDGET'!$B75,IF($L$2="BR1",'BR1'!$B75,IF($L$2="BR2",'BR2'!$B75,IF($L$2="BR3",'BR3'!$B75)))))</f>
        <v>0</v>
      </c>
      <c r="C75" s="1028">
        <f>IF($L$2="","",IF($L$2="ORIGINAL",'ORIGINAL BUDGET'!$C75,IF($L$2="BR1",'BR1'!$C75,IF($L$2="BR2",'BR2'!$C75,IF($L$2="BR3",'BR3'!$C75)))))</f>
        <v>0</v>
      </c>
      <c r="D75" s="860" t="str">
        <f t="shared" si="18"/>
        <v/>
      </c>
      <c r="E75" s="404"/>
      <c r="F75" s="589"/>
      <c r="G75" s="845" t="str">
        <f t="shared" si="19"/>
        <v/>
      </c>
      <c r="H75" s="811">
        <f t="shared" si="10"/>
        <v>0</v>
      </c>
      <c r="I75" s="840"/>
      <c r="J75" s="811">
        <f t="shared" si="20"/>
        <v>0</v>
      </c>
      <c r="K75" s="843"/>
      <c r="L75" s="811">
        <f t="shared" si="21"/>
        <v>0</v>
      </c>
      <c r="M75" s="843"/>
      <c r="N75" s="811">
        <f t="shared" si="22"/>
        <v>0</v>
      </c>
      <c r="O75" s="843"/>
      <c r="P75" s="811">
        <f t="shared" si="23"/>
        <v>0</v>
      </c>
      <c r="Q75" s="843"/>
      <c r="R75" s="811">
        <f t="shared" si="24"/>
        <v>0</v>
      </c>
      <c r="S75" s="843"/>
      <c r="T75" s="811">
        <f t="shared" si="25"/>
        <v>0</v>
      </c>
      <c r="U75" s="149"/>
      <c r="V75" s="492" t="str">
        <f>IF(AND('BR3'!$K$2="ACTIVE",'BR3'!H75&gt;0),"Yes",IF(AND('BR2'!$K$2="ACTIVE",'BR2'!H75&gt;0),"Yes",IF(AND('BR1'!$K$2="ACTIVE",'BR1'!H75&gt;0),"Yes",IF(AND('ORIGINAL BUDGET'!$K$2="ACTIVE",'ORIGINAL BUDGET'!H75&gt;0),"Yes",""))))</f>
        <v/>
      </c>
      <c r="W75" s="493"/>
      <c r="X75" s="325" t="str">
        <f>IF(AND('BR3'!$K$2="ACTIVE",'BR3'!J75&gt;0),"Yes",IF(AND('BR2'!$K$2="ACTIVE",'BR2'!J75&gt;0),"Yes",IF(AND('BR1'!$K$2="ACTIVE",'BR1'!J75&gt;0),"Yes",IF(AND('ORIGINAL BUDGET'!$K$2="ACTIVE",'ORIGINAL BUDGET'!J75&gt;0),"Yes",""))))</f>
        <v/>
      </c>
      <c r="Y75" s="493"/>
      <c r="Z75" s="325" t="str">
        <f>IF(AND('BR3'!$K$2="ACTIVE",'BR3'!L75&gt;0),"Yes",IF(AND('BR2'!$K$2="ACTIVE",'BR2'!L75&gt;0),"Yes",IF(AND('BR1'!$K$2="ACTIVE",'BR1'!L75&gt;0),"Yes",IF(AND('ORIGINAL BUDGET'!$K$2="ACTIVE",'ORIGINAL BUDGET'!L75&gt;0),"Yes",""))))</f>
        <v/>
      </c>
      <c r="AA75" s="493"/>
      <c r="AB75" s="325" t="str">
        <f>IF(AND('BR3'!$K$2="ACTIVE",'BR3'!N75&gt;0),"Yes",IF(AND('BR2'!$K$2="ACTIVE",'BR2'!N75&gt;0),"Yes",IF(AND('BR1'!$K$2="ACTIVE",'BR1'!N75&gt;0),"Yes",IF(AND('ORIGINAL BUDGET'!$K$2="ACTIVE",'ORIGINAL BUDGET'!N75&gt;0),"Yes",""))))</f>
        <v/>
      </c>
      <c r="AC75" s="493"/>
      <c r="AD75" s="325" t="str">
        <f>IF(AND('BR3'!$K$2="ACTIVE",'BR3'!P75&gt;0),"Yes",IF(AND('BR2'!$K$2="ACTIVE",'BR2'!P75&gt;0),"Yes",IF(AND('BR1'!$K$2="ACTIVE",'BR1'!P75&gt;0),"Yes",IF(AND('ORIGINAL BUDGET'!$K$2="ACTIVE",'ORIGINAL BUDGET'!P75&gt;0),"Yes",""))))</f>
        <v/>
      </c>
      <c r="AE75" s="493"/>
      <c r="AF75" s="325" t="str">
        <f>IF(AND('BR3'!$K$2="ACTIVE",'BR3'!R75&gt;0),"Yes",IF(AND('BR2'!$K$2="ACTIVE",'BR2'!R75&gt;0),"Yes",IF(AND('BR1'!$K$2="ACTIVE",'BR1'!R75&gt;0),"Yes",IF(AND('ORIGINAL BUDGET'!$K$2="ACTIVE",'ORIGINAL BUDGET'!R75&gt;0),"Yes",""))))</f>
        <v/>
      </c>
      <c r="AG75" s="493"/>
      <c r="AH75" s="493" t="str">
        <f>IF(AND('BR3'!$K$2="ACTIVE",'BR3'!T75&gt;0),"Yes",IF(AND('BR2'!$K$2="ACTIVE",'BR2'!T75&gt;0),"Yes",IF(AND('BR1'!$K$2="ACTIVE",'BR1'!T75&gt;0),"Yes",IF(AND('ORIGINAL BUDGET'!$K$2="ACTIVE",'ORIGINAL BUDGET'!T75&gt;0),"Yes",""))))</f>
        <v/>
      </c>
      <c r="AI75" s="494"/>
      <c r="AJ75" s="218"/>
      <c r="AK75" s="448">
        <f t="shared" si="11"/>
        <v>0</v>
      </c>
      <c r="AL75" s="448">
        <f t="shared" si="12"/>
        <v>0</v>
      </c>
      <c r="AM75" s="448">
        <f t="shared" si="13"/>
        <v>0</v>
      </c>
      <c r="AN75" s="448">
        <f t="shared" si="14"/>
        <v>0</v>
      </c>
      <c r="AO75" s="448">
        <f t="shared" si="15"/>
        <v>0</v>
      </c>
      <c r="AP75" s="448">
        <f t="shared" si="16"/>
        <v>0</v>
      </c>
      <c r="AQ75" s="448">
        <f t="shared" si="17"/>
        <v>0</v>
      </c>
      <c r="AU75" s="220"/>
      <c r="AV75" s="220"/>
      <c r="AW75" s="220"/>
      <c r="AX75" s="220"/>
      <c r="AY75" s="1104"/>
    </row>
    <row r="76" spans="1:53" ht="23.25" hidden="1" customHeight="1">
      <c r="A76" s="124">
        <v>32</v>
      </c>
      <c r="B76" s="273">
        <f>IF($L$2="","",IF($L$2="ORIGINAL",'ORIGINAL BUDGET'!$B76,IF($L$2="BR1",'BR1'!$B76,IF($L$2="BR2",'BR2'!$B76,IF($L$2="BR3",'BR3'!$B76)))))</f>
        <v>0</v>
      </c>
      <c r="C76" s="1028">
        <f>IF($L$2="","",IF($L$2="ORIGINAL",'ORIGINAL BUDGET'!$C76,IF($L$2="BR1",'BR1'!$C76,IF($L$2="BR2",'BR2'!$C76,IF($L$2="BR3",'BR3'!$C76)))))</f>
        <v>0</v>
      </c>
      <c r="D76" s="860" t="str">
        <f t="shared" si="18"/>
        <v/>
      </c>
      <c r="E76" s="404"/>
      <c r="F76" s="589"/>
      <c r="G76" s="845" t="str">
        <f t="shared" si="19"/>
        <v/>
      </c>
      <c r="H76" s="811">
        <f t="shared" si="10"/>
        <v>0</v>
      </c>
      <c r="I76" s="840"/>
      <c r="J76" s="811">
        <f t="shared" si="20"/>
        <v>0</v>
      </c>
      <c r="K76" s="843"/>
      <c r="L76" s="811">
        <f t="shared" si="21"/>
        <v>0</v>
      </c>
      <c r="M76" s="843"/>
      <c r="N76" s="811">
        <f t="shared" si="22"/>
        <v>0</v>
      </c>
      <c r="O76" s="843"/>
      <c r="P76" s="811">
        <f t="shared" si="23"/>
        <v>0</v>
      </c>
      <c r="Q76" s="843"/>
      <c r="R76" s="811">
        <f t="shared" si="24"/>
        <v>0</v>
      </c>
      <c r="S76" s="843"/>
      <c r="T76" s="811">
        <f t="shared" si="25"/>
        <v>0</v>
      </c>
      <c r="U76" s="149"/>
      <c r="V76" s="492" t="str">
        <f>IF(AND('BR3'!$K$2="ACTIVE",'BR3'!H76&gt;0),"Yes",IF(AND('BR2'!$K$2="ACTIVE",'BR2'!H76&gt;0),"Yes",IF(AND('BR1'!$K$2="ACTIVE",'BR1'!H76&gt;0),"Yes",IF(AND('ORIGINAL BUDGET'!$K$2="ACTIVE",'ORIGINAL BUDGET'!H76&gt;0),"Yes",""))))</f>
        <v/>
      </c>
      <c r="W76" s="493"/>
      <c r="X76" s="325" t="str">
        <f>IF(AND('BR3'!$K$2="ACTIVE",'BR3'!J76&gt;0),"Yes",IF(AND('BR2'!$K$2="ACTIVE",'BR2'!J76&gt;0),"Yes",IF(AND('BR1'!$K$2="ACTIVE",'BR1'!J76&gt;0),"Yes",IF(AND('ORIGINAL BUDGET'!$K$2="ACTIVE",'ORIGINAL BUDGET'!J76&gt;0),"Yes",""))))</f>
        <v/>
      </c>
      <c r="Y76" s="493"/>
      <c r="Z76" s="325" t="str">
        <f>IF(AND('BR3'!$K$2="ACTIVE",'BR3'!L76&gt;0),"Yes",IF(AND('BR2'!$K$2="ACTIVE",'BR2'!L76&gt;0),"Yes",IF(AND('BR1'!$K$2="ACTIVE",'BR1'!L76&gt;0),"Yes",IF(AND('ORIGINAL BUDGET'!$K$2="ACTIVE",'ORIGINAL BUDGET'!L76&gt;0),"Yes",""))))</f>
        <v/>
      </c>
      <c r="AA76" s="493"/>
      <c r="AB76" s="325" t="str">
        <f>IF(AND('BR3'!$K$2="ACTIVE",'BR3'!N76&gt;0),"Yes",IF(AND('BR2'!$K$2="ACTIVE",'BR2'!N76&gt;0),"Yes",IF(AND('BR1'!$K$2="ACTIVE",'BR1'!N76&gt;0),"Yes",IF(AND('ORIGINAL BUDGET'!$K$2="ACTIVE",'ORIGINAL BUDGET'!N76&gt;0),"Yes",""))))</f>
        <v/>
      </c>
      <c r="AC76" s="493"/>
      <c r="AD76" s="325" t="str">
        <f>IF(AND('BR3'!$K$2="ACTIVE",'BR3'!P76&gt;0),"Yes",IF(AND('BR2'!$K$2="ACTIVE",'BR2'!P76&gt;0),"Yes",IF(AND('BR1'!$K$2="ACTIVE",'BR1'!P76&gt;0),"Yes",IF(AND('ORIGINAL BUDGET'!$K$2="ACTIVE",'ORIGINAL BUDGET'!P76&gt;0),"Yes",""))))</f>
        <v/>
      </c>
      <c r="AE76" s="493"/>
      <c r="AF76" s="325" t="str">
        <f>IF(AND('BR3'!$K$2="ACTIVE",'BR3'!R76&gt;0),"Yes",IF(AND('BR2'!$K$2="ACTIVE",'BR2'!R76&gt;0),"Yes",IF(AND('BR1'!$K$2="ACTIVE",'BR1'!R76&gt;0),"Yes",IF(AND('ORIGINAL BUDGET'!$K$2="ACTIVE",'ORIGINAL BUDGET'!R76&gt;0),"Yes",""))))</f>
        <v/>
      </c>
      <c r="AG76" s="493"/>
      <c r="AH76" s="493" t="str">
        <f>IF(AND('BR3'!$K$2="ACTIVE",'BR3'!T76&gt;0),"Yes",IF(AND('BR2'!$K$2="ACTIVE",'BR2'!T76&gt;0),"Yes",IF(AND('BR1'!$K$2="ACTIVE",'BR1'!T76&gt;0),"Yes",IF(AND('ORIGINAL BUDGET'!$K$2="ACTIVE",'ORIGINAL BUDGET'!T76&gt;0),"Yes",""))))</f>
        <v/>
      </c>
      <c r="AI76" s="494"/>
      <c r="AJ76" s="218"/>
      <c r="AK76" s="448">
        <f t="shared" si="11"/>
        <v>0</v>
      </c>
      <c r="AL76" s="448">
        <f t="shared" si="12"/>
        <v>0</v>
      </c>
      <c r="AM76" s="448">
        <f t="shared" si="13"/>
        <v>0</v>
      </c>
      <c r="AN76" s="448">
        <f t="shared" si="14"/>
        <v>0</v>
      </c>
      <c r="AO76" s="448">
        <f t="shared" si="15"/>
        <v>0</v>
      </c>
      <c r="AP76" s="448">
        <f t="shared" si="16"/>
        <v>0</v>
      </c>
      <c r="AQ76" s="448">
        <f t="shared" si="17"/>
        <v>0</v>
      </c>
      <c r="AU76" s="220"/>
      <c r="AV76" s="220"/>
      <c r="AW76" s="220"/>
      <c r="AX76" s="220"/>
      <c r="AY76" s="1104"/>
    </row>
    <row r="77" spans="1:53" ht="23.25" hidden="1" customHeight="1">
      <c r="A77" s="124">
        <v>33</v>
      </c>
      <c r="B77" s="273">
        <f>IF($L$2="","",IF($L$2="ORIGINAL",'ORIGINAL BUDGET'!$B77,IF($L$2="BR1",'BR1'!$B77,IF($L$2="BR2",'BR2'!$B77,IF($L$2="BR3",'BR3'!$B77)))))</f>
        <v>0</v>
      </c>
      <c r="C77" s="1028">
        <f>IF($L$2="","",IF($L$2="ORIGINAL",'ORIGINAL BUDGET'!$C77,IF($L$2="BR1",'BR1'!$C77,IF($L$2="BR2",'BR2'!$C77,IF($L$2="BR3",'BR3'!$C77)))))</f>
        <v>0</v>
      </c>
      <c r="D77" s="860" t="str">
        <f t="shared" si="18"/>
        <v/>
      </c>
      <c r="E77" s="404"/>
      <c r="F77" s="589"/>
      <c r="G77" s="845" t="str">
        <f t="shared" si="19"/>
        <v/>
      </c>
      <c r="H77" s="811">
        <f t="shared" si="10"/>
        <v>0</v>
      </c>
      <c r="I77" s="840"/>
      <c r="J77" s="811">
        <f t="shared" si="20"/>
        <v>0</v>
      </c>
      <c r="K77" s="843"/>
      <c r="L77" s="811">
        <f t="shared" si="21"/>
        <v>0</v>
      </c>
      <c r="M77" s="843"/>
      <c r="N77" s="811">
        <f t="shared" si="22"/>
        <v>0</v>
      </c>
      <c r="O77" s="843"/>
      <c r="P77" s="811">
        <f t="shared" si="23"/>
        <v>0</v>
      </c>
      <c r="Q77" s="843"/>
      <c r="R77" s="811">
        <f t="shared" si="24"/>
        <v>0</v>
      </c>
      <c r="S77" s="843"/>
      <c r="T77" s="811">
        <f t="shared" si="25"/>
        <v>0</v>
      </c>
      <c r="U77" s="149"/>
      <c r="V77" s="492" t="str">
        <f>IF(AND('BR3'!$K$2="ACTIVE",'BR3'!H77&gt;0),"Yes",IF(AND('BR2'!$K$2="ACTIVE",'BR2'!H77&gt;0),"Yes",IF(AND('BR1'!$K$2="ACTIVE",'BR1'!H77&gt;0),"Yes",IF(AND('ORIGINAL BUDGET'!$K$2="ACTIVE",'ORIGINAL BUDGET'!H77&gt;0),"Yes",""))))</f>
        <v/>
      </c>
      <c r="W77" s="493"/>
      <c r="X77" s="325" t="str">
        <f>IF(AND('BR3'!$K$2="ACTIVE",'BR3'!J77&gt;0),"Yes",IF(AND('BR2'!$K$2="ACTIVE",'BR2'!J77&gt;0),"Yes",IF(AND('BR1'!$K$2="ACTIVE",'BR1'!J77&gt;0),"Yes",IF(AND('ORIGINAL BUDGET'!$K$2="ACTIVE",'ORIGINAL BUDGET'!J77&gt;0),"Yes",""))))</f>
        <v/>
      </c>
      <c r="Y77" s="493"/>
      <c r="Z77" s="325" t="str">
        <f>IF(AND('BR3'!$K$2="ACTIVE",'BR3'!L77&gt;0),"Yes",IF(AND('BR2'!$K$2="ACTIVE",'BR2'!L77&gt;0),"Yes",IF(AND('BR1'!$K$2="ACTIVE",'BR1'!L77&gt;0),"Yes",IF(AND('ORIGINAL BUDGET'!$K$2="ACTIVE",'ORIGINAL BUDGET'!L77&gt;0),"Yes",""))))</f>
        <v/>
      </c>
      <c r="AA77" s="493"/>
      <c r="AB77" s="325" t="str">
        <f>IF(AND('BR3'!$K$2="ACTIVE",'BR3'!N77&gt;0),"Yes",IF(AND('BR2'!$K$2="ACTIVE",'BR2'!N77&gt;0),"Yes",IF(AND('BR1'!$K$2="ACTIVE",'BR1'!N77&gt;0),"Yes",IF(AND('ORIGINAL BUDGET'!$K$2="ACTIVE",'ORIGINAL BUDGET'!N77&gt;0),"Yes",""))))</f>
        <v/>
      </c>
      <c r="AC77" s="493"/>
      <c r="AD77" s="325" t="str">
        <f>IF(AND('BR3'!$K$2="ACTIVE",'BR3'!P77&gt;0),"Yes",IF(AND('BR2'!$K$2="ACTIVE",'BR2'!P77&gt;0),"Yes",IF(AND('BR1'!$K$2="ACTIVE",'BR1'!P77&gt;0),"Yes",IF(AND('ORIGINAL BUDGET'!$K$2="ACTIVE",'ORIGINAL BUDGET'!P77&gt;0),"Yes",""))))</f>
        <v/>
      </c>
      <c r="AE77" s="493"/>
      <c r="AF77" s="325" t="str">
        <f>IF(AND('BR3'!$K$2="ACTIVE",'BR3'!R77&gt;0),"Yes",IF(AND('BR2'!$K$2="ACTIVE",'BR2'!R77&gt;0),"Yes",IF(AND('BR1'!$K$2="ACTIVE",'BR1'!R77&gt;0),"Yes",IF(AND('ORIGINAL BUDGET'!$K$2="ACTIVE",'ORIGINAL BUDGET'!R77&gt;0),"Yes",""))))</f>
        <v/>
      </c>
      <c r="AG77" s="493"/>
      <c r="AH77" s="493" t="str">
        <f>IF(AND('BR3'!$K$2="ACTIVE",'BR3'!T77&gt;0),"Yes",IF(AND('BR2'!$K$2="ACTIVE",'BR2'!T77&gt;0),"Yes",IF(AND('BR1'!$K$2="ACTIVE",'BR1'!T77&gt;0),"Yes",IF(AND('ORIGINAL BUDGET'!$K$2="ACTIVE",'ORIGINAL BUDGET'!T77&gt;0),"Yes",""))))</f>
        <v/>
      </c>
      <c r="AI77" s="494"/>
      <c r="AJ77" s="218"/>
      <c r="AK77" s="448">
        <f t="shared" ref="AK77:AK94" si="29">$E77*$G77</f>
        <v>0</v>
      </c>
      <c r="AL77" s="448">
        <f t="shared" ref="AL77:AL94" si="30">$E77*$I77</f>
        <v>0</v>
      </c>
      <c r="AM77" s="448">
        <f t="shared" ref="AM77:AM94" si="31">$E77*$K77</f>
        <v>0</v>
      </c>
      <c r="AN77" s="448">
        <f t="shared" ref="AN77:AN94" si="32">$E77*$M77</f>
        <v>0</v>
      </c>
      <c r="AO77" s="448">
        <f t="shared" ref="AO77:AO94" si="33">$E77*$O77</f>
        <v>0</v>
      </c>
      <c r="AP77" s="448">
        <f t="shared" ref="AP77:AP94" si="34">$E77*$Q77</f>
        <v>0</v>
      </c>
      <c r="AQ77" s="448">
        <f t="shared" ref="AQ77:AQ94" si="35">$E77*$S77</f>
        <v>0</v>
      </c>
      <c r="AU77" s="220"/>
      <c r="AV77" s="220"/>
      <c r="AW77" s="220"/>
      <c r="AX77" s="220"/>
      <c r="AY77" s="1104"/>
    </row>
    <row r="78" spans="1:53" ht="23.25" hidden="1" customHeight="1">
      <c r="A78" s="124">
        <v>34</v>
      </c>
      <c r="B78" s="273">
        <f>IF($L$2="","",IF($L$2="ORIGINAL",'ORIGINAL BUDGET'!$B78,IF($L$2="BR1",'BR1'!$B78,IF($L$2="BR2",'BR2'!$B78,IF($L$2="BR3",'BR3'!$B78)))))</f>
        <v>0</v>
      </c>
      <c r="C78" s="1028">
        <f>IF($L$2="","",IF($L$2="ORIGINAL",'ORIGINAL BUDGET'!$C78,IF($L$2="BR1",'BR1'!$C78,IF($L$2="BR2",'BR2'!$C78,IF($L$2="BR3",'BR3'!$C78)))))</f>
        <v>0</v>
      </c>
      <c r="D78" s="860" t="str">
        <f t="shared" si="18"/>
        <v/>
      </c>
      <c r="E78" s="404"/>
      <c r="F78" s="589"/>
      <c r="G78" s="845" t="str">
        <f t="shared" si="19"/>
        <v/>
      </c>
      <c r="H78" s="811">
        <f t="shared" si="10"/>
        <v>0</v>
      </c>
      <c r="I78" s="840"/>
      <c r="J78" s="811">
        <f t="shared" si="20"/>
        <v>0</v>
      </c>
      <c r="K78" s="843"/>
      <c r="L78" s="811">
        <f t="shared" si="21"/>
        <v>0</v>
      </c>
      <c r="M78" s="843"/>
      <c r="N78" s="811">
        <f t="shared" si="22"/>
        <v>0</v>
      </c>
      <c r="O78" s="843"/>
      <c r="P78" s="811">
        <f t="shared" si="23"/>
        <v>0</v>
      </c>
      <c r="Q78" s="843"/>
      <c r="R78" s="811">
        <f t="shared" si="24"/>
        <v>0</v>
      </c>
      <c r="S78" s="843"/>
      <c r="T78" s="811">
        <f t="shared" si="25"/>
        <v>0</v>
      </c>
      <c r="U78" s="149"/>
      <c r="V78" s="492" t="str">
        <f>IF(AND('BR3'!$K$2="ACTIVE",'BR3'!H78&gt;0),"Yes",IF(AND('BR2'!$K$2="ACTIVE",'BR2'!H78&gt;0),"Yes",IF(AND('BR1'!$K$2="ACTIVE",'BR1'!H78&gt;0),"Yes",IF(AND('ORIGINAL BUDGET'!$K$2="ACTIVE",'ORIGINAL BUDGET'!H78&gt;0),"Yes",""))))</f>
        <v/>
      </c>
      <c r="W78" s="493"/>
      <c r="X78" s="325" t="str">
        <f>IF(AND('BR3'!$K$2="ACTIVE",'BR3'!J78&gt;0),"Yes",IF(AND('BR2'!$K$2="ACTIVE",'BR2'!J78&gt;0),"Yes",IF(AND('BR1'!$K$2="ACTIVE",'BR1'!J78&gt;0),"Yes",IF(AND('ORIGINAL BUDGET'!$K$2="ACTIVE",'ORIGINAL BUDGET'!J78&gt;0),"Yes",""))))</f>
        <v/>
      </c>
      <c r="Y78" s="493"/>
      <c r="Z78" s="325" t="str">
        <f>IF(AND('BR3'!$K$2="ACTIVE",'BR3'!L78&gt;0),"Yes",IF(AND('BR2'!$K$2="ACTIVE",'BR2'!L78&gt;0),"Yes",IF(AND('BR1'!$K$2="ACTIVE",'BR1'!L78&gt;0),"Yes",IF(AND('ORIGINAL BUDGET'!$K$2="ACTIVE",'ORIGINAL BUDGET'!L78&gt;0),"Yes",""))))</f>
        <v/>
      </c>
      <c r="AA78" s="493"/>
      <c r="AB78" s="325" t="str">
        <f>IF(AND('BR3'!$K$2="ACTIVE",'BR3'!N78&gt;0),"Yes",IF(AND('BR2'!$K$2="ACTIVE",'BR2'!N78&gt;0),"Yes",IF(AND('BR1'!$K$2="ACTIVE",'BR1'!N78&gt;0),"Yes",IF(AND('ORIGINAL BUDGET'!$K$2="ACTIVE",'ORIGINAL BUDGET'!N78&gt;0),"Yes",""))))</f>
        <v/>
      </c>
      <c r="AC78" s="493"/>
      <c r="AD78" s="325" t="str">
        <f>IF(AND('BR3'!$K$2="ACTIVE",'BR3'!P78&gt;0),"Yes",IF(AND('BR2'!$K$2="ACTIVE",'BR2'!P78&gt;0),"Yes",IF(AND('BR1'!$K$2="ACTIVE",'BR1'!P78&gt;0),"Yes",IF(AND('ORIGINAL BUDGET'!$K$2="ACTIVE",'ORIGINAL BUDGET'!P78&gt;0),"Yes",""))))</f>
        <v/>
      </c>
      <c r="AE78" s="493"/>
      <c r="AF78" s="325" t="str">
        <f>IF(AND('BR3'!$K$2="ACTIVE",'BR3'!R78&gt;0),"Yes",IF(AND('BR2'!$K$2="ACTIVE",'BR2'!R78&gt;0),"Yes",IF(AND('BR1'!$K$2="ACTIVE",'BR1'!R78&gt;0),"Yes",IF(AND('ORIGINAL BUDGET'!$K$2="ACTIVE",'ORIGINAL BUDGET'!R78&gt;0),"Yes",""))))</f>
        <v/>
      </c>
      <c r="AG78" s="493"/>
      <c r="AH78" s="493" t="str">
        <f>IF(AND('BR3'!$K$2="ACTIVE",'BR3'!T78&gt;0),"Yes",IF(AND('BR2'!$K$2="ACTIVE",'BR2'!T78&gt;0),"Yes",IF(AND('BR1'!$K$2="ACTIVE",'BR1'!T78&gt;0),"Yes",IF(AND('ORIGINAL BUDGET'!$K$2="ACTIVE",'ORIGINAL BUDGET'!T78&gt;0),"Yes",""))))</f>
        <v/>
      </c>
      <c r="AI78" s="494"/>
      <c r="AJ78" s="218"/>
      <c r="AK78" s="448">
        <f t="shared" si="29"/>
        <v>0</v>
      </c>
      <c r="AL78" s="448">
        <f t="shared" si="30"/>
        <v>0</v>
      </c>
      <c r="AM78" s="448">
        <f t="shared" si="31"/>
        <v>0</v>
      </c>
      <c r="AN78" s="448">
        <f t="shared" si="32"/>
        <v>0</v>
      </c>
      <c r="AO78" s="448">
        <f t="shared" si="33"/>
        <v>0</v>
      </c>
      <c r="AP78" s="448">
        <f t="shared" si="34"/>
        <v>0</v>
      </c>
      <c r="AQ78" s="448">
        <f t="shared" si="35"/>
        <v>0</v>
      </c>
      <c r="AU78" s="220"/>
      <c r="AV78" s="220"/>
      <c r="AW78" s="220"/>
      <c r="AX78" s="220"/>
      <c r="AY78" s="1104"/>
    </row>
    <row r="79" spans="1:53" ht="23.25" hidden="1" customHeight="1">
      <c r="A79" s="124">
        <v>35</v>
      </c>
      <c r="B79" s="273">
        <f>IF($L$2="","",IF($L$2="ORIGINAL",'ORIGINAL BUDGET'!$B79,IF($L$2="BR1",'BR1'!$B79,IF($L$2="BR2",'BR2'!$B79,IF($L$2="BR3",'BR3'!$B79)))))</f>
        <v>0</v>
      </c>
      <c r="C79" s="1028">
        <f>IF($L$2="","",IF($L$2="ORIGINAL",'ORIGINAL BUDGET'!$C79,IF($L$2="BR1",'BR1'!$C79,IF($L$2="BR2",'BR2'!$C79,IF($L$2="BR3",'BR3'!$C79)))))</f>
        <v>0</v>
      </c>
      <c r="D79" s="860" t="str">
        <f t="shared" si="18"/>
        <v/>
      </c>
      <c r="E79" s="404"/>
      <c r="F79" s="589"/>
      <c r="G79" s="845" t="str">
        <f t="shared" si="19"/>
        <v/>
      </c>
      <c r="H79" s="811">
        <f t="shared" si="10"/>
        <v>0</v>
      </c>
      <c r="I79" s="840"/>
      <c r="J79" s="811">
        <f t="shared" si="20"/>
        <v>0</v>
      </c>
      <c r="K79" s="843"/>
      <c r="L79" s="811">
        <f t="shared" si="21"/>
        <v>0</v>
      </c>
      <c r="M79" s="843"/>
      <c r="N79" s="811">
        <f t="shared" si="22"/>
        <v>0</v>
      </c>
      <c r="O79" s="843"/>
      <c r="P79" s="811">
        <f t="shared" si="23"/>
        <v>0</v>
      </c>
      <c r="Q79" s="843"/>
      <c r="R79" s="811">
        <f t="shared" si="24"/>
        <v>0</v>
      </c>
      <c r="S79" s="843"/>
      <c r="T79" s="811">
        <f t="shared" si="25"/>
        <v>0</v>
      </c>
      <c r="U79" s="149"/>
      <c r="V79" s="492" t="str">
        <f>IF(AND('BR3'!$K$2="ACTIVE",'BR3'!H79&gt;0),"Yes",IF(AND('BR2'!$K$2="ACTIVE",'BR2'!H79&gt;0),"Yes",IF(AND('BR1'!$K$2="ACTIVE",'BR1'!H79&gt;0),"Yes",IF(AND('ORIGINAL BUDGET'!$K$2="ACTIVE",'ORIGINAL BUDGET'!H79&gt;0),"Yes",""))))</f>
        <v/>
      </c>
      <c r="W79" s="493"/>
      <c r="X79" s="325" t="str">
        <f>IF(AND('BR3'!$K$2="ACTIVE",'BR3'!J79&gt;0),"Yes",IF(AND('BR2'!$K$2="ACTIVE",'BR2'!J79&gt;0),"Yes",IF(AND('BR1'!$K$2="ACTIVE",'BR1'!J79&gt;0),"Yes",IF(AND('ORIGINAL BUDGET'!$K$2="ACTIVE",'ORIGINAL BUDGET'!J79&gt;0),"Yes",""))))</f>
        <v/>
      </c>
      <c r="Y79" s="493"/>
      <c r="Z79" s="325" t="str">
        <f>IF(AND('BR3'!$K$2="ACTIVE",'BR3'!L79&gt;0),"Yes",IF(AND('BR2'!$K$2="ACTIVE",'BR2'!L79&gt;0),"Yes",IF(AND('BR1'!$K$2="ACTIVE",'BR1'!L79&gt;0),"Yes",IF(AND('ORIGINAL BUDGET'!$K$2="ACTIVE",'ORIGINAL BUDGET'!L79&gt;0),"Yes",""))))</f>
        <v/>
      </c>
      <c r="AA79" s="493"/>
      <c r="AB79" s="325" t="str">
        <f>IF(AND('BR3'!$K$2="ACTIVE",'BR3'!N79&gt;0),"Yes",IF(AND('BR2'!$K$2="ACTIVE",'BR2'!N79&gt;0),"Yes",IF(AND('BR1'!$K$2="ACTIVE",'BR1'!N79&gt;0),"Yes",IF(AND('ORIGINAL BUDGET'!$K$2="ACTIVE",'ORIGINAL BUDGET'!N79&gt;0),"Yes",""))))</f>
        <v/>
      </c>
      <c r="AC79" s="493"/>
      <c r="AD79" s="325" t="str">
        <f>IF(AND('BR3'!$K$2="ACTIVE",'BR3'!P79&gt;0),"Yes",IF(AND('BR2'!$K$2="ACTIVE",'BR2'!P79&gt;0),"Yes",IF(AND('BR1'!$K$2="ACTIVE",'BR1'!P79&gt;0),"Yes",IF(AND('ORIGINAL BUDGET'!$K$2="ACTIVE",'ORIGINAL BUDGET'!P79&gt;0),"Yes",""))))</f>
        <v/>
      </c>
      <c r="AE79" s="493"/>
      <c r="AF79" s="325" t="str">
        <f>IF(AND('BR3'!$K$2="ACTIVE",'BR3'!R79&gt;0),"Yes",IF(AND('BR2'!$K$2="ACTIVE",'BR2'!R79&gt;0),"Yes",IF(AND('BR1'!$K$2="ACTIVE",'BR1'!R79&gt;0),"Yes",IF(AND('ORIGINAL BUDGET'!$K$2="ACTIVE",'ORIGINAL BUDGET'!R79&gt;0),"Yes",""))))</f>
        <v/>
      </c>
      <c r="AG79" s="493"/>
      <c r="AH79" s="493" t="str">
        <f>IF(AND('BR3'!$K$2="ACTIVE",'BR3'!T79&gt;0),"Yes",IF(AND('BR2'!$K$2="ACTIVE",'BR2'!T79&gt;0),"Yes",IF(AND('BR1'!$K$2="ACTIVE",'BR1'!T79&gt;0),"Yes",IF(AND('ORIGINAL BUDGET'!$K$2="ACTIVE",'ORIGINAL BUDGET'!T79&gt;0),"Yes",""))))</f>
        <v/>
      </c>
      <c r="AI79" s="494"/>
      <c r="AJ79" s="218"/>
      <c r="AK79" s="448">
        <f t="shared" si="29"/>
        <v>0</v>
      </c>
      <c r="AL79" s="448">
        <f t="shared" si="30"/>
        <v>0</v>
      </c>
      <c r="AM79" s="448">
        <f t="shared" si="31"/>
        <v>0</v>
      </c>
      <c r="AN79" s="448">
        <f t="shared" si="32"/>
        <v>0</v>
      </c>
      <c r="AO79" s="448">
        <f t="shared" si="33"/>
        <v>0</v>
      </c>
      <c r="AP79" s="448">
        <f t="shared" si="34"/>
        <v>0</v>
      </c>
      <c r="AQ79" s="448">
        <f t="shared" si="35"/>
        <v>0</v>
      </c>
      <c r="AU79" s="219"/>
      <c r="AV79" s="219"/>
      <c r="AW79" s="219"/>
      <c r="AX79" s="219"/>
      <c r="AY79" s="1104"/>
    </row>
    <row r="80" spans="1:53" ht="23.25" hidden="1" customHeight="1">
      <c r="A80" s="124">
        <v>36</v>
      </c>
      <c r="B80" s="273">
        <f>IF($L$2="","",IF($L$2="ORIGINAL",'ORIGINAL BUDGET'!$B80,IF($L$2="BR1",'BR1'!$B80,IF($L$2="BR2",'BR2'!$B80,IF($L$2="BR3",'BR3'!$B80)))))</f>
        <v>0</v>
      </c>
      <c r="C80" s="1028">
        <f>IF($L$2="","",IF($L$2="ORIGINAL",'ORIGINAL BUDGET'!$C80,IF($L$2="BR1",'BR1'!$C80,IF($L$2="BR2",'BR2'!$C80,IF($L$2="BR3",'BR3'!$C80)))))</f>
        <v>0</v>
      </c>
      <c r="D80" s="860" t="str">
        <f t="shared" si="18"/>
        <v/>
      </c>
      <c r="E80" s="404"/>
      <c r="F80" s="589"/>
      <c r="G80" s="845" t="str">
        <f t="shared" si="19"/>
        <v/>
      </c>
      <c r="H80" s="811">
        <f t="shared" si="10"/>
        <v>0</v>
      </c>
      <c r="I80" s="840"/>
      <c r="J80" s="811">
        <f t="shared" si="20"/>
        <v>0</v>
      </c>
      <c r="K80" s="843"/>
      <c r="L80" s="811">
        <f t="shared" si="21"/>
        <v>0</v>
      </c>
      <c r="M80" s="843"/>
      <c r="N80" s="811">
        <f t="shared" si="22"/>
        <v>0</v>
      </c>
      <c r="O80" s="843"/>
      <c r="P80" s="811">
        <f t="shared" si="23"/>
        <v>0</v>
      </c>
      <c r="Q80" s="843"/>
      <c r="R80" s="811">
        <f t="shared" si="24"/>
        <v>0</v>
      </c>
      <c r="S80" s="843"/>
      <c r="T80" s="811">
        <f t="shared" si="25"/>
        <v>0</v>
      </c>
      <c r="U80" s="149"/>
      <c r="V80" s="492" t="str">
        <f>IF(AND('BR3'!$K$2="ACTIVE",'BR3'!H80&gt;0),"Yes",IF(AND('BR2'!$K$2="ACTIVE",'BR2'!H80&gt;0),"Yes",IF(AND('BR1'!$K$2="ACTIVE",'BR1'!H80&gt;0),"Yes",IF(AND('ORIGINAL BUDGET'!$K$2="ACTIVE",'ORIGINAL BUDGET'!H80&gt;0),"Yes",""))))</f>
        <v/>
      </c>
      <c r="W80" s="493"/>
      <c r="X80" s="325" t="str">
        <f>IF(AND('BR3'!$K$2="ACTIVE",'BR3'!J80&gt;0),"Yes",IF(AND('BR2'!$K$2="ACTIVE",'BR2'!J80&gt;0),"Yes",IF(AND('BR1'!$K$2="ACTIVE",'BR1'!J80&gt;0),"Yes",IF(AND('ORIGINAL BUDGET'!$K$2="ACTIVE",'ORIGINAL BUDGET'!J80&gt;0),"Yes",""))))</f>
        <v/>
      </c>
      <c r="Y80" s="493"/>
      <c r="Z80" s="325" t="str">
        <f>IF(AND('BR3'!$K$2="ACTIVE",'BR3'!L80&gt;0),"Yes",IF(AND('BR2'!$K$2="ACTIVE",'BR2'!L80&gt;0),"Yes",IF(AND('BR1'!$K$2="ACTIVE",'BR1'!L80&gt;0),"Yes",IF(AND('ORIGINAL BUDGET'!$K$2="ACTIVE",'ORIGINAL BUDGET'!L80&gt;0),"Yes",""))))</f>
        <v/>
      </c>
      <c r="AA80" s="493"/>
      <c r="AB80" s="325" t="str">
        <f>IF(AND('BR3'!$K$2="ACTIVE",'BR3'!N80&gt;0),"Yes",IF(AND('BR2'!$K$2="ACTIVE",'BR2'!N80&gt;0),"Yes",IF(AND('BR1'!$K$2="ACTIVE",'BR1'!N80&gt;0),"Yes",IF(AND('ORIGINAL BUDGET'!$K$2="ACTIVE",'ORIGINAL BUDGET'!N80&gt;0),"Yes",""))))</f>
        <v/>
      </c>
      <c r="AC80" s="493"/>
      <c r="AD80" s="325" t="str">
        <f>IF(AND('BR3'!$K$2="ACTIVE",'BR3'!P80&gt;0),"Yes",IF(AND('BR2'!$K$2="ACTIVE",'BR2'!P80&gt;0),"Yes",IF(AND('BR1'!$K$2="ACTIVE",'BR1'!P80&gt;0),"Yes",IF(AND('ORIGINAL BUDGET'!$K$2="ACTIVE",'ORIGINAL BUDGET'!P80&gt;0),"Yes",""))))</f>
        <v/>
      </c>
      <c r="AE80" s="493"/>
      <c r="AF80" s="325" t="str">
        <f>IF(AND('BR3'!$K$2="ACTIVE",'BR3'!R80&gt;0),"Yes",IF(AND('BR2'!$K$2="ACTIVE",'BR2'!R80&gt;0),"Yes",IF(AND('BR1'!$K$2="ACTIVE",'BR1'!R80&gt;0),"Yes",IF(AND('ORIGINAL BUDGET'!$K$2="ACTIVE",'ORIGINAL BUDGET'!R80&gt;0),"Yes",""))))</f>
        <v/>
      </c>
      <c r="AG80" s="493"/>
      <c r="AH80" s="493" t="str">
        <f>IF(AND('BR3'!$K$2="ACTIVE",'BR3'!T80&gt;0),"Yes",IF(AND('BR2'!$K$2="ACTIVE",'BR2'!T80&gt;0),"Yes",IF(AND('BR1'!$K$2="ACTIVE",'BR1'!T80&gt;0),"Yes",IF(AND('ORIGINAL BUDGET'!$K$2="ACTIVE",'ORIGINAL BUDGET'!T80&gt;0),"Yes",""))))</f>
        <v/>
      </c>
      <c r="AI80" s="494"/>
      <c r="AJ80" s="218"/>
      <c r="AK80" s="448">
        <f t="shared" si="29"/>
        <v>0</v>
      </c>
      <c r="AL80" s="448">
        <f t="shared" si="30"/>
        <v>0</v>
      </c>
      <c r="AM80" s="448">
        <f t="shared" si="31"/>
        <v>0</v>
      </c>
      <c r="AN80" s="448">
        <f t="shared" si="32"/>
        <v>0</v>
      </c>
      <c r="AO80" s="448">
        <f t="shared" si="33"/>
        <v>0</v>
      </c>
      <c r="AP80" s="448">
        <f t="shared" si="34"/>
        <v>0</v>
      </c>
      <c r="AQ80" s="448">
        <f t="shared" si="35"/>
        <v>0</v>
      </c>
      <c r="AU80" s="220"/>
      <c r="AV80" s="220"/>
      <c r="AW80" s="220"/>
      <c r="AX80" s="220"/>
      <c r="AY80" s="1104"/>
    </row>
    <row r="81" spans="1:53" ht="23.25" hidden="1" customHeight="1">
      <c r="A81" s="124">
        <v>37</v>
      </c>
      <c r="B81" s="273">
        <f>IF($L$2="","",IF($L$2="ORIGINAL",'ORIGINAL BUDGET'!$B81,IF($L$2="BR1",'BR1'!$B81,IF($L$2="BR2",'BR2'!$B81,IF($L$2="BR3",'BR3'!$B81)))))</f>
        <v>0</v>
      </c>
      <c r="C81" s="1028">
        <f>IF($L$2="","",IF($L$2="ORIGINAL",'ORIGINAL BUDGET'!$C81,IF($L$2="BR1",'BR1'!$C81,IF($L$2="BR2",'BR2'!$C81,IF($L$2="BR3",'BR3'!$C81)))))</f>
        <v>0</v>
      </c>
      <c r="D81" s="860" t="str">
        <f t="shared" si="18"/>
        <v/>
      </c>
      <c r="E81" s="404"/>
      <c r="F81" s="589"/>
      <c r="G81" s="845" t="str">
        <f t="shared" si="19"/>
        <v/>
      </c>
      <c r="H81" s="811">
        <f t="shared" si="10"/>
        <v>0</v>
      </c>
      <c r="I81" s="840"/>
      <c r="J81" s="811">
        <f t="shared" si="20"/>
        <v>0</v>
      </c>
      <c r="K81" s="843"/>
      <c r="L81" s="811">
        <f t="shared" si="21"/>
        <v>0</v>
      </c>
      <c r="M81" s="843"/>
      <c r="N81" s="811">
        <f t="shared" si="22"/>
        <v>0</v>
      </c>
      <c r="O81" s="843"/>
      <c r="P81" s="811">
        <f t="shared" si="23"/>
        <v>0</v>
      </c>
      <c r="Q81" s="843"/>
      <c r="R81" s="811">
        <f t="shared" si="24"/>
        <v>0</v>
      </c>
      <c r="S81" s="843"/>
      <c r="T81" s="811">
        <f t="shared" si="25"/>
        <v>0</v>
      </c>
      <c r="U81" s="149"/>
      <c r="V81" s="492" t="str">
        <f>IF(AND('BR3'!$K$2="ACTIVE",'BR3'!H81&gt;0),"Yes",IF(AND('BR2'!$K$2="ACTIVE",'BR2'!H81&gt;0),"Yes",IF(AND('BR1'!$K$2="ACTIVE",'BR1'!H81&gt;0),"Yes",IF(AND('ORIGINAL BUDGET'!$K$2="ACTIVE",'ORIGINAL BUDGET'!H81&gt;0),"Yes",""))))</f>
        <v/>
      </c>
      <c r="W81" s="493"/>
      <c r="X81" s="325" t="str">
        <f>IF(AND('BR3'!$K$2="ACTIVE",'BR3'!J81&gt;0),"Yes",IF(AND('BR2'!$K$2="ACTIVE",'BR2'!J81&gt;0),"Yes",IF(AND('BR1'!$K$2="ACTIVE",'BR1'!J81&gt;0),"Yes",IF(AND('ORIGINAL BUDGET'!$K$2="ACTIVE",'ORIGINAL BUDGET'!J81&gt;0),"Yes",""))))</f>
        <v/>
      </c>
      <c r="Y81" s="493"/>
      <c r="Z81" s="325" t="str">
        <f>IF(AND('BR3'!$K$2="ACTIVE",'BR3'!L81&gt;0),"Yes",IF(AND('BR2'!$K$2="ACTIVE",'BR2'!L81&gt;0),"Yes",IF(AND('BR1'!$K$2="ACTIVE",'BR1'!L81&gt;0),"Yes",IF(AND('ORIGINAL BUDGET'!$K$2="ACTIVE",'ORIGINAL BUDGET'!L81&gt;0),"Yes",""))))</f>
        <v/>
      </c>
      <c r="AA81" s="493"/>
      <c r="AB81" s="325" t="str">
        <f>IF(AND('BR3'!$K$2="ACTIVE",'BR3'!N81&gt;0),"Yes",IF(AND('BR2'!$K$2="ACTIVE",'BR2'!N81&gt;0),"Yes",IF(AND('BR1'!$K$2="ACTIVE",'BR1'!N81&gt;0),"Yes",IF(AND('ORIGINAL BUDGET'!$K$2="ACTIVE",'ORIGINAL BUDGET'!N81&gt;0),"Yes",""))))</f>
        <v/>
      </c>
      <c r="AC81" s="493"/>
      <c r="AD81" s="325" t="str">
        <f>IF(AND('BR3'!$K$2="ACTIVE",'BR3'!P81&gt;0),"Yes",IF(AND('BR2'!$K$2="ACTIVE",'BR2'!P81&gt;0),"Yes",IF(AND('BR1'!$K$2="ACTIVE",'BR1'!P81&gt;0),"Yes",IF(AND('ORIGINAL BUDGET'!$K$2="ACTIVE",'ORIGINAL BUDGET'!P81&gt;0),"Yes",""))))</f>
        <v/>
      </c>
      <c r="AE81" s="493"/>
      <c r="AF81" s="325" t="str">
        <f>IF(AND('BR3'!$K$2="ACTIVE",'BR3'!R81&gt;0),"Yes",IF(AND('BR2'!$K$2="ACTIVE",'BR2'!R81&gt;0),"Yes",IF(AND('BR1'!$K$2="ACTIVE",'BR1'!R81&gt;0),"Yes",IF(AND('ORIGINAL BUDGET'!$K$2="ACTIVE",'ORIGINAL BUDGET'!R81&gt;0),"Yes",""))))</f>
        <v/>
      </c>
      <c r="AG81" s="493"/>
      <c r="AH81" s="493" t="str">
        <f>IF(AND('BR3'!$K$2="ACTIVE",'BR3'!T81&gt;0),"Yes",IF(AND('BR2'!$K$2="ACTIVE",'BR2'!T81&gt;0),"Yes",IF(AND('BR1'!$K$2="ACTIVE",'BR1'!T81&gt;0),"Yes",IF(AND('ORIGINAL BUDGET'!$K$2="ACTIVE",'ORIGINAL BUDGET'!T81&gt;0),"Yes",""))))</f>
        <v/>
      </c>
      <c r="AI81" s="494"/>
      <c r="AJ81" s="218"/>
      <c r="AK81" s="448">
        <f t="shared" si="29"/>
        <v>0</v>
      </c>
      <c r="AL81" s="448">
        <f t="shared" si="30"/>
        <v>0</v>
      </c>
      <c r="AM81" s="448">
        <f t="shared" si="31"/>
        <v>0</v>
      </c>
      <c r="AN81" s="448">
        <f t="shared" si="32"/>
        <v>0</v>
      </c>
      <c r="AO81" s="448">
        <f t="shared" si="33"/>
        <v>0</v>
      </c>
      <c r="AP81" s="448">
        <f t="shared" si="34"/>
        <v>0</v>
      </c>
      <c r="AQ81" s="448">
        <f t="shared" si="35"/>
        <v>0</v>
      </c>
      <c r="AU81" s="220"/>
      <c r="AV81" s="220"/>
      <c r="AW81" s="220"/>
      <c r="AX81" s="220"/>
      <c r="AY81" s="1104"/>
    </row>
    <row r="82" spans="1:53" ht="23.25" hidden="1" customHeight="1">
      <c r="A82" s="124">
        <v>38</v>
      </c>
      <c r="B82" s="273">
        <f>IF($L$2="","",IF($L$2="ORIGINAL",'ORIGINAL BUDGET'!$B82,IF($L$2="BR1",'BR1'!$B82,IF($L$2="BR2",'BR2'!$B82,IF($L$2="BR3",'BR3'!$B82)))))</f>
        <v>0</v>
      </c>
      <c r="C82" s="1028">
        <f>IF($L$2="","",IF($L$2="ORIGINAL",'ORIGINAL BUDGET'!$C82,IF($L$2="BR1",'BR1'!$C82,IF($L$2="BR2",'BR2'!$C82,IF($L$2="BR3",'BR3'!$C82)))))</f>
        <v>0</v>
      </c>
      <c r="D82" s="860" t="str">
        <f t="shared" si="18"/>
        <v/>
      </c>
      <c r="E82" s="404"/>
      <c r="F82" s="589"/>
      <c r="G82" s="845" t="str">
        <f t="shared" si="19"/>
        <v/>
      </c>
      <c r="H82" s="811">
        <f t="shared" si="10"/>
        <v>0</v>
      </c>
      <c r="I82" s="840"/>
      <c r="J82" s="811">
        <f t="shared" si="20"/>
        <v>0</v>
      </c>
      <c r="K82" s="843"/>
      <c r="L82" s="811">
        <f t="shared" si="21"/>
        <v>0</v>
      </c>
      <c r="M82" s="843"/>
      <c r="N82" s="811">
        <f t="shared" si="22"/>
        <v>0</v>
      </c>
      <c r="O82" s="843"/>
      <c r="P82" s="811">
        <f t="shared" si="23"/>
        <v>0</v>
      </c>
      <c r="Q82" s="843"/>
      <c r="R82" s="811">
        <f t="shared" si="24"/>
        <v>0</v>
      </c>
      <c r="S82" s="843"/>
      <c r="T82" s="811">
        <f t="shared" si="25"/>
        <v>0</v>
      </c>
      <c r="U82" s="149"/>
      <c r="V82" s="492" t="str">
        <f>IF(AND('BR3'!$K$2="ACTIVE",'BR3'!H82&gt;0),"Yes",IF(AND('BR2'!$K$2="ACTIVE",'BR2'!H82&gt;0),"Yes",IF(AND('BR1'!$K$2="ACTIVE",'BR1'!H82&gt;0),"Yes",IF(AND('ORIGINAL BUDGET'!$K$2="ACTIVE",'ORIGINAL BUDGET'!H82&gt;0),"Yes",""))))</f>
        <v/>
      </c>
      <c r="W82" s="493"/>
      <c r="X82" s="325" t="str">
        <f>IF(AND('BR3'!$K$2="ACTIVE",'BR3'!J82&gt;0),"Yes",IF(AND('BR2'!$K$2="ACTIVE",'BR2'!J82&gt;0),"Yes",IF(AND('BR1'!$K$2="ACTIVE",'BR1'!J82&gt;0),"Yes",IF(AND('ORIGINAL BUDGET'!$K$2="ACTIVE",'ORIGINAL BUDGET'!J82&gt;0),"Yes",""))))</f>
        <v/>
      </c>
      <c r="Y82" s="493"/>
      <c r="Z82" s="325" t="str">
        <f>IF(AND('BR3'!$K$2="ACTIVE",'BR3'!L82&gt;0),"Yes",IF(AND('BR2'!$K$2="ACTIVE",'BR2'!L82&gt;0),"Yes",IF(AND('BR1'!$K$2="ACTIVE",'BR1'!L82&gt;0),"Yes",IF(AND('ORIGINAL BUDGET'!$K$2="ACTIVE",'ORIGINAL BUDGET'!L82&gt;0),"Yes",""))))</f>
        <v/>
      </c>
      <c r="AA82" s="493"/>
      <c r="AB82" s="325" t="str">
        <f>IF(AND('BR3'!$K$2="ACTIVE",'BR3'!N82&gt;0),"Yes",IF(AND('BR2'!$K$2="ACTIVE",'BR2'!N82&gt;0),"Yes",IF(AND('BR1'!$K$2="ACTIVE",'BR1'!N82&gt;0),"Yes",IF(AND('ORIGINAL BUDGET'!$K$2="ACTIVE",'ORIGINAL BUDGET'!N82&gt;0),"Yes",""))))</f>
        <v/>
      </c>
      <c r="AC82" s="493"/>
      <c r="AD82" s="325" t="str">
        <f>IF(AND('BR3'!$K$2="ACTIVE",'BR3'!P82&gt;0),"Yes",IF(AND('BR2'!$K$2="ACTIVE",'BR2'!P82&gt;0),"Yes",IF(AND('BR1'!$K$2="ACTIVE",'BR1'!P82&gt;0),"Yes",IF(AND('ORIGINAL BUDGET'!$K$2="ACTIVE",'ORIGINAL BUDGET'!P82&gt;0),"Yes",""))))</f>
        <v/>
      </c>
      <c r="AE82" s="493"/>
      <c r="AF82" s="325" t="str">
        <f>IF(AND('BR3'!$K$2="ACTIVE",'BR3'!R82&gt;0),"Yes",IF(AND('BR2'!$K$2="ACTIVE",'BR2'!R82&gt;0),"Yes",IF(AND('BR1'!$K$2="ACTIVE",'BR1'!R82&gt;0),"Yes",IF(AND('ORIGINAL BUDGET'!$K$2="ACTIVE",'ORIGINAL BUDGET'!R82&gt;0),"Yes",""))))</f>
        <v/>
      </c>
      <c r="AG82" s="493"/>
      <c r="AH82" s="493" t="str">
        <f>IF(AND('BR3'!$K$2="ACTIVE",'BR3'!T82&gt;0),"Yes",IF(AND('BR2'!$K$2="ACTIVE",'BR2'!T82&gt;0),"Yes",IF(AND('BR1'!$K$2="ACTIVE",'BR1'!T82&gt;0),"Yes",IF(AND('ORIGINAL BUDGET'!$K$2="ACTIVE",'ORIGINAL BUDGET'!T82&gt;0),"Yes",""))))</f>
        <v/>
      </c>
      <c r="AI82" s="494"/>
      <c r="AJ82" s="218"/>
      <c r="AK82" s="448">
        <f t="shared" si="29"/>
        <v>0</v>
      </c>
      <c r="AL82" s="448">
        <f t="shared" si="30"/>
        <v>0</v>
      </c>
      <c r="AM82" s="448">
        <f t="shared" si="31"/>
        <v>0</v>
      </c>
      <c r="AN82" s="448">
        <f t="shared" si="32"/>
        <v>0</v>
      </c>
      <c r="AO82" s="448">
        <f t="shared" si="33"/>
        <v>0</v>
      </c>
      <c r="AP82" s="448">
        <f t="shared" si="34"/>
        <v>0</v>
      </c>
      <c r="AQ82" s="448">
        <f t="shared" si="35"/>
        <v>0</v>
      </c>
      <c r="AU82" s="220"/>
      <c r="AV82" s="220"/>
      <c r="AW82" s="220"/>
      <c r="AX82" s="220"/>
      <c r="AY82" s="1104"/>
    </row>
    <row r="83" spans="1:53" ht="23.25" hidden="1" customHeight="1">
      <c r="A83" s="124">
        <v>39</v>
      </c>
      <c r="B83" s="273">
        <f>IF($L$2="","",IF($L$2="ORIGINAL",'ORIGINAL BUDGET'!$B83,IF($L$2="BR1",'BR1'!$B83,IF($L$2="BR2",'BR2'!$B83,IF($L$2="BR3",'BR3'!$B83)))))</f>
        <v>0</v>
      </c>
      <c r="C83" s="1028">
        <f>IF($L$2="","",IF($L$2="ORIGINAL",'ORIGINAL BUDGET'!$C83,IF($L$2="BR1",'BR1'!$C83,IF($L$2="BR2",'BR2'!$C83,IF($L$2="BR3",'BR3'!$C83)))))</f>
        <v>0</v>
      </c>
      <c r="D83" s="860" t="str">
        <f t="shared" si="18"/>
        <v/>
      </c>
      <c r="E83" s="404"/>
      <c r="F83" s="589"/>
      <c r="G83" s="845" t="str">
        <f t="shared" si="19"/>
        <v/>
      </c>
      <c r="H83" s="811">
        <f t="shared" si="10"/>
        <v>0</v>
      </c>
      <c r="I83" s="840"/>
      <c r="J83" s="811">
        <f t="shared" si="20"/>
        <v>0</v>
      </c>
      <c r="K83" s="843"/>
      <c r="L83" s="811">
        <f t="shared" si="21"/>
        <v>0</v>
      </c>
      <c r="M83" s="843"/>
      <c r="N83" s="811">
        <f t="shared" si="22"/>
        <v>0</v>
      </c>
      <c r="O83" s="843"/>
      <c r="P83" s="811">
        <f t="shared" si="23"/>
        <v>0</v>
      </c>
      <c r="Q83" s="843"/>
      <c r="R83" s="811">
        <f t="shared" si="24"/>
        <v>0</v>
      </c>
      <c r="S83" s="843"/>
      <c r="T83" s="811">
        <f t="shared" si="25"/>
        <v>0</v>
      </c>
      <c r="U83" s="149"/>
      <c r="V83" s="492" t="str">
        <f>IF(AND('BR3'!$K$2="ACTIVE",'BR3'!H83&gt;0),"Yes",IF(AND('BR2'!$K$2="ACTIVE",'BR2'!H83&gt;0),"Yes",IF(AND('BR1'!$K$2="ACTIVE",'BR1'!H83&gt;0),"Yes",IF(AND('ORIGINAL BUDGET'!$K$2="ACTIVE",'ORIGINAL BUDGET'!H83&gt;0),"Yes",""))))</f>
        <v/>
      </c>
      <c r="W83" s="493"/>
      <c r="X83" s="325" t="str">
        <f>IF(AND('BR3'!$K$2="ACTIVE",'BR3'!J83&gt;0),"Yes",IF(AND('BR2'!$K$2="ACTIVE",'BR2'!J83&gt;0),"Yes",IF(AND('BR1'!$K$2="ACTIVE",'BR1'!J83&gt;0),"Yes",IF(AND('ORIGINAL BUDGET'!$K$2="ACTIVE",'ORIGINAL BUDGET'!J83&gt;0),"Yes",""))))</f>
        <v/>
      </c>
      <c r="Y83" s="493"/>
      <c r="Z83" s="325" t="str">
        <f>IF(AND('BR3'!$K$2="ACTIVE",'BR3'!L83&gt;0),"Yes",IF(AND('BR2'!$K$2="ACTIVE",'BR2'!L83&gt;0),"Yes",IF(AND('BR1'!$K$2="ACTIVE",'BR1'!L83&gt;0),"Yes",IF(AND('ORIGINAL BUDGET'!$K$2="ACTIVE",'ORIGINAL BUDGET'!L83&gt;0),"Yes",""))))</f>
        <v/>
      </c>
      <c r="AA83" s="493"/>
      <c r="AB83" s="325" t="str">
        <f>IF(AND('BR3'!$K$2="ACTIVE",'BR3'!N83&gt;0),"Yes",IF(AND('BR2'!$K$2="ACTIVE",'BR2'!N83&gt;0),"Yes",IF(AND('BR1'!$K$2="ACTIVE",'BR1'!N83&gt;0),"Yes",IF(AND('ORIGINAL BUDGET'!$K$2="ACTIVE",'ORIGINAL BUDGET'!N83&gt;0),"Yes",""))))</f>
        <v/>
      </c>
      <c r="AC83" s="493"/>
      <c r="AD83" s="325" t="str">
        <f>IF(AND('BR3'!$K$2="ACTIVE",'BR3'!P83&gt;0),"Yes",IF(AND('BR2'!$K$2="ACTIVE",'BR2'!P83&gt;0),"Yes",IF(AND('BR1'!$K$2="ACTIVE",'BR1'!P83&gt;0),"Yes",IF(AND('ORIGINAL BUDGET'!$K$2="ACTIVE",'ORIGINAL BUDGET'!P83&gt;0),"Yes",""))))</f>
        <v/>
      </c>
      <c r="AE83" s="493"/>
      <c r="AF83" s="325" t="str">
        <f>IF(AND('BR3'!$K$2="ACTIVE",'BR3'!R83&gt;0),"Yes",IF(AND('BR2'!$K$2="ACTIVE",'BR2'!R83&gt;0),"Yes",IF(AND('BR1'!$K$2="ACTIVE",'BR1'!R83&gt;0),"Yes",IF(AND('ORIGINAL BUDGET'!$K$2="ACTIVE",'ORIGINAL BUDGET'!R83&gt;0),"Yes",""))))</f>
        <v/>
      </c>
      <c r="AG83" s="493"/>
      <c r="AH83" s="493" t="str">
        <f>IF(AND('BR3'!$K$2="ACTIVE",'BR3'!T83&gt;0),"Yes",IF(AND('BR2'!$K$2="ACTIVE",'BR2'!T83&gt;0),"Yes",IF(AND('BR1'!$K$2="ACTIVE",'BR1'!T83&gt;0),"Yes",IF(AND('ORIGINAL BUDGET'!$K$2="ACTIVE",'ORIGINAL BUDGET'!T83&gt;0),"Yes",""))))</f>
        <v/>
      </c>
      <c r="AI83" s="494"/>
      <c r="AJ83" s="218"/>
      <c r="AK83" s="448">
        <f t="shared" si="29"/>
        <v>0</v>
      </c>
      <c r="AL83" s="448">
        <f t="shared" si="30"/>
        <v>0</v>
      </c>
      <c r="AM83" s="448">
        <f t="shared" si="31"/>
        <v>0</v>
      </c>
      <c r="AN83" s="448">
        <f t="shared" si="32"/>
        <v>0</v>
      </c>
      <c r="AO83" s="448">
        <f t="shared" si="33"/>
        <v>0</v>
      </c>
      <c r="AP83" s="448">
        <f t="shared" si="34"/>
        <v>0</v>
      </c>
      <c r="AQ83" s="448">
        <f t="shared" si="35"/>
        <v>0</v>
      </c>
      <c r="AU83" s="220"/>
      <c r="AV83" s="220"/>
      <c r="AW83" s="220"/>
      <c r="AX83" s="220"/>
      <c r="AY83" s="1104"/>
    </row>
    <row r="84" spans="1:53" ht="23.25" hidden="1" customHeight="1">
      <c r="A84" s="124">
        <v>40</v>
      </c>
      <c r="B84" s="273">
        <f>IF($L$2="","",IF($L$2="ORIGINAL",'ORIGINAL BUDGET'!$B84,IF($L$2="BR1",'BR1'!$B84,IF($L$2="BR2",'BR2'!$B84,IF($L$2="BR3",'BR3'!$B84)))))</f>
        <v>0</v>
      </c>
      <c r="C84" s="1028">
        <f>IF($L$2="","",IF($L$2="ORIGINAL",'ORIGINAL BUDGET'!$C84,IF($L$2="BR1",'BR1'!$C84,IF($L$2="BR2",'BR2'!$C84,IF($L$2="BR3",'BR3'!$C84)))))</f>
        <v>0</v>
      </c>
      <c r="D84" s="860" t="str">
        <f t="shared" si="18"/>
        <v/>
      </c>
      <c r="E84" s="404"/>
      <c r="F84" s="589"/>
      <c r="G84" s="845" t="str">
        <f t="shared" si="19"/>
        <v/>
      </c>
      <c r="H84" s="811">
        <f t="shared" si="10"/>
        <v>0</v>
      </c>
      <c r="I84" s="840"/>
      <c r="J84" s="811">
        <f t="shared" si="20"/>
        <v>0</v>
      </c>
      <c r="K84" s="843"/>
      <c r="L84" s="811">
        <f t="shared" si="21"/>
        <v>0</v>
      </c>
      <c r="M84" s="843"/>
      <c r="N84" s="811">
        <f t="shared" si="22"/>
        <v>0</v>
      </c>
      <c r="O84" s="843"/>
      <c r="P84" s="811">
        <f t="shared" si="23"/>
        <v>0</v>
      </c>
      <c r="Q84" s="843"/>
      <c r="R84" s="811">
        <f t="shared" si="24"/>
        <v>0</v>
      </c>
      <c r="S84" s="843"/>
      <c r="T84" s="811">
        <f t="shared" si="25"/>
        <v>0</v>
      </c>
      <c r="U84" s="149"/>
      <c r="V84" s="492" t="str">
        <f>IF(AND('BR3'!$K$2="ACTIVE",'BR3'!H84&gt;0),"Yes",IF(AND('BR2'!$K$2="ACTIVE",'BR2'!H84&gt;0),"Yes",IF(AND('BR1'!$K$2="ACTIVE",'BR1'!H84&gt;0),"Yes",IF(AND('ORIGINAL BUDGET'!$K$2="ACTIVE",'ORIGINAL BUDGET'!H84&gt;0),"Yes",""))))</f>
        <v/>
      </c>
      <c r="W84" s="493"/>
      <c r="X84" s="325" t="str">
        <f>IF(AND('BR3'!$K$2="ACTIVE",'BR3'!J84&gt;0),"Yes",IF(AND('BR2'!$K$2="ACTIVE",'BR2'!J84&gt;0),"Yes",IF(AND('BR1'!$K$2="ACTIVE",'BR1'!J84&gt;0),"Yes",IF(AND('ORIGINAL BUDGET'!$K$2="ACTIVE",'ORIGINAL BUDGET'!J84&gt;0),"Yes",""))))</f>
        <v/>
      </c>
      <c r="Y84" s="493"/>
      <c r="Z84" s="325" t="str">
        <f>IF(AND('BR3'!$K$2="ACTIVE",'BR3'!L84&gt;0),"Yes",IF(AND('BR2'!$K$2="ACTIVE",'BR2'!L84&gt;0),"Yes",IF(AND('BR1'!$K$2="ACTIVE",'BR1'!L84&gt;0),"Yes",IF(AND('ORIGINAL BUDGET'!$K$2="ACTIVE",'ORIGINAL BUDGET'!L84&gt;0),"Yes",""))))</f>
        <v/>
      </c>
      <c r="AA84" s="493"/>
      <c r="AB84" s="325" t="str">
        <f>IF(AND('BR3'!$K$2="ACTIVE",'BR3'!N84&gt;0),"Yes",IF(AND('BR2'!$K$2="ACTIVE",'BR2'!N84&gt;0),"Yes",IF(AND('BR1'!$K$2="ACTIVE",'BR1'!N84&gt;0),"Yes",IF(AND('ORIGINAL BUDGET'!$K$2="ACTIVE",'ORIGINAL BUDGET'!N84&gt;0),"Yes",""))))</f>
        <v/>
      </c>
      <c r="AC84" s="493"/>
      <c r="AD84" s="325" t="str">
        <f>IF(AND('BR3'!$K$2="ACTIVE",'BR3'!P84&gt;0),"Yes",IF(AND('BR2'!$K$2="ACTIVE",'BR2'!P84&gt;0),"Yes",IF(AND('BR1'!$K$2="ACTIVE",'BR1'!P84&gt;0),"Yes",IF(AND('ORIGINAL BUDGET'!$K$2="ACTIVE",'ORIGINAL BUDGET'!P84&gt;0),"Yes",""))))</f>
        <v/>
      </c>
      <c r="AE84" s="493"/>
      <c r="AF84" s="325" t="str">
        <f>IF(AND('BR3'!$K$2="ACTIVE",'BR3'!R84&gt;0),"Yes",IF(AND('BR2'!$K$2="ACTIVE",'BR2'!R84&gt;0),"Yes",IF(AND('BR1'!$K$2="ACTIVE",'BR1'!R84&gt;0),"Yes",IF(AND('ORIGINAL BUDGET'!$K$2="ACTIVE",'ORIGINAL BUDGET'!R84&gt;0),"Yes",""))))</f>
        <v/>
      </c>
      <c r="AG84" s="493"/>
      <c r="AH84" s="493" t="str">
        <f>IF(AND('BR3'!$K$2="ACTIVE",'BR3'!T84&gt;0),"Yes",IF(AND('BR2'!$K$2="ACTIVE",'BR2'!T84&gt;0),"Yes",IF(AND('BR1'!$K$2="ACTIVE",'BR1'!T84&gt;0),"Yes",IF(AND('ORIGINAL BUDGET'!$K$2="ACTIVE",'ORIGINAL BUDGET'!T84&gt;0),"Yes",""))))</f>
        <v/>
      </c>
      <c r="AI84" s="494"/>
      <c r="AJ84" s="218"/>
      <c r="AK84" s="448">
        <f t="shared" si="29"/>
        <v>0</v>
      </c>
      <c r="AL84" s="448">
        <f t="shared" si="30"/>
        <v>0</v>
      </c>
      <c r="AM84" s="448">
        <f t="shared" si="31"/>
        <v>0</v>
      </c>
      <c r="AN84" s="448">
        <f t="shared" si="32"/>
        <v>0</v>
      </c>
      <c r="AO84" s="448">
        <f t="shared" si="33"/>
        <v>0</v>
      </c>
      <c r="AP84" s="448">
        <f t="shared" si="34"/>
        <v>0</v>
      </c>
      <c r="AQ84" s="448">
        <f t="shared" si="35"/>
        <v>0</v>
      </c>
      <c r="AU84" s="219"/>
      <c r="AV84" s="219"/>
      <c r="AW84" s="219"/>
      <c r="AX84" s="219"/>
      <c r="AY84" s="1104"/>
    </row>
    <row r="85" spans="1:53" ht="23.25" hidden="1" customHeight="1">
      <c r="A85" s="124">
        <v>41</v>
      </c>
      <c r="B85" s="273">
        <f>IF($L$2="","",IF($L$2="ORIGINAL",'ORIGINAL BUDGET'!$B85,IF($L$2="BR1",'BR1'!$B85,IF($L$2="BR2",'BR2'!$B85,IF($L$2="BR3",'BR3'!$B85)))))</f>
        <v>0</v>
      </c>
      <c r="C85" s="1028">
        <f>IF($L$2="","",IF($L$2="ORIGINAL",'ORIGINAL BUDGET'!$C85,IF($L$2="BR1",'BR1'!$C85,IF($L$2="BR2",'BR2'!$C85,IF($L$2="BR3",'BR3'!$C85)))))</f>
        <v>0</v>
      </c>
      <c r="D85" s="860" t="str">
        <f t="shared" si="18"/>
        <v/>
      </c>
      <c r="E85" s="404"/>
      <c r="F85" s="589"/>
      <c r="G85" s="845" t="str">
        <f t="shared" si="19"/>
        <v/>
      </c>
      <c r="H85" s="811">
        <f t="shared" si="10"/>
        <v>0</v>
      </c>
      <c r="I85" s="840"/>
      <c r="J85" s="811">
        <f t="shared" si="20"/>
        <v>0</v>
      </c>
      <c r="K85" s="843"/>
      <c r="L85" s="811">
        <f t="shared" si="21"/>
        <v>0</v>
      </c>
      <c r="M85" s="843"/>
      <c r="N85" s="811">
        <f t="shared" si="22"/>
        <v>0</v>
      </c>
      <c r="O85" s="843"/>
      <c r="P85" s="811">
        <f t="shared" si="23"/>
        <v>0</v>
      </c>
      <c r="Q85" s="843"/>
      <c r="R85" s="811">
        <f t="shared" si="24"/>
        <v>0</v>
      </c>
      <c r="S85" s="843"/>
      <c r="T85" s="811">
        <f t="shared" si="25"/>
        <v>0</v>
      </c>
      <c r="U85" s="149"/>
      <c r="V85" s="492" t="str">
        <f>IF(AND('BR3'!$K$2="ACTIVE",'BR3'!H85&gt;0),"Yes",IF(AND('BR2'!$K$2="ACTIVE",'BR2'!H85&gt;0),"Yes",IF(AND('BR1'!$K$2="ACTIVE",'BR1'!H85&gt;0),"Yes",IF(AND('ORIGINAL BUDGET'!$K$2="ACTIVE",'ORIGINAL BUDGET'!H85&gt;0),"Yes",""))))</f>
        <v/>
      </c>
      <c r="W85" s="493"/>
      <c r="X85" s="325" t="str">
        <f>IF(AND('BR3'!$K$2="ACTIVE",'BR3'!J85&gt;0),"Yes",IF(AND('BR2'!$K$2="ACTIVE",'BR2'!J85&gt;0),"Yes",IF(AND('BR1'!$K$2="ACTIVE",'BR1'!J85&gt;0),"Yes",IF(AND('ORIGINAL BUDGET'!$K$2="ACTIVE",'ORIGINAL BUDGET'!J85&gt;0),"Yes",""))))</f>
        <v/>
      </c>
      <c r="Y85" s="493"/>
      <c r="Z85" s="325" t="str">
        <f>IF(AND('BR3'!$K$2="ACTIVE",'BR3'!L85&gt;0),"Yes",IF(AND('BR2'!$K$2="ACTIVE",'BR2'!L85&gt;0),"Yes",IF(AND('BR1'!$K$2="ACTIVE",'BR1'!L85&gt;0),"Yes",IF(AND('ORIGINAL BUDGET'!$K$2="ACTIVE",'ORIGINAL BUDGET'!L85&gt;0),"Yes",""))))</f>
        <v/>
      </c>
      <c r="AA85" s="493"/>
      <c r="AB85" s="325" t="str">
        <f>IF(AND('BR3'!$K$2="ACTIVE",'BR3'!N85&gt;0),"Yes",IF(AND('BR2'!$K$2="ACTIVE",'BR2'!N85&gt;0),"Yes",IF(AND('BR1'!$K$2="ACTIVE",'BR1'!N85&gt;0),"Yes",IF(AND('ORIGINAL BUDGET'!$K$2="ACTIVE",'ORIGINAL BUDGET'!N85&gt;0),"Yes",""))))</f>
        <v/>
      </c>
      <c r="AC85" s="493"/>
      <c r="AD85" s="325" t="str">
        <f>IF(AND('BR3'!$K$2="ACTIVE",'BR3'!P85&gt;0),"Yes",IF(AND('BR2'!$K$2="ACTIVE",'BR2'!P85&gt;0),"Yes",IF(AND('BR1'!$K$2="ACTIVE",'BR1'!P85&gt;0),"Yes",IF(AND('ORIGINAL BUDGET'!$K$2="ACTIVE",'ORIGINAL BUDGET'!P85&gt;0),"Yes",""))))</f>
        <v/>
      </c>
      <c r="AE85" s="493"/>
      <c r="AF85" s="325" t="str">
        <f>IF(AND('BR3'!$K$2="ACTIVE",'BR3'!R85&gt;0),"Yes",IF(AND('BR2'!$K$2="ACTIVE",'BR2'!R85&gt;0),"Yes",IF(AND('BR1'!$K$2="ACTIVE",'BR1'!R85&gt;0),"Yes",IF(AND('ORIGINAL BUDGET'!$K$2="ACTIVE",'ORIGINAL BUDGET'!R85&gt;0),"Yes",""))))</f>
        <v/>
      </c>
      <c r="AG85" s="493"/>
      <c r="AH85" s="493" t="str">
        <f>IF(AND('BR3'!$K$2="ACTIVE",'BR3'!T85&gt;0),"Yes",IF(AND('BR2'!$K$2="ACTIVE",'BR2'!T85&gt;0),"Yes",IF(AND('BR1'!$K$2="ACTIVE",'BR1'!T85&gt;0),"Yes",IF(AND('ORIGINAL BUDGET'!$K$2="ACTIVE",'ORIGINAL BUDGET'!T85&gt;0),"Yes",""))))</f>
        <v/>
      </c>
      <c r="AI85" s="494"/>
      <c r="AJ85" s="218"/>
      <c r="AK85" s="448">
        <f t="shared" si="29"/>
        <v>0</v>
      </c>
      <c r="AL85" s="448">
        <f t="shared" si="30"/>
        <v>0</v>
      </c>
      <c r="AM85" s="448">
        <f t="shared" si="31"/>
        <v>0</v>
      </c>
      <c r="AN85" s="448">
        <f t="shared" si="32"/>
        <v>0</v>
      </c>
      <c r="AO85" s="448">
        <f t="shared" si="33"/>
        <v>0</v>
      </c>
      <c r="AP85" s="448">
        <f t="shared" si="34"/>
        <v>0</v>
      </c>
      <c r="AQ85" s="448">
        <f t="shared" si="35"/>
        <v>0</v>
      </c>
      <c r="AU85" s="220"/>
      <c r="AV85" s="220"/>
      <c r="AW85" s="220"/>
      <c r="AX85" s="220"/>
      <c r="AY85" s="1104"/>
    </row>
    <row r="86" spans="1:53" ht="23.25" hidden="1" customHeight="1">
      <c r="A86" s="124">
        <v>42</v>
      </c>
      <c r="B86" s="273">
        <f>IF($L$2="","",IF($L$2="ORIGINAL",'ORIGINAL BUDGET'!$B86,IF($L$2="BR1",'BR1'!$B86,IF($L$2="BR2",'BR2'!$B86,IF($L$2="BR3",'BR3'!$B86)))))</f>
        <v>0</v>
      </c>
      <c r="C86" s="1028">
        <f>IF($L$2="","",IF($L$2="ORIGINAL",'ORIGINAL BUDGET'!$C86,IF($L$2="BR1",'BR1'!$C86,IF($L$2="BR2",'BR2'!$C86,IF($L$2="BR3",'BR3'!$C86)))))</f>
        <v>0</v>
      </c>
      <c r="D86" s="860" t="str">
        <f t="shared" si="18"/>
        <v/>
      </c>
      <c r="E86" s="404"/>
      <c r="F86" s="589"/>
      <c r="G86" s="845" t="str">
        <f t="shared" si="19"/>
        <v/>
      </c>
      <c r="H86" s="811">
        <f t="shared" si="10"/>
        <v>0</v>
      </c>
      <c r="I86" s="840"/>
      <c r="J86" s="811">
        <f t="shared" si="20"/>
        <v>0</v>
      </c>
      <c r="K86" s="843"/>
      <c r="L86" s="811">
        <f t="shared" si="21"/>
        <v>0</v>
      </c>
      <c r="M86" s="843"/>
      <c r="N86" s="811">
        <f t="shared" si="22"/>
        <v>0</v>
      </c>
      <c r="O86" s="843"/>
      <c r="P86" s="811">
        <f t="shared" si="23"/>
        <v>0</v>
      </c>
      <c r="Q86" s="843"/>
      <c r="R86" s="811">
        <f t="shared" si="24"/>
        <v>0</v>
      </c>
      <c r="S86" s="843"/>
      <c r="T86" s="811">
        <f t="shared" si="25"/>
        <v>0</v>
      </c>
      <c r="U86" s="149"/>
      <c r="V86" s="492" t="str">
        <f>IF(AND('BR3'!$K$2="ACTIVE",'BR3'!H86&gt;0),"Yes",IF(AND('BR2'!$K$2="ACTIVE",'BR2'!H86&gt;0),"Yes",IF(AND('BR1'!$K$2="ACTIVE",'BR1'!H86&gt;0),"Yes",IF(AND('ORIGINAL BUDGET'!$K$2="ACTIVE",'ORIGINAL BUDGET'!H86&gt;0),"Yes",""))))</f>
        <v/>
      </c>
      <c r="W86" s="493"/>
      <c r="X86" s="325" t="str">
        <f>IF(AND('BR3'!$K$2="ACTIVE",'BR3'!J86&gt;0),"Yes",IF(AND('BR2'!$K$2="ACTIVE",'BR2'!J86&gt;0),"Yes",IF(AND('BR1'!$K$2="ACTIVE",'BR1'!J86&gt;0),"Yes",IF(AND('ORIGINAL BUDGET'!$K$2="ACTIVE",'ORIGINAL BUDGET'!J86&gt;0),"Yes",""))))</f>
        <v/>
      </c>
      <c r="Y86" s="493"/>
      <c r="Z86" s="325" t="str">
        <f>IF(AND('BR3'!$K$2="ACTIVE",'BR3'!L86&gt;0),"Yes",IF(AND('BR2'!$K$2="ACTIVE",'BR2'!L86&gt;0),"Yes",IF(AND('BR1'!$K$2="ACTIVE",'BR1'!L86&gt;0),"Yes",IF(AND('ORIGINAL BUDGET'!$K$2="ACTIVE",'ORIGINAL BUDGET'!L86&gt;0),"Yes",""))))</f>
        <v/>
      </c>
      <c r="AA86" s="493"/>
      <c r="AB86" s="325" t="str">
        <f>IF(AND('BR3'!$K$2="ACTIVE",'BR3'!N86&gt;0),"Yes",IF(AND('BR2'!$K$2="ACTIVE",'BR2'!N86&gt;0),"Yes",IF(AND('BR1'!$K$2="ACTIVE",'BR1'!N86&gt;0),"Yes",IF(AND('ORIGINAL BUDGET'!$K$2="ACTIVE",'ORIGINAL BUDGET'!N86&gt;0),"Yes",""))))</f>
        <v/>
      </c>
      <c r="AC86" s="493"/>
      <c r="AD86" s="325" t="str">
        <f>IF(AND('BR3'!$K$2="ACTIVE",'BR3'!P86&gt;0),"Yes",IF(AND('BR2'!$K$2="ACTIVE",'BR2'!P86&gt;0),"Yes",IF(AND('BR1'!$K$2="ACTIVE",'BR1'!P86&gt;0),"Yes",IF(AND('ORIGINAL BUDGET'!$K$2="ACTIVE",'ORIGINAL BUDGET'!P86&gt;0),"Yes",""))))</f>
        <v/>
      </c>
      <c r="AE86" s="493"/>
      <c r="AF86" s="325" t="str">
        <f>IF(AND('BR3'!$K$2="ACTIVE",'BR3'!R86&gt;0),"Yes",IF(AND('BR2'!$K$2="ACTIVE",'BR2'!R86&gt;0),"Yes",IF(AND('BR1'!$K$2="ACTIVE",'BR1'!R86&gt;0),"Yes",IF(AND('ORIGINAL BUDGET'!$K$2="ACTIVE",'ORIGINAL BUDGET'!R86&gt;0),"Yes",""))))</f>
        <v/>
      </c>
      <c r="AG86" s="493"/>
      <c r="AH86" s="493" t="str">
        <f>IF(AND('BR3'!$K$2="ACTIVE",'BR3'!T86&gt;0),"Yes",IF(AND('BR2'!$K$2="ACTIVE",'BR2'!T86&gt;0),"Yes",IF(AND('BR1'!$K$2="ACTIVE",'BR1'!T86&gt;0),"Yes",IF(AND('ORIGINAL BUDGET'!$K$2="ACTIVE",'ORIGINAL BUDGET'!T86&gt;0),"Yes",""))))</f>
        <v/>
      </c>
      <c r="AI86" s="494"/>
      <c r="AJ86" s="218"/>
      <c r="AK86" s="448">
        <f t="shared" si="29"/>
        <v>0</v>
      </c>
      <c r="AL86" s="448">
        <f t="shared" si="30"/>
        <v>0</v>
      </c>
      <c r="AM86" s="448">
        <f t="shared" si="31"/>
        <v>0</v>
      </c>
      <c r="AN86" s="448">
        <f t="shared" si="32"/>
        <v>0</v>
      </c>
      <c r="AO86" s="448">
        <f t="shared" si="33"/>
        <v>0</v>
      </c>
      <c r="AP86" s="448">
        <f t="shared" si="34"/>
        <v>0</v>
      </c>
      <c r="AQ86" s="448">
        <f t="shared" si="35"/>
        <v>0</v>
      </c>
      <c r="AU86" s="220"/>
      <c r="AV86" s="220"/>
      <c r="AW86" s="220"/>
      <c r="AX86" s="220"/>
      <c r="AY86" s="1104"/>
    </row>
    <row r="87" spans="1:53" ht="23.25" hidden="1" customHeight="1">
      <c r="A87" s="124">
        <v>43</v>
      </c>
      <c r="B87" s="273">
        <f>IF($L$2="","",IF($L$2="ORIGINAL",'ORIGINAL BUDGET'!$B87,IF($L$2="BR1",'BR1'!$B87,IF($L$2="BR2",'BR2'!$B87,IF($L$2="BR3",'BR3'!$B87)))))</f>
        <v>0</v>
      </c>
      <c r="C87" s="1028">
        <f>IF($L$2="","",IF($L$2="ORIGINAL",'ORIGINAL BUDGET'!$C87,IF($L$2="BR1",'BR1'!$C87,IF($L$2="BR2",'BR2'!$C87,IF($L$2="BR3",'BR3'!$C87)))))</f>
        <v>0</v>
      </c>
      <c r="D87" s="860" t="str">
        <f t="shared" si="18"/>
        <v/>
      </c>
      <c r="E87" s="404"/>
      <c r="F87" s="589"/>
      <c r="G87" s="845" t="str">
        <f t="shared" si="19"/>
        <v/>
      </c>
      <c r="H87" s="811">
        <f t="shared" si="10"/>
        <v>0</v>
      </c>
      <c r="I87" s="840"/>
      <c r="J87" s="811">
        <f t="shared" si="20"/>
        <v>0</v>
      </c>
      <c r="K87" s="843"/>
      <c r="L87" s="811">
        <f t="shared" si="21"/>
        <v>0</v>
      </c>
      <c r="M87" s="843"/>
      <c r="N87" s="811">
        <f t="shared" si="22"/>
        <v>0</v>
      </c>
      <c r="O87" s="843"/>
      <c r="P87" s="811">
        <f t="shared" si="23"/>
        <v>0</v>
      </c>
      <c r="Q87" s="843"/>
      <c r="R87" s="811">
        <f t="shared" si="24"/>
        <v>0</v>
      </c>
      <c r="S87" s="843"/>
      <c r="T87" s="811">
        <f t="shared" si="25"/>
        <v>0</v>
      </c>
      <c r="U87" s="149"/>
      <c r="V87" s="492" t="str">
        <f>IF(AND('BR3'!$K$2="ACTIVE",'BR3'!H87&gt;0),"Yes",IF(AND('BR2'!$K$2="ACTIVE",'BR2'!H87&gt;0),"Yes",IF(AND('BR1'!$K$2="ACTIVE",'BR1'!H87&gt;0),"Yes",IF(AND('ORIGINAL BUDGET'!$K$2="ACTIVE",'ORIGINAL BUDGET'!H87&gt;0),"Yes",""))))</f>
        <v/>
      </c>
      <c r="W87" s="493"/>
      <c r="X87" s="325" t="str">
        <f>IF(AND('BR3'!$K$2="ACTIVE",'BR3'!J87&gt;0),"Yes",IF(AND('BR2'!$K$2="ACTIVE",'BR2'!J87&gt;0),"Yes",IF(AND('BR1'!$K$2="ACTIVE",'BR1'!J87&gt;0),"Yes",IF(AND('ORIGINAL BUDGET'!$K$2="ACTIVE",'ORIGINAL BUDGET'!J87&gt;0),"Yes",""))))</f>
        <v/>
      </c>
      <c r="Y87" s="493"/>
      <c r="Z87" s="325" t="str">
        <f>IF(AND('BR3'!$K$2="ACTIVE",'BR3'!L87&gt;0),"Yes",IF(AND('BR2'!$K$2="ACTIVE",'BR2'!L87&gt;0),"Yes",IF(AND('BR1'!$K$2="ACTIVE",'BR1'!L87&gt;0),"Yes",IF(AND('ORIGINAL BUDGET'!$K$2="ACTIVE",'ORIGINAL BUDGET'!L87&gt;0),"Yes",""))))</f>
        <v/>
      </c>
      <c r="AA87" s="493"/>
      <c r="AB87" s="325" t="str">
        <f>IF(AND('BR3'!$K$2="ACTIVE",'BR3'!N87&gt;0),"Yes",IF(AND('BR2'!$K$2="ACTIVE",'BR2'!N87&gt;0),"Yes",IF(AND('BR1'!$K$2="ACTIVE",'BR1'!N87&gt;0),"Yes",IF(AND('ORIGINAL BUDGET'!$K$2="ACTIVE",'ORIGINAL BUDGET'!N87&gt;0),"Yes",""))))</f>
        <v/>
      </c>
      <c r="AC87" s="493"/>
      <c r="AD87" s="325" t="str">
        <f>IF(AND('BR3'!$K$2="ACTIVE",'BR3'!P87&gt;0),"Yes",IF(AND('BR2'!$K$2="ACTIVE",'BR2'!P87&gt;0),"Yes",IF(AND('BR1'!$K$2="ACTIVE",'BR1'!P87&gt;0),"Yes",IF(AND('ORIGINAL BUDGET'!$K$2="ACTIVE",'ORIGINAL BUDGET'!P87&gt;0),"Yes",""))))</f>
        <v/>
      </c>
      <c r="AE87" s="493"/>
      <c r="AF87" s="325" t="str">
        <f>IF(AND('BR3'!$K$2="ACTIVE",'BR3'!R87&gt;0),"Yes",IF(AND('BR2'!$K$2="ACTIVE",'BR2'!R87&gt;0),"Yes",IF(AND('BR1'!$K$2="ACTIVE",'BR1'!R87&gt;0),"Yes",IF(AND('ORIGINAL BUDGET'!$K$2="ACTIVE",'ORIGINAL BUDGET'!R87&gt;0),"Yes",""))))</f>
        <v/>
      </c>
      <c r="AG87" s="493"/>
      <c r="AH87" s="493" t="str">
        <f>IF(AND('BR3'!$K$2="ACTIVE",'BR3'!T87&gt;0),"Yes",IF(AND('BR2'!$K$2="ACTIVE",'BR2'!T87&gt;0),"Yes",IF(AND('BR1'!$K$2="ACTIVE",'BR1'!T87&gt;0),"Yes",IF(AND('ORIGINAL BUDGET'!$K$2="ACTIVE",'ORIGINAL BUDGET'!T87&gt;0),"Yes",""))))</f>
        <v/>
      </c>
      <c r="AI87" s="494"/>
      <c r="AJ87" s="218"/>
      <c r="AK87" s="448">
        <f t="shared" si="29"/>
        <v>0</v>
      </c>
      <c r="AL87" s="448">
        <f t="shared" si="30"/>
        <v>0</v>
      </c>
      <c r="AM87" s="448">
        <f t="shared" si="31"/>
        <v>0</v>
      </c>
      <c r="AN87" s="448">
        <f t="shared" si="32"/>
        <v>0</v>
      </c>
      <c r="AO87" s="448">
        <f t="shared" si="33"/>
        <v>0</v>
      </c>
      <c r="AP87" s="448">
        <f t="shared" si="34"/>
        <v>0</v>
      </c>
      <c r="AQ87" s="448">
        <f t="shared" si="35"/>
        <v>0</v>
      </c>
      <c r="AU87" s="220"/>
      <c r="AV87" s="220"/>
      <c r="AW87" s="220"/>
      <c r="AX87" s="220"/>
      <c r="AY87" s="1104"/>
    </row>
    <row r="88" spans="1:53" ht="23.25" hidden="1" customHeight="1">
      <c r="A88" s="124">
        <v>44</v>
      </c>
      <c r="B88" s="273">
        <f>IF($L$2="","",IF($L$2="ORIGINAL",'ORIGINAL BUDGET'!$B88,IF($L$2="BR1",'BR1'!$B88,IF($L$2="BR2",'BR2'!$B88,IF($L$2="BR3",'BR3'!$B88)))))</f>
        <v>0</v>
      </c>
      <c r="C88" s="1028">
        <f>IF($L$2="","",IF($L$2="ORIGINAL",'ORIGINAL BUDGET'!$C88,IF($L$2="BR1",'BR1'!$C88,IF($L$2="BR2",'BR2'!$C88,IF($L$2="BR3",'BR3'!$C88)))))</f>
        <v>0</v>
      </c>
      <c r="D88" s="860" t="str">
        <f t="shared" si="18"/>
        <v/>
      </c>
      <c r="E88" s="404"/>
      <c r="F88" s="589"/>
      <c r="G88" s="845" t="str">
        <f t="shared" si="19"/>
        <v/>
      </c>
      <c r="H88" s="811">
        <f t="shared" si="10"/>
        <v>0</v>
      </c>
      <c r="I88" s="840"/>
      <c r="J88" s="811">
        <f t="shared" si="20"/>
        <v>0</v>
      </c>
      <c r="K88" s="843"/>
      <c r="L88" s="811">
        <f t="shared" si="21"/>
        <v>0</v>
      </c>
      <c r="M88" s="843"/>
      <c r="N88" s="811">
        <f t="shared" si="22"/>
        <v>0</v>
      </c>
      <c r="O88" s="843"/>
      <c r="P88" s="811">
        <f t="shared" si="23"/>
        <v>0</v>
      </c>
      <c r="Q88" s="843"/>
      <c r="R88" s="811">
        <f t="shared" si="24"/>
        <v>0</v>
      </c>
      <c r="S88" s="843"/>
      <c r="T88" s="811">
        <f t="shared" si="25"/>
        <v>0</v>
      </c>
      <c r="U88" s="149"/>
      <c r="V88" s="492" t="str">
        <f>IF(AND('BR3'!$K$2="ACTIVE",'BR3'!H88&gt;0),"Yes",IF(AND('BR2'!$K$2="ACTIVE",'BR2'!H88&gt;0),"Yes",IF(AND('BR1'!$K$2="ACTIVE",'BR1'!H88&gt;0),"Yes",IF(AND('ORIGINAL BUDGET'!$K$2="ACTIVE",'ORIGINAL BUDGET'!H88&gt;0),"Yes",""))))</f>
        <v/>
      </c>
      <c r="W88" s="493"/>
      <c r="X88" s="325" t="str">
        <f>IF(AND('BR3'!$K$2="ACTIVE",'BR3'!J88&gt;0),"Yes",IF(AND('BR2'!$K$2="ACTIVE",'BR2'!J88&gt;0),"Yes",IF(AND('BR1'!$K$2="ACTIVE",'BR1'!J88&gt;0),"Yes",IF(AND('ORIGINAL BUDGET'!$K$2="ACTIVE",'ORIGINAL BUDGET'!J88&gt;0),"Yes",""))))</f>
        <v/>
      </c>
      <c r="Y88" s="493"/>
      <c r="Z88" s="325" t="str">
        <f>IF(AND('BR3'!$K$2="ACTIVE",'BR3'!L88&gt;0),"Yes",IF(AND('BR2'!$K$2="ACTIVE",'BR2'!L88&gt;0),"Yes",IF(AND('BR1'!$K$2="ACTIVE",'BR1'!L88&gt;0),"Yes",IF(AND('ORIGINAL BUDGET'!$K$2="ACTIVE",'ORIGINAL BUDGET'!L88&gt;0),"Yes",""))))</f>
        <v/>
      </c>
      <c r="AA88" s="493"/>
      <c r="AB88" s="325" t="str">
        <f>IF(AND('BR3'!$K$2="ACTIVE",'BR3'!N88&gt;0),"Yes",IF(AND('BR2'!$K$2="ACTIVE",'BR2'!N88&gt;0),"Yes",IF(AND('BR1'!$K$2="ACTIVE",'BR1'!N88&gt;0),"Yes",IF(AND('ORIGINAL BUDGET'!$K$2="ACTIVE",'ORIGINAL BUDGET'!N88&gt;0),"Yes",""))))</f>
        <v/>
      </c>
      <c r="AC88" s="493"/>
      <c r="AD88" s="325" t="str">
        <f>IF(AND('BR3'!$K$2="ACTIVE",'BR3'!P88&gt;0),"Yes",IF(AND('BR2'!$K$2="ACTIVE",'BR2'!P88&gt;0),"Yes",IF(AND('BR1'!$K$2="ACTIVE",'BR1'!P88&gt;0),"Yes",IF(AND('ORIGINAL BUDGET'!$K$2="ACTIVE",'ORIGINAL BUDGET'!P88&gt;0),"Yes",""))))</f>
        <v/>
      </c>
      <c r="AE88" s="493"/>
      <c r="AF88" s="325" t="str">
        <f>IF(AND('BR3'!$K$2="ACTIVE",'BR3'!R88&gt;0),"Yes",IF(AND('BR2'!$K$2="ACTIVE",'BR2'!R88&gt;0),"Yes",IF(AND('BR1'!$K$2="ACTIVE",'BR1'!R88&gt;0),"Yes",IF(AND('ORIGINAL BUDGET'!$K$2="ACTIVE",'ORIGINAL BUDGET'!R88&gt;0),"Yes",""))))</f>
        <v/>
      </c>
      <c r="AG88" s="493"/>
      <c r="AH88" s="493" t="str">
        <f>IF(AND('BR3'!$K$2="ACTIVE",'BR3'!T88&gt;0),"Yes",IF(AND('BR2'!$K$2="ACTIVE",'BR2'!T88&gt;0),"Yes",IF(AND('BR1'!$K$2="ACTIVE",'BR1'!T88&gt;0),"Yes",IF(AND('ORIGINAL BUDGET'!$K$2="ACTIVE",'ORIGINAL BUDGET'!T88&gt;0),"Yes",""))))</f>
        <v/>
      </c>
      <c r="AI88" s="494"/>
      <c r="AJ88" s="218"/>
      <c r="AK88" s="448">
        <f t="shared" si="29"/>
        <v>0</v>
      </c>
      <c r="AL88" s="448">
        <f t="shared" si="30"/>
        <v>0</v>
      </c>
      <c r="AM88" s="448">
        <f t="shared" si="31"/>
        <v>0</v>
      </c>
      <c r="AN88" s="448">
        <f t="shared" si="32"/>
        <v>0</v>
      </c>
      <c r="AO88" s="448">
        <f t="shared" si="33"/>
        <v>0</v>
      </c>
      <c r="AP88" s="448">
        <f t="shared" si="34"/>
        <v>0</v>
      </c>
      <c r="AQ88" s="448">
        <f t="shared" si="35"/>
        <v>0</v>
      </c>
      <c r="AU88" s="220"/>
      <c r="AV88" s="220"/>
      <c r="AW88" s="220"/>
      <c r="AX88" s="220"/>
      <c r="AY88" s="1104"/>
    </row>
    <row r="89" spans="1:53" ht="23.25" hidden="1" customHeight="1">
      <c r="A89" s="124">
        <v>45</v>
      </c>
      <c r="B89" s="273">
        <f>IF($L$2="","",IF($L$2="ORIGINAL",'ORIGINAL BUDGET'!$B89,IF($L$2="BR1",'BR1'!$B89,IF($L$2="BR2",'BR2'!$B89,IF($L$2="BR3",'BR3'!$B89)))))</f>
        <v>0</v>
      </c>
      <c r="C89" s="1028">
        <f>IF($L$2="","",IF($L$2="ORIGINAL",'ORIGINAL BUDGET'!$C89,IF($L$2="BR1",'BR1'!$C89,IF($L$2="BR2",'BR2'!$C89,IF($L$2="BR3",'BR3'!$C89)))))</f>
        <v>0</v>
      </c>
      <c r="D89" s="860" t="str">
        <f t="shared" si="18"/>
        <v/>
      </c>
      <c r="E89" s="404"/>
      <c r="F89" s="589"/>
      <c r="G89" s="845" t="str">
        <f t="shared" si="19"/>
        <v/>
      </c>
      <c r="H89" s="811">
        <f t="shared" si="10"/>
        <v>0</v>
      </c>
      <c r="I89" s="840"/>
      <c r="J89" s="811">
        <f t="shared" si="20"/>
        <v>0</v>
      </c>
      <c r="K89" s="843"/>
      <c r="L89" s="811">
        <f t="shared" si="21"/>
        <v>0</v>
      </c>
      <c r="M89" s="843"/>
      <c r="N89" s="811">
        <f t="shared" si="22"/>
        <v>0</v>
      </c>
      <c r="O89" s="843"/>
      <c r="P89" s="811">
        <f t="shared" si="23"/>
        <v>0</v>
      </c>
      <c r="Q89" s="843"/>
      <c r="R89" s="811">
        <f t="shared" si="24"/>
        <v>0</v>
      </c>
      <c r="S89" s="843"/>
      <c r="T89" s="811">
        <f t="shared" si="25"/>
        <v>0</v>
      </c>
      <c r="U89" s="149"/>
      <c r="V89" s="492" t="str">
        <f>IF(AND('BR3'!$K$2="ACTIVE",'BR3'!H89&gt;0),"Yes",IF(AND('BR2'!$K$2="ACTIVE",'BR2'!H89&gt;0),"Yes",IF(AND('BR1'!$K$2="ACTIVE",'BR1'!H89&gt;0),"Yes",IF(AND('ORIGINAL BUDGET'!$K$2="ACTIVE",'ORIGINAL BUDGET'!H89&gt;0),"Yes",""))))</f>
        <v/>
      </c>
      <c r="W89" s="493"/>
      <c r="X89" s="325" t="str">
        <f>IF(AND('BR3'!$K$2="ACTIVE",'BR3'!J89&gt;0),"Yes",IF(AND('BR2'!$K$2="ACTIVE",'BR2'!J89&gt;0),"Yes",IF(AND('BR1'!$K$2="ACTIVE",'BR1'!J89&gt;0),"Yes",IF(AND('ORIGINAL BUDGET'!$K$2="ACTIVE",'ORIGINAL BUDGET'!J89&gt;0),"Yes",""))))</f>
        <v/>
      </c>
      <c r="Y89" s="493"/>
      <c r="Z89" s="325" t="str">
        <f>IF(AND('BR3'!$K$2="ACTIVE",'BR3'!L89&gt;0),"Yes",IF(AND('BR2'!$K$2="ACTIVE",'BR2'!L89&gt;0),"Yes",IF(AND('BR1'!$K$2="ACTIVE",'BR1'!L89&gt;0),"Yes",IF(AND('ORIGINAL BUDGET'!$K$2="ACTIVE",'ORIGINAL BUDGET'!L89&gt;0),"Yes",""))))</f>
        <v/>
      </c>
      <c r="AA89" s="493"/>
      <c r="AB89" s="325" t="str">
        <f>IF(AND('BR3'!$K$2="ACTIVE",'BR3'!N89&gt;0),"Yes",IF(AND('BR2'!$K$2="ACTIVE",'BR2'!N89&gt;0),"Yes",IF(AND('BR1'!$K$2="ACTIVE",'BR1'!N89&gt;0),"Yes",IF(AND('ORIGINAL BUDGET'!$K$2="ACTIVE",'ORIGINAL BUDGET'!N89&gt;0),"Yes",""))))</f>
        <v/>
      </c>
      <c r="AC89" s="493"/>
      <c r="AD89" s="325" t="str">
        <f>IF(AND('BR3'!$K$2="ACTIVE",'BR3'!P89&gt;0),"Yes",IF(AND('BR2'!$K$2="ACTIVE",'BR2'!P89&gt;0),"Yes",IF(AND('BR1'!$K$2="ACTIVE",'BR1'!P89&gt;0),"Yes",IF(AND('ORIGINAL BUDGET'!$K$2="ACTIVE",'ORIGINAL BUDGET'!P89&gt;0),"Yes",""))))</f>
        <v/>
      </c>
      <c r="AE89" s="493"/>
      <c r="AF89" s="325" t="str">
        <f>IF(AND('BR3'!$K$2="ACTIVE",'BR3'!R89&gt;0),"Yes",IF(AND('BR2'!$K$2="ACTIVE",'BR2'!R89&gt;0),"Yes",IF(AND('BR1'!$K$2="ACTIVE",'BR1'!R89&gt;0),"Yes",IF(AND('ORIGINAL BUDGET'!$K$2="ACTIVE",'ORIGINAL BUDGET'!R89&gt;0),"Yes",""))))</f>
        <v/>
      </c>
      <c r="AG89" s="493"/>
      <c r="AH89" s="493" t="str">
        <f>IF(AND('BR3'!$K$2="ACTIVE",'BR3'!T89&gt;0),"Yes",IF(AND('BR2'!$K$2="ACTIVE",'BR2'!T89&gt;0),"Yes",IF(AND('BR1'!$K$2="ACTIVE",'BR1'!T89&gt;0),"Yes",IF(AND('ORIGINAL BUDGET'!$K$2="ACTIVE",'ORIGINAL BUDGET'!T89&gt;0),"Yes",""))))</f>
        <v/>
      </c>
      <c r="AI89" s="494"/>
      <c r="AJ89" s="218"/>
      <c r="AK89" s="448">
        <f t="shared" si="29"/>
        <v>0</v>
      </c>
      <c r="AL89" s="448">
        <f t="shared" si="30"/>
        <v>0</v>
      </c>
      <c r="AM89" s="448">
        <f t="shared" si="31"/>
        <v>0</v>
      </c>
      <c r="AN89" s="448">
        <f t="shared" si="32"/>
        <v>0</v>
      </c>
      <c r="AO89" s="448">
        <f t="shared" si="33"/>
        <v>0</v>
      </c>
      <c r="AP89" s="448">
        <f t="shared" si="34"/>
        <v>0</v>
      </c>
      <c r="AQ89" s="448">
        <f t="shared" si="35"/>
        <v>0</v>
      </c>
      <c r="AU89" s="219"/>
      <c r="AV89" s="219"/>
      <c r="AW89" s="219"/>
      <c r="AX89" s="219"/>
      <c r="AY89" s="1104"/>
    </row>
    <row r="90" spans="1:53" ht="23.25" hidden="1" customHeight="1">
      <c r="A90" s="124">
        <v>46</v>
      </c>
      <c r="B90" s="273">
        <f>IF($L$2="","",IF($L$2="ORIGINAL",'ORIGINAL BUDGET'!$B90,IF($L$2="BR1",'BR1'!$B90,IF($L$2="BR2",'BR2'!$B90,IF($L$2="BR3",'BR3'!$B90)))))</f>
        <v>0</v>
      </c>
      <c r="C90" s="1028">
        <f>IF($L$2="","",IF($L$2="ORIGINAL",'ORIGINAL BUDGET'!$C90,IF($L$2="BR1",'BR1'!$C90,IF($L$2="BR2",'BR2'!$C90,IF($L$2="BR3",'BR3'!$C90)))))</f>
        <v>0</v>
      </c>
      <c r="D90" s="860" t="str">
        <f t="shared" si="18"/>
        <v/>
      </c>
      <c r="E90" s="404"/>
      <c r="F90" s="589"/>
      <c r="G90" s="845" t="str">
        <f t="shared" si="19"/>
        <v/>
      </c>
      <c r="H90" s="811">
        <f t="shared" si="10"/>
        <v>0</v>
      </c>
      <c r="I90" s="840"/>
      <c r="J90" s="811">
        <f t="shared" si="20"/>
        <v>0</v>
      </c>
      <c r="K90" s="843"/>
      <c r="L90" s="811">
        <f t="shared" si="21"/>
        <v>0</v>
      </c>
      <c r="M90" s="843"/>
      <c r="N90" s="811">
        <f t="shared" si="22"/>
        <v>0</v>
      </c>
      <c r="O90" s="843"/>
      <c r="P90" s="811">
        <f t="shared" si="23"/>
        <v>0</v>
      </c>
      <c r="Q90" s="843"/>
      <c r="R90" s="811">
        <f t="shared" si="24"/>
        <v>0</v>
      </c>
      <c r="S90" s="843"/>
      <c r="T90" s="811">
        <f t="shared" si="25"/>
        <v>0</v>
      </c>
      <c r="U90" s="149"/>
      <c r="V90" s="492" t="str">
        <f>IF(AND('BR3'!$K$2="ACTIVE",'BR3'!H90&gt;0),"Yes",IF(AND('BR2'!$K$2="ACTIVE",'BR2'!H90&gt;0),"Yes",IF(AND('BR1'!$K$2="ACTIVE",'BR1'!H90&gt;0),"Yes",IF(AND('ORIGINAL BUDGET'!$K$2="ACTIVE",'ORIGINAL BUDGET'!H90&gt;0),"Yes",""))))</f>
        <v/>
      </c>
      <c r="W90" s="493"/>
      <c r="X90" s="325" t="str">
        <f>IF(AND('BR3'!$K$2="ACTIVE",'BR3'!J90&gt;0),"Yes",IF(AND('BR2'!$K$2="ACTIVE",'BR2'!J90&gt;0),"Yes",IF(AND('BR1'!$K$2="ACTIVE",'BR1'!J90&gt;0),"Yes",IF(AND('ORIGINAL BUDGET'!$K$2="ACTIVE",'ORIGINAL BUDGET'!J90&gt;0),"Yes",""))))</f>
        <v/>
      </c>
      <c r="Y90" s="493"/>
      <c r="Z90" s="325" t="str">
        <f>IF(AND('BR3'!$K$2="ACTIVE",'BR3'!L90&gt;0),"Yes",IF(AND('BR2'!$K$2="ACTIVE",'BR2'!L90&gt;0),"Yes",IF(AND('BR1'!$K$2="ACTIVE",'BR1'!L90&gt;0),"Yes",IF(AND('ORIGINAL BUDGET'!$K$2="ACTIVE",'ORIGINAL BUDGET'!L90&gt;0),"Yes",""))))</f>
        <v/>
      </c>
      <c r="AA90" s="493"/>
      <c r="AB90" s="325" t="str">
        <f>IF(AND('BR3'!$K$2="ACTIVE",'BR3'!N90&gt;0),"Yes",IF(AND('BR2'!$K$2="ACTIVE",'BR2'!N90&gt;0),"Yes",IF(AND('BR1'!$K$2="ACTIVE",'BR1'!N90&gt;0),"Yes",IF(AND('ORIGINAL BUDGET'!$K$2="ACTIVE",'ORIGINAL BUDGET'!N90&gt;0),"Yes",""))))</f>
        <v/>
      </c>
      <c r="AC90" s="493"/>
      <c r="AD90" s="325" t="str">
        <f>IF(AND('BR3'!$K$2="ACTIVE",'BR3'!P90&gt;0),"Yes",IF(AND('BR2'!$K$2="ACTIVE",'BR2'!P90&gt;0),"Yes",IF(AND('BR1'!$K$2="ACTIVE",'BR1'!P90&gt;0),"Yes",IF(AND('ORIGINAL BUDGET'!$K$2="ACTIVE",'ORIGINAL BUDGET'!P90&gt;0),"Yes",""))))</f>
        <v/>
      </c>
      <c r="AE90" s="493"/>
      <c r="AF90" s="325" t="str">
        <f>IF(AND('BR3'!$K$2="ACTIVE",'BR3'!R90&gt;0),"Yes",IF(AND('BR2'!$K$2="ACTIVE",'BR2'!R90&gt;0),"Yes",IF(AND('BR1'!$K$2="ACTIVE",'BR1'!R90&gt;0),"Yes",IF(AND('ORIGINAL BUDGET'!$K$2="ACTIVE",'ORIGINAL BUDGET'!R90&gt;0),"Yes",""))))</f>
        <v/>
      </c>
      <c r="AG90" s="493"/>
      <c r="AH90" s="493" t="str">
        <f>IF(AND('BR3'!$K$2="ACTIVE",'BR3'!T90&gt;0),"Yes",IF(AND('BR2'!$K$2="ACTIVE",'BR2'!T90&gt;0),"Yes",IF(AND('BR1'!$K$2="ACTIVE",'BR1'!T90&gt;0),"Yes",IF(AND('ORIGINAL BUDGET'!$K$2="ACTIVE",'ORIGINAL BUDGET'!T90&gt;0),"Yes",""))))</f>
        <v/>
      </c>
      <c r="AI90" s="494"/>
      <c r="AJ90" s="218"/>
      <c r="AK90" s="448">
        <f t="shared" si="29"/>
        <v>0</v>
      </c>
      <c r="AL90" s="448">
        <f t="shared" si="30"/>
        <v>0</v>
      </c>
      <c r="AM90" s="448">
        <f t="shared" si="31"/>
        <v>0</v>
      </c>
      <c r="AN90" s="448">
        <f t="shared" si="32"/>
        <v>0</v>
      </c>
      <c r="AO90" s="448">
        <f t="shared" si="33"/>
        <v>0</v>
      </c>
      <c r="AP90" s="448">
        <f t="shared" si="34"/>
        <v>0</v>
      </c>
      <c r="AQ90" s="448">
        <f t="shared" si="35"/>
        <v>0</v>
      </c>
      <c r="AU90" s="220"/>
      <c r="AV90" s="220"/>
      <c r="AW90" s="220"/>
      <c r="AX90" s="220"/>
      <c r="AY90" s="1104"/>
    </row>
    <row r="91" spans="1:53" ht="23.25" hidden="1" customHeight="1">
      <c r="A91" s="124">
        <v>47</v>
      </c>
      <c r="B91" s="273">
        <f>IF($L$2="","",IF($L$2="ORIGINAL",'ORIGINAL BUDGET'!$B91,IF($L$2="BR1",'BR1'!$B91,IF($L$2="BR2",'BR2'!$B91,IF($L$2="BR3",'BR3'!$B91)))))</f>
        <v>0</v>
      </c>
      <c r="C91" s="1028">
        <f>IF($L$2="","",IF($L$2="ORIGINAL",'ORIGINAL BUDGET'!$C91,IF($L$2="BR1",'BR1'!$C91,IF($L$2="BR2",'BR2'!$C91,IF($L$2="BR3",'BR3'!$C91)))))</f>
        <v>0</v>
      </c>
      <c r="D91" s="860" t="str">
        <f t="shared" si="18"/>
        <v/>
      </c>
      <c r="E91" s="404"/>
      <c r="F91" s="589"/>
      <c r="G91" s="845" t="str">
        <f t="shared" si="19"/>
        <v/>
      </c>
      <c r="H91" s="811">
        <f t="shared" si="10"/>
        <v>0</v>
      </c>
      <c r="I91" s="840"/>
      <c r="J91" s="811">
        <f t="shared" si="20"/>
        <v>0</v>
      </c>
      <c r="K91" s="843"/>
      <c r="L91" s="811">
        <f t="shared" si="21"/>
        <v>0</v>
      </c>
      <c r="M91" s="843"/>
      <c r="N91" s="811">
        <f t="shared" si="22"/>
        <v>0</v>
      </c>
      <c r="O91" s="843"/>
      <c r="P91" s="811">
        <f t="shared" si="23"/>
        <v>0</v>
      </c>
      <c r="Q91" s="843"/>
      <c r="R91" s="811">
        <f t="shared" si="24"/>
        <v>0</v>
      </c>
      <c r="S91" s="843"/>
      <c r="T91" s="811">
        <f t="shared" si="25"/>
        <v>0</v>
      </c>
      <c r="U91" s="149"/>
      <c r="V91" s="492" t="str">
        <f>IF(AND('BR3'!$K$2="ACTIVE",'BR3'!H91&gt;0),"Yes",IF(AND('BR2'!$K$2="ACTIVE",'BR2'!H91&gt;0),"Yes",IF(AND('BR1'!$K$2="ACTIVE",'BR1'!H91&gt;0),"Yes",IF(AND('ORIGINAL BUDGET'!$K$2="ACTIVE",'ORIGINAL BUDGET'!H91&gt;0),"Yes",""))))</f>
        <v/>
      </c>
      <c r="W91" s="493"/>
      <c r="X91" s="325" t="str">
        <f>IF(AND('BR3'!$K$2="ACTIVE",'BR3'!J91&gt;0),"Yes",IF(AND('BR2'!$K$2="ACTIVE",'BR2'!J91&gt;0),"Yes",IF(AND('BR1'!$K$2="ACTIVE",'BR1'!J91&gt;0),"Yes",IF(AND('ORIGINAL BUDGET'!$K$2="ACTIVE",'ORIGINAL BUDGET'!J91&gt;0),"Yes",""))))</f>
        <v/>
      </c>
      <c r="Y91" s="493"/>
      <c r="Z91" s="325" t="str">
        <f>IF(AND('BR3'!$K$2="ACTIVE",'BR3'!L91&gt;0),"Yes",IF(AND('BR2'!$K$2="ACTIVE",'BR2'!L91&gt;0),"Yes",IF(AND('BR1'!$K$2="ACTIVE",'BR1'!L91&gt;0),"Yes",IF(AND('ORIGINAL BUDGET'!$K$2="ACTIVE",'ORIGINAL BUDGET'!L91&gt;0),"Yes",""))))</f>
        <v/>
      </c>
      <c r="AA91" s="493"/>
      <c r="AB91" s="325" t="str">
        <f>IF(AND('BR3'!$K$2="ACTIVE",'BR3'!N91&gt;0),"Yes",IF(AND('BR2'!$K$2="ACTIVE",'BR2'!N91&gt;0),"Yes",IF(AND('BR1'!$K$2="ACTIVE",'BR1'!N91&gt;0),"Yes",IF(AND('ORIGINAL BUDGET'!$K$2="ACTIVE",'ORIGINAL BUDGET'!N91&gt;0),"Yes",""))))</f>
        <v/>
      </c>
      <c r="AC91" s="493"/>
      <c r="AD91" s="325" t="str">
        <f>IF(AND('BR3'!$K$2="ACTIVE",'BR3'!P91&gt;0),"Yes",IF(AND('BR2'!$K$2="ACTIVE",'BR2'!P91&gt;0),"Yes",IF(AND('BR1'!$K$2="ACTIVE",'BR1'!P91&gt;0),"Yes",IF(AND('ORIGINAL BUDGET'!$K$2="ACTIVE",'ORIGINAL BUDGET'!P91&gt;0),"Yes",""))))</f>
        <v/>
      </c>
      <c r="AE91" s="493"/>
      <c r="AF91" s="325" t="str">
        <f>IF(AND('BR3'!$K$2="ACTIVE",'BR3'!R91&gt;0),"Yes",IF(AND('BR2'!$K$2="ACTIVE",'BR2'!R91&gt;0),"Yes",IF(AND('BR1'!$K$2="ACTIVE",'BR1'!R91&gt;0),"Yes",IF(AND('ORIGINAL BUDGET'!$K$2="ACTIVE",'ORIGINAL BUDGET'!R91&gt;0),"Yes",""))))</f>
        <v/>
      </c>
      <c r="AG91" s="493"/>
      <c r="AH91" s="493" t="str">
        <f>IF(AND('BR3'!$K$2="ACTIVE",'BR3'!T91&gt;0),"Yes",IF(AND('BR2'!$K$2="ACTIVE",'BR2'!T91&gt;0),"Yes",IF(AND('BR1'!$K$2="ACTIVE",'BR1'!T91&gt;0),"Yes",IF(AND('ORIGINAL BUDGET'!$K$2="ACTIVE",'ORIGINAL BUDGET'!T91&gt;0),"Yes",""))))</f>
        <v/>
      </c>
      <c r="AI91" s="494"/>
      <c r="AJ91" s="218"/>
      <c r="AK91" s="448">
        <f t="shared" si="29"/>
        <v>0</v>
      </c>
      <c r="AL91" s="448">
        <f t="shared" si="30"/>
        <v>0</v>
      </c>
      <c r="AM91" s="448">
        <f t="shared" si="31"/>
        <v>0</v>
      </c>
      <c r="AN91" s="448">
        <f t="shared" si="32"/>
        <v>0</v>
      </c>
      <c r="AO91" s="448">
        <f t="shared" si="33"/>
        <v>0</v>
      </c>
      <c r="AP91" s="448">
        <f t="shared" si="34"/>
        <v>0</v>
      </c>
      <c r="AQ91" s="448">
        <f t="shared" si="35"/>
        <v>0</v>
      </c>
      <c r="AU91" s="220"/>
      <c r="AV91" s="220"/>
      <c r="AW91" s="220"/>
      <c r="AX91" s="220"/>
      <c r="AY91" s="1104"/>
    </row>
    <row r="92" spans="1:53" ht="23.25" hidden="1" customHeight="1">
      <c r="A92" s="124">
        <v>48</v>
      </c>
      <c r="B92" s="273">
        <f>IF($L$2="","",IF($L$2="ORIGINAL",'ORIGINAL BUDGET'!$B92,IF($L$2="BR1",'BR1'!$B92,IF($L$2="BR2",'BR2'!$B92,IF($L$2="BR3",'BR3'!$B92)))))</f>
        <v>0</v>
      </c>
      <c r="C92" s="1028">
        <f>IF($L$2="","",IF($L$2="ORIGINAL",'ORIGINAL BUDGET'!$C92,IF($L$2="BR1",'BR1'!$C92,IF($L$2="BR2",'BR2'!$C92,IF($L$2="BR3",'BR3'!$C92)))))</f>
        <v>0</v>
      </c>
      <c r="D92" s="860" t="str">
        <f t="shared" si="18"/>
        <v/>
      </c>
      <c r="E92" s="404"/>
      <c r="F92" s="589"/>
      <c r="G92" s="845" t="str">
        <f t="shared" si="19"/>
        <v/>
      </c>
      <c r="H92" s="811">
        <f t="shared" si="10"/>
        <v>0</v>
      </c>
      <c r="I92" s="840"/>
      <c r="J92" s="811">
        <f t="shared" si="20"/>
        <v>0</v>
      </c>
      <c r="K92" s="843"/>
      <c r="L92" s="811">
        <f t="shared" si="21"/>
        <v>0</v>
      </c>
      <c r="M92" s="843"/>
      <c r="N92" s="811">
        <f t="shared" si="22"/>
        <v>0</v>
      </c>
      <c r="O92" s="843"/>
      <c r="P92" s="811">
        <f t="shared" si="23"/>
        <v>0</v>
      </c>
      <c r="Q92" s="843"/>
      <c r="R92" s="811">
        <f t="shared" si="24"/>
        <v>0</v>
      </c>
      <c r="S92" s="843"/>
      <c r="T92" s="811">
        <f t="shared" si="25"/>
        <v>0</v>
      </c>
      <c r="U92" s="149"/>
      <c r="V92" s="492" t="str">
        <f>IF(AND('BR3'!$K$2="ACTIVE",'BR3'!H92&gt;0),"Yes",IF(AND('BR2'!$K$2="ACTIVE",'BR2'!H92&gt;0),"Yes",IF(AND('BR1'!$K$2="ACTIVE",'BR1'!H92&gt;0),"Yes",IF(AND('ORIGINAL BUDGET'!$K$2="ACTIVE",'ORIGINAL BUDGET'!H92&gt;0),"Yes",""))))</f>
        <v/>
      </c>
      <c r="W92" s="493"/>
      <c r="X92" s="325" t="str">
        <f>IF(AND('BR3'!$K$2="ACTIVE",'BR3'!J92&gt;0),"Yes",IF(AND('BR2'!$K$2="ACTIVE",'BR2'!J92&gt;0),"Yes",IF(AND('BR1'!$K$2="ACTIVE",'BR1'!J92&gt;0),"Yes",IF(AND('ORIGINAL BUDGET'!$K$2="ACTIVE",'ORIGINAL BUDGET'!J92&gt;0),"Yes",""))))</f>
        <v/>
      </c>
      <c r="Y92" s="493"/>
      <c r="Z92" s="325" t="str">
        <f>IF(AND('BR3'!$K$2="ACTIVE",'BR3'!L92&gt;0),"Yes",IF(AND('BR2'!$K$2="ACTIVE",'BR2'!L92&gt;0),"Yes",IF(AND('BR1'!$K$2="ACTIVE",'BR1'!L92&gt;0),"Yes",IF(AND('ORIGINAL BUDGET'!$K$2="ACTIVE",'ORIGINAL BUDGET'!L92&gt;0),"Yes",""))))</f>
        <v/>
      </c>
      <c r="AA92" s="493"/>
      <c r="AB92" s="325" t="str">
        <f>IF(AND('BR3'!$K$2="ACTIVE",'BR3'!N92&gt;0),"Yes",IF(AND('BR2'!$K$2="ACTIVE",'BR2'!N92&gt;0),"Yes",IF(AND('BR1'!$K$2="ACTIVE",'BR1'!N92&gt;0),"Yes",IF(AND('ORIGINAL BUDGET'!$K$2="ACTIVE",'ORIGINAL BUDGET'!N92&gt;0),"Yes",""))))</f>
        <v/>
      </c>
      <c r="AC92" s="493"/>
      <c r="AD92" s="325" t="str">
        <f>IF(AND('BR3'!$K$2="ACTIVE",'BR3'!P92&gt;0),"Yes",IF(AND('BR2'!$K$2="ACTIVE",'BR2'!P92&gt;0),"Yes",IF(AND('BR1'!$K$2="ACTIVE",'BR1'!P92&gt;0),"Yes",IF(AND('ORIGINAL BUDGET'!$K$2="ACTIVE",'ORIGINAL BUDGET'!P92&gt;0),"Yes",""))))</f>
        <v/>
      </c>
      <c r="AE92" s="493"/>
      <c r="AF92" s="325" t="str">
        <f>IF(AND('BR3'!$K$2="ACTIVE",'BR3'!R92&gt;0),"Yes",IF(AND('BR2'!$K$2="ACTIVE",'BR2'!R92&gt;0),"Yes",IF(AND('BR1'!$K$2="ACTIVE",'BR1'!R92&gt;0),"Yes",IF(AND('ORIGINAL BUDGET'!$K$2="ACTIVE",'ORIGINAL BUDGET'!R92&gt;0),"Yes",""))))</f>
        <v/>
      </c>
      <c r="AG92" s="493"/>
      <c r="AH92" s="493" t="str">
        <f>IF(AND('BR3'!$K$2="ACTIVE",'BR3'!T92&gt;0),"Yes",IF(AND('BR2'!$K$2="ACTIVE",'BR2'!T92&gt;0),"Yes",IF(AND('BR1'!$K$2="ACTIVE",'BR1'!T92&gt;0),"Yes",IF(AND('ORIGINAL BUDGET'!$K$2="ACTIVE",'ORIGINAL BUDGET'!T92&gt;0),"Yes",""))))</f>
        <v/>
      </c>
      <c r="AI92" s="494"/>
      <c r="AJ92" s="218"/>
      <c r="AK92" s="448">
        <f t="shared" si="29"/>
        <v>0</v>
      </c>
      <c r="AL92" s="448">
        <f t="shared" si="30"/>
        <v>0</v>
      </c>
      <c r="AM92" s="448">
        <f t="shared" si="31"/>
        <v>0</v>
      </c>
      <c r="AN92" s="448">
        <f t="shared" si="32"/>
        <v>0</v>
      </c>
      <c r="AO92" s="448">
        <f t="shared" si="33"/>
        <v>0</v>
      </c>
      <c r="AP92" s="448">
        <f t="shared" si="34"/>
        <v>0</v>
      </c>
      <c r="AQ92" s="448">
        <f t="shared" si="35"/>
        <v>0</v>
      </c>
      <c r="AU92" s="220"/>
      <c r="AV92" s="220"/>
      <c r="AW92" s="220"/>
      <c r="AX92" s="220"/>
      <c r="AY92" s="1104"/>
    </row>
    <row r="93" spans="1:53" ht="23.25" hidden="1" customHeight="1">
      <c r="A93" s="124">
        <v>49</v>
      </c>
      <c r="B93" s="273">
        <f>IF($L$2="","",IF($L$2="ORIGINAL",'ORIGINAL BUDGET'!$B93,IF($L$2="BR1",'BR1'!$B93,IF($L$2="BR2",'BR2'!$B93,IF($L$2="BR3",'BR3'!$B93)))))</f>
        <v>0</v>
      </c>
      <c r="C93" s="1028">
        <f>IF($L$2="","",IF($L$2="ORIGINAL",'ORIGINAL BUDGET'!$C93,IF($L$2="BR1",'BR1'!$C93,IF($L$2="BR2",'BR2'!$C93,IF($L$2="BR3",'BR3'!$C93)))))</f>
        <v>0</v>
      </c>
      <c r="D93" s="860" t="str">
        <f t="shared" si="18"/>
        <v/>
      </c>
      <c r="E93" s="404"/>
      <c r="F93" s="589"/>
      <c r="G93" s="845" t="str">
        <f t="shared" si="19"/>
        <v/>
      </c>
      <c r="H93" s="811">
        <f t="shared" si="10"/>
        <v>0</v>
      </c>
      <c r="I93" s="840"/>
      <c r="J93" s="811">
        <f t="shared" si="20"/>
        <v>0</v>
      </c>
      <c r="K93" s="843"/>
      <c r="L93" s="811">
        <f t="shared" si="21"/>
        <v>0</v>
      </c>
      <c r="M93" s="843"/>
      <c r="N93" s="811">
        <f t="shared" si="22"/>
        <v>0</v>
      </c>
      <c r="O93" s="843"/>
      <c r="P93" s="811">
        <f t="shared" si="23"/>
        <v>0</v>
      </c>
      <c r="Q93" s="843"/>
      <c r="R93" s="811">
        <f t="shared" si="24"/>
        <v>0</v>
      </c>
      <c r="S93" s="843"/>
      <c r="T93" s="811">
        <f t="shared" si="25"/>
        <v>0</v>
      </c>
      <c r="U93" s="149"/>
      <c r="V93" s="492" t="str">
        <f>IF(AND('BR3'!$K$2="ACTIVE",'BR3'!H93&gt;0),"Yes",IF(AND('BR2'!$K$2="ACTIVE",'BR2'!H93&gt;0),"Yes",IF(AND('BR1'!$K$2="ACTIVE",'BR1'!H93&gt;0),"Yes",IF(AND('ORIGINAL BUDGET'!$K$2="ACTIVE",'ORIGINAL BUDGET'!H93&gt;0),"Yes",""))))</f>
        <v/>
      </c>
      <c r="W93" s="493"/>
      <c r="X93" s="325" t="str">
        <f>IF(AND('BR3'!$K$2="ACTIVE",'BR3'!J93&gt;0),"Yes",IF(AND('BR2'!$K$2="ACTIVE",'BR2'!J93&gt;0),"Yes",IF(AND('BR1'!$K$2="ACTIVE",'BR1'!J93&gt;0),"Yes",IF(AND('ORIGINAL BUDGET'!$K$2="ACTIVE",'ORIGINAL BUDGET'!J93&gt;0),"Yes",""))))</f>
        <v/>
      </c>
      <c r="Y93" s="493"/>
      <c r="Z93" s="325" t="str">
        <f>IF(AND('BR3'!$K$2="ACTIVE",'BR3'!L93&gt;0),"Yes",IF(AND('BR2'!$K$2="ACTIVE",'BR2'!L93&gt;0),"Yes",IF(AND('BR1'!$K$2="ACTIVE",'BR1'!L93&gt;0),"Yes",IF(AND('ORIGINAL BUDGET'!$K$2="ACTIVE",'ORIGINAL BUDGET'!L93&gt;0),"Yes",""))))</f>
        <v/>
      </c>
      <c r="AA93" s="493"/>
      <c r="AB93" s="325" t="str">
        <f>IF(AND('BR3'!$K$2="ACTIVE",'BR3'!N93&gt;0),"Yes",IF(AND('BR2'!$K$2="ACTIVE",'BR2'!N93&gt;0),"Yes",IF(AND('BR1'!$K$2="ACTIVE",'BR1'!N93&gt;0),"Yes",IF(AND('ORIGINAL BUDGET'!$K$2="ACTIVE",'ORIGINAL BUDGET'!N93&gt;0),"Yes",""))))</f>
        <v/>
      </c>
      <c r="AC93" s="493"/>
      <c r="AD93" s="325" t="str">
        <f>IF(AND('BR3'!$K$2="ACTIVE",'BR3'!P93&gt;0),"Yes",IF(AND('BR2'!$K$2="ACTIVE",'BR2'!P93&gt;0),"Yes",IF(AND('BR1'!$K$2="ACTIVE",'BR1'!P93&gt;0),"Yes",IF(AND('ORIGINAL BUDGET'!$K$2="ACTIVE",'ORIGINAL BUDGET'!P93&gt;0),"Yes",""))))</f>
        <v/>
      </c>
      <c r="AE93" s="493"/>
      <c r="AF93" s="325" t="str">
        <f>IF(AND('BR3'!$K$2="ACTIVE",'BR3'!R93&gt;0),"Yes",IF(AND('BR2'!$K$2="ACTIVE",'BR2'!R93&gt;0),"Yes",IF(AND('BR1'!$K$2="ACTIVE",'BR1'!R93&gt;0),"Yes",IF(AND('ORIGINAL BUDGET'!$K$2="ACTIVE",'ORIGINAL BUDGET'!R93&gt;0),"Yes",""))))</f>
        <v/>
      </c>
      <c r="AG93" s="493"/>
      <c r="AH93" s="493" t="str">
        <f>IF(AND('BR3'!$K$2="ACTIVE",'BR3'!T93&gt;0),"Yes",IF(AND('BR2'!$K$2="ACTIVE",'BR2'!T93&gt;0),"Yes",IF(AND('BR1'!$K$2="ACTIVE",'BR1'!T93&gt;0),"Yes",IF(AND('ORIGINAL BUDGET'!$K$2="ACTIVE",'ORIGINAL BUDGET'!T93&gt;0),"Yes",""))))</f>
        <v/>
      </c>
      <c r="AI93" s="494"/>
      <c r="AJ93" s="218"/>
      <c r="AK93" s="448">
        <f t="shared" si="29"/>
        <v>0</v>
      </c>
      <c r="AL93" s="448">
        <f t="shared" si="30"/>
        <v>0</v>
      </c>
      <c r="AM93" s="448">
        <f t="shared" si="31"/>
        <v>0</v>
      </c>
      <c r="AN93" s="448">
        <f t="shared" si="32"/>
        <v>0</v>
      </c>
      <c r="AO93" s="448">
        <f t="shared" si="33"/>
        <v>0</v>
      </c>
      <c r="AP93" s="448">
        <f t="shared" si="34"/>
        <v>0</v>
      </c>
      <c r="AQ93" s="448">
        <f t="shared" si="35"/>
        <v>0</v>
      </c>
      <c r="AU93" s="220"/>
      <c r="AV93" s="220"/>
      <c r="AW93" s="220"/>
      <c r="AX93" s="220"/>
      <c r="AY93" s="1104"/>
    </row>
    <row r="94" spans="1:53" ht="23.25" hidden="1" customHeight="1" thickBot="1">
      <c r="A94" s="1219">
        <v>50</v>
      </c>
      <c r="B94" s="1220">
        <f>IF($L$2="","",IF($L$2="ORIGINAL",'ORIGINAL BUDGET'!$B94,IF($L$2="BR1",'BR1'!$B94,IF($L$2="BR2",'BR2'!$B94,IF($L$2="BR3",'BR3'!$B94)))))</f>
        <v>0</v>
      </c>
      <c r="C94" s="1221">
        <f>IF($L$2="","",IF($L$2="ORIGINAL",'ORIGINAL BUDGET'!$C94,IF($L$2="BR1",'BR1'!$C94,IF($L$2="BR2",'BR2'!$C94,IF($L$2="BR3",'BR3'!$C94)))))</f>
        <v>0</v>
      </c>
      <c r="D94" s="1222" t="str">
        <f t="shared" si="18"/>
        <v/>
      </c>
      <c r="E94" s="1223"/>
      <c r="F94" s="1224"/>
      <c r="G94" s="1225" t="str">
        <f t="shared" si="19"/>
        <v/>
      </c>
      <c r="H94" s="811">
        <f t="shared" si="10"/>
        <v>0</v>
      </c>
      <c r="I94" s="841"/>
      <c r="J94" s="811">
        <f t="shared" si="20"/>
        <v>0</v>
      </c>
      <c r="K94" s="844"/>
      <c r="L94" s="811">
        <f t="shared" si="21"/>
        <v>0</v>
      </c>
      <c r="M94" s="844"/>
      <c r="N94" s="811">
        <f t="shared" si="22"/>
        <v>0</v>
      </c>
      <c r="O94" s="844"/>
      <c r="P94" s="811">
        <f t="shared" si="23"/>
        <v>0</v>
      </c>
      <c r="Q94" s="844"/>
      <c r="R94" s="811">
        <f t="shared" si="24"/>
        <v>0</v>
      </c>
      <c r="S94" s="844"/>
      <c r="T94" s="811">
        <f t="shared" si="25"/>
        <v>0</v>
      </c>
      <c r="U94" s="149"/>
      <c r="V94" s="495" t="str">
        <f>IF(AND('BR3'!$K$2="ACTIVE",'BR3'!H94&gt;0),"Yes",IF(AND('BR2'!$K$2="ACTIVE",'BR2'!H94&gt;0),"Yes",IF(AND('BR1'!$K$2="ACTIVE",'BR1'!H94&gt;0),"Yes",IF(AND('ORIGINAL BUDGET'!$K$2="ACTIVE",'ORIGINAL BUDGET'!H94&gt;0),"Yes",""))))</f>
        <v/>
      </c>
      <c r="W94" s="1086"/>
      <c r="X94" s="1085" t="str">
        <f>IF(AND('BR3'!$K$2="ACTIVE",'BR3'!J94&gt;0),"Yes",IF(AND('BR2'!$K$2="ACTIVE",'BR2'!J94&gt;0),"Yes",IF(AND('BR1'!$K$2="ACTIVE",'BR1'!J94&gt;0),"Yes",IF(AND('ORIGINAL BUDGET'!$K$2="ACTIVE",'ORIGINAL BUDGET'!J94&gt;0),"Yes",""))))</f>
        <v/>
      </c>
      <c r="Y94" s="1086"/>
      <c r="Z94" s="1085" t="str">
        <f>IF(AND('BR3'!$K$2="ACTIVE",'BR3'!L94&gt;0),"Yes",IF(AND('BR2'!$K$2="ACTIVE",'BR2'!L94&gt;0),"Yes",IF(AND('BR1'!$K$2="ACTIVE",'BR1'!L94&gt;0),"Yes",IF(AND('ORIGINAL BUDGET'!$K$2="ACTIVE",'ORIGINAL BUDGET'!L94&gt;0),"Yes",""))))</f>
        <v/>
      </c>
      <c r="AA94" s="1086"/>
      <c r="AB94" s="1085" t="str">
        <f>IF(AND('BR3'!$K$2="ACTIVE",'BR3'!N94&gt;0),"Yes",IF(AND('BR2'!$K$2="ACTIVE",'BR2'!N94&gt;0),"Yes",IF(AND('BR1'!$K$2="ACTIVE",'BR1'!N94&gt;0),"Yes",IF(AND('ORIGINAL BUDGET'!$K$2="ACTIVE",'ORIGINAL BUDGET'!N94&gt;0),"Yes",""))))</f>
        <v/>
      </c>
      <c r="AC94" s="1086"/>
      <c r="AD94" s="1085" t="str">
        <f>IF(AND('BR3'!$K$2="ACTIVE",'BR3'!P94&gt;0),"Yes",IF(AND('BR2'!$K$2="ACTIVE",'BR2'!P94&gt;0),"Yes",IF(AND('BR1'!$K$2="ACTIVE",'BR1'!P94&gt;0),"Yes",IF(AND('ORIGINAL BUDGET'!$K$2="ACTIVE",'ORIGINAL BUDGET'!P94&gt;0),"Yes",""))))</f>
        <v/>
      </c>
      <c r="AE94" s="1086"/>
      <c r="AF94" s="1085" t="str">
        <f>IF(AND('BR3'!$K$2="ACTIVE",'BR3'!R94&gt;0),"Yes",IF(AND('BR2'!$K$2="ACTIVE",'BR2'!R94&gt;0),"Yes",IF(AND('BR1'!$K$2="ACTIVE",'BR1'!R94&gt;0),"Yes",IF(AND('ORIGINAL BUDGET'!$K$2="ACTIVE",'ORIGINAL BUDGET'!R94&gt;0),"Yes",""))))</f>
        <v/>
      </c>
      <c r="AG94" s="1086"/>
      <c r="AH94" s="1086" t="str">
        <f>IF(AND('BR3'!$K$2="ACTIVE",'BR3'!T94&gt;0),"Yes",IF(AND('BR2'!$K$2="ACTIVE",'BR2'!T94&gt;0),"Yes",IF(AND('BR1'!$K$2="ACTIVE",'BR1'!T94&gt;0),"Yes",IF(AND('ORIGINAL BUDGET'!$K$2="ACTIVE",'ORIGINAL BUDGET'!T94&gt;0),"Yes",""))))</f>
        <v/>
      </c>
      <c r="AI94" s="498"/>
      <c r="AJ94" s="58"/>
      <c r="AK94" s="448">
        <f t="shared" si="29"/>
        <v>0</v>
      </c>
      <c r="AL94" s="448">
        <f t="shared" si="30"/>
        <v>0</v>
      </c>
      <c r="AM94" s="448">
        <f t="shared" si="31"/>
        <v>0</v>
      </c>
      <c r="AN94" s="448">
        <f t="shared" si="32"/>
        <v>0</v>
      </c>
      <c r="AO94" s="448">
        <f t="shared" si="33"/>
        <v>0</v>
      </c>
      <c r="AP94" s="448">
        <f t="shared" si="34"/>
        <v>0</v>
      </c>
      <c r="AQ94" s="448">
        <f t="shared" si="35"/>
        <v>0</v>
      </c>
      <c r="AU94" s="219"/>
      <c r="AV94" s="219"/>
      <c r="AW94" s="219"/>
      <c r="AX94" s="219"/>
      <c r="AY94" s="1104"/>
    </row>
    <row r="95" spans="1:53" s="197" customFormat="1" ht="15.95" customHeight="1" thickTop="1" thickBot="1">
      <c r="A95" s="435"/>
      <c r="B95" s="520"/>
      <c r="C95" s="521"/>
      <c r="D95" s="522"/>
      <c r="E95" s="523"/>
      <c r="F95" s="436"/>
      <c r="G95" s="849"/>
      <c r="H95" s="437"/>
      <c r="I95" s="849"/>
      <c r="J95" s="437"/>
      <c r="K95" s="849"/>
      <c r="L95" s="437"/>
      <c r="M95" s="849"/>
      <c r="N95" s="437"/>
      <c r="O95" s="849"/>
      <c r="P95" s="437"/>
      <c r="Q95" s="849"/>
      <c r="R95" s="437"/>
      <c r="S95" s="849"/>
      <c r="T95" s="437"/>
      <c r="U95" s="276"/>
      <c r="V95" s="1085"/>
      <c r="W95" s="1085"/>
      <c r="X95" s="1085"/>
      <c r="Y95" s="1085"/>
      <c r="Z95" s="1085"/>
      <c r="AA95" s="1085"/>
      <c r="AB95" s="1085"/>
      <c r="AC95" s="1085"/>
      <c r="AD95" s="1085"/>
      <c r="AE95" s="1085"/>
      <c r="AF95" s="1085"/>
      <c r="AG95" s="1085"/>
      <c r="AH95" s="1086"/>
      <c r="AI95" s="1086"/>
      <c r="AJ95" s="328" t="s">
        <v>128</v>
      </c>
      <c r="AK95" s="327">
        <f t="shared" ref="AK95:AQ95" si="36">SUM(AK45:AK94)</f>
        <v>0</v>
      </c>
      <c r="AL95" s="327">
        <f t="shared" si="36"/>
        <v>0</v>
      </c>
      <c r="AM95" s="327">
        <f t="shared" si="36"/>
        <v>0</v>
      </c>
      <c r="AN95" s="327">
        <f t="shared" si="36"/>
        <v>0</v>
      </c>
      <c r="AO95" s="327">
        <f t="shared" si="36"/>
        <v>0</v>
      </c>
      <c r="AP95" s="327">
        <f t="shared" si="36"/>
        <v>0</v>
      </c>
      <c r="AQ95" s="327">
        <f t="shared" si="36"/>
        <v>0</v>
      </c>
      <c r="AS95" s="169"/>
      <c r="AT95" s="169"/>
      <c r="AU95" s="277"/>
      <c r="AV95" s="277"/>
      <c r="AW95" s="277"/>
      <c r="AX95" s="277"/>
      <c r="AY95" s="1104"/>
      <c r="AZ95" s="169"/>
      <c r="BA95" s="169"/>
    </row>
    <row r="96" spans="1:53" ht="20.25" customHeight="1" thickTop="1">
      <c r="A96" s="1739" t="str">
        <f>A12</f>
        <v>OPERATING EXPENSES</v>
      </c>
      <c r="B96" s="1740"/>
      <c r="C96" s="1740"/>
      <c r="D96" s="1740"/>
      <c r="E96" s="1740"/>
      <c r="F96" s="1740"/>
      <c r="G96" s="1736" t="s">
        <v>84</v>
      </c>
      <c r="H96" s="1737"/>
      <c r="I96" s="1737"/>
      <c r="J96" s="1737"/>
      <c r="K96" s="1737"/>
      <c r="L96" s="1737"/>
      <c r="M96" s="1737"/>
      <c r="N96" s="1737"/>
      <c r="O96" s="1737"/>
      <c r="P96" s="1737"/>
      <c r="Q96" s="1737"/>
      <c r="R96" s="1737"/>
      <c r="S96" s="1737"/>
      <c r="T96" s="1737"/>
      <c r="U96" s="947"/>
      <c r="V96" s="1821" t="s">
        <v>155</v>
      </c>
      <c r="W96" s="1821"/>
      <c r="X96" s="1821"/>
      <c r="Y96" s="1821"/>
      <c r="Z96" s="1821"/>
      <c r="AA96" s="1821"/>
      <c r="AB96" s="1821"/>
      <c r="AC96" s="1821"/>
      <c r="AD96" s="1821"/>
      <c r="AE96" s="1821"/>
      <c r="AF96" s="1821"/>
      <c r="AG96" s="1821"/>
      <c r="AH96" s="1821"/>
      <c r="AI96" s="1821"/>
      <c r="AL96" s="1738"/>
      <c r="AM96" s="1738"/>
      <c r="AN96" s="1738"/>
      <c r="AO96" s="475"/>
      <c r="AP96" s="1084"/>
      <c r="AQ96" s="1084"/>
      <c r="AR96" s="1084"/>
      <c r="AY96" s="1104"/>
    </row>
    <row r="97" spans="1:51" ht="15.6" customHeight="1" thickBot="1">
      <c r="A97" s="1584"/>
      <c r="B97" s="1586"/>
      <c r="C97" s="1586"/>
      <c r="D97" s="1586"/>
      <c r="E97" s="1586"/>
      <c r="F97" s="1586"/>
      <c r="G97" s="1226" t="str">
        <f>'Fund Rec'!G79</f>
        <v/>
      </c>
      <c r="H97" s="1227">
        <f>'Fund Rec'!H79</f>
        <v>0</v>
      </c>
      <c r="I97" s="1228" t="str">
        <f>'Fund Rec'!I79</f>
        <v/>
      </c>
      <c r="J97" s="1227">
        <f>'Fund Rec'!J79</f>
        <v>0</v>
      </c>
      <c r="K97" s="1228" t="str">
        <f>'Fund Rec'!K79</f>
        <v/>
      </c>
      <c r="L97" s="1227">
        <f>'Fund Rec'!L79</f>
        <v>0</v>
      </c>
      <c r="M97" s="1228" t="str">
        <f>'Fund Rec'!M79</f>
        <v/>
      </c>
      <c r="N97" s="1227">
        <f>'Fund Rec'!N79</f>
        <v>0</v>
      </c>
      <c r="O97" s="1229" t="str">
        <f>'Fund Rec'!O79</f>
        <v/>
      </c>
      <c r="P97" s="697">
        <f>'Fund Rec'!P79</f>
        <v>0</v>
      </c>
      <c r="Q97" s="1229" t="str">
        <f>'Fund Rec'!Q79</f>
        <v/>
      </c>
      <c r="R97" s="1230">
        <f>'Fund Rec'!R79</f>
        <v>0</v>
      </c>
      <c r="S97" s="1229" t="str">
        <f>'Fund Rec'!S79</f>
        <v/>
      </c>
      <c r="T97" s="697">
        <f>'Fund Rec'!T79</f>
        <v>0</v>
      </c>
      <c r="U97" s="408"/>
      <c r="V97" s="1732" t="str">
        <f>$G$5</f>
        <v>RPPC, 53110</v>
      </c>
      <c r="W97" s="1716"/>
      <c r="X97" s="1716" t="str">
        <f>$I$5</f>
        <v>RPPC , 53129</v>
      </c>
      <c r="Y97" s="1716"/>
      <c r="Z97" s="1716" t="str">
        <f>$K$5</f>
        <v/>
      </c>
      <c r="AA97" s="1716"/>
      <c r="AB97" s="1716" t="str">
        <f>$M$5</f>
        <v/>
      </c>
      <c r="AC97" s="1716"/>
      <c r="AD97" s="1716" t="str">
        <f>$O$5</f>
        <v/>
      </c>
      <c r="AE97" s="1716"/>
      <c r="AF97" s="1716" t="str">
        <f>$Q$5</f>
        <v/>
      </c>
      <c r="AG97" s="1716"/>
      <c r="AH97" s="1716" t="str">
        <f>$S$5</f>
        <v/>
      </c>
      <c r="AI97" s="1718"/>
      <c r="AL97" s="2"/>
      <c r="AM97" s="2"/>
      <c r="AN97" s="2"/>
      <c r="AO97" s="2"/>
      <c r="AP97" s="2"/>
      <c r="AQ97" s="2"/>
      <c r="AR97" s="2"/>
      <c r="AY97" s="1104"/>
    </row>
    <row r="98" spans="1:51" ht="25.5" customHeight="1" thickTop="1" thickBot="1">
      <c r="A98" s="131"/>
      <c r="B98" s="159"/>
      <c r="C98" s="159"/>
      <c r="D98" s="18"/>
      <c r="E98" s="130" t="str">
        <f>'ORIGINAL BUDGET'!E98</f>
        <v>TOTAL OPERATING EXPENSES</v>
      </c>
      <c r="F98" s="1112">
        <f>SUM(F99:F113)</f>
        <v>0</v>
      </c>
      <c r="G98" s="614"/>
      <c r="H98" s="605">
        <f>SUM(H99:H113)</f>
        <v>0</v>
      </c>
      <c r="I98" s="607"/>
      <c r="J98" s="605">
        <f>SUM(J99:J113)</f>
        <v>0</v>
      </c>
      <c r="K98" s="607"/>
      <c r="L98" s="596">
        <f>SUM(L99:L113)</f>
        <v>0</v>
      </c>
      <c r="M98" s="695"/>
      <c r="N98" s="596">
        <f>SUM(N99:N113)</f>
        <v>0</v>
      </c>
      <c r="O98" s="695"/>
      <c r="P98" s="596">
        <f>SUM(P99:P113)</f>
        <v>0</v>
      </c>
      <c r="Q98" s="607"/>
      <c r="R98" s="596">
        <f>SUM(R99:R113)</f>
        <v>0</v>
      </c>
      <c r="S98" s="695"/>
      <c r="T98" s="596">
        <f>SUM(T99:T113)</f>
        <v>0</v>
      </c>
      <c r="U98" s="409"/>
      <c r="V98" s="1733"/>
      <c r="W98" s="1717"/>
      <c r="X98" s="1717"/>
      <c r="Y98" s="1717"/>
      <c r="Z98" s="1717"/>
      <c r="AA98" s="1717"/>
      <c r="AB98" s="1717"/>
      <c r="AC98" s="1717"/>
      <c r="AD98" s="1717"/>
      <c r="AE98" s="1717"/>
      <c r="AF98" s="1717"/>
      <c r="AG98" s="1717"/>
      <c r="AH98" s="1717"/>
      <c r="AI98" s="1719"/>
      <c r="AL98" s="221"/>
      <c r="AM98" s="221"/>
      <c r="AN98" s="222"/>
      <c r="AO98" s="222"/>
      <c r="AP98" s="222"/>
      <c r="AQ98" s="222"/>
      <c r="AR98" s="222"/>
      <c r="AY98" s="1104"/>
    </row>
    <row r="99" spans="1:51" ht="23.25" customHeight="1" thickTop="1">
      <c r="A99" s="122">
        <v>1</v>
      </c>
      <c r="B99" s="1773">
        <f>IF($L$2="","",IF($L$2="ORIGINAL",'ORIGINAL BUDGET'!$B99,IF($L$2="BR1",'BR1'!$B99,IF($L$2="BR2",'BR2'!$B99,IF($L$2="BR3",'BR3'!$B99)))))</f>
        <v>0</v>
      </c>
      <c r="C99" s="1774">
        <f>IF($L$2="","",IF($L$2="ORIGINAL",'ORIGINAL BUDGET'!$B99,IF($L$2="BR1",'BR1'!$B99,IF($L$2="BR2",'BR2'!$B99,IF($L$2="BR3",'BR3'!$B99)))))</f>
        <v>0</v>
      </c>
      <c r="D99" s="1774">
        <f>IF($L$2="","",IF($L$2="ORIGINAL",'ORIGINAL BUDGET'!$B99,IF($L$2="BR1",'BR1'!$B99,IF($L$2="BR2",'BR2'!$B99,IF($L$2="BR3",'BR3'!$B99)))))</f>
        <v>0</v>
      </c>
      <c r="E99" s="1775">
        <f>IF($L$2="","",IF($L$2="ORIGINAL",'ORIGINAL BUDGET'!$B99,IF($L$2="BR1",'BR1'!$B99,IF($L$2="BR2",'BR2'!$B99,IF($L$2="BR3",'BR3'!$B99)))))</f>
        <v>0</v>
      </c>
      <c r="F99" s="1111"/>
      <c r="G99" s="847" t="str">
        <f t="shared" ref="G99:G113" si="37">IF(AND(F99&lt;&gt;0, 1-I99-K99-Q99-S99-M99-O99),1-I99-K99-Q99-S99-M99-O99,"")</f>
        <v/>
      </c>
      <c r="H99" s="812">
        <f t="shared" ref="H99:H113" si="38">IF(AND(G99*F99&lt;0.0001,G99*F99&gt;0),"",G99*F99)</f>
        <v>0</v>
      </c>
      <c r="I99" s="840"/>
      <c r="J99" s="812">
        <f>I99*F99</f>
        <v>0</v>
      </c>
      <c r="K99" s="840"/>
      <c r="L99" s="812">
        <f>K99*F99</f>
        <v>0</v>
      </c>
      <c r="M99" s="840"/>
      <c r="N99" s="812">
        <f>M99*F99</f>
        <v>0</v>
      </c>
      <c r="O99" s="840"/>
      <c r="P99" s="812">
        <f>O99*F99</f>
        <v>0</v>
      </c>
      <c r="Q99" s="840"/>
      <c r="R99" s="812">
        <f t="shared" ref="R99:R113" si="39">Q99*F99</f>
        <v>0</v>
      </c>
      <c r="S99" s="840"/>
      <c r="T99" s="812">
        <f t="shared" ref="T99:T113" si="40">S99*F99</f>
        <v>0</v>
      </c>
      <c r="U99" s="410"/>
      <c r="V99" s="492" t="str">
        <f>IF(AND('BR3'!$K$2="ACTIVE",'BR3'!H99&gt;0),"Yes",IF(AND('BR2'!$K$2="ACTIVE",'BR2'!H99&gt;0),"Yes",IF(AND('BR1'!$K$2="ACTIVE",'BR1'!H99&gt;0),"Yes",IF(AND('ORIGINAL BUDGET'!$K$2="ACTIVE",'ORIGINAL BUDGET'!H99&gt;0),"Yes",""))))</f>
        <v/>
      </c>
      <c r="W99" s="493"/>
      <c r="X99" s="325" t="str">
        <f>IF(AND('BR3'!$K$2="ACTIVE",'BR3'!J99&gt;0),"Yes",IF(AND('BR2'!$K$2="ACTIVE",'BR2'!J99&gt;0),"Yes",IF(AND('BR1'!$K$2="ACTIVE",'BR1'!J99&gt;0),"Yes",IF(AND('ORIGINAL BUDGET'!$K$2="ACTIVE",'ORIGINAL BUDGET'!J99&gt;0),"Yes",""))))</f>
        <v/>
      </c>
      <c r="Y99" s="493"/>
      <c r="Z99" s="325" t="str">
        <f>IF(AND('BR3'!$K$2="ACTIVE",'BR3'!L99&gt;0),"Yes",IF(AND('BR2'!$K$2="ACTIVE",'BR2'!L99&gt;0),"Yes",IF(AND('BR1'!$K$2="ACTIVE",'BR1'!L99&gt;0),"Yes",IF(AND('ORIGINAL BUDGET'!$K$2="ACTIVE",'ORIGINAL BUDGET'!L99&gt;0),"Yes",""))))</f>
        <v/>
      </c>
      <c r="AA99" s="493"/>
      <c r="AB99" s="325" t="str">
        <f>IF(AND('BR3'!$K$2="ACTIVE",'BR3'!N99&gt;0),"Yes",IF(AND('BR2'!$K$2="ACTIVE",'BR2'!N99&gt;0),"Yes",IF(AND('BR1'!$K$2="ACTIVE",'BR1'!N99&gt;0),"Yes",IF(AND('ORIGINAL BUDGET'!$K$2="ACTIVE",'ORIGINAL BUDGET'!N99&gt;0),"Yes",""))))</f>
        <v/>
      </c>
      <c r="AC99" s="493"/>
      <c r="AD99" s="325" t="str">
        <f>IF(AND('BR3'!$K$2="ACTIVE",'BR3'!P99&gt;0),"Yes",IF(AND('BR2'!$K$2="ACTIVE",'BR2'!P99&gt;0),"Yes",IF(AND('BR1'!$K$2="ACTIVE",'BR1'!P99&gt;0),"Yes",IF(AND('ORIGINAL BUDGET'!$K$2="ACTIVE",'ORIGINAL BUDGET'!P99&gt;0),"Yes",""))))</f>
        <v/>
      </c>
      <c r="AE99" s="493"/>
      <c r="AF99" s="325" t="str">
        <f>IF(AND('BR3'!$K$2="ACTIVE",'BR3'!R99&gt;0),"Yes",IF(AND('BR2'!$K$2="ACTIVE",'BR2'!R99&gt;0),"Yes",IF(AND('BR1'!$K$2="ACTIVE",'BR1'!R99&gt;0),"Yes",IF(AND('ORIGINAL BUDGET'!$K$2="ACTIVE",'ORIGINAL BUDGET'!R99&gt;0),"Yes",""))))</f>
        <v/>
      </c>
      <c r="AG99" s="493"/>
      <c r="AH99" s="493" t="str">
        <f>IF(AND('BR3'!$K$2="ACTIVE",'BR3'!T99&gt;0),"Yes",IF(AND('BR2'!$K$2="ACTIVE",'BR2'!T99&gt;0),"Yes",IF(AND('BR1'!$K$2="ACTIVE",'BR1'!T99&gt;0),"Yes",IF(AND('ORIGINAL BUDGET'!$K$2="ACTIVE",'ORIGINAL BUDGET'!T99&gt;0),"Yes",""))))</f>
        <v/>
      </c>
      <c r="AI99" s="494"/>
      <c r="AL99" s="221"/>
      <c r="AM99" s="221"/>
      <c r="AN99" s="221"/>
      <c r="AO99" s="221"/>
      <c r="AP99" s="221"/>
      <c r="AQ99" s="221"/>
      <c r="AR99" s="57"/>
      <c r="AY99" s="1104"/>
    </row>
    <row r="100" spans="1:51" ht="23.25" customHeight="1">
      <c r="A100" s="122">
        <v>2</v>
      </c>
      <c r="B100" s="1773">
        <f>IF($L$2="","",IF($L$2="ORIGINAL",'ORIGINAL BUDGET'!$B100,IF($L$2="BR1",'BR1'!$B100,IF($L$2="BR2",'BR2'!$B100,IF($L$2="BR3",'BR3'!$B100)))))</f>
        <v>0</v>
      </c>
      <c r="C100" s="1774">
        <f>IF($L$2="","",IF($L$2="ORIGINAL",'ORIGINAL BUDGET'!$B100,IF($L$2="BR1",'BR1'!$B100,IF($L$2="BR2",'BR2'!$B100,IF($L$2="BR3",'BR3'!$B100)))))</f>
        <v>0</v>
      </c>
      <c r="D100" s="1774">
        <f>IF($L$2="","",IF($L$2="ORIGINAL",'ORIGINAL BUDGET'!$B100,IF($L$2="BR1",'BR1'!$B100,IF($L$2="BR2",'BR2'!$B100,IF($L$2="BR3",'BR3'!$B100)))))</f>
        <v>0</v>
      </c>
      <c r="E100" s="1775">
        <f>IF($L$2="","",IF($L$2="ORIGINAL",'ORIGINAL BUDGET'!$B100,IF($L$2="BR1",'BR1'!$B100,IF($L$2="BR2",'BR2'!$B100,IF($L$2="BR3",'BR3'!$B100)))))</f>
        <v>0</v>
      </c>
      <c r="F100" s="611"/>
      <c r="G100" s="847" t="str">
        <f t="shared" si="37"/>
        <v/>
      </c>
      <c r="H100" s="810">
        <f t="shared" si="38"/>
        <v>0</v>
      </c>
      <c r="I100" s="840"/>
      <c r="J100" s="810">
        <f t="shared" ref="J100:J113" si="41">I100*F100</f>
        <v>0</v>
      </c>
      <c r="K100" s="840"/>
      <c r="L100" s="810">
        <f t="shared" ref="L100:L113" si="42">K100*F100</f>
        <v>0</v>
      </c>
      <c r="M100" s="840"/>
      <c r="N100" s="810">
        <f t="shared" ref="N100:N113" si="43">M100*F100</f>
        <v>0</v>
      </c>
      <c r="O100" s="840"/>
      <c r="P100" s="810">
        <f t="shared" ref="P100:P113" si="44">O100*F100</f>
        <v>0</v>
      </c>
      <c r="Q100" s="840"/>
      <c r="R100" s="810">
        <f t="shared" si="39"/>
        <v>0</v>
      </c>
      <c r="S100" s="840"/>
      <c r="T100" s="810">
        <f t="shared" si="40"/>
        <v>0</v>
      </c>
      <c r="U100" s="410"/>
      <c r="V100" s="492" t="str">
        <f>IF(AND('BR3'!$K$2="ACTIVE",'BR3'!H100&gt;0),"Yes",IF(AND('BR2'!$K$2="ACTIVE",'BR2'!H100&gt;0),"Yes",IF(AND('BR1'!$K$2="ACTIVE",'BR1'!H100&gt;0),"Yes",IF(AND('ORIGINAL BUDGET'!$K$2="ACTIVE",'ORIGINAL BUDGET'!H100&gt;0),"Yes",""))))</f>
        <v/>
      </c>
      <c r="W100" s="493"/>
      <c r="X100" s="325" t="str">
        <f>IF(AND('BR3'!$K$2="ACTIVE",'BR3'!J100&gt;0),"Yes",IF(AND('BR2'!$K$2="ACTIVE",'BR2'!J100&gt;0),"Yes",IF(AND('BR1'!$K$2="ACTIVE",'BR1'!J100&gt;0),"Yes",IF(AND('ORIGINAL BUDGET'!$K$2="ACTIVE",'ORIGINAL BUDGET'!J100&gt;0),"Yes",""))))</f>
        <v/>
      </c>
      <c r="Y100" s="493"/>
      <c r="Z100" s="325" t="str">
        <f>IF(AND('BR3'!$K$2="ACTIVE",'BR3'!L100&gt;0),"Yes",IF(AND('BR2'!$K$2="ACTIVE",'BR2'!L100&gt;0),"Yes",IF(AND('BR1'!$K$2="ACTIVE",'BR1'!L100&gt;0),"Yes",IF(AND('ORIGINAL BUDGET'!$K$2="ACTIVE",'ORIGINAL BUDGET'!L100&gt;0),"Yes",""))))</f>
        <v/>
      </c>
      <c r="AA100" s="493"/>
      <c r="AB100" s="325" t="str">
        <f>IF(AND('BR3'!$K$2="ACTIVE",'BR3'!N100&gt;0),"Yes",IF(AND('BR2'!$K$2="ACTIVE",'BR2'!N100&gt;0),"Yes",IF(AND('BR1'!$K$2="ACTIVE",'BR1'!N100&gt;0),"Yes",IF(AND('ORIGINAL BUDGET'!$K$2="ACTIVE",'ORIGINAL BUDGET'!N100&gt;0),"Yes",""))))</f>
        <v/>
      </c>
      <c r="AC100" s="493"/>
      <c r="AD100" s="325" t="str">
        <f>IF(AND('BR3'!$K$2="ACTIVE",'BR3'!P100&gt;0),"Yes",IF(AND('BR2'!$K$2="ACTIVE",'BR2'!P100&gt;0),"Yes",IF(AND('BR1'!$K$2="ACTIVE",'BR1'!P100&gt;0),"Yes",IF(AND('ORIGINAL BUDGET'!$K$2="ACTIVE",'ORIGINAL BUDGET'!P100&gt;0),"Yes",""))))</f>
        <v/>
      </c>
      <c r="AE100" s="493"/>
      <c r="AF100" s="325" t="str">
        <f>IF(AND('BR3'!$K$2="ACTIVE",'BR3'!R100&gt;0),"Yes",IF(AND('BR2'!$K$2="ACTIVE",'BR2'!R100&gt;0),"Yes",IF(AND('BR1'!$K$2="ACTIVE",'BR1'!R100&gt;0),"Yes",IF(AND('ORIGINAL BUDGET'!$K$2="ACTIVE",'ORIGINAL BUDGET'!R100&gt;0),"Yes",""))))</f>
        <v/>
      </c>
      <c r="AG100" s="493"/>
      <c r="AH100" s="493" t="str">
        <f>IF(AND('BR3'!$K$2="ACTIVE",'BR3'!T100&gt;0),"Yes",IF(AND('BR2'!$K$2="ACTIVE",'BR2'!T100&gt;0),"Yes",IF(AND('BR1'!$K$2="ACTIVE",'BR1'!T100&gt;0),"Yes",IF(AND('ORIGINAL BUDGET'!$K$2="ACTIVE",'ORIGINAL BUDGET'!T100&gt;0),"Yes",""))))</f>
        <v/>
      </c>
      <c r="AI100" s="494"/>
      <c r="AL100" s="221"/>
      <c r="AM100" s="221"/>
      <c r="AN100" s="221"/>
      <c r="AO100" s="221"/>
      <c r="AP100" s="221"/>
      <c r="AQ100" s="221"/>
      <c r="AR100" s="57"/>
      <c r="AY100" s="1104"/>
    </row>
    <row r="101" spans="1:51" ht="23.25" customHeight="1">
      <c r="A101" s="122">
        <v>3</v>
      </c>
      <c r="B101" s="1726">
        <f>IF($L$2="","",IF($L$2="ORIGINAL",'ORIGINAL BUDGET'!$B101,IF($L$2="BR1",'BR1'!$B101,IF($L$2="BR2",'BR2'!$B101,IF($L$2="BR3",'BR3'!$B101)))))</f>
        <v>0</v>
      </c>
      <c r="C101" s="1727">
        <f>IF($L$2="","",IF($L$2="ORIGINAL",'ORIGINAL BUDGET'!$B101,IF($L$2="BR1",'BR1'!$B101,IF($L$2="BR2",'BR2'!$B101,IF($L$2="BR3",'BR3'!$B101)))))</f>
        <v>0</v>
      </c>
      <c r="D101" s="1727">
        <f>IF($L$2="","",IF($L$2="ORIGINAL",'ORIGINAL BUDGET'!$B101,IF($L$2="BR1",'BR1'!$B101,IF($L$2="BR2",'BR2'!$B101,IF($L$2="BR3",'BR3'!$B101)))))</f>
        <v>0</v>
      </c>
      <c r="E101" s="1728">
        <f>IF($L$2="","",IF($L$2="ORIGINAL",'ORIGINAL BUDGET'!$B101,IF($L$2="BR1",'BR1'!$B101,IF($L$2="BR2",'BR2'!$B101,IF($L$2="BR3",'BR3'!$B101)))))</f>
        <v>0</v>
      </c>
      <c r="F101" s="612"/>
      <c r="G101" s="847" t="str">
        <f t="shared" si="37"/>
        <v/>
      </c>
      <c r="H101" s="810">
        <f t="shared" si="38"/>
        <v>0</v>
      </c>
      <c r="I101" s="840"/>
      <c r="J101" s="810">
        <f t="shared" si="41"/>
        <v>0</v>
      </c>
      <c r="K101" s="840"/>
      <c r="L101" s="810">
        <f t="shared" si="42"/>
        <v>0</v>
      </c>
      <c r="M101" s="840"/>
      <c r="N101" s="810">
        <f t="shared" si="43"/>
        <v>0</v>
      </c>
      <c r="O101" s="840"/>
      <c r="P101" s="810">
        <f t="shared" si="44"/>
        <v>0</v>
      </c>
      <c r="Q101" s="840"/>
      <c r="R101" s="810">
        <f t="shared" si="39"/>
        <v>0</v>
      </c>
      <c r="S101" s="840"/>
      <c r="T101" s="810">
        <f t="shared" si="40"/>
        <v>0</v>
      </c>
      <c r="U101" s="410"/>
      <c r="V101" s="492" t="str">
        <f>IF(AND('BR3'!$K$2="ACTIVE",'BR3'!H101&gt;0),"Yes",IF(AND('BR2'!$K$2="ACTIVE",'BR2'!H101&gt;0),"Yes",IF(AND('BR1'!$K$2="ACTIVE",'BR1'!H101&gt;0),"Yes",IF(AND('ORIGINAL BUDGET'!$K$2="ACTIVE",'ORIGINAL BUDGET'!H101&gt;0),"Yes",""))))</f>
        <v/>
      </c>
      <c r="W101" s="493"/>
      <c r="X101" s="325" t="str">
        <f>IF(AND('BR3'!$K$2="ACTIVE",'BR3'!J101&gt;0),"Yes",IF(AND('BR2'!$K$2="ACTIVE",'BR2'!J101&gt;0),"Yes",IF(AND('BR1'!$K$2="ACTIVE",'BR1'!J101&gt;0),"Yes",IF(AND('ORIGINAL BUDGET'!$K$2="ACTIVE",'ORIGINAL BUDGET'!J101&gt;0),"Yes",""))))</f>
        <v/>
      </c>
      <c r="Y101" s="493"/>
      <c r="Z101" s="325" t="str">
        <f>IF(AND('BR3'!$K$2="ACTIVE",'BR3'!L101&gt;0),"Yes",IF(AND('BR2'!$K$2="ACTIVE",'BR2'!L101&gt;0),"Yes",IF(AND('BR1'!$K$2="ACTIVE",'BR1'!L101&gt;0),"Yes",IF(AND('ORIGINAL BUDGET'!$K$2="ACTIVE",'ORIGINAL BUDGET'!L101&gt;0),"Yes",""))))</f>
        <v/>
      </c>
      <c r="AA101" s="493"/>
      <c r="AB101" s="325" t="str">
        <f>IF(AND('BR3'!$K$2="ACTIVE",'BR3'!N101&gt;0),"Yes",IF(AND('BR2'!$K$2="ACTIVE",'BR2'!N101&gt;0),"Yes",IF(AND('BR1'!$K$2="ACTIVE",'BR1'!N101&gt;0),"Yes",IF(AND('ORIGINAL BUDGET'!$K$2="ACTIVE",'ORIGINAL BUDGET'!N101&gt;0),"Yes",""))))</f>
        <v/>
      </c>
      <c r="AC101" s="493"/>
      <c r="AD101" s="325" t="str">
        <f>IF(AND('BR3'!$K$2="ACTIVE",'BR3'!P101&gt;0),"Yes",IF(AND('BR2'!$K$2="ACTIVE",'BR2'!P101&gt;0),"Yes",IF(AND('BR1'!$K$2="ACTIVE",'BR1'!P101&gt;0),"Yes",IF(AND('ORIGINAL BUDGET'!$K$2="ACTIVE",'ORIGINAL BUDGET'!P101&gt;0),"Yes",""))))</f>
        <v/>
      </c>
      <c r="AE101" s="493"/>
      <c r="AF101" s="325" t="str">
        <f>IF(AND('BR3'!$K$2="ACTIVE",'BR3'!R101&gt;0),"Yes",IF(AND('BR2'!$K$2="ACTIVE",'BR2'!R101&gt;0),"Yes",IF(AND('BR1'!$K$2="ACTIVE",'BR1'!R101&gt;0),"Yes",IF(AND('ORIGINAL BUDGET'!$K$2="ACTIVE",'ORIGINAL BUDGET'!R101&gt;0),"Yes",""))))</f>
        <v/>
      </c>
      <c r="AG101" s="493"/>
      <c r="AH101" s="493" t="str">
        <f>IF(AND('BR3'!$K$2="ACTIVE",'BR3'!T101&gt;0),"Yes",IF(AND('BR2'!$K$2="ACTIVE",'BR2'!T101&gt;0),"Yes",IF(AND('BR1'!$K$2="ACTIVE",'BR1'!T101&gt;0),"Yes",IF(AND('ORIGINAL BUDGET'!$K$2="ACTIVE",'ORIGINAL BUDGET'!T101&gt;0),"Yes",""))))</f>
        <v/>
      </c>
      <c r="AI101" s="494"/>
      <c r="AL101" s="221"/>
      <c r="AM101" s="221"/>
      <c r="AN101" s="221"/>
      <c r="AO101" s="221"/>
      <c r="AP101" s="221"/>
      <c r="AQ101" s="221"/>
      <c r="AR101" s="57"/>
      <c r="AY101" s="1104"/>
    </row>
    <row r="102" spans="1:51" ht="23.25" customHeight="1">
      <c r="A102" s="122">
        <v>4</v>
      </c>
      <c r="B102" s="1726">
        <f>IF($L$2="","",IF($L$2="ORIGINAL",'ORIGINAL BUDGET'!$B102,IF($L$2="BR1",'BR1'!$B102,IF($L$2="BR2",'BR2'!$B102,IF($L$2="BR3",'BR3'!$B102)))))</f>
        <v>0</v>
      </c>
      <c r="C102" s="1727">
        <f>IF($L$2="","",IF($L$2="ORIGINAL",'ORIGINAL BUDGET'!$B102,IF($L$2="BR1",'BR1'!$B102,IF($L$2="BR2",'BR2'!$B102,IF($L$2="BR3",'BR3'!$B102)))))</f>
        <v>0</v>
      </c>
      <c r="D102" s="1727">
        <f>IF($L$2="","",IF($L$2="ORIGINAL",'ORIGINAL BUDGET'!$B102,IF($L$2="BR1",'BR1'!$B102,IF($L$2="BR2",'BR2'!$B102,IF($L$2="BR3",'BR3'!$B102)))))</f>
        <v>0</v>
      </c>
      <c r="E102" s="1728">
        <f>IF($L$2="","",IF($L$2="ORIGINAL",'ORIGINAL BUDGET'!$B102,IF($L$2="BR1",'BR1'!$B102,IF($L$2="BR2",'BR2'!$B102,IF($L$2="BR3",'BR3'!$B102)))))</f>
        <v>0</v>
      </c>
      <c r="F102" s="612"/>
      <c r="G102" s="847" t="str">
        <f t="shared" si="37"/>
        <v/>
      </c>
      <c r="H102" s="810">
        <f t="shared" si="38"/>
        <v>0</v>
      </c>
      <c r="I102" s="840"/>
      <c r="J102" s="810">
        <f t="shared" si="41"/>
        <v>0</v>
      </c>
      <c r="K102" s="840"/>
      <c r="L102" s="810">
        <f t="shared" si="42"/>
        <v>0</v>
      </c>
      <c r="M102" s="840"/>
      <c r="N102" s="810">
        <f t="shared" si="43"/>
        <v>0</v>
      </c>
      <c r="O102" s="840"/>
      <c r="P102" s="810">
        <f t="shared" si="44"/>
        <v>0</v>
      </c>
      <c r="Q102" s="840"/>
      <c r="R102" s="810">
        <f t="shared" si="39"/>
        <v>0</v>
      </c>
      <c r="S102" s="840"/>
      <c r="T102" s="810">
        <f t="shared" si="40"/>
        <v>0</v>
      </c>
      <c r="U102" s="410"/>
      <c r="V102" s="492" t="str">
        <f>IF(AND('BR3'!$K$2="ACTIVE",'BR3'!H102&gt;0),"Yes",IF(AND('BR2'!$K$2="ACTIVE",'BR2'!H102&gt;0),"Yes",IF(AND('BR1'!$K$2="ACTIVE",'BR1'!H102&gt;0),"Yes",IF(AND('ORIGINAL BUDGET'!$K$2="ACTIVE",'ORIGINAL BUDGET'!H102&gt;0),"Yes",""))))</f>
        <v/>
      </c>
      <c r="W102" s="493"/>
      <c r="X102" s="325" t="str">
        <f>IF(AND('BR3'!$K$2="ACTIVE",'BR3'!J102&gt;0),"Yes",IF(AND('BR2'!$K$2="ACTIVE",'BR2'!J102&gt;0),"Yes",IF(AND('BR1'!$K$2="ACTIVE",'BR1'!J102&gt;0),"Yes",IF(AND('ORIGINAL BUDGET'!$K$2="ACTIVE",'ORIGINAL BUDGET'!J102&gt;0),"Yes",""))))</f>
        <v/>
      </c>
      <c r="Y102" s="493"/>
      <c r="Z102" s="325" t="str">
        <f>IF(AND('BR3'!$K$2="ACTIVE",'BR3'!L102&gt;0),"Yes",IF(AND('BR2'!$K$2="ACTIVE",'BR2'!L102&gt;0),"Yes",IF(AND('BR1'!$K$2="ACTIVE",'BR1'!L102&gt;0),"Yes",IF(AND('ORIGINAL BUDGET'!$K$2="ACTIVE",'ORIGINAL BUDGET'!L102&gt;0),"Yes",""))))</f>
        <v/>
      </c>
      <c r="AA102" s="493"/>
      <c r="AB102" s="325" t="str">
        <f>IF(AND('BR3'!$K$2="ACTIVE",'BR3'!N102&gt;0),"Yes",IF(AND('BR2'!$K$2="ACTIVE",'BR2'!N102&gt;0),"Yes",IF(AND('BR1'!$K$2="ACTIVE",'BR1'!N102&gt;0),"Yes",IF(AND('ORIGINAL BUDGET'!$K$2="ACTIVE",'ORIGINAL BUDGET'!N102&gt;0),"Yes",""))))</f>
        <v/>
      </c>
      <c r="AC102" s="493"/>
      <c r="AD102" s="325" t="str">
        <f>IF(AND('BR3'!$K$2="ACTIVE",'BR3'!P102&gt;0),"Yes",IF(AND('BR2'!$K$2="ACTIVE",'BR2'!P102&gt;0),"Yes",IF(AND('BR1'!$K$2="ACTIVE",'BR1'!P102&gt;0),"Yes",IF(AND('ORIGINAL BUDGET'!$K$2="ACTIVE",'ORIGINAL BUDGET'!P102&gt;0),"Yes",""))))</f>
        <v/>
      </c>
      <c r="AE102" s="493"/>
      <c r="AF102" s="325" t="str">
        <f>IF(AND('BR3'!$K$2="ACTIVE",'BR3'!R102&gt;0),"Yes",IF(AND('BR2'!$K$2="ACTIVE",'BR2'!R102&gt;0),"Yes",IF(AND('BR1'!$K$2="ACTIVE",'BR1'!R102&gt;0),"Yes",IF(AND('ORIGINAL BUDGET'!$K$2="ACTIVE",'ORIGINAL BUDGET'!R102&gt;0),"Yes",""))))</f>
        <v/>
      </c>
      <c r="AG102" s="493"/>
      <c r="AH102" s="493" t="str">
        <f>IF(AND('BR3'!$K$2="ACTIVE",'BR3'!T102&gt;0),"Yes",IF(AND('BR2'!$K$2="ACTIVE",'BR2'!T102&gt;0),"Yes",IF(AND('BR1'!$K$2="ACTIVE",'BR1'!T102&gt;0),"Yes",IF(AND('ORIGINAL BUDGET'!$K$2="ACTIVE",'ORIGINAL BUDGET'!T102&gt;0),"Yes",""))))</f>
        <v/>
      </c>
      <c r="AI102" s="494"/>
      <c r="AK102" s="221"/>
      <c r="AL102" s="221"/>
      <c r="AM102" s="221"/>
      <c r="AN102" s="221"/>
      <c r="AO102" s="221"/>
      <c r="AP102" s="221"/>
      <c r="AQ102" s="221"/>
      <c r="AR102" s="57"/>
      <c r="AU102" s="2"/>
      <c r="AV102" s="2"/>
      <c r="AW102" s="2"/>
      <c r="AX102" s="2"/>
      <c r="AY102" s="1104"/>
    </row>
    <row r="103" spans="1:51" ht="23.25" customHeight="1" thickBot="1">
      <c r="A103" s="122">
        <v>5</v>
      </c>
      <c r="B103" s="1726">
        <f>IF($L$2="","",IF($L$2="ORIGINAL",'ORIGINAL BUDGET'!$B103,IF($L$2="BR1",'BR1'!$B103,IF($L$2="BR2",'BR2'!$B103,IF($L$2="BR3",'BR3'!$B103)))))</f>
        <v>0</v>
      </c>
      <c r="C103" s="1727">
        <f>IF($L$2="","",IF($L$2="ORIGINAL",'ORIGINAL BUDGET'!$B103,IF($L$2="BR1",'BR1'!$B103,IF($L$2="BR2",'BR2'!$B103,IF($L$2="BR3",'BR3'!$B103)))))</f>
        <v>0</v>
      </c>
      <c r="D103" s="1727">
        <f>IF($L$2="","",IF($L$2="ORIGINAL",'ORIGINAL BUDGET'!$B103,IF($L$2="BR1",'BR1'!$B103,IF($L$2="BR2",'BR2'!$B103,IF($L$2="BR3",'BR3'!$B103)))))</f>
        <v>0</v>
      </c>
      <c r="E103" s="1728">
        <f>IF($L$2="","",IF($L$2="ORIGINAL",'ORIGINAL BUDGET'!$B103,IF($L$2="BR1",'BR1'!$B103,IF($L$2="BR2",'BR2'!$B103,IF($L$2="BR3",'BR3'!$B103)))))</f>
        <v>0</v>
      </c>
      <c r="F103" s="612"/>
      <c r="G103" s="847" t="str">
        <f t="shared" si="37"/>
        <v/>
      </c>
      <c r="H103" s="810">
        <f t="shared" si="38"/>
        <v>0</v>
      </c>
      <c r="I103" s="840"/>
      <c r="J103" s="810">
        <f t="shared" si="41"/>
        <v>0</v>
      </c>
      <c r="K103" s="840"/>
      <c r="L103" s="810">
        <f t="shared" si="42"/>
        <v>0</v>
      </c>
      <c r="M103" s="840"/>
      <c r="N103" s="810">
        <f t="shared" si="43"/>
        <v>0</v>
      </c>
      <c r="O103" s="840"/>
      <c r="P103" s="810">
        <f t="shared" si="44"/>
        <v>0</v>
      </c>
      <c r="Q103" s="840"/>
      <c r="R103" s="810">
        <f t="shared" si="39"/>
        <v>0</v>
      </c>
      <c r="S103" s="840"/>
      <c r="T103" s="810">
        <f t="shared" si="40"/>
        <v>0</v>
      </c>
      <c r="U103" s="410"/>
      <c r="V103" s="492" t="str">
        <f>IF(AND('BR3'!$K$2="ACTIVE",'BR3'!H103&gt;0),"Yes",IF(AND('BR2'!$K$2="ACTIVE",'BR2'!H103&gt;0),"Yes",IF(AND('BR1'!$K$2="ACTIVE",'BR1'!H103&gt;0),"Yes",IF(AND('ORIGINAL BUDGET'!$K$2="ACTIVE",'ORIGINAL BUDGET'!H103&gt;0),"Yes",""))))</f>
        <v/>
      </c>
      <c r="W103" s="493"/>
      <c r="X103" s="325" t="str">
        <f>IF(AND('BR3'!$K$2="ACTIVE",'BR3'!J103&gt;0),"Yes",IF(AND('BR2'!$K$2="ACTIVE",'BR2'!J103&gt;0),"Yes",IF(AND('BR1'!$K$2="ACTIVE",'BR1'!J103&gt;0),"Yes",IF(AND('ORIGINAL BUDGET'!$K$2="ACTIVE",'ORIGINAL BUDGET'!J103&gt;0),"Yes",""))))</f>
        <v/>
      </c>
      <c r="Y103" s="493"/>
      <c r="Z103" s="325" t="str">
        <f>IF(AND('BR3'!$K$2="ACTIVE",'BR3'!L103&gt;0),"Yes",IF(AND('BR2'!$K$2="ACTIVE",'BR2'!L103&gt;0),"Yes",IF(AND('BR1'!$K$2="ACTIVE",'BR1'!L103&gt;0),"Yes",IF(AND('ORIGINAL BUDGET'!$K$2="ACTIVE",'ORIGINAL BUDGET'!L103&gt;0),"Yes",""))))</f>
        <v/>
      </c>
      <c r="AA103" s="493"/>
      <c r="AB103" s="325" t="str">
        <f>IF(AND('BR3'!$K$2="ACTIVE",'BR3'!N103&gt;0),"Yes",IF(AND('BR2'!$K$2="ACTIVE",'BR2'!N103&gt;0),"Yes",IF(AND('BR1'!$K$2="ACTIVE",'BR1'!N103&gt;0),"Yes",IF(AND('ORIGINAL BUDGET'!$K$2="ACTIVE",'ORIGINAL BUDGET'!N103&gt;0),"Yes",""))))</f>
        <v/>
      </c>
      <c r="AC103" s="493"/>
      <c r="AD103" s="325" t="str">
        <f>IF(AND('BR3'!$K$2="ACTIVE",'BR3'!P103&gt;0),"Yes",IF(AND('BR2'!$K$2="ACTIVE",'BR2'!P103&gt;0),"Yes",IF(AND('BR1'!$K$2="ACTIVE",'BR1'!P103&gt;0),"Yes",IF(AND('ORIGINAL BUDGET'!$K$2="ACTIVE",'ORIGINAL BUDGET'!P103&gt;0),"Yes",""))))</f>
        <v/>
      </c>
      <c r="AE103" s="493"/>
      <c r="AF103" s="325" t="str">
        <f>IF(AND('BR3'!$K$2="ACTIVE",'BR3'!R103&gt;0),"Yes",IF(AND('BR2'!$K$2="ACTIVE",'BR2'!R103&gt;0),"Yes",IF(AND('BR1'!$K$2="ACTIVE",'BR1'!R103&gt;0),"Yes",IF(AND('ORIGINAL BUDGET'!$K$2="ACTIVE",'ORIGINAL BUDGET'!R103&gt;0),"Yes",""))))</f>
        <v/>
      </c>
      <c r="AG103" s="493"/>
      <c r="AH103" s="493" t="str">
        <f>IF(AND('BR3'!$K$2="ACTIVE",'BR3'!T103&gt;0),"Yes",IF(AND('BR2'!$K$2="ACTIVE",'BR2'!T103&gt;0),"Yes",IF(AND('BR1'!$K$2="ACTIVE",'BR1'!T103&gt;0),"Yes",IF(AND('ORIGINAL BUDGET'!$K$2="ACTIVE",'ORIGINAL BUDGET'!T103&gt;0),"Yes",""))))</f>
        <v/>
      </c>
      <c r="AI103" s="494"/>
      <c r="AK103" s="221"/>
      <c r="AL103" s="221"/>
      <c r="AM103" s="221"/>
      <c r="AN103" s="221"/>
      <c r="AO103" s="221"/>
      <c r="AP103" s="221"/>
      <c r="AQ103" s="221"/>
      <c r="AR103" s="57"/>
      <c r="AU103" s="2"/>
      <c r="AV103" s="2"/>
      <c r="AW103" s="2"/>
      <c r="AX103" s="2"/>
      <c r="AY103" s="1104"/>
    </row>
    <row r="104" spans="1:51" ht="23.25" hidden="1" customHeight="1">
      <c r="A104" s="122">
        <v>6</v>
      </c>
      <c r="B104" s="1726">
        <f>IF($L$2="","",IF($L$2="ORIGINAL",'ORIGINAL BUDGET'!$B104,IF($L$2="BR1",'BR1'!$B104,IF($L$2="BR2",'BR2'!$B104,IF($L$2="BR3",'BR3'!$B104)))))</f>
        <v>0</v>
      </c>
      <c r="C104" s="1727">
        <f>IF($L$2="","",IF($L$2="ORIGINAL",'ORIGINAL BUDGET'!$B104,IF($L$2="BR1",'BR1'!$B104,IF($L$2="BR2",'BR2'!$B104,IF($L$2="BR3",'BR3'!$B104)))))</f>
        <v>0</v>
      </c>
      <c r="D104" s="1727">
        <f>IF($L$2="","",IF($L$2="ORIGINAL",'ORIGINAL BUDGET'!$B104,IF($L$2="BR1",'BR1'!$B104,IF($L$2="BR2",'BR2'!$B104,IF($L$2="BR3",'BR3'!$B104)))))</f>
        <v>0</v>
      </c>
      <c r="E104" s="1728">
        <f>IF($L$2="","",IF($L$2="ORIGINAL",'ORIGINAL BUDGET'!$B104,IF($L$2="BR1",'BR1'!$B104,IF($L$2="BR2",'BR2'!$B104,IF($L$2="BR3",'BR3'!$B104)))))</f>
        <v>0</v>
      </c>
      <c r="F104" s="612"/>
      <c r="G104" s="847" t="str">
        <f t="shared" si="37"/>
        <v/>
      </c>
      <c r="H104" s="810">
        <f t="shared" si="38"/>
        <v>0</v>
      </c>
      <c r="I104" s="840"/>
      <c r="J104" s="810">
        <f t="shared" si="41"/>
        <v>0</v>
      </c>
      <c r="K104" s="840"/>
      <c r="L104" s="810">
        <f t="shared" si="42"/>
        <v>0</v>
      </c>
      <c r="M104" s="840"/>
      <c r="N104" s="810">
        <f t="shared" si="43"/>
        <v>0</v>
      </c>
      <c r="O104" s="840"/>
      <c r="P104" s="810">
        <f t="shared" si="44"/>
        <v>0</v>
      </c>
      <c r="Q104" s="840"/>
      <c r="R104" s="810">
        <f t="shared" si="39"/>
        <v>0</v>
      </c>
      <c r="S104" s="840"/>
      <c r="T104" s="810">
        <f t="shared" si="40"/>
        <v>0</v>
      </c>
      <c r="U104" s="410"/>
      <c r="V104" s="492" t="str">
        <f>IF(AND('BR3'!$K$2="ACTIVE",'BR3'!H104&gt;0),"Yes",IF(AND('BR2'!$K$2="ACTIVE",'BR2'!H104&gt;0),"Yes",IF(AND('BR1'!$K$2="ACTIVE",'BR1'!H104&gt;0),"Yes",IF(AND('ORIGINAL BUDGET'!$K$2="ACTIVE",'ORIGINAL BUDGET'!H104&gt;0),"Yes",""))))</f>
        <v/>
      </c>
      <c r="W104" s="493"/>
      <c r="X104" s="325" t="str">
        <f>IF(AND('BR3'!$K$2="ACTIVE",'BR3'!J104&gt;0),"Yes",IF(AND('BR2'!$K$2="ACTIVE",'BR2'!J104&gt;0),"Yes",IF(AND('BR1'!$K$2="ACTIVE",'BR1'!J104&gt;0),"Yes",IF(AND('ORIGINAL BUDGET'!$K$2="ACTIVE",'ORIGINAL BUDGET'!J104&gt;0),"Yes",""))))</f>
        <v/>
      </c>
      <c r="Y104" s="493"/>
      <c r="Z104" s="325" t="str">
        <f>IF(AND('BR3'!$K$2="ACTIVE",'BR3'!L104&gt;0),"Yes",IF(AND('BR2'!$K$2="ACTIVE",'BR2'!L104&gt;0),"Yes",IF(AND('BR1'!$K$2="ACTIVE",'BR1'!L104&gt;0),"Yes",IF(AND('ORIGINAL BUDGET'!$K$2="ACTIVE",'ORIGINAL BUDGET'!L104&gt;0),"Yes",""))))</f>
        <v/>
      </c>
      <c r="AA104" s="493"/>
      <c r="AB104" s="325" t="str">
        <f>IF(AND('BR3'!$K$2="ACTIVE",'BR3'!N104&gt;0),"Yes",IF(AND('BR2'!$K$2="ACTIVE",'BR2'!N104&gt;0),"Yes",IF(AND('BR1'!$K$2="ACTIVE",'BR1'!N104&gt;0),"Yes",IF(AND('ORIGINAL BUDGET'!$K$2="ACTIVE",'ORIGINAL BUDGET'!N104&gt;0),"Yes",""))))</f>
        <v/>
      </c>
      <c r="AC104" s="493"/>
      <c r="AD104" s="325" t="str">
        <f>IF(AND('BR3'!$K$2="ACTIVE",'BR3'!P104&gt;0),"Yes",IF(AND('BR2'!$K$2="ACTIVE",'BR2'!P104&gt;0),"Yes",IF(AND('BR1'!$K$2="ACTIVE",'BR1'!P104&gt;0),"Yes",IF(AND('ORIGINAL BUDGET'!$K$2="ACTIVE",'ORIGINAL BUDGET'!P104&gt;0),"Yes",""))))</f>
        <v/>
      </c>
      <c r="AE104" s="493"/>
      <c r="AF104" s="325" t="str">
        <f>IF(AND('BR3'!$K$2="ACTIVE",'BR3'!R104&gt;0),"Yes",IF(AND('BR2'!$K$2="ACTIVE",'BR2'!R104&gt;0),"Yes",IF(AND('BR1'!$K$2="ACTIVE",'BR1'!R104&gt;0),"Yes",IF(AND('ORIGINAL BUDGET'!$K$2="ACTIVE",'ORIGINAL BUDGET'!R104&gt;0),"Yes",""))))</f>
        <v/>
      </c>
      <c r="AG104" s="493"/>
      <c r="AH104" s="493" t="str">
        <f>IF(AND('BR3'!$K$2="ACTIVE",'BR3'!T104&gt;0),"Yes",IF(AND('BR2'!$K$2="ACTIVE",'BR2'!T104&gt;0),"Yes",IF(AND('BR1'!$K$2="ACTIVE",'BR1'!T104&gt;0),"Yes",IF(AND('ORIGINAL BUDGET'!$K$2="ACTIVE",'ORIGINAL BUDGET'!T104&gt;0),"Yes",""))))</f>
        <v/>
      </c>
      <c r="AI104" s="494"/>
      <c r="AK104" s="221"/>
      <c r="AL104" s="221"/>
      <c r="AM104" s="221"/>
      <c r="AN104" s="221"/>
      <c r="AO104" s="221"/>
      <c r="AP104" s="221"/>
      <c r="AQ104" s="221"/>
      <c r="AR104" s="57"/>
      <c r="AU104" s="2"/>
      <c r="AV104" s="2"/>
      <c r="AW104" s="2"/>
      <c r="AX104" s="2"/>
      <c r="AY104" s="1104"/>
    </row>
    <row r="105" spans="1:51" ht="23.25" hidden="1" customHeight="1">
      <c r="A105" s="122">
        <v>7</v>
      </c>
      <c r="B105" s="1726">
        <f>IF($L$2="","",IF($L$2="ORIGINAL",'ORIGINAL BUDGET'!$B105,IF($L$2="BR1",'BR1'!$B105,IF($L$2="BR2",'BR2'!$B105,IF($L$2="BR3",'BR3'!$B105)))))</f>
        <v>0</v>
      </c>
      <c r="C105" s="1727">
        <f>IF($L$2="","",IF($L$2="ORIGINAL",'ORIGINAL BUDGET'!$B105,IF($L$2="BR1",'BR1'!$B105,IF($L$2="BR2",'BR2'!$B105,IF($L$2="BR3",'BR3'!$B105)))))</f>
        <v>0</v>
      </c>
      <c r="D105" s="1727">
        <f>IF($L$2="","",IF($L$2="ORIGINAL",'ORIGINAL BUDGET'!$B105,IF($L$2="BR1",'BR1'!$B105,IF($L$2="BR2",'BR2'!$B105,IF($L$2="BR3",'BR3'!$B105)))))</f>
        <v>0</v>
      </c>
      <c r="E105" s="1728">
        <f>IF($L$2="","",IF($L$2="ORIGINAL",'ORIGINAL BUDGET'!$B105,IF($L$2="BR1",'BR1'!$B105,IF($L$2="BR2",'BR2'!$B105,IF($L$2="BR3",'BR3'!$B105)))))</f>
        <v>0</v>
      </c>
      <c r="F105" s="612"/>
      <c r="G105" s="847" t="str">
        <f t="shared" si="37"/>
        <v/>
      </c>
      <c r="H105" s="810">
        <f t="shared" si="38"/>
        <v>0</v>
      </c>
      <c r="I105" s="840"/>
      <c r="J105" s="810">
        <f t="shared" si="41"/>
        <v>0</v>
      </c>
      <c r="K105" s="840"/>
      <c r="L105" s="810">
        <f t="shared" si="42"/>
        <v>0</v>
      </c>
      <c r="M105" s="840"/>
      <c r="N105" s="810">
        <f t="shared" si="43"/>
        <v>0</v>
      </c>
      <c r="O105" s="840"/>
      <c r="P105" s="810">
        <f t="shared" si="44"/>
        <v>0</v>
      </c>
      <c r="Q105" s="840"/>
      <c r="R105" s="810">
        <f t="shared" si="39"/>
        <v>0</v>
      </c>
      <c r="S105" s="840"/>
      <c r="T105" s="810">
        <f t="shared" si="40"/>
        <v>0</v>
      </c>
      <c r="U105" s="410"/>
      <c r="V105" s="492" t="str">
        <f>IF(AND('BR3'!$K$2="ACTIVE",'BR3'!H105&gt;0),"Yes",IF(AND('BR2'!$K$2="ACTIVE",'BR2'!H105&gt;0),"Yes",IF(AND('BR1'!$K$2="ACTIVE",'BR1'!H105&gt;0),"Yes",IF(AND('ORIGINAL BUDGET'!$K$2="ACTIVE",'ORIGINAL BUDGET'!H105&gt;0),"Yes",""))))</f>
        <v/>
      </c>
      <c r="W105" s="493"/>
      <c r="X105" s="325" t="str">
        <f>IF(AND('BR3'!$K$2="ACTIVE",'BR3'!J105&gt;0),"Yes",IF(AND('BR2'!$K$2="ACTIVE",'BR2'!J105&gt;0),"Yes",IF(AND('BR1'!$K$2="ACTIVE",'BR1'!J105&gt;0),"Yes",IF(AND('ORIGINAL BUDGET'!$K$2="ACTIVE",'ORIGINAL BUDGET'!J105&gt;0),"Yes",""))))</f>
        <v/>
      </c>
      <c r="Y105" s="493"/>
      <c r="Z105" s="325" t="str">
        <f>IF(AND('BR3'!$K$2="ACTIVE",'BR3'!L105&gt;0),"Yes",IF(AND('BR2'!$K$2="ACTIVE",'BR2'!L105&gt;0),"Yes",IF(AND('BR1'!$K$2="ACTIVE",'BR1'!L105&gt;0),"Yes",IF(AND('ORIGINAL BUDGET'!$K$2="ACTIVE",'ORIGINAL BUDGET'!L105&gt;0),"Yes",""))))</f>
        <v/>
      </c>
      <c r="AA105" s="493"/>
      <c r="AB105" s="325" t="str">
        <f>IF(AND('BR3'!$K$2="ACTIVE",'BR3'!N105&gt;0),"Yes",IF(AND('BR2'!$K$2="ACTIVE",'BR2'!N105&gt;0),"Yes",IF(AND('BR1'!$K$2="ACTIVE",'BR1'!N105&gt;0),"Yes",IF(AND('ORIGINAL BUDGET'!$K$2="ACTIVE",'ORIGINAL BUDGET'!N105&gt;0),"Yes",""))))</f>
        <v/>
      </c>
      <c r="AC105" s="493"/>
      <c r="AD105" s="325" t="str">
        <f>IF(AND('BR3'!$K$2="ACTIVE",'BR3'!P105&gt;0),"Yes",IF(AND('BR2'!$K$2="ACTIVE",'BR2'!P105&gt;0),"Yes",IF(AND('BR1'!$K$2="ACTIVE",'BR1'!P105&gt;0),"Yes",IF(AND('ORIGINAL BUDGET'!$K$2="ACTIVE",'ORIGINAL BUDGET'!P105&gt;0),"Yes",""))))</f>
        <v/>
      </c>
      <c r="AE105" s="493"/>
      <c r="AF105" s="325" t="str">
        <f>IF(AND('BR3'!$K$2="ACTIVE",'BR3'!R105&gt;0),"Yes",IF(AND('BR2'!$K$2="ACTIVE",'BR2'!R105&gt;0),"Yes",IF(AND('BR1'!$K$2="ACTIVE",'BR1'!R105&gt;0),"Yes",IF(AND('ORIGINAL BUDGET'!$K$2="ACTIVE",'ORIGINAL BUDGET'!R105&gt;0),"Yes",""))))</f>
        <v/>
      </c>
      <c r="AG105" s="493"/>
      <c r="AH105" s="493" t="str">
        <f>IF(AND('BR3'!$K$2="ACTIVE",'BR3'!T105&gt;0),"Yes",IF(AND('BR2'!$K$2="ACTIVE",'BR2'!T105&gt;0),"Yes",IF(AND('BR1'!$K$2="ACTIVE",'BR1'!T105&gt;0),"Yes",IF(AND('ORIGINAL BUDGET'!$K$2="ACTIVE",'ORIGINAL BUDGET'!T105&gt;0),"Yes",""))))</f>
        <v/>
      </c>
      <c r="AI105" s="494"/>
      <c r="AK105" s="221"/>
      <c r="AL105" s="221"/>
      <c r="AM105" s="221"/>
      <c r="AN105" s="221"/>
      <c r="AO105" s="221"/>
      <c r="AP105" s="221"/>
      <c r="AQ105" s="221"/>
      <c r="AR105" s="57"/>
      <c r="AU105" s="2"/>
      <c r="AV105" s="2"/>
      <c r="AW105" s="2"/>
      <c r="AX105" s="2"/>
      <c r="AY105" s="1104"/>
    </row>
    <row r="106" spans="1:51" ht="23.25" hidden="1" customHeight="1">
      <c r="A106" s="122">
        <v>8</v>
      </c>
      <c r="B106" s="1726">
        <f>IF($L$2="","",IF($L$2="ORIGINAL",'ORIGINAL BUDGET'!$B106,IF($L$2="BR1",'BR1'!$B106,IF($L$2="BR2",'BR2'!$B106,IF($L$2="BR3",'BR3'!$B106)))))</f>
        <v>0</v>
      </c>
      <c r="C106" s="1727">
        <f>IF($L$2="","",IF($L$2="ORIGINAL",'ORIGINAL BUDGET'!$B106,IF($L$2="BR1",'BR1'!$B106,IF($L$2="BR2",'BR2'!$B106,IF($L$2="BR3",'BR3'!$B106)))))</f>
        <v>0</v>
      </c>
      <c r="D106" s="1727">
        <f>IF($L$2="","",IF($L$2="ORIGINAL",'ORIGINAL BUDGET'!$B106,IF($L$2="BR1",'BR1'!$B106,IF($L$2="BR2",'BR2'!$B106,IF($L$2="BR3",'BR3'!$B106)))))</f>
        <v>0</v>
      </c>
      <c r="E106" s="1728">
        <f>IF($L$2="","",IF($L$2="ORIGINAL",'ORIGINAL BUDGET'!$B106,IF($L$2="BR1",'BR1'!$B106,IF($L$2="BR2",'BR2'!$B106,IF($L$2="BR3",'BR3'!$B106)))))</f>
        <v>0</v>
      </c>
      <c r="F106" s="612"/>
      <c r="G106" s="847" t="str">
        <f t="shared" si="37"/>
        <v/>
      </c>
      <c r="H106" s="810">
        <f t="shared" si="38"/>
        <v>0</v>
      </c>
      <c r="I106" s="840"/>
      <c r="J106" s="810">
        <f t="shared" si="41"/>
        <v>0</v>
      </c>
      <c r="K106" s="840"/>
      <c r="L106" s="810">
        <f t="shared" si="42"/>
        <v>0</v>
      </c>
      <c r="M106" s="840"/>
      <c r="N106" s="810">
        <f t="shared" si="43"/>
        <v>0</v>
      </c>
      <c r="O106" s="840"/>
      <c r="P106" s="810">
        <f t="shared" si="44"/>
        <v>0</v>
      </c>
      <c r="Q106" s="840"/>
      <c r="R106" s="810">
        <f t="shared" si="39"/>
        <v>0</v>
      </c>
      <c r="S106" s="840"/>
      <c r="T106" s="810">
        <f t="shared" si="40"/>
        <v>0</v>
      </c>
      <c r="U106" s="410"/>
      <c r="V106" s="492" t="str">
        <f>IF(AND('BR3'!$K$2="ACTIVE",'BR3'!H106&gt;0),"Yes",IF(AND('BR2'!$K$2="ACTIVE",'BR2'!H106&gt;0),"Yes",IF(AND('BR1'!$K$2="ACTIVE",'BR1'!H106&gt;0),"Yes",IF(AND('ORIGINAL BUDGET'!$K$2="ACTIVE",'ORIGINAL BUDGET'!H106&gt;0),"Yes",""))))</f>
        <v/>
      </c>
      <c r="W106" s="493"/>
      <c r="X106" s="325" t="str">
        <f>IF(AND('BR3'!$K$2="ACTIVE",'BR3'!J106&gt;0),"Yes",IF(AND('BR2'!$K$2="ACTIVE",'BR2'!J106&gt;0),"Yes",IF(AND('BR1'!$K$2="ACTIVE",'BR1'!J106&gt;0),"Yes",IF(AND('ORIGINAL BUDGET'!$K$2="ACTIVE",'ORIGINAL BUDGET'!J106&gt;0),"Yes",""))))</f>
        <v/>
      </c>
      <c r="Y106" s="493"/>
      <c r="Z106" s="325" t="str">
        <f>IF(AND('BR3'!$K$2="ACTIVE",'BR3'!L106&gt;0),"Yes",IF(AND('BR2'!$K$2="ACTIVE",'BR2'!L106&gt;0),"Yes",IF(AND('BR1'!$K$2="ACTIVE",'BR1'!L106&gt;0),"Yes",IF(AND('ORIGINAL BUDGET'!$K$2="ACTIVE",'ORIGINAL BUDGET'!L106&gt;0),"Yes",""))))</f>
        <v/>
      </c>
      <c r="AA106" s="493"/>
      <c r="AB106" s="325" t="str">
        <f>IF(AND('BR3'!$K$2="ACTIVE",'BR3'!N106&gt;0),"Yes",IF(AND('BR2'!$K$2="ACTIVE",'BR2'!N106&gt;0),"Yes",IF(AND('BR1'!$K$2="ACTIVE",'BR1'!N106&gt;0),"Yes",IF(AND('ORIGINAL BUDGET'!$K$2="ACTIVE",'ORIGINAL BUDGET'!N106&gt;0),"Yes",""))))</f>
        <v/>
      </c>
      <c r="AC106" s="493"/>
      <c r="AD106" s="325" t="str">
        <f>IF(AND('BR3'!$K$2="ACTIVE",'BR3'!P106&gt;0),"Yes",IF(AND('BR2'!$K$2="ACTIVE",'BR2'!P106&gt;0),"Yes",IF(AND('BR1'!$K$2="ACTIVE",'BR1'!P106&gt;0),"Yes",IF(AND('ORIGINAL BUDGET'!$K$2="ACTIVE",'ORIGINAL BUDGET'!P106&gt;0),"Yes",""))))</f>
        <v/>
      </c>
      <c r="AE106" s="493"/>
      <c r="AF106" s="325" t="str">
        <f>IF(AND('BR3'!$K$2="ACTIVE",'BR3'!R106&gt;0),"Yes",IF(AND('BR2'!$K$2="ACTIVE",'BR2'!R106&gt;0),"Yes",IF(AND('BR1'!$K$2="ACTIVE",'BR1'!R106&gt;0),"Yes",IF(AND('ORIGINAL BUDGET'!$K$2="ACTIVE",'ORIGINAL BUDGET'!R106&gt;0),"Yes",""))))</f>
        <v/>
      </c>
      <c r="AG106" s="493"/>
      <c r="AH106" s="493" t="str">
        <f>IF(AND('BR3'!$K$2="ACTIVE",'BR3'!T106&gt;0),"Yes",IF(AND('BR2'!$K$2="ACTIVE",'BR2'!T106&gt;0),"Yes",IF(AND('BR1'!$K$2="ACTIVE",'BR1'!T106&gt;0),"Yes",IF(AND('ORIGINAL BUDGET'!$K$2="ACTIVE",'ORIGINAL BUDGET'!T106&gt;0),"Yes",""))))</f>
        <v/>
      </c>
      <c r="AI106" s="494"/>
      <c r="AK106" s="221"/>
      <c r="AL106" s="221"/>
      <c r="AM106" s="221"/>
      <c r="AN106" s="221"/>
      <c r="AO106" s="221"/>
      <c r="AP106" s="221"/>
      <c r="AQ106" s="221"/>
      <c r="AR106" s="57"/>
      <c r="AU106" s="2"/>
      <c r="AV106" s="2"/>
      <c r="AW106" s="2"/>
      <c r="AX106" s="2"/>
      <c r="AY106" s="1104"/>
    </row>
    <row r="107" spans="1:51" ht="23.25" hidden="1" customHeight="1">
      <c r="A107" s="122">
        <v>9</v>
      </c>
      <c r="B107" s="1726">
        <f>IF($L$2="","",IF($L$2="ORIGINAL",'ORIGINAL BUDGET'!$B107,IF($L$2="BR1",'BR1'!$B107,IF($L$2="BR2",'BR2'!$B107,IF($L$2="BR3",'BR3'!$B107)))))</f>
        <v>0</v>
      </c>
      <c r="C107" s="1727">
        <f>IF($L$2="","",IF($L$2="ORIGINAL",'ORIGINAL BUDGET'!$B107,IF($L$2="BR1",'BR1'!$B107,IF($L$2="BR2",'BR2'!$B107,IF($L$2="BR3",'BR3'!$B107)))))</f>
        <v>0</v>
      </c>
      <c r="D107" s="1727">
        <f>IF($L$2="","",IF($L$2="ORIGINAL",'ORIGINAL BUDGET'!$B107,IF($L$2="BR1",'BR1'!$B107,IF($L$2="BR2",'BR2'!$B107,IF($L$2="BR3",'BR3'!$B107)))))</f>
        <v>0</v>
      </c>
      <c r="E107" s="1727">
        <f>IF($L$2="","",IF($L$2="ORIGINAL",'ORIGINAL BUDGET'!$B107,IF($L$2="BR1",'BR1'!$B107,IF($L$2="BR2",'BR2'!$B107,IF($L$2="BR3",'BR3'!$B107)))))</f>
        <v>0</v>
      </c>
      <c r="F107" s="612"/>
      <c r="G107" s="847" t="str">
        <f t="shared" si="37"/>
        <v/>
      </c>
      <c r="H107" s="810">
        <f t="shared" si="38"/>
        <v>0</v>
      </c>
      <c r="I107" s="840"/>
      <c r="J107" s="810">
        <f t="shared" si="41"/>
        <v>0</v>
      </c>
      <c r="K107" s="840"/>
      <c r="L107" s="810">
        <f t="shared" si="42"/>
        <v>0</v>
      </c>
      <c r="M107" s="840"/>
      <c r="N107" s="810">
        <f t="shared" si="43"/>
        <v>0</v>
      </c>
      <c r="O107" s="840"/>
      <c r="P107" s="810">
        <f t="shared" si="44"/>
        <v>0</v>
      </c>
      <c r="Q107" s="840"/>
      <c r="R107" s="810">
        <f t="shared" si="39"/>
        <v>0</v>
      </c>
      <c r="S107" s="840"/>
      <c r="T107" s="810">
        <f t="shared" si="40"/>
        <v>0</v>
      </c>
      <c r="U107" s="410"/>
      <c r="V107" s="492" t="str">
        <f>IF(AND('BR3'!$K$2="ACTIVE",'BR3'!H107&gt;0),"Yes",IF(AND('BR2'!$K$2="ACTIVE",'BR2'!H107&gt;0),"Yes",IF(AND('BR1'!$K$2="ACTIVE",'BR1'!H107&gt;0),"Yes",IF(AND('ORIGINAL BUDGET'!$K$2="ACTIVE",'ORIGINAL BUDGET'!H107&gt;0),"Yes",""))))</f>
        <v/>
      </c>
      <c r="W107" s="493"/>
      <c r="X107" s="325" t="str">
        <f>IF(AND('BR3'!$K$2="ACTIVE",'BR3'!J107&gt;0),"Yes",IF(AND('BR2'!$K$2="ACTIVE",'BR2'!J107&gt;0),"Yes",IF(AND('BR1'!$K$2="ACTIVE",'BR1'!J107&gt;0),"Yes",IF(AND('ORIGINAL BUDGET'!$K$2="ACTIVE",'ORIGINAL BUDGET'!J107&gt;0),"Yes",""))))</f>
        <v/>
      </c>
      <c r="Y107" s="493"/>
      <c r="Z107" s="325" t="str">
        <f>IF(AND('BR3'!$K$2="ACTIVE",'BR3'!L107&gt;0),"Yes",IF(AND('BR2'!$K$2="ACTIVE",'BR2'!L107&gt;0),"Yes",IF(AND('BR1'!$K$2="ACTIVE",'BR1'!L107&gt;0),"Yes",IF(AND('ORIGINAL BUDGET'!$K$2="ACTIVE",'ORIGINAL BUDGET'!L107&gt;0),"Yes",""))))</f>
        <v/>
      </c>
      <c r="AA107" s="493"/>
      <c r="AB107" s="325" t="str">
        <f>IF(AND('BR3'!$K$2="ACTIVE",'BR3'!N107&gt;0),"Yes",IF(AND('BR2'!$K$2="ACTIVE",'BR2'!N107&gt;0),"Yes",IF(AND('BR1'!$K$2="ACTIVE",'BR1'!N107&gt;0),"Yes",IF(AND('ORIGINAL BUDGET'!$K$2="ACTIVE",'ORIGINAL BUDGET'!N107&gt;0),"Yes",""))))</f>
        <v/>
      </c>
      <c r="AC107" s="493"/>
      <c r="AD107" s="325" t="str">
        <f>IF(AND('BR3'!$K$2="ACTIVE",'BR3'!P107&gt;0),"Yes",IF(AND('BR2'!$K$2="ACTIVE",'BR2'!P107&gt;0),"Yes",IF(AND('BR1'!$K$2="ACTIVE",'BR1'!P107&gt;0),"Yes",IF(AND('ORIGINAL BUDGET'!$K$2="ACTIVE",'ORIGINAL BUDGET'!P107&gt;0),"Yes",""))))</f>
        <v/>
      </c>
      <c r="AE107" s="493"/>
      <c r="AF107" s="325" t="str">
        <f>IF(AND('BR3'!$K$2="ACTIVE",'BR3'!R107&gt;0),"Yes",IF(AND('BR2'!$K$2="ACTIVE",'BR2'!R107&gt;0),"Yes",IF(AND('BR1'!$K$2="ACTIVE",'BR1'!R107&gt;0),"Yes",IF(AND('ORIGINAL BUDGET'!$K$2="ACTIVE",'ORIGINAL BUDGET'!R107&gt;0),"Yes",""))))</f>
        <v/>
      </c>
      <c r="AG107" s="493"/>
      <c r="AH107" s="493" t="str">
        <f>IF(AND('BR3'!$K$2="ACTIVE",'BR3'!T107&gt;0),"Yes",IF(AND('BR2'!$K$2="ACTIVE",'BR2'!T107&gt;0),"Yes",IF(AND('BR1'!$K$2="ACTIVE",'BR1'!T107&gt;0),"Yes",IF(AND('ORIGINAL BUDGET'!$K$2="ACTIVE",'ORIGINAL BUDGET'!T107&gt;0),"Yes",""))))</f>
        <v/>
      </c>
      <c r="AI107" s="494"/>
      <c r="AK107" s="221"/>
      <c r="AL107" s="221"/>
      <c r="AM107" s="221"/>
      <c r="AN107" s="221"/>
      <c r="AO107" s="221"/>
      <c r="AP107" s="221"/>
      <c r="AQ107" s="221"/>
      <c r="AR107" s="57"/>
      <c r="AU107" s="2"/>
      <c r="AV107" s="2"/>
      <c r="AW107" s="2"/>
      <c r="AX107" s="2"/>
      <c r="AY107" s="1104"/>
    </row>
    <row r="108" spans="1:51" ht="23.25" hidden="1" customHeight="1" thickBot="1">
      <c r="A108" s="122">
        <v>10</v>
      </c>
      <c r="B108" s="1726">
        <f>IF($L$2="","",IF($L$2="ORIGINAL",'ORIGINAL BUDGET'!$B108,IF($L$2="BR1",'BR1'!$B108,IF($L$2="BR2",'BR2'!$B108,IF($L$2="BR3",'BR3'!$B108)))))</f>
        <v>0</v>
      </c>
      <c r="C108" s="1727">
        <f>IF($L$2="","",IF($L$2="ORIGINAL",'ORIGINAL BUDGET'!$B108,IF($L$2="BR1",'BR1'!$B108,IF($L$2="BR2",'BR2'!$B108,IF($L$2="BR3",'BR3'!$B108)))))</f>
        <v>0</v>
      </c>
      <c r="D108" s="1727">
        <f>IF($L$2="","",IF($L$2="ORIGINAL",'ORIGINAL BUDGET'!$B108,IF($L$2="BR1",'BR1'!$B108,IF($L$2="BR2",'BR2'!$B108,IF($L$2="BR3",'BR3'!$B108)))))</f>
        <v>0</v>
      </c>
      <c r="E108" s="1727">
        <f>IF($L$2="","",IF($L$2="ORIGINAL",'ORIGINAL BUDGET'!$B108,IF($L$2="BR1",'BR1'!$B108,IF($L$2="BR2",'BR2'!$B108,IF($L$2="BR3",'BR3'!$B108)))))</f>
        <v>0</v>
      </c>
      <c r="F108" s="612"/>
      <c r="G108" s="847" t="str">
        <f t="shared" si="37"/>
        <v/>
      </c>
      <c r="H108" s="810">
        <f t="shared" si="38"/>
        <v>0</v>
      </c>
      <c r="I108" s="840"/>
      <c r="J108" s="810">
        <f t="shared" si="41"/>
        <v>0</v>
      </c>
      <c r="K108" s="840"/>
      <c r="L108" s="810">
        <f t="shared" si="42"/>
        <v>0</v>
      </c>
      <c r="M108" s="840"/>
      <c r="N108" s="810">
        <f t="shared" si="43"/>
        <v>0</v>
      </c>
      <c r="O108" s="840"/>
      <c r="P108" s="810">
        <f t="shared" si="44"/>
        <v>0</v>
      </c>
      <c r="Q108" s="840"/>
      <c r="R108" s="810">
        <f t="shared" si="39"/>
        <v>0</v>
      </c>
      <c r="S108" s="840"/>
      <c r="T108" s="810">
        <f t="shared" si="40"/>
        <v>0</v>
      </c>
      <c r="U108" s="410"/>
      <c r="V108" s="492" t="str">
        <f>IF(AND('BR3'!$K$2="ACTIVE",'BR3'!H108&gt;0),"Yes",IF(AND('BR2'!$K$2="ACTIVE",'BR2'!H108&gt;0),"Yes",IF(AND('BR1'!$K$2="ACTIVE",'BR1'!H108&gt;0),"Yes",IF(AND('ORIGINAL BUDGET'!$K$2="ACTIVE",'ORIGINAL BUDGET'!H108&gt;0),"Yes",""))))</f>
        <v/>
      </c>
      <c r="W108" s="493"/>
      <c r="X108" s="325" t="str">
        <f>IF(AND('BR3'!$K$2="ACTIVE",'BR3'!J108&gt;0),"Yes",IF(AND('BR2'!$K$2="ACTIVE",'BR2'!J108&gt;0),"Yes",IF(AND('BR1'!$K$2="ACTIVE",'BR1'!J108&gt;0),"Yes",IF(AND('ORIGINAL BUDGET'!$K$2="ACTIVE",'ORIGINAL BUDGET'!J108&gt;0),"Yes",""))))</f>
        <v/>
      </c>
      <c r="Y108" s="493"/>
      <c r="Z108" s="325" t="str">
        <f>IF(AND('BR3'!$K$2="ACTIVE",'BR3'!L108&gt;0),"Yes",IF(AND('BR2'!$K$2="ACTIVE",'BR2'!L108&gt;0),"Yes",IF(AND('BR1'!$K$2="ACTIVE",'BR1'!L108&gt;0),"Yes",IF(AND('ORIGINAL BUDGET'!$K$2="ACTIVE",'ORIGINAL BUDGET'!L108&gt;0),"Yes",""))))</f>
        <v/>
      </c>
      <c r="AA108" s="493"/>
      <c r="AB108" s="325" t="str">
        <f>IF(AND('BR3'!$K$2="ACTIVE",'BR3'!N108&gt;0),"Yes",IF(AND('BR2'!$K$2="ACTIVE",'BR2'!N108&gt;0),"Yes",IF(AND('BR1'!$K$2="ACTIVE",'BR1'!N108&gt;0),"Yes",IF(AND('ORIGINAL BUDGET'!$K$2="ACTIVE",'ORIGINAL BUDGET'!N108&gt;0),"Yes",""))))</f>
        <v/>
      </c>
      <c r="AC108" s="493"/>
      <c r="AD108" s="325" t="str">
        <f>IF(AND('BR3'!$K$2="ACTIVE",'BR3'!P108&gt;0),"Yes",IF(AND('BR2'!$K$2="ACTIVE",'BR2'!P108&gt;0),"Yes",IF(AND('BR1'!$K$2="ACTIVE",'BR1'!P108&gt;0),"Yes",IF(AND('ORIGINAL BUDGET'!$K$2="ACTIVE",'ORIGINAL BUDGET'!P108&gt;0),"Yes",""))))</f>
        <v/>
      </c>
      <c r="AE108" s="493"/>
      <c r="AF108" s="325" t="str">
        <f>IF(AND('BR3'!$K$2="ACTIVE",'BR3'!R108&gt;0),"Yes",IF(AND('BR2'!$K$2="ACTIVE",'BR2'!R108&gt;0),"Yes",IF(AND('BR1'!$K$2="ACTIVE",'BR1'!R108&gt;0),"Yes",IF(AND('ORIGINAL BUDGET'!$K$2="ACTIVE",'ORIGINAL BUDGET'!R108&gt;0),"Yes",""))))</f>
        <v/>
      </c>
      <c r="AG108" s="493"/>
      <c r="AH108" s="493" t="str">
        <f>IF(AND('BR3'!$K$2="ACTIVE",'BR3'!T108&gt;0),"Yes",IF(AND('BR2'!$K$2="ACTIVE",'BR2'!T108&gt;0),"Yes",IF(AND('BR1'!$K$2="ACTIVE",'BR1'!T108&gt;0),"Yes",IF(AND('ORIGINAL BUDGET'!$K$2="ACTIVE",'ORIGINAL BUDGET'!T108&gt;0),"Yes",""))))</f>
        <v/>
      </c>
      <c r="AI108" s="494"/>
      <c r="AK108" s="221"/>
      <c r="AL108" s="221"/>
      <c r="AM108" s="221"/>
      <c r="AN108" s="221"/>
      <c r="AO108" s="221"/>
      <c r="AP108" s="221"/>
      <c r="AQ108" s="221"/>
      <c r="AR108" s="57"/>
      <c r="AU108" s="2"/>
      <c r="AV108" s="2"/>
      <c r="AW108" s="2"/>
      <c r="AX108" s="2"/>
      <c r="AY108" s="1104"/>
    </row>
    <row r="109" spans="1:51" ht="23.25" hidden="1" customHeight="1">
      <c r="A109" s="122">
        <v>11</v>
      </c>
      <c r="B109" s="1726">
        <f>IF($L$2="","",IF($L$2="ORIGINAL",'ORIGINAL BUDGET'!$B109,IF($L$2="BR1",'BR1'!$B109,IF($L$2="BR2",'BR2'!$B109,IF($L$2="BR3",'BR3'!$B109)))))</f>
        <v>0</v>
      </c>
      <c r="C109" s="1727">
        <f>IF($L$2="","",IF($L$2="ORIGINAL",'ORIGINAL BUDGET'!$B109,IF($L$2="BR1",'BR1'!$B109,IF($L$2="BR2",'BR2'!$B109,IF($L$2="BR3",'BR3'!$B109)))))</f>
        <v>0</v>
      </c>
      <c r="D109" s="1727">
        <f>IF($L$2="","",IF($L$2="ORIGINAL",'ORIGINAL BUDGET'!$B109,IF($L$2="BR1",'BR1'!$B109,IF($L$2="BR2",'BR2'!$B109,IF($L$2="BR3",'BR3'!$B109)))))</f>
        <v>0</v>
      </c>
      <c r="E109" s="1727">
        <f>IF($L$2="","",IF($L$2="ORIGINAL",'ORIGINAL BUDGET'!$B109,IF($L$2="BR1",'BR1'!$B109,IF($L$2="BR2",'BR2'!$B109,IF($L$2="BR3",'BR3'!$B109)))))</f>
        <v>0</v>
      </c>
      <c r="F109" s="612"/>
      <c r="G109" s="847" t="str">
        <f t="shared" si="37"/>
        <v/>
      </c>
      <c r="H109" s="810">
        <f t="shared" si="38"/>
        <v>0</v>
      </c>
      <c r="I109" s="840"/>
      <c r="J109" s="810">
        <f t="shared" si="41"/>
        <v>0</v>
      </c>
      <c r="K109" s="840"/>
      <c r="L109" s="810">
        <f t="shared" si="42"/>
        <v>0</v>
      </c>
      <c r="M109" s="840"/>
      <c r="N109" s="810">
        <f t="shared" si="43"/>
        <v>0</v>
      </c>
      <c r="O109" s="840"/>
      <c r="P109" s="810">
        <f t="shared" si="44"/>
        <v>0</v>
      </c>
      <c r="Q109" s="840"/>
      <c r="R109" s="810">
        <f t="shared" si="39"/>
        <v>0</v>
      </c>
      <c r="S109" s="840"/>
      <c r="T109" s="810">
        <f t="shared" si="40"/>
        <v>0</v>
      </c>
      <c r="U109" s="410"/>
      <c r="V109" s="492" t="str">
        <f>IF(AND('BR3'!$K$2="ACTIVE",'BR3'!H109&gt;0),"Yes",IF(AND('BR2'!$K$2="ACTIVE",'BR2'!H109&gt;0),"Yes",IF(AND('BR1'!$K$2="ACTIVE",'BR1'!H109&gt;0),"Yes",IF(AND('ORIGINAL BUDGET'!$K$2="ACTIVE",'ORIGINAL BUDGET'!H109&gt;0),"Yes",""))))</f>
        <v/>
      </c>
      <c r="W109" s="493"/>
      <c r="X109" s="325" t="str">
        <f>IF(AND('BR3'!$K$2="ACTIVE",'BR3'!J109&gt;0),"Yes",IF(AND('BR2'!$K$2="ACTIVE",'BR2'!J109&gt;0),"Yes",IF(AND('BR1'!$K$2="ACTIVE",'BR1'!J109&gt;0),"Yes",IF(AND('ORIGINAL BUDGET'!$K$2="ACTIVE",'ORIGINAL BUDGET'!J109&gt;0),"Yes",""))))</f>
        <v/>
      </c>
      <c r="Y109" s="493"/>
      <c r="Z109" s="325" t="str">
        <f>IF(AND('BR3'!$K$2="ACTIVE",'BR3'!L109&gt;0),"Yes",IF(AND('BR2'!$K$2="ACTIVE",'BR2'!L109&gt;0),"Yes",IF(AND('BR1'!$K$2="ACTIVE",'BR1'!L109&gt;0),"Yes",IF(AND('ORIGINAL BUDGET'!$K$2="ACTIVE",'ORIGINAL BUDGET'!L109&gt;0),"Yes",""))))</f>
        <v/>
      </c>
      <c r="AA109" s="493"/>
      <c r="AB109" s="325" t="str">
        <f>IF(AND('BR3'!$K$2="ACTIVE",'BR3'!N109&gt;0),"Yes",IF(AND('BR2'!$K$2="ACTIVE",'BR2'!N109&gt;0),"Yes",IF(AND('BR1'!$K$2="ACTIVE",'BR1'!N109&gt;0),"Yes",IF(AND('ORIGINAL BUDGET'!$K$2="ACTIVE",'ORIGINAL BUDGET'!N109&gt;0),"Yes",""))))</f>
        <v/>
      </c>
      <c r="AC109" s="493"/>
      <c r="AD109" s="325" t="str">
        <f>IF(AND('BR3'!$K$2="ACTIVE",'BR3'!P109&gt;0),"Yes",IF(AND('BR2'!$K$2="ACTIVE",'BR2'!P109&gt;0),"Yes",IF(AND('BR1'!$K$2="ACTIVE",'BR1'!P109&gt;0),"Yes",IF(AND('ORIGINAL BUDGET'!$K$2="ACTIVE",'ORIGINAL BUDGET'!P109&gt;0),"Yes",""))))</f>
        <v/>
      </c>
      <c r="AE109" s="493"/>
      <c r="AF109" s="325" t="str">
        <f>IF(AND('BR3'!$K$2="ACTIVE",'BR3'!R109&gt;0),"Yes",IF(AND('BR2'!$K$2="ACTIVE",'BR2'!R109&gt;0),"Yes",IF(AND('BR1'!$K$2="ACTIVE",'BR1'!R109&gt;0),"Yes",IF(AND('ORIGINAL BUDGET'!$K$2="ACTIVE",'ORIGINAL BUDGET'!R109&gt;0),"Yes",""))))</f>
        <v/>
      </c>
      <c r="AG109" s="493"/>
      <c r="AH109" s="493" t="str">
        <f>IF(AND('BR3'!$K$2="ACTIVE",'BR3'!T109&gt;0),"Yes",IF(AND('BR2'!$K$2="ACTIVE",'BR2'!T109&gt;0),"Yes",IF(AND('BR1'!$K$2="ACTIVE",'BR1'!T109&gt;0),"Yes",IF(AND('ORIGINAL BUDGET'!$K$2="ACTIVE",'ORIGINAL BUDGET'!T109&gt;0),"Yes",""))))</f>
        <v/>
      </c>
      <c r="AI109" s="494"/>
      <c r="AK109" s="221"/>
      <c r="AL109" s="221"/>
      <c r="AM109" s="221"/>
      <c r="AN109" s="221"/>
      <c r="AO109" s="221"/>
      <c r="AP109" s="221"/>
      <c r="AQ109" s="221"/>
      <c r="AR109" s="57"/>
      <c r="AU109" s="2"/>
      <c r="AV109" s="2"/>
      <c r="AW109" s="2"/>
      <c r="AX109" s="2"/>
      <c r="AY109" s="1104"/>
    </row>
    <row r="110" spans="1:51" ht="23.25" hidden="1" customHeight="1">
      <c r="A110" s="122">
        <v>12</v>
      </c>
      <c r="B110" s="1726">
        <f>IF($L$2="","",IF($L$2="ORIGINAL",'ORIGINAL BUDGET'!$B110,IF($L$2="BR1",'BR1'!$B110,IF($L$2="BR2",'BR2'!$B110,IF($L$2="BR3",'BR3'!$B110)))))</f>
        <v>0</v>
      </c>
      <c r="C110" s="1727">
        <f>IF($L$2="","",IF($L$2="ORIGINAL",'ORIGINAL BUDGET'!$B110,IF($L$2="BR1",'BR1'!$B110,IF($L$2="BR2",'BR2'!$B110,IF($L$2="BR3",'BR3'!$B110)))))</f>
        <v>0</v>
      </c>
      <c r="D110" s="1727">
        <f>IF($L$2="","",IF($L$2="ORIGINAL",'ORIGINAL BUDGET'!$B110,IF($L$2="BR1",'BR1'!$B110,IF($L$2="BR2",'BR2'!$B110,IF($L$2="BR3",'BR3'!$B110)))))</f>
        <v>0</v>
      </c>
      <c r="E110" s="1727">
        <f>IF($L$2="","",IF($L$2="ORIGINAL",'ORIGINAL BUDGET'!$B110,IF($L$2="BR1",'BR1'!$B110,IF($L$2="BR2",'BR2'!$B110,IF($L$2="BR3",'BR3'!$B110)))))</f>
        <v>0</v>
      </c>
      <c r="F110" s="612"/>
      <c r="G110" s="847" t="str">
        <f t="shared" si="37"/>
        <v/>
      </c>
      <c r="H110" s="810">
        <f t="shared" si="38"/>
        <v>0</v>
      </c>
      <c r="I110" s="840"/>
      <c r="J110" s="810">
        <f t="shared" si="41"/>
        <v>0</v>
      </c>
      <c r="K110" s="840"/>
      <c r="L110" s="810">
        <f t="shared" si="42"/>
        <v>0</v>
      </c>
      <c r="M110" s="840"/>
      <c r="N110" s="810">
        <f t="shared" si="43"/>
        <v>0</v>
      </c>
      <c r="O110" s="840"/>
      <c r="P110" s="810">
        <f t="shared" si="44"/>
        <v>0</v>
      </c>
      <c r="Q110" s="840"/>
      <c r="R110" s="810">
        <f t="shared" si="39"/>
        <v>0</v>
      </c>
      <c r="S110" s="840"/>
      <c r="T110" s="810">
        <f t="shared" si="40"/>
        <v>0</v>
      </c>
      <c r="U110" s="410"/>
      <c r="V110" s="492" t="str">
        <f>IF(AND('BR3'!$K$2="ACTIVE",'BR3'!H110&gt;0),"Yes",IF(AND('BR2'!$K$2="ACTIVE",'BR2'!H110&gt;0),"Yes",IF(AND('BR1'!$K$2="ACTIVE",'BR1'!H110&gt;0),"Yes",IF(AND('ORIGINAL BUDGET'!$K$2="ACTIVE",'ORIGINAL BUDGET'!H110&gt;0),"Yes",""))))</f>
        <v/>
      </c>
      <c r="W110" s="493"/>
      <c r="X110" s="325" t="str">
        <f>IF(AND('BR3'!$K$2="ACTIVE",'BR3'!J110&gt;0),"Yes",IF(AND('BR2'!$K$2="ACTIVE",'BR2'!J110&gt;0),"Yes",IF(AND('BR1'!$K$2="ACTIVE",'BR1'!J110&gt;0),"Yes",IF(AND('ORIGINAL BUDGET'!$K$2="ACTIVE",'ORIGINAL BUDGET'!J110&gt;0),"Yes",""))))</f>
        <v/>
      </c>
      <c r="Y110" s="493"/>
      <c r="Z110" s="325" t="str">
        <f>IF(AND('BR3'!$K$2="ACTIVE",'BR3'!L110&gt;0),"Yes",IF(AND('BR2'!$K$2="ACTIVE",'BR2'!L110&gt;0),"Yes",IF(AND('BR1'!$K$2="ACTIVE",'BR1'!L110&gt;0),"Yes",IF(AND('ORIGINAL BUDGET'!$K$2="ACTIVE",'ORIGINAL BUDGET'!L110&gt;0),"Yes",""))))</f>
        <v/>
      </c>
      <c r="AA110" s="493"/>
      <c r="AB110" s="325" t="str">
        <f>IF(AND('BR3'!$K$2="ACTIVE",'BR3'!N110&gt;0),"Yes",IF(AND('BR2'!$K$2="ACTIVE",'BR2'!N110&gt;0),"Yes",IF(AND('BR1'!$K$2="ACTIVE",'BR1'!N110&gt;0),"Yes",IF(AND('ORIGINAL BUDGET'!$K$2="ACTIVE",'ORIGINAL BUDGET'!N110&gt;0),"Yes",""))))</f>
        <v/>
      </c>
      <c r="AC110" s="493"/>
      <c r="AD110" s="325" t="str">
        <f>IF(AND('BR3'!$K$2="ACTIVE",'BR3'!P110&gt;0),"Yes",IF(AND('BR2'!$K$2="ACTIVE",'BR2'!P110&gt;0),"Yes",IF(AND('BR1'!$K$2="ACTIVE",'BR1'!P110&gt;0),"Yes",IF(AND('ORIGINAL BUDGET'!$K$2="ACTIVE",'ORIGINAL BUDGET'!P110&gt;0),"Yes",""))))</f>
        <v/>
      </c>
      <c r="AE110" s="493"/>
      <c r="AF110" s="325" t="str">
        <f>IF(AND('BR3'!$K$2="ACTIVE",'BR3'!R110&gt;0),"Yes",IF(AND('BR2'!$K$2="ACTIVE",'BR2'!R110&gt;0),"Yes",IF(AND('BR1'!$K$2="ACTIVE",'BR1'!R110&gt;0),"Yes",IF(AND('ORIGINAL BUDGET'!$K$2="ACTIVE",'ORIGINAL BUDGET'!R110&gt;0),"Yes",""))))</f>
        <v/>
      </c>
      <c r="AG110" s="493"/>
      <c r="AH110" s="493" t="str">
        <f>IF(AND('BR3'!$K$2="ACTIVE",'BR3'!T110&gt;0),"Yes",IF(AND('BR2'!$K$2="ACTIVE",'BR2'!T110&gt;0),"Yes",IF(AND('BR1'!$K$2="ACTIVE",'BR1'!T110&gt;0),"Yes",IF(AND('ORIGINAL BUDGET'!$K$2="ACTIVE",'ORIGINAL BUDGET'!T110&gt;0),"Yes",""))))</f>
        <v/>
      </c>
      <c r="AI110" s="494"/>
      <c r="AK110" s="221"/>
      <c r="AL110" s="221"/>
      <c r="AM110" s="221"/>
      <c r="AN110" s="221"/>
      <c r="AO110" s="221"/>
      <c r="AP110" s="221"/>
      <c r="AQ110" s="221"/>
      <c r="AR110" s="57"/>
      <c r="AU110" s="2"/>
      <c r="AV110" s="2"/>
      <c r="AW110" s="2"/>
      <c r="AX110" s="2"/>
      <c r="AY110" s="1104"/>
    </row>
    <row r="111" spans="1:51" ht="23.25" hidden="1" customHeight="1">
      <c r="A111" s="122">
        <v>13</v>
      </c>
      <c r="B111" s="1726">
        <f>IF($L$2="","",IF($L$2="ORIGINAL",'ORIGINAL BUDGET'!$B111,IF($L$2="BR1",'BR1'!$B111,IF($L$2="BR2",'BR2'!$B111,IF($L$2="BR3",'BR3'!$B111)))))</f>
        <v>0</v>
      </c>
      <c r="C111" s="1727">
        <f>IF($L$2="","",IF($L$2="ORIGINAL",'ORIGINAL BUDGET'!$B111,IF($L$2="BR1",'BR1'!$B111,IF($L$2="BR2",'BR2'!$B111,IF($L$2="BR3",'BR3'!$B111)))))</f>
        <v>0</v>
      </c>
      <c r="D111" s="1727">
        <f>IF($L$2="","",IF($L$2="ORIGINAL",'ORIGINAL BUDGET'!$B111,IF($L$2="BR1",'BR1'!$B111,IF($L$2="BR2",'BR2'!$B111,IF($L$2="BR3",'BR3'!$B111)))))</f>
        <v>0</v>
      </c>
      <c r="E111" s="1727">
        <f>IF($L$2="","",IF($L$2="ORIGINAL",'ORIGINAL BUDGET'!$B111,IF($L$2="BR1",'BR1'!$B111,IF($L$2="BR2",'BR2'!$B111,IF($L$2="BR3",'BR3'!$B111)))))</f>
        <v>0</v>
      </c>
      <c r="F111" s="612"/>
      <c r="G111" s="847" t="str">
        <f t="shared" si="37"/>
        <v/>
      </c>
      <c r="H111" s="810">
        <f t="shared" si="38"/>
        <v>0</v>
      </c>
      <c r="I111" s="840"/>
      <c r="J111" s="810">
        <f t="shared" si="41"/>
        <v>0</v>
      </c>
      <c r="K111" s="840"/>
      <c r="L111" s="810">
        <f t="shared" si="42"/>
        <v>0</v>
      </c>
      <c r="M111" s="840"/>
      <c r="N111" s="810">
        <f t="shared" si="43"/>
        <v>0</v>
      </c>
      <c r="O111" s="840"/>
      <c r="P111" s="810">
        <f t="shared" si="44"/>
        <v>0</v>
      </c>
      <c r="Q111" s="840"/>
      <c r="R111" s="810">
        <f t="shared" si="39"/>
        <v>0</v>
      </c>
      <c r="S111" s="840"/>
      <c r="T111" s="810">
        <f t="shared" si="40"/>
        <v>0</v>
      </c>
      <c r="U111" s="410"/>
      <c r="V111" s="492" t="str">
        <f>IF(AND('BR3'!$K$2="ACTIVE",'BR3'!H111&gt;0),"Yes",IF(AND('BR2'!$K$2="ACTIVE",'BR2'!H111&gt;0),"Yes",IF(AND('BR1'!$K$2="ACTIVE",'BR1'!H111&gt;0),"Yes",IF(AND('ORIGINAL BUDGET'!$K$2="ACTIVE",'ORIGINAL BUDGET'!H111&gt;0),"Yes",""))))</f>
        <v/>
      </c>
      <c r="W111" s="493"/>
      <c r="X111" s="325" t="str">
        <f>IF(AND('BR3'!$K$2="ACTIVE",'BR3'!J111&gt;0),"Yes",IF(AND('BR2'!$K$2="ACTIVE",'BR2'!J111&gt;0),"Yes",IF(AND('BR1'!$K$2="ACTIVE",'BR1'!J111&gt;0),"Yes",IF(AND('ORIGINAL BUDGET'!$K$2="ACTIVE",'ORIGINAL BUDGET'!J111&gt;0),"Yes",""))))</f>
        <v/>
      </c>
      <c r="Y111" s="493"/>
      <c r="Z111" s="325" t="str">
        <f>IF(AND('BR3'!$K$2="ACTIVE",'BR3'!L111&gt;0),"Yes",IF(AND('BR2'!$K$2="ACTIVE",'BR2'!L111&gt;0),"Yes",IF(AND('BR1'!$K$2="ACTIVE",'BR1'!L111&gt;0),"Yes",IF(AND('ORIGINAL BUDGET'!$K$2="ACTIVE",'ORIGINAL BUDGET'!L111&gt;0),"Yes",""))))</f>
        <v/>
      </c>
      <c r="AA111" s="493"/>
      <c r="AB111" s="325" t="str">
        <f>IF(AND('BR3'!$K$2="ACTIVE",'BR3'!N111&gt;0),"Yes",IF(AND('BR2'!$K$2="ACTIVE",'BR2'!N111&gt;0),"Yes",IF(AND('BR1'!$K$2="ACTIVE",'BR1'!N111&gt;0),"Yes",IF(AND('ORIGINAL BUDGET'!$K$2="ACTIVE",'ORIGINAL BUDGET'!N111&gt;0),"Yes",""))))</f>
        <v/>
      </c>
      <c r="AC111" s="493"/>
      <c r="AD111" s="325" t="str">
        <f>IF(AND('BR3'!$K$2="ACTIVE",'BR3'!P111&gt;0),"Yes",IF(AND('BR2'!$K$2="ACTIVE",'BR2'!P111&gt;0),"Yes",IF(AND('BR1'!$K$2="ACTIVE",'BR1'!P111&gt;0),"Yes",IF(AND('ORIGINAL BUDGET'!$K$2="ACTIVE",'ORIGINAL BUDGET'!P111&gt;0),"Yes",""))))</f>
        <v/>
      </c>
      <c r="AE111" s="493"/>
      <c r="AF111" s="325" t="str">
        <f>IF(AND('BR3'!$K$2="ACTIVE",'BR3'!R111&gt;0),"Yes",IF(AND('BR2'!$K$2="ACTIVE",'BR2'!R111&gt;0),"Yes",IF(AND('BR1'!$K$2="ACTIVE",'BR1'!R111&gt;0),"Yes",IF(AND('ORIGINAL BUDGET'!$K$2="ACTIVE",'ORIGINAL BUDGET'!R111&gt;0),"Yes",""))))</f>
        <v/>
      </c>
      <c r="AG111" s="493"/>
      <c r="AH111" s="493" t="str">
        <f>IF(AND('BR3'!$K$2="ACTIVE",'BR3'!T111&gt;0),"Yes",IF(AND('BR2'!$K$2="ACTIVE",'BR2'!T111&gt;0),"Yes",IF(AND('BR1'!$K$2="ACTIVE",'BR1'!T111&gt;0),"Yes",IF(AND('ORIGINAL BUDGET'!$K$2="ACTIVE",'ORIGINAL BUDGET'!T111&gt;0),"Yes",""))))</f>
        <v/>
      </c>
      <c r="AI111" s="494"/>
      <c r="AK111" s="221"/>
      <c r="AL111" s="221"/>
      <c r="AM111" s="221"/>
      <c r="AN111" s="221"/>
      <c r="AO111" s="221"/>
      <c r="AP111" s="221"/>
      <c r="AQ111" s="221"/>
      <c r="AR111" s="57"/>
      <c r="AU111" s="2"/>
      <c r="AV111" s="2"/>
      <c r="AW111" s="2"/>
      <c r="AX111" s="2"/>
      <c r="AY111" s="1104"/>
    </row>
    <row r="112" spans="1:51" ht="23.25" hidden="1" customHeight="1">
      <c r="A112" s="122">
        <v>14</v>
      </c>
      <c r="B112" s="1726">
        <f>IF($L$2="","",IF($L$2="ORIGINAL",'ORIGINAL BUDGET'!$B112,IF($L$2="BR1",'BR1'!$B112,IF($L$2="BR2",'BR2'!$B112,IF($L$2="BR3",'BR3'!$B112)))))</f>
        <v>0</v>
      </c>
      <c r="C112" s="1727">
        <f>IF($L$2="","",IF($L$2="ORIGINAL",'ORIGINAL BUDGET'!$B112,IF($L$2="BR1",'BR1'!$B112,IF($L$2="BR2",'BR2'!$B112,IF($L$2="BR3",'BR3'!$B112)))))</f>
        <v>0</v>
      </c>
      <c r="D112" s="1727">
        <f>IF($L$2="","",IF($L$2="ORIGINAL",'ORIGINAL BUDGET'!$B112,IF($L$2="BR1",'BR1'!$B112,IF($L$2="BR2",'BR2'!$B112,IF($L$2="BR3",'BR3'!$B112)))))</f>
        <v>0</v>
      </c>
      <c r="E112" s="1728">
        <f>IF($L$2="","",IF($L$2="ORIGINAL",'ORIGINAL BUDGET'!$B112,IF($L$2="BR1",'BR1'!$B112,IF($L$2="BR2",'BR2'!$B112,IF($L$2="BR3",'BR3'!$B112)))))</f>
        <v>0</v>
      </c>
      <c r="F112" s="612"/>
      <c r="G112" s="847" t="str">
        <f t="shared" si="37"/>
        <v/>
      </c>
      <c r="H112" s="810">
        <f t="shared" si="38"/>
        <v>0</v>
      </c>
      <c r="I112" s="840"/>
      <c r="J112" s="810">
        <f t="shared" si="41"/>
        <v>0</v>
      </c>
      <c r="K112" s="840"/>
      <c r="L112" s="810">
        <f t="shared" si="42"/>
        <v>0</v>
      </c>
      <c r="M112" s="840"/>
      <c r="N112" s="810">
        <f t="shared" si="43"/>
        <v>0</v>
      </c>
      <c r="O112" s="840"/>
      <c r="P112" s="810">
        <f t="shared" si="44"/>
        <v>0</v>
      </c>
      <c r="Q112" s="840"/>
      <c r="R112" s="810">
        <f t="shared" si="39"/>
        <v>0</v>
      </c>
      <c r="S112" s="840"/>
      <c r="T112" s="810">
        <f t="shared" si="40"/>
        <v>0</v>
      </c>
      <c r="U112" s="410"/>
      <c r="V112" s="492" t="str">
        <f>IF(AND('BR3'!$K$2="ACTIVE",'BR3'!H112&gt;0),"Yes",IF(AND('BR2'!$K$2="ACTIVE",'BR2'!H112&gt;0),"Yes",IF(AND('BR1'!$K$2="ACTIVE",'BR1'!H112&gt;0),"Yes",IF(AND('ORIGINAL BUDGET'!$K$2="ACTIVE",'ORIGINAL BUDGET'!H112&gt;0),"Yes",""))))</f>
        <v/>
      </c>
      <c r="W112" s="493"/>
      <c r="X112" s="325" t="str">
        <f>IF(AND('BR3'!$K$2="ACTIVE",'BR3'!J112&gt;0),"Yes",IF(AND('BR2'!$K$2="ACTIVE",'BR2'!J112&gt;0),"Yes",IF(AND('BR1'!$K$2="ACTIVE",'BR1'!J112&gt;0),"Yes",IF(AND('ORIGINAL BUDGET'!$K$2="ACTIVE",'ORIGINAL BUDGET'!J112&gt;0),"Yes",""))))</f>
        <v/>
      </c>
      <c r="Y112" s="493"/>
      <c r="Z112" s="325" t="str">
        <f>IF(AND('BR3'!$K$2="ACTIVE",'BR3'!L112&gt;0),"Yes",IF(AND('BR2'!$K$2="ACTIVE",'BR2'!L112&gt;0),"Yes",IF(AND('BR1'!$K$2="ACTIVE",'BR1'!L112&gt;0),"Yes",IF(AND('ORIGINAL BUDGET'!$K$2="ACTIVE",'ORIGINAL BUDGET'!L112&gt;0),"Yes",""))))</f>
        <v/>
      </c>
      <c r="AA112" s="493"/>
      <c r="AB112" s="325" t="str">
        <f>IF(AND('BR3'!$K$2="ACTIVE",'BR3'!N112&gt;0),"Yes",IF(AND('BR2'!$K$2="ACTIVE",'BR2'!N112&gt;0),"Yes",IF(AND('BR1'!$K$2="ACTIVE",'BR1'!N112&gt;0),"Yes",IF(AND('ORIGINAL BUDGET'!$K$2="ACTIVE",'ORIGINAL BUDGET'!N112&gt;0),"Yes",""))))</f>
        <v/>
      </c>
      <c r="AC112" s="493"/>
      <c r="AD112" s="325" t="str">
        <f>IF(AND('BR3'!$K$2="ACTIVE",'BR3'!P112&gt;0),"Yes",IF(AND('BR2'!$K$2="ACTIVE",'BR2'!P112&gt;0),"Yes",IF(AND('BR1'!$K$2="ACTIVE",'BR1'!P112&gt;0),"Yes",IF(AND('ORIGINAL BUDGET'!$K$2="ACTIVE",'ORIGINAL BUDGET'!P112&gt;0),"Yes",""))))</f>
        <v/>
      </c>
      <c r="AE112" s="493"/>
      <c r="AF112" s="325" t="str">
        <f>IF(AND('BR3'!$K$2="ACTIVE",'BR3'!R112&gt;0),"Yes",IF(AND('BR2'!$K$2="ACTIVE",'BR2'!R112&gt;0),"Yes",IF(AND('BR1'!$K$2="ACTIVE",'BR1'!R112&gt;0),"Yes",IF(AND('ORIGINAL BUDGET'!$K$2="ACTIVE",'ORIGINAL BUDGET'!R112&gt;0),"Yes",""))))</f>
        <v/>
      </c>
      <c r="AG112" s="493"/>
      <c r="AH112" s="493" t="str">
        <f>IF(AND('BR3'!$K$2="ACTIVE",'BR3'!T112&gt;0),"Yes",IF(AND('BR2'!$K$2="ACTIVE",'BR2'!T112&gt;0),"Yes",IF(AND('BR1'!$K$2="ACTIVE",'BR1'!T112&gt;0),"Yes",IF(AND('ORIGINAL BUDGET'!$K$2="ACTIVE",'ORIGINAL BUDGET'!T112&gt;0),"Yes",""))))</f>
        <v/>
      </c>
      <c r="AI112" s="494"/>
      <c r="AK112" s="221"/>
      <c r="AL112" s="221"/>
      <c r="AM112" s="221"/>
      <c r="AN112" s="221"/>
      <c r="AO112" s="221"/>
      <c r="AP112" s="221"/>
      <c r="AQ112" s="221"/>
      <c r="AR112" s="57"/>
      <c r="AU112" s="2"/>
      <c r="AV112" s="2"/>
      <c r="AW112" s="2"/>
      <c r="AX112" s="2"/>
      <c r="AY112" s="1104"/>
    </row>
    <row r="113" spans="1:51" ht="23.25" hidden="1" customHeight="1" thickBot="1">
      <c r="A113" s="122">
        <v>15</v>
      </c>
      <c r="B113" s="1729">
        <f>IF($L$2="","",IF($L$2="ORIGINAL",'ORIGINAL BUDGET'!$B113,IF($L$2="BR1",'BR1'!$B113,IF($L$2="BR2",'BR2'!$B113,IF($L$2="BR3",'BR3'!$B113)))))</f>
        <v>0</v>
      </c>
      <c r="C113" s="1730">
        <f>IF($L$2="","",IF($L$2="ORIGINAL",'ORIGINAL BUDGET'!$B113,IF($L$2="BR1",'BR1'!$B113,IF($L$2="BR2",'BR2'!$B113,IF($L$2="BR3",'BR3'!$B113)))))</f>
        <v>0</v>
      </c>
      <c r="D113" s="1730">
        <f>IF($L$2="","",IF($L$2="ORIGINAL",'ORIGINAL BUDGET'!$B113,IF($L$2="BR1",'BR1'!$B113,IF($L$2="BR2",'BR2'!$B113,IF($L$2="BR3",'BR3'!$B113)))))</f>
        <v>0</v>
      </c>
      <c r="E113" s="1731">
        <f>IF($L$2="","",IF($L$2="ORIGINAL",'ORIGINAL BUDGET'!$B113,IF($L$2="BR1",'BR1'!$B113,IF($L$2="BR2",'BR2'!$B113,IF($L$2="BR3",'BR3'!$B113)))))</f>
        <v>0</v>
      </c>
      <c r="F113" s="613"/>
      <c r="G113" s="848" t="str">
        <f t="shared" si="37"/>
        <v/>
      </c>
      <c r="H113" s="813">
        <f t="shared" si="38"/>
        <v>0</v>
      </c>
      <c r="I113" s="840"/>
      <c r="J113" s="813">
        <f t="shared" si="41"/>
        <v>0</v>
      </c>
      <c r="K113" s="840"/>
      <c r="L113" s="813">
        <f t="shared" si="42"/>
        <v>0</v>
      </c>
      <c r="M113" s="840"/>
      <c r="N113" s="813">
        <f t="shared" si="43"/>
        <v>0</v>
      </c>
      <c r="O113" s="840"/>
      <c r="P113" s="813">
        <f t="shared" si="44"/>
        <v>0</v>
      </c>
      <c r="Q113" s="840"/>
      <c r="R113" s="813">
        <f t="shared" si="39"/>
        <v>0</v>
      </c>
      <c r="S113" s="840"/>
      <c r="T113" s="813">
        <f t="shared" si="40"/>
        <v>0</v>
      </c>
      <c r="U113" s="410"/>
      <c r="V113" s="495" t="str">
        <f>IF(AND('BR3'!$K$2="ACTIVE",'BR3'!H113&gt;0),"Yes",IF(AND('BR2'!$K$2="ACTIVE",'BR2'!H113&gt;0),"Yes",IF(AND('BR1'!$K$2="ACTIVE",'BR1'!H113&gt;0),"Yes",IF(AND('ORIGINAL BUDGET'!$K$2="ACTIVE",'ORIGINAL BUDGET'!H113&gt;0),"Yes",""))))</f>
        <v/>
      </c>
      <c r="W113" s="497"/>
      <c r="X113" s="496" t="str">
        <f>IF(AND('BR3'!$K$2="ACTIVE",'BR3'!J113&gt;0),"Yes",IF(AND('BR2'!$K$2="ACTIVE",'BR2'!J113&gt;0),"Yes",IF(AND('BR1'!$K$2="ACTIVE",'BR1'!J113&gt;0),"Yes",IF(AND('ORIGINAL BUDGET'!$K$2="ACTIVE",'ORIGINAL BUDGET'!J113&gt;0),"Yes",""))))</f>
        <v/>
      </c>
      <c r="Y113" s="497"/>
      <c r="Z113" s="496" t="str">
        <f>IF(AND('BR3'!$K$2="ACTIVE",'BR3'!L113&gt;0),"Yes",IF(AND('BR2'!$K$2="ACTIVE",'BR2'!L113&gt;0),"Yes",IF(AND('BR1'!$K$2="ACTIVE",'BR1'!L113&gt;0),"Yes",IF(AND('ORIGINAL BUDGET'!$K$2="ACTIVE",'ORIGINAL BUDGET'!L113&gt;0),"Yes",""))))</f>
        <v/>
      </c>
      <c r="AA113" s="497"/>
      <c r="AB113" s="496" t="str">
        <f>IF(AND('BR3'!$K$2="ACTIVE",'BR3'!N113&gt;0),"Yes",IF(AND('BR2'!$K$2="ACTIVE",'BR2'!N113&gt;0),"Yes",IF(AND('BR1'!$K$2="ACTIVE",'BR1'!N113&gt;0),"Yes",IF(AND('ORIGINAL BUDGET'!$K$2="ACTIVE",'ORIGINAL BUDGET'!N113&gt;0),"Yes",""))))</f>
        <v/>
      </c>
      <c r="AC113" s="497"/>
      <c r="AD113" s="496" t="str">
        <f>IF(AND('BR3'!$K$2="ACTIVE",'BR3'!P113&gt;0),"Yes",IF(AND('BR2'!$K$2="ACTIVE",'BR2'!P113&gt;0),"Yes",IF(AND('BR1'!$K$2="ACTIVE",'BR1'!P113&gt;0),"Yes",IF(AND('ORIGINAL BUDGET'!$K$2="ACTIVE",'ORIGINAL BUDGET'!P113&gt;0),"Yes",""))))</f>
        <v/>
      </c>
      <c r="AE113" s="497"/>
      <c r="AF113" s="496" t="str">
        <f>IF(AND('BR3'!$K$2="ACTIVE",'BR3'!R113&gt;0),"Yes",IF(AND('BR2'!$K$2="ACTIVE",'BR2'!R113&gt;0),"Yes",IF(AND('BR1'!$K$2="ACTIVE",'BR1'!R113&gt;0),"Yes",IF(AND('ORIGINAL BUDGET'!$K$2="ACTIVE",'ORIGINAL BUDGET'!R113&gt;0),"Yes",""))))</f>
        <v/>
      </c>
      <c r="AG113" s="497"/>
      <c r="AH113" s="497" t="str">
        <f>IF(AND('BR3'!$K$2="ACTIVE",'BR3'!T113&gt;0),"Yes",IF(AND('BR2'!$K$2="ACTIVE",'BR2'!T113&gt;0),"Yes",IF(AND('BR1'!$K$2="ACTIVE",'BR1'!T113&gt;0),"Yes",IF(AND('ORIGINAL BUDGET'!$K$2="ACTIVE",'ORIGINAL BUDGET'!T113&gt;0),"Yes",""))))</f>
        <v/>
      </c>
      <c r="AI113" s="498"/>
      <c r="AK113" s="221"/>
      <c r="AL113" s="221"/>
      <c r="AM113" s="221"/>
      <c r="AN113" s="221"/>
      <c r="AO113" s="221"/>
      <c r="AP113" s="221"/>
      <c r="AQ113" s="221"/>
      <c r="AR113" s="57"/>
      <c r="AU113" s="2"/>
      <c r="AV113" s="2"/>
      <c r="AW113" s="2"/>
      <c r="AX113" s="2"/>
      <c r="AY113" s="1104"/>
    </row>
    <row r="114" spans="1:51" ht="15.95" customHeight="1" thickTop="1" thickBot="1">
      <c r="A114" s="435"/>
      <c r="B114" s="520"/>
      <c r="C114" s="521"/>
      <c r="D114" s="522"/>
      <c r="E114" s="523"/>
      <c r="F114" s="436"/>
      <c r="G114" s="849"/>
      <c r="H114" s="437"/>
      <c r="I114" s="849"/>
      <c r="J114" s="437"/>
      <c r="K114" s="849"/>
      <c r="L114" s="437"/>
      <c r="M114" s="849"/>
      <c r="N114" s="437"/>
      <c r="O114" s="849"/>
      <c r="P114" s="437"/>
      <c r="Q114" s="849"/>
      <c r="R114" s="437"/>
      <c r="S114" s="849"/>
      <c r="T114" s="437"/>
      <c r="U114" s="214"/>
      <c r="V114" s="499"/>
      <c r="W114" s="504"/>
      <c r="X114" s="504">
        <f>SUM(X99:X113)</f>
        <v>0</v>
      </c>
      <c r="Y114" s="504"/>
      <c r="Z114" s="504">
        <f>SUM(Z99:Z113)</f>
        <v>0</v>
      </c>
      <c r="AA114" s="504"/>
      <c r="AB114" s="504">
        <f>SUM(AB99:AB113)</f>
        <v>0</v>
      </c>
      <c r="AC114" s="504"/>
      <c r="AD114" s="504">
        <f>SUM(AD99:AD113)</f>
        <v>0</v>
      </c>
      <c r="AE114" s="504"/>
      <c r="AF114" s="504">
        <f>SUM(AF99:AF113)</f>
        <v>0</v>
      </c>
      <c r="AG114" s="504"/>
      <c r="AH114" s="504">
        <f>SUM(AH99:AH113)</f>
        <v>0</v>
      </c>
      <c r="AI114" s="504"/>
      <c r="AL114" s="2"/>
      <c r="AM114" s="2"/>
      <c r="AN114" s="2"/>
      <c r="AO114" s="2"/>
      <c r="AP114" s="2"/>
      <c r="AQ114" s="2"/>
      <c r="AR114" s="2"/>
      <c r="AU114" s="2"/>
      <c r="AV114" s="2"/>
      <c r="AW114" s="2"/>
      <c r="AX114" s="2"/>
      <c r="AY114" s="1104"/>
    </row>
    <row r="115" spans="1:51" ht="24" customHeight="1" thickTop="1">
      <c r="A115" s="1739" t="str">
        <f>A13</f>
        <v>CAPITAL EXPENDITURES</v>
      </c>
      <c r="B115" s="1740"/>
      <c r="C115" s="1740"/>
      <c r="D115" s="1740"/>
      <c r="E115" s="1740"/>
      <c r="F115" s="1740"/>
      <c r="G115" s="1736" t="s">
        <v>84</v>
      </c>
      <c r="H115" s="1737"/>
      <c r="I115" s="1737"/>
      <c r="J115" s="1737"/>
      <c r="K115" s="1737"/>
      <c r="L115" s="1737"/>
      <c r="M115" s="1737"/>
      <c r="N115" s="1737"/>
      <c r="O115" s="1737"/>
      <c r="P115" s="1737"/>
      <c r="Q115" s="1737"/>
      <c r="R115" s="1737"/>
      <c r="S115" s="1737"/>
      <c r="T115" s="1737"/>
      <c r="U115" s="947"/>
      <c r="V115" s="1720" t="s">
        <v>155</v>
      </c>
      <c r="W115" s="1721"/>
      <c r="X115" s="1721"/>
      <c r="Y115" s="1721"/>
      <c r="Z115" s="1721"/>
      <c r="AA115" s="1721"/>
      <c r="AB115" s="1721"/>
      <c r="AC115" s="1721"/>
      <c r="AD115" s="1721"/>
      <c r="AE115" s="1721"/>
      <c r="AF115" s="1721"/>
      <c r="AG115" s="1721"/>
      <c r="AH115" s="1721"/>
      <c r="AI115" s="1722"/>
      <c r="AL115" s="1738"/>
      <c r="AM115" s="1738"/>
      <c r="AN115" s="1738"/>
      <c r="AO115" s="475"/>
      <c r="AP115" s="1084"/>
      <c r="AQ115" s="1084"/>
      <c r="AR115" s="1084"/>
      <c r="AY115" s="1104"/>
    </row>
    <row r="116" spans="1:51" ht="15.6" customHeight="1" thickBot="1">
      <c r="A116" s="1584"/>
      <c r="B116" s="1586"/>
      <c r="C116" s="1586"/>
      <c r="D116" s="1586"/>
      <c r="E116" s="1586"/>
      <c r="F116" s="1586"/>
      <c r="G116" s="1226" t="str">
        <f>'Fund Rec'!G110</f>
        <v/>
      </c>
      <c r="H116" s="1227">
        <f>'Fund Rec'!H110</f>
        <v>0</v>
      </c>
      <c r="I116" s="1228" t="str">
        <f>'Fund Rec'!I110</f>
        <v/>
      </c>
      <c r="J116" s="1227">
        <f>'Fund Rec'!J110</f>
        <v>0</v>
      </c>
      <c r="K116" s="1228" t="str">
        <f>'Fund Rec'!K110</f>
        <v/>
      </c>
      <c r="L116" s="1227">
        <f>'Fund Rec'!L110</f>
        <v>0</v>
      </c>
      <c r="M116" s="1228" t="str">
        <f>'Fund Rec'!M110</f>
        <v/>
      </c>
      <c r="N116" s="1227">
        <f>'Fund Rec'!N110</f>
        <v>0</v>
      </c>
      <c r="O116" s="1229" t="str">
        <f>'Fund Rec'!O110</f>
        <v/>
      </c>
      <c r="P116" s="697">
        <f>'Fund Rec'!P110</f>
        <v>0</v>
      </c>
      <c r="Q116" s="1229" t="str">
        <f>'Fund Rec'!Q110</f>
        <v/>
      </c>
      <c r="R116" s="1230">
        <f>'Fund Rec'!R110</f>
        <v>0</v>
      </c>
      <c r="S116" s="1229" t="str">
        <f>'Fund Rec'!S110</f>
        <v/>
      </c>
      <c r="T116" s="697">
        <f>'Fund Rec'!T110</f>
        <v>0</v>
      </c>
      <c r="U116" s="408"/>
      <c r="V116" s="1732" t="str">
        <f>$G$5</f>
        <v>RPPC, 53110</v>
      </c>
      <c r="W116" s="1716"/>
      <c r="X116" s="1716" t="str">
        <f>$I$5</f>
        <v>RPPC , 53129</v>
      </c>
      <c r="Y116" s="1716"/>
      <c r="Z116" s="1716" t="str">
        <f>$K$5</f>
        <v/>
      </c>
      <c r="AA116" s="1716"/>
      <c r="AB116" s="1716" t="str">
        <f>$M$5</f>
        <v/>
      </c>
      <c r="AC116" s="1716"/>
      <c r="AD116" s="1716" t="str">
        <f>$O$5</f>
        <v/>
      </c>
      <c r="AE116" s="1716"/>
      <c r="AF116" s="1716" t="str">
        <f>$Q$5</f>
        <v/>
      </c>
      <c r="AG116" s="1716"/>
      <c r="AH116" s="1716" t="str">
        <f>$S$5</f>
        <v/>
      </c>
      <c r="AI116" s="1718"/>
      <c r="AL116" s="2"/>
      <c r="AM116" s="2"/>
      <c r="AN116" s="2"/>
      <c r="AO116" s="2"/>
      <c r="AP116" s="2"/>
      <c r="AQ116" s="2"/>
      <c r="AR116" s="2"/>
      <c r="AY116" s="1104"/>
    </row>
    <row r="117" spans="1:51" ht="25.5" customHeight="1" thickTop="1" thickBot="1">
      <c r="A117" s="131"/>
      <c r="B117" s="159"/>
      <c r="C117" s="159"/>
      <c r="D117" s="18"/>
      <c r="E117" s="130" t="str">
        <f>'ORIGINAL BUDGET'!E117</f>
        <v>TOTAL CAPITAL EXPENDITURES</v>
      </c>
      <c r="F117" s="1112">
        <f>SUM(F118:F132)</f>
        <v>0</v>
      </c>
      <c r="G117" s="614"/>
      <c r="H117" s="615">
        <f>SUM(H118:H132)</f>
        <v>0</v>
      </c>
      <c r="I117" s="607"/>
      <c r="J117" s="605">
        <f>SUM(J118:J132)</f>
        <v>0</v>
      </c>
      <c r="K117" s="607"/>
      <c r="L117" s="596">
        <f>SUM(L118:L132)</f>
        <v>0</v>
      </c>
      <c r="M117" s="695"/>
      <c r="N117" s="596">
        <f>SUM(N118:N132)</f>
        <v>0</v>
      </c>
      <c r="O117" s="695"/>
      <c r="P117" s="596">
        <f>SUM(P118:P132)</f>
        <v>0</v>
      </c>
      <c r="Q117" s="607"/>
      <c r="R117" s="596">
        <f>SUM(R118:R132)</f>
        <v>0</v>
      </c>
      <c r="S117" s="695"/>
      <c r="T117" s="596">
        <f>SUM(T118:T132)</f>
        <v>0</v>
      </c>
      <c r="U117" s="409"/>
      <c r="V117" s="1733"/>
      <c r="W117" s="1717"/>
      <c r="X117" s="1717"/>
      <c r="Y117" s="1717"/>
      <c r="Z117" s="1717"/>
      <c r="AA117" s="1717"/>
      <c r="AB117" s="1717"/>
      <c r="AC117" s="1717"/>
      <c r="AD117" s="1717"/>
      <c r="AE117" s="1717"/>
      <c r="AF117" s="1717"/>
      <c r="AG117" s="1717"/>
      <c r="AH117" s="1717"/>
      <c r="AI117" s="1719"/>
      <c r="AL117" s="221"/>
      <c r="AM117" s="221"/>
      <c r="AN117" s="222"/>
      <c r="AO117" s="222"/>
      <c r="AP117" s="222"/>
      <c r="AQ117" s="222"/>
      <c r="AR117" s="222"/>
      <c r="AY117" s="1104"/>
    </row>
    <row r="118" spans="1:51" ht="23.25" customHeight="1" thickTop="1">
      <c r="A118" s="122">
        <v>1</v>
      </c>
      <c r="B118" s="1726">
        <f>IF($L$2="","",IF($L$2="ORIGINAL",'ORIGINAL BUDGET'!$B118,IF($L$2="BR1",'BR1'!$B118,IF($L$2="BR2",'BR2'!$B118,IF($L$2="BR3",'BR3'!$B118)))))</f>
        <v>0</v>
      </c>
      <c r="C118" s="1727">
        <f>IF($L$2="","",IF($L$2="ORIGINAL",'ORIGINAL BUDGET'!$B118,IF($L$2="BR1",'BR1'!$B118,IF($L$2="BR2",'BR2'!$B118,IF($L$2="BR3",'BR3'!$B118)))))</f>
        <v>0</v>
      </c>
      <c r="D118" s="1727">
        <f>IF($L$2="","",IF($L$2="ORIGINAL",'ORIGINAL BUDGET'!$B118,IF($L$2="BR1",'BR1'!$B118,IF($L$2="BR2",'BR2'!$B118,IF($L$2="BR3",'BR3'!$B118)))))</f>
        <v>0</v>
      </c>
      <c r="E118" s="1728">
        <f>IF($L$2="","",IF($L$2="ORIGINAL",'ORIGINAL BUDGET'!$B118,IF($L$2="BR1",'BR1'!$B118,IF($L$2="BR2",'BR2'!$B118,IF($L$2="BR3",'BR3'!$B118)))))</f>
        <v>0</v>
      </c>
      <c r="F118" s="1111"/>
      <c r="G118" s="847" t="str">
        <f t="shared" ref="G118:G132" si="45">IF(AND(F118&lt;&gt;0, 1-I118-K118-Q118-S118-M118-O118),1-I118-K118-Q118-S118-M118-O118,"")</f>
        <v/>
      </c>
      <c r="H118" s="810">
        <f t="shared" ref="H118:H132" si="46">IF(AND(G118*F118&lt;0.0001,G118*F118&gt;0),"",G118*F118)</f>
        <v>0</v>
      </c>
      <c r="I118" s="840"/>
      <c r="J118" s="810">
        <f>I118*F118</f>
        <v>0</v>
      </c>
      <c r="K118" s="842"/>
      <c r="L118" s="810">
        <f>K118*F118</f>
        <v>0</v>
      </c>
      <c r="M118" s="842"/>
      <c r="N118" s="810">
        <f>M118*F118</f>
        <v>0</v>
      </c>
      <c r="O118" s="842"/>
      <c r="P118" s="810">
        <f>O118*F118</f>
        <v>0</v>
      </c>
      <c r="Q118" s="842"/>
      <c r="R118" s="810">
        <f t="shared" ref="R118:R132" si="47">Q118*F118</f>
        <v>0</v>
      </c>
      <c r="S118" s="842"/>
      <c r="T118" s="810">
        <f t="shared" ref="T118:T132" si="48">S118*F118</f>
        <v>0</v>
      </c>
      <c r="U118" s="410"/>
      <c r="V118" s="492" t="str">
        <f>IF(AND('BR3'!$K$2="ACTIVE",'BR3'!H118&gt;0),"Yes",IF(AND('BR2'!$K$2="ACTIVE",'BR2'!H118&gt;0),"Yes",IF(AND('BR1'!$K$2="ACTIVE",'BR1'!H118&gt;0),"Yes",IF(AND('ORIGINAL BUDGET'!$K$2="ACTIVE",'ORIGINAL BUDGET'!H118&gt;0),"Yes",""))))</f>
        <v/>
      </c>
      <c r="W118" s="325"/>
      <c r="X118" s="325" t="str">
        <f>IF(AND('BR3'!$K$2="ACTIVE",'BR3'!J118&gt;0),"Yes",IF(AND('BR2'!$K$2="ACTIVE",'BR2'!J118&gt;0),"Yes",IF(AND('BR1'!$K$2="ACTIVE",'BR1'!J118&gt;0),"Yes",IF(AND('ORIGINAL BUDGET'!$K$2="ACTIVE",'ORIGINAL BUDGET'!J118&gt;0),"Yes",""))))</f>
        <v/>
      </c>
      <c r="Y118" s="325"/>
      <c r="Z118" s="325" t="str">
        <f>IF(AND('BR3'!$K$2="ACTIVE",'BR3'!L118&gt;0),"Yes",IF(AND('BR2'!$K$2="ACTIVE",'BR2'!L118&gt;0),"Yes",IF(AND('BR1'!$K$2="ACTIVE",'BR1'!L118&gt;0),"Yes",IF(AND('ORIGINAL BUDGET'!$K$2="ACTIVE",'ORIGINAL BUDGET'!L118&gt;0),"Yes",""))))</f>
        <v/>
      </c>
      <c r="AA118" s="325"/>
      <c r="AB118" s="325" t="str">
        <f>IF(AND('BR3'!$K$2="ACTIVE",'BR3'!N118&gt;0),"Yes",IF(AND('BR2'!$K$2="ACTIVE",'BR2'!N118&gt;0),"Yes",IF(AND('BR1'!$K$2="ACTIVE",'BR1'!N118&gt;0),"Yes",IF(AND('ORIGINAL BUDGET'!$K$2="ACTIVE",'ORIGINAL BUDGET'!N118&gt;0),"Yes",""))))</f>
        <v/>
      </c>
      <c r="AC118" s="325"/>
      <c r="AD118" s="325" t="str">
        <f>IF(AND('BR3'!$K$2="ACTIVE",'BR3'!P118&gt;0),"Yes",IF(AND('BR2'!$K$2="ACTIVE",'BR2'!P118&gt;0),"Yes",IF(AND('BR1'!$K$2="ACTIVE",'BR1'!P118&gt;0),"Yes",IF(AND('ORIGINAL BUDGET'!$K$2="ACTIVE",'ORIGINAL BUDGET'!P118&gt;0),"Yes",""))))</f>
        <v/>
      </c>
      <c r="AE118" s="325"/>
      <c r="AF118" s="325" t="str">
        <f>IF(AND('BR3'!$K$2="ACTIVE",'BR3'!R118&gt;0),"Yes",IF(AND('BR2'!$K$2="ACTIVE",'BR2'!R118&gt;0),"Yes",IF(AND('BR1'!$K$2="ACTIVE",'BR1'!R118&gt;0),"Yes",IF(AND('ORIGINAL BUDGET'!$K$2="ACTIVE",'ORIGINAL BUDGET'!R118&gt;0),"Yes",""))))</f>
        <v/>
      </c>
      <c r="AG118" s="325"/>
      <c r="AH118" s="493" t="str">
        <f>IF(AND('BR3'!$K$2="ACTIVE",'BR3'!T118&gt;0),"Yes",IF(AND('BR2'!$K$2="ACTIVE",'BR2'!T118&gt;0),"Yes",IF(AND('BR1'!$K$2="ACTIVE",'BR1'!T118&gt;0),"Yes",IF(AND('ORIGINAL BUDGET'!$K$2="ACTIVE",'ORIGINAL BUDGET'!T118&gt;0),"Yes",""))))</f>
        <v/>
      </c>
      <c r="AI118" s="500"/>
      <c r="AL118" s="221"/>
      <c r="AM118" s="221"/>
      <c r="AN118" s="221"/>
      <c r="AO118" s="221"/>
      <c r="AP118" s="221"/>
      <c r="AQ118" s="221"/>
      <c r="AR118" s="57"/>
      <c r="AY118" s="1104"/>
    </row>
    <row r="119" spans="1:51" ht="23.25" customHeight="1">
      <c r="A119" s="122">
        <v>2</v>
      </c>
      <c r="B119" s="1726">
        <f>IF($L$2="","",IF($L$2="ORIGINAL",'ORIGINAL BUDGET'!$B119,IF($L$2="BR1",'BR1'!$B119,IF($L$2="BR2",'BR2'!$B119,IF($L$2="BR3",'BR3'!$B119)))))</f>
        <v>0</v>
      </c>
      <c r="C119" s="1727">
        <f>IF($L$2="","",IF($L$2="ORIGINAL",'ORIGINAL BUDGET'!$B119,IF($L$2="BR1",'BR1'!$B119,IF($L$2="BR2",'BR2'!$B119,IF($L$2="BR3",'BR3'!$B119)))))</f>
        <v>0</v>
      </c>
      <c r="D119" s="1727">
        <f>IF($L$2="","",IF($L$2="ORIGINAL",'ORIGINAL BUDGET'!$B119,IF($L$2="BR1",'BR1'!$B119,IF($L$2="BR2",'BR2'!$B119,IF($L$2="BR3",'BR3'!$B119)))))</f>
        <v>0</v>
      </c>
      <c r="E119" s="1728">
        <f>IF($L$2="","",IF($L$2="ORIGINAL",'ORIGINAL BUDGET'!$B119,IF($L$2="BR1",'BR1'!$B119,IF($L$2="BR2",'BR2'!$B119,IF($L$2="BR3",'BR3'!$B119)))))</f>
        <v>0</v>
      </c>
      <c r="F119" s="612"/>
      <c r="G119" s="847" t="str">
        <f t="shared" si="45"/>
        <v/>
      </c>
      <c r="H119" s="810">
        <f t="shared" si="46"/>
        <v>0</v>
      </c>
      <c r="I119" s="840"/>
      <c r="J119" s="810">
        <f t="shared" ref="J119:J132" si="49">I119*F119</f>
        <v>0</v>
      </c>
      <c r="K119" s="842"/>
      <c r="L119" s="810">
        <f t="shared" ref="L119:L132" si="50">K119*F119</f>
        <v>0</v>
      </c>
      <c r="M119" s="842"/>
      <c r="N119" s="810">
        <f t="shared" ref="N119:N132" si="51">M119*F119</f>
        <v>0</v>
      </c>
      <c r="O119" s="842"/>
      <c r="P119" s="810">
        <f t="shared" ref="P119:P132" si="52">O119*F119</f>
        <v>0</v>
      </c>
      <c r="Q119" s="842"/>
      <c r="R119" s="810">
        <f t="shared" si="47"/>
        <v>0</v>
      </c>
      <c r="S119" s="842"/>
      <c r="T119" s="810">
        <f t="shared" si="48"/>
        <v>0</v>
      </c>
      <c r="U119" s="410"/>
      <c r="V119" s="492" t="str">
        <f>IF(AND('BR3'!$K$2="ACTIVE",'BR3'!H119&gt;0),"Yes",IF(AND('BR2'!$K$2="ACTIVE",'BR2'!H119&gt;0),"Yes",IF(AND('BR1'!$K$2="ACTIVE",'BR1'!H119&gt;0),"Yes",IF(AND('ORIGINAL BUDGET'!$K$2="ACTIVE",'ORIGINAL BUDGET'!H119&gt;0),"Yes",""))))</f>
        <v/>
      </c>
      <c r="W119" s="325"/>
      <c r="X119" s="325" t="str">
        <f>IF(AND('BR3'!$K$2="ACTIVE",'BR3'!J119&gt;0),"Yes",IF(AND('BR2'!$K$2="ACTIVE",'BR2'!J119&gt;0),"Yes",IF(AND('BR1'!$K$2="ACTIVE",'BR1'!J119&gt;0),"Yes",IF(AND('ORIGINAL BUDGET'!$K$2="ACTIVE",'ORIGINAL BUDGET'!J119&gt;0),"Yes",""))))</f>
        <v/>
      </c>
      <c r="Y119" s="325"/>
      <c r="Z119" s="325" t="str">
        <f>IF(AND('BR3'!$K$2="ACTIVE",'BR3'!L119&gt;0),"Yes",IF(AND('BR2'!$K$2="ACTIVE",'BR2'!L119&gt;0),"Yes",IF(AND('BR1'!$K$2="ACTIVE",'BR1'!L119&gt;0),"Yes",IF(AND('ORIGINAL BUDGET'!$K$2="ACTIVE",'ORIGINAL BUDGET'!L119&gt;0),"Yes",""))))</f>
        <v/>
      </c>
      <c r="AA119" s="325"/>
      <c r="AB119" s="325" t="str">
        <f>IF(AND('BR3'!$K$2="ACTIVE",'BR3'!N119&gt;0),"Yes",IF(AND('BR2'!$K$2="ACTIVE",'BR2'!N119&gt;0),"Yes",IF(AND('BR1'!$K$2="ACTIVE",'BR1'!N119&gt;0),"Yes",IF(AND('ORIGINAL BUDGET'!$K$2="ACTIVE",'ORIGINAL BUDGET'!N119&gt;0),"Yes",""))))</f>
        <v/>
      </c>
      <c r="AC119" s="325"/>
      <c r="AD119" s="325" t="str">
        <f>IF(AND('BR3'!$K$2="ACTIVE",'BR3'!P119&gt;0),"Yes",IF(AND('BR2'!$K$2="ACTIVE",'BR2'!P119&gt;0),"Yes",IF(AND('BR1'!$K$2="ACTIVE",'BR1'!P119&gt;0),"Yes",IF(AND('ORIGINAL BUDGET'!$K$2="ACTIVE",'ORIGINAL BUDGET'!P119&gt;0),"Yes",""))))</f>
        <v/>
      </c>
      <c r="AE119" s="325"/>
      <c r="AF119" s="325" t="str">
        <f>IF(AND('BR3'!$K$2="ACTIVE",'BR3'!R119&gt;0),"Yes",IF(AND('BR2'!$K$2="ACTIVE",'BR2'!R119&gt;0),"Yes",IF(AND('BR1'!$K$2="ACTIVE",'BR1'!R119&gt;0),"Yes",IF(AND('ORIGINAL BUDGET'!$K$2="ACTIVE",'ORIGINAL BUDGET'!R119&gt;0),"Yes",""))))</f>
        <v/>
      </c>
      <c r="AG119" s="325"/>
      <c r="AH119" s="493" t="str">
        <f>IF(AND('BR3'!$K$2="ACTIVE",'BR3'!T119&gt;0),"Yes",IF(AND('BR2'!$K$2="ACTIVE",'BR2'!T119&gt;0),"Yes",IF(AND('BR1'!$K$2="ACTIVE",'BR1'!T119&gt;0),"Yes",IF(AND('ORIGINAL BUDGET'!$K$2="ACTIVE",'ORIGINAL BUDGET'!T119&gt;0),"Yes",""))))</f>
        <v/>
      </c>
      <c r="AI119" s="500"/>
      <c r="AL119" s="221"/>
      <c r="AM119" s="221"/>
      <c r="AN119" s="221"/>
      <c r="AO119" s="221"/>
      <c r="AP119" s="221"/>
      <c r="AQ119" s="221"/>
      <c r="AR119" s="57"/>
      <c r="AY119" s="1104"/>
    </row>
    <row r="120" spans="1:51" ht="23.25" customHeight="1">
      <c r="A120" s="122">
        <v>3</v>
      </c>
      <c r="B120" s="1726">
        <f>IF($L$2="","",IF($L$2="ORIGINAL",'ORIGINAL BUDGET'!$B120,IF($L$2="BR1",'BR1'!$B120,IF($L$2="BR2",'BR2'!$B120,IF($L$2="BR3",'BR3'!$B120)))))</f>
        <v>0</v>
      </c>
      <c r="C120" s="1727">
        <f>IF($L$2="","",IF($L$2="ORIGINAL",'ORIGINAL BUDGET'!$B120,IF($L$2="BR1",'BR1'!$B120,IF($L$2="BR2",'BR2'!$B120,IF($L$2="BR3",'BR3'!$B120)))))</f>
        <v>0</v>
      </c>
      <c r="D120" s="1727">
        <f>IF($L$2="","",IF($L$2="ORIGINAL",'ORIGINAL BUDGET'!$B120,IF($L$2="BR1",'BR1'!$B120,IF($L$2="BR2",'BR2'!$B120,IF($L$2="BR3",'BR3'!$B120)))))</f>
        <v>0</v>
      </c>
      <c r="E120" s="1728">
        <f>IF($L$2="","",IF($L$2="ORIGINAL",'ORIGINAL BUDGET'!$B120,IF($L$2="BR1",'BR1'!$B120,IF($L$2="BR2",'BR2'!$B120,IF($L$2="BR3",'BR3'!$B120)))))</f>
        <v>0</v>
      </c>
      <c r="F120" s="612"/>
      <c r="G120" s="847" t="str">
        <f t="shared" si="45"/>
        <v/>
      </c>
      <c r="H120" s="810">
        <f t="shared" si="46"/>
        <v>0</v>
      </c>
      <c r="I120" s="840"/>
      <c r="J120" s="810">
        <f t="shared" si="49"/>
        <v>0</v>
      </c>
      <c r="K120" s="842"/>
      <c r="L120" s="810">
        <f t="shared" si="50"/>
        <v>0</v>
      </c>
      <c r="M120" s="842"/>
      <c r="N120" s="810">
        <f t="shared" si="51"/>
        <v>0</v>
      </c>
      <c r="O120" s="842"/>
      <c r="P120" s="810">
        <f t="shared" si="52"/>
        <v>0</v>
      </c>
      <c r="Q120" s="842"/>
      <c r="R120" s="810">
        <f t="shared" si="47"/>
        <v>0</v>
      </c>
      <c r="S120" s="842"/>
      <c r="T120" s="810">
        <f t="shared" si="48"/>
        <v>0</v>
      </c>
      <c r="U120" s="410"/>
      <c r="V120" s="492" t="str">
        <f>IF(AND('BR3'!$K$2="ACTIVE",'BR3'!H120&gt;0),"Yes",IF(AND('BR2'!$K$2="ACTIVE",'BR2'!H120&gt;0),"Yes",IF(AND('BR1'!$K$2="ACTIVE",'BR1'!H120&gt;0),"Yes",IF(AND('ORIGINAL BUDGET'!$K$2="ACTIVE",'ORIGINAL BUDGET'!H120&gt;0),"Yes",""))))</f>
        <v/>
      </c>
      <c r="W120" s="325"/>
      <c r="X120" s="325" t="str">
        <f>IF(AND('BR3'!$K$2="ACTIVE",'BR3'!J120&gt;0),"Yes",IF(AND('BR2'!$K$2="ACTIVE",'BR2'!J120&gt;0),"Yes",IF(AND('BR1'!$K$2="ACTIVE",'BR1'!J120&gt;0),"Yes",IF(AND('ORIGINAL BUDGET'!$K$2="ACTIVE",'ORIGINAL BUDGET'!J120&gt;0),"Yes",""))))</f>
        <v/>
      </c>
      <c r="Y120" s="325"/>
      <c r="Z120" s="325" t="str">
        <f>IF(AND('BR3'!$K$2="ACTIVE",'BR3'!L120&gt;0),"Yes",IF(AND('BR2'!$K$2="ACTIVE",'BR2'!L120&gt;0),"Yes",IF(AND('BR1'!$K$2="ACTIVE",'BR1'!L120&gt;0),"Yes",IF(AND('ORIGINAL BUDGET'!$K$2="ACTIVE",'ORIGINAL BUDGET'!L120&gt;0),"Yes",""))))</f>
        <v/>
      </c>
      <c r="AA120" s="325"/>
      <c r="AB120" s="325" t="str">
        <f>IF(AND('BR3'!$K$2="ACTIVE",'BR3'!N120&gt;0),"Yes",IF(AND('BR2'!$K$2="ACTIVE",'BR2'!N120&gt;0),"Yes",IF(AND('BR1'!$K$2="ACTIVE",'BR1'!N120&gt;0),"Yes",IF(AND('ORIGINAL BUDGET'!$K$2="ACTIVE",'ORIGINAL BUDGET'!N120&gt;0),"Yes",""))))</f>
        <v/>
      </c>
      <c r="AC120" s="325"/>
      <c r="AD120" s="325" t="str">
        <f>IF(AND('BR3'!$K$2="ACTIVE",'BR3'!P120&gt;0),"Yes",IF(AND('BR2'!$K$2="ACTIVE",'BR2'!P120&gt;0),"Yes",IF(AND('BR1'!$K$2="ACTIVE",'BR1'!P120&gt;0),"Yes",IF(AND('ORIGINAL BUDGET'!$K$2="ACTIVE",'ORIGINAL BUDGET'!P120&gt;0),"Yes",""))))</f>
        <v/>
      </c>
      <c r="AE120" s="325"/>
      <c r="AF120" s="325" t="str">
        <f>IF(AND('BR3'!$K$2="ACTIVE",'BR3'!R120&gt;0),"Yes",IF(AND('BR2'!$K$2="ACTIVE",'BR2'!R120&gt;0),"Yes",IF(AND('BR1'!$K$2="ACTIVE",'BR1'!R120&gt;0),"Yes",IF(AND('ORIGINAL BUDGET'!$K$2="ACTIVE",'ORIGINAL BUDGET'!R120&gt;0),"Yes",""))))</f>
        <v/>
      </c>
      <c r="AG120" s="325"/>
      <c r="AH120" s="493" t="str">
        <f>IF(AND('BR3'!$K$2="ACTIVE",'BR3'!T120&gt;0),"Yes",IF(AND('BR2'!$K$2="ACTIVE",'BR2'!T120&gt;0),"Yes",IF(AND('BR1'!$K$2="ACTIVE",'BR1'!T120&gt;0),"Yes",IF(AND('ORIGINAL BUDGET'!$K$2="ACTIVE",'ORIGINAL BUDGET'!T120&gt;0),"Yes",""))))</f>
        <v/>
      </c>
      <c r="AI120" s="500"/>
      <c r="AK120" s="221"/>
      <c r="AL120" s="221"/>
      <c r="AM120" s="221"/>
      <c r="AN120" s="221"/>
      <c r="AO120" s="221"/>
      <c r="AP120" s="221"/>
      <c r="AQ120" s="221"/>
      <c r="AR120" s="57"/>
      <c r="AU120" s="2"/>
      <c r="AV120" s="2"/>
      <c r="AW120" s="2"/>
      <c r="AX120" s="2"/>
      <c r="AY120" s="1104"/>
    </row>
    <row r="121" spans="1:51" ht="23.25" customHeight="1">
      <c r="A121" s="122">
        <v>4</v>
      </c>
      <c r="B121" s="1726">
        <f>IF($L$2="","",IF($L$2="ORIGINAL",'ORIGINAL BUDGET'!$B121,IF($L$2="BR1",'BR1'!$B121,IF($L$2="BR2",'BR2'!$B121,IF($L$2="BR3",'BR3'!$B121)))))</f>
        <v>0</v>
      </c>
      <c r="C121" s="1727">
        <f>IF($L$2="","",IF($L$2="ORIGINAL",'ORIGINAL BUDGET'!$B121,IF($L$2="BR1",'BR1'!$B121,IF($L$2="BR2",'BR2'!$B121,IF($L$2="BR3",'BR3'!$B121)))))</f>
        <v>0</v>
      </c>
      <c r="D121" s="1727">
        <f>IF($L$2="","",IF($L$2="ORIGINAL",'ORIGINAL BUDGET'!$B121,IF($L$2="BR1",'BR1'!$B121,IF($L$2="BR2",'BR2'!$B121,IF($L$2="BR3",'BR3'!$B121)))))</f>
        <v>0</v>
      </c>
      <c r="E121" s="1728">
        <f>IF($L$2="","",IF($L$2="ORIGINAL",'ORIGINAL BUDGET'!$B121,IF($L$2="BR1",'BR1'!$B121,IF($L$2="BR2",'BR2'!$B121,IF($L$2="BR3",'BR3'!$B121)))))</f>
        <v>0</v>
      </c>
      <c r="F121" s="612"/>
      <c r="G121" s="847" t="str">
        <f t="shared" si="45"/>
        <v/>
      </c>
      <c r="H121" s="810">
        <f t="shared" si="46"/>
        <v>0</v>
      </c>
      <c r="I121" s="840"/>
      <c r="J121" s="810">
        <f t="shared" si="49"/>
        <v>0</v>
      </c>
      <c r="K121" s="842"/>
      <c r="L121" s="810">
        <f t="shared" si="50"/>
        <v>0</v>
      </c>
      <c r="M121" s="842"/>
      <c r="N121" s="810">
        <f t="shared" si="51"/>
        <v>0</v>
      </c>
      <c r="O121" s="842"/>
      <c r="P121" s="810">
        <f t="shared" si="52"/>
        <v>0</v>
      </c>
      <c r="Q121" s="842"/>
      <c r="R121" s="810">
        <f t="shared" si="47"/>
        <v>0</v>
      </c>
      <c r="S121" s="842"/>
      <c r="T121" s="810">
        <f t="shared" si="48"/>
        <v>0</v>
      </c>
      <c r="U121" s="410"/>
      <c r="V121" s="492" t="str">
        <f>IF(AND('BR3'!$K$2="ACTIVE",'BR3'!H121&gt;0),"Yes",IF(AND('BR2'!$K$2="ACTIVE",'BR2'!H121&gt;0),"Yes",IF(AND('BR1'!$K$2="ACTIVE",'BR1'!H121&gt;0),"Yes",IF(AND('ORIGINAL BUDGET'!$K$2="ACTIVE",'ORIGINAL BUDGET'!H121&gt;0),"Yes",""))))</f>
        <v/>
      </c>
      <c r="W121" s="325"/>
      <c r="X121" s="325" t="str">
        <f>IF(AND('BR3'!$K$2="ACTIVE",'BR3'!J121&gt;0),"Yes",IF(AND('BR2'!$K$2="ACTIVE",'BR2'!J121&gt;0),"Yes",IF(AND('BR1'!$K$2="ACTIVE",'BR1'!J121&gt;0),"Yes",IF(AND('ORIGINAL BUDGET'!$K$2="ACTIVE",'ORIGINAL BUDGET'!J121&gt;0),"Yes",""))))</f>
        <v/>
      </c>
      <c r="Y121" s="325"/>
      <c r="Z121" s="325" t="str">
        <f>IF(AND('BR3'!$K$2="ACTIVE",'BR3'!L121&gt;0),"Yes",IF(AND('BR2'!$K$2="ACTIVE",'BR2'!L121&gt;0),"Yes",IF(AND('BR1'!$K$2="ACTIVE",'BR1'!L121&gt;0),"Yes",IF(AND('ORIGINAL BUDGET'!$K$2="ACTIVE",'ORIGINAL BUDGET'!L121&gt;0),"Yes",""))))</f>
        <v/>
      </c>
      <c r="AA121" s="325"/>
      <c r="AB121" s="325" t="str">
        <f>IF(AND('BR3'!$K$2="ACTIVE",'BR3'!N121&gt;0),"Yes",IF(AND('BR2'!$K$2="ACTIVE",'BR2'!N121&gt;0),"Yes",IF(AND('BR1'!$K$2="ACTIVE",'BR1'!N121&gt;0),"Yes",IF(AND('ORIGINAL BUDGET'!$K$2="ACTIVE",'ORIGINAL BUDGET'!N121&gt;0),"Yes",""))))</f>
        <v/>
      </c>
      <c r="AC121" s="325"/>
      <c r="AD121" s="325" t="str">
        <f>IF(AND('BR3'!$K$2="ACTIVE",'BR3'!P121&gt;0),"Yes",IF(AND('BR2'!$K$2="ACTIVE",'BR2'!P121&gt;0),"Yes",IF(AND('BR1'!$K$2="ACTIVE",'BR1'!P121&gt;0),"Yes",IF(AND('ORIGINAL BUDGET'!$K$2="ACTIVE",'ORIGINAL BUDGET'!P121&gt;0),"Yes",""))))</f>
        <v/>
      </c>
      <c r="AE121" s="325"/>
      <c r="AF121" s="325" t="str">
        <f>IF(AND('BR3'!$K$2="ACTIVE",'BR3'!R121&gt;0),"Yes",IF(AND('BR2'!$K$2="ACTIVE",'BR2'!R121&gt;0),"Yes",IF(AND('BR1'!$K$2="ACTIVE",'BR1'!R121&gt;0),"Yes",IF(AND('ORIGINAL BUDGET'!$K$2="ACTIVE",'ORIGINAL BUDGET'!R121&gt;0),"Yes",""))))</f>
        <v/>
      </c>
      <c r="AG121" s="325"/>
      <c r="AH121" s="493" t="str">
        <f>IF(AND('BR3'!$K$2="ACTIVE",'BR3'!T121&gt;0),"Yes",IF(AND('BR2'!$K$2="ACTIVE",'BR2'!T121&gt;0),"Yes",IF(AND('BR1'!$K$2="ACTIVE",'BR1'!T121&gt;0),"Yes",IF(AND('ORIGINAL BUDGET'!$K$2="ACTIVE",'ORIGINAL BUDGET'!T121&gt;0),"Yes",""))))</f>
        <v/>
      </c>
      <c r="AI121" s="500"/>
      <c r="AK121" s="221"/>
      <c r="AL121" s="221"/>
      <c r="AM121" s="221"/>
      <c r="AN121" s="221"/>
      <c r="AO121" s="221"/>
      <c r="AP121" s="221"/>
      <c r="AQ121" s="221"/>
      <c r="AR121" s="57"/>
      <c r="AU121" s="2"/>
      <c r="AV121" s="2"/>
      <c r="AW121" s="2"/>
      <c r="AX121" s="2"/>
      <c r="AY121" s="1104"/>
    </row>
    <row r="122" spans="1:51" ht="23.25" customHeight="1" thickBot="1">
      <c r="A122" s="122">
        <v>5</v>
      </c>
      <c r="B122" s="1726">
        <f>IF($L$2="","",IF($L$2="ORIGINAL",'ORIGINAL BUDGET'!$B122,IF($L$2="BR1",'BR1'!$B122,IF($L$2="BR2",'BR2'!$B122,IF($L$2="BR3",'BR3'!$B122)))))</f>
        <v>0</v>
      </c>
      <c r="C122" s="1727">
        <f>IF($L$2="","",IF($L$2="ORIGINAL",'ORIGINAL BUDGET'!$B122,IF($L$2="BR1",'BR1'!$B122,IF($L$2="BR2",'BR2'!$B122,IF($L$2="BR3",'BR3'!$B122)))))</f>
        <v>0</v>
      </c>
      <c r="D122" s="1727">
        <f>IF($L$2="","",IF($L$2="ORIGINAL",'ORIGINAL BUDGET'!$B122,IF($L$2="BR1",'BR1'!$B122,IF($L$2="BR2",'BR2'!$B122,IF($L$2="BR3",'BR3'!$B122)))))</f>
        <v>0</v>
      </c>
      <c r="E122" s="1728">
        <f>IF($L$2="","",IF($L$2="ORIGINAL",'ORIGINAL BUDGET'!$B122,IF($L$2="BR1",'BR1'!$B122,IF($L$2="BR2",'BR2'!$B122,IF($L$2="BR3",'BR3'!$B122)))))</f>
        <v>0</v>
      </c>
      <c r="F122" s="612"/>
      <c r="G122" s="847" t="str">
        <f t="shared" si="45"/>
        <v/>
      </c>
      <c r="H122" s="810">
        <f t="shared" si="46"/>
        <v>0</v>
      </c>
      <c r="I122" s="840"/>
      <c r="J122" s="810">
        <f t="shared" si="49"/>
        <v>0</v>
      </c>
      <c r="K122" s="842"/>
      <c r="L122" s="810">
        <f t="shared" si="50"/>
        <v>0</v>
      </c>
      <c r="M122" s="842"/>
      <c r="N122" s="810">
        <f t="shared" si="51"/>
        <v>0</v>
      </c>
      <c r="O122" s="842"/>
      <c r="P122" s="810">
        <f t="shared" si="52"/>
        <v>0</v>
      </c>
      <c r="Q122" s="842"/>
      <c r="R122" s="810">
        <f t="shared" si="47"/>
        <v>0</v>
      </c>
      <c r="S122" s="842"/>
      <c r="T122" s="810">
        <f t="shared" si="48"/>
        <v>0</v>
      </c>
      <c r="U122" s="410"/>
      <c r="V122" s="492" t="str">
        <f>IF(AND('BR3'!$K$2="ACTIVE",'BR3'!H122&gt;0),"Yes",IF(AND('BR2'!$K$2="ACTIVE",'BR2'!H122&gt;0),"Yes",IF(AND('BR1'!$K$2="ACTIVE",'BR1'!H122&gt;0),"Yes",IF(AND('ORIGINAL BUDGET'!$K$2="ACTIVE",'ORIGINAL BUDGET'!H122&gt;0),"Yes",""))))</f>
        <v/>
      </c>
      <c r="W122" s="325"/>
      <c r="X122" s="325" t="str">
        <f>IF(AND('BR3'!$K$2="ACTIVE",'BR3'!J122&gt;0),"Yes",IF(AND('BR2'!$K$2="ACTIVE",'BR2'!J122&gt;0),"Yes",IF(AND('BR1'!$K$2="ACTIVE",'BR1'!J122&gt;0),"Yes",IF(AND('ORIGINAL BUDGET'!$K$2="ACTIVE",'ORIGINAL BUDGET'!J122&gt;0),"Yes",""))))</f>
        <v/>
      </c>
      <c r="Y122" s="325"/>
      <c r="Z122" s="325" t="str">
        <f>IF(AND('BR3'!$K$2="ACTIVE",'BR3'!L122&gt;0),"Yes",IF(AND('BR2'!$K$2="ACTIVE",'BR2'!L122&gt;0),"Yes",IF(AND('BR1'!$K$2="ACTIVE",'BR1'!L122&gt;0),"Yes",IF(AND('ORIGINAL BUDGET'!$K$2="ACTIVE",'ORIGINAL BUDGET'!L122&gt;0),"Yes",""))))</f>
        <v/>
      </c>
      <c r="AA122" s="325"/>
      <c r="AB122" s="325" t="str">
        <f>IF(AND('BR3'!$K$2="ACTIVE",'BR3'!N122&gt;0),"Yes",IF(AND('BR2'!$K$2="ACTIVE",'BR2'!N122&gt;0),"Yes",IF(AND('BR1'!$K$2="ACTIVE",'BR1'!N122&gt;0),"Yes",IF(AND('ORIGINAL BUDGET'!$K$2="ACTIVE",'ORIGINAL BUDGET'!N122&gt;0),"Yes",""))))</f>
        <v/>
      </c>
      <c r="AC122" s="325"/>
      <c r="AD122" s="325" t="str">
        <f>IF(AND('BR3'!$K$2="ACTIVE",'BR3'!P122&gt;0),"Yes",IF(AND('BR2'!$K$2="ACTIVE",'BR2'!P122&gt;0),"Yes",IF(AND('BR1'!$K$2="ACTIVE",'BR1'!P122&gt;0),"Yes",IF(AND('ORIGINAL BUDGET'!$K$2="ACTIVE",'ORIGINAL BUDGET'!P122&gt;0),"Yes",""))))</f>
        <v/>
      </c>
      <c r="AE122" s="325"/>
      <c r="AF122" s="325" t="str">
        <f>IF(AND('BR3'!$K$2="ACTIVE",'BR3'!R122&gt;0),"Yes",IF(AND('BR2'!$K$2="ACTIVE",'BR2'!R122&gt;0),"Yes",IF(AND('BR1'!$K$2="ACTIVE",'BR1'!R122&gt;0),"Yes",IF(AND('ORIGINAL BUDGET'!$K$2="ACTIVE",'ORIGINAL BUDGET'!R122&gt;0),"Yes",""))))</f>
        <v/>
      </c>
      <c r="AG122" s="325"/>
      <c r="AH122" s="493" t="str">
        <f>IF(AND('BR3'!$K$2="ACTIVE",'BR3'!T122&gt;0),"Yes",IF(AND('BR2'!$K$2="ACTIVE",'BR2'!T122&gt;0),"Yes",IF(AND('BR1'!$K$2="ACTIVE",'BR1'!T122&gt;0),"Yes",IF(AND('ORIGINAL BUDGET'!$K$2="ACTIVE",'ORIGINAL BUDGET'!T122&gt;0),"Yes",""))))</f>
        <v/>
      </c>
      <c r="AI122" s="500"/>
      <c r="AK122" s="221"/>
      <c r="AL122" s="221"/>
      <c r="AM122" s="221"/>
      <c r="AN122" s="221"/>
      <c r="AO122" s="221"/>
      <c r="AP122" s="221"/>
      <c r="AQ122" s="221"/>
      <c r="AR122" s="57"/>
      <c r="AU122" s="2"/>
      <c r="AV122" s="2"/>
      <c r="AW122" s="2"/>
      <c r="AX122" s="2"/>
      <c r="AY122" s="1104"/>
    </row>
    <row r="123" spans="1:51" ht="23.25" hidden="1" customHeight="1">
      <c r="A123" s="122">
        <v>6</v>
      </c>
      <c r="B123" s="1726">
        <f>IF($L$2="","",IF($L$2="ORIGINAL",'ORIGINAL BUDGET'!$B123,IF($L$2="BR1",'BR1'!$B123,IF($L$2="BR2",'BR2'!$B123,IF($L$2="BR3",'BR3'!$B123)))))</f>
        <v>0</v>
      </c>
      <c r="C123" s="1727">
        <f>IF($L$2="","",IF($L$2="ORIGINAL",'ORIGINAL BUDGET'!$B123,IF($L$2="BR1",'BR1'!$B123,IF($L$2="BR2",'BR2'!$B123,IF($L$2="BR3",'BR3'!$B123)))))</f>
        <v>0</v>
      </c>
      <c r="D123" s="1727">
        <f>IF($L$2="","",IF($L$2="ORIGINAL",'ORIGINAL BUDGET'!$B123,IF($L$2="BR1",'BR1'!$B123,IF($L$2="BR2",'BR2'!$B123,IF($L$2="BR3",'BR3'!$B123)))))</f>
        <v>0</v>
      </c>
      <c r="E123" s="1728">
        <f>IF($L$2="","",IF($L$2="ORIGINAL",'ORIGINAL BUDGET'!$B123,IF($L$2="BR1",'BR1'!$B123,IF($L$2="BR2",'BR2'!$B123,IF($L$2="BR3",'BR3'!$B123)))))</f>
        <v>0</v>
      </c>
      <c r="F123" s="612"/>
      <c r="G123" s="847" t="str">
        <f t="shared" si="45"/>
        <v/>
      </c>
      <c r="H123" s="810">
        <f t="shared" si="46"/>
        <v>0</v>
      </c>
      <c r="I123" s="840"/>
      <c r="J123" s="810">
        <f t="shared" si="49"/>
        <v>0</v>
      </c>
      <c r="K123" s="842"/>
      <c r="L123" s="810">
        <f t="shared" si="50"/>
        <v>0</v>
      </c>
      <c r="M123" s="842"/>
      <c r="N123" s="810">
        <f t="shared" si="51"/>
        <v>0</v>
      </c>
      <c r="O123" s="842"/>
      <c r="P123" s="810">
        <f t="shared" si="52"/>
        <v>0</v>
      </c>
      <c r="Q123" s="842"/>
      <c r="R123" s="810">
        <f t="shared" si="47"/>
        <v>0</v>
      </c>
      <c r="S123" s="842"/>
      <c r="T123" s="810">
        <f t="shared" si="48"/>
        <v>0</v>
      </c>
      <c r="U123" s="410"/>
      <c r="V123" s="492" t="str">
        <f>IF(AND('BR3'!$K$2="ACTIVE",'BR3'!H123&gt;0),"Yes",IF(AND('BR2'!$K$2="ACTIVE",'BR2'!H123&gt;0),"Yes",IF(AND('BR1'!$K$2="ACTIVE",'BR1'!H123&gt;0),"Yes",IF(AND('ORIGINAL BUDGET'!$K$2="ACTIVE",'ORIGINAL BUDGET'!H123&gt;0),"Yes",""))))</f>
        <v/>
      </c>
      <c r="W123" s="325"/>
      <c r="X123" s="325" t="str">
        <f>IF(AND('BR3'!$K$2="ACTIVE",'BR3'!J123&gt;0),"Yes",IF(AND('BR2'!$K$2="ACTIVE",'BR2'!J123&gt;0),"Yes",IF(AND('BR1'!$K$2="ACTIVE",'BR1'!J123&gt;0),"Yes",IF(AND('ORIGINAL BUDGET'!$K$2="ACTIVE",'ORIGINAL BUDGET'!J123&gt;0),"Yes",""))))</f>
        <v/>
      </c>
      <c r="Y123" s="325"/>
      <c r="Z123" s="325" t="str">
        <f>IF(AND('BR3'!$K$2="ACTIVE",'BR3'!L123&gt;0),"Yes",IF(AND('BR2'!$K$2="ACTIVE",'BR2'!L123&gt;0),"Yes",IF(AND('BR1'!$K$2="ACTIVE",'BR1'!L123&gt;0),"Yes",IF(AND('ORIGINAL BUDGET'!$K$2="ACTIVE",'ORIGINAL BUDGET'!L123&gt;0),"Yes",""))))</f>
        <v/>
      </c>
      <c r="AA123" s="325"/>
      <c r="AB123" s="325" t="str">
        <f>IF(AND('BR3'!$K$2="ACTIVE",'BR3'!N123&gt;0),"Yes",IF(AND('BR2'!$K$2="ACTIVE",'BR2'!N123&gt;0),"Yes",IF(AND('BR1'!$K$2="ACTIVE",'BR1'!N123&gt;0),"Yes",IF(AND('ORIGINAL BUDGET'!$K$2="ACTIVE",'ORIGINAL BUDGET'!N123&gt;0),"Yes",""))))</f>
        <v/>
      </c>
      <c r="AC123" s="325"/>
      <c r="AD123" s="325" t="str">
        <f>IF(AND('BR3'!$K$2="ACTIVE",'BR3'!P123&gt;0),"Yes",IF(AND('BR2'!$K$2="ACTIVE",'BR2'!P123&gt;0),"Yes",IF(AND('BR1'!$K$2="ACTIVE",'BR1'!P123&gt;0),"Yes",IF(AND('ORIGINAL BUDGET'!$K$2="ACTIVE",'ORIGINAL BUDGET'!P123&gt;0),"Yes",""))))</f>
        <v/>
      </c>
      <c r="AE123" s="325"/>
      <c r="AF123" s="325" t="str">
        <f>IF(AND('BR3'!$K$2="ACTIVE",'BR3'!R123&gt;0),"Yes",IF(AND('BR2'!$K$2="ACTIVE",'BR2'!R123&gt;0),"Yes",IF(AND('BR1'!$K$2="ACTIVE",'BR1'!R123&gt;0),"Yes",IF(AND('ORIGINAL BUDGET'!$K$2="ACTIVE",'ORIGINAL BUDGET'!R123&gt;0),"Yes",""))))</f>
        <v/>
      </c>
      <c r="AG123" s="325"/>
      <c r="AH123" s="493" t="str">
        <f>IF(AND('BR3'!$K$2="ACTIVE",'BR3'!T123&gt;0),"Yes",IF(AND('BR2'!$K$2="ACTIVE",'BR2'!T123&gt;0),"Yes",IF(AND('BR1'!$K$2="ACTIVE",'BR1'!T123&gt;0),"Yes",IF(AND('ORIGINAL BUDGET'!$K$2="ACTIVE",'ORIGINAL BUDGET'!T123&gt;0),"Yes",""))))</f>
        <v/>
      </c>
      <c r="AI123" s="500"/>
      <c r="AK123" s="221"/>
      <c r="AL123" s="221"/>
      <c r="AM123" s="221"/>
      <c r="AN123" s="221"/>
      <c r="AO123" s="221"/>
      <c r="AP123" s="221"/>
      <c r="AQ123" s="221"/>
      <c r="AR123" s="57"/>
      <c r="AU123" s="2"/>
      <c r="AV123" s="2"/>
      <c r="AW123" s="2"/>
      <c r="AX123" s="2"/>
      <c r="AY123" s="1104"/>
    </row>
    <row r="124" spans="1:51" ht="23.25" hidden="1" customHeight="1">
      <c r="A124" s="122">
        <v>7</v>
      </c>
      <c r="B124" s="1726">
        <f>IF($L$2="","",IF($L$2="ORIGINAL",'ORIGINAL BUDGET'!$B124,IF($L$2="BR1",'BR1'!$B124,IF($L$2="BR2",'BR2'!$B124,IF($L$2="BR3",'BR3'!$B124)))))</f>
        <v>0</v>
      </c>
      <c r="C124" s="1727">
        <f>IF($L$2="","",IF($L$2="ORIGINAL",'ORIGINAL BUDGET'!$B124,IF($L$2="BR1",'BR1'!$B124,IF($L$2="BR2",'BR2'!$B124,IF($L$2="BR3",'BR3'!$B124)))))</f>
        <v>0</v>
      </c>
      <c r="D124" s="1727">
        <f>IF($L$2="","",IF($L$2="ORIGINAL",'ORIGINAL BUDGET'!$B124,IF($L$2="BR1",'BR1'!$B124,IF($L$2="BR2",'BR2'!$B124,IF($L$2="BR3",'BR3'!$B124)))))</f>
        <v>0</v>
      </c>
      <c r="E124" s="1728">
        <f>IF($L$2="","",IF($L$2="ORIGINAL",'ORIGINAL BUDGET'!$B124,IF($L$2="BR1",'BR1'!$B124,IF($L$2="BR2",'BR2'!$B124,IF($L$2="BR3",'BR3'!$B124)))))</f>
        <v>0</v>
      </c>
      <c r="F124" s="612"/>
      <c r="G124" s="847" t="str">
        <f t="shared" si="45"/>
        <v/>
      </c>
      <c r="H124" s="810">
        <f t="shared" si="46"/>
        <v>0</v>
      </c>
      <c r="I124" s="840"/>
      <c r="J124" s="810">
        <f t="shared" si="49"/>
        <v>0</v>
      </c>
      <c r="K124" s="843"/>
      <c r="L124" s="810">
        <f t="shared" si="50"/>
        <v>0</v>
      </c>
      <c r="M124" s="843"/>
      <c r="N124" s="810">
        <f t="shared" si="51"/>
        <v>0</v>
      </c>
      <c r="O124" s="843"/>
      <c r="P124" s="810">
        <f t="shared" si="52"/>
        <v>0</v>
      </c>
      <c r="Q124" s="843"/>
      <c r="R124" s="810">
        <f t="shared" si="47"/>
        <v>0</v>
      </c>
      <c r="S124" s="843"/>
      <c r="T124" s="810">
        <f t="shared" si="48"/>
        <v>0</v>
      </c>
      <c r="U124" s="410"/>
      <c r="V124" s="492" t="str">
        <f>IF(AND('BR3'!$K$2="ACTIVE",'BR3'!H124&gt;0),"Yes",IF(AND('BR2'!$K$2="ACTIVE",'BR2'!H124&gt;0),"Yes",IF(AND('BR1'!$K$2="ACTIVE",'BR1'!H124&gt;0),"Yes",IF(AND('ORIGINAL BUDGET'!$K$2="ACTIVE",'ORIGINAL BUDGET'!H124&gt;0),"Yes",""))))</f>
        <v/>
      </c>
      <c r="W124" s="325"/>
      <c r="X124" s="325" t="str">
        <f>IF(AND('BR3'!$K$2="ACTIVE",'BR3'!J124&gt;0),"Yes",IF(AND('BR2'!$K$2="ACTIVE",'BR2'!J124&gt;0),"Yes",IF(AND('BR1'!$K$2="ACTIVE",'BR1'!J124&gt;0),"Yes",IF(AND('ORIGINAL BUDGET'!$K$2="ACTIVE",'ORIGINAL BUDGET'!J124&gt;0),"Yes",""))))</f>
        <v/>
      </c>
      <c r="Y124" s="325"/>
      <c r="Z124" s="325" t="str">
        <f>IF(AND('BR3'!$K$2="ACTIVE",'BR3'!L124&gt;0),"Yes",IF(AND('BR2'!$K$2="ACTIVE",'BR2'!L124&gt;0),"Yes",IF(AND('BR1'!$K$2="ACTIVE",'BR1'!L124&gt;0),"Yes",IF(AND('ORIGINAL BUDGET'!$K$2="ACTIVE",'ORIGINAL BUDGET'!L124&gt;0),"Yes",""))))</f>
        <v/>
      </c>
      <c r="AA124" s="325"/>
      <c r="AB124" s="325" t="str">
        <f>IF(AND('BR3'!$K$2="ACTIVE",'BR3'!N124&gt;0),"Yes",IF(AND('BR2'!$K$2="ACTIVE",'BR2'!N124&gt;0),"Yes",IF(AND('BR1'!$K$2="ACTIVE",'BR1'!N124&gt;0),"Yes",IF(AND('ORIGINAL BUDGET'!$K$2="ACTIVE",'ORIGINAL BUDGET'!N124&gt;0),"Yes",""))))</f>
        <v/>
      </c>
      <c r="AC124" s="325"/>
      <c r="AD124" s="325" t="str">
        <f>IF(AND('BR3'!$K$2="ACTIVE",'BR3'!P124&gt;0),"Yes",IF(AND('BR2'!$K$2="ACTIVE",'BR2'!P124&gt;0),"Yes",IF(AND('BR1'!$K$2="ACTIVE",'BR1'!P124&gt;0),"Yes",IF(AND('ORIGINAL BUDGET'!$K$2="ACTIVE",'ORIGINAL BUDGET'!P124&gt;0),"Yes",""))))</f>
        <v/>
      </c>
      <c r="AE124" s="325"/>
      <c r="AF124" s="325" t="str">
        <f>IF(AND('BR3'!$K$2="ACTIVE",'BR3'!R124&gt;0),"Yes",IF(AND('BR2'!$K$2="ACTIVE",'BR2'!R124&gt;0),"Yes",IF(AND('BR1'!$K$2="ACTIVE",'BR1'!R124&gt;0),"Yes",IF(AND('ORIGINAL BUDGET'!$K$2="ACTIVE",'ORIGINAL BUDGET'!R124&gt;0),"Yes",""))))</f>
        <v/>
      </c>
      <c r="AG124" s="325"/>
      <c r="AH124" s="493" t="str">
        <f>IF(AND('BR3'!$K$2="ACTIVE",'BR3'!T124&gt;0),"Yes",IF(AND('BR2'!$K$2="ACTIVE",'BR2'!T124&gt;0),"Yes",IF(AND('BR1'!$K$2="ACTIVE",'BR1'!T124&gt;0),"Yes",IF(AND('ORIGINAL BUDGET'!$K$2="ACTIVE",'ORIGINAL BUDGET'!T124&gt;0),"Yes",""))))</f>
        <v/>
      </c>
      <c r="AI124" s="500"/>
      <c r="AK124" s="221"/>
      <c r="AL124" s="221"/>
      <c r="AM124" s="221"/>
      <c r="AN124" s="221"/>
      <c r="AO124" s="221"/>
      <c r="AP124" s="221"/>
      <c r="AQ124" s="221"/>
      <c r="AR124" s="57"/>
      <c r="AU124" s="2"/>
      <c r="AV124" s="2"/>
      <c r="AW124" s="2"/>
      <c r="AX124" s="2"/>
      <c r="AY124" s="1104"/>
    </row>
    <row r="125" spans="1:51" ht="23.25" hidden="1" customHeight="1">
      <c r="A125" s="122">
        <v>8</v>
      </c>
      <c r="B125" s="1726">
        <f>IF($L$2="","",IF($L$2="ORIGINAL",'ORIGINAL BUDGET'!$B125,IF($L$2="BR1",'BR1'!$B125,IF($L$2="BR2",'BR2'!$B125,IF($L$2="BR3",'BR3'!$B125)))))</f>
        <v>0</v>
      </c>
      <c r="C125" s="1727">
        <f>IF($L$2="","",IF($L$2="ORIGINAL",'ORIGINAL BUDGET'!$B125,IF($L$2="BR1",'BR1'!$B125,IF($L$2="BR2",'BR2'!$B125,IF($L$2="BR3",'BR3'!$B125)))))</f>
        <v>0</v>
      </c>
      <c r="D125" s="1727">
        <f>IF($L$2="","",IF($L$2="ORIGINAL",'ORIGINAL BUDGET'!$B125,IF($L$2="BR1",'BR1'!$B125,IF($L$2="BR2",'BR2'!$B125,IF($L$2="BR3",'BR3'!$B125)))))</f>
        <v>0</v>
      </c>
      <c r="E125" s="1727">
        <f>IF($L$2="","",IF($L$2="ORIGINAL",'ORIGINAL BUDGET'!$B125,IF($L$2="BR1",'BR1'!$B125,IF($L$2="BR2",'BR2'!$B125,IF($L$2="BR3",'BR3'!$B125)))))</f>
        <v>0</v>
      </c>
      <c r="F125" s="612"/>
      <c r="G125" s="847" t="str">
        <f t="shared" si="45"/>
        <v/>
      </c>
      <c r="H125" s="810">
        <f t="shared" si="46"/>
        <v>0</v>
      </c>
      <c r="I125" s="840"/>
      <c r="J125" s="810">
        <f t="shared" si="49"/>
        <v>0</v>
      </c>
      <c r="K125" s="843"/>
      <c r="L125" s="810">
        <f t="shared" si="50"/>
        <v>0</v>
      </c>
      <c r="M125" s="843"/>
      <c r="N125" s="810">
        <f t="shared" si="51"/>
        <v>0</v>
      </c>
      <c r="O125" s="843"/>
      <c r="P125" s="810">
        <f t="shared" si="52"/>
        <v>0</v>
      </c>
      <c r="Q125" s="843"/>
      <c r="R125" s="810">
        <f t="shared" si="47"/>
        <v>0</v>
      </c>
      <c r="S125" s="843"/>
      <c r="T125" s="810">
        <f t="shared" si="48"/>
        <v>0</v>
      </c>
      <c r="U125" s="410"/>
      <c r="V125" s="492" t="str">
        <f>IF(AND('BR3'!$K$2="ACTIVE",'BR3'!H125&gt;0),"Yes",IF(AND('BR2'!$K$2="ACTIVE",'BR2'!H125&gt;0),"Yes",IF(AND('BR1'!$K$2="ACTIVE",'BR1'!H125&gt;0),"Yes",IF(AND('ORIGINAL BUDGET'!$K$2="ACTIVE",'ORIGINAL BUDGET'!H125&gt;0),"Yes",""))))</f>
        <v/>
      </c>
      <c r="W125" s="325"/>
      <c r="X125" s="325" t="str">
        <f>IF(AND('BR3'!$K$2="ACTIVE",'BR3'!J125&gt;0),"Yes",IF(AND('BR2'!$K$2="ACTIVE",'BR2'!J125&gt;0),"Yes",IF(AND('BR1'!$K$2="ACTIVE",'BR1'!J125&gt;0),"Yes",IF(AND('ORIGINAL BUDGET'!$K$2="ACTIVE",'ORIGINAL BUDGET'!J125&gt;0),"Yes",""))))</f>
        <v/>
      </c>
      <c r="Y125" s="325"/>
      <c r="Z125" s="325" t="str">
        <f>IF(AND('BR3'!$K$2="ACTIVE",'BR3'!L125&gt;0),"Yes",IF(AND('BR2'!$K$2="ACTIVE",'BR2'!L125&gt;0),"Yes",IF(AND('BR1'!$K$2="ACTIVE",'BR1'!L125&gt;0),"Yes",IF(AND('ORIGINAL BUDGET'!$K$2="ACTIVE",'ORIGINAL BUDGET'!L125&gt;0),"Yes",""))))</f>
        <v/>
      </c>
      <c r="AA125" s="325"/>
      <c r="AB125" s="325" t="str">
        <f>IF(AND('BR3'!$K$2="ACTIVE",'BR3'!N125&gt;0),"Yes",IF(AND('BR2'!$K$2="ACTIVE",'BR2'!N125&gt;0),"Yes",IF(AND('BR1'!$K$2="ACTIVE",'BR1'!N125&gt;0),"Yes",IF(AND('ORIGINAL BUDGET'!$K$2="ACTIVE",'ORIGINAL BUDGET'!N125&gt;0),"Yes",""))))</f>
        <v/>
      </c>
      <c r="AC125" s="325"/>
      <c r="AD125" s="325" t="str">
        <f>IF(AND('BR3'!$K$2="ACTIVE",'BR3'!P125&gt;0),"Yes",IF(AND('BR2'!$K$2="ACTIVE",'BR2'!P125&gt;0),"Yes",IF(AND('BR1'!$K$2="ACTIVE",'BR1'!P125&gt;0),"Yes",IF(AND('ORIGINAL BUDGET'!$K$2="ACTIVE",'ORIGINAL BUDGET'!P125&gt;0),"Yes",""))))</f>
        <v/>
      </c>
      <c r="AE125" s="325"/>
      <c r="AF125" s="325" t="str">
        <f>IF(AND('BR3'!$K$2="ACTIVE",'BR3'!R125&gt;0),"Yes",IF(AND('BR2'!$K$2="ACTIVE",'BR2'!R125&gt;0),"Yes",IF(AND('BR1'!$K$2="ACTIVE",'BR1'!R125&gt;0),"Yes",IF(AND('ORIGINAL BUDGET'!$K$2="ACTIVE",'ORIGINAL BUDGET'!R125&gt;0),"Yes",""))))</f>
        <v/>
      </c>
      <c r="AG125" s="325"/>
      <c r="AH125" s="493" t="str">
        <f>IF(AND('BR3'!$K$2="ACTIVE",'BR3'!T125&gt;0),"Yes",IF(AND('BR2'!$K$2="ACTIVE",'BR2'!T125&gt;0),"Yes",IF(AND('BR1'!$K$2="ACTIVE",'BR1'!T125&gt;0),"Yes",IF(AND('ORIGINAL BUDGET'!$K$2="ACTIVE",'ORIGINAL BUDGET'!T125&gt;0),"Yes",""))))</f>
        <v/>
      </c>
      <c r="AI125" s="500"/>
      <c r="AK125" s="221"/>
      <c r="AL125" s="221"/>
      <c r="AM125" s="221"/>
      <c r="AN125" s="221"/>
      <c r="AO125" s="221"/>
      <c r="AP125" s="221"/>
      <c r="AQ125" s="221"/>
      <c r="AR125" s="57"/>
      <c r="AU125" s="2"/>
      <c r="AV125" s="2"/>
      <c r="AW125" s="2"/>
      <c r="AX125" s="2"/>
      <c r="AY125" s="1104"/>
    </row>
    <row r="126" spans="1:51" ht="23.25" hidden="1" customHeight="1">
      <c r="A126" s="122">
        <v>9</v>
      </c>
      <c r="B126" s="1726">
        <f>IF($L$2="","",IF($L$2="ORIGINAL",'ORIGINAL BUDGET'!$B126,IF($L$2="BR1",'BR1'!$B126,IF($L$2="BR2",'BR2'!$B126,IF($L$2="BR3",'BR3'!$B126)))))</f>
        <v>0</v>
      </c>
      <c r="C126" s="1727">
        <f>IF($L$2="","",IF($L$2="ORIGINAL",'ORIGINAL BUDGET'!$B126,IF($L$2="BR1",'BR1'!$B126,IF($L$2="BR2",'BR2'!$B126,IF($L$2="BR3",'BR3'!$B126)))))</f>
        <v>0</v>
      </c>
      <c r="D126" s="1727">
        <f>IF($L$2="","",IF($L$2="ORIGINAL",'ORIGINAL BUDGET'!$B126,IF($L$2="BR1",'BR1'!$B126,IF($L$2="BR2",'BR2'!$B126,IF($L$2="BR3",'BR3'!$B126)))))</f>
        <v>0</v>
      </c>
      <c r="E126" s="1727">
        <f>IF($L$2="","",IF($L$2="ORIGINAL",'ORIGINAL BUDGET'!$B126,IF($L$2="BR1",'BR1'!$B126,IF($L$2="BR2",'BR2'!$B126,IF($L$2="BR3",'BR3'!$B126)))))</f>
        <v>0</v>
      </c>
      <c r="F126" s="612"/>
      <c r="G126" s="847" t="str">
        <f t="shared" si="45"/>
        <v/>
      </c>
      <c r="H126" s="810">
        <f t="shared" si="46"/>
        <v>0</v>
      </c>
      <c r="I126" s="840"/>
      <c r="J126" s="810">
        <f t="shared" si="49"/>
        <v>0</v>
      </c>
      <c r="K126" s="843"/>
      <c r="L126" s="810">
        <f t="shared" si="50"/>
        <v>0</v>
      </c>
      <c r="M126" s="843"/>
      <c r="N126" s="810">
        <f t="shared" si="51"/>
        <v>0</v>
      </c>
      <c r="O126" s="843"/>
      <c r="P126" s="810">
        <f t="shared" si="52"/>
        <v>0</v>
      </c>
      <c r="Q126" s="843"/>
      <c r="R126" s="810">
        <f t="shared" si="47"/>
        <v>0</v>
      </c>
      <c r="S126" s="843"/>
      <c r="T126" s="810">
        <f t="shared" si="48"/>
        <v>0</v>
      </c>
      <c r="U126" s="410"/>
      <c r="V126" s="492" t="str">
        <f>IF(AND('BR3'!$K$2="ACTIVE",'BR3'!H126&gt;0),"Yes",IF(AND('BR2'!$K$2="ACTIVE",'BR2'!H126&gt;0),"Yes",IF(AND('BR1'!$K$2="ACTIVE",'BR1'!H126&gt;0),"Yes",IF(AND('ORIGINAL BUDGET'!$K$2="ACTIVE",'ORIGINAL BUDGET'!H126&gt;0),"Yes",""))))</f>
        <v/>
      </c>
      <c r="W126" s="325"/>
      <c r="X126" s="325" t="str">
        <f>IF(AND('BR3'!$K$2="ACTIVE",'BR3'!J126&gt;0),"Yes",IF(AND('BR2'!$K$2="ACTIVE",'BR2'!J126&gt;0),"Yes",IF(AND('BR1'!$K$2="ACTIVE",'BR1'!J126&gt;0),"Yes",IF(AND('ORIGINAL BUDGET'!$K$2="ACTIVE",'ORIGINAL BUDGET'!J126&gt;0),"Yes",""))))</f>
        <v/>
      </c>
      <c r="Y126" s="325"/>
      <c r="Z126" s="325" t="str">
        <f>IF(AND('BR3'!$K$2="ACTIVE",'BR3'!L126&gt;0),"Yes",IF(AND('BR2'!$K$2="ACTIVE",'BR2'!L126&gt;0),"Yes",IF(AND('BR1'!$K$2="ACTIVE",'BR1'!L126&gt;0),"Yes",IF(AND('ORIGINAL BUDGET'!$K$2="ACTIVE",'ORIGINAL BUDGET'!L126&gt;0),"Yes",""))))</f>
        <v/>
      </c>
      <c r="AA126" s="325"/>
      <c r="AB126" s="325" t="str">
        <f>IF(AND('BR3'!$K$2="ACTIVE",'BR3'!N126&gt;0),"Yes",IF(AND('BR2'!$K$2="ACTIVE",'BR2'!N126&gt;0),"Yes",IF(AND('BR1'!$K$2="ACTIVE",'BR1'!N126&gt;0),"Yes",IF(AND('ORIGINAL BUDGET'!$K$2="ACTIVE",'ORIGINAL BUDGET'!N126&gt;0),"Yes",""))))</f>
        <v/>
      </c>
      <c r="AC126" s="325"/>
      <c r="AD126" s="325" t="str">
        <f>IF(AND('BR3'!$K$2="ACTIVE",'BR3'!P126&gt;0),"Yes",IF(AND('BR2'!$K$2="ACTIVE",'BR2'!P126&gt;0),"Yes",IF(AND('BR1'!$K$2="ACTIVE",'BR1'!P126&gt;0),"Yes",IF(AND('ORIGINAL BUDGET'!$K$2="ACTIVE",'ORIGINAL BUDGET'!P126&gt;0),"Yes",""))))</f>
        <v/>
      </c>
      <c r="AE126" s="325"/>
      <c r="AF126" s="325" t="str">
        <f>IF(AND('BR3'!$K$2="ACTIVE",'BR3'!R126&gt;0),"Yes",IF(AND('BR2'!$K$2="ACTIVE",'BR2'!R126&gt;0),"Yes",IF(AND('BR1'!$K$2="ACTIVE",'BR1'!R126&gt;0),"Yes",IF(AND('ORIGINAL BUDGET'!$K$2="ACTIVE",'ORIGINAL BUDGET'!R126&gt;0),"Yes",""))))</f>
        <v/>
      </c>
      <c r="AG126" s="325"/>
      <c r="AH126" s="493" t="str">
        <f>IF(AND('BR3'!$K$2="ACTIVE",'BR3'!T126&gt;0),"Yes",IF(AND('BR2'!$K$2="ACTIVE",'BR2'!T126&gt;0),"Yes",IF(AND('BR1'!$K$2="ACTIVE",'BR1'!T126&gt;0),"Yes",IF(AND('ORIGINAL BUDGET'!$K$2="ACTIVE",'ORIGINAL BUDGET'!T126&gt;0),"Yes",""))))</f>
        <v/>
      </c>
      <c r="AI126" s="500"/>
      <c r="AK126" s="221"/>
      <c r="AL126" s="221"/>
      <c r="AM126" s="221"/>
      <c r="AN126" s="221"/>
      <c r="AO126" s="221"/>
      <c r="AP126" s="221"/>
      <c r="AQ126" s="221"/>
      <c r="AR126" s="57"/>
      <c r="AU126" s="2"/>
      <c r="AV126" s="2"/>
      <c r="AW126" s="2"/>
      <c r="AX126" s="2"/>
      <c r="AY126" s="1104"/>
    </row>
    <row r="127" spans="1:51" ht="23.25" hidden="1" customHeight="1">
      <c r="A127" s="122">
        <v>10</v>
      </c>
      <c r="B127" s="1726">
        <f>IF($L$2="","",IF($L$2="ORIGINAL",'ORIGINAL BUDGET'!$B127,IF($L$2="BR1",'BR1'!$B127,IF($L$2="BR2",'BR2'!$B127,IF($L$2="BR3",'BR3'!$B127)))))</f>
        <v>0</v>
      </c>
      <c r="C127" s="1727">
        <f>IF($L$2="","",IF($L$2="ORIGINAL",'ORIGINAL BUDGET'!$B127,IF($L$2="BR1",'BR1'!$B127,IF($L$2="BR2",'BR2'!$B127,IF($L$2="BR3",'BR3'!$B127)))))</f>
        <v>0</v>
      </c>
      <c r="D127" s="1727">
        <f>IF($L$2="","",IF($L$2="ORIGINAL",'ORIGINAL BUDGET'!$B127,IF($L$2="BR1",'BR1'!$B127,IF($L$2="BR2",'BR2'!$B127,IF($L$2="BR3",'BR3'!$B127)))))</f>
        <v>0</v>
      </c>
      <c r="E127" s="1727">
        <f>IF($L$2="","",IF($L$2="ORIGINAL",'ORIGINAL BUDGET'!$B127,IF($L$2="BR1",'BR1'!$B127,IF($L$2="BR2",'BR2'!$B127,IF($L$2="BR3",'BR3'!$B127)))))</f>
        <v>0</v>
      </c>
      <c r="F127" s="612"/>
      <c r="G127" s="847" t="str">
        <f t="shared" si="45"/>
        <v/>
      </c>
      <c r="H127" s="810">
        <f t="shared" si="46"/>
        <v>0</v>
      </c>
      <c r="I127" s="840"/>
      <c r="J127" s="810">
        <f t="shared" si="49"/>
        <v>0</v>
      </c>
      <c r="K127" s="843"/>
      <c r="L127" s="810">
        <f t="shared" si="50"/>
        <v>0</v>
      </c>
      <c r="M127" s="843"/>
      <c r="N127" s="810">
        <f t="shared" si="51"/>
        <v>0</v>
      </c>
      <c r="O127" s="843"/>
      <c r="P127" s="810">
        <f t="shared" si="52"/>
        <v>0</v>
      </c>
      <c r="Q127" s="843"/>
      <c r="R127" s="810">
        <f t="shared" si="47"/>
        <v>0</v>
      </c>
      <c r="S127" s="843"/>
      <c r="T127" s="810">
        <f t="shared" si="48"/>
        <v>0</v>
      </c>
      <c r="U127" s="410"/>
      <c r="V127" s="492" t="str">
        <f>IF(AND('BR3'!$K$2="ACTIVE",'BR3'!H127&gt;0),"Yes",IF(AND('BR2'!$K$2="ACTIVE",'BR2'!H127&gt;0),"Yes",IF(AND('BR1'!$K$2="ACTIVE",'BR1'!H127&gt;0),"Yes",IF(AND('ORIGINAL BUDGET'!$K$2="ACTIVE",'ORIGINAL BUDGET'!H127&gt;0),"Yes",""))))</f>
        <v/>
      </c>
      <c r="W127" s="325"/>
      <c r="X127" s="325" t="str">
        <f>IF(AND('BR3'!$K$2="ACTIVE",'BR3'!J127&gt;0),"Yes",IF(AND('BR2'!$K$2="ACTIVE",'BR2'!J127&gt;0),"Yes",IF(AND('BR1'!$K$2="ACTIVE",'BR1'!J127&gt;0),"Yes",IF(AND('ORIGINAL BUDGET'!$K$2="ACTIVE",'ORIGINAL BUDGET'!J127&gt;0),"Yes",""))))</f>
        <v/>
      </c>
      <c r="Y127" s="325"/>
      <c r="Z127" s="325" t="str">
        <f>IF(AND('BR3'!$K$2="ACTIVE",'BR3'!L127&gt;0),"Yes",IF(AND('BR2'!$K$2="ACTIVE",'BR2'!L127&gt;0),"Yes",IF(AND('BR1'!$K$2="ACTIVE",'BR1'!L127&gt;0),"Yes",IF(AND('ORIGINAL BUDGET'!$K$2="ACTIVE",'ORIGINAL BUDGET'!L127&gt;0),"Yes",""))))</f>
        <v/>
      </c>
      <c r="AA127" s="325"/>
      <c r="AB127" s="325" t="str">
        <f>IF(AND('BR3'!$K$2="ACTIVE",'BR3'!N127&gt;0),"Yes",IF(AND('BR2'!$K$2="ACTIVE",'BR2'!N127&gt;0),"Yes",IF(AND('BR1'!$K$2="ACTIVE",'BR1'!N127&gt;0),"Yes",IF(AND('ORIGINAL BUDGET'!$K$2="ACTIVE",'ORIGINAL BUDGET'!N127&gt;0),"Yes",""))))</f>
        <v/>
      </c>
      <c r="AC127" s="325"/>
      <c r="AD127" s="325" t="str">
        <f>IF(AND('BR3'!$K$2="ACTIVE",'BR3'!P127&gt;0),"Yes",IF(AND('BR2'!$K$2="ACTIVE",'BR2'!P127&gt;0),"Yes",IF(AND('BR1'!$K$2="ACTIVE",'BR1'!P127&gt;0),"Yes",IF(AND('ORIGINAL BUDGET'!$K$2="ACTIVE",'ORIGINAL BUDGET'!P127&gt;0),"Yes",""))))</f>
        <v/>
      </c>
      <c r="AE127" s="325"/>
      <c r="AF127" s="325" t="str">
        <f>IF(AND('BR3'!$K$2="ACTIVE",'BR3'!R127&gt;0),"Yes",IF(AND('BR2'!$K$2="ACTIVE",'BR2'!R127&gt;0),"Yes",IF(AND('BR1'!$K$2="ACTIVE",'BR1'!R127&gt;0),"Yes",IF(AND('ORIGINAL BUDGET'!$K$2="ACTIVE",'ORIGINAL BUDGET'!R127&gt;0),"Yes",""))))</f>
        <v/>
      </c>
      <c r="AG127" s="325"/>
      <c r="AH127" s="493" t="str">
        <f>IF(AND('BR3'!$K$2="ACTIVE",'BR3'!T127&gt;0),"Yes",IF(AND('BR2'!$K$2="ACTIVE",'BR2'!T127&gt;0),"Yes",IF(AND('BR1'!$K$2="ACTIVE",'BR1'!T127&gt;0),"Yes",IF(AND('ORIGINAL BUDGET'!$K$2="ACTIVE",'ORIGINAL BUDGET'!T127&gt;0),"Yes",""))))</f>
        <v/>
      </c>
      <c r="AI127" s="500"/>
      <c r="AK127" s="221"/>
      <c r="AL127" s="221"/>
      <c r="AM127" s="221"/>
      <c r="AN127" s="221"/>
      <c r="AO127" s="221"/>
      <c r="AP127" s="221"/>
      <c r="AQ127" s="221"/>
      <c r="AR127" s="57"/>
      <c r="AU127" s="2"/>
      <c r="AV127" s="2"/>
      <c r="AW127" s="2"/>
      <c r="AX127" s="2"/>
      <c r="AY127" s="1104"/>
    </row>
    <row r="128" spans="1:51" ht="23.25" hidden="1" customHeight="1">
      <c r="A128" s="122">
        <v>11</v>
      </c>
      <c r="B128" s="1726">
        <f>IF($L$2="","",IF($L$2="ORIGINAL",'ORIGINAL BUDGET'!$B128,IF($L$2="BR1",'BR1'!$B128,IF($L$2="BR2",'BR2'!$B128,IF($L$2="BR3",'BR3'!$B128)))))</f>
        <v>0</v>
      </c>
      <c r="C128" s="1727">
        <f>IF($L$2="","",IF($L$2="ORIGINAL",'ORIGINAL BUDGET'!$B128,IF($L$2="BR1",'BR1'!$B128,IF($L$2="BR2",'BR2'!$B128,IF($L$2="BR3",'BR3'!$B128)))))</f>
        <v>0</v>
      </c>
      <c r="D128" s="1727">
        <f>IF($L$2="","",IF($L$2="ORIGINAL",'ORIGINAL BUDGET'!$B128,IF($L$2="BR1",'BR1'!$B128,IF($L$2="BR2",'BR2'!$B128,IF($L$2="BR3",'BR3'!$B128)))))</f>
        <v>0</v>
      </c>
      <c r="E128" s="1727">
        <f>IF($L$2="","",IF($L$2="ORIGINAL",'ORIGINAL BUDGET'!$B128,IF($L$2="BR1",'BR1'!$B128,IF($L$2="BR2",'BR2'!$B128,IF($L$2="BR3",'BR3'!$B128)))))</f>
        <v>0</v>
      </c>
      <c r="F128" s="612"/>
      <c r="G128" s="847" t="str">
        <f t="shared" si="45"/>
        <v/>
      </c>
      <c r="H128" s="810">
        <f t="shared" si="46"/>
        <v>0</v>
      </c>
      <c r="I128" s="840"/>
      <c r="J128" s="810">
        <f t="shared" si="49"/>
        <v>0</v>
      </c>
      <c r="K128" s="843"/>
      <c r="L128" s="810">
        <f t="shared" si="50"/>
        <v>0</v>
      </c>
      <c r="M128" s="843"/>
      <c r="N128" s="810">
        <f t="shared" si="51"/>
        <v>0</v>
      </c>
      <c r="O128" s="843"/>
      <c r="P128" s="810">
        <f t="shared" si="52"/>
        <v>0</v>
      </c>
      <c r="Q128" s="843"/>
      <c r="R128" s="810">
        <f t="shared" si="47"/>
        <v>0</v>
      </c>
      <c r="S128" s="843"/>
      <c r="T128" s="810">
        <f t="shared" si="48"/>
        <v>0</v>
      </c>
      <c r="U128" s="410"/>
      <c r="V128" s="492" t="str">
        <f>IF(AND('BR3'!$K$2="ACTIVE",'BR3'!H128&gt;0),"Yes",IF(AND('BR2'!$K$2="ACTIVE",'BR2'!H128&gt;0),"Yes",IF(AND('BR1'!$K$2="ACTIVE",'BR1'!H128&gt;0),"Yes",IF(AND('ORIGINAL BUDGET'!$K$2="ACTIVE",'ORIGINAL BUDGET'!H128&gt;0),"Yes",""))))</f>
        <v/>
      </c>
      <c r="W128" s="325"/>
      <c r="X128" s="325" t="str">
        <f>IF(AND('BR3'!$K$2="ACTIVE",'BR3'!J128&gt;0),"Yes",IF(AND('BR2'!$K$2="ACTIVE",'BR2'!J128&gt;0),"Yes",IF(AND('BR1'!$K$2="ACTIVE",'BR1'!J128&gt;0),"Yes",IF(AND('ORIGINAL BUDGET'!$K$2="ACTIVE",'ORIGINAL BUDGET'!J128&gt;0),"Yes",""))))</f>
        <v/>
      </c>
      <c r="Y128" s="325"/>
      <c r="Z128" s="325" t="str">
        <f>IF(AND('BR3'!$K$2="ACTIVE",'BR3'!L128&gt;0),"Yes",IF(AND('BR2'!$K$2="ACTIVE",'BR2'!L128&gt;0),"Yes",IF(AND('BR1'!$K$2="ACTIVE",'BR1'!L128&gt;0),"Yes",IF(AND('ORIGINAL BUDGET'!$K$2="ACTIVE",'ORIGINAL BUDGET'!L128&gt;0),"Yes",""))))</f>
        <v/>
      </c>
      <c r="AA128" s="325"/>
      <c r="AB128" s="325" t="str">
        <f>IF(AND('BR3'!$K$2="ACTIVE",'BR3'!N128&gt;0),"Yes",IF(AND('BR2'!$K$2="ACTIVE",'BR2'!N128&gt;0),"Yes",IF(AND('BR1'!$K$2="ACTIVE",'BR1'!N128&gt;0),"Yes",IF(AND('ORIGINAL BUDGET'!$K$2="ACTIVE",'ORIGINAL BUDGET'!N128&gt;0),"Yes",""))))</f>
        <v/>
      </c>
      <c r="AC128" s="325"/>
      <c r="AD128" s="325" t="str">
        <f>IF(AND('BR3'!$K$2="ACTIVE",'BR3'!P128&gt;0),"Yes",IF(AND('BR2'!$K$2="ACTIVE",'BR2'!P128&gt;0),"Yes",IF(AND('BR1'!$K$2="ACTIVE",'BR1'!P128&gt;0),"Yes",IF(AND('ORIGINAL BUDGET'!$K$2="ACTIVE",'ORIGINAL BUDGET'!P128&gt;0),"Yes",""))))</f>
        <v/>
      </c>
      <c r="AE128" s="325"/>
      <c r="AF128" s="325" t="str">
        <f>IF(AND('BR3'!$K$2="ACTIVE",'BR3'!R128&gt;0),"Yes",IF(AND('BR2'!$K$2="ACTIVE",'BR2'!R128&gt;0),"Yes",IF(AND('BR1'!$K$2="ACTIVE",'BR1'!R128&gt;0),"Yes",IF(AND('ORIGINAL BUDGET'!$K$2="ACTIVE",'ORIGINAL BUDGET'!R128&gt;0),"Yes",""))))</f>
        <v/>
      </c>
      <c r="AG128" s="325"/>
      <c r="AH128" s="493" t="str">
        <f>IF(AND('BR3'!$K$2="ACTIVE",'BR3'!T128&gt;0),"Yes",IF(AND('BR2'!$K$2="ACTIVE",'BR2'!T128&gt;0),"Yes",IF(AND('BR1'!$K$2="ACTIVE",'BR1'!T128&gt;0),"Yes",IF(AND('ORIGINAL BUDGET'!$K$2="ACTIVE",'ORIGINAL BUDGET'!T128&gt;0),"Yes",""))))</f>
        <v/>
      </c>
      <c r="AI128" s="500"/>
      <c r="AK128" s="221"/>
      <c r="AL128" s="221"/>
      <c r="AM128" s="221"/>
      <c r="AN128" s="221"/>
      <c r="AO128" s="221"/>
      <c r="AP128" s="221"/>
      <c r="AQ128" s="221"/>
      <c r="AR128" s="57"/>
      <c r="AU128" s="2"/>
      <c r="AV128" s="2"/>
      <c r="AW128" s="2"/>
      <c r="AX128" s="2"/>
      <c r="AY128" s="1104"/>
    </row>
    <row r="129" spans="1:51" ht="23.25" hidden="1" customHeight="1">
      <c r="A129" s="122">
        <v>12</v>
      </c>
      <c r="B129" s="1726">
        <f>IF($L$2="","",IF($L$2="ORIGINAL",'ORIGINAL BUDGET'!$B129,IF($L$2="BR1",'BR1'!$B129,IF($L$2="BR2",'BR2'!$B129,IF($L$2="BR3",'BR3'!$B129)))))</f>
        <v>0</v>
      </c>
      <c r="C129" s="1727">
        <f>IF($L$2="","",IF($L$2="ORIGINAL",'ORIGINAL BUDGET'!$B129,IF($L$2="BR1",'BR1'!$B129,IF($L$2="BR2",'BR2'!$B129,IF($L$2="BR3",'BR3'!$B129)))))</f>
        <v>0</v>
      </c>
      <c r="D129" s="1727">
        <f>IF($L$2="","",IF($L$2="ORIGINAL",'ORIGINAL BUDGET'!$B129,IF($L$2="BR1",'BR1'!$B129,IF($L$2="BR2",'BR2'!$B129,IF($L$2="BR3",'BR3'!$B129)))))</f>
        <v>0</v>
      </c>
      <c r="E129" s="1727">
        <f>IF($L$2="","",IF($L$2="ORIGINAL",'ORIGINAL BUDGET'!$B129,IF($L$2="BR1",'BR1'!$B129,IF($L$2="BR2",'BR2'!$B129,IF($L$2="BR3",'BR3'!$B129)))))</f>
        <v>0</v>
      </c>
      <c r="F129" s="612"/>
      <c r="G129" s="847" t="str">
        <f t="shared" si="45"/>
        <v/>
      </c>
      <c r="H129" s="810">
        <f t="shared" si="46"/>
        <v>0</v>
      </c>
      <c r="I129" s="840"/>
      <c r="J129" s="810">
        <f t="shared" si="49"/>
        <v>0</v>
      </c>
      <c r="K129" s="843"/>
      <c r="L129" s="810">
        <f t="shared" si="50"/>
        <v>0</v>
      </c>
      <c r="M129" s="843"/>
      <c r="N129" s="810">
        <f t="shared" si="51"/>
        <v>0</v>
      </c>
      <c r="O129" s="843"/>
      <c r="P129" s="810">
        <f t="shared" si="52"/>
        <v>0</v>
      </c>
      <c r="Q129" s="843"/>
      <c r="R129" s="810">
        <f t="shared" si="47"/>
        <v>0</v>
      </c>
      <c r="S129" s="843"/>
      <c r="T129" s="810">
        <f t="shared" si="48"/>
        <v>0</v>
      </c>
      <c r="U129" s="410"/>
      <c r="V129" s="492" t="str">
        <f>IF(AND('BR3'!$K$2="ACTIVE",'BR3'!H129&gt;0),"Yes",IF(AND('BR2'!$K$2="ACTIVE",'BR2'!H129&gt;0),"Yes",IF(AND('BR1'!$K$2="ACTIVE",'BR1'!H129&gt;0),"Yes",IF(AND('ORIGINAL BUDGET'!$K$2="ACTIVE",'ORIGINAL BUDGET'!H129&gt;0),"Yes",""))))</f>
        <v/>
      </c>
      <c r="W129" s="325"/>
      <c r="X129" s="325" t="str">
        <f>IF(AND('BR3'!$K$2="ACTIVE",'BR3'!J129&gt;0),"Yes",IF(AND('BR2'!$K$2="ACTIVE",'BR2'!J129&gt;0),"Yes",IF(AND('BR1'!$K$2="ACTIVE",'BR1'!J129&gt;0),"Yes",IF(AND('ORIGINAL BUDGET'!$K$2="ACTIVE",'ORIGINAL BUDGET'!J129&gt;0),"Yes",""))))</f>
        <v/>
      </c>
      <c r="Y129" s="325"/>
      <c r="Z129" s="325" t="str">
        <f>IF(AND('BR3'!$K$2="ACTIVE",'BR3'!L129&gt;0),"Yes",IF(AND('BR2'!$K$2="ACTIVE",'BR2'!L129&gt;0),"Yes",IF(AND('BR1'!$K$2="ACTIVE",'BR1'!L129&gt;0),"Yes",IF(AND('ORIGINAL BUDGET'!$K$2="ACTIVE",'ORIGINAL BUDGET'!L129&gt;0),"Yes",""))))</f>
        <v/>
      </c>
      <c r="AA129" s="325"/>
      <c r="AB129" s="325" t="str">
        <f>IF(AND('BR3'!$K$2="ACTIVE",'BR3'!N129&gt;0),"Yes",IF(AND('BR2'!$K$2="ACTIVE",'BR2'!N129&gt;0),"Yes",IF(AND('BR1'!$K$2="ACTIVE",'BR1'!N129&gt;0),"Yes",IF(AND('ORIGINAL BUDGET'!$K$2="ACTIVE",'ORIGINAL BUDGET'!N129&gt;0),"Yes",""))))</f>
        <v/>
      </c>
      <c r="AC129" s="325"/>
      <c r="AD129" s="325" t="str">
        <f>IF(AND('BR3'!$K$2="ACTIVE",'BR3'!P129&gt;0),"Yes",IF(AND('BR2'!$K$2="ACTIVE",'BR2'!P129&gt;0),"Yes",IF(AND('BR1'!$K$2="ACTIVE",'BR1'!P129&gt;0),"Yes",IF(AND('ORIGINAL BUDGET'!$K$2="ACTIVE",'ORIGINAL BUDGET'!P129&gt;0),"Yes",""))))</f>
        <v/>
      </c>
      <c r="AE129" s="325"/>
      <c r="AF129" s="325" t="str">
        <f>IF(AND('BR3'!$K$2="ACTIVE",'BR3'!R129&gt;0),"Yes",IF(AND('BR2'!$K$2="ACTIVE",'BR2'!R129&gt;0),"Yes",IF(AND('BR1'!$K$2="ACTIVE",'BR1'!R129&gt;0),"Yes",IF(AND('ORIGINAL BUDGET'!$K$2="ACTIVE",'ORIGINAL BUDGET'!R129&gt;0),"Yes",""))))</f>
        <v/>
      </c>
      <c r="AG129" s="325"/>
      <c r="AH129" s="493" t="str">
        <f>IF(AND('BR3'!$K$2="ACTIVE",'BR3'!T129&gt;0),"Yes",IF(AND('BR2'!$K$2="ACTIVE",'BR2'!T129&gt;0),"Yes",IF(AND('BR1'!$K$2="ACTIVE",'BR1'!T129&gt;0),"Yes",IF(AND('ORIGINAL BUDGET'!$K$2="ACTIVE",'ORIGINAL BUDGET'!T129&gt;0),"Yes",""))))</f>
        <v/>
      </c>
      <c r="AI129" s="500"/>
      <c r="AK129" s="221"/>
      <c r="AL129" s="221"/>
      <c r="AM129" s="221"/>
      <c r="AN129" s="221"/>
      <c r="AO129" s="221"/>
      <c r="AP129" s="221"/>
      <c r="AQ129" s="221"/>
      <c r="AR129" s="57"/>
      <c r="AU129" s="2"/>
      <c r="AV129" s="2"/>
      <c r="AW129" s="2"/>
      <c r="AX129" s="2"/>
      <c r="AY129" s="1104"/>
    </row>
    <row r="130" spans="1:51" ht="23.25" hidden="1" customHeight="1">
      <c r="A130" s="122">
        <v>13</v>
      </c>
      <c r="B130" s="1726">
        <f>IF($L$2="","",IF($L$2="ORIGINAL",'ORIGINAL BUDGET'!$B130,IF($L$2="BR1",'BR1'!$B130,IF($L$2="BR2",'BR2'!$B130,IF($L$2="BR3",'BR3'!$B130)))))</f>
        <v>0</v>
      </c>
      <c r="C130" s="1727">
        <f>IF($L$2="","",IF($L$2="ORIGINAL",'ORIGINAL BUDGET'!$B130,IF($L$2="BR1",'BR1'!$B130,IF($L$2="BR2",'BR2'!$B130,IF($L$2="BR3",'BR3'!$B130)))))</f>
        <v>0</v>
      </c>
      <c r="D130" s="1727">
        <f>IF($L$2="","",IF($L$2="ORIGINAL",'ORIGINAL BUDGET'!$B130,IF($L$2="BR1",'BR1'!$B130,IF($L$2="BR2",'BR2'!$B130,IF($L$2="BR3",'BR3'!$B130)))))</f>
        <v>0</v>
      </c>
      <c r="E130" s="1728">
        <f>IF($L$2="","",IF($L$2="ORIGINAL",'ORIGINAL BUDGET'!$B130,IF($L$2="BR1",'BR1'!$B130,IF($L$2="BR2",'BR2'!$B130,IF($L$2="BR3",'BR3'!$B130)))))</f>
        <v>0</v>
      </c>
      <c r="F130" s="612"/>
      <c r="G130" s="847" t="str">
        <f t="shared" si="45"/>
        <v/>
      </c>
      <c r="H130" s="810">
        <f t="shared" si="46"/>
        <v>0</v>
      </c>
      <c r="I130" s="840"/>
      <c r="J130" s="810">
        <f t="shared" si="49"/>
        <v>0</v>
      </c>
      <c r="K130" s="843"/>
      <c r="L130" s="810">
        <f t="shared" si="50"/>
        <v>0</v>
      </c>
      <c r="M130" s="843"/>
      <c r="N130" s="810">
        <f t="shared" si="51"/>
        <v>0</v>
      </c>
      <c r="O130" s="843"/>
      <c r="P130" s="810">
        <f t="shared" si="52"/>
        <v>0</v>
      </c>
      <c r="Q130" s="843"/>
      <c r="R130" s="810">
        <f t="shared" si="47"/>
        <v>0</v>
      </c>
      <c r="S130" s="843"/>
      <c r="T130" s="810">
        <f t="shared" si="48"/>
        <v>0</v>
      </c>
      <c r="U130" s="410"/>
      <c r="V130" s="492" t="str">
        <f>IF(AND('BR3'!$K$2="ACTIVE",'BR3'!H130&gt;0),"Yes",IF(AND('BR2'!$K$2="ACTIVE",'BR2'!H130&gt;0),"Yes",IF(AND('BR1'!$K$2="ACTIVE",'BR1'!H130&gt;0),"Yes",IF(AND('ORIGINAL BUDGET'!$K$2="ACTIVE",'ORIGINAL BUDGET'!H130&gt;0),"Yes",""))))</f>
        <v/>
      </c>
      <c r="W130" s="325"/>
      <c r="X130" s="325" t="str">
        <f>IF(AND('BR3'!$K$2="ACTIVE",'BR3'!J130&gt;0),"Yes",IF(AND('BR2'!$K$2="ACTIVE",'BR2'!J130&gt;0),"Yes",IF(AND('BR1'!$K$2="ACTIVE",'BR1'!J130&gt;0),"Yes",IF(AND('ORIGINAL BUDGET'!$K$2="ACTIVE",'ORIGINAL BUDGET'!J130&gt;0),"Yes",""))))</f>
        <v/>
      </c>
      <c r="Y130" s="325"/>
      <c r="Z130" s="325" t="str">
        <f>IF(AND('BR3'!$K$2="ACTIVE",'BR3'!L130&gt;0),"Yes",IF(AND('BR2'!$K$2="ACTIVE",'BR2'!L130&gt;0),"Yes",IF(AND('BR1'!$K$2="ACTIVE",'BR1'!L130&gt;0),"Yes",IF(AND('ORIGINAL BUDGET'!$K$2="ACTIVE",'ORIGINAL BUDGET'!L130&gt;0),"Yes",""))))</f>
        <v/>
      </c>
      <c r="AA130" s="325"/>
      <c r="AB130" s="325" t="str">
        <f>IF(AND('BR3'!$K$2="ACTIVE",'BR3'!N130&gt;0),"Yes",IF(AND('BR2'!$K$2="ACTIVE",'BR2'!N130&gt;0),"Yes",IF(AND('BR1'!$K$2="ACTIVE",'BR1'!N130&gt;0),"Yes",IF(AND('ORIGINAL BUDGET'!$K$2="ACTIVE",'ORIGINAL BUDGET'!N130&gt;0),"Yes",""))))</f>
        <v/>
      </c>
      <c r="AC130" s="325"/>
      <c r="AD130" s="325" t="str">
        <f>IF(AND('BR3'!$K$2="ACTIVE",'BR3'!P130&gt;0),"Yes",IF(AND('BR2'!$K$2="ACTIVE",'BR2'!P130&gt;0),"Yes",IF(AND('BR1'!$K$2="ACTIVE",'BR1'!P130&gt;0),"Yes",IF(AND('ORIGINAL BUDGET'!$K$2="ACTIVE",'ORIGINAL BUDGET'!P130&gt;0),"Yes",""))))</f>
        <v/>
      </c>
      <c r="AE130" s="325"/>
      <c r="AF130" s="325" t="str">
        <f>IF(AND('BR3'!$K$2="ACTIVE",'BR3'!R130&gt;0),"Yes",IF(AND('BR2'!$K$2="ACTIVE",'BR2'!R130&gt;0),"Yes",IF(AND('BR1'!$K$2="ACTIVE",'BR1'!R130&gt;0),"Yes",IF(AND('ORIGINAL BUDGET'!$K$2="ACTIVE",'ORIGINAL BUDGET'!R130&gt;0),"Yes",""))))</f>
        <v/>
      </c>
      <c r="AG130" s="325"/>
      <c r="AH130" s="493" t="str">
        <f>IF(AND('BR3'!$K$2="ACTIVE",'BR3'!T130&gt;0),"Yes",IF(AND('BR2'!$K$2="ACTIVE",'BR2'!T130&gt;0),"Yes",IF(AND('BR1'!$K$2="ACTIVE",'BR1'!T130&gt;0),"Yes",IF(AND('ORIGINAL BUDGET'!$K$2="ACTIVE",'ORIGINAL BUDGET'!T130&gt;0),"Yes",""))))</f>
        <v/>
      </c>
      <c r="AI130" s="500"/>
      <c r="AK130" s="221"/>
      <c r="AL130" s="221"/>
      <c r="AM130" s="221"/>
      <c r="AN130" s="221"/>
      <c r="AO130" s="221"/>
      <c r="AP130" s="221"/>
      <c r="AQ130" s="221"/>
      <c r="AR130" s="57"/>
      <c r="AU130" s="2"/>
      <c r="AV130" s="2"/>
      <c r="AW130" s="2"/>
      <c r="AX130" s="2"/>
      <c r="AY130" s="1104"/>
    </row>
    <row r="131" spans="1:51" ht="23.25" hidden="1" customHeight="1">
      <c r="A131" s="122">
        <v>14</v>
      </c>
      <c r="B131" s="1726">
        <f>IF($L$2="","",IF($L$2="ORIGINAL",'ORIGINAL BUDGET'!$B131,IF($L$2="BR1",'BR1'!$B131,IF($L$2="BR2",'BR2'!$B131,IF($L$2="BR3",'BR3'!$B131)))))</f>
        <v>0</v>
      </c>
      <c r="C131" s="1727">
        <f>IF($L$2="","",IF($L$2="ORIGINAL",'ORIGINAL BUDGET'!$B131,IF($L$2="BR1",'BR1'!$B131,IF($L$2="BR2",'BR2'!$B131,IF($L$2="BR3",'BR3'!$B131)))))</f>
        <v>0</v>
      </c>
      <c r="D131" s="1727">
        <f>IF($L$2="","",IF($L$2="ORIGINAL",'ORIGINAL BUDGET'!$B131,IF($L$2="BR1",'BR1'!$B131,IF($L$2="BR2",'BR2'!$B131,IF($L$2="BR3",'BR3'!$B131)))))</f>
        <v>0</v>
      </c>
      <c r="E131" s="1728">
        <f>IF($L$2="","",IF($L$2="ORIGINAL",'ORIGINAL BUDGET'!$B131,IF($L$2="BR1",'BR1'!$B131,IF($L$2="BR2",'BR2'!$B131,IF($L$2="BR3",'BR3'!$B131)))))</f>
        <v>0</v>
      </c>
      <c r="F131" s="612"/>
      <c r="G131" s="847" t="str">
        <f t="shared" si="45"/>
        <v/>
      </c>
      <c r="H131" s="810">
        <f t="shared" si="46"/>
        <v>0</v>
      </c>
      <c r="I131" s="840"/>
      <c r="J131" s="810">
        <f t="shared" si="49"/>
        <v>0</v>
      </c>
      <c r="K131" s="843"/>
      <c r="L131" s="810">
        <f t="shared" si="50"/>
        <v>0</v>
      </c>
      <c r="M131" s="843"/>
      <c r="N131" s="810">
        <f t="shared" si="51"/>
        <v>0</v>
      </c>
      <c r="O131" s="843"/>
      <c r="P131" s="810">
        <f t="shared" si="52"/>
        <v>0</v>
      </c>
      <c r="Q131" s="843"/>
      <c r="R131" s="810">
        <f t="shared" si="47"/>
        <v>0</v>
      </c>
      <c r="S131" s="843"/>
      <c r="T131" s="810">
        <f t="shared" si="48"/>
        <v>0</v>
      </c>
      <c r="U131" s="410"/>
      <c r="V131" s="492" t="str">
        <f>IF(AND('BR3'!$K$2="ACTIVE",'BR3'!H131&gt;0),"Yes",IF(AND('BR2'!$K$2="ACTIVE",'BR2'!H131&gt;0),"Yes",IF(AND('BR1'!$K$2="ACTIVE",'BR1'!H131&gt;0),"Yes",IF(AND('ORIGINAL BUDGET'!$K$2="ACTIVE",'ORIGINAL BUDGET'!H131&gt;0),"Yes",""))))</f>
        <v/>
      </c>
      <c r="W131" s="325"/>
      <c r="X131" s="325" t="str">
        <f>IF(AND('BR3'!$K$2="ACTIVE",'BR3'!J131&gt;0),"Yes",IF(AND('BR2'!$K$2="ACTIVE",'BR2'!J131&gt;0),"Yes",IF(AND('BR1'!$K$2="ACTIVE",'BR1'!J131&gt;0),"Yes",IF(AND('ORIGINAL BUDGET'!$K$2="ACTIVE",'ORIGINAL BUDGET'!J131&gt;0),"Yes",""))))</f>
        <v/>
      </c>
      <c r="Y131" s="325"/>
      <c r="Z131" s="325" t="str">
        <f>IF(AND('BR3'!$K$2="ACTIVE",'BR3'!L131&gt;0),"Yes",IF(AND('BR2'!$K$2="ACTIVE",'BR2'!L131&gt;0),"Yes",IF(AND('BR1'!$K$2="ACTIVE",'BR1'!L131&gt;0),"Yes",IF(AND('ORIGINAL BUDGET'!$K$2="ACTIVE",'ORIGINAL BUDGET'!L131&gt;0),"Yes",""))))</f>
        <v/>
      </c>
      <c r="AA131" s="325"/>
      <c r="AB131" s="325" t="str">
        <f>IF(AND('BR3'!$K$2="ACTIVE",'BR3'!N131&gt;0),"Yes",IF(AND('BR2'!$K$2="ACTIVE",'BR2'!N131&gt;0),"Yes",IF(AND('BR1'!$K$2="ACTIVE",'BR1'!N131&gt;0),"Yes",IF(AND('ORIGINAL BUDGET'!$K$2="ACTIVE",'ORIGINAL BUDGET'!N131&gt;0),"Yes",""))))</f>
        <v/>
      </c>
      <c r="AC131" s="325"/>
      <c r="AD131" s="325" t="str">
        <f>IF(AND('BR3'!$K$2="ACTIVE",'BR3'!P131&gt;0),"Yes",IF(AND('BR2'!$K$2="ACTIVE",'BR2'!P131&gt;0),"Yes",IF(AND('BR1'!$K$2="ACTIVE",'BR1'!P131&gt;0),"Yes",IF(AND('ORIGINAL BUDGET'!$K$2="ACTIVE",'ORIGINAL BUDGET'!P131&gt;0),"Yes",""))))</f>
        <v/>
      </c>
      <c r="AE131" s="325"/>
      <c r="AF131" s="325" t="str">
        <f>IF(AND('BR3'!$K$2="ACTIVE",'BR3'!R131&gt;0),"Yes",IF(AND('BR2'!$K$2="ACTIVE",'BR2'!R131&gt;0),"Yes",IF(AND('BR1'!$K$2="ACTIVE",'BR1'!R131&gt;0),"Yes",IF(AND('ORIGINAL BUDGET'!$K$2="ACTIVE",'ORIGINAL BUDGET'!R131&gt;0),"Yes",""))))</f>
        <v/>
      </c>
      <c r="AG131" s="325"/>
      <c r="AH131" s="493" t="str">
        <f>IF(AND('BR3'!$K$2="ACTIVE",'BR3'!T131&gt;0),"Yes",IF(AND('BR2'!$K$2="ACTIVE",'BR2'!T131&gt;0),"Yes",IF(AND('BR1'!$K$2="ACTIVE",'BR1'!T131&gt;0),"Yes",IF(AND('ORIGINAL BUDGET'!$K$2="ACTIVE",'ORIGINAL BUDGET'!T131&gt;0),"Yes",""))))</f>
        <v/>
      </c>
      <c r="AI131" s="500"/>
      <c r="AK131" s="221"/>
      <c r="AL131" s="221"/>
      <c r="AM131" s="221"/>
      <c r="AN131" s="221"/>
      <c r="AO131" s="221"/>
      <c r="AP131" s="221"/>
      <c r="AQ131" s="221"/>
      <c r="AR131" s="57"/>
      <c r="AU131" s="2"/>
      <c r="AV131" s="2"/>
      <c r="AW131" s="2"/>
      <c r="AX131" s="2"/>
      <c r="AY131" s="1104"/>
    </row>
    <row r="132" spans="1:51" ht="23.25" hidden="1" customHeight="1" thickBot="1">
      <c r="A132" s="122">
        <v>15</v>
      </c>
      <c r="B132" s="1729">
        <f>IF($L$2="","",IF($L$2="ORIGINAL",'ORIGINAL BUDGET'!$B132,IF($L$2="BR1",'BR1'!$B132,IF($L$2="BR2",'BR2'!$B132,IF($L$2="BR3",'BR3'!$B132)))))</f>
        <v>0</v>
      </c>
      <c r="C132" s="1730">
        <f>IF($L$2="","",IF($L$2="ORIGINAL",'ORIGINAL BUDGET'!$B132,IF($L$2="BR1",'BR1'!$B132,IF($L$2="BR2",'BR2'!$B132,IF($L$2="BR3",'BR3'!$B132)))))</f>
        <v>0</v>
      </c>
      <c r="D132" s="1730">
        <f>IF($L$2="","",IF($L$2="ORIGINAL",'ORIGINAL BUDGET'!$B132,IF($L$2="BR1",'BR1'!$B132,IF($L$2="BR2",'BR2'!$B132,IF($L$2="BR3",'BR3'!$B132)))))</f>
        <v>0</v>
      </c>
      <c r="E132" s="1731">
        <f>IF($L$2="","",IF($L$2="ORIGINAL",'ORIGINAL BUDGET'!$B132,IF($L$2="BR1",'BR1'!$B132,IF($L$2="BR2",'BR2'!$B132,IF($L$2="BR3",'BR3'!$B132)))))</f>
        <v>0</v>
      </c>
      <c r="F132" s="613"/>
      <c r="G132" s="850" t="str">
        <f t="shared" si="45"/>
        <v/>
      </c>
      <c r="H132" s="813">
        <f t="shared" si="46"/>
        <v>0</v>
      </c>
      <c r="I132" s="840"/>
      <c r="J132" s="813">
        <f t="shared" si="49"/>
        <v>0</v>
      </c>
      <c r="K132" s="842"/>
      <c r="L132" s="813">
        <f t="shared" si="50"/>
        <v>0</v>
      </c>
      <c r="M132" s="842"/>
      <c r="N132" s="813">
        <f t="shared" si="51"/>
        <v>0</v>
      </c>
      <c r="O132" s="842"/>
      <c r="P132" s="813">
        <f t="shared" si="52"/>
        <v>0</v>
      </c>
      <c r="Q132" s="842"/>
      <c r="R132" s="813">
        <f t="shared" si="47"/>
        <v>0</v>
      </c>
      <c r="S132" s="842"/>
      <c r="T132" s="813">
        <f t="shared" si="48"/>
        <v>0</v>
      </c>
      <c r="U132" s="410"/>
      <c r="V132" s="495" t="str">
        <f>IF(AND('BR3'!$K$2="ACTIVE",'BR3'!H132&gt;0),"Yes",IF(AND('BR2'!$K$2="ACTIVE",'BR2'!H132&gt;0),"Yes",IF(AND('BR1'!$K$2="ACTIVE",'BR1'!H132&gt;0),"Yes",IF(AND('ORIGINAL BUDGET'!$K$2="ACTIVE",'ORIGINAL BUDGET'!H132&gt;0),"Yes",""))))</f>
        <v/>
      </c>
      <c r="W132" s="496"/>
      <c r="X132" s="496" t="str">
        <f>IF(AND('BR3'!$K$2="ACTIVE",'BR3'!J132&gt;0),"Yes",IF(AND('BR2'!$K$2="ACTIVE",'BR2'!J132&gt;0),"Yes",IF(AND('BR1'!$K$2="ACTIVE",'BR1'!J132&gt;0),"Yes",IF(AND('ORIGINAL BUDGET'!$K$2="ACTIVE",'ORIGINAL BUDGET'!J132&gt;0),"Yes",""))))</f>
        <v/>
      </c>
      <c r="Y132" s="496"/>
      <c r="Z132" s="496" t="str">
        <f>IF(AND('BR3'!$K$2="ACTIVE",'BR3'!L132&gt;0),"Yes",IF(AND('BR2'!$K$2="ACTIVE",'BR2'!L132&gt;0),"Yes",IF(AND('BR1'!$K$2="ACTIVE",'BR1'!L132&gt;0),"Yes",IF(AND('ORIGINAL BUDGET'!$K$2="ACTIVE",'ORIGINAL BUDGET'!L132&gt;0),"Yes",""))))</f>
        <v/>
      </c>
      <c r="AA132" s="496"/>
      <c r="AB132" s="496" t="str">
        <f>IF(AND('BR3'!$K$2="ACTIVE",'BR3'!N132&gt;0),"Yes",IF(AND('BR2'!$K$2="ACTIVE",'BR2'!N132&gt;0),"Yes",IF(AND('BR1'!$K$2="ACTIVE",'BR1'!N132&gt;0),"Yes",IF(AND('ORIGINAL BUDGET'!$K$2="ACTIVE",'ORIGINAL BUDGET'!N132&gt;0),"Yes",""))))</f>
        <v/>
      </c>
      <c r="AC132" s="496"/>
      <c r="AD132" s="496" t="str">
        <f>IF(AND('BR3'!$K$2="ACTIVE",'BR3'!P132&gt;0),"Yes",IF(AND('BR2'!$K$2="ACTIVE",'BR2'!P132&gt;0),"Yes",IF(AND('BR1'!$K$2="ACTIVE",'BR1'!P132&gt;0),"Yes",IF(AND('ORIGINAL BUDGET'!$K$2="ACTIVE",'ORIGINAL BUDGET'!P132&gt;0),"Yes",""))))</f>
        <v/>
      </c>
      <c r="AE132" s="496"/>
      <c r="AF132" s="496" t="str">
        <f>IF(AND('BR3'!$K$2="ACTIVE",'BR3'!R132&gt;0),"Yes",IF(AND('BR2'!$K$2="ACTIVE",'BR2'!R132&gt;0),"Yes",IF(AND('BR1'!$K$2="ACTIVE",'BR1'!R132&gt;0),"Yes",IF(AND('ORIGINAL BUDGET'!$K$2="ACTIVE",'ORIGINAL BUDGET'!R132&gt;0),"Yes",""))))</f>
        <v/>
      </c>
      <c r="AG132" s="496"/>
      <c r="AH132" s="497" t="str">
        <f>IF(AND('BR3'!$K$2="ACTIVE",'BR3'!T132&gt;0),"Yes",IF(AND('BR2'!$K$2="ACTIVE",'BR2'!T132&gt;0),"Yes",IF(AND('BR1'!$K$2="ACTIVE",'BR1'!T132&gt;0),"Yes",IF(AND('ORIGINAL BUDGET'!$K$2="ACTIVE",'ORIGINAL BUDGET'!T132&gt;0),"Yes",""))))</f>
        <v/>
      </c>
      <c r="AI132" s="501"/>
      <c r="AK132" s="221"/>
      <c r="AL132" s="221"/>
      <c r="AM132" s="221"/>
      <c r="AN132" s="221"/>
      <c r="AO132" s="221"/>
      <c r="AP132" s="221"/>
      <c r="AQ132" s="221"/>
      <c r="AR132" s="57"/>
      <c r="AU132" s="2"/>
      <c r="AV132" s="2"/>
      <c r="AW132" s="2"/>
      <c r="AX132" s="2"/>
      <c r="AY132" s="1104"/>
    </row>
    <row r="133" spans="1:51" ht="15.95" customHeight="1" thickTop="1" thickBot="1">
      <c r="A133" s="435"/>
      <c r="B133" s="520"/>
      <c r="C133" s="521"/>
      <c r="D133" s="522"/>
      <c r="E133" s="523"/>
      <c r="F133" s="436"/>
      <c r="G133" s="849"/>
      <c r="H133" s="437"/>
      <c r="I133" s="849"/>
      <c r="J133" s="437"/>
      <c r="K133" s="849"/>
      <c r="L133" s="437"/>
      <c r="M133" s="849"/>
      <c r="N133" s="437"/>
      <c r="O133" s="849"/>
      <c r="P133" s="437"/>
      <c r="Q133" s="849"/>
      <c r="R133" s="437"/>
      <c r="S133" s="849"/>
      <c r="T133" s="437"/>
      <c r="U133" s="214"/>
      <c r="V133" s="499"/>
      <c r="W133" s="504"/>
      <c r="X133" s="504">
        <f>SUM(X118:X132)</f>
        <v>0</v>
      </c>
      <c r="Y133" s="504"/>
      <c r="Z133" s="504">
        <f t="shared" ref="Z133:AH133" si="53">SUM(Z118:Z132)</f>
        <v>0</v>
      </c>
      <c r="AA133" s="504"/>
      <c r="AB133" s="504">
        <f t="shared" si="53"/>
        <v>0</v>
      </c>
      <c r="AC133" s="504"/>
      <c r="AD133" s="504">
        <f t="shared" si="53"/>
        <v>0</v>
      </c>
      <c r="AE133" s="504"/>
      <c r="AF133" s="504">
        <f t="shared" si="53"/>
        <v>0</v>
      </c>
      <c r="AG133" s="504"/>
      <c r="AH133" s="504">
        <f t="shared" si="53"/>
        <v>0</v>
      </c>
      <c r="AI133" s="504"/>
      <c r="AL133" s="2"/>
      <c r="AM133" s="2"/>
      <c r="AN133" s="2"/>
      <c r="AO133" s="2"/>
      <c r="AP133" s="2"/>
      <c r="AQ133" s="2"/>
      <c r="AR133" s="2"/>
      <c r="AU133" s="2"/>
      <c r="AV133" s="2"/>
      <c r="AW133" s="2"/>
      <c r="AX133" s="2"/>
      <c r="AY133" s="1104"/>
    </row>
    <row r="134" spans="1:51" ht="20.25" customHeight="1" thickTop="1">
      <c r="A134" s="1739" t="str">
        <f>A14</f>
        <v>OTHER COSTS</v>
      </c>
      <c r="B134" s="1740"/>
      <c r="C134" s="1740"/>
      <c r="D134" s="1740"/>
      <c r="E134" s="1740"/>
      <c r="F134" s="1740"/>
      <c r="G134" s="1736" t="s">
        <v>84</v>
      </c>
      <c r="H134" s="1737"/>
      <c r="I134" s="1737"/>
      <c r="J134" s="1737"/>
      <c r="K134" s="1737"/>
      <c r="L134" s="1737"/>
      <c r="M134" s="1737"/>
      <c r="N134" s="1737"/>
      <c r="O134" s="1737"/>
      <c r="P134" s="1737"/>
      <c r="Q134" s="1737"/>
      <c r="R134" s="1737"/>
      <c r="S134" s="1737"/>
      <c r="T134" s="1737"/>
      <c r="U134" s="947"/>
      <c r="V134" s="1723" t="s">
        <v>155</v>
      </c>
      <c r="W134" s="1724"/>
      <c r="X134" s="1724"/>
      <c r="Y134" s="1724"/>
      <c r="Z134" s="1724"/>
      <c r="AA134" s="1724"/>
      <c r="AB134" s="1724"/>
      <c r="AC134" s="1724"/>
      <c r="AD134" s="1724"/>
      <c r="AE134" s="1724"/>
      <c r="AF134" s="1724"/>
      <c r="AG134" s="1724"/>
      <c r="AH134" s="1724"/>
      <c r="AI134" s="1725"/>
      <c r="AL134" s="1738"/>
      <c r="AM134" s="1738"/>
      <c r="AN134" s="1738"/>
      <c r="AO134" s="475"/>
      <c r="AP134" s="1084"/>
      <c r="AQ134" s="1084"/>
      <c r="AR134" s="1084"/>
      <c r="AY134" s="1104"/>
    </row>
    <row r="135" spans="1:51" ht="15.6" customHeight="1" thickBot="1">
      <c r="A135" s="1584"/>
      <c r="B135" s="1586"/>
      <c r="C135" s="1586"/>
      <c r="D135" s="1586"/>
      <c r="E135" s="1586"/>
      <c r="F135" s="1586"/>
      <c r="G135" s="1226" t="str">
        <f>'Fund Rec'!G141</f>
        <v/>
      </c>
      <c r="H135" s="1227">
        <f>'Fund Rec'!H141</f>
        <v>0</v>
      </c>
      <c r="I135" s="1228" t="str">
        <f>'Fund Rec'!I141</f>
        <v/>
      </c>
      <c r="J135" s="1227">
        <f>'Fund Rec'!J141</f>
        <v>0</v>
      </c>
      <c r="K135" s="1228" t="str">
        <f>'Fund Rec'!K141</f>
        <v/>
      </c>
      <c r="L135" s="1227">
        <f>'Fund Rec'!L141</f>
        <v>0</v>
      </c>
      <c r="M135" s="1228" t="str">
        <f>'Fund Rec'!M141</f>
        <v/>
      </c>
      <c r="N135" s="1227">
        <f>'Fund Rec'!N141</f>
        <v>0</v>
      </c>
      <c r="O135" s="1229" t="str">
        <f>'Fund Rec'!O141</f>
        <v/>
      </c>
      <c r="P135" s="697">
        <f>'Fund Rec'!P141</f>
        <v>0</v>
      </c>
      <c r="Q135" s="1229" t="str">
        <f>'Fund Rec'!Q141</f>
        <v/>
      </c>
      <c r="R135" s="1230">
        <f>'Fund Rec'!R141</f>
        <v>0</v>
      </c>
      <c r="S135" s="1229" t="str">
        <f>'Fund Rec'!S141</f>
        <v/>
      </c>
      <c r="T135" s="697">
        <f>'Fund Rec'!T141</f>
        <v>0</v>
      </c>
      <c r="U135" s="408"/>
      <c r="V135" s="1732" t="str">
        <f>$G$5</f>
        <v>RPPC, 53110</v>
      </c>
      <c r="W135" s="1716" t="s">
        <v>154</v>
      </c>
      <c r="X135" s="1716" t="str">
        <f>$I$5</f>
        <v>RPPC , 53129</v>
      </c>
      <c r="Y135" s="1716"/>
      <c r="Z135" s="1716" t="str">
        <f>$K$5</f>
        <v/>
      </c>
      <c r="AA135" s="1716"/>
      <c r="AB135" s="1716" t="str">
        <f>$M$5</f>
        <v/>
      </c>
      <c r="AC135" s="1716"/>
      <c r="AD135" s="1716" t="str">
        <f>$O$5</f>
        <v/>
      </c>
      <c r="AE135" s="1716"/>
      <c r="AF135" s="1716" t="str">
        <f>$Q$5</f>
        <v/>
      </c>
      <c r="AG135" s="1716"/>
      <c r="AH135" s="1716" t="str">
        <f>$S$5</f>
        <v/>
      </c>
      <c r="AI135" s="1718"/>
      <c r="AL135" s="2"/>
      <c r="AM135" s="2"/>
      <c r="AN135" s="2"/>
      <c r="AO135" s="2"/>
      <c r="AP135" s="2"/>
      <c r="AQ135" s="2"/>
      <c r="AR135" s="2"/>
      <c r="AY135" s="1104"/>
    </row>
    <row r="136" spans="1:51" ht="25.5" customHeight="1" thickTop="1" thickBot="1">
      <c r="A136" s="131"/>
      <c r="B136" s="159"/>
      <c r="C136" s="159"/>
      <c r="D136" s="18"/>
      <c r="E136" s="130" t="str">
        <f>'ORIGINAL BUDGET'!E136</f>
        <v>TOTAL OTHER COSTS</v>
      </c>
      <c r="F136" s="809">
        <f>SUM(F137:F151)</f>
        <v>0</v>
      </c>
      <c r="G136" s="614"/>
      <c r="H136" s="615">
        <f>SUM(H137:H151)</f>
        <v>0</v>
      </c>
      <c r="I136" s="607"/>
      <c r="J136" s="605">
        <f>SUM(J137:J151)</f>
        <v>0</v>
      </c>
      <c r="K136" s="607"/>
      <c r="L136" s="596">
        <f>SUM(L137:L151)</f>
        <v>0</v>
      </c>
      <c r="M136" s="695"/>
      <c r="N136" s="596">
        <f>SUM(N137:N151)</f>
        <v>0</v>
      </c>
      <c r="O136" s="607"/>
      <c r="P136" s="596">
        <f>SUM(P137:P151)</f>
        <v>0</v>
      </c>
      <c r="Q136" s="607"/>
      <c r="R136" s="596">
        <f>SUM(R137:R151)</f>
        <v>0</v>
      </c>
      <c r="S136" s="695"/>
      <c r="T136" s="596">
        <f>SUM(T137:T151)</f>
        <v>0</v>
      </c>
      <c r="U136" s="409"/>
      <c r="V136" s="1733"/>
      <c r="W136" s="1717"/>
      <c r="X136" s="1717"/>
      <c r="Y136" s="1717"/>
      <c r="Z136" s="1717"/>
      <c r="AA136" s="1717"/>
      <c r="AB136" s="1717"/>
      <c r="AC136" s="1717"/>
      <c r="AD136" s="1717"/>
      <c r="AE136" s="1717"/>
      <c r="AF136" s="1717"/>
      <c r="AG136" s="1717"/>
      <c r="AH136" s="1717"/>
      <c r="AI136" s="1719"/>
      <c r="AL136" s="221"/>
      <c r="AM136" s="221"/>
      <c r="AN136" s="222"/>
      <c r="AO136" s="222"/>
      <c r="AP136" s="222"/>
      <c r="AQ136" s="222"/>
      <c r="AR136" s="222"/>
      <c r="AY136" s="1104"/>
    </row>
    <row r="137" spans="1:51" ht="23.25" customHeight="1" thickTop="1">
      <c r="A137" s="122">
        <v>1</v>
      </c>
      <c r="B137" s="1726">
        <f>IF($L$2="","",IF($L$2="ORIGINAL",'ORIGINAL BUDGET'!$B137,IF($L$2="BR1",'BR1'!$B137,IF($L$2="BR2",'BR2'!$B137,IF($L$2="BR3",'BR3'!$B137)))))</f>
        <v>0</v>
      </c>
      <c r="C137" s="1727">
        <f>IF($L$2="","",IF($L$2="ORIGINAL",'ORIGINAL BUDGET'!$B137,IF($L$2="BR1",'BR1'!$B137,IF($L$2="BR2",'BR2'!$B137,IF($L$2="BR3",'BR3'!$B137)))))</f>
        <v>0</v>
      </c>
      <c r="D137" s="1727">
        <f>IF($L$2="","",IF($L$2="ORIGINAL",'ORIGINAL BUDGET'!$B137,IF($L$2="BR1",'BR1'!$B137,IF($L$2="BR2",'BR2'!$B137,IF($L$2="BR3",'BR3'!$B137)))))</f>
        <v>0</v>
      </c>
      <c r="E137" s="1728">
        <f>IF($L$2="","",IF($L$2="ORIGINAL",'ORIGINAL BUDGET'!$B137,IF($L$2="BR1",'BR1'!$B137,IF($L$2="BR2",'BR2'!$B137,IF($L$2="BR3",'BR3'!$B137)))))</f>
        <v>0</v>
      </c>
      <c r="F137" s="610"/>
      <c r="G137" s="847" t="str">
        <f t="shared" ref="G137:G151" si="54">IF(AND(F137&lt;&gt;0, 1-I137-K137-Q137-S137-M137-O137),1-I137-K137-Q137-S137-M137-O137,"")</f>
        <v/>
      </c>
      <c r="H137" s="810">
        <f t="shared" ref="H137:H151" si="55">IF(AND(G137*F137&lt;0.0001,G137*F137&gt;0),"",G137*F137)</f>
        <v>0</v>
      </c>
      <c r="I137" s="840"/>
      <c r="J137" s="810">
        <f>I137*F137</f>
        <v>0</v>
      </c>
      <c r="K137" s="842"/>
      <c r="L137" s="810">
        <f>K137*F137</f>
        <v>0</v>
      </c>
      <c r="M137" s="842"/>
      <c r="N137" s="810">
        <f>M137*F137</f>
        <v>0</v>
      </c>
      <c r="O137" s="842"/>
      <c r="P137" s="810">
        <f>O137*F137</f>
        <v>0</v>
      </c>
      <c r="Q137" s="842"/>
      <c r="R137" s="810">
        <f t="shared" ref="R137:R151" si="56">Q137*F137</f>
        <v>0</v>
      </c>
      <c r="S137" s="842"/>
      <c r="T137" s="810">
        <f t="shared" ref="T137:T151" si="57">S137*F137</f>
        <v>0</v>
      </c>
      <c r="U137" s="410"/>
      <c r="V137" s="492" t="str">
        <f>IF(AND('BR3'!$K$2="ACTIVE",'BR3'!H137&gt;0),"Yes",IF(AND('BR2'!$K$2="ACTIVE",'BR2'!H137&gt;0),"Yes",IF(AND('BR1'!$K$2="ACTIVE",'BR1'!H137&gt;0),"Yes",IF(AND('ORIGINAL BUDGET'!$K$2="ACTIVE",'ORIGINAL BUDGET'!H137&gt;0),"Yes",""))))</f>
        <v/>
      </c>
      <c r="W137" s="325" t="str">
        <f t="shared" ref="W137:W151" si="58">IF(AND(G137&gt;0,V137=""),1,"")</f>
        <v/>
      </c>
      <c r="X137" s="325" t="str">
        <f>IF(AND('BR3'!$K$2="ACTIVE",'BR3'!J137&gt;0),"Yes",IF(AND('BR2'!$K$2="ACTIVE",'BR2'!J137&gt;0),"Yes",IF(AND('BR1'!$K$2="ACTIVE",'BR1'!J137&gt;0),"Yes",IF(AND('ORIGINAL BUDGET'!$K$2="ACTIVE",'ORIGINAL BUDGET'!J137&gt;0),"Yes",""))))</f>
        <v/>
      </c>
      <c r="Y137" s="325"/>
      <c r="Z137" s="325" t="str">
        <f>IF(AND('BR3'!$K$2="ACTIVE",'BR3'!L137&gt;0),"Yes",IF(AND('BR2'!$K$2="ACTIVE",'BR2'!L137&gt;0),"Yes",IF(AND('BR1'!$K$2="ACTIVE",'BR1'!L137&gt;0),"Yes",IF(AND('ORIGINAL BUDGET'!$K$2="ACTIVE",'ORIGINAL BUDGET'!L137&gt;0),"Yes",""))))</f>
        <v/>
      </c>
      <c r="AA137" s="325"/>
      <c r="AB137" s="325" t="str">
        <f>IF(AND('BR3'!$K$2="ACTIVE",'BR3'!N137&gt;0),"Yes",IF(AND('BR2'!$K$2="ACTIVE",'BR2'!N137&gt;0),"Yes",IF(AND('BR1'!$K$2="ACTIVE",'BR1'!N137&gt;0),"Yes",IF(AND('ORIGINAL BUDGET'!$K$2="ACTIVE",'ORIGINAL BUDGET'!N137&gt;0),"Yes",""))))</f>
        <v/>
      </c>
      <c r="AC137" s="325"/>
      <c r="AD137" s="325" t="str">
        <f>IF(AND('BR3'!$K$2="ACTIVE",'BR3'!P137&gt;0),"Yes",IF(AND('BR2'!$K$2="ACTIVE",'BR2'!P137&gt;0),"Yes",IF(AND('BR1'!$K$2="ACTIVE",'BR1'!P137&gt;0),"Yes",IF(AND('ORIGINAL BUDGET'!$K$2="ACTIVE",'ORIGINAL BUDGET'!P137&gt;0),"Yes",""))))</f>
        <v/>
      </c>
      <c r="AE137" s="325"/>
      <c r="AF137" s="325" t="str">
        <f>IF(AND('BR3'!$K$2="ACTIVE",'BR3'!R137&gt;0),"Yes",IF(AND('BR2'!$K$2="ACTIVE",'BR2'!R137&gt;0),"Yes",IF(AND('BR1'!$K$2="ACTIVE",'BR1'!R137&gt;0),"Yes",IF(AND('ORIGINAL BUDGET'!$K$2="ACTIVE",'ORIGINAL BUDGET'!R137&gt;0),"Yes",""))))</f>
        <v/>
      </c>
      <c r="AG137" s="325"/>
      <c r="AH137" s="493" t="str">
        <f>IF(AND('BR3'!$K$2="ACTIVE",'BR3'!T137&gt;0),"Yes",IF(AND('BR2'!$K$2="ACTIVE",'BR2'!T137&gt;0),"Yes",IF(AND('BR1'!$K$2="ACTIVE",'BR1'!T137&gt;0),"Yes",IF(AND('ORIGINAL BUDGET'!$K$2="ACTIVE",'ORIGINAL BUDGET'!T137&gt;0),"Yes",""))))</f>
        <v/>
      </c>
      <c r="AI137" s="500"/>
      <c r="AL137" s="221"/>
      <c r="AM137" s="221"/>
      <c r="AN137" s="221"/>
      <c r="AO137" s="221"/>
      <c r="AP137" s="221"/>
      <c r="AQ137" s="221"/>
      <c r="AR137" s="57"/>
      <c r="AY137" s="1104"/>
    </row>
    <row r="138" spans="1:51" ht="23.25" customHeight="1">
      <c r="A138" s="122">
        <v>2</v>
      </c>
      <c r="B138" s="1726">
        <f>IF($L$2="","",IF($L$2="ORIGINAL",'ORIGINAL BUDGET'!$B138,IF($L$2="BR1",'BR1'!$B138,IF($L$2="BR2",'BR2'!$B138,IF($L$2="BR3",'BR3'!$B138)))))</f>
        <v>0</v>
      </c>
      <c r="C138" s="1727">
        <f>IF($L$2="","",IF($L$2="ORIGINAL",'ORIGINAL BUDGET'!$B138,IF($L$2="BR1",'BR1'!$B138,IF($L$2="BR2",'BR2'!$B138,IF($L$2="BR3",'BR3'!$B138)))))</f>
        <v>0</v>
      </c>
      <c r="D138" s="1727">
        <f>IF($L$2="","",IF($L$2="ORIGINAL",'ORIGINAL BUDGET'!$B138,IF($L$2="BR1",'BR1'!$B138,IF($L$2="BR2",'BR2'!$B138,IF($L$2="BR3",'BR3'!$B138)))))</f>
        <v>0</v>
      </c>
      <c r="E138" s="1728">
        <f>IF($L$2="","",IF($L$2="ORIGINAL",'ORIGINAL BUDGET'!$B138,IF($L$2="BR1",'BR1'!$B138,IF($L$2="BR2",'BR2'!$B138,IF($L$2="BR3",'BR3'!$B138)))))</f>
        <v>0</v>
      </c>
      <c r="F138" s="617"/>
      <c r="G138" s="847" t="str">
        <f t="shared" si="54"/>
        <v/>
      </c>
      <c r="H138" s="810">
        <f t="shared" si="55"/>
        <v>0</v>
      </c>
      <c r="I138" s="840"/>
      <c r="J138" s="810">
        <f t="shared" ref="J138:J151" si="59">I138*F138</f>
        <v>0</v>
      </c>
      <c r="K138" s="842"/>
      <c r="L138" s="810">
        <f t="shared" ref="L138:L151" si="60">K138*F138</f>
        <v>0</v>
      </c>
      <c r="M138" s="842"/>
      <c r="N138" s="810">
        <f t="shared" ref="N138:N151" si="61">M138*F138</f>
        <v>0</v>
      </c>
      <c r="O138" s="842"/>
      <c r="P138" s="810">
        <f t="shared" ref="P138:P151" si="62">O138*F138</f>
        <v>0</v>
      </c>
      <c r="Q138" s="842"/>
      <c r="R138" s="810">
        <f t="shared" si="56"/>
        <v>0</v>
      </c>
      <c r="S138" s="842"/>
      <c r="T138" s="810">
        <f t="shared" si="57"/>
        <v>0</v>
      </c>
      <c r="U138" s="410"/>
      <c r="V138" s="492" t="str">
        <f>IF(AND('BR3'!$K$2="ACTIVE",'BR3'!H138&gt;0),"Yes",IF(AND('BR2'!$K$2="ACTIVE",'BR2'!H138&gt;0),"Yes",IF(AND('BR1'!$K$2="ACTIVE",'BR1'!H138&gt;0),"Yes",IF(AND('ORIGINAL BUDGET'!$K$2="ACTIVE",'ORIGINAL BUDGET'!H138&gt;0),"Yes",""))))</f>
        <v/>
      </c>
      <c r="W138" s="325" t="str">
        <f t="shared" si="58"/>
        <v/>
      </c>
      <c r="X138" s="325" t="str">
        <f>IF(AND('BR3'!$K$2="ACTIVE",'BR3'!J138&gt;0),"Yes",IF(AND('BR2'!$K$2="ACTIVE",'BR2'!J138&gt;0),"Yes",IF(AND('BR1'!$K$2="ACTIVE",'BR1'!J138&gt;0),"Yes",IF(AND('ORIGINAL BUDGET'!$K$2="ACTIVE",'ORIGINAL BUDGET'!J138&gt;0),"Yes",""))))</f>
        <v/>
      </c>
      <c r="Y138" s="325"/>
      <c r="Z138" s="325" t="str">
        <f>IF(AND('BR3'!$K$2="ACTIVE",'BR3'!L138&gt;0),"Yes",IF(AND('BR2'!$K$2="ACTIVE",'BR2'!L138&gt;0),"Yes",IF(AND('BR1'!$K$2="ACTIVE",'BR1'!L138&gt;0),"Yes",IF(AND('ORIGINAL BUDGET'!$K$2="ACTIVE",'ORIGINAL BUDGET'!L138&gt;0),"Yes",""))))</f>
        <v/>
      </c>
      <c r="AA138" s="325"/>
      <c r="AB138" s="325" t="str">
        <f>IF(AND('BR3'!$K$2="ACTIVE",'BR3'!N138&gt;0),"Yes",IF(AND('BR2'!$K$2="ACTIVE",'BR2'!N138&gt;0),"Yes",IF(AND('BR1'!$K$2="ACTIVE",'BR1'!N138&gt;0),"Yes",IF(AND('ORIGINAL BUDGET'!$K$2="ACTIVE",'ORIGINAL BUDGET'!N138&gt;0),"Yes",""))))</f>
        <v/>
      </c>
      <c r="AC138" s="325"/>
      <c r="AD138" s="325" t="str">
        <f>IF(AND('BR3'!$K$2="ACTIVE",'BR3'!P138&gt;0),"Yes",IF(AND('BR2'!$K$2="ACTIVE",'BR2'!P138&gt;0),"Yes",IF(AND('BR1'!$K$2="ACTIVE",'BR1'!P138&gt;0),"Yes",IF(AND('ORIGINAL BUDGET'!$K$2="ACTIVE",'ORIGINAL BUDGET'!P138&gt;0),"Yes",""))))</f>
        <v/>
      </c>
      <c r="AE138" s="325"/>
      <c r="AF138" s="325" t="str">
        <f>IF(AND('BR3'!$K$2="ACTIVE",'BR3'!R138&gt;0),"Yes",IF(AND('BR2'!$K$2="ACTIVE",'BR2'!R138&gt;0),"Yes",IF(AND('BR1'!$K$2="ACTIVE",'BR1'!R138&gt;0),"Yes",IF(AND('ORIGINAL BUDGET'!$K$2="ACTIVE",'ORIGINAL BUDGET'!R138&gt;0),"Yes",""))))</f>
        <v/>
      </c>
      <c r="AG138" s="325"/>
      <c r="AH138" s="493" t="str">
        <f>IF(AND('BR3'!$K$2="ACTIVE",'BR3'!T138&gt;0),"Yes",IF(AND('BR2'!$K$2="ACTIVE",'BR2'!T138&gt;0),"Yes",IF(AND('BR1'!$K$2="ACTIVE",'BR1'!T138&gt;0),"Yes",IF(AND('ORIGINAL BUDGET'!$K$2="ACTIVE",'ORIGINAL BUDGET'!T138&gt;0),"Yes",""))))</f>
        <v/>
      </c>
      <c r="AI138" s="500"/>
      <c r="AL138" s="221"/>
      <c r="AM138" s="221"/>
      <c r="AN138" s="221"/>
      <c r="AO138" s="221"/>
      <c r="AP138" s="221"/>
      <c r="AQ138" s="221"/>
      <c r="AR138" s="57"/>
      <c r="AY138" s="1104"/>
    </row>
    <row r="139" spans="1:51" ht="23.25" customHeight="1">
      <c r="A139" s="122">
        <v>3</v>
      </c>
      <c r="B139" s="1726">
        <f>IF($L$2="","",IF($L$2="ORIGINAL",'ORIGINAL BUDGET'!$B139,IF($L$2="BR1",'BR1'!$B139,IF($L$2="BR2",'BR2'!$B139,IF($L$2="BR3",'BR3'!$B139)))))</f>
        <v>0</v>
      </c>
      <c r="C139" s="1727">
        <f>IF($L$2="","",IF($L$2="ORIGINAL",'ORIGINAL BUDGET'!$B139,IF($L$2="BR1",'BR1'!$B139,IF($L$2="BR2",'BR2'!$B139,IF($L$2="BR3",'BR3'!$B139)))))</f>
        <v>0</v>
      </c>
      <c r="D139" s="1727">
        <f>IF($L$2="","",IF($L$2="ORIGINAL",'ORIGINAL BUDGET'!$B139,IF($L$2="BR1",'BR1'!$B139,IF($L$2="BR2",'BR2'!$B139,IF($L$2="BR3",'BR3'!$B139)))))</f>
        <v>0</v>
      </c>
      <c r="E139" s="1728">
        <f>IF($L$2="","",IF($L$2="ORIGINAL",'ORIGINAL BUDGET'!$B139,IF($L$2="BR1",'BR1'!$B139,IF($L$2="BR2",'BR2'!$B139,IF($L$2="BR3",'BR3'!$B139)))))</f>
        <v>0</v>
      </c>
      <c r="F139" s="617"/>
      <c r="G139" s="847" t="str">
        <f t="shared" si="54"/>
        <v/>
      </c>
      <c r="H139" s="810">
        <f t="shared" si="55"/>
        <v>0</v>
      </c>
      <c r="I139" s="840"/>
      <c r="J139" s="810">
        <f t="shared" si="59"/>
        <v>0</v>
      </c>
      <c r="K139" s="842"/>
      <c r="L139" s="810">
        <f t="shared" si="60"/>
        <v>0</v>
      </c>
      <c r="M139" s="842"/>
      <c r="N139" s="810">
        <f t="shared" si="61"/>
        <v>0</v>
      </c>
      <c r="O139" s="842"/>
      <c r="P139" s="810">
        <f t="shared" si="62"/>
        <v>0</v>
      </c>
      <c r="Q139" s="842"/>
      <c r="R139" s="810">
        <f t="shared" si="56"/>
        <v>0</v>
      </c>
      <c r="S139" s="842"/>
      <c r="T139" s="810">
        <f t="shared" si="57"/>
        <v>0</v>
      </c>
      <c r="U139" s="410"/>
      <c r="V139" s="492" t="str">
        <f>IF(AND('BR3'!$K$2="ACTIVE",'BR3'!H139&gt;0),"Yes",IF(AND('BR2'!$K$2="ACTIVE",'BR2'!H139&gt;0),"Yes",IF(AND('BR1'!$K$2="ACTIVE",'BR1'!H139&gt;0),"Yes",IF(AND('ORIGINAL BUDGET'!$K$2="ACTIVE",'ORIGINAL BUDGET'!H139&gt;0),"Yes",""))))</f>
        <v/>
      </c>
      <c r="W139" s="325" t="str">
        <f t="shared" si="58"/>
        <v/>
      </c>
      <c r="X139" s="325" t="str">
        <f>IF(AND('BR3'!$K$2="ACTIVE",'BR3'!J139&gt;0),"Yes",IF(AND('BR2'!$K$2="ACTIVE",'BR2'!J139&gt;0),"Yes",IF(AND('BR1'!$K$2="ACTIVE",'BR1'!J139&gt;0),"Yes",IF(AND('ORIGINAL BUDGET'!$K$2="ACTIVE",'ORIGINAL BUDGET'!J139&gt;0),"Yes",""))))</f>
        <v/>
      </c>
      <c r="Y139" s="325"/>
      <c r="Z139" s="325" t="str">
        <f>IF(AND('BR3'!$K$2="ACTIVE",'BR3'!L139&gt;0),"Yes",IF(AND('BR2'!$K$2="ACTIVE",'BR2'!L139&gt;0),"Yes",IF(AND('BR1'!$K$2="ACTIVE",'BR1'!L139&gt;0),"Yes",IF(AND('ORIGINAL BUDGET'!$K$2="ACTIVE",'ORIGINAL BUDGET'!L139&gt;0),"Yes",""))))</f>
        <v/>
      </c>
      <c r="AA139" s="325"/>
      <c r="AB139" s="325" t="str">
        <f>IF(AND('BR3'!$K$2="ACTIVE",'BR3'!N139&gt;0),"Yes",IF(AND('BR2'!$K$2="ACTIVE",'BR2'!N139&gt;0),"Yes",IF(AND('BR1'!$K$2="ACTIVE",'BR1'!N139&gt;0),"Yes",IF(AND('ORIGINAL BUDGET'!$K$2="ACTIVE",'ORIGINAL BUDGET'!N139&gt;0),"Yes",""))))</f>
        <v/>
      </c>
      <c r="AC139" s="325"/>
      <c r="AD139" s="325" t="str">
        <f>IF(AND('BR3'!$K$2="ACTIVE",'BR3'!P139&gt;0),"Yes",IF(AND('BR2'!$K$2="ACTIVE",'BR2'!P139&gt;0),"Yes",IF(AND('BR1'!$K$2="ACTIVE",'BR1'!P139&gt;0),"Yes",IF(AND('ORIGINAL BUDGET'!$K$2="ACTIVE",'ORIGINAL BUDGET'!P139&gt;0),"Yes",""))))</f>
        <v/>
      </c>
      <c r="AE139" s="325"/>
      <c r="AF139" s="325" t="str">
        <f>IF(AND('BR3'!$K$2="ACTIVE",'BR3'!R139&gt;0),"Yes",IF(AND('BR2'!$K$2="ACTIVE",'BR2'!R139&gt;0),"Yes",IF(AND('BR1'!$K$2="ACTIVE",'BR1'!R139&gt;0),"Yes",IF(AND('ORIGINAL BUDGET'!$K$2="ACTIVE",'ORIGINAL BUDGET'!R139&gt;0),"Yes",""))))</f>
        <v/>
      </c>
      <c r="AG139" s="325"/>
      <c r="AH139" s="493" t="str">
        <f>IF(AND('BR3'!$K$2="ACTIVE",'BR3'!T139&gt;0),"Yes",IF(AND('BR2'!$K$2="ACTIVE",'BR2'!T139&gt;0),"Yes",IF(AND('BR1'!$K$2="ACTIVE",'BR1'!T139&gt;0),"Yes",IF(AND('ORIGINAL BUDGET'!$K$2="ACTIVE",'ORIGINAL BUDGET'!T139&gt;0),"Yes",""))))</f>
        <v/>
      </c>
      <c r="AI139" s="500"/>
      <c r="AK139" s="221"/>
      <c r="AL139" s="221"/>
      <c r="AM139" s="221"/>
      <c r="AN139" s="221"/>
      <c r="AO139" s="221"/>
      <c r="AP139" s="221"/>
      <c r="AQ139" s="221"/>
      <c r="AR139" s="57"/>
      <c r="AU139" s="2"/>
      <c r="AV139" s="2"/>
      <c r="AW139" s="2"/>
      <c r="AX139" s="2"/>
      <c r="AY139" s="1104"/>
    </row>
    <row r="140" spans="1:51" ht="23.25" customHeight="1">
      <c r="A140" s="122">
        <v>4</v>
      </c>
      <c r="B140" s="1726">
        <f>IF($L$2="","",IF($L$2="ORIGINAL",'ORIGINAL BUDGET'!$B140,IF($L$2="BR1",'BR1'!$B140,IF($L$2="BR2",'BR2'!$B140,IF($L$2="BR3",'BR3'!$B140)))))</f>
        <v>0</v>
      </c>
      <c r="C140" s="1727">
        <f>IF($L$2="","",IF($L$2="ORIGINAL",'ORIGINAL BUDGET'!$B140,IF($L$2="BR1",'BR1'!$B140,IF($L$2="BR2",'BR2'!$B140,IF($L$2="BR3",'BR3'!$B140)))))</f>
        <v>0</v>
      </c>
      <c r="D140" s="1727">
        <f>IF($L$2="","",IF($L$2="ORIGINAL",'ORIGINAL BUDGET'!$B140,IF($L$2="BR1",'BR1'!$B140,IF($L$2="BR2",'BR2'!$B140,IF($L$2="BR3",'BR3'!$B140)))))</f>
        <v>0</v>
      </c>
      <c r="E140" s="1728">
        <f>IF($L$2="","",IF($L$2="ORIGINAL",'ORIGINAL BUDGET'!$B140,IF($L$2="BR1",'BR1'!$B140,IF($L$2="BR2",'BR2'!$B140,IF($L$2="BR3",'BR3'!$B140)))))</f>
        <v>0</v>
      </c>
      <c r="F140" s="617"/>
      <c r="G140" s="847" t="str">
        <f t="shared" si="54"/>
        <v/>
      </c>
      <c r="H140" s="810">
        <f t="shared" si="55"/>
        <v>0</v>
      </c>
      <c r="I140" s="840"/>
      <c r="J140" s="810">
        <f t="shared" si="59"/>
        <v>0</v>
      </c>
      <c r="K140" s="842"/>
      <c r="L140" s="810">
        <f t="shared" si="60"/>
        <v>0</v>
      </c>
      <c r="M140" s="842"/>
      <c r="N140" s="810">
        <f t="shared" si="61"/>
        <v>0</v>
      </c>
      <c r="O140" s="842"/>
      <c r="P140" s="810">
        <f t="shared" si="62"/>
        <v>0</v>
      </c>
      <c r="Q140" s="842"/>
      <c r="R140" s="810">
        <f t="shared" si="56"/>
        <v>0</v>
      </c>
      <c r="S140" s="842"/>
      <c r="T140" s="810">
        <f t="shared" si="57"/>
        <v>0</v>
      </c>
      <c r="U140" s="410"/>
      <c r="V140" s="492" t="str">
        <f>IF(AND('BR3'!$K$2="ACTIVE",'BR3'!H140&gt;0),"Yes",IF(AND('BR2'!$K$2="ACTIVE",'BR2'!H140&gt;0),"Yes",IF(AND('BR1'!$K$2="ACTIVE",'BR1'!H140&gt;0),"Yes",IF(AND('ORIGINAL BUDGET'!$K$2="ACTIVE",'ORIGINAL BUDGET'!H140&gt;0),"Yes",""))))</f>
        <v/>
      </c>
      <c r="W140" s="325" t="str">
        <f t="shared" si="58"/>
        <v/>
      </c>
      <c r="X140" s="325" t="str">
        <f>IF(AND('BR3'!$K$2="ACTIVE",'BR3'!J140&gt;0),"Yes",IF(AND('BR2'!$K$2="ACTIVE",'BR2'!J140&gt;0),"Yes",IF(AND('BR1'!$K$2="ACTIVE",'BR1'!J140&gt;0),"Yes",IF(AND('ORIGINAL BUDGET'!$K$2="ACTIVE",'ORIGINAL BUDGET'!J140&gt;0),"Yes",""))))</f>
        <v/>
      </c>
      <c r="Y140" s="325"/>
      <c r="Z140" s="325" t="str">
        <f>IF(AND('BR3'!$K$2="ACTIVE",'BR3'!L140&gt;0),"Yes",IF(AND('BR2'!$K$2="ACTIVE",'BR2'!L140&gt;0),"Yes",IF(AND('BR1'!$K$2="ACTIVE",'BR1'!L140&gt;0),"Yes",IF(AND('ORIGINAL BUDGET'!$K$2="ACTIVE",'ORIGINAL BUDGET'!L140&gt;0),"Yes",""))))</f>
        <v/>
      </c>
      <c r="AA140" s="325"/>
      <c r="AB140" s="325" t="str">
        <f>IF(AND('BR3'!$K$2="ACTIVE",'BR3'!N140&gt;0),"Yes",IF(AND('BR2'!$K$2="ACTIVE",'BR2'!N140&gt;0),"Yes",IF(AND('BR1'!$K$2="ACTIVE",'BR1'!N140&gt;0),"Yes",IF(AND('ORIGINAL BUDGET'!$K$2="ACTIVE",'ORIGINAL BUDGET'!N140&gt;0),"Yes",""))))</f>
        <v/>
      </c>
      <c r="AC140" s="325"/>
      <c r="AD140" s="325" t="str">
        <f>IF(AND('BR3'!$K$2="ACTIVE",'BR3'!P140&gt;0),"Yes",IF(AND('BR2'!$K$2="ACTIVE",'BR2'!P140&gt;0),"Yes",IF(AND('BR1'!$K$2="ACTIVE",'BR1'!P140&gt;0),"Yes",IF(AND('ORIGINAL BUDGET'!$K$2="ACTIVE",'ORIGINAL BUDGET'!P140&gt;0),"Yes",""))))</f>
        <v/>
      </c>
      <c r="AE140" s="325"/>
      <c r="AF140" s="325" t="str">
        <f>IF(AND('BR3'!$K$2="ACTIVE",'BR3'!R140&gt;0),"Yes",IF(AND('BR2'!$K$2="ACTIVE",'BR2'!R140&gt;0),"Yes",IF(AND('BR1'!$K$2="ACTIVE",'BR1'!R140&gt;0),"Yes",IF(AND('ORIGINAL BUDGET'!$K$2="ACTIVE",'ORIGINAL BUDGET'!R140&gt;0),"Yes",""))))</f>
        <v/>
      </c>
      <c r="AG140" s="325"/>
      <c r="AH140" s="493" t="str">
        <f>IF(AND('BR3'!$K$2="ACTIVE",'BR3'!T140&gt;0),"Yes",IF(AND('BR2'!$K$2="ACTIVE",'BR2'!T140&gt;0),"Yes",IF(AND('BR1'!$K$2="ACTIVE",'BR1'!T140&gt;0),"Yes",IF(AND('ORIGINAL BUDGET'!$K$2="ACTIVE",'ORIGINAL BUDGET'!T140&gt;0),"Yes",""))))</f>
        <v/>
      </c>
      <c r="AI140" s="500"/>
      <c r="AK140" s="221"/>
      <c r="AL140" s="221"/>
      <c r="AM140" s="221"/>
      <c r="AN140" s="221"/>
      <c r="AO140" s="221"/>
      <c r="AP140" s="221"/>
      <c r="AQ140" s="221"/>
      <c r="AR140" s="57"/>
      <c r="AU140" s="2"/>
      <c r="AV140" s="2"/>
      <c r="AW140" s="2"/>
      <c r="AX140" s="2"/>
      <c r="AY140" s="1104"/>
    </row>
    <row r="141" spans="1:51" ht="23.25" customHeight="1" thickBot="1">
      <c r="A141" s="122">
        <v>5</v>
      </c>
      <c r="B141" s="1726">
        <f>IF($L$2="","",IF($L$2="ORIGINAL",'ORIGINAL BUDGET'!$B141,IF($L$2="BR1",'BR1'!$B141,IF($L$2="BR2",'BR2'!$B141,IF($L$2="BR3",'BR3'!$B141)))))</f>
        <v>0</v>
      </c>
      <c r="C141" s="1727">
        <f>IF($L$2="","",IF($L$2="ORIGINAL",'ORIGINAL BUDGET'!$B141,IF($L$2="BR1",'BR1'!$B141,IF($L$2="BR2",'BR2'!$B141,IF($L$2="BR3",'BR3'!$B141)))))</f>
        <v>0</v>
      </c>
      <c r="D141" s="1727">
        <f>IF($L$2="","",IF($L$2="ORIGINAL",'ORIGINAL BUDGET'!$B141,IF($L$2="BR1",'BR1'!$B141,IF($L$2="BR2",'BR2'!$B141,IF($L$2="BR3",'BR3'!$B141)))))</f>
        <v>0</v>
      </c>
      <c r="E141" s="1728">
        <f>IF($L$2="","",IF($L$2="ORIGINAL",'ORIGINAL BUDGET'!$B141,IF($L$2="BR1",'BR1'!$B141,IF($L$2="BR2",'BR2'!$B141,IF($L$2="BR3",'BR3'!$B141)))))</f>
        <v>0</v>
      </c>
      <c r="F141" s="617"/>
      <c r="G141" s="847" t="str">
        <f t="shared" si="54"/>
        <v/>
      </c>
      <c r="H141" s="810">
        <f t="shared" si="55"/>
        <v>0</v>
      </c>
      <c r="I141" s="840"/>
      <c r="J141" s="810">
        <f t="shared" si="59"/>
        <v>0</v>
      </c>
      <c r="K141" s="842"/>
      <c r="L141" s="810">
        <f t="shared" si="60"/>
        <v>0</v>
      </c>
      <c r="M141" s="842"/>
      <c r="N141" s="810">
        <f t="shared" si="61"/>
        <v>0</v>
      </c>
      <c r="O141" s="842"/>
      <c r="P141" s="810">
        <f t="shared" si="62"/>
        <v>0</v>
      </c>
      <c r="Q141" s="842"/>
      <c r="R141" s="810">
        <f t="shared" si="56"/>
        <v>0</v>
      </c>
      <c r="S141" s="842"/>
      <c r="T141" s="810">
        <f t="shared" si="57"/>
        <v>0</v>
      </c>
      <c r="U141" s="410"/>
      <c r="V141" s="492" t="str">
        <f>IF(AND('BR3'!$K$2="ACTIVE",'BR3'!H141&gt;0),"Yes",IF(AND('BR2'!$K$2="ACTIVE",'BR2'!H141&gt;0),"Yes",IF(AND('BR1'!$K$2="ACTIVE",'BR1'!H141&gt;0),"Yes",IF(AND('ORIGINAL BUDGET'!$K$2="ACTIVE",'ORIGINAL BUDGET'!H141&gt;0),"Yes",""))))</f>
        <v/>
      </c>
      <c r="W141" s="325" t="str">
        <f t="shared" si="58"/>
        <v/>
      </c>
      <c r="X141" s="325" t="str">
        <f>IF(AND('BR3'!$K$2="ACTIVE",'BR3'!J141&gt;0),"Yes",IF(AND('BR2'!$K$2="ACTIVE",'BR2'!J141&gt;0),"Yes",IF(AND('BR1'!$K$2="ACTIVE",'BR1'!J141&gt;0),"Yes",IF(AND('ORIGINAL BUDGET'!$K$2="ACTIVE",'ORIGINAL BUDGET'!J141&gt;0),"Yes",""))))</f>
        <v/>
      </c>
      <c r="Y141" s="325"/>
      <c r="Z141" s="325" t="str">
        <f>IF(AND('BR3'!$K$2="ACTIVE",'BR3'!L141&gt;0),"Yes",IF(AND('BR2'!$K$2="ACTIVE",'BR2'!L141&gt;0),"Yes",IF(AND('BR1'!$K$2="ACTIVE",'BR1'!L141&gt;0),"Yes",IF(AND('ORIGINAL BUDGET'!$K$2="ACTIVE",'ORIGINAL BUDGET'!L141&gt;0),"Yes",""))))</f>
        <v/>
      </c>
      <c r="AA141" s="325"/>
      <c r="AB141" s="325" t="str">
        <f>IF(AND('BR3'!$K$2="ACTIVE",'BR3'!N141&gt;0),"Yes",IF(AND('BR2'!$K$2="ACTIVE",'BR2'!N141&gt;0),"Yes",IF(AND('BR1'!$K$2="ACTIVE",'BR1'!N141&gt;0),"Yes",IF(AND('ORIGINAL BUDGET'!$K$2="ACTIVE",'ORIGINAL BUDGET'!N141&gt;0),"Yes",""))))</f>
        <v/>
      </c>
      <c r="AC141" s="325"/>
      <c r="AD141" s="325" t="str">
        <f>IF(AND('BR3'!$K$2="ACTIVE",'BR3'!P141&gt;0),"Yes",IF(AND('BR2'!$K$2="ACTIVE",'BR2'!P141&gt;0),"Yes",IF(AND('BR1'!$K$2="ACTIVE",'BR1'!P141&gt;0),"Yes",IF(AND('ORIGINAL BUDGET'!$K$2="ACTIVE",'ORIGINAL BUDGET'!P141&gt;0),"Yes",""))))</f>
        <v/>
      </c>
      <c r="AE141" s="325"/>
      <c r="AF141" s="325" t="str">
        <f>IF(AND('BR3'!$K$2="ACTIVE",'BR3'!R141&gt;0),"Yes",IF(AND('BR2'!$K$2="ACTIVE",'BR2'!R141&gt;0),"Yes",IF(AND('BR1'!$K$2="ACTIVE",'BR1'!R141&gt;0),"Yes",IF(AND('ORIGINAL BUDGET'!$K$2="ACTIVE",'ORIGINAL BUDGET'!R141&gt;0),"Yes",""))))</f>
        <v/>
      </c>
      <c r="AG141" s="325"/>
      <c r="AH141" s="493" t="str">
        <f>IF(AND('BR3'!$K$2="ACTIVE",'BR3'!T141&gt;0),"Yes",IF(AND('BR2'!$K$2="ACTIVE",'BR2'!T141&gt;0),"Yes",IF(AND('BR1'!$K$2="ACTIVE",'BR1'!T141&gt;0),"Yes",IF(AND('ORIGINAL BUDGET'!$K$2="ACTIVE",'ORIGINAL BUDGET'!T141&gt;0),"Yes",""))))</f>
        <v/>
      </c>
      <c r="AI141" s="500"/>
      <c r="AK141" s="221"/>
      <c r="AL141" s="221"/>
      <c r="AM141" s="221"/>
      <c r="AN141" s="221"/>
      <c r="AO141" s="221"/>
      <c r="AP141" s="221"/>
      <c r="AQ141" s="221"/>
      <c r="AR141" s="57"/>
      <c r="AU141" s="2"/>
      <c r="AV141" s="2"/>
      <c r="AW141" s="2"/>
      <c r="AX141" s="2"/>
      <c r="AY141" s="1104"/>
    </row>
    <row r="142" spans="1:51" ht="23.25" hidden="1" customHeight="1">
      <c r="A142" s="122">
        <v>6</v>
      </c>
      <c r="B142" s="1726">
        <f>IF($L$2="","",IF($L$2="ORIGINAL",'ORIGINAL BUDGET'!$B142,IF($L$2="BR1",'BR1'!$B142,IF($L$2="BR2",'BR2'!$B142,IF($L$2="BR3",'BR3'!$B142)))))</f>
        <v>0</v>
      </c>
      <c r="C142" s="1727">
        <f>IF($L$2="","",IF($L$2="ORIGINAL",'ORIGINAL BUDGET'!$B142,IF($L$2="BR1",'BR1'!$B142,IF($L$2="BR2",'BR2'!$B142,IF($L$2="BR3",'BR3'!$B142)))))</f>
        <v>0</v>
      </c>
      <c r="D142" s="1727">
        <f>IF($L$2="","",IF($L$2="ORIGINAL",'ORIGINAL BUDGET'!$B142,IF($L$2="BR1",'BR1'!$B142,IF($L$2="BR2",'BR2'!$B142,IF($L$2="BR3",'BR3'!$B142)))))</f>
        <v>0</v>
      </c>
      <c r="E142" s="1728">
        <f>IF($L$2="","",IF($L$2="ORIGINAL",'ORIGINAL BUDGET'!$B142,IF($L$2="BR1",'BR1'!$B142,IF($L$2="BR2",'BR2'!$B142,IF($L$2="BR3",'BR3'!$B142)))))</f>
        <v>0</v>
      </c>
      <c r="F142" s="617"/>
      <c r="G142" s="847" t="str">
        <f t="shared" si="54"/>
        <v/>
      </c>
      <c r="H142" s="810">
        <f t="shared" si="55"/>
        <v>0</v>
      </c>
      <c r="I142" s="840"/>
      <c r="J142" s="810">
        <f t="shared" si="59"/>
        <v>0</v>
      </c>
      <c r="K142" s="842"/>
      <c r="L142" s="810">
        <f t="shared" si="60"/>
        <v>0</v>
      </c>
      <c r="M142" s="842"/>
      <c r="N142" s="810">
        <f t="shared" si="61"/>
        <v>0</v>
      </c>
      <c r="O142" s="842"/>
      <c r="P142" s="810">
        <f t="shared" si="62"/>
        <v>0</v>
      </c>
      <c r="Q142" s="842"/>
      <c r="R142" s="810">
        <f t="shared" si="56"/>
        <v>0</v>
      </c>
      <c r="S142" s="842"/>
      <c r="T142" s="810">
        <f t="shared" si="57"/>
        <v>0</v>
      </c>
      <c r="U142" s="410"/>
      <c r="V142" s="492" t="str">
        <f>IF(AND('BR3'!$K$2="ACTIVE",'BR3'!H142&gt;0),"Yes",IF(AND('BR2'!$K$2="ACTIVE",'BR2'!H142&gt;0),"Yes",IF(AND('BR1'!$K$2="ACTIVE",'BR1'!H142&gt;0),"Yes",IF(AND('ORIGINAL BUDGET'!$K$2="ACTIVE",'ORIGINAL BUDGET'!H142&gt;0),"Yes",""))))</f>
        <v/>
      </c>
      <c r="W142" s="325" t="str">
        <f t="shared" si="58"/>
        <v/>
      </c>
      <c r="X142" s="325" t="str">
        <f>IF(AND('BR3'!$K$2="ACTIVE",'BR3'!J142&gt;0),"Yes",IF(AND('BR2'!$K$2="ACTIVE",'BR2'!J142&gt;0),"Yes",IF(AND('BR1'!$K$2="ACTIVE",'BR1'!J142&gt;0),"Yes",IF(AND('ORIGINAL BUDGET'!$K$2="ACTIVE",'ORIGINAL BUDGET'!J142&gt;0),"Yes",""))))</f>
        <v/>
      </c>
      <c r="Y142" s="325"/>
      <c r="Z142" s="325" t="str">
        <f>IF(AND('BR3'!$K$2="ACTIVE",'BR3'!L142&gt;0),"Yes",IF(AND('BR2'!$K$2="ACTIVE",'BR2'!L142&gt;0),"Yes",IF(AND('BR1'!$K$2="ACTIVE",'BR1'!L142&gt;0),"Yes",IF(AND('ORIGINAL BUDGET'!$K$2="ACTIVE",'ORIGINAL BUDGET'!L142&gt;0),"Yes",""))))</f>
        <v/>
      </c>
      <c r="AA142" s="325"/>
      <c r="AB142" s="325" t="str">
        <f>IF(AND('BR3'!$K$2="ACTIVE",'BR3'!N142&gt;0),"Yes",IF(AND('BR2'!$K$2="ACTIVE",'BR2'!N142&gt;0),"Yes",IF(AND('BR1'!$K$2="ACTIVE",'BR1'!N142&gt;0),"Yes",IF(AND('ORIGINAL BUDGET'!$K$2="ACTIVE",'ORIGINAL BUDGET'!N142&gt;0),"Yes",""))))</f>
        <v/>
      </c>
      <c r="AC142" s="325"/>
      <c r="AD142" s="325" t="str">
        <f>IF(AND('BR3'!$K$2="ACTIVE",'BR3'!P142&gt;0),"Yes",IF(AND('BR2'!$K$2="ACTIVE",'BR2'!P142&gt;0),"Yes",IF(AND('BR1'!$K$2="ACTIVE",'BR1'!P142&gt;0),"Yes",IF(AND('ORIGINAL BUDGET'!$K$2="ACTIVE",'ORIGINAL BUDGET'!P142&gt;0),"Yes",""))))</f>
        <v/>
      </c>
      <c r="AE142" s="325"/>
      <c r="AF142" s="325" t="str">
        <f>IF(AND('BR3'!$K$2="ACTIVE",'BR3'!R142&gt;0),"Yes",IF(AND('BR2'!$K$2="ACTIVE",'BR2'!R142&gt;0),"Yes",IF(AND('BR1'!$K$2="ACTIVE",'BR1'!R142&gt;0),"Yes",IF(AND('ORIGINAL BUDGET'!$K$2="ACTIVE",'ORIGINAL BUDGET'!R142&gt;0),"Yes",""))))</f>
        <v/>
      </c>
      <c r="AG142" s="325"/>
      <c r="AH142" s="493" t="str">
        <f>IF(AND('BR3'!$K$2="ACTIVE",'BR3'!T142&gt;0),"Yes",IF(AND('BR2'!$K$2="ACTIVE",'BR2'!T142&gt;0),"Yes",IF(AND('BR1'!$K$2="ACTIVE",'BR1'!T142&gt;0),"Yes",IF(AND('ORIGINAL BUDGET'!$K$2="ACTIVE",'ORIGINAL BUDGET'!T142&gt;0),"Yes",""))))</f>
        <v/>
      </c>
      <c r="AI142" s="500"/>
      <c r="AK142" s="221"/>
      <c r="AL142" s="221"/>
      <c r="AM142" s="221"/>
      <c r="AN142" s="221"/>
      <c r="AO142" s="221"/>
      <c r="AP142" s="221"/>
      <c r="AQ142" s="221"/>
      <c r="AR142" s="57"/>
      <c r="AU142" s="2"/>
      <c r="AV142" s="2"/>
      <c r="AW142" s="2"/>
      <c r="AX142" s="2"/>
      <c r="AY142" s="1104"/>
    </row>
    <row r="143" spans="1:51" ht="23.25" hidden="1" customHeight="1">
      <c r="A143" s="122">
        <v>7</v>
      </c>
      <c r="B143" s="1726">
        <f>IF($L$2="","",IF($L$2="ORIGINAL",'ORIGINAL BUDGET'!$B143,IF($L$2="BR1",'BR1'!$B143,IF($L$2="BR2",'BR2'!$B143,IF($L$2="BR3",'BR3'!$B143)))))</f>
        <v>0</v>
      </c>
      <c r="C143" s="1727">
        <f>IF($L$2="","",IF($L$2="ORIGINAL",'ORIGINAL BUDGET'!$B143,IF($L$2="BR1",'BR1'!$B143,IF($L$2="BR2",'BR2'!$B143,IF($L$2="BR3",'BR3'!$B143)))))</f>
        <v>0</v>
      </c>
      <c r="D143" s="1727">
        <f>IF($L$2="","",IF($L$2="ORIGINAL",'ORIGINAL BUDGET'!$B143,IF($L$2="BR1",'BR1'!$B143,IF($L$2="BR2",'BR2'!$B143,IF($L$2="BR3",'BR3'!$B143)))))</f>
        <v>0</v>
      </c>
      <c r="E143" s="1728">
        <f>IF($L$2="","",IF($L$2="ORIGINAL",'ORIGINAL BUDGET'!$B143,IF($L$2="BR1",'BR1'!$B143,IF($L$2="BR2",'BR2'!$B143,IF($L$2="BR3",'BR3'!$B143)))))</f>
        <v>0</v>
      </c>
      <c r="F143" s="617"/>
      <c r="G143" s="847" t="str">
        <f t="shared" si="54"/>
        <v/>
      </c>
      <c r="H143" s="810">
        <f t="shared" si="55"/>
        <v>0</v>
      </c>
      <c r="I143" s="840"/>
      <c r="J143" s="810">
        <f t="shared" si="59"/>
        <v>0</v>
      </c>
      <c r="K143" s="842"/>
      <c r="L143" s="810">
        <f t="shared" si="60"/>
        <v>0</v>
      </c>
      <c r="M143" s="842"/>
      <c r="N143" s="810">
        <f t="shared" si="61"/>
        <v>0</v>
      </c>
      <c r="O143" s="842"/>
      <c r="P143" s="810">
        <f t="shared" si="62"/>
        <v>0</v>
      </c>
      <c r="Q143" s="842"/>
      <c r="R143" s="810">
        <f t="shared" si="56"/>
        <v>0</v>
      </c>
      <c r="S143" s="842"/>
      <c r="T143" s="810">
        <f t="shared" si="57"/>
        <v>0</v>
      </c>
      <c r="U143" s="410"/>
      <c r="V143" s="492" t="str">
        <f>IF(AND('BR3'!$K$2="ACTIVE",'BR3'!H143&gt;0),"Yes",IF(AND('BR2'!$K$2="ACTIVE",'BR2'!H143&gt;0),"Yes",IF(AND('BR1'!$K$2="ACTIVE",'BR1'!H143&gt;0),"Yes",IF(AND('ORIGINAL BUDGET'!$K$2="ACTIVE",'ORIGINAL BUDGET'!H143&gt;0),"Yes",""))))</f>
        <v/>
      </c>
      <c r="W143" s="325" t="str">
        <f t="shared" si="58"/>
        <v/>
      </c>
      <c r="X143" s="325" t="str">
        <f>IF(AND('BR3'!$K$2="ACTIVE",'BR3'!J143&gt;0),"Yes",IF(AND('BR2'!$K$2="ACTIVE",'BR2'!J143&gt;0),"Yes",IF(AND('BR1'!$K$2="ACTIVE",'BR1'!J143&gt;0),"Yes",IF(AND('ORIGINAL BUDGET'!$K$2="ACTIVE",'ORIGINAL BUDGET'!J143&gt;0),"Yes",""))))</f>
        <v/>
      </c>
      <c r="Y143" s="325"/>
      <c r="Z143" s="325" t="str">
        <f>IF(AND('BR3'!$K$2="ACTIVE",'BR3'!L143&gt;0),"Yes",IF(AND('BR2'!$K$2="ACTIVE",'BR2'!L143&gt;0),"Yes",IF(AND('BR1'!$K$2="ACTIVE",'BR1'!L143&gt;0),"Yes",IF(AND('ORIGINAL BUDGET'!$K$2="ACTIVE",'ORIGINAL BUDGET'!L143&gt;0),"Yes",""))))</f>
        <v/>
      </c>
      <c r="AA143" s="325"/>
      <c r="AB143" s="325" t="str">
        <f>IF(AND('BR3'!$K$2="ACTIVE",'BR3'!N143&gt;0),"Yes",IF(AND('BR2'!$K$2="ACTIVE",'BR2'!N143&gt;0),"Yes",IF(AND('BR1'!$K$2="ACTIVE",'BR1'!N143&gt;0),"Yes",IF(AND('ORIGINAL BUDGET'!$K$2="ACTIVE",'ORIGINAL BUDGET'!N143&gt;0),"Yes",""))))</f>
        <v/>
      </c>
      <c r="AC143" s="325"/>
      <c r="AD143" s="325" t="str">
        <f>IF(AND('BR3'!$K$2="ACTIVE",'BR3'!P143&gt;0),"Yes",IF(AND('BR2'!$K$2="ACTIVE",'BR2'!P143&gt;0),"Yes",IF(AND('BR1'!$K$2="ACTIVE",'BR1'!P143&gt;0),"Yes",IF(AND('ORIGINAL BUDGET'!$K$2="ACTIVE",'ORIGINAL BUDGET'!P143&gt;0),"Yes",""))))</f>
        <v/>
      </c>
      <c r="AE143" s="325"/>
      <c r="AF143" s="325" t="str">
        <f>IF(AND('BR3'!$K$2="ACTIVE",'BR3'!R143&gt;0),"Yes",IF(AND('BR2'!$K$2="ACTIVE",'BR2'!R143&gt;0),"Yes",IF(AND('BR1'!$K$2="ACTIVE",'BR1'!R143&gt;0),"Yes",IF(AND('ORIGINAL BUDGET'!$K$2="ACTIVE",'ORIGINAL BUDGET'!R143&gt;0),"Yes",""))))</f>
        <v/>
      </c>
      <c r="AG143" s="325"/>
      <c r="AH143" s="493" t="str">
        <f>IF(AND('BR3'!$K$2="ACTIVE",'BR3'!T143&gt;0),"Yes",IF(AND('BR2'!$K$2="ACTIVE",'BR2'!T143&gt;0),"Yes",IF(AND('BR1'!$K$2="ACTIVE",'BR1'!T143&gt;0),"Yes",IF(AND('ORIGINAL BUDGET'!$K$2="ACTIVE",'ORIGINAL BUDGET'!T143&gt;0),"Yes",""))))</f>
        <v/>
      </c>
      <c r="AI143" s="500"/>
      <c r="AK143" s="221"/>
      <c r="AL143" s="221"/>
      <c r="AM143" s="221"/>
      <c r="AN143" s="221"/>
      <c r="AO143" s="221"/>
      <c r="AP143" s="221"/>
      <c r="AQ143" s="221"/>
      <c r="AR143" s="57"/>
      <c r="AU143" s="2"/>
      <c r="AV143" s="2"/>
      <c r="AW143" s="2"/>
      <c r="AX143" s="2"/>
      <c r="AY143" s="1104"/>
    </row>
    <row r="144" spans="1:51" ht="23.25" hidden="1" customHeight="1">
      <c r="A144" s="122">
        <v>8</v>
      </c>
      <c r="B144" s="1726">
        <f>IF($L$2="","",IF($L$2="ORIGINAL",'ORIGINAL BUDGET'!$B144,IF($L$2="BR1",'BR1'!$B144,IF($L$2="BR2",'BR2'!$B144,IF($L$2="BR3",'BR3'!$B144)))))</f>
        <v>0</v>
      </c>
      <c r="C144" s="1727">
        <f>IF($L$2="","",IF($L$2="ORIGINAL",'ORIGINAL BUDGET'!$B144,IF($L$2="BR1",'BR1'!$B144,IF($L$2="BR2",'BR2'!$B144,IF($L$2="BR3",'BR3'!$B144)))))</f>
        <v>0</v>
      </c>
      <c r="D144" s="1727">
        <f>IF($L$2="","",IF($L$2="ORIGINAL",'ORIGINAL BUDGET'!$B144,IF($L$2="BR1",'BR1'!$B144,IF($L$2="BR2",'BR2'!$B144,IF($L$2="BR3",'BR3'!$B144)))))</f>
        <v>0</v>
      </c>
      <c r="E144" s="1727">
        <f>IF($L$2="","",IF($L$2="ORIGINAL",'ORIGINAL BUDGET'!$B144,IF($L$2="BR1",'BR1'!$B144,IF($L$2="BR2",'BR2'!$B144,IF($L$2="BR3",'BR3'!$B144)))))</f>
        <v>0</v>
      </c>
      <c r="F144" s="617"/>
      <c r="G144" s="847" t="str">
        <f t="shared" si="54"/>
        <v/>
      </c>
      <c r="H144" s="810">
        <f t="shared" si="55"/>
        <v>0</v>
      </c>
      <c r="I144" s="840"/>
      <c r="J144" s="810">
        <f t="shared" si="59"/>
        <v>0</v>
      </c>
      <c r="K144" s="842"/>
      <c r="L144" s="810">
        <f t="shared" si="60"/>
        <v>0</v>
      </c>
      <c r="M144" s="842"/>
      <c r="N144" s="810">
        <f t="shared" si="61"/>
        <v>0</v>
      </c>
      <c r="O144" s="842"/>
      <c r="P144" s="810">
        <f t="shared" si="62"/>
        <v>0</v>
      </c>
      <c r="Q144" s="842"/>
      <c r="R144" s="810">
        <f t="shared" si="56"/>
        <v>0</v>
      </c>
      <c r="S144" s="842"/>
      <c r="T144" s="810">
        <f t="shared" si="57"/>
        <v>0</v>
      </c>
      <c r="U144" s="410"/>
      <c r="V144" s="492" t="str">
        <f>IF(AND('BR3'!$K$2="ACTIVE",'BR3'!H144&gt;0),"Yes",IF(AND('BR2'!$K$2="ACTIVE",'BR2'!H144&gt;0),"Yes",IF(AND('BR1'!$K$2="ACTIVE",'BR1'!H144&gt;0),"Yes",IF(AND('ORIGINAL BUDGET'!$K$2="ACTIVE",'ORIGINAL BUDGET'!H144&gt;0),"Yes",""))))</f>
        <v/>
      </c>
      <c r="W144" s="325" t="str">
        <f t="shared" si="58"/>
        <v/>
      </c>
      <c r="X144" s="325" t="str">
        <f>IF(AND('BR3'!$K$2="ACTIVE",'BR3'!J144&gt;0),"Yes",IF(AND('BR2'!$K$2="ACTIVE",'BR2'!J144&gt;0),"Yes",IF(AND('BR1'!$K$2="ACTIVE",'BR1'!J144&gt;0),"Yes",IF(AND('ORIGINAL BUDGET'!$K$2="ACTIVE",'ORIGINAL BUDGET'!J144&gt;0),"Yes",""))))</f>
        <v/>
      </c>
      <c r="Y144" s="325"/>
      <c r="Z144" s="325" t="str">
        <f>IF(AND('BR3'!$K$2="ACTIVE",'BR3'!L144&gt;0),"Yes",IF(AND('BR2'!$K$2="ACTIVE",'BR2'!L144&gt;0),"Yes",IF(AND('BR1'!$K$2="ACTIVE",'BR1'!L144&gt;0),"Yes",IF(AND('ORIGINAL BUDGET'!$K$2="ACTIVE",'ORIGINAL BUDGET'!L144&gt;0),"Yes",""))))</f>
        <v/>
      </c>
      <c r="AA144" s="325"/>
      <c r="AB144" s="325" t="str">
        <f>IF(AND('BR3'!$K$2="ACTIVE",'BR3'!N144&gt;0),"Yes",IF(AND('BR2'!$K$2="ACTIVE",'BR2'!N144&gt;0),"Yes",IF(AND('BR1'!$K$2="ACTIVE",'BR1'!N144&gt;0),"Yes",IF(AND('ORIGINAL BUDGET'!$K$2="ACTIVE",'ORIGINAL BUDGET'!N144&gt;0),"Yes",""))))</f>
        <v/>
      </c>
      <c r="AC144" s="325"/>
      <c r="AD144" s="325" t="str">
        <f>IF(AND('BR3'!$K$2="ACTIVE",'BR3'!P144&gt;0),"Yes",IF(AND('BR2'!$K$2="ACTIVE",'BR2'!P144&gt;0),"Yes",IF(AND('BR1'!$K$2="ACTIVE",'BR1'!P144&gt;0),"Yes",IF(AND('ORIGINAL BUDGET'!$K$2="ACTIVE",'ORIGINAL BUDGET'!P144&gt;0),"Yes",""))))</f>
        <v/>
      </c>
      <c r="AE144" s="325"/>
      <c r="AF144" s="325" t="str">
        <f>IF(AND('BR3'!$K$2="ACTIVE",'BR3'!R144&gt;0),"Yes",IF(AND('BR2'!$K$2="ACTIVE",'BR2'!R144&gt;0),"Yes",IF(AND('BR1'!$K$2="ACTIVE",'BR1'!R144&gt;0),"Yes",IF(AND('ORIGINAL BUDGET'!$K$2="ACTIVE",'ORIGINAL BUDGET'!R144&gt;0),"Yes",""))))</f>
        <v/>
      </c>
      <c r="AG144" s="325"/>
      <c r="AH144" s="493" t="str">
        <f>IF(AND('BR3'!$K$2="ACTIVE",'BR3'!T144&gt;0),"Yes",IF(AND('BR2'!$K$2="ACTIVE",'BR2'!T144&gt;0),"Yes",IF(AND('BR1'!$K$2="ACTIVE",'BR1'!T144&gt;0),"Yes",IF(AND('ORIGINAL BUDGET'!$K$2="ACTIVE",'ORIGINAL BUDGET'!T144&gt;0),"Yes",""))))</f>
        <v/>
      </c>
      <c r="AI144" s="500"/>
      <c r="AK144" s="221"/>
      <c r="AL144" s="221"/>
      <c r="AM144" s="221"/>
      <c r="AN144" s="221"/>
      <c r="AO144" s="221"/>
      <c r="AP144" s="221"/>
      <c r="AQ144" s="221"/>
      <c r="AR144" s="57"/>
      <c r="AU144" s="2"/>
      <c r="AV144" s="2"/>
      <c r="AW144" s="2"/>
      <c r="AX144" s="2"/>
      <c r="AY144" s="1104"/>
    </row>
    <row r="145" spans="1:51" ht="23.25" hidden="1" customHeight="1">
      <c r="A145" s="122">
        <v>9</v>
      </c>
      <c r="B145" s="1726">
        <f>IF($L$2="","",IF($L$2="ORIGINAL",'ORIGINAL BUDGET'!$B145,IF($L$2="BR1",'BR1'!$B145,IF($L$2="BR2",'BR2'!$B145,IF($L$2="BR3",'BR3'!$B145)))))</f>
        <v>0</v>
      </c>
      <c r="C145" s="1727">
        <f>IF($L$2="","",IF($L$2="ORIGINAL",'ORIGINAL BUDGET'!$B145,IF($L$2="BR1",'BR1'!$B145,IF($L$2="BR2",'BR2'!$B145,IF($L$2="BR3",'BR3'!$B145)))))</f>
        <v>0</v>
      </c>
      <c r="D145" s="1727">
        <f>IF($L$2="","",IF($L$2="ORIGINAL",'ORIGINAL BUDGET'!$B145,IF($L$2="BR1",'BR1'!$B145,IF($L$2="BR2",'BR2'!$B145,IF($L$2="BR3",'BR3'!$B145)))))</f>
        <v>0</v>
      </c>
      <c r="E145" s="1727">
        <f>IF($L$2="","",IF($L$2="ORIGINAL",'ORIGINAL BUDGET'!$B145,IF($L$2="BR1",'BR1'!$B145,IF($L$2="BR2",'BR2'!$B145,IF($L$2="BR3",'BR3'!$B145)))))</f>
        <v>0</v>
      </c>
      <c r="F145" s="617"/>
      <c r="G145" s="847" t="str">
        <f t="shared" si="54"/>
        <v/>
      </c>
      <c r="H145" s="810">
        <f t="shared" si="55"/>
        <v>0</v>
      </c>
      <c r="I145" s="840"/>
      <c r="J145" s="810">
        <f t="shared" si="59"/>
        <v>0</v>
      </c>
      <c r="K145" s="842"/>
      <c r="L145" s="810">
        <f t="shared" si="60"/>
        <v>0</v>
      </c>
      <c r="M145" s="842"/>
      <c r="N145" s="810">
        <f t="shared" si="61"/>
        <v>0</v>
      </c>
      <c r="O145" s="842"/>
      <c r="P145" s="810">
        <f t="shared" si="62"/>
        <v>0</v>
      </c>
      <c r="Q145" s="842"/>
      <c r="R145" s="810">
        <f t="shared" si="56"/>
        <v>0</v>
      </c>
      <c r="S145" s="842"/>
      <c r="T145" s="810">
        <f t="shared" si="57"/>
        <v>0</v>
      </c>
      <c r="U145" s="410"/>
      <c r="V145" s="492" t="str">
        <f>IF(AND('BR3'!$K$2="ACTIVE",'BR3'!H145&gt;0),"Yes",IF(AND('BR2'!$K$2="ACTIVE",'BR2'!H145&gt;0),"Yes",IF(AND('BR1'!$K$2="ACTIVE",'BR1'!H145&gt;0),"Yes",IF(AND('ORIGINAL BUDGET'!$K$2="ACTIVE",'ORIGINAL BUDGET'!H145&gt;0),"Yes",""))))</f>
        <v/>
      </c>
      <c r="W145" s="325" t="str">
        <f t="shared" si="58"/>
        <v/>
      </c>
      <c r="X145" s="325" t="str">
        <f>IF(AND('BR3'!$K$2="ACTIVE",'BR3'!J145&gt;0),"Yes",IF(AND('BR2'!$K$2="ACTIVE",'BR2'!J145&gt;0),"Yes",IF(AND('BR1'!$K$2="ACTIVE",'BR1'!J145&gt;0),"Yes",IF(AND('ORIGINAL BUDGET'!$K$2="ACTIVE",'ORIGINAL BUDGET'!J145&gt;0),"Yes",""))))</f>
        <v/>
      </c>
      <c r="Y145" s="325"/>
      <c r="Z145" s="325" t="str">
        <f>IF(AND('BR3'!$K$2="ACTIVE",'BR3'!L145&gt;0),"Yes",IF(AND('BR2'!$K$2="ACTIVE",'BR2'!L145&gt;0),"Yes",IF(AND('BR1'!$K$2="ACTIVE",'BR1'!L145&gt;0),"Yes",IF(AND('ORIGINAL BUDGET'!$K$2="ACTIVE",'ORIGINAL BUDGET'!L145&gt;0),"Yes",""))))</f>
        <v/>
      </c>
      <c r="AA145" s="325"/>
      <c r="AB145" s="325" t="str">
        <f>IF(AND('BR3'!$K$2="ACTIVE",'BR3'!N145&gt;0),"Yes",IF(AND('BR2'!$K$2="ACTIVE",'BR2'!N145&gt;0),"Yes",IF(AND('BR1'!$K$2="ACTIVE",'BR1'!N145&gt;0),"Yes",IF(AND('ORIGINAL BUDGET'!$K$2="ACTIVE",'ORIGINAL BUDGET'!N145&gt;0),"Yes",""))))</f>
        <v/>
      </c>
      <c r="AC145" s="325"/>
      <c r="AD145" s="325" t="str">
        <f>IF(AND('BR3'!$K$2="ACTIVE",'BR3'!P145&gt;0),"Yes",IF(AND('BR2'!$K$2="ACTIVE",'BR2'!P145&gt;0),"Yes",IF(AND('BR1'!$K$2="ACTIVE",'BR1'!P145&gt;0),"Yes",IF(AND('ORIGINAL BUDGET'!$K$2="ACTIVE",'ORIGINAL BUDGET'!P145&gt;0),"Yes",""))))</f>
        <v/>
      </c>
      <c r="AE145" s="325"/>
      <c r="AF145" s="325" t="str">
        <f>IF(AND('BR3'!$K$2="ACTIVE",'BR3'!R145&gt;0),"Yes",IF(AND('BR2'!$K$2="ACTIVE",'BR2'!R145&gt;0),"Yes",IF(AND('BR1'!$K$2="ACTIVE",'BR1'!R145&gt;0),"Yes",IF(AND('ORIGINAL BUDGET'!$K$2="ACTIVE",'ORIGINAL BUDGET'!R145&gt;0),"Yes",""))))</f>
        <v/>
      </c>
      <c r="AG145" s="325"/>
      <c r="AH145" s="493" t="str">
        <f>IF(AND('BR3'!$K$2="ACTIVE",'BR3'!T145&gt;0),"Yes",IF(AND('BR2'!$K$2="ACTIVE",'BR2'!T145&gt;0),"Yes",IF(AND('BR1'!$K$2="ACTIVE",'BR1'!T145&gt;0),"Yes",IF(AND('ORIGINAL BUDGET'!$K$2="ACTIVE",'ORIGINAL BUDGET'!T145&gt;0),"Yes",""))))</f>
        <v/>
      </c>
      <c r="AI145" s="500"/>
      <c r="AK145" s="221"/>
      <c r="AL145" s="221"/>
      <c r="AM145" s="221"/>
      <c r="AN145" s="221"/>
      <c r="AO145" s="221"/>
      <c r="AP145" s="221"/>
      <c r="AQ145" s="221"/>
      <c r="AR145" s="57"/>
      <c r="AU145" s="2"/>
      <c r="AV145" s="2"/>
      <c r="AW145" s="2"/>
      <c r="AX145" s="2"/>
      <c r="AY145" s="1104"/>
    </row>
    <row r="146" spans="1:51" ht="23.25" hidden="1" customHeight="1">
      <c r="A146" s="122">
        <v>10</v>
      </c>
      <c r="B146" s="1726">
        <f>IF($L$2="","",IF($L$2="ORIGINAL",'ORIGINAL BUDGET'!$B146,IF($L$2="BR1",'BR1'!$B146,IF($L$2="BR2",'BR2'!$B146,IF($L$2="BR3",'BR3'!$B146)))))</f>
        <v>0</v>
      </c>
      <c r="C146" s="1727">
        <f>IF($L$2="","",IF($L$2="ORIGINAL",'ORIGINAL BUDGET'!$B146,IF($L$2="BR1",'BR1'!$B146,IF($L$2="BR2",'BR2'!$B146,IF($L$2="BR3",'BR3'!$B146)))))</f>
        <v>0</v>
      </c>
      <c r="D146" s="1727">
        <f>IF($L$2="","",IF($L$2="ORIGINAL",'ORIGINAL BUDGET'!$B146,IF($L$2="BR1",'BR1'!$B146,IF($L$2="BR2",'BR2'!$B146,IF($L$2="BR3",'BR3'!$B146)))))</f>
        <v>0</v>
      </c>
      <c r="E146" s="1727">
        <f>IF($L$2="","",IF($L$2="ORIGINAL",'ORIGINAL BUDGET'!$B146,IF($L$2="BR1",'BR1'!$B146,IF($L$2="BR2",'BR2'!$B146,IF($L$2="BR3",'BR3'!$B146)))))</f>
        <v>0</v>
      </c>
      <c r="F146" s="617"/>
      <c r="G146" s="847" t="str">
        <f t="shared" si="54"/>
        <v/>
      </c>
      <c r="H146" s="810">
        <f t="shared" si="55"/>
        <v>0</v>
      </c>
      <c r="I146" s="840"/>
      <c r="J146" s="810">
        <f t="shared" si="59"/>
        <v>0</v>
      </c>
      <c r="K146" s="842"/>
      <c r="L146" s="810">
        <f t="shared" si="60"/>
        <v>0</v>
      </c>
      <c r="M146" s="842"/>
      <c r="N146" s="810">
        <f t="shared" si="61"/>
        <v>0</v>
      </c>
      <c r="O146" s="842"/>
      <c r="P146" s="810">
        <f t="shared" si="62"/>
        <v>0</v>
      </c>
      <c r="Q146" s="842"/>
      <c r="R146" s="810">
        <f t="shared" si="56"/>
        <v>0</v>
      </c>
      <c r="S146" s="842"/>
      <c r="T146" s="810">
        <f t="shared" si="57"/>
        <v>0</v>
      </c>
      <c r="U146" s="410"/>
      <c r="V146" s="492" t="str">
        <f>IF(AND('BR3'!$K$2="ACTIVE",'BR3'!H146&gt;0),"Yes",IF(AND('BR2'!$K$2="ACTIVE",'BR2'!H146&gt;0),"Yes",IF(AND('BR1'!$K$2="ACTIVE",'BR1'!H146&gt;0),"Yes",IF(AND('ORIGINAL BUDGET'!$K$2="ACTIVE",'ORIGINAL BUDGET'!H146&gt;0),"Yes",""))))</f>
        <v/>
      </c>
      <c r="W146" s="325" t="str">
        <f t="shared" si="58"/>
        <v/>
      </c>
      <c r="X146" s="325" t="str">
        <f>IF(AND('BR3'!$K$2="ACTIVE",'BR3'!J146&gt;0),"Yes",IF(AND('BR2'!$K$2="ACTIVE",'BR2'!J146&gt;0),"Yes",IF(AND('BR1'!$K$2="ACTIVE",'BR1'!J146&gt;0),"Yes",IF(AND('ORIGINAL BUDGET'!$K$2="ACTIVE",'ORIGINAL BUDGET'!J146&gt;0),"Yes",""))))</f>
        <v/>
      </c>
      <c r="Y146" s="325"/>
      <c r="Z146" s="325" t="str">
        <f>IF(AND('BR3'!$K$2="ACTIVE",'BR3'!L146&gt;0),"Yes",IF(AND('BR2'!$K$2="ACTIVE",'BR2'!L146&gt;0),"Yes",IF(AND('BR1'!$K$2="ACTIVE",'BR1'!L146&gt;0),"Yes",IF(AND('ORIGINAL BUDGET'!$K$2="ACTIVE",'ORIGINAL BUDGET'!L146&gt;0),"Yes",""))))</f>
        <v/>
      </c>
      <c r="AA146" s="325"/>
      <c r="AB146" s="325" t="str">
        <f>IF(AND('BR3'!$K$2="ACTIVE",'BR3'!N146&gt;0),"Yes",IF(AND('BR2'!$K$2="ACTIVE",'BR2'!N146&gt;0),"Yes",IF(AND('BR1'!$K$2="ACTIVE",'BR1'!N146&gt;0),"Yes",IF(AND('ORIGINAL BUDGET'!$K$2="ACTIVE",'ORIGINAL BUDGET'!N146&gt;0),"Yes",""))))</f>
        <v/>
      </c>
      <c r="AC146" s="325"/>
      <c r="AD146" s="325" t="str">
        <f>IF(AND('BR3'!$K$2="ACTIVE",'BR3'!P146&gt;0),"Yes",IF(AND('BR2'!$K$2="ACTIVE",'BR2'!P146&gt;0),"Yes",IF(AND('BR1'!$K$2="ACTIVE",'BR1'!P146&gt;0),"Yes",IF(AND('ORIGINAL BUDGET'!$K$2="ACTIVE",'ORIGINAL BUDGET'!P146&gt;0),"Yes",""))))</f>
        <v/>
      </c>
      <c r="AE146" s="325"/>
      <c r="AF146" s="325" t="str">
        <f>IF(AND('BR3'!$K$2="ACTIVE",'BR3'!R146&gt;0),"Yes",IF(AND('BR2'!$K$2="ACTIVE",'BR2'!R146&gt;0),"Yes",IF(AND('BR1'!$K$2="ACTIVE",'BR1'!R146&gt;0),"Yes",IF(AND('ORIGINAL BUDGET'!$K$2="ACTIVE",'ORIGINAL BUDGET'!R146&gt;0),"Yes",""))))</f>
        <v/>
      </c>
      <c r="AG146" s="325"/>
      <c r="AH146" s="493" t="str">
        <f>IF(AND('BR3'!$K$2="ACTIVE",'BR3'!T146&gt;0),"Yes",IF(AND('BR2'!$K$2="ACTIVE",'BR2'!T146&gt;0),"Yes",IF(AND('BR1'!$K$2="ACTIVE",'BR1'!T146&gt;0),"Yes",IF(AND('ORIGINAL BUDGET'!$K$2="ACTIVE",'ORIGINAL BUDGET'!T146&gt;0),"Yes",""))))</f>
        <v/>
      </c>
      <c r="AI146" s="500"/>
      <c r="AK146" s="221"/>
      <c r="AL146" s="221"/>
      <c r="AM146" s="221"/>
      <c r="AN146" s="221"/>
      <c r="AO146" s="221"/>
      <c r="AP146" s="221"/>
      <c r="AQ146" s="221"/>
      <c r="AR146" s="57"/>
      <c r="AU146" s="2"/>
      <c r="AV146" s="2"/>
      <c r="AW146" s="2"/>
      <c r="AX146" s="2"/>
      <c r="AY146" s="1104"/>
    </row>
    <row r="147" spans="1:51" ht="23.25" hidden="1" customHeight="1">
      <c r="A147" s="122">
        <v>11</v>
      </c>
      <c r="B147" s="1726">
        <f>IF($L$2="","",IF($L$2="ORIGINAL",'ORIGINAL BUDGET'!$B147,IF($L$2="BR1",'BR1'!$B147,IF($L$2="BR2",'BR2'!$B147,IF($L$2="BR3",'BR3'!$B147)))))</f>
        <v>0</v>
      </c>
      <c r="C147" s="1727">
        <f>IF($L$2="","",IF($L$2="ORIGINAL",'ORIGINAL BUDGET'!$B147,IF($L$2="BR1",'BR1'!$B147,IF($L$2="BR2",'BR2'!$B147,IF($L$2="BR3",'BR3'!$B147)))))</f>
        <v>0</v>
      </c>
      <c r="D147" s="1727">
        <f>IF($L$2="","",IF($L$2="ORIGINAL",'ORIGINAL BUDGET'!$B147,IF($L$2="BR1",'BR1'!$B147,IF($L$2="BR2",'BR2'!$B147,IF($L$2="BR3",'BR3'!$B147)))))</f>
        <v>0</v>
      </c>
      <c r="E147" s="1727">
        <f>IF($L$2="","",IF($L$2="ORIGINAL",'ORIGINAL BUDGET'!$B147,IF($L$2="BR1",'BR1'!$B147,IF($L$2="BR2",'BR2'!$B147,IF($L$2="BR3",'BR3'!$B147)))))</f>
        <v>0</v>
      </c>
      <c r="F147" s="617"/>
      <c r="G147" s="847" t="str">
        <f t="shared" si="54"/>
        <v/>
      </c>
      <c r="H147" s="810">
        <f t="shared" si="55"/>
        <v>0</v>
      </c>
      <c r="I147" s="840"/>
      <c r="J147" s="810">
        <f t="shared" si="59"/>
        <v>0</v>
      </c>
      <c r="K147" s="842"/>
      <c r="L147" s="810">
        <f t="shared" si="60"/>
        <v>0</v>
      </c>
      <c r="M147" s="842"/>
      <c r="N147" s="810">
        <f t="shared" si="61"/>
        <v>0</v>
      </c>
      <c r="O147" s="842"/>
      <c r="P147" s="810">
        <f t="shared" si="62"/>
        <v>0</v>
      </c>
      <c r="Q147" s="842"/>
      <c r="R147" s="810">
        <f t="shared" si="56"/>
        <v>0</v>
      </c>
      <c r="S147" s="842"/>
      <c r="T147" s="810">
        <f t="shared" si="57"/>
        <v>0</v>
      </c>
      <c r="U147" s="410"/>
      <c r="V147" s="492" t="str">
        <f>IF(AND('BR3'!$K$2="ACTIVE",'BR3'!H147&gt;0),"Yes",IF(AND('BR2'!$K$2="ACTIVE",'BR2'!H147&gt;0),"Yes",IF(AND('BR1'!$K$2="ACTIVE",'BR1'!H147&gt;0),"Yes",IF(AND('ORIGINAL BUDGET'!$K$2="ACTIVE",'ORIGINAL BUDGET'!H147&gt;0),"Yes",""))))</f>
        <v/>
      </c>
      <c r="W147" s="325" t="str">
        <f t="shared" si="58"/>
        <v/>
      </c>
      <c r="X147" s="325" t="str">
        <f>IF(AND('BR3'!$K$2="ACTIVE",'BR3'!J147&gt;0),"Yes",IF(AND('BR2'!$K$2="ACTIVE",'BR2'!J147&gt;0),"Yes",IF(AND('BR1'!$K$2="ACTIVE",'BR1'!J147&gt;0),"Yes",IF(AND('ORIGINAL BUDGET'!$K$2="ACTIVE",'ORIGINAL BUDGET'!J147&gt;0),"Yes",""))))</f>
        <v/>
      </c>
      <c r="Y147" s="325"/>
      <c r="Z147" s="325" t="str">
        <f>IF(AND('BR3'!$K$2="ACTIVE",'BR3'!L147&gt;0),"Yes",IF(AND('BR2'!$K$2="ACTIVE",'BR2'!L147&gt;0),"Yes",IF(AND('BR1'!$K$2="ACTIVE",'BR1'!L147&gt;0),"Yes",IF(AND('ORIGINAL BUDGET'!$K$2="ACTIVE",'ORIGINAL BUDGET'!L147&gt;0),"Yes",""))))</f>
        <v/>
      </c>
      <c r="AA147" s="325"/>
      <c r="AB147" s="325" t="str">
        <f>IF(AND('BR3'!$K$2="ACTIVE",'BR3'!N147&gt;0),"Yes",IF(AND('BR2'!$K$2="ACTIVE",'BR2'!N147&gt;0),"Yes",IF(AND('BR1'!$K$2="ACTIVE",'BR1'!N147&gt;0),"Yes",IF(AND('ORIGINAL BUDGET'!$K$2="ACTIVE",'ORIGINAL BUDGET'!N147&gt;0),"Yes",""))))</f>
        <v/>
      </c>
      <c r="AC147" s="325"/>
      <c r="AD147" s="325" t="str">
        <f>IF(AND('BR3'!$K$2="ACTIVE",'BR3'!P147&gt;0),"Yes",IF(AND('BR2'!$K$2="ACTIVE",'BR2'!P147&gt;0),"Yes",IF(AND('BR1'!$K$2="ACTIVE",'BR1'!P147&gt;0),"Yes",IF(AND('ORIGINAL BUDGET'!$K$2="ACTIVE",'ORIGINAL BUDGET'!P147&gt;0),"Yes",""))))</f>
        <v/>
      </c>
      <c r="AE147" s="325"/>
      <c r="AF147" s="325" t="str">
        <f>IF(AND('BR3'!$K$2="ACTIVE",'BR3'!R147&gt;0),"Yes",IF(AND('BR2'!$K$2="ACTIVE",'BR2'!R147&gt;0),"Yes",IF(AND('BR1'!$K$2="ACTIVE",'BR1'!R147&gt;0),"Yes",IF(AND('ORIGINAL BUDGET'!$K$2="ACTIVE",'ORIGINAL BUDGET'!R147&gt;0),"Yes",""))))</f>
        <v/>
      </c>
      <c r="AG147" s="325"/>
      <c r="AH147" s="493" t="str">
        <f>IF(AND('BR3'!$K$2="ACTIVE",'BR3'!T147&gt;0),"Yes",IF(AND('BR2'!$K$2="ACTIVE",'BR2'!T147&gt;0),"Yes",IF(AND('BR1'!$K$2="ACTIVE",'BR1'!T147&gt;0),"Yes",IF(AND('ORIGINAL BUDGET'!$K$2="ACTIVE",'ORIGINAL BUDGET'!T147&gt;0),"Yes",""))))</f>
        <v/>
      </c>
      <c r="AI147" s="500"/>
      <c r="AK147" s="221"/>
      <c r="AL147" s="221"/>
      <c r="AM147" s="221"/>
      <c r="AN147" s="221"/>
      <c r="AO147" s="221"/>
      <c r="AP147" s="221"/>
      <c r="AQ147" s="221"/>
      <c r="AR147" s="57"/>
      <c r="AU147" s="2"/>
      <c r="AV147" s="2"/>
      <c r="AW147" s="2"/>
      <c r="AX147" s="2"/>
      <c r="AY147" s="1104"/>
    </row>
    <row r="148" spans="1:51" ht="23.25" hidden="1" customHeight="1">
      <c r="A148" s="122">
        <v>12</v>
      </c>
      <c r="B148" s="1726">
        <f>IF($L$2="","",IF($L$2="ORIGINAL",'ORIGINAL BUDGET'!$B148,IF($L$2="BR1",'BR1'!$B148,IF($L$2="BR2",'BR2'!$B148,IF($L$2="BR3",'BR3'!$B148)))))</f>
        <v>0</v>
      </c>
      <c r="C148" s="1727">
        <f>IF($L$2="","",IF($L$2="ORIGINAL",'ORIGINAL BUDGET'!$B148,IF($L$2="BR1",'BR1'!$B148,IF($L$2="BR2",'BR2'!$B148,IF($L$2="BR3",'BR3'!$B148)))))</f>
        <v>0</v>
      </c>
      <c r="D148" s="1727">
        <f>IF($L$2="","",IF($L$2="ORIGINAL",'ORIGINAL BUDGET'!$B148,IF($L$2="BR1",'BR1'!$B148,IF($L$2="BR2",'BR2'!$B148,IF($L$2="BR3",'BR3'!$B148)))))</f>
        <v>0</v>
      </c>
      <c r="E148" s="1727">
        <f>IF($L$2="","",IF($L$2="ORIGINAL",'ORIGINAL BUDGET'!$B148,IF($L$2="BR1",'BR1'!$B148,IF($L$2="BR2",'BR2'!$B148,IF($L$2="BR3",'BR3'!$B148)))))</f>
        <v>0</v>
      </c>
      <c r="F148" s="617"/>
      <c r="G148" s="847" t="str">
        <f t="shared" si="54"/>
        <v/>
      </c>
      <c r="H148" s="810">
        <f t="shared" si="55"/>
        <v>0</v>
      </c>
      <c r="I148" s="840"/>
      <c r="J148" s="810">
        <f t="shared" si="59"/>
        <v>0</v>
      </c>
      <c r="K148" s="842"/>
      <c r="L148" s="810">
        <f t="shared" si="60"/>
        <v>0</v>
      </c>
      <c r="M148" s="842"/>
      <c r="N148" s="810">
        <f t="shared" si="61"/>
        <v>0</v>
      </c>
      <c r="O148" s="842"/>
      <c r="P148" s="810">
        <f t="shared" si="62"/>
        <v>0</v>
      </c>
      <c r="Q148" s="842"/>
      <c r="R148" s="810">
        <f t="shared" si="56"/>
        <v>0</v>
      </c>
      <c r="S148" s="842"/>
      <c r="T148" s="810">
        <f t="shared" si="57"/>
        <v>0</v>
      </c>
      <c r="U148" s="410"/>
      <c r="V148" s="492" t="str">
        <f>IF(AND('BR3'!$K$2="ACTIVE",'BR3'!H148&gt;0),"Yes",IF(AND('BR2'!$K$2="ACTIVE",'BR2'!H148&gt;0),"Yes",IF(AND('BR1'!$K$2="ACTIVE",'BR1'!H148&gt;0),"Yes",IF(AND('ORIGINAL BUDGET'!$K$2="ACTIVE",'ORIGINAL BUDGET'!H148&gt;0),"Yes",""))))</f>
        <v/>
      </c>
      <c r="W148" s="325" t="str">
        <f t="shared" si="58"/>
        <v/>
      </c>
      <c r="X148" s="325" t="str">
        <f>IF(AND('BR3'!$K$2="ACTIVE",'BR3'!J148&gt;0),"Yes",IF(AND('BR2'!$K$2="ACTIVE",'BR2'!J148&gt;0),"Yes",IF(AND('BR1'!$K$2="ACTIVE",'BR1'!J148&gt;0),"Yes",IF(AND('ORIGINAL BUDGET'!$K$2="ACTIVE",'ORIGINAL BUDGET'!J148&gt;0),"Yes",""))))</f>
        <v/>
      </c>
      <c r="Y148" s="325"/>
      <c r="Z148" s="325" t="str">
        <f>IF(AND('BR3'!$K$2="ACTIVE",'BR3'!L148&gt;0),"Yes",IF(AND('BR2'!$K$2="ACTIVE",'BR2'!L148&gt;0),"Yes",IF(AND('BR1'!$K$2="ACTIVE",'BR1'!L148&gt;0),"Yes",IF(AND('ORIGINAL BUDGET'!$K$2="ACTIVE",'ORIGINAL BUDGET'!L148&gt;0),"Yes",""))))</f>
        <v/>
      </c>
      <c r="AA148" s="325"/>
      <c r="AB148" s="325" t="str">
        <f>IF(AND('BR3'!$K$2="ACTIVE",'BR3'!N148&gt;0),"Yes",IF(AND('BR2'!$K$2="ACTIVE",'BR2'!N148&gt;0),"Yes",IF(AND('BR1'!$K$2="ACTIVE",'BR1'!N148&gt;0),"Yes",IF(AND('ORIGINAL BUDGET'!$K$2="ACTIVE",'ORIGINAL BUDGET'!N148&gt;0),"Yes",""))))</f>
        <v/>
      </c>
      <c r="AC148" s="325"/>
      <c r="AD148" s="325" t="str">
        <f>IF(AND('BR3'!$K$2="ACTIVE",'BR3'!P148&gt;0),"Yes",IF(AND('BR2'!$K$2="ACTIVE",'BR2'!P148&gt;0),"Yes",IF(AND('BR1'!$K$2="ACTIVE",'BR1'!P148&gt;0),"Yes",IF(AND('ORIGINAL BUDGET'!$K$2="ACTIVE",'ORIGINAL BUDGET'!P148&gt;0),"Yes",""))))</f>
        <v/>
      </c>
      <c r="AE148" s="325"/>
      <c r="AF148" s="325" t="str">
        <f>IF(AND('BR3'!$K$2="ACTIVE",'BR3'!R148&gt;0),"Yes",IF(AND('BR2'!$K$2="ACTIVE",'BR2'!R148&gt;0),"Yes",IF(AND('BR1'!$K$2="ACTIVE",'BR1'!R148&gt;0),"Yes",IF(AND('ORIGINAL BUDGET'!$K$2="ACTIVE",'ORIGINAL BUDGET'!R148&gt;0),"Yes",""))))</f>
        <v/>
      </c>
      <c r="AG148" s="325"/>
      <c r="AH148" s="493" t="str">
        <f>IF(AND('BR3'!$K$2="ACTIVE",'BR3'!T148&gt;0),"Yes",IF(AND('BR2'!$K$2="ACTIVE",'BR2'!T148&gt;0),"Yes",IF(AND('BR1'!$K$2="ACTIVE",'BR1'!T148&gt;0),"Yes",IF(AND('ORIGINAL BUDGET'!$K$2="ACTIVE",'ORIGINAL BUDGET'!T148&gt;0),"Yes",""))))</f>
        <v/>
      </c>
      <c r="AI148" s="500"/>
      <c r="AK148" s="221"/>
      <c r="AL148" s="221"/>
      <c r="AM148" s="221"/>
      <c r="AN148" s="221"/>
      <c r="AO148" s="221"/>
      <c r="AP148" s="221"/>
      <c r="AQ148" s="221"/>
      <c r="AR148" s="57"/>
      <c r="AU148" s="2"/>
      <c r="AV148" s="2"/>
      <c r="AW148" s="2"/>
      <c r="AX148" s="2"/>
      <c r="AY148" s="1104"/>
    </row>
    <row r="149" spans="1:51" ht="23.25" hidden="1" customHeight="1">
      <c r="A149" s="122">
        <v>13</v>
      </c>
      <c r="B149" s="1726">
        <f>IF($L$2="","",IF($L$2="ORIGINAL",'ORIGINAL BUDGET'!$B149,IF($L$2="BR1",'BR1'!$B149,IF($L$2="BR2",'BR2'!$B149,IF($L$2="BR3",'BR3'!$B149)))))</f>
        <v>0</v>
      </c>
      <c r="C149" s="1727">
        <f>IF($L$2="","",IF($L$2="ORIGINAL",'ORIGINAL BUDGET'!$B149,IF($L$2="BR1",'BR1'!$B149,IF($L$2="BR2",'BR2'!$B149,IF($L$2="BR3",'BR3'!$B149)))))</f>
        <v>0</v>
      </c>
      <c r="D149" s="1727">
        <f>IF($L$2="","",IF($L$2="ORIGINAL",'ORIGINAL BUDGET'!$B149,IF($L$2="BR1",'BR1'!$B149,IF($L$2="BR2",'BR2'!$B149,IF($L$2="BR3",'BR3'!$B149)))))</f>
        <v>0</v>
      </c>
      <c r="E149" s="1728">
        <f>IF($L$2="","",IF($L$2="ORIGINAL",'ORIGINAL BUDGET'!$B149,IF($L$2="BR1",'BR1'!$B149,IF($L$2="BR2",'BR2'!$B149,IF($L$2="BR3",'BR3'!$B149)))))</f>
        <v>0</v>
      </c>
      <c r="F149" s="617"/>
      <c r="G149" s="847" t="str">
        <f t="shared" si="54"/>
        <v/>
      </c>
      <c r="H149" s="810">
        <f t="shared" si="55"/>
        <v>0</v>
      </c>
      <c r="I149" s="840"/>
      <c r="J149" s="810">
        <f t="shared" si="59"/>
        <v>0</v>
      </c>
      <c r="K149" s="842"/>
      <c r="L149" s="810">
        <f t="shared" si="60"/>
        <v>0</v>
      </c>
      <c r="M149" s="842"/>
      <c r="N149" s="810">
        <f t="shared" si="61"/>
        <v>0</v>
      </c>
      <c r="O149" s="842"/>
      <c r="P149" s="810">
        <f t="shared" si="62"/>
        <v>0</v>
      </c>
      <c r="Q149" s="842"/>
      <c r="R149" s="810">
        <f t="shared" si="56"/>
        <v>0</v>
      </c>
      <c r="S149" s="842"/>
      <c r="T149" s="810">
        <f t="shared" si="57"/>
        <v>0</v>
      </c>
      <c r="U149" s="410"/>
      <c r="V149" s="492" t="str">
        <f>IF(AND('BR3'!$K$2="ACTIVE",'BR3'!H149&gt;0),"Yes",IF(AND('BR2'!$K$2="ACTIVE",'BR2'!H149&gt;0),"Yes",IF(AND('BR1'!$K$2="ACTIVE",'BR1'!H149&gt;0),"Yes",IF(AND('ORIGINAL BUDGET'!$K$2="ACTIVE",'ORIGINAL BUDGET'!H149&gt;0),"Yes",""))))</f>
        <v/>
      </c>
      <c r="W149" s="325" t="str">
        <f t="shared" si="58"/>
        <v/>
      </c>
      <c r="X149" s="325" t="str">
        <f>IF(AND('BR3'!$K$2="ACTIVE",'BR3'!J149&gt;0),"Yes",IF(AND('BR2'!$K$2="ACTIVE",'BR2'!J149&gt;0),"Yes",IF(AND('BR1'!$K$2="ACTIVE",'BR1'!J149&gt;0),"Yes",IF(AND('ORIGINAL BUDGET'!$K$2="ACTIVE",'ORIGINAL BUDGET'!J149&gt;0),"Yes",""))))</f>
        <v/>
      </c>
      <c r="Y149" s="325"/>
      <c r="Z149" s="325" t="str">
        <f>IF(AND('BR3'!$K$2="ACTIVE",'BR3'!L149&gt;0),"Yes",IF(AND('BR2'!$K$2="ACTIVE",'BR2'!L149&gt;0),"Yes",IF(AND('BR1'!$K$2="ACTIVE",'BR1'!L149&gt;0),"Yes",IF(AND('ORIGINAL BUDGET'!$K$2="ACTIVE",'ORIGINAL BUDGET'!L149&gt;0),"Yes",""))))</f>
        <v/>
      </c>
      <c r="AA149" s="325"/>
      <c r="AB149" s="325" t="str">
        <f>IF(AND('BR3'!$K$2="ACTIVE",'BR3'!N149&gt;0),"Yes",IF(AND('BR2'!$K$2="ACTIVE",'BR2'!N149&gt;0),"Yes",IF(AND('BR1'!$K$2="ACTIVE",'BR1'!N149&gt;0),"Yes",IF(AND('ORIGINAL BUDGET'!$K$2="ACTIVE",'ORIGINAL BUDGET'!N149&gt;0),"Yes",""))))</f>
        <v/>
      </c>
      <c r="AC149" s="325"/>
      <c r="AD149" s="325" t="str">
        <f>IF(AND('BR3'!$K$2="ACTIVE",'BR3'!P149&gt;0),"Yes",IF(AND('BR2'!$K$2="ACTIVE",'BR2'!P149&gt;0),"Yes",IF(AND('BR1'!$K$2="ACTIVE",'BR1'!P149&gt;0),"Yes",IF(AND('ORIGINAL BUDGET'!$K$2="ACTIVE",'ORIGINAL BUDGET'!P149&gt;0),"Yes",""))))</f>
        <v/>
      </c>
      <c r="AE149" s="325"/>
      <c r="AF149" s="325" t="str">
        <f>IF(AND('BR3'!$K$2="ACTIVE",'BR3'!R149&gt;0),"Yes",IF(AND('BR2'!$K$2="ACTIVE",'BR2'!R149&gt;0),"Yes",IF(AND('BR1'!$K$2="ACTIVE",'BR1'!R149&gt;0),"Yes",IF(AND('ORIGINAL BUDGET'!$K$2="ACTIVE",'ORIGINAL BUDGET'!R149&gt;0),"Yes",""))))</f>
        <v/>
      </c>
      <c r="AG149" s="325"/>
      <c r="AH149" s="493" t="str">
        <f>IF(AND('BR3'!$K$2="ACTIVE",'BR3'!T149&gt;0),"Yes",IF(AND('BR2'!$K$2="ACTIVE",'BR2'!T149&gt;0),"Yes",IF(AND('BR1'!$K$2="ACTIVE",'BR1'!T149&gt;0),"Yes",IF(AND('ORIGINAL BUDGET'!$K$2="ACTIVE",'ORIGINAL BUDGET'!T149&gt;0),"Yes",""))))</f>
        <v/>
      </c>
      <c r="AI149" s="500"/>
      <c r="AK149" s="221"/>
      <c r="AL149" s="221"/>
      <c r="AM149" s="221"/>
      <c r="AN149" s="221"/>
      <c r="AO149" s="221"/>
      <c r="AP149" s="221"/>
      <c r="AQ149" s="221"/>
      <c r="AR149" s="57"/>
      <c r="AU149" s="2"/>
      <c r="AV149" s="2"/>
      <c r="AW149" s="2"/>
      <c r="AX149" s="2"/>
      <c r="AY149" s="1104"/>
    </row>
    <row r="150" spans="1:51" ht="23.25" hidden="1" customHeight="1">
      <c r="A150" s="122">
        <v>14</v>
      </c>
      <c r="B150" s="1726">
        <f>IF($L$2="","",IF($L$2="ORIGINAL",'ORIGINAL BUDGET'!$B150,IF($L$2="BR1",'BR1'!$B150,IF($L$2="BR2",'BR2'!$B150,IF($L$2="BR3",'BR3'!$B150)))))</f>
        <v>0</v>
      </c>
      <c r="C150" s="1727">
        <f>IF($L$2="","",IF($L$2="ORIGINAL",'ORIGINAL BUDGET'!$B150,IF($L$2="BR1",'BR1'!$B150,IF($L$2="BR2",'BR2'!$B150,IF($L$2="BR3",'BR3'!$B150)))))</f>
        <v>0</v>
      </c>
      <c r="D150" s="1727">
        <f>IF($L$2="","",IF($L$2="ORIGINAL",'ORIGINAL BUDGET'!$B150,IF($L$2="BR1",'BR1'!$B150,IF($L$2="BR2",'BR2'!$B150,IF($L$2="BR3",'BR3'!$B150)))))</f>
        <v>0</v>
      </c>
      <c r="E150" s="1728">
        <f>IF($L$2="","",IF($L$2="ORIGINAL",'ORIGINAL BUDGET'!$B150,IF($L$2="BR1",'BR1'!$B150,IF($L$2="BR2",'BR2'!$B150,IF($L$2="BR3",'BR3'!$B150)))))</f>
        <v>0</v>
      </c>
      <c r="F150" s="617"/>
      <c r="G150" s="847" t="str">
        <f t="shared" si="54"/>
        <v/>
      </c>
      <c r="H150" s="810">
        <f t="shared" si="55"/>
        <v>0</v>
      </c>
      <c r="I150" s="840"/>
      <c r="J150" s="810">
        <f t="shared" si="59"/>
        <v>0</v>
      </c>
      <c r="K150" s="842"/>
      <c r="L150" s="810">
        <f t="shared" si="60"/>
        <v>0</v>
      </c>
      <c r="M150" s="842"/>
      <c r="N150" s="810">
        <f t="shared" si="61"/>
        <v>0</v>
      </c>
      <c r="O150" s="842"/>
      <c r="P150" s="810">
        <f t="shared" si="62"/>
        <v>0</v>
      </c>
      <c r="Q150" s="842"/>
      <c r="R150" s="810">
        <f t="shared" si="56"/>
        <v>0</v>
      </c>
      <c r="S150" s="842"/>
      <c r="T150" s="810">
        <f t="shared" si="57"/>
        <v>0</v>
      </c>
      <c r="U150" s="410"/>
      <c r="V150" s="492" t="str">
        <f>IF(AND('BR3'!$K$2="ACTIVE",'BR3'!H150&gt;0),"Yes",IF(AND('BR2'!$K$2="ACTIVE",'BR2'!H150&gt;0),"Yes",IF(AND('BR1'!$K$2="ACTIVE",'BR1'!H150&gt;0),"Yes",IF(AND('ORIGINAL BUDGET'!$K$2="ACTIVE",'ORIGINAL BUDGET'!H150&gt;0),"Yes",""))))</f>
        <v/>
      </c>
      <c r="W150" s="325" t="str">
        <f t="shared" si="58"/>
        <v/>
      </c>
      <c r="X150" s="325" t="str">
        <f>IF(AND('BR3'!$K$2="ACTIVE",'BR3'!J150&gt;0),"Yes",IF(AND('BR2'!$K$2="ACTIVE",'BR2'!J150&gt;0),"Yes",IF(AND('BR1'!$K$2="ACTIVE",'BR1'!J150&gt;0),"Yes",IF(AND('ORIGINAL BUDGET'!$K$2="ACTIVE",'ORIGINAL BUDGET'!J150&gt;0),"Yes",""))))</f>
        <v/>
      </c>
      <c r="Y150" s="325"/>
      <c r="Z150" s="325" t="str">
        <f>IF(AND('BR3'!$K$2="ACTIVE",'BR3'!L150&gt;0),"Yes",IF(AND('BR2'!$K$2="ACTIVE",'BR2'!L150&gt;0),"Yes",IF(AND('BR1'!$K$2="ACTIVE",'BR1'!L150&gt;0),"Yes",IF(AND('ORIGINAL BUDGET'!$K$2="ACTIVE",'ORIGINAL BUDGET'!L150&gt;0),"Yes",""))))</f>
        <v/>
      </c>
      <c r="AA150" s="325"/>
      <c r="AB150" s="325" t="str">
        <f>IF(AND('BR3'!$K$2="ACTIVE",'BR3'!N150&gt;0),"Yes",IF(AND('BR2'!$K$2="ACTIVE",'BR2'!N150&gt;0),"Yes",IF(AND('BR1'!$K$2="ACTIVE",'BR1'!N150&gt;0),"Yes",IF(AND('ORIGINAL BUDGET'!$K$2="ACTIVE",'ORIGINAL BUDGET'!N150&gt;0),"Yes",""))))</f>
        <v/>
      </c>
      <c r="AC150" s="325"/>
      <c r="AD150" s="325" t="str">
        <f>IF(AND('BR3'!$K$2="ACTIVE",'BR3'!P150&gt;0),"Yes",IF(AND('BR2'!$K$2="ACTIVE",'BR2'!P150&gt;0),"Yes",IF(AND('BR1'!$K$2="ACTIVE",'BR1'!P150&gt;0),"Yes",IF(AND('ORIGINAL BUDGET'!$K$2="ACTIVE",'ORIGINAL BUDGET'!P150&gt;0),"Yes",""))))</f>
        <v/>
      </c>
      <c r="AE150" s="325"/>
      <c r="AF150" s="325" t="str">
        <f>IF(AND('BR3'!$K$2="ACTIVE",'BR3'!R150&gt;0),"Yes",IF(AND('BR2'!$K$2="ACTIVE",'BR2'!R150&gt;0),"Yes",IF(AND('BR1'!$K$2="ACTIVE",'BR1'!R150&gt;0),"Yes",IF(AND('ORIGINAL BUDGET'!$K$2="ACTIVE",'ORIGINAL BUDGET'!R150&gt;0),"Yes",""))))</f>
        <v/>
      </c>
      <c r="AG150" s="325"/>
      <c r="AH150" s="493" t="str">
        <f>IF(AND('BR3'!$K$2="ACTIVE",'BR3'!T150&gt;0),"Yes",IF(AND('BR2'!$K$2="ACTIVE",'BR2'!T150&gt;0),"Yes",IF(AND('BR1'!$K$2="ACTIVE",'BR1'!T150&gt;0),"Yes",IF(AND('ORIGINAL BUDGET'!$K$2="ACTIVE",'ORIGINAL BUDGET'!T150&gt;0),"Yes",""))))</f>
        <v/>
      </c>
      <c r="AI150" s="500"/>
      <c r="AK150" s="221"/>
      <c r="AL150" s="221"/>
      <c r="AM150" s="221"/>
      <c r="AN150" s="221"/>
      <c r="AO150" s="221"/>
      <c r="AP150" s="221"/>
      <c r="AQ150" s="221"/>
      <c r="AR150" s="57"/>
      <c r="AU150" s="2"/>
      <c r="AV150" s="2"/>
      <c r="AW150" s="2"/>
      <c r="AX150" s="2"/>
      <c r="AY150" s="1104"/>
    </row>
    <row r="151" spans="1:51" ht="23.25" hidden="1" customHeight="1" thickBot="1">
      <c r="A151" s="122">
        <v>15</v>
      </c>
      <c r="B151" s="1729">
        <f>IF($L$2="","",IF($L$2="ORIGINAL",'ORIGINAL BUDGET'!$B151,IF($L$2="BR1",'BR1'!$B151,IF($L$2="BR2",'BR2'!$B151,IF($L$2="BR3",'BR3'!$B151)))))</f>
        <v>0</v>
      </c>
      <c r="C151" s="1730">
        <f>IF($L$2="","",IF($L$2="ORIGINAL",'ORIGINAL BUDGET'!$B151,IF($L$2="BR1",'BR1'!$B151,IF($L$2="BR2",'BR2'!$B151,IF($L$2="BR3",'BR3'!$B151)))))</f>
        <v>0</v>
      </c>
      <c r="D151" s="1730">
        <f>IF($L$2="","",IF($L$2="ORIGINAL",'ORIGINAL BUDGET'!$B151,IF($L$2="BR1",'BR1'!$B151,IF($L$2="BR2",'BR2'!$B151,IF($L$2="BR3",'BR3'!$B151)))))</f>
        <v>0</v>
      </c>
      <c r="E151" s="1731">
        <f>IF($L$2="","",IF($L$2="ORIGINAL",'ORIGINAL BUDGET'!$B151,IF($L$2="BR1",'BR1'!$B151,IF($L$2="BR2",'BR2'!$B151,IF($L$2="BR3",'BR3'!$B151)))))</f>
        <v>0</v>
      </c>
      <c r="F151" s="618"/>
      <c r="G151" s="850" t="str">
        <f t="shared" si="54"/>
        <v/>
      </c>
      <c r="H151" s="813">
        <f t="shared" si="55"/>
        <v>0</v>
      </c>
      <c r="I151" s="840"/>
      <c r="J151" s="813">
        <f t="shared" si="59"/>
        <v>0</v>
      </c>
      <c r="K151" s="842"/>
      <c r="L151" s="813">
        <f t="shared" si="60"/>
        <v>0</v>
      </c>
      <c r="M151" s="842"/>
      <c r="N151" s="813">
        <f t="shared" si="61"/>
        <v>0</v>
      </c>
      <c r="O151" s="842"/>
      <c r="P151" s="813">
        <f t="shared" si="62"/>
        <v>0</v>
      </c>
      <c r="Q151" s="842"/>
      <c r="R151" s="813">
        <f t="shared" si="56"/>
        <v>0</v>
      </c>
      <c r="S151" s="842"/>
      <c r="T151" s="813">
        <f t="shared" si="57"/>
        <v>0</v>
      </c>
      <c r="U151" s="410"/>
      <c r="V151" s="495" t="str">
        <f>IF(AND('BR3'!$K$2="ACTIVE",'BR3'!H151&gt;0),"Yes",IF(AND('BR2'!$K$2="ACTIVE",'BR2'!H151&gt;0),"Yes",IF(AND('BR1'!$K$2="ACTIVE",'BR1'!H151&gt;0),"Yes",IF(AND('ORIGINAL BUDGET'!$K$2="ACTIVE",'ORIGINAL BUDGET'!H151&gt;0),"Yes",""))))</f>
        <v/>
      </c>
      <c r="W151" s="496" t="str">
        <f t="shared" si="58"/>
        <v/>
      </c>
      <c r="X151" s="496" t="str">
        <f>IF(AND('BR3'!$K$2="ACTIVE",'BR3'!J151&gt;0),"Yes",IF(AND('BR2'!$K$2="ACTIVE",'BR2'!J151&gt;0),"Yes",IF(AND('BR1'!$K$2="ACTIVE",'BR1'!J151&gt;0),"Yes",IF(AND('ORIGINAL BUDGET'!$K$2="ACTIVE",'ORIGINAL BUDGET'!J151&gt;0),"Yes",""))))</f>
        <v/>
      </c>
      <c r="Y151" s="496"/>
      <c r="Z151" s="496" t="str">
        <f>IF(AND('BR3'!$K$2="ACTIVE",'BR3'!L151&gt;0),"Yes",IF(AND('BR2'!$K$2="ACTIVE",'BR2'!L151&gt;0),"Yes",IF(AND('BR1'!$K$2="ACTIVE",'BR1'!L151&gt;0),"Yes",IF(AND('ORIGINAL BUDGET'!$K$2="ACTIVE",'ORIGINAL BUDGET'!L151&gt;0),"Yes",""))))</f>
        <v/>
      </c>
      <c r="AA151" s="496"/>
      <c r="AB151" s="496" t="str">
        <f>IF(AND('BR3'!$K$2="ACTIVE",'BR3'!N151&gt;0),"Yes",IF(AND('BR2'!$K$2="ACTIVE",'BR2'!N151&gt;0),"Yes",IF(AND('BR1'!$K$2="ACTIVE",'BR1'!N151&gt;0),"Yes",IF(AND('ORIGINAL BUDGET'!$K$2="ACTIVE",'ORIGINAL BUDGET'!N151&gt;0),"Yes",""))))</f>
        <v/>
      </c>
      <c r="AC151" s="496"/>
      <c r="AD151" s="496" t="str">
        <f>IF(AND('BR3'!$K$2="ACTIVE",'BR3'!P151&gt;0),"Yes",IF(AND('BR2'!$K$2="ACTIVE",'BR2'!P151&gt;0),"Yes",IF(AND('BR1'!$K$2="ACTIVE",'BR1'!P151&gt;0),"Yes",IF(AND('ORIGINAL BUDGET'!$K$2="ACTIVE",'ORIGINAL BUDGET'!P151&gt;0),"Yes",""))))</f>
        <v/>
      </c>
      <c r="AE151" s="496"/>
      <c r="AF151" s="496" t="str">
        <f>IF(AND('BR3'!$K$2="ACTIVE",'BR3'!R151&gt;0),"Yes",IF(AND('BR2'!$K$2="ACTIVE",'BR2'!R151&gt;0),"Yes",IF(AND('BR1'!$K$2="ACTIVE",'BR1'!R151&gt;0),"Yes",IF(AND('ORIGINAL BUDGET'!$K$2="ACTIVE",'ORIGINAL BUDGET'!R151&gt;0),"Yes",""))))</f>
        <v/>
      </c>
      <c r="AG151" s="496"/>
      <c r="AH151" s="497" t="str">
        <f>IF(AND('BR3'!$K$2="ACTIVE",'BR3'!T151&gt;0),"Yes",IF(AND('BR2'!$K$2="ACTIVE",'BR2'!T151&gt;0),"Yes",IF(AND('BR1'!$K$2="ACTIVE",'BR1'!T151&gt;0),"Yes",IF(AND('ORIGINAL BUDGET'!$K$2="ACTIVE",'ORIGINAL BUDGET'!T151&gt;0),"Yes",""))))</f>
        <v/>
      </c>
      <c r="AI151" s="501"/>
      <c r="AK151" s="221"/>
      <c r="AL151" s="221"/>
      <c r="AM151" s="221"/>
      <c r="AN151" s="221"/>
      <c r="AO151" s="221"/>
      <c r="AP151" s="221"/>
      <c r="AQ151" s="221"/>
      <c r="AR151" s="57"/>
      <c r="AU151" s="2"/>
      <c r="AV151" s="2"/>
      <c r="AW151" s="2"/>
      <c r="AX151" s="2"/>
      <c r="AY151" s="1104"/>
    </row>
    <row r="152" spans="1:51" ht="15.95" customHeight="1" thickTop="1" thickBot="1">
      <c r="A152" s="435"/>
      <c r="B152" s="520"/>
      <c r="C152" s="521"/>
      <c r="D152" s="522"/>
      <c r="E152" s="523"/>
      <c r="F152" s="436"/>
      <c r="G152" s="849"/>
      <c r="H152" s="437"/>
      <c r="I152" s="849"/>
      <c r="J152" s="437"/>
      <c r="K152" s="849"/>
      <c r="L152" s="437"/>
      <c r="M152" s="849"/>
      <c r="N152" s="437"/>
      <c r="O152" s="849"/>
      <c r="P152" s="437"/>
      <c r="Q152" s="849"/>
      <c r="R152" s="437"/>
      <c r="S152" s="849"/>
      <c r="T152" s="437"/>
      <c r="U152" s="257"/>
      <c r="V152" s="499"/>
      <c r="W152" s="504">
        <f>SUM(W137:W151)</f>
        <v>0</v>
      </c>
      <c r="X152" s="504">
        <f t="shared" ref="X152:AH152" si="63">SUM(X137:X151)</f>
        <v>0</v>
      </c>
      <c r="Y152" s="504"/>
      <c r="Z152" s="504">
        <f t="shared" si="63"/>
        <v>0</v>
      </c>
      <c r="AA152" s="504"/>
      <c r="AB152" s="504">
        <f t="shared" si="63"/>
        <v>0</v>
      </c>
      <c r="AC152" s="504"/>
      <c r="AD152" s="504">
        <f t="shared" si="63"/>
        <v>0</v>
      </c>
      <c r="AE152" s="504"/>
      <c r="AF152" s="504">
        <f t="shared" si="63"/>
        <v>0</v>
      </c>
      <c r="AG152" s="504"/>
      <c r="AH152" s="502">
        <f t="shared" si="63"/>
        <v>0</v>
      </c>
      <c r="AI152" s="505"/>
      <c r="AY152" s="1104"/>
    </row>
    <row r="153" spans="1:51" ht="20.25" customHeight="1" thickTop="1">
      <c r="A153" s="1739" t="str">
        <f>A15</f>
        <v>INDIRECT COSTS</v>
      </c>
      <c r="B153" s="1740"/>
      <c r="C153" s="1740"/>
      <c r="D153" s="1740"/>
      <c r="E153" s="1740"/>
      <c r="F153" s="1740"/>
      <c r="G153" s="1736" t="s">
        <v>84</v>
      </c>
      <c r="H153" s="1737"/>
      <c r="I153" s="1737"/>
      <c r="J153" s="1737"/>
      <c r="K153" s="1737"/>
      <c r="L153" s="1737"/>
      <c r="M153" s="1737"/>
      <c r="N153" s="1737"/>
      <c r="O153" s="1737"/>
      <c r="P153" s="1737"/>
      <c r="Q153" s="1737"/>
      <c r="R153" s="1737"/>
      <c r="S153" s="1737"/>
      <c r="T153" s="1737"/>
      <c r="U153" s="947"/>
      <c r="V153" s="1741" t="s">
        <v>155</v>
      </c>
      <c r="W153" s="1721"/>
      <c r="X153" s="1721"/>
      <c r="Y153" s="1721"/>
      <c r="Z153" s="1721"/>
      <c r="AA153" s="1721"/>
      <c r="AB153" s="1721"/>
      <c r="AC153" s="1721"/>
      <c r="AD153" s="1721"/>
      <c r="AE153" s="1721"/>
      <c r="AF153" s="1721"/>
      <c r="AG153" s="1721"/>
      <c r="AH153" s="1721"/>
      <c r="AI153" s="1722"/>
      <c r="AL153" s="1738"/>
      <c r="AM153" s="1738"/>
      <c r="AN153" s="1738"/>
      <c r="AO153" s="475"/>
      <c r="AP153" s="1084"/>
      <c r="AQ153" s="1084"/>
      <c r="AR153" s="1084"/>
      <c r="AY153" s="1104"/>
    </row>
    <row r="154" spans="1:51" ht="15.6" customHeight="1" thickBot="1">
      <c r="A154" s="1584"/>
      <c r="B154" s="1586"/>
      <c r="C154" s="1586"/>
      <c r="D154" s="1586"/>
      <c r="E154" s="1586"/>
      <c r="F154" s="1586"/>
      <c r="G154" s="1226" t="str">
        <f>'Fund Rec'!G172</f>
        <v/>
      </c>
      <c r="H154" s="1227">
        <f>'Fund Rec'!H172</f>
        <v>0</v>
      </c>
      <c r="I154" s="1228" t="str">
        <f>'Fund Rec'!I172</f>
        <v/>
      </c>
      <c r="J154" s="1227">
        <f>'Fund Rec'!J172</f>
        <v>0</v>
      </c>
      <c r="K154" s="1228" t="str">
        <f>'Fund Rec'!K172</f>
        <v/>
      </c>
      <c r="L154" s="1227">
        <f>'Fund Rec'!L172</f>
        <v>0</v>
      </c>
      <c r="M154" s="1228" t="str">
        <f>'Fund Rec'!M172</f>
        <v/>
      </c>
      <c r="N154" s="1227">
        <f>'Fund Rec'!N172</f>
        <v>0</v>
      </c>
      <c r="O154" s="1229" t="str">
        <f>'Fund Rec'!O172</f>
        <v/>
      </c>
      <c r="P154" s="697">
        <f>'Fund Rec'!P172</f>
        <v>0</v>
      </c>
      <c r="Q154" s="1229" t="str">
        <f>'Fund Rec'!Q172</f>
        <v/>
      </c>
      <c r="R154" s="1230">
        <f>'Fund Rec'!R172</f>
        <v>0</v>
      </c>
      <c r="S154" s="1229" t="str">
        <f>'Fund Rec'!S172</f>
        <v/>
      </c>
      <c r="T154" s="1234">
        <f>'Fund Rec'!T172</f>
        <v>0</v>
      </c>
      <c r="U154" s="947"/>
      <c r="V154" s="1734" t="str">
        <f>$G$5</f>
        <v>RPPC, 53110</v>
      </c>
      <c r="W154" s="1716" t="s">
        <v>154</v>
      </c>
      <c r="X154" s="1716" t="str">
        <f>$I$5</f>
        <v>RPPC , 53129</v>
      </c>
      <c r="Y154" s="1716"/>
      <c r="Z154" s="1716" t="str">
        <f>$K$5</f>
        <v/>
      </c>
      <c r="AA154" s="1716"/>
      <c r="AB154" s="1716" t="str">
        <f>$M$5</f>
        <v/>
      </c>
      <c r="AC154" s="1716"/>
      <c r="AD154" s="1716" t="str">
        <f>$O$5</f>
        <v/>
      </c>
      <c r="AE154" s="1716"/>
      <c r="AF154" s="1716" t="str">
        <f>$Q$5</f>
        <v/>
      </c>
      <c r="AG154" s="1716"/>
      <c r="AH154" s="1716" t="str">
        <f>$S$5</f>
        <v/>
      </c>
      <c r="AI154" s="1718"/>
      <c r="AL154" s="2"/>
      <c r="AM154" s="2"/>
      <c r="AN154" s="2"/>
      <c r="AO154" s="2"/>
      <c r="AP154" s="2"/>
      <c r="AQ154" s="2"/>
      <c r="AR154" s="2"/>
      <c r="AY154" s="1104"/>
    </row>
    <row r="155" spans="1:51" ht="25.5" customHeight="1" thickTop="1" thickBot="1">
      <c r="A155" s="131"/>
      <c r="B155" s="159"/>
      <c r="C155" s="159"/>
      <c r="D155" s="18"/>
      <c r="E155" s="130" t="str">
        <f>'ORIGINAL BUDGET'!E155</f>
        <v>TOTAL INDIRECT COSTS</v>
      </c>
      <c r="F155" s="809">
        <f>SUM(F156:F156)</f>
        <v>0</v>
      </c>
      <c r="G155" s="619"/>
      <c r="H155" s="609">
        <f>SUM(H156:H156)</f>
        <v>0</v>
      </c>
      <c r="I155" s="607"/>
      <c r="J155" s="605">
        <f>SUM(J156:J156)</f>
        <v>0</v>
      </c>
      <c r="K155" s="695"/>
      <c r="L155" s="596">
        <f>SUM(L156:L156)</f>
        <v>0</v>
      </c>
      <c r="M155" s="695"/>
      <c r="N155" s="1233">
        <f>SUM(N156:N156)</f>
        <v>0</v>
      </c>
      <c r="O155" s="1231"/>
      <c r="P155" s="596">
        <f>SUM(P156:P156)</f>
        <v>0</v>
      </c>
      <c r="Q155" s="607"/>
      <c r="R155" s="596">
        <f>SUM(R156:R156)</f>
        <v>0</v>
      </c>
      <c r="S155" s="695"/>
      <c r="T155" s="1235">
        <f>SUM(T156:T156)</f>
        <v>0</v>
      </c>
      <c r="U155" s="947"/>
      <c r="V155" s="1735"/>
      <c r="W155" s="1717"/>
      <c r="X155" s="1717"/>
      <c r="Y155" s="1717"/>
      <c r="Z155" s="1717"/>
      <c r="AA155" s="1717"/>
      <c r="AB155" s="1717"/>
      <c r="AC155" s="1717"/>
      <c r="AD155" s="1717"/>
      <c r="AE155" s="1717"/>
      <c r="AF155" s="1717"/>
      <c r="AG155" s="1717"/>
      <c r="AH155" s="1717"/>
      <c r="AI155" s="1719"/>
      <c r="AL155" s="221"/>
      <c r="AM155" s="221"/>
      <c r="AN155" s="222"/>
      <c r="AO155" s="222"/>
      <c r="AP155" s="222"/>
      <c r="AQ155" s="222"/>
      <c r="AR155" s="222"/>
      <c r="AY155" s="1104"/>
    </row>
    <row r="156" spans="1:51" ht="23.25" customHeight="1" thickTop="1" thickBot="1">
      <c r="A156" s="1506"/>
      <c r="B156" s="1756" t="str">
        <f>IF('BR3'!$K$2="ACTIVE",'BR3'!B156,IF('BR2'!$K$2="ACTIVE",'BR2'!B156,IF('BR1'!$K$2="ACTIVE",'BR1'!B156,'ORIGINAL BUDGET'!B156)))</f>
        <v>of Total Wages and Benefits</v>
      </c>
      <c r="C156" s="1757">
        <f>IF('BR3'!$K$2="ACTIVE",'BR3'!C156,IF('BR2'!$K$2="ACTIVE",'BR2'!C156,IF('BR1'!$K$2="ACTIVE",'BR1'!C156,'ORIGINAL BUDGET'!C156)))</f>
        <v>0</v>
      </c>
      <c r="D156" s="1757">
        <f>IF('BR3'!$K$2="ACTIVE",'BR3'!D156,IF('BR2'!$K$2="ACTIVE",'BR2'!D156,IF('BR1'!$K$2="ACTIVE",'BR1'!D156,'ORIGINAL BUDGET'!D156)))</f>
        <v>0</v>
      </c>
      <c r="E156" s="1758">
        <f>IF('BR3'!$K$2="ACTIVE",'BR3'!E156,IF('BR2'!$K$2="ACTIVE",'BR2'!E156,IF('BR1'!$K$2="ACTIVE",'BR1'!E156,'ORIGINAL BUDGET'!E156)))</f>
        <v>0</v>
      </c>
      <c r="F156" s="1097">
        <f>IF($B156='ORIGINAL BUDGET'!$V154,((F11+F12+F13+F14)*$A156),IF($B156='ORIGINAL BUDGET'!$V155,(F11*$A156),F43*$A156))</f>
        <v>0</v>
      </c>
      <c r="G156" s="851" t="str">
        <f>IF(AND(F156&lt;&gt;0, 1-I156-K156-Q156-S156-M156-O156),1-I156-K156-Q156-S156-M156-O156,"")</f>
        <v/>
      </c>
      <c r="H156" s="998">
        <f>IF($B156='ORIGINAL BUDGET'!$V154,((H11+H12+H13+H14)*$A156),IF($B156='ORIGINAL BUDGET'!$V155,(H11*$A156),H43*$A156))</f>
        <v>0</v>
      </c>
      <c r="I156" s="1095" t="str">
        <f>IF($F156&lt;&gt;0,J156/$F156,"")</f>
        <v/>
      </c>
      <c r="J156" s="995">
        <f>IF($B156='ORIGINAL BUDGET'!$V154,((J11+J12+J13+J14)*$A156),IF($B156='ORIGINAL BUDGET'!$V155,(J11*$A156),J43*$A156))</f>
        <v>0</v>
      </c>
      <c r="K156" s="1095" t="str">
        <f>IF($F156&lt;&gt;0,L156/$F156,"")</f>
        <v/>
      </c>
      <c r="L156" s="995">
        <f>IF($B156='ORIGINAL BUDGET'!$V154,((L11+L12+L13+L14)*$A156),IF($B156='ORIGINAL BUDGET'!$V155,(L11*$A156),L43*$A156))</f>
        <v>0</v>
      </c>
      <c r="M156" s="1095" t="str">
        <f>IF($F156&lt;&gt;0,N156/$F156,"")</f>
        <v/>
      </c>
      <c r="N156" s="1019">
        <f>IF($B156='ORIGINAL BUDGET'!$V154,((N11+N12+N13+N14)*$A156),IF($B156='ORIGINAL BUDGET'!$V155,(N11*$A156),N43*$A156))</f>
        <v>0</v>
      </c>
      <c r="O156" s="1232" t="str">
        <f>IF($F156&lt;&gt;0,P156/$F156,"")</f>
        <v/>
      </c>
      <c r="P156" s="814">
        <f>IF($B156='ORIGINAL BUDGET'!$V154,((P11+P12+P13+P14)*$A156),IF($B156='ORIGINAL BUDGET'!$V155,(P11*$A156),P43*$A156))</f>
        <v>0</v>
      </c>
      <c r="Q156" s="1096" t="str">
        <f>IF($F156&lt;&gt;0,R156/$F156,"")</f>
        <v/>
      </c>
      <c r="R156" s="815">
        <f>IF($B156='ORIGINAL BUDGET'!$V154,((R11+R12+R13+R14)*$A156),IF($B156='ORIGINAL BUDGET'!$V155,(R11*$A156),R43*$A156))</f>
        <v>0</v>
      </c>
      <c r="S156" s="1095" t="str">
        <f>IF($F156&lt;&gt;0,T156/$F156,"")</f>
        <v/>
      </c>
      <c r="T156" s="1236">
        <f>IF($B156='ORIGINAL BUDGET'!$V154,((T11+T12+T13+T14)*$A156),IF($B156='ORIGINAL BUDGET'!$V155,(T11*$A156),T43*$A156))</f>
        <v>0</v>
      </c>
      <c r="U156" s="947"/>
      <c r="V156" s="1085" t="str">
        <f>IF(AND('BR3'!$K$2="ACTIVE",'BR3'!H156&gt;0),"Yes",IF(AND('BR2'!$K$2="ACTIVE",'BR2'!H156&gt;0),"Yes",IF(AND('BR1'!$K$2="ACTIVE",'BR1'!H156&gt;0),"Yes",IF(AND('ORIGINAL BUDGET'!$K$2="ACTIVE",'ORIGINAL BUDGET'!H156&gt;0),"Yes",""))))</f>
        <v/>
      </c>
      <c r="W156" s="496" t="str">
        <f t="shared" ref="W156" si="64">IF(AND(G156&gt;0,V156=""),1,"")</f>
        <v/>
      </c>
      <c r="X156" s="496" t="str">
        <f>IF(AND('BR3'!$K$2="ACTIVE",'BR3'!J156&gt;0),"Yes",IF(AND('BR2'!$K$2="ACTIVE",'BR2'!J156&gt;0),"Yes",IF(AND('BR1'!$K$2="ACTIVE",'BR1'!J156&gt;0),"Yes",IF(AND('ORIGINAL BUDGET'!$K$2="ACTIVE",'ORIGINAL BUDGET'!J156&gt;0),"Yes",""))))</f>
        <v/>
      </c>
      <c r="Y156" s="496"/>
      <c r="Z156" s="496" t="str">
        <f>IF(AND('BR3'!$K$2="ACTIVE",'BR3'!L156&gt;0),"Yes",IF(AND('BR2'!$K$2="ACTIVE",'BR2'!L156&gt;0),"Yes",IF(AND('BR1'!$K$2="ACTIVE",'BR1'!L156&gt;0),"Yes",IF(AND('ORIGINAL BUDGET'!$K$2="ACTIVE",'ORIGINAL BUDGET'!L156&gt;0),"Yes",""))))</f>
        <v/>
      </c>
      <c r="AA156" s="496"/>
      <c r="AB156" s="496" t="str">
        <f>IF(AND('BR3'!$K$2="ACTIVE",'BR3'!N156&gt;0),"Yes",IF(AND('BR2'!$K$2="ACTIVE",'BR2'!N156&gt;0),"Yes",IF(AND('BR1'!$K$2="ACTIVE",'BR1'!N156&gt;0),"Yes",IF(AND('ORIGINAL BUDGET'!$K$2="ACTIVE",'ORIGINAL BUDGET'!N156&gt;0),"Yes",""))))</f>
        <v/>
      </c>
      <c r="AC156" s="496"/>
      <c r="AD156" s="496" t="str">
        <f>IF(AND('BR3'!$K$2="ACTIVE",'BR3'!P156&gt;0),"Yes",IF(AND('BR2'!$K$2="ACTIVE",'BR2'!P156&gt;0),"Yes",IF(AND('BR1'!$K$2="ACTIVE",'BR1'!P156&gt;0),"Yes",IF(AND('ORIGINAL BUDGET'!$K$2="ACTIVE",'ORIGINAL BUDGET'!P156&gt;0),"Yes",""))))</f>
        <v/>
      </c>
      <c r="AE156" s="496"/>
      <c r="AF156" s="496" t="str">
        <f>IF(AND('BR3'!$K$2="ACTIVE",'BR3'!R156&gt;0),"Yes",IF(AND('BR2'!$K$2="ACTIVE",'BR2'!R156&gt;0),"Yes",IF(AND('BR1'!$K$2="ACTIVE",'BR1'!R156&gt;0),"Yes",IF(AND('ORIGINAL BUDGET'!$K$2="ACTIVE",'ORIGINAL BUDGET'!R156&gt;0),"Yes",""))))</f>
        <v/>
      </c>
      <c r="AG156" s="496"/>
      <c r="AH156" s="497" t="str">
        <f>IF(AND('BR3'!$K$2="ACTIVE",'BR3'!T156&gt;0),"Yes",IF(AND('BR2'!$K$2="ACTIVE",'BR2'!T156&gt;0),"Yes",IF(AND('BR1'!$K$2="ACTIVE",'BR1'!T156&gt;0),"Yes",IF(AND('ORIGINAL BUDGET'!$K$2="ACTIVE",'ORIGINAL BUDGET'!T156&gt;0),"Yes",""))))</f>
        <v/>
      </c>
      <c r="AI156" s="501"/>
      <c r="AL156" s="221"/>
      <c r="AM156" s="221"/>
      <c r="AN156" s="221"/>
      <c r="AO156" s="221"/>
      <c r="AP156" s="221"/>
      <c r="AQ156" s="221"/>
      <c r="AR156" s="57"/>
      <c r="AY156" s="1104"/>
    </row>
    <row r="157" spans="1:51" ht="15.75" thickTop="1">
      <c r="H157" s="211"/>
      <c r="I157" s="54"/>
      <c r="J157" s="211"/>
      <c r="K157" s="54"/>
      <c r="L157" s="211"/>
      <c r="M157" s="54"/>
      <c r="N157" s="211"/>
      <c r="O157" s="54"/>
      <c r="P157" s="211"/>
      <c r="Q157" s="54"/>
      <c r="R157" s="211"/>
      <c r="S157" s="54"/>
      <c r="T157" s="211"/>
      <c r="V157" s="488"/>
      <c r="W157" s="506">
        <f>SUM(W156)</f>
        <v>0</v>
      </c>
      <c r="X157" s="506">
        <f t="shared" ref="X157:AI157" si="65">SUM(X156)</f>
        <v>0</v>
      </c>
      <c r="Y157" s="506">
        <f t="shared" si="65"/>
        <v>0</v>
      </c>
      <c r="Z157" s="506">
        <f t="shared" si="65"/>
        <v>0</v>
      </c>
      <c r="AA157" s="506">
        <f t="shared" si="65"/>
        <v>0</v>
      </c>
      <c r="AB157" s="506">
        <f t="shared" si="65"/>
        <v>0</v>
      </c>
      <c r="AC157" s="506">
        <f t="shared" si="65"/>
        <v>0</v>
      </c>
      <c r="AD157" s="506">
        <f t="shared" si="65"/>
        <v>0</v>
      </c>
      <c r="AE157" s="506">
        <f t="shared" si="65"/>
        <v>0</v>
      </c>
      <c r="AF157" s="506">
        <f t="shared" si="65"/>
        <v>0</v>
      </c>
      <c r="AG157" s="506">
        <f t="shared" si="65"/>
        <v>0</v>
      </c>
      <c r="AH157" s="506">
        <f t="shared" si="65"/>
        <v>0</v>
      </c>
      <c r="AI157" s="506">
        <f t="shared" si="65"/>
        <v>0</v>
      </c>
      <c r="AY157" s="1104"/>
    </row>
    <row r="158" spans="1:51">
      <c r="B158" s="1060"/>
      <c r="AY158" s="1104"/>
    </row>
    <row r="159" spans="1:51">
      <c r="B159" s="1058"/>
      <c r="AY159" s="1104"/>
    </row>
    <row r="160" spans="1:51">
      <c r="B160" s="1059"/>
      <c r="AY160" s="1104"/>
    </row>
    <row r="161" spans="2:51">
      <c r="B161" s="1059"/>
      <c r="AY161" s="1104"/>
    </row>
    <row r="162" spans="2:51">
      <c r="AY162" s="1104"/>
    </row>
    <row r="163" spans="2:51">
      <c r="AY163" s="1104"/>
    </row>
    <row r="164" spans="2:51">
      <c r="J164" s="160" t="s">
        <v>162</v>
      </c>
      <c r="AY164" s="1104"/>
    </row>
    <row r="165" spans="2:51">
      <c r="AY165" s="1104"/>
    </row>
    <row r="166" spans="2:51">
      <c r="AY166" s="1104"/>
    </row>
    <row r="167" spans="2:51">
      <c r="AY167" s="1104"/>
    </row>
    <row r="168" spans="2:51">
      <c r="AY168" s="1104"/>
    </row>
    <row r="169" spans="2:51">
      <c r="AY169" s="1104"/>
    </row>
    <row r="170" spans="2:51">
      <c r="AY170" s="1104"/>
    </row>
    <row r="171" spans="2:51">
      <c r="AY171" s="1104"/>
    </row>
    <row r="172" spans="2:51">
      <c r="AY172" s="1104"/>
    </row>
    <row r="173" spans="2:51">
      <c r="AY173" s="1104"/>
    </row>
    <row r="174" spans="2:51">
      <c r="AY174" s="1104"/>
    </row>
    <row r="175" spans="2:51">
      <c r="AY175" s="1104"/>
    </row>
    <row r="176" spans="2:51">
      <c r="AY176" s="1104"/>
    </row>
    <row r="177" spans="51:51">
      <c r="AY177" s="1104"/>
    </row>
    <row r="178" spans="51:51">
      <c r="AY178" s="1104"/>
    </row>
    <row r="179" spans="51:51">
      <c r="AY179" s="1104"/>
    </row>
    <row r="180" spans="51:51">
      <c r="AY180" s="1104"/>
    </row>
    <row r="181" spans="51:51">
      <c r="AY181" s="1104"/>
    </row>
    <row r="182" spans="51:51">
      <c r="AY182" s="1104"/>
    </row>
    <row r="183" spans="51:51">
      <c r="AY183" s="1104"/>
    </row>
    <row r="184" spans="51:51">
      <c r="AY184" s="1104"/>
    </row>
    <row r="185" spans="51:51">
      <c r="AY185" s="1104"/>
    </row>
    <row r="186" spans="51:51">
      <c r="AY186" s="1104"/>
    </row>
    <row r="187" spans="51:51">
      <c r="AY187" s="1104"/>
    </row>
    <row r="188" spans="51:51">
      <c r="AY188" s="1104"/>
    </row>
    <row r="189" spans="51:51">
      <c r="AY189" s="1104"/>
    </row>
    <row r="190" spans="51:51">
      <c r="AY190" s="1104"/>
    </row>
    <row r="191" spans="51:51">
      <c r="AY191" s="1104"/>
    </row>
    <row r="192" spans="51:51">
      <c r="AY192" s="1104"/>
    </row>
    <row r="193" spans="51:51">
      <c r="AY193" s="1104"/>
    </row>
    <row r="194" spans="51:51">
      <c r="AY194" s="1104"/>
    </row>
    <row r="195" spans="51:51">
      <c r="AY195" s="1104"/>
    </row>
    <row r="196" spans="51:51">
      <c r="AY196" s="1104"/>
    </row>
    <row r="197" spans="51:51">
      <c r="AY197" s="1104"/>
    </row>
    <row r="198" spans="51:51">
      <c r="AY198" s="1104"/>
    </row>
    <row r="199" spans="51:51">
      <c r="AY199" s="1104"/>
    </row>
    <row r="200" spans="51:51">
      <c r="AY200" s="1104"/>
    </row>
    <row r="201" spans="51:51">
      <c r="AY201" s="1104"/>
    </row>
    <row r="202" spans="51:51">
      <c r="AY202" s="1104"/>
    </row>
    <row r="203" spans="51:51">
      <c r="AY203" s="1104"/>
    </row>
    <row r="204" spans="51:51">
      <c r="AY204" s="1104"/>
    </row>
    <row r="205" spans="51:51">
      <c r="AY205" s="1104"/>
    </row>
    <row r="206" spans="51:51">
      <c r="AY206" s="1104"/>
    </row>
    <row r="207" spans="51:51">
      <c r="AY207" s="1104"/>
    </row>
    <row r="208" spans="51:51">
      <c r="AY208" s="1104"/>
    </row>
    <row r="209" spans="51:51">
      <c r="AY209" s="1104"/>
    </row>
    <row r="210" spans="51:51">
      <c r="AY210" s="1104"/>
    </row>
    <row r="211" spans="51:51">
      <c r="AY211" s="1104"/>
    </row>
    <row r="212" spans="51:51">
      <c r="AY212" s="1104"/>
    </row>
    <row r="213" spans="51:51">
      <c r="AY213" s="1104"/>
    </row>
    <row r="214" spans="51:51">
      <c r="AY214" s="1104"/>
    </row>
    <row r="215" spans="51:51">
      <c r="AY215" s="1104"/>
    </row>
    <row r="216" spans="51:51">
      <c r="AY216" s="1104"/>
    </row>
    <row r="217" spans="51:51">
      <c r="AY217" s="1104"/>
    </row>
    <row r="218" spans="51:51">
      <c r="AY218" s="1104"/>
    </row>
    <row r="219" spans="51:51">
      <c r="AY219" s="1104"/>
    </row>
    <row r="220" spans="51:51">
      <c r="AY220" s="1104"/>
    </row>
    <row r="221" spans="51:51">
      <c r="AY221" s="1104"/>
    </row>
    <row r="222" spans="51:51">
      <c r="AY222" s="1104"/>
    </row>
    <row r="223" spans="51:51">
      <c r="AY223" s="1104"/>
    </row>
    <row r="224" spans="51:51">
      <c r="AY224" s="1104"/>
    </row>
    <row r="225" spans="51:51">
      <c r="AY225" s="1104"/>
    </row>
    <row r="226" spans="51:51">
      <c r="AY226" s="1104"/>
    </row>
    <row r="227" spans="51:51">
      <c r="AY227" s="1104"/>
    </row>
    <row r="228" spans="51:51">
      <c r="AY228" s="1104"/>
    </row>
    <row r="229" spans="51:51">
      <c r="AY229" s="1104"/>
    </row>
    <row r="230" spans="51:51">
      <c r="AY230" s="1104"/>
    </row>
    <row r="231" spans="51:51">
      <c r="AY231" s="1104"/>
    </row>
    <row r="232" spans="51:51">
      <c r="AY232" s="1104"/>
    </row>
    <row r="233" spans="51:51">
      <c r="AY233" s="1104"/>
    </row>
    <row r="234" spans="51:51">
      <c r="AY234" s="1104"/>
    </row>
    <row r="235" spans="51:51">
      <c r="AY235" s="1104"/>
    </row>
    <row r="236" spans="51:51">
      <c r="AY236" s="1104"/>
    </row>
    <row r="237" spans="51:51">
      <c r="AY237" s="1104"/>
    </row>
    <row r="238" spans="51:51">
      <c r="AY238" s="1104"/>
    </row>
    <row r="239" spans="51:51">
      <c r="AY239" s="1104"/>
    </row>
    <row r="240" spans="51:51">
      <c r="AY240" s="1104"/>
    </row>
    <row r="241" spans="51:51">
      <c r="AY241" s="1104"/>
    </row>
    <row r="242" spans="51:51">
      <c r="AY242" s="1104"/>
    </row>
    <row r="243" spans="51:51">
      <c r="AY243" s="1104"/>
    </row>
    <row r="244" spans="51:51">
      <c r="AY244" s="1104"/>
    </row>
    <row r="245" spans="51:51">
      <c r="AY245" s="1104"/>
    </row>
    <row r="246" spans="51:51">
      <c r="AY246" s="1104"/>
    </row>
    <row r="247" spans="51:51">
      <c r="AY247" s="1104"/>
    </row>
    <row r="248" spans="51:51">
      <c r="AY248" s="1104"/>
    </row>
    <row r="249" spans="51:51">
      <c r="AY249" s="1104"/>
    </row>
    <row r="250" spans="51:51">
      <c r="AY250" s="1104"/>
    </row>
    <row r="251" spans="51:51">
      <c r="AY251" s="1104"/>
    </row>
    <row r="252" spans="51:51">
      <c r="AY252" s="1104"/>
    </row>
    <row r="253" spans="51:51">
      <c r="AY253" s="1104"/>
    </row>
    <row r="254" spans="51:51">
      <c r="AY254" s="1104"/>
    </row>
    <row r="255" spans="51:51">
      <c r="AY255" s="1104"/>
    </row>
    <row r="256" spans="51:51">
      <c r="AY256" s="1104"/>
    </row>
    <row r="257" spans="51:51">
      <c r="AY257" s="1104"/>
    </row>
    <row r="258" spans="51:51">
      <c r="AY258" s="1104"/>
    </row>
    <row r="259" spans="51:51">
      <c r="AY259" s="1104"/>
    </row>
    <row r="260" spans="51:51">
      <c r="AY260" s="1104"/>
    </row>
    <row r="261" spans="51:51">
      <c r="AY261" s="1104"/>
    </row>
    <row r="262" spans="51:51">
      <c r="AY262" s="1104"/>
    </row>
    <row r="263" spans="51:51">
      <c r="AY263" s="1104"/>
    </row>
    <row r="264" spans="51:51">
      <c r="AY264" s="1104"/>
    </row>
    <row r="265" spans="51:51">
      <c r="AY265" s="1104"/>
    </row>
    <row r="266" spans="51:51">
      <c r="AY266" s="1104"/>
    </row>
    <row r="267" spans="51:51">
      <c r="AY267" s="1104"/>
    </row>
    <row r="268" spans="51:51">
      <c r="AY268" s="1104"/>
    </row>
    <row r="269" spans="51:51">
      <c r="AY269" s="1104"/>
    </row>
    <row r="270" spans="51:51">
      <c r="AY270" s="1104"/>
    </row>
    <row r="271" spans="51:51">
      <c r="AY271" s="1104"/>
    </row>
    <row r="272" spans="51:51">
      <c r="AY272" s="1104"/>
    </row>
    <row r="273" spans="51:51">
      <c r="AY273" s="1104"/>
    </row>
    <row r="274" spans="51:51">
      <c r="AY274" s="1104"/>
    </row>
    <row r="275" spans="51:51">
      <c r="AY275" s="1104"/>
    </row>
    <row r="276" spans="51:51">
      <c r="AY276" s="1104"/>
    </row>
    <row r="277" spans="51:51">
      <c r="AY277" s="1104"/>
    </row>
    <row r="278" spans="51:51">
      <c r="AY278" s="1104"/>
    </row>
    <row r="279" spans="51:51">
      <c r="AY279" s="1104"/>
    </row>
    <row r="280" spans="51:51">
      <c r="AY280" s="1104"/>
    </row>
    <row r="281" spans="51:51">
      <c r="AY281" s="1104"/>
    </row>
    <row r="282" spans="51:51">
      <c r="AY282" s="1104"/>
    </row>
    <row r="283" spans="51:51">
      <c r="AY283" s="1104"/>
    </row>
    <row r="284" spans="51:51">
      <c r="AY284" s="1104"/>
    </row>
    <row r="285" spans="51:51">
      <c r="AY285" s="1104"/>
    </row>
    <row r="286" spans="51:51">
      <c r="AY286" s="1104"/>
    </row>
    <row r="287" spans="51:51">
      <c r="AY287" s="1104"/>
    </row>
    <row r="288" spans="51:51">
      <c r="AY288" s="1104"/>
    </row>
    <row r="289" spans="51:51">
      <c r="AY289" s="1104"/>
    </row>
    <row r="290" spans="51:51">
      <c r="AY290" s="1104"/>
    </row>
    <row r="291" spans="51:51">
      <c r="AY291" s="1104"/>
    </row>
    <row r="292" spans="51:51">
      <c r="AY292" s="1104"/>
    </row>
    <row r="293" spans="51:51">
      <c r="AY293" s="1104"/>
    </row>
    <row r="294" spans="51:51">
      <c r="AY294" s="1104"/>
    </row>
    <row r="295" spans="51:51">
      <c r="AY295" s="1104"/>
    </row>
    <row r="296" spans="51:51">
      <c r="AY296" s="1104"/>
    </row>
    <row r="297" spans="51:51">
      <c r="AY297" s="1104"/>
    </row>
    <row r="298" spans="51:51">
      <c r="AY298" s="1104"/>
    </row>
    <row r="299" spans="51:51">
      <c r="AY299" s="1104"/>
    </row>
    <row r="300" spans="51:51">
      <c r="AY300" s="1104"/>
    </row>
    <row r="301" spans="51:51">
      <c r="AY301" s="1104"/>
    </row>
    <row r="302" spans="51:51">
      <c r="AY302" s="1104"/>
    </row>
    <row r="303" spans="51:51">
      <c r="AY303" s="1104"/>
    </row>
    <row r="304" spans="51:51">
      <c r="AY304" s="1104"/>
    </row>
    <row r="305" spans="51:51">
      <c r="AY305" s="1104"/>
    </row>
    <row r="306" spans="51:51">
      <c r="AY306" s="1104"/>
    </row>
    <row r="307" spans="51:51">
      <c r="AY307" s="1104"/>
    </row>
    <row r="308" spans="51:51">
      <c r="AY308" s="1104"/>
    </row>
    <row r="309" spans="51:51">
      <c r="AY309" s="1104"/>
    </row>
    <row r="310" spans="51:51">
      <c r="AY310" s="1104"/>
    </row>
    <row r="311" spans="51:51">
      <c r="AY311" s="1104"/>
    </row>
    <row r="312" spans="51:51">
      <c r="AY312" s="1104"/>
    </row>
    <row r="313" spans="51:51">
      <c r="AY313" s="1104"/>
    </row>
    <row r="314" spans="51:51">
      <c r="AY314" s="1104"/>
    </row>
    <row r="315" spans="51:51">
      <c r="AY315" s="1104"/>
    </row>
    <row r="316" spans="51:51">
      <c r="AY316" s="1104"/>
    </row>
    <row r="317" spans="51:51">
      <c r="AY317" s="1104"/>
    </row>
    <row r="318" spans="51:51">
      <c r="AY318" s="1104"/>
    </row>
    <row r="319" spans="51:51">
      <c r="AY319" s="1104"/>
    </row>
    <row r="320" spans="51:51">
      <c r="AY320" s="1104"/>
    </row>
    <row r="321" spans="51:51">
      <c r="AY321" s="1104"/>
    </row>
    <row r="322" spans="51:51">
      <c r="AY322" s="1104"/>
    </row>
    <row r="323" spans="51:51">
      <c r="AY323" s="1104"/>
    </row>
    <row r="324" spans="51:51">
      <c r="AY324" s="1104"/>
    </row>
    <row r="325" spans="51:51">
      <c r="AY325" s="1104"/>
    </row>
    <row r="326" spans="51:51">
      <c r="AY326" s="1104"/>
    </row>
    <row r="327" spans="51:51">
      <c r="AY327" s="1104"/>
    </row>
    <row r="328" spans="51:51">
      <c r="AY328" s="1104"/>
    </row>
    <row r="329" spans="51:51">
      <c r="AY329" s="1104"/>
    </row>
    <row r="330" spans="51:51">
      <c r="AY330" s="1104"/>
    </row>
    <row r="331" spans="51:51">
      <c r="AY331" s="1104"/>
    </row>
    <row r="332" spans="51:51">
      <c r="AY332" s="1104"/>
    </row>
    <row r="333" spans="51:51">
      <c r="AY333" s="1104"/>
    </row>
    <row r="334" spans="51:51">
      <c r="AY334" s="1104"/>
    </row>
    <row r="335" spans="51:51">
      <c r="AY335" s="1104"/>
    </row>
    <row r="336" spans="51:51">
      <c r="AY336" s="1104"/>
    </row>
    <row r="337" spans="51:51">
      <c r="AY337" s="1104"/>
    </row>
    <row r="338" spans="51:51">
      <c r="AY338" s="1104"/>
    </row>
    <row r="339" spans="51:51">
      <c r="AY339" s="1104"/>
    </row>
    <row r="340" spans="51:51">
      <c r="AY340" s="1104"/>
    </row>
    <row r="341" spans="51:51">
      <c r="AY341" s="1104"/>
    </row>
    <row r="342" spans="51:51">
      <c r="AY342" s="1104"/>
    </row>
    <row r="343" spans="51:51">
      <c r="AY343" s="1104"/>
    </row>
    <row r="344" spans="51:51">
      <c r="AY344" s="1104"/>
    </row>
    <row r="345" spans="51:51">
      <c r="AY345" s="1104"/>
    </row>
    <row r="346" spans="51:51">
      <c r="AY346" s="1104"/>
    </row>
    <row r="347" spans="51:51">
      <c r="AY347" s="1104"/>
    </row>
    <row r="348" spans="51:51">
      <c r="AY348" s="1104"/>
    </row>
    <row r="349" spans="51:51">
      <c r="AY349" s="1104"/>
    </row>
    <row r="350" spans="51:51">
      <c r="AY350" s="1104"/>
    </row>
    <row r="351" spans="51:51">
      <c r="AY351" s="1104"/>
    </row>
    <row r="352" spans="51:51">
      <c r="AY352" s="1104"/>
    </row>
    <row r="353" spans="51:51">
      <c r="AY353" s="1104"/>
    </row>
    <row r="354" spans="51:51">
      <c r="AY354" s="1104"/>
    </row>
    <row r="355" spans="51:51">
      <c r="AY355" s="1104"/>
    </row>
    <row r="356" spans="51:51">
      <c r="AY356" s="1104"/>
    </row>
    <row r="357" spans="51:51">
      <c r="AY357" s="1104"/>
    </row>
    <row r="358" spans="51:51">
      <c r="AY358" s="1104"/>
    </row>
    <row r="359" spans="51:51">
      <c r="AY359" s="1104"/>
    </row>
    <row r="360" spans="51:51">
      <c r="AY360" s="1104"/>
    </row>
    <row r="361" spans="51:51">
      <c r="AY361" s="1104"/>
    </row>
    <row r="362" spans="51:51">
      <c r="AY362" s="1104"/>
    </row>
    <row r="363" spans="51:51">
      <c r="AY363" s="1104"/>
    </row>
    <row r="364" spans="51:51">
      <c r="AY364" s="1104"/>
    </row>
    <row r="365" spans="51:51">
      <c r="AY365" s="1104"/>
    </row>
    <row r="366" spans="51:51">
      <c r="AY366" s="1104"/>
    </row>
    <row r="367" spans="51:51">
      <c r="AY367" s="1104"/>
    </row>
    <row r="368" spans="51:51">
      <c r="AY368" s="1104"/>
    </row>
    <row r="369" spans="51:51">
      <c r="AY369" s="1104"/>
    </row>
    <row r="370" spans="51:51">
      <c r="AY370" s="1104"/>
    </row>
    <row r="371" spans="51:51">
      <c r="AY371" s="1104"/>
    </row>
    <row r="372" spans="51:51">
      <c r="AY372" s="1104"/>
    </row>
    <row r="373" spans="51:51">
      <c r="AY373" s="1104"/>
    </row>
    <row r="374" spans="51:51">
      <c r="AY374" s="1104"/>
    </row>
    <row r="375" spans="51:51">
      <c r="AY375" s="1104"/>
    </row>
    <row r="376" spans="51:51">
      <c r="AY376" s="1104"/>
    </row>
    <row r="377" spans="51:51">
      <c r="AY377" s="1104"/>
    </row>
    <row r="378" spans="51:51">
      <c r="AY378" s="1104"/>
    </row>
    <row r="379" spans="51:51">
      <c r="AY379" s="1104"/>
    </row>
    <row r="380" spans="51:51">
      <c r="AY380" s="1104"/>
    </row>
    <row r="381" spans="51:51">
      <c r="AY381" s="1104"/>
    </row>
    <row r="382" spans="51:51">
      <c r="AY382" s="1104"/>
    </row>
    <row r="383" spans="51:51">
      <c r="AY383" s="1104"/>
    </row>
    <row r="384" spans="51:51">
      <c r="AY384" s="1104"/>
    </row>
    <row r="385" spans="51:51">
      <c r="AY385" s="1104"/>
    </row>
    <row r="386" spans="51:51">
      <c r="AY386" s="1104"/>
    </row>
    <row r="387" spans="51:51">
      <c r="AY387" s="1104"/>
    </row>
    <row r="388" spans="51:51">
      <c r="AY388" s="1104"/>
    </row>
    <row r="389" spans="51:51">
      <c r="AY389" s="1104"/>
    </row>
    <row r="390" spans="51:51">
      <c r="AY390" s="1104"/>
    </row>
    <row r="391" spans="51:51">
      <c r="AY391" s="1104"/>
    </row>
    <row r="392" spans="51:51">
      <c r="AY392" s="1104"/>
    </row>
    <row r="393" spans="51:51">
      <c r="AY393" s="1104"/>
    </row>
    <row r="394" spans="51:51">
      <c r="AY394" s="1104"/>
    </row>
    <row r="395" spans="51:51">
      <c r="AY395" s="1104"/>
    </row>
    <row r="396" spans="51:51">
      <c r="AY396" s="1104"/>
    </row>
    <row r="397" spans="51:51">
      <c r="AY397" s="1104"/>
    </row>
    <row r="398" spans="51:51">
      <c r="AY398" s="1104"/>
    </row>
    <row r="399" spans="51:51">
      <c r="AY399" s="1104"/>
    </row>
    <row r="400" spans="51:51">
      <c r="AY400" s="1104"/>
    </row>
    <row r="401" spans="51:51">
      <c r="AY401" s="1104"/>
    </row>
    <row r="402" spans="51:51">
      <c r="AY402" s="1104"/>
    </row>
    <row r="403" spans="51:51">
      <c r="AY403" s="1104"/>
    </row>
    <row r="404" spans="51:51">
      <c r="AY404" s="1104"/>
    </row>
    <row r="405" spans="51:51">
      <c r="AY405" s="1104"/>
    </row>
    <row r="406" spans="51:51">
      <c r="AY406" s="1104"/>
    </row>
    <row r="407" spans="51:51">
      <c r="AY407" s="1104"/>
    </row>
    <row r="408" spans="51:51">
      <c r="AY408" s="1104"/>
    </row>
    <row r="409" spans="51:51">
      <c r="AY409" s="1104"/>
    </row>
    <row r="410" spans="51:51">
      <c r="AY410" s="1104"/>
    </row>
    <row r="411" spans="51:51">
      <c r="AY411" s="1104"/>
    </row>
    <row r="412" spans="51:51">
      <c r="AY412" s="1104"/>
    </row>
    <row r="413" spans="51:51">
      <c r="AY413" s="1104"/>
    </row>
    <row r="414" spans="51:51">
      <c r="AY414" s="1104"/>
    </row>
    <row r="415" spans="51:51">
      <c r="AY415" s="1104"/>
    </row>
    <row r="416" spans="51:51">
      <c r="AY416" s="1104"/>
    </row>
    <row r="417" spans="51:51">
      <c r="AY417" s="1104"/>
    </row>
    <row r="418" spans="51:51">
      <c r="AY418" s="1104"/>
    </row>
    <row r="419" spans="51:51">
      <c r="AY419" s="1104"/>
    </row>
    <row r="420" spans="51:51">
      <c r="AY420" s="1104"/>
    </row>
    <row r="421" spans="51:51">
      <c r="AY421" s="1104"/>
    </row>
    <row r="422" spans="51:51">
      <c r="AY422" s="1104"/>
    </row>
    <row r="423" spans="51:51">
      <c r="AY423" s="1104"/>
    </row>
    <row r="424" spans="51:51">
      <c r="AY424" s="1104"/>
    </row>
    <row r="425" spans="51:51">
      <c r="AY425" s="1104"/>
    </row>
    <row r="426" spans="51:51">
      <c r="AY426" s="1104"/>
    </row>
    <row r="427" spans="51:51">
      <c r="AY427" s="1104"/>
    </row>
    <row r="428" spans="51:51">
      <c r="AY428" s="1104"/>
    </row>
    <row r="429" spans="51:51">
      <c r="AY429" s="1104"/>
    </row>
    <row r="430" spans="51:51">
      <c r="AY430" s="1104"/>
    </row>
    <row r="431" spans="51:51">
      <c r="AY431" s="1104"/>
    </row>
    <row r="432" spans="51:51">
      <c r="AY432" s="1104"/>
    </row>
    <row r="433" spans="51:51">
      <c r="AY433" s="1104"/>
    </row>
    <row r="434" spans="51:51">
      <c r="AY434" s="1104"/>
    </row>
    <row r="435" spans="51:51">
      <c r="AY435" s="1104"/>
    </row>
    <row r="436" spans="51:51">
      <c r="AY436" s="1104"/>
    </row>
    <row r="437" spans="51:51">
      <c r="AY437" s="1104"/>
    </row>
    <row r="438" spans="51:51">
      <c r="AY438" s="1104"/>
    </row>
    <row r="439" spans="51:51">
      <c r="AY439" s="1104"/>
    </row>
    <row r="440" spans="51:51">
      <c r="AY440" s="1104"/>
    </row>
    <row r="441" spans="51:51">
      <c r="AY441" s="1104"/>
    </row>
    <row r="442" spans="51:51">
      <c r="AY442" s="1104"/>
    </row>
    <row r="443" spans="51:51">
      <c r="AY443" s="1104"/>
    </row>
    <row r="444" spans="51:51">
      <c r="AY444" s="1104"/>
    </row>
    <row r="445" spans="51:51">
      <c r="AY445" s="1104"/>
    </row>
    <row r="446" spans="51:51">
      <c r="AY446" s="1104"/>
    </row>
    <row r="447" spans="51:51">
      <c r="AY447" s="1104"/>
    </row>
    <row r="448" spans="51:51">
      <c r="AY448" s="1104"/>
    </row>
    <row r="449" spans="51:51">
      <c r="AY449" s="1104"/>
    </row>
    <row r="450" spans="51:51">
      <c r="AY450" s="1104"/>
    </row>
    <row r="451" spans="51:51">
      <c r="AY451" s="1104"/>
    </row>
    <row r="452" spans="51:51">
      <c r="AY452" s="1104"/>
    </row>
    <row r="453" spans="51:51">
      <c r="AY453" s="1104"/>
    </row>
    <row r="454" spans="51:51">
      <c r="AY454" s="1104"/>
    </row>
    <row r="455" spans="51:51">
      <c r="AY455" s="1104"/>
    </row>
    <row r="456" spans="51:51">
      <c r="AY456" s="1104"/>
    </row>
    <row r="457" spans="51:51">
      <c r="AY457" s="1104"/>
    </row>
    <row r="458" spans="51:51">
      <c r="AY458" s="1104"/>
    </row>
    <row r="459" spans="51:51">
      <c r="AY459" s="1104"/>
    </row>
    <row r="460" spans="51:51">
      <c r="AY460" s="1104"/>
    </row>
    <row r="461" spans="51:51">
      <c r="AY461" s="1104"/>
    </row>
    <row r="462" spans="51:51">
      <c r="AY462" s="1104"/>
    </row>
    <row r="463" spans="51:51">
      <c r="AY463" s="1104"/>
    </row>
    <row r="464" spans="51:51">
      <c r="AY464" s="1104"/>
    </row>
    <row r="465" spans="51:51">
      <c r="AY465" s="1104"/>
    </row>
    <row r="466" spans="51:51">
      <c r="AY466" s="1104"/>
    </row>
    <row r="467" spans="51:51">
      <c r="AY467" s="1104"/>
    </row>
    <row r="468" spans="51:51">
      <c r="AY468" s="1104"/>
    </row>
    <row r="469" spans="51:51">
      <c r="AY469" s="1104"/>
    </row>
    <row r="470" spans="51:51">
      <c r="AY470" s="1104"/>
    </row>
    <row r="471" spans="51:51">
      <c r="AY471" s="1104"/>
    </row>
    <row r="472" spans="51:51">
      <c r="AY472" s="1104"/>
    </row>
    <row r="473" spans="51:51">
      <c r="AY473" s="1104"/>
    </row>
    <row r="474" spans="51:51">
      <c r="AY474" s="1104"/>
    </row>
    <row r="475" spans="51:51">
      <c r="AY475" s="1104"/>
    </row>
    <row r="476" spans="51:51">
      <c r="AY476" s="1104"/>
    </row>
    <row r="477" spans="51:51">
      <c r="AY477" s="1104"/>
    </row>
    <row r="478" spans="51:51">
      <c r="AY478" s="1104"/>
    </row>
    <row r="479" spans="51:51">
      <c r="AY479" s="1104"/>
    </row>
    <row r="480" spans="51:51">
      <c r="AY480" s="1104"/>
    </row>
    <row r="481" spans="51:51">
      <c r="AY481" s="1104"/>
    </row>
    <row r="482" spans="51:51">
      <c r="AY482" s="1104"/>
    </row>
    <row r="483" spans="51:51">
      <c r="AY483" s="1104"/>
    </row>
    <row r="484" spans="51:51">
      <c r="AY484" s="1104"/>
    </row>
    <row r="485" spans="51:51">
      <c r="AY485" s="1104"/>
    </row>
    <row r="486" spans="51:51">
      <c r="AY486" s="1104"/>
    </row>
    <row r="487" spans="51:51">
      <c r="AY487" s="1104"/>
    </row>
    <row r="488" spans="51:51">
      <c r="AY488" s="1104"/>
    </row>
    <row r="489" spans="51:51">
      <c r="AY489" s="1104"/>
    </row>
    <row r="490" spans="51:51">
      <c r="AY490" s="1104"/>
    </row>
    <row r="491" spans="51:51">
      <c r="AY491" s="1104"/>
    </row>
    <row r="492" spans="51:51">
      <c r="AY492" s="1104"/>
    </row>
    <row r="493" spans="51:51">
      <c r="AY493" s="1104"/>
    </row>
    <row r="494" spans="51:51">
      <c r="AY494" s="1104"/>
    </row>
    <row r="495" spans="51:51">
      <c r="AY495" s="1104"/>
    </row>
    <row r="496" spans="51:51">
      <c r="AY496" s="1104"/>
    </row>
    <row r="497" spans="51:51">
      <c r="AY497" s="1104"/>
    </row>
    <row r="498" spans="51:51">
      <c r="AY498" s="1104"/>
    </row>
    <row r="499" spans="51:51">
      <c r="AY499" s="1104"/>
    </row>
    <row r="500" spans="51:51">
      <c r="AY500" s="1104"/>
    </row>
    <row r="501" spans="51:51">
      <c r="AY501" s="1104"/>
    </row>
    <row r="502" spans="51:51">
      <c r="AY502" s="1104"/>
    </row>
    <row r="503" spans="51:51">
      <c r="AY503" s="1104"/>
    </row>
    <row r="504" spans="51:51">
      <c r="AY504" s="1104"/>
    </row>
    <row r="505" spans="51:51">
      <c r="AY505" s="1104"/>
    </row>
    <row r="506" spans="51:51">
      <c r="AY506" s="1104"/>
    </row>
    <row r="507" spans="51:51">
      <c r="AY507" s="1104"/>
    </row>
    <row r="508" spans="51:51">
      <c r="AY508" s="1104"/>
    </row>
    <row r="509" spans="51:51">
      <c r="AY509" s="1104"/>
    </row>
    <row r="510" spans="51:51">
      <c r="AY510" s="1104"/>
    </row>
    <row r="511" spans="51:51">
      <c r="AY511" s="1104"/>
    </row>
    <row r="512" spans="51:51">
      <c r="AY512" s="1104"/>
    </row>
    <row r="513" spans="51:51">
      <c r="AY513" s="1104"/>
    </row>
    <row r="514" spans="51:51">
      <c r="AY514" s="1104"/>
    </row>
    <row r="515" spans="51:51">
      <c r="AY515" s="1104"/>
    </row>
    <row r="516" spans="51:51">
      <c r="AY516" s="1104"/>
    </row>
    <row r="517" spans="51:51">
      <c r="AY517" s="1104"/>
    </row>
    <row r="518" spans="51:51">
      <c r="AY518" s="1104"/>
    </row>
    <row r="519" spans="51:51">
      <c r="AY519" s="1104"/>
    </row>
    <row r="520" spans="51:51">
      <c r="AY520" s="1104"/>
    </row>
    <row r="521" spans="51:51">
      <c r="AY521" s="1104"/>
    </row>
    <row r="522" spans="51:51">
      <c r="AY522" s="1104"/>
    </row>
    <row r="523" spans="51:51">
      <c r="AY523" s="1104"/>
    </row>
    <row r="524" spans="51:51">
      <c r="AY524" s="1104"/>
    </row>
    <row r="525" spans="51:51">
      <c r="AY525" s="1104"/>
    </row>
    <row r="526" spans="51:51">
      <c r="AY526" s="1104"/>
    </row>
    <row r="527" spans="51:51">
      <c r="AY527" s="1104"/>
    </row>
    <row r="528" spans="51:51">
      <c r="AY528" s="1104"/>
    </row>
    <row r="529" spans="51:51">
      <c r="AY529" s="1104"/>
    </row>
    <row r="530" spans="51:51">
      <c r="AY530" s="1104"/>
    </row>
    <row r="531" spans="51:51">
      <c r="AY531" s="1104"/>
    </row>
    <row r="532" spans="51:51">
      <c r="AY532" s="1104"/>
    </row>
    <row r="533" spans="51:51">
      <c r="AY533" s="1104"/>
    </row>
    <row r="534" spans="51:51">
      <c r="AY534" s="1104"/>
    </row>
    <row r="535" spans="51:51">
      <c r="AY535" s="1104"/>
    </row>
    <row r="536" spans="51:51">
      <c r="AY536" s="1104"/>
    </row>
    <row r="537" spans="51:51">
      <c r="AY537" s="1104"/>
    </row>
    <row r="538" spans="51:51">
      <c r="AY538" s="1104"/>
    </row>
    <row r="539" spans="51:51">
      <c r="AY539" s="1104"/>
    </row>
    <row r="540" spans="51:51">
      <c r="AY540" s="1104"/>
    </row>
    <row r="541" spans="51:51">
      <c r="AY541" s="1104"/>
    </row>
    <row r="542" spans="51:51">
      <c r="AY542" s="1104"/>
    </row>
    <row r="543" spans="51:51">
      <c r="AY543" s="1104"/>
    </row>
    <row r="544" spans="51:51">
      <c r="AY544" s="1104"/>
    </row>
    <row r="545" spans="51:51">
      <c r="AY545" s="1104"/>
    </row>
    <row r="546" spans="51:51">
      <c r="AY546" s="1104"/>
    </row>
    <row r="547" spans="51:51">
      <c r="AY547" s="1104"/>
    </row>
    <row r="548" spans="51:51">
      <c r="AY548" s="1104"/>
    </row>
    <row r="549" spans="51:51">
      <c r="AY549" s="1104"/>
    </row>
    <row r="550" spans="51:51">
      <c r="AY550" s="1104"/>
    </row>
    <row r="551" spans="51:51">
      <c r="AY551" s="1104"/>
    </row>
    <row r="552" spans="51:51">
      <c r="AY552" s="1104"/>
    </row>
    <row r="553" spans="51:51">
      <c r="AY553" s="1104"/>
    </row>
    <row r="554" spans="51:51">
      <c r="AY554" s="1104"/>
    </row>
    <row r="555" spans="51:51">
      <c r="AY555" s="1104"/>
    </row>
    <row r="556" spans="51:51">
      <c r="AY556" s="1104"/>
    </row>
    <row r="557" spans="51:51">
      <c r="AY557" s="1104"/>
    </row>
    <row r="558" spans="51:51">
      <c r="AY558" s="1104"/>
    </row>
    <row r="559" spans="51:51">
      <c r="AY559" s="1104"/>
    </row>
    <row r="560" spans="51:51">
      <c r="AY560" s="1104"/>
    </row>
    <row r="561" spans="51:51">
      <c r="AY561" s="1104"/>
    </row>
    <row r="562" spans="51:51">
      <c r="AY562" s="1104"/>
    </row>
    <row r="563" spans="51:51">
      <c r="AY563" s="1104"/>
    </row>
    <row r="564" spans="51:51">
      <c r="AY564" s="1104"/>
    </row>
    <row r="565" spans="51:51">
      <c r="AY565" s="1104"/>
    </row>
    <row r="566" spans="51:51">
      <c r="AY566" s="1104"/>
    </row>
    <row r="567" spans="51:51">
      <c r="AY567" s="1104"/>
    </row>
    <row r="568" spans="51:51">
      <c r="AY568" s="1104"/>
    </row>
    <row r="569" spans="51:51">
      <c r="AY569" s="1104"/>
    </row>
    <row r="570" spans="51:51">
      <c r="AY570" s="1104"/>
    </row>
    <row r="571" spans="51:51">
      <c r="AY571" s="1104"/>
    </row>
    <row r="572" spans="51:51">
      <c r="AY572" s="1104"/>
    </row>
    <row r="573" spans="51:51">
      <c r="AY573" s="1104"/>
    </row>
    <row r="574" spans="51:51">
      <c r="AY574" s="1104"/>
    </row>
    <row r="575" spans="51:51">
      <c r="AY575" s="1104"/>
    </row>
    <row r="576" spans="51:51">
      <c r="AY576" s="1104"/>
    </row>
    <row r="577" spans="51:51">
      <c r="AY577" s="1104"/>
    </row>
    <row r="578" spans="51:51">
      <c r="AY578" s="1104"/>
    </row>
    <row r="579" spans="51:51">
      <c r="AY579" s="1104"/>
    </row>
    <row r="580" spans="51:51">
      <c r="AY580" s="1104"/>
    </row>
    <row r="581" spans="51:51">
      <c r="AY581" s="1104"/>
    </row>
    <row r="582" spans="51:51">
      <c r="AY582" s="1104"/>
    </row>
    <row r="583" spans="51:51">
      <c r="AY583" s="1104"/>
    </row>
    <row r="584" spans="51:51">
      <c r="AY584" s="1104"/>
    </row>
    <row r="585" spans="51:51">
      <c r="AY585" s="1104"/>
    </row>
    <row r="586" spans="51:51">
      <c r="AY586" s="1104"/>
    </row>
    <row r="587" spans="51:51">
      <c r="AY587" s="1104"/>
    </row>
    <row r="588" spans="51:51">
      <c r="AY588" s="1104"/>
    </row>
    <row r="589" spans="51:51">
      <c r="AY589" s="1104"/>
    </row>
    <row r="590" spans="51:51">
      <c r="AY590" s="1104"/>
    </row>
    <row r="591" spans="51:51">
      <c r="AY591" s="1104"/>
    </row>
    <row r="592" spans="51:51">
      <c r="AY592" s="1104"/>
    </row>
    <row r="593" spans="51:51">
      <c r="AY593" s="1104"/>
    </row>
    <row r="594" spans="51:51">
      <c r="AY594" s="1104"/>
    </row>
    <row r="595" spans="51:51">
      <c r="AY595" s="1104"/>
    </row>
    <row r="596" spans="51:51">
      <c r="AY596" s="1104"/>
    </row>
    <row r="597" spans="51:51">
      <c r="AY597" s="1104"/>
    </row>
    <row r="598" spans="51:51">
      <c r="AY598" s="1104"/>
    </row>
    <row r="599" spans="51:51">
      <c r="AY599" s="1104"/>
    </row>
    <row r="600" spans="51:51">
      <c r="AY600" s="1104"/>
    </row>
    <row r="601" spans="51:51">
      <c r="AY601" s="1104"/>
    </row>
    <row r="602" spans="51:51">
      <c r="AY602" s="1104"/>
    </row>
    <row r="603" spans="51:51">
      <c r="AY603" s="1104"/>
    </row>
    <row r="604" spans="51:51">
      <c r="AY604" s="1104"/>
    </row>
    <row r="605" spans="51:51">
      <c r="AY605" s="1104"/>
    </row>
    <row r="606" spans="51:51">
      <c r="AY606" s="1104"/>
    </row>
    <row r="607" spans="51:51">
      <c r="AY607" s="1104"/>
    </row>
    <row r="608" spans="51:51">
      <c r="AY608" s="1104"/>
    </row>
    <row r="609" spans="51:51">
      <c r="AY609" s="1104"/>
    </row>
    <row r="610" spans="51:51">
      <c r="AY610" s="1104"/>
    </row>
    <row r="611" spans="51:51">
      <c r="AY611" s="1104"/>
    </row>
    <row r="612" spans="51:51">
      <c r="AY612" s="1104"/>
    </row>
    <row r="613" spans="51:51">
      <c r="AY613" s="1104"/>
    </row>
    <row r="614" spans="51:51">
      <c r="AY614" s="1104"/>
    </row>
    <row r="615" spans="51:51">
      <c r="AY615" s="1104"/>
    </row>
    <row r="616" spans="51:51">
      <c r="AY616" s="1104"/>
    </row>
    <row r="617" spans="51:51">
      <c r="AY617" s="1104"/>
    </row>
    <row r="618" spans="51:51">
      <c r="AY618" s="1104"/>
    </row>
    <row r="619" spans="51:51">
      <c r="AY619" s="1104"/>
    </row>
    <row r="620" spans="51:51">
      <c r="AY620" s="1104"/>
    </row>
    <row r="621" spans="51:51">
      <c r="AY621" s="1104"/>
    </row>
    <row r="622" spans="51:51">
      <c r="AY622" s="1104"/>
    </row>
    <row r="623" spans="51:51">
      <c r="AY623" s="1104"/>
    </row>
    <row r="624" spans="51:51">
      <c r="AY624" s="1104"/>
    </row>
    <row r="625" spans="51:51">
      <c r="AY625" s="1104"/>
    </row>
    <row r="626" spans="51:51">
      <c r="AY626" s="1104"/>
    </row>
    <row r="627" spans="51:51">
      <c r="AY627" s="1104"/>
    </row>
    <row r="628" spans="51:51">
      <c r="AY628" s="1104"/>
    </row>
    <row r="629" spans="51:51">
      <c r="AY629" s="1104"/>
    </row>
    <row r="630" spans="51:51">
      <c r="AY630" s="1104"/>
    </row>
    <row r="631" spans="51:51">
      <c r="AY631" s="1104"/>
    </row>
    <row r="632" spans="51:51">
      <c r="AY632" s="1104"/>
    </row>
    <row r="633" spans="51:51">
      <c r="AY633" s="1104"/>
    </row>
    <row r="634" spans="51:51">
      <c r="AY634" s="1104"/>
    </row>
    <row r="635" spans="51:51">
      <c r="AY635" s="1104"/>
    </row>
    <row r="636" spans="51:51">
      <c r="AY636" s="1104"/>
    </row>
    <row r="637" spans="51:51">
      <c r="AY637" s="1104"/>
    </row>
    <row r="638" spans="51:51">
      <c r="AY638" s="1104"/>
    </row>
    <row r="639" spans="51:51">
      <c r="AY639" s="1104"/>
    </row>
    <row r="640" spans="51:51">
      <c r="AY640" s="1104"/>
    </row>
    <row r="641" spans="51:51">
      <c r="AY641" s="1104"/>
    </row>
    <row r="642" spans="51:51">
      <c r="AY642" s="1104"/>
    </row>
    <row r="643" spans="51:51">
      <c r="AY643" s="1104"/>
    </row>
    <row r="644" spans="51:51">
      <c r="AY644" s="1104"/>
    </row>
    <row r="645" spans="51:51">
      <c r="AY645" s="1104"/>
    </row>
    <row r="646" spans="51:51">
      <c r="AY646" s="1104"/>
    </row>
    <row r="647" spans="51:51">
      <c r="AY647" s="1104"/>
    </row>
    <row r="648" spans="51:51">
      <c r="AY648" s="1104"/>
    </row>
    <row r="649" spans="51:51">
      <c r="AY649" s="1104"/>
    </row>
    <row r="650" spans="51:51">
      <c r="AY650" s="1104"/>
    </row>
    <row r="651" spans="51:51">
      <c r="AY651" s="1104"/>
    </row>
    <row r="652" spans="51:51">
      <c r="AY652" s="1104"/>
    </row>
    <row r="653" spans="51:51">
      <c r="AY653" s="1104"/>
    </row>
    <row r="654" spans="51:51">
      <c r="AY654" s="1104"/>
    </row>
    <row r="655" spans="51:51">
      <c r="AY655" s="1104"/>
    </row>
    <row r="656" spans="51:51">
      <c r="AY656" s="1104"/>
    </row>
    <row r="657" spans="51:51">
      <c r="AY657" s="1104"/>
    </row>
    <row r="658" spans="51:51">
      <c r="AY658" s="1104"/>
    </row>
    <row r="659" spans="51:51">
      <c r="AY659" s="1104"/>
    </row>
    <row r="660" spans="51:51">
      <c r="AY660" s="1104"/>
    </row>
    <row r="661" spans="51:51">
      <c r="AY661" s="1104"/>
    </row>
    <row r="662" spans="51:51">
      <c r="AY662" s="1104"/>
    </row>
    <row r="663" spans="51:51">
      <c r="AY663" s="1104"/>
    </row>
    <row r="664" spans="51:51">
      <c r="AY664" s="1104"/>
    </row>
    <row r="665" spans="51:51">
      <c r="AY665" s="1104"/>
    </row>
    <row r="666" spans="51:51">
      <c r="AY666" s="1104"/>
    </row>
    <row r="667" spans="51:51">
      <c r="AY667" s="1104"/>
    </row>
    <row r="668" spans="51:51">
      <c r="AY668" s="1104"/>
    </row>
    <row r="669" spans="51:51">
      <c r="AY669" s="1104"/>
    </row>
    <row r="670" spans="51:51">
      <c r="AY670" s="1104"/>
    </row>
    <row r="671" spans="51:51">
      <c r="AY671" s="1104"/>
    </row>
    <row r="672" spans="51:51">
      <c r="AY672" s="1104"/>
    </row>
    <row r="673" spans="51:51">
      <c r="AY673" s="1104"/>
    </row>
    <row r="674" spans="51:51">
      <c r="AY674" s="1104"/>
    </row>
    <row r="675" spans="51:51">
      <c r="AY675" s="1104"/>
    </row>
    <row r="676" spans="51:51">
      <c r="AY676" s="1104"/>
    </row>
    <row r="677" spans="51:51">
      <c r="AY677" s="1104"/>
    </row>
    <row r="678" spans="51:51">
      <c r="AY678" s="1104"/>
    </row>
    <row r="679" spans="51:51">
      <c r="AY679" s="1104"/>
    </row>
    <row r="680" spans="51:51">
      <c r="AY680" s="1104"/>
    </row>
    <row r="681" spans="51:51">
      <c r="AY681" s="1104"/>
    </row>
    <row r="682" spans="51:51">
      <c r="AY682" s="1104"/>
    </row>
    <row r="683" spans="51:51">
      <c r="AY683" s="1104"/>
    </row>
    <row r="684" spans="51:51">
      <c r="AY684" s="1104"/>
    </row>
    <row r="685" spans="51:51">
      <c r="AY685" s="1104"/>
    </row>
    <row r="686" spans="51:51">
      <c r="AY686" s="1104"/>
    </row>
    <row r="687" spans="51:51">
      <c r="AY687" s="1104"/>
    </row>
    <row r="688" spans="51:51">
      <c r="AY688" s="1104"/>
    </row>
    <row r="689" spans="51:51">
      <c r="AY689" s="1104"/>
    </row>
    <row r="690" spans="51:51">
      <c r="AY690" s="1104"/>
    </row>
    <row r="691" spans="51:51">
      <c r="AY691" s="1104"/>
    </row>
    <row r="692" spans="51:51">
      <c r="AY692" s="1104"/>
    </row>
    <row r="693" spans="51:51">
      <c r="AY693" s="1104"/>
    </row>
    <row r="694" spans="51:51">
      <c r="AY694" s="1104"/>
    </row>
    <row r="695" spans="51:51">
      <c r="AY695" s="1104"/>
    </row>
    <row r="696" spans="51:51">
      <c r="AY696" s="1104"/>
    </row>
    <row r="697" spans="51:51">
      <c r="AY697" s="1104"/>
    </row>
    <row r="698" spans="51:51">
      <c r="AY698" s="1104"/>
    </row>
    <row r="699" spans="51:51">
      <c r="AY699" s="1104"/>
    </row>
    <row r="700" spans="51:51">
      <c r="AY700" s="1104"/>
    </row>
    <row r="701" spans="51:51">
      <c r="AY701" s="1104"/>
    </row>
    <row r="702" spans="51:51">
      <c r="AY702" s="1104"/>
    </row>
    <row r="703" spans="51:51">
      <c r="AY703" s="1104"/>
    </row>
    <row r="704" spans="51:51">
      <c r="AY704" s="1104"/>
    </row>
    <row r="705" spans="51:51">
      <c r="AY705" s="1104"/>
    </row>
    <row r="706" spans="51:51">
      <c r="AY706" s="1104"/>
    </row>
    <row r="707" spans="51:51">
      <c r="AY707" s="1104"/>
    </row>
    <row r="708" spans="51:51">
      <c r="AY708" s="1104"/>
    </row>
    <row r="709" spans="51:51">
      <c r="AY709" s="1104"/>
    </row>
    <row r="710" spans="51:51">
      <c r="AY710" s="1104"/>
    </row>
    <row r="711" spans="51:51">
      <c r="AY711" s="1104"/>
    </row>
    <row r="712" spans="51:51">
      <c r="AY712" s="1104"/>
    </row>
    <row r="713" spans="51:51">
      <c r="AY713" s="1104"/>
    </row>
    <row r="714" spans="51:51">
      <c r="AY714" s="1104"/>
    </row>
    <row r="715" spans="51:51">
      <c r="AY715" s="1104"/>
    </row>
    <row r="716" spans="51:51">
      <c r="AY716" s="1104"/>
    </row>
    <row r="717" spans="51:51">
      <c r="AY717" s="1104"/>
    </row>
    <row r="718" spans="51:51">
      <c r="AY718" s="1104"/>
    </row>
    <row r="719" spans="51:51">
      <c r="AY719" s="1104"/>
    </row>
    <row r="720" spans="51:51">
      <c r="AY720" s="1104"/>
    </row>
    <row r="721" spans="51:51">
      <c r="AY721" s="1104"/>
    </row>
    <row r="722" spans="51:51">
      <c r="AY722" s="1104"/>
    </row>
    <row r="723" spans="51:51">
      <c r="AY723" s="1104"/>
    </row>
    <row r="724" spans="51:51">
      <c r="AY724" s="1104"/>
    </row>
    <row r="725" spans="51:51">
      <c r="AY725" s="1104"/>
    </row>
    <row r="726" spans="51:51">
      <c r="AY726" s="1104"/>
    </row>
    <row r="727" spans="51:51">
      <c r="AY727" s="1104"/>
    </row>
    <row r="728" spans="51:51">
      <c r="AY728" s="1104"/>
    </row>
    <row r="729" spans="51:51">
      <c r="AY729" s="1104"/>
    </row>
    <row r="730" spans="51:51">
      <c r="AY730" s="1104"/>
    </row>
    <row r="731" spans="51:51">
      <c r="AY731" s="1104"/>
    </row>
    <row r="732" spans="51:51">
      <c r="AY732" s="1104"/>
    </row>
    <row r="733" spans="51:51">
      <c r="AY733" s="1104"/>
    </row>
    <row r="734" spans="51:51">
      <c r="AY734" s="1104"/>
    </row>
    <row r="735" spans="51:51">
      <c r="AY735" s="1104"/>
    </row>
    <row r="736" spans="51:51">
      <c r="AY736" s="1104"/>
    </row>
    <row r="737" spans="51:51">
      <c r="AY737" s="1104"/>
    </row>
    <row r="738" spans="51:51">
      <c r="AY738" s="1104"/>
    </row>
    <row r="739" spans="51:51">
      <c r="AY739" s="1104"/>
    </row>
    <row r="740" spans="51:51">
      <c r="AY740" s="1104"/>
    </row>
    <row r="741" spans="51:51">
      <c r="AY741" s="1104"/>
    </row>
    <row r="742" spans="51:51">
      <c r="AY742" s="1104"/>
    </row>
    <row r="743" spans="51:51">
      <c r="AY743" s="1104"/>
    </row>
    <row r="744" spans="51:51">
      <c r="AY744" s="1104"/>
    </row>
    <row r="745" spans="51:51">
      <c r="AY745" s="1104"/>
    </row>
    <row r="746" spans="51:51">
      <c r="AY746" s="1104"/>
    </row>
    <row r="747" spans="51:51">
      <c r="AY747" s="1104"/>
    </row>
    <row r="748" spans="51:51">
      <c r="AY748" s="1104"/>
    </row>
    <row r="749" spans="51:51">
      <c r="AY749" s="1104"/>
    </row>
    <row r="750" spans="51:51">
      <c r="AY750" s="1104"/>
    </row>
    <row r="751" spans="51:51">
      <c r="AY751" s="1104"/>
    </row>
    <row r="752" spans="51:51">
      <c r="AY752" s="1104"/>
    </row>
    <row r="753" spans="51:51">
      <c r="AY753" s="1104"/>
    </row>
    <row r="754" spans="51:51">
      <c r="AY754" s="1104"/>
    </row>
    <row r="755" spans="51:51">
      <c r="AY755" s="1104"/>
    </row>
    <row r="756" spans="51:51">
      <c r="AY756" s="1104"/>
    </row>
    <row r="757" spans="51:51">
      <c r="AY757" s="1104"/>
    </row>
    <row r="758" spans="51:51">
      <c r="AY758" s="1104"/>
    </row>
    <row r="759" spans="51:51">
      <c r="AY759" s="1104"/>
    </row>
    <row r="760" spans="51:51">
      <c r="AY760" s="1104"/>
    </row>
    <row r="761" spans="51:51">
      <c r="AY761" s="1104"/>
    </row>
    <row r="762" spans="51:51">
      <c r="AY762" s="1104"/>
    </row>
    <row r="763" spans="51:51">
      <c r="AY763" s="1104"/>
    </row>
    <row r="764" spans="51:51">
      <c r="AY764" s="1104"/>
    </row>
    <row r="765" spans="51:51">
      <c r="AY765" s="1104"/>
    </row>
    <row r="766" spans="51:51">
      <c r="AY766" s="1104"/>
    </row>
    <row r="767" spans="51:51">
      <c r="AY767" s="1104"/>
    </row>
    <row r="768" spans="51:51">
      <c r="AY768" s="1104"/>
    </row>
    <row r="769" spans="51:51">
      <c r="AY769" s="1104"/>
    </row>
    <row r="770" spans="51:51">
      <c r="AY770" s="1104"/>
    </row>
    <row r="771" spans="51:51">
      <c r="AY771" s="1104"/>
    </row>
    <row r="772" spans="51:51">
      <c r="AY772" s="1104"/>
    </row>
    <row r="773" spans="51:51">
      <c r="AY773" s="1104"/>
    </row>
    <row r="774" spans="51:51">
      <c r="AY774" s="1104"/>
    </row>
    <row r="775" spans="51:51">
      <c r="AY775" s="1104"/>
    </row>
    <row r="776" spans="51:51">
      <c r="AY776" s="1104"/>
    </row>
    <row r="777" spans="51:51">
      <c r="AY777" s="1104"/>
    </row>
    <row r="778" spans="51:51">
      <c r="AY778" s="1104"/>
    </row>
    <row r="779" spans="51:51">
      <c r="AY779" s="1104"/>
    </row>
    <row r="780" spans="51:51">
      <c r="AY780" s="1104"/>
    </row>
    <row r="781" spans="51:51">
      <c r="AY781" s="1104"/>
    </row>
    <row r="782" spans="51:51">
      <c r="AY782" s="1104"/>
    </row>
    <row r="783" spans="51:51">
      <c r="AY783" s="1104"/>
    </row>
    <row r="784" spans="51:51">
      <c r="AY784" s="1104"/>
    </row>
    <row r="785" spans="51:51">
      <c r="AY785" s="1104"/>
    </row>
    <row r="786" spans="51:51">
      <c r="AY786" s="1104"/>
    </row>
    <row r="787" spans="51:51">
      <c r="AY787" s="1104"/>
    </row>
    <row r="788" spans="51:51">
      <c r="AY788" s="1104"/>
    </row>
    <row r="789" spans="51:51">
      <c r="AY789" s="1104"/>
    </row>
    <row r="790" spans="51:51">
      <c r="AY790" s="1104"/>
    </row>
    <row r="791" spans="51:51">
      <c r="AY791" s="1104"/>
    </row>
    <row r="792" spans="51:51">
      <c r="AY792" s="1104"/>
    </row>
    <row r="793" spans="51:51">
      <c r="AY793" s="1104"/>
    </row>
    <row r="794" spans="51:51">
      <c r="AY794" s="1104"/>
    </row>
    <row r="795" spans="51:51">
      <c r="AY795" s="1104"/>
    </row>
    <row r="796" spans="51:51">
      <c r="AY796" s="1104"/>
    </row>
    <row r="797" spans="51:51">
      <c r="AY797" s="1104"/>
    </row>
    <row r="798" spans="51:51">
      <c r="AY798" s="1104"/>
    </row>
    <row r="799" spans="51:51">
      <c r="AY799" s="1104"/>
    </row>
    <row r="800" spans="51:51">
      <c r="AY800" s="1104"/>
    </row>
    <row r="801" spans="51:51">
      <c r="AY801" s="1104"/>
    </row>
    <row r="802" spans="51:51">
      <c r="AY802" s="1104"/>
    </row>
    <row r="803" spans="51:51">
      <c r="AY803" s="1104"/>
    </row>
    <row r="804" spans="51:51">
      <c r="AY804" s="1104"/>
    </row>
    <row r="805" spans="51:51">
      <c r="AY805" s="1104"/>
    </row>
    <row r="806" spans="51:51">
      <c r="AY806" s="1104"/>
    </row>
    <row r="807" spans="51:51">
      <c r="AY807" s="1104"/>
    </row>
    <row r="808" spans="51:51">
      <c r="AY808" s="1104"/>
    </row>
    <row r="809" spans="51:51">
      <c r="AY809" s="1104"/>
    </row>
    <row r="810" spans="51:51">
      <c r="AY810" s="1104"/>
    </row>
    <row r="811" spans="51:51">
      <c r="AY811" s="1104"/>
    </row>
    <row r="812" spans="51:51">
      <c r="AY812" s="1104"/>
    </row>
    <row r="813" spans="51:51">
      <c r="AY813" s="1104"/>
    </row>
    <row r="814" spans="51:51">
      <c r="AY814" s="1104"/>
    </row>
    <row r="815" spans="51:51">
      <c r="AY815" s="1104"/>
    </row>
    <row r="816" spans="51:51">
      <c r="AY816" s="1104"/>
    </row>
    <row r="817" spans="51:51">
      <c r="AY817" s="1104"/>
    </row>
    <row r="818" spans="51:51">
      <c r="AY818" s="1104"/>
    </row>
    <row r="819" spans="51:51">
      <c r="AY819" s="1104"/>
    </row>
    <row r="820" spans="51:51">
      <c r="AY820" s="1104"/>
    </row>
    <row r="821" spans="51:51">
      <c r="AY821" s="1104"/>
    </row>
    <row r="822" spans="51:51">
      <c r="AY822" s="1104"/>
    </row>
    <row r="823" spans="51:51">
      <c r="AY823" s="1104"/>
    </row>
    <row r="824" spans="51:51">
      <c r="AY824" s="1104"/>
    </row>
    <row r="825" spans="51:51">
      <c r="AY825" s="1104"/>
    </row>
    <row r="826" spans="51:51">
      <c r="AY826" s="1104"/>
    </row>
    <row r="827" spans="51:51">
      <c r="AY827" s="1104"/>
    </row>
    <row r="828" spans="51:51">
      <c r="AY828" s="1104"/>
    </row>
    <row r="829" spans="51:51">
      <c r="AY829" s="1104"/>
    </row>
    <row r="830" spans="51:51">
      <c r="AY830" s="1104"/>
    </row>
    <row r="831" spans="51:51">
      <c r="AY831" s="1104"/>
    </row>
    <row r="832" spans="51:51">
      <c r="AY832" s="1104"/>
    </row>
    <row r="833" spans="51:51">
      <c r="AY833" s="1104"/>
    </row>
    <row r="834" spans="51:51">
      <c r="AY834" s="1104"/>
    </row>
    <row r="835" spans="51:51">
      <c r="AY835" s="1104"/>
    </row>
    <row r="836" spans="51:51">
      <c r="AY836" s="1104"/>
    </row>
    <row r="837" spans="51:51">
      <c r="AY837" s="1104"/>
    </row>
    <row r="838" spans="51:51">
      <c r="AY838" s="1104"/>
    </row>
    <row r="839" spans="51:51">
      <c r="AY839" s="1104"/>
    </row>
    <row r="840" spans="51:51">
      <c r="AY840" s="1104"/>
    </row>
    <row r="841" spans="51:51">
      <c r="AY841" s="1104"/>
    </row>
    <row r="842" spans="51:51">
      <c r="AY842" s="1104"/>
    </row>
    <row r="843" spans="51:51">
      <c r="AY843" s="1104"/>
    </row>
    <row r="844" spans="51:51">
      <c r="AY844" s="1104"/>
    </row>
    <row r="845" spans="51:51">
      <c r="AY845" s="1104"/>
    </row>
    <row r="846" spans="51:51">
      <c r="AY846" s="1104"/>
    </row>
    <row r="847" spans="51:51">
      <c r="AY847" s="1104"/>
    </row>
    <row r="848" spans="51:51">
      <c r="AY848" s="1104"/>
    </row>
    <row r="849" spans="51:51">
      <c r="AY849" s="1104"/>
    </row>
    <row r="850" spans="51:51">
      <c r="AY850" s="1104"/>
    </row>
    <row r="851" spans="51:51">
      <c r="AY851" s="1104"/>
    </row>
    <row r="852" spans="51:51">
      <c r="AY852" s="1104"/>
    </row>
    <row r="853" spans="51:51">
      <c r="AY853" s="1104"/>
    </row>
    <row r="854" spans="51:51">
      <c r="AY854" s="1104"/>
    </row>
    <row r="855" spans="51:51">
      <c r="AY855" s="1104"/>
    </row>
    <row r="856" spans="51:51">
      <c r="AY856" s="1104"/>
    </row>
    <row r="857" spans="51:51">
      <c r="AY857" s="1104"/>
    </row>
    <row r="858" spans="51:51">
      <c r="AY858" s="1104"/>
    </row>
    <row r="859" spans="51:51">
      <c r="AY859" s="1104"/>
    </row>
    <row r="860" spans="51:51">
      <c r="AY860" s="1104"/>
    </row>
    <row r="861" spans="51:51">
      <c r="AY861" s="1104"/>
    </row>
    <row r="862" spans="51:51">
      <c r="AY862" s="1104"/>
    </row>
    <row r="863" spans="51:51">
      <c r="AY863" s="1104"/>
    </row>
    <row r="864" spans="51:51">
      <c r="AY864" s="1104"/>
    </row>
    <row r="865" spans="51:51">
      <c r="AY865" s="1104"/>
    </row>
    <row r="866" spans="51:51">
      <c r="AY866" s="1104"/>
    </row>
    <row r="867" spans="51:51">
      <c r="AY867" s="1104"/>
    </row>
    <row r="868" spans="51:51">
      <c r="AY868" s="1104"/>
    </row>
    <row r="869" spans="51:51">
      <c r="AY869" s="1104"/>
    </row>
    <row r="870" spans="51:51">
      <c r="AY870" s="1104"/>
    </row>
    <row r="871" spans="51:51">
      <c r="AY871" s="1104"/>
    </row>
    <row r="872" spans="51:51">
      <c r="AY872" s="1104"/>
    </row>
    <row r="873" spans="51:51">
      <c r="AY873" s="1104"/>
    </row>
    <row r="874" spans="51:51">
      <c r="AY874" s="1104"/>
    </row>
    <row r="875" spans="51:51">
      <c r="AY875" s="1104"/>
    </row>
    <row r="876" spans="51:51">
      <c r="AY876" s="1104"/>
    </row>
    <row r="877" spans="51:51">
      <c r="AY877" s="1104"/>
    </row>
    <row r="878" spans="51:51">
      <c r="AY878" s="1104"/>
    </row>
    <row r="879" spans="51:51">
      <c r="AY879" s="1104"/>
    </row>
    <row r="880" spans="51:51">
      <c r="AY880" s="1104"/>
    </row>
    <row r="881" spans="51:51">
      <c r="AY881" s="1104"/>
    </row>
    <row r="882" spans="51:51">
      <c r="AY882" s="1104"/>
    </row>
    <row r="883" spans="51:51">
      <c r="AY883" s="1104"/>
    </row>
    <row r="884" spans="51:51">
      <c r="AY884" s="1104"/>
    </row>
    <row r="885" spans="51:51">
      <c r="AY885" s="1104"/>
    </row>
    <row r="886" spans="51:51">
      <c r="AY886" s="1104"/>
    </row>
    <row r="887" spans="51:51">
      <c r="AY887" s="1104"/>
    </row>
    <row r="888" spans="51:51">
      <c r="AY888" s="1104"/>
    </row>
    <row r="889" spans="51:51">
      <c r="AY889" s="1104"/>
    </row>
    <row r="890" spans="51:51">
      <c r="AY890" s="1104"/>
    </row>
    <row r="891" spans="51:51">
      <c r="AY891" s="1104"/>
    </row>
    <row r="892" spans="51:51">
      <c r="AY892" s="1104"/>
    </row>
    <row r="893" spans="51:51">
      <c r="AY893" s="1104"/>
    </row>
    <row r="894" spans="51:51">
      <c r="AY894" s="1104"/>
    </row>
    <row r="895" spans="51:51">
      <c r="AY895" s="1104"/>
    </row>
    <row r="896" spans="51:51">
      <c r="AY896" s="1104"/>
    </row>
    <row r="897" spans="51:51">
      <c r="AY897" s="1104"/>
    </row>
    <row r="898" spans="51:51">
      <c r="AY898" s="1104"/>
    </row>
    <row r="899" spans="51:51">
      <c r="AY899" s="1104"/>
    </row>
    <row r="900" spans="51:51">
      <c r="AY900" s="1104"/>
    </row>
    <row r="901" spans="51:51">
      <c r="AY901" s="1104"/>
    </row>
    <row r="902" spans="51:51">
      <c r="AY902" s="1104"/>
    </row>
    <row r="903" spans="51:51">
      <c r="AY903" s="1104"/>
    </row>
    <row r="904" spans="51:51">
      <c r="AY904" s="1104"/>
    </row>
    <row r="905" spans="51:51">
      <c r="AY905" s="1104"/>
    </row>
    <row r="906" spans="51:51">
      <c r="AY906" s="1104"/>
    </row>
    <row r="907" spans="51:51">
      <c r="AY907" s="1104"/>
    </row>
    <row r="908" spans="51:51">
      <c r="AY908" s="1104"/>
    </row>
    <row r="909" spans="51:51">
      <c r="AY909" s="1104"/>
    </row>
    <row r="910" spans="51:51">
      <c r="AY910" s="1104"/>
    </row>
    <row r="911" spans="51:51">
      <c r="AY911" s="1104"/>
    </row>
    <row r="912" spans="51:51">
      <c r="AY912" s="1104"/>
    </row>
    <row r="913" spans="51:51">
      <c r="AY913" s="1104"/>
    </row>
    <row r="914" spans="51:51">
      <c r="AY914" s="1104"/>
    </row>
    <row r="915" spans="51:51">
      <c r="AY915" s="1104"/>
    </row>
    <row r="916" spans="51:51">
      <c r="AY916" s="1104"/>
    </row>
    <row r="917" spans="51:51">
      <c r="AY917" s="1104"/>
    </row>
    <row r="918" spans="51:51">
      <c r="AY918" s="1104"/>
    </row>
    <row r="919" spans="51:51">
      <c r="AY919" s="1104"/>
    </row>
    <row r="920" spans="51:51">
      <c r="AY920" s="1104"/>
    </row>
    <row r="921" spans="51:51">
      <c r="AY921" s="1104"/>
    </row>
    <row r="922" spans="51:51">
      <c r="AY922" s="1104"/>
    </row>
    <row r="923" spans="51:51">
      <c r="AY923" s="1104"/>
    </row>
    <row r="924" spans="51:51">
      <c r="AY924" s="1104"/>
    </row>
    <row r="925" spans="51:51">
      <c r="AY925" s="1104"/>
    </row>
    <row r="926" spans="51:51">
      <c r="AY926" s="1104"/>
    </row>
    <row r="927" spans="51:51">
      <c r="AY927" s="1104"/>
    </row>
    <row r="928" spans="51:51">
      <c r="AY928" s="1104"/>
    </row>
    <row r="929" spans="51:51">
      <c r="AY929" s="1104"/>
    </row>
    <row r="930" spans="51:51">
      <c r="AY930" s="1104"/>
    </row>
    <row r="931" spans="51:51">
      <c r="AY931" s="1104"/>
    </row>
    <row r="932" spans="51:51">
      <c r="AY932" s="1104"/>
    </row>
    <row r="933" spans="51:51">
      <c r="AY933" s="1104"/>
    </row>
    <row r="934" spans="51:51">
      <c r="AY934" s="1104"/>
    </row>
    <row r="935" spans="51:51">
      <c r="AY935" s="1104"/>
    </row>
    <row r="936" spans="51:51">
      <c r="AY936" s="1104"/>
    </row>
    <row r="937" spans="51:51">
      <c r="AY937" s="1104"/>
    </row>
    <row r="938" spans="51:51">
      <c r="AY938" s="1104"/>
    </row>
    <row r="939" spans="51:51">
      <c r="AY939" s="1104"/>
    </row>
    <row r="940" spans="51:51">
      <c r="AY940" s="1104"/>
    </row>
    <row r="941" spans="51:51">
      <c r="AY941" s="1104"/>
    </row>
    <row r="942" spans="51:51">
      <c r="AY942" s="1104"/>
    </row>
    <row r="943" spans="51:51">
      <c r="AY943" s="1104"/>
    </row>
    <row r="944" spans="51:51">
      <c r="AY944" s="1104"/>
    </row>
    <row r="945" spans="51:51">
      <c r="AY945" s="1104"/>
    </row>
    <row r="946" spans="51:51">
      <c r="AY946" s="1104"/>
    </row>
    <row r="947" spans="51:51">
      <c r="AY947" s="1104"/>
    </row>
    <row r="948" spans="51:51">
      <c r="AY948" s="1104"/>
    </row>
  </sheetData>
  <sheetProtection algorithmName="SHA-512" hashValue="dKIJrhDyfd6wCzmuEJjSxoie11ivSjuUr2svDx87vr6m9kSnI3pLfaT/hANfbq4T6SqdAZ4bgxmtP25BVgNWTA==" saltValue="VesOjH4YWMtsHe0VJB4S8A==" spinCount="100000" sheet="1" objects="1" scenarios="1"/>
  <mergeCells count="187">
    <mergeCell ref="AL96:AN96"/>
    <mergeCell ref="G39:T39"/>
    <mergeCell ref="G115:T115"/>
    <mergeCell ref="AL115:AN115"/>
    <mergeCell ref="K30:L30"/>
    <mergeCell ref="M30:N30"/>
    <mergeCell ref="O30:P30"/>
    <mergeCell ref="Q30:R30"/>
    <mergeCell ref="S30:T30"/>
    <mergeCell ref="V43:AI43"/>
    <mergeCell ref="V96:AI96"/>
    <mergeCell ref="W97:W98"/>
    <mergeCell ref="Y97:Y98"/>
    <mergeCell ref="AA97:AA98"/>
    <mergeCell ref="AC97:AC98"/>
    <mergeCell ref="AE97:AE98"/>
    <mergeCell ref="AI97:AI98"/>
    <mergeCell ref="V97:V98"/>
    <mergeCell ref="X97:X98"/>
    <mergeCell ref="Z97:Z98"/>
    <mergeCell ref="V116:V117"/>
    <mergeCell ref="X116:X117"/>
    <mergeCell ref="Z116:Z117"/>
    <mergeCell ref="V115:AI115"/>
    <mergeCell ref="W116:W117"/>
    <mergeCell ref="Y116:Y117"/>
    <mergeCell ref="AA116:AA117"/>
    <mergeCell ref="AC116:AC117"/>
    <mergeCell ref="AE116:AE117"/>
    <mergeCell ref="AG116:AG117"/>
    <mergeCell ref="AI116:AI117"/>
    <mergeCell ref="AB116:AB117"/>
    <mergeCell ref="AD116:AD117"/>
    <mergeCell ref="AH116:AH117"/>
    <mergeCell ref="AF116:AF117"/>
    <mergeCell ref="AI7:AI10"/>
    <mergeCell ref="AH7:AH10"/>
    <mergeCell ref="L2:N2"/>
    <mergeCell ref="C4:F4"/>
    <mergeCell ref="O5:P5"/>
    <mergeCell ref="S5:T5"/>
    <mergeCell ref="G5:H5"/>
    <mergeCell ref="AB97:AB98"/>
    <mergeCell ref="AD97:AD98"/>
    <mergeCell ref="AF97:AF98"/>
    <mergeCell ref="AH97:AH98"/>
    <mergeCell ref="AG97:AG98"/>
    <mergeCell ref="Q5:R5"/>
    <mergeCell ref="A14:E14"/>
    <mergeCell ref="A13:E13"/>
    <mergeCell ref="G30:H30"/>
    <mergeCell ref="I30:J30"/>
    <mergeCell ref="I18:I19"/>
    <mergeCell ref="G96:T96"/>
    <mergeCell ref="A22:T23"/>
    <mergeCell ref="M5:N5"/>
    <mergeCell ref="A10:E10"/>
    <mergeCell ref="C6:E6"/>
    <mergeCell ref="A15:E15"/>
    <mergeCell ref="AX6:AX10"/>
    <mergeCell ref="AN6:AN10"/>
    <mergeCell ref="AP6:AP10"/>
    <mergeCell ref="AR6:AR10"/>
    <mergeCell ref="AV6:AV10"/>
    <mergeCell ref="A12:E12"/>
    <mergeCell ref="S1:T1"/>
    <mergeCell ref="S2:T2"/>
    <mergeCell ref="F1:G1"/>
    <mergeCell ref="F2:G2"/>
    <mergeCell ref="H1:I1"/>
    <mergeCell ref="H2:I2"/>
    <mergeCell ref="AT6:AT10"/>
    <mergeCell ref="S4:T4"/>
    <mergeCell ref="AK6:AK10"/>
    <mergeCell ref="G4:H4"/>
    <mergeCell ref="I4:J4"/>
    <mergeCell ref="K4:L4"/>
    <mergeCell ref="M4:N4"/>
    <mergeCell ref="O4:P4"/>
    <mergeCell ref="Q4:R4"/>
    <mergeCell ref="AL6:AL10"/>
    <mergeCell ref="U7:U10"/>
    <mergeCell ref="L1:N1"/>
    <mergeCell ref="B42:E42"/>
    <mergeCell ref="A96:F97"/>
    <mergeCell ref="A39:F40"/>
    <mergeCell ref="D27:F27"/>
    <mergeCell ref="D26:F26"/>
    <mergeCell ref="A30:E30"/>
    <mergeCell ref="J1:K1"/>
    <mergeCell ref="J2:K2"/>
    <mergeCell ref="C5:F5"/>
    <mergeCell ref="A11:E11"/>
    <mergeCell ref="F18:H19"/>
    <mergeCell ref="A5:B5"/>
    <mergeCell ref="A1:D1"/>
    <mergeCell ref="C7:E7"/>
    <mergeCell ref="A2:D2"/>
    <mergeCell ref="J18:N18"/>
    <mergeCell ref="J19:N19"/>
    <mergeCell ref="K5:L5"/>
    <mergeCell ref="I5:J5"/>
    <mergeCell ref="H26:I26"/>
    <mergeCell ref="B107:E107"/>
    <mergeCell ref="B108:E108"/>
    <mergeCell ref="B113:E113"/>
    <mergeCell ref="A115:F116"/>
    <mergeCell ref="B109:E109"/>
    <mergeCell ref="B110:E110"/>
    <mergeCell ref="B111:E111"/>
    <mergeCell ref="B112:E112"/>
    <mergeCell ref="B99:E99"/>
    <mergeCell ref="B100:E100"/>
    <mergeCell ref="B101:E101"/>
    <mergeCell ref="B102:E102"/>
    <mergeCell ref="B103:E103"/>
    <mergeCell ref="B104:E104"/>
    <mergeCell ref="B105:E105"/>
    <mergeCell ref="B106:E106"/>
    <mergeCell ref="B118:E118"/>
    <mergeCell ref="B119:E119"/>
    <mergeCell ref="B120:E120"/>
    <mergeCell ref="B121:E121"/>
    <mergeCell ref="B122:E122"/>
    <mergeCell ref="B123:E123"/>
    <mergeCell ref="B124:E124"/>
    <mergeCell ref="B125:E125"/>
    <mergeCell ref="B126:E126"/>
    <mergeCell ref="B127:E127"/>
    <mergeCell ref="B128:E128"/>
    <mergeCell ref="B129:E129"/>
    <mergeCell ref="B130:E130"/>
    <mergeCell ref="B131:E131"/>
    <mergeCell ref="B132:E132"/>
    <mergeCell ref="AL134:AN134"/>
    <mergeCell ref="B137:E137"/>
    <mergeCell ref="B138:E138"/>
    <mergeCell ref="AH135:AH136"/>
    <mergeCell ref="A134:F135"/>
    <mergeCell ref="G134:T134"/>
    <mergeCell ref="V135:V136"/>
    <mergeCell ref="X135:X136"/>
    <mergeCell ref="Z135:Z136"/>
    <mergeCell ref="AB135:AB136"/>
    <mergeCell ref="AD135:AD136"/>
    <mergeCell ref="AF135:AF136"/>
    <mergeCell ref="V134:AI134"/>
    <mergeCell ref="W135:W136"/>
    <mergeCell ref="Y135:Y136"/>
    <mergeCell ref="AA135:AA136"/>
    <mergeCell ref="AC135:AC136"/>
    <mergeCell ref="AE135:AE136"/>
    <mergeCell ref="AG135:AG136"/>
    <mergeCell ref="AI135:AI136"/>
    <mergeCell ref="V153:AI153"/>
    <mergeCell ref="W154:W155"/>
    <mergeCell ref="Y154:Y155"/>
    <mergeCell ref="AI154:AI155"/>
    <mergeCell ref="AA154:AA155"/>
    <mergeCell ref="AC154:AC155"/>
    <mergeCell ref="AE154:AE155"/>
    <mergeCell ref="AG154:AG155"/>
    <mergeCell ref="AH154:AH155"/>
    <mergeCell ref="B139:E139"/>
    <mergeCell ref="B156:E156"/>
    <mergeCell ref="AK43:AQ43"/>
    <mergeCell ref="B141:E141"/>
    <mergeCell ref="B142:E142"/>
    <mergeCell ref="B143:E143"/>
    <mergeCell ref="B144:E144"/>
    <mergeCell ref="B140:E140"/>
    <mergeCell ref="AL153:AN153"/>
    <mergeCell ref="A153:F154"/>
    <mergeCell ref="B145:E145"/>
    <mergeCell ref="B146:E146"/>
    <mergeCell ref="B147:E147"/>
    <mergeCell ref="B148:E148"/>
    <mergeCell ref="B149:E149"/>
    <mergeCell ref="B150:E150"/>
    <mergeCell ref="B151:E151"/>
    <mergeCell ref="G153:T153"/>
    <mergeCell ref="V154:V155"/>
    <mergeCell ref="X154:X155"/>
    <mergeCell ref="Z154:Z155"/>
    <mergeCell ref="AB154:AB155"/>
    <mergeCell ref="AD154:AD155"/>
    <mergeCell ref="AF154:AF155"/>
  </mergeCells>
  <phoneticPr fontId="21" type="noConversion"/>
  <conditionalFormatting sqref="G98">
    <cfRule type="cellIs" dxfId="5205" priority="822" stopIfTrue="1" operator="lessThan">
      <formula>-0.0000444444444444444</formula>
    </cfRule>
  </conditionalFormatting>
  <conditionalFormatting sqref="I97">
    <cfRule type="expression" dxfId="5204" priority="821" stopIfTrue="1">
      <formula>ISERROR(I97)</formula>
    </cfRule>
  </conditionalFormatting>
  <conditionalFormatting sqref="K97">
    <cfRule type="expression" dxfId="5203" priority="819" stopIfTrue="1">
      <formula>ISERROR(K97)</formula>
    </cfRule>
  </conditionalFormatting>
  <conditionalFormatting sqref="M97">
    <cfRule type="expression" dxfId="5202" priority="818" stopIfTrue="1">
      <formula>ISERROR(M97)</formula>
    </cfRule>
  </conditionalFormatting>
  <conditionalFormatting sqref="O97">
    <cfRule type="expression" dxfId="5201" priority="817" stopIfTrue="1">
      <formula>ISERROR(O97)</formula>
    </cfRule>
  </conditionalFormatting>
  <conditionalFormatting sqref="Q97">
    <cfRule type="expression" dxfId="5200" priority="816" stopIfTrue="1">
      <formula>ISERROR(Q97)</formula>
    </cfRule>
  </conditionalFormatting>
  <conditionalFormatting sqref="S97">
    <cfRule type="expression" dxfId="5199" priority="815" stopIfTrue="1">
      <formula>ISERROR(S97)</formula>
    </cfRule>
  </conditionalFormatting>
  <conditionalFormatting sqref="G117">
    <cfRule type="cellIs" dxfId="5198" priority="814" stopIfTrue="1" operator="lessThan">
      <formula>-0.0000444444444444444</formula>
    </cfRule>
  </conditionalFormatting>
  <conditionalFormatting sqref="G136">
    <cfRule type="cellIs" dxfId="5197" priority="798" stopIfTrue="1" operator="lessThan">
      <formula>-0.0000444444444444444</formula>
    </cfRule>
  </conditionalFormatting>
  <conditionalFormatting sqref="G155">
    <cfRule type="cellIs" dxfId="5196" priority="790" stopIfTrue="1" operator="lessThan">
      <formula>-0.0000444444444444444</formula>
    </cfRule>
  </conditionalFormatting>
  <conditionalFormatting sqref="H155">
    <cfRule type="cellIs" dxfId="5195" priority="775" stopIfTrue="1" operator="lessThan">
      <formula>-0.0000444444444444444</formula>
    </cfRule>
  </conditionalFormatting>
  <conditionalFormatting sqref="H94">
    <cfRule type="expression" dxfId="5194" priority="761">
      <formula>IF(H94&lt;0, TRUE, IF(AND(H94&gt;0,V94=""),TRUE,FALSE))</formula>
    </cfRule>
  </conditionalFormatting>
  <conditionalFormatting sqref="H60">
    <cfRule type="expression" dxfId="5193" priority="758">
      <formula>IF(H60&lt;0, TRUE, IF(AND(H60&gt;0,V60=""),TRUE,FALSE))</formula>
    </cfRule>
  </conditionalFormatting>
  <conditionalFormatting sqref="H61">
    <cfRule type="expression" dxfId="5192" priority="757">
      <formula>IF(H61&lt;0, TRUE, IF(AND(H61&gt;0,V61=""),TRUE,FALSE))</formula>
    </cfRule>
  </conditionalFormatting>
  <conditionalFormatting sqref="H62">
    <cfRule type="expression" dxfId="5191" priority="756">
      <formula>IF(H62&lt;0, TRUE, IF(AND(H62&gt;0,V62=""),TRUE,FALSE))</formula>
    </cfRule>
  </conditionalFormatting>
  <conditionalFormatting sqref="H63">
    <cfRule type="expression" dxfId="5190" priority="755">
      <formula>IF(H63&lt;0, TRUE, IF(AND(H63&gt;0,V63=""),TRUE,FALSE))</formula>
    </cfRule>
  </conditionalFormatting>
  <conditionalFormatting sqref="H64">
    <cfRule type="expression" dxfId="5189" priority="754">
      <formula>IF(H64&lt;0, TRUE, IF(AND(H64&gt;0,V64=""),TRUE,FALSE))</formula>
    </cfRule>
  </conditionalFormatting>
  <conditionalFormatting sqref="H65">
    <cfRule type="expression" dxfId="5188" priority="753">
      <formula>IF(H65&lt;0, TRUE, IF(AND(H65&gt;0,V65=""),TRUE,FALSE))</formula>
    </cfRule>
  </conditionalFormatting>
  <conditionalFormatting sqref="H66">
    <cfRule type="expression" dxfId="5187" priority="752">
      <formula>IF(H66&lt;0, TRUE, IF(AND(H66&gt;0,V66=""),TRUE,FALSE))</formula>
    </cfRule>
  </conditionalFormatting>
  <conditionalFormatting sqref="H67">
    <cfRule type="expression" dxfId="5186" priority="751">
      <formula>IF(H67&lt;0, TRUE, IF(AND(H67&gt;0,V67=""),TRUE,FALSE))</formula>
    </cfRule>
  </conditionalFormatting>
  <conditionalFormatting sqref="H68">
    <cfRule type="expression" dxfId="5185" priority="750">
      <formula>IF(H68&lt;0, TRUE, IF(AND(H68&gt;0,V68=""),TRUE,FALSE))</formula>
    </cfRule>
  </conditionalFormatting>
  <conditionalFormatting sqref="H69">
    <cfRule type="expression" dxfId="5184" priority="749">
      <formula>IF(H69&lt;0, TRUE, IF(AND(H69&gt;0,V69=""),TRUE,FALSE))</formula>
    </cfRule>
  </conditionalFormatting>
  <conditionalFormatting sqref="H70">
    <cfRule type="expression" dxfId="5183" priority="748">
      <formula>IF(H70&lt;0, TRUE, IF(AND(H70&gt;0,V70=""),TRUE,FALSE))</formula>
    </cfRule>
  </conditionalFormatting>
  <conditionalFormatting sqref="H71">
    <cfRule type="expression" dxfId="5182" priority="747">
      <formula>IF(H71&lt;0, TRUE, IF(AND(H71&gt;0,V71=""),TRUE,FALSE))</formula>
    </cfRule>
  </conditionalFormatting>
  <conditionalFormatting sqref="H72">
    <cfRule type="expression" dxfId="5181" priority="746">
      <formula>IF(H72&lt;0, TRUE, IF(AND(H72&gt;0,V72=""),TRUE,FALSE))</formula>
    </cfRule>
  </conditionalFormatting>
  <conditionalFormatting sqref="H73">
    <cfRule type="expression" dxfId="5180" priority="745">
      <formula>IF(H73&lt;0, TRUE, IF(AND(H73&gt;0,V73=""),TRUE,FALSE))</formula>
    </cfRule>
  </conditionalFormatting>
  <conditionalFormatting sqref="H74">
    <cfRule type="expression" dxfId="5179" priority="744">
      <formula>IF(H74&lt;0, TRUE, IF(AND(H74&gt;0,V74=""),TRUE,FALSE))</formula>
    </cfRule>
  </conditionalFormatting>
  <conditionalFormatting sqref="H75">
    <cfRule type="expression" dxfId="5178" priority="743">
      <formula>IF(H75&lt;0, TRUE, IF(AND(H75&gt;0,V75=""),TRUE,FALSE))</formula>
    </cfRule>
  </conditionalFormatting>
  <conditionalFormatting sqref="H76">
    <cfRule type="expression" dxfId="5177" priority="742">
      <formula>IF(H76&lt;0, TRUE, IF(AND(H76&gt;0,V76=""),TRUE,FALSE))</formula>
    </cfRule>
  </conditionalFormatting>
  <conditionalFormatting sqref="H77">
    <cfRule type="expression" dxfId="5176" priority="741">
      <formula>IF(H77&lt;0, TRUE, IF(AND(H77&gt;0,V77=""),TRUE,FALSE))</formula>
    </cfRule>
  </conditionalFormatting>
  <conditionalFormatting sqref="H78">
    <cfRule type="expression" dxfId="5175" priority="740">
      <formula>IF(H78&lt;0, TRUE, IF(AND(H78&gt;0,V78=""),TRUE,FALSE))</formula>
    </cfRule>
  </conditionalFormatting>
  <conditionalFormatting sqref="H79">
    <cfRule type="expression" dxfId="5174" priority="739">
      <formula>IF(H79&lt;0, TRUE, IF(AND(H79&gt;0,V79=""),TRUE,FALSE))</formula>
    </cfRule>
  </conditionalFormatting>
  <conditionalFormatting sqref="H80">
    <cfRule type="expression" dxfId="5173" priority="738">
      <formula>IF(H80&lt;0, TRUE, IF(AND(H80&gt;0,V80=""),TRUE,FALSE))</formula>
    </cfRule>
  </conditionalFormatting>
  <conditionalFormatting sqref="H81">
    <cfRule type="expression" dxfId="5172" priority="737">
      <formula>IF(H81&lt;0, TRUE, IF(AND(H81&gt;0,V81=""),TRUE,FALSE))</formula>
    </cfRule>
  </conditionalFormatting>
  <conditionalFormatting sqref="H82">
    <cfRule type="expression" dxfId="5171" priority="736">
      <formula>IF(H82&lt;0, TRUE, IF(AND(H82&gt;0,V82=""),TRUE,FALSE))</formula>
    </cfRule>
  </conditionalFormatting>
  <conditionalFormatting sqref="H83">
    <cfRule type="expression" dxfId="5170" priority="735">
      <formula>IF(H83&lt;0, TRUE, IF(AND(H83&gt;0,V83=""),TRUE,FALSE))</formula>
    </cfRule>
  </conditionalFormatting>
  <conditionalFormatting sqref="H84">
    <cfRule type="expression" dxfId="5169" priority="734">
      <formula>IF(H84&lt;0, TRUE, IF(AND(H84&gt;0,V84=""),TRUE,FALSE))</formula>
    </cfRule>
  </conditionalFormatting>
  <conditionalFormatting sqref="H85">
    <cfRule type="expression" dxfId="5168" priority="733">
      <formula>IF(H85&lt;0, TRUE, IF(AND(H85&gt;0,V85=""),TRUE,FALSE))</formula>
    </cfRule>
  </conditionalFormatting>
  <conditionalFormatting sqref="H86">
    <cfRule type="expression" dxfId="5167" priority="732">
      <formula>IF(H86&lt;0, TRUE, IF(AND(H86&gt;0,V86=""),TRUE,FALSE))</formula>
    </cfRule>
  </conditionalFormatting>
  <conditionalFormatting sqref="H87">
    <cfRule type="expression" dxfId="5166" priority="731">
      <formula>IF(H87&lt;0, TRUE, IF(AND(H87&gt;0,V87=""),TRUE,FALSE))</formula>
    </cfRule>
  </conditionalFormatting>
  <conditionalFormatting sqref="H88">
    <cfRule type="expression" dxfId="5165" priority="730">
      <formula>IF(H88&lt;0, TRUE, IF(AND(H88&gt;0,V88=""),TRUE,FALSE))</formula>
    </cfRule>
  </conditionalFormatting>
  <conditionalFormatting sqref="H89">
    <cfRule type="expression" dxfId="5164" priority="729">
      <formula>IF(H89&lt;0, TRUE, IF(AND(H89&gt;0,V89=""),TRUE,FALSE))</formula>
    </cfRule>
  </conditionalFormatting>
  <conditionalFormatting sqref="H90">
    <cfRule type="expression" dxfId="5163" priority="728">
      <formula>IF(H90&lt;0, TRUE, IF(AND(H90&gt;0,V90=""),TRUE,FALSE))</formula>
    </cfRule>
  </conditionalFormatting>
  <conditionalFormatting sqref="H91">
    <cfRule type="expression" dxfId="5162" priority="727">
      <formula>IF(H91&lt;0, TRUE, IF(AND(H91&gt;0,V91=""),TRUE,FALSE))</formula>
    </cfRule>
  </conditionalFormatting>
  <conditionalFormatting sqref="H92">
    <cfRule type="expression" dxfId="5161" priority="726">
      <formula>IF(H92&lt;0, TRUE, IF(AND(H92&gt;0,V92=""),TRUE,FALSE))</formula>
    </cfRule>
  </conditionalFormatting>
  <conditionalFormatting sqref="H93">
    <cfRule type="expression" dxfId="5160" priority="725">
      <formula>IF(H93&lt;0, TRUE, IF(AND(H93&gt;0,V93=""),TRUE,FALSE))</formula>
    </cfRule>
  </conditionalFormatting>
  <conditionalFormatting sqref="J94">
    <cfRule type="expression" dxfId="5159" priority="711">
      <formula>IF(J94&lt;0, TRUE, IF(AND(J94&gt;0,X94=""),TRUE,FALSE))</formula>
    </cfRule>
  </conditionalFormatting>
  <conditionalFormatting sqref="J60">
    <cfRule type="expression" dxfId="5158" priority="708">
      <formula>IF(J60&lt;0, TRUE, IF(AND(J60&gt;0,X60=""),TRUE,FALSE))</formula>
    </cfRule>
  </conditionalFormatting>
  <conditionalFormatting sqref="J61">
    <cfRule type="expression" dxfId="5157" priority="707">
      <formula>IF(J61&lt;0, TRUE, IF(AND(J61&gt;0,X61=""),TRUE,FALSE))</formula>
    </cfRule>
  </conditionalFormatting>
  <conditionalFormatting sqref="J62">
    <cfRule type="expression" dxfId="5156" priority="706">
      <formula>IF(J62&lt;0, TRUE, IF(AND(J62&gt;0,X62=""),TRUE,FALSE))</formula>
    </cfRule>
  </conditionalFormatting>
  <conditionalFormatting sqref="J63">
    <cfRule type="expression" dxfId="5155" priority="705">
      <formula>IF(J63&lt;0, TRUE, IF(AND(J63&gt;0,X63=""),TRUE,FALSE))</formula>
    </cfRule>
  </conditionalFormatting>
  <conditionalFormatting sqref="J64">
    <cfRule type="expression" dxfId="5154" priority="704">
      <formula>IF(J64&lt;0, TRUE, IF(AND(J64&gt;0,X64=""),TRUE,FALSE))</formula>
    </cfRule>
  </conditionalFormatting>
  <conditionalFormatting sqref="J65">
    <cfRule type="expression" dxfId="5153" priority="703">
      <formula>IF(J65&lt;0, TRUE, IF(AND(J65&gt;0,X65=""),TRUE,FALSE))</formula>
    </cfRule>
  </conditionalFormatting>
  <conditionalFormatting sqref="J66">
    <cfRule type="expression" dxfId="5152" priority="702">
      <formula>IF(J66&lt;0, TRUE, IF(AND(J66&gt;0,X66=""),TRUE,FALSE))</formula>
    </cfRule>
  </conditionalFormatting>
  <conditionalFormatting sqref="J67">
    <cfRule type="expression" dxfId="5151" priority="701">
      <formula>IF(J67&lt;0, TRUE, IF(AND(J67&gt;0,X67=""),TRUE,FALSE))</formula>
    </cfRule>
  </conditionalFormatting>
  <conditionalFormatting sqref="J68">
    <cfRule type="expression" dxfId="5150" priority="700">
      <formula>IF(J68&lt;0, TRUE, IF(AND(J68&gt;0,X68=""),TRUE,FALSE))</formula>
    </cfRule>
  </conditionalFormatting>
  <conditionalFormatting sqref="J69">
    <cfRule type="expression" dxfId="5149" priority="699">
      <formula>IF(J69&lt;0, TRUE, IF(AND(J69&gt;0,X69=""),TRUE,FALSE))</formula>
    </cfRule>
  </conditionalFormatting>
  <conditionalFormatting sqref="J70">
    <cfRule type="expression" dxfId="5148" priority="698">
      <formula>IF(J70&lt;0, TRUE, IF(AND(J70&gt;0,X70=""),TRUE,FALSE))</formula>
    </cfRule>
  </conditionalFormatting>
  <conditionalFormatting sqref="J71">
    <cfRule type="expression" dxfId="5147" priority="697">
      <formula>IF(J71&lt;0, TRUE, IF(AND(J71&gt;0,X71=""),TRUE,FALSE))</formula>
    </cfRule>
  </conditionalFormatting>
  <conditionalFormatting sqref="J72">
    <cfRule type="expression" dxfId="5146" priority="696">
      <formula>IF(J72&lt;0, TRUE, IF(AND(J72&gt;0,X72=""),TRUE,FALSE))</formula>
    </cfRule>
  </conditionalFormatting>
  <conditionalFormatting sqref="J73">
    <cfRule type="expression" dxfId="5145" priority="695">
      <formula>IF(J73&lt;0, TRUE, IF(AND(J73&gt;0,X73=""),TRUE,FALSE))</formula>
    </cfRule>
  </conditionalFormatting>
  <conditionalFormatting sqref="J74">
    <cfRule type="expression" dxfId="5144" priority="694">
      <formula>IF(J74&lt;0, TRUE, IF(AND(J74&gt;0,X74=""),TRUE,FALSE))</formula>
    </cfRule>
  </conditionalFormatting>
  <conditionalFormatting sqref="J75">
    <cfRule type="expression" dxfId="5143" priority="693">
      <formula>IF(J75&lt;0, TRUE, IF(AND(J75&gt;0,X75=""),TRUE,FALSE))</formula>
    </cfRule>
  </conditionalFormatting>
  <conditionalFormatting sqref="J76">
    <cfRule type="expression" dxfId="5142" priority="692">
      <formula>IF(J76&lt;0, TRUE, IF(AND(J76&gt;0,X76=""),TRUE,FALSE))</formula>
    </cfRule>
  </conditionalFormatting>
  <conditionalFormatting sqref="J77">
    <cfRule type="expression" dxfId="5141" priority="691">
      <formula>IF(J77&lt;0, TRUE, IF(AND(J77&gt;0,X77=""),TRUE,FALSE))</formula>
    </cfRule>
  </conditionalFormatting>
  <conditionalFormatting sqref="J78">
    <cfRule type="expression" dxfId="5140" priority="690">
      <formula>IF(J78&lt;0, TRUE, IF(AND(J78&gt;0,X78=""),TRUE,FALSE))</formula>
    </cfRule>
  </conditionalFormatting>
  <conditionalFormatting sqref="J79">
    <cfRule type="expression" dxfId="5139" priority="689">
      <formula>IF(J79&lt;0, TRUE, IF(AND(J79&gt;0,X79=""),TRUE,FALSE))</formula>
    </cfRule>
  </conditionalFormatting>
  <conditionalFormatting sqref="J80">
    <cfRule type="expression" dxfId="5138" priority="688">
      <formula>IF(J80&lt;0, TRUE, IF(AND(J80&gt;0,X80=""),TRUE,FALSE))</formula>
    </cfRule>
  </conditionalFormatting>
  <conditionalFormatting sqref="J81">
    <cfRule type="expression" dxfId="5137" priority="687">
      <formula>IF(J81&lt;0, TRUE, IF(AND(J81&gt;0,X81=""),TRUE,FALSE))</formula>
    </cfRule>
  </conditionalFormatting>
  <conditionalFormatting sqref="J82">
    <cfRule type="expression" dxfId="5136" priority="686">
      <formula>IF(J82&lt;0, TRUE, IF(AND(J82&gt;0,X82=""),TRUE,FALSE))</formula>
    </cfRule>
  </conditionalFormatting>
  <conditionalFormatting sqref="J83">
    <cfRule type="expression" dxfId="5135" priority="685">
      <formula>IF(J83&lt;0, TRUE, IF(AND(J83&gt;0,X83=""),TRUE,FALSE))</formula>
    </cfRule>
  </conditionalFormatting>
  <conditionalFormatting sqref="J84">
    <cfRule type="expression" dxfId="5134" priority="684">
      <formula>IF(J84&lt;0, TRUE, IF(AND(J84&gt;0,X84=""),TRUE,FALSE))</formula>
    </cfRule>
  </conditionalFormatting>
  <conditionalFormatting sqref="J85">
    <cfRule type="expression" dxfId="5133" priority="683">
      <formula>IF(J85&lt;0, TRUE, IF(AND(J85&gt;0,X85=""),TRUE,FALSE))</formula>
    </cfRule>
  </conditionalFormatting>
  <conditionalFormatting sqref="J86">
    <cfRule type="expression" dxfId="5132" priority="682">
      <formula>IF(J86&lt;0, TRUE, IF(AND(J86&gt;0,X86=""),TRUE,FALSE))</formula>
    </cfRule>
  </conditionalFormatting>
  <conditionalFormatting sqref="J87">
    <cfRule type="expression" dxfId="5131" priority="681">
      <formula>IF(J87&lt;0, TRUE, IF(AND(J87&gt;0,X87=""),TRUE,FALSE))</formula>
    </cfRule>
  </conditionalFormatting>
  <conditionalFormatting sqref="J88">
    <cfRule type="expression" dxfId="5130" priority="680">
      <formula>IF(J88&lt;0, TRUE, IF(AND(J88&gt;0,X88=""),TRUE,FALSE))</formula>
    </cfRule>
  </conditionalFormatting>
  <conditionalFormatting sqref="J89">
    <cfRule type="expression" dxfId="5129" priority="679">
      <formula>IF(J89&lt;0, TRUE, IF(AND(J89&gt;0,X89=""),TRUE,FALSE))</formula>
    </cfRule>
  </conditionalFormatting>
  <conditionalFormatting sqref="J90">
    <cfRule type="expression" dxfId="5128" priority="678">
      <formula>IF(J90&lt;0, TRUE, IF(AND(J90&gt;0,X90=""),TRUE,FALSE))</formula>
    </cfRule>
  </conditionalFormatting>
  <conditionalFormatting sqref="J91">
    <cfRule type="expression" dxfId="5127" priority="677">
      <formula>IF(J91&lt;0, TRUE, IF(AND(J91&gt;0,X91=""),TRUE,FALSE))</formula>
    </cfRule>
  </conditionalFormatting>
  <conditionalFormatting sqref="J92">
    <cfRule type="expression" dxfId="5126" priority="676">
      <formula>IF(J92&lt;0, TRUE, IF(AND(J92&gt;0,X92=""),TRUE,FALSE))</formula>
    </cfRule>
  </conditionalFormatting>
  <conditionalFormatting sqref="J93">
    <cfRule type="expression" dxfId="5125" priority="675">
      <formula>IF(J93&lt;0, TRUE, IF(AND(J93&gt;0,X93=""),TRUE,FALSE))</formula>
    </cfRule>
  </conditionalFormatting>
  <conditionalFormatting sqref="L94">
    <cfRule type="expression" dxfId="5124" priority="661">
      <formula>IF(L94&lt;0, TRUE, IF(AND(L94&gt;0,Z94=""),TRUE,FALSE))</formula>
    </cfRule>
  </conditionalFormatting>
  <conditionalFormatting sqref="L60">
    <cfRule type="expression" dxfId="5123" priority="658">
      <formula>IF(L60&lt;0, TRUE, IF(AND(L60&gt;0,Z60=""),TRUE,FALSE))</formula>
    </cfRule>
  </conditionalFormatting>
  <conditionalFormatting sqref="L61">
    <cfRule type="expression" dxfId="5122" priority="657">
      <formula>IF(L61&lt;0, TRUE, IF(AND(L61&gt;0,Z61=""),TRUE,FALSE))</formula>
    </cfRule>
  </conditionalFormatting>
  <conditionalFormatting sqref="L62">
    <cfRule type="expression" dxfId="5121" priority="656">
      <formula>IF(L62&lt;0, TRUE, IF(AND(L62&gt;0,Z62=""),TRUE,FALSE))</formula>
    </cfRule>
  </conditionalFormatting>
  <conditionalFormatting sqref="L63">
    <cfRule type="expression" dxfId="5120" priority="655">
      <formula>IF(L63&lt;0, TRUE, IF(AND(L63&gt;0,Z63=""),TRUE,FALSE))</formula>
    </cfRule>
  </conditionalFormatting>
  <conditionalFormatting sqref="L64">
    <cfRule type="expression" dxfId="5119" priority="654">
      <formula>IF(L64&lt;0, TRUE, IF(AND(L64&gt;0,Z64=""),TRUE,FALSE))</formula>
    </cfRule>
  </conditionalFormatting>
  <conditionalFormatting sqref="L65">
    <cfRule type="expression" dxfId="5118" priority="653">
      <formula>IF(L65&lt;0, TRUE, IF(AND(L65&gt;0,Z65=""),TRUE,FALSE))</formula>
    </cfRule>
  </conditionalFormatting>
  <conditionalFormatting sqref="L66">
    <cfRule type="expression" dxfId="5117" priority="652">
      <formula>IF(L66&lt;0, TRUE, IF(AND(L66&gt;0,Z66=""),TRUE,FALSE))</formula>
    </cfRule>
  </conditionalFormatting>
  <conditionalFormatting sqref="L67">
    <cfRule type="expression" dxfId="5116" priority="651">
      <formula>IF(L67&lt;0, TRUE, IF(AND(L67&gt;0,Z67=""),TRUE,FALSE))</formula>
    </cfRule>
  </conditionalFormatting>
  <conditionalFormatting sqref="L68">
    <cfRule type="expression" dxfId="5115" priority="650">
      <formula>IF(L68&lt;0, TRUE, IF(AND(L68&gt;0,Z68=""),TRUE,FALSE))</formula>
    </cfRule>
  </conditionalFormatting>
  <conditionalFormatting sqref="L69">
    <cfRule type="expression" dxfId="5114" priority="649">
      <formula>IF(L69&lt;0, TRUE, IF(AND(L69&gt;0,Z69=""),TRUE,FALSE))</formula>
    </cfRule>
  </conditionalFormatting>
  <conditionalFormatting sqref="L70">
    <cfRule type="expression" dxfId="5113" priority="648">
      <formula>IF(L70&lt;0, TRUE, IF(AND(L70&gt;0,Z70=""),TRUE,FALSE))</formula>
    </cfRule>
  </conditionalFormatting>
  <conditionalFormatting sqref="L71">
    <cfRule type="expression" dxfId="5112" priority="647">
      <formula>IF(L71&lt;0, TRUE, IF(AND(L71&gt;0,Z71=""),TRUE,FALSE))</formula>
    </cfRule>
  </conditionalFormatting>
  <conditionalFormatting sqref="L72">
    <cfRule type="expression" dxfId="5111" priority="646">
      <formula>IF(L72&lt;0, TRUE, IF(AND(L72&gt;0,Z72=""),TRUE,FALSE))</formula>
    </cfRule>
  </conditionalFormatting>
  <conditionalFormatting sqref="L73">
    <cfRule type="expression" dxfId="5110" priority="645">
      <formula>IF(L73&lt;0, TRUE, IF(AND(L73&gt;0,Z73=""),TRUE,FALSE))</formula>
    </cfRule>
  </conditionalFormatting>
  <conditionalFormatting sqref="L74">
    <cfRule type="expression" dxfId="5109" priority="644">
      <formula>IF(L74&lt;0, TRUE, IF(AND(L74&gt;0,Z74=""),TRUE,FALSE))</formula>
    </cfRule>
  </conditionalFormatting>
  <conditionalFormatting sqref="L75">
    <cfRule type="expression" dxfId="5108" priority="643">
      <formula>IF(L75&lt;0, TRUE, IF(AND(L75&gt;0,Z75=""),TRUE,FALSE))</formula>
    </cfRule>
  </conditionalFormatting>
  <conditionalFormatting sqref="L76">
    <cfRule type="expression" dxfId="5107" priority="642">
      <formula>IF(L76&lt;0, TRUE, IF(AND(L76&gt;0,Z76=""),TRUE,FALSE))</formula>
    </cfRule>
  </conditionalFormatting>
  <conditionalFormatting sqref="L77">
    <cfRule type="expression" dxfId="5106" priority="641">
      <formula>IF(L77&lt;0, TRUE, IF(AND(L77&gt;0,Z77=""),TRUE,FALSE))</formula>
    </cfRule>
  </conditionalFormatting>
  <conditionalFormatting sqref="L78">
    <cfRule type="expression" dxfId="5105" priority="640">
      <formula>IF(L78&lt;0, TRUE, IF(AND(L78&gt;0,Z78=""),TRUE,FALSE))</formula>
    </cfRule>
  </conditionalFormatting>
  <conditionalFormatting sqref="L79">
    <cfRule type="expression" dxfId="5104" priority="639">
      <formula>IF(L79&lt;0, TRUE, IF(AND(L79&gt;0,Z79=""),TRUE,FALSE))</formula>
    </cfRule>
  </conditionalFormatting>
  <conditionalFormatting sqref="L80">
    <cfRule type="expression" dxfId="5103" priority="638">
      <formula>IF(L80&lt;0, TRUE, IF(AND(L80&gt;0,Z80=""),TRUE,FALSE))</formula>
    </cfRule>
  </conditionalFormatting>
  <conditionalFormatting sqref="L81">
    <cfRule type="expression" dxfId="5102" priority="637">
      <formula>IF(L81&lt;0, TRUE, IF(AND(L81&gt;0,Z81=""),TRUE,FALSE))</formula>
    </cfRule>
  </conditionalFormatting>
  <conditionalFormatting sqref="L82">
    <cfRule type="expression" dxfId="5101" priority="636">
      <formula>IF(L82&lt;0, TRUE, IF(AND(L82&gt;0,Z82=""),TRUE,FALSE))</formula>
    </cfRule>
  </conditionalFormatting>
  <conditionalFormatting sqref="L83">
    <cfRule type="expression" dxfId="5100" priority="635">
      <formula>IF(L83&lt;0, TRUE, IF(AND(L83&gt;0,Z83=""),TRUE,FALSE))</formula>
    </cfRule>
  </conditionalFormatting>
  <conditionalFormatting sqref="L84">
    <cfRule type="expression" dxfId="5099" priority="634">
      <formula>IF(L84&lt;0, TRUE, IF(AND(L84&gt;0,Z84=""),TRUE,FALSE))</formula>
    </cfRule>
  </conditionalFormatting>
  <conditionalFormatting sqref="L85">
    <cfRule type="expression" dxfId="5098" priority="633">
      <formula>IF(L85&lt;0, TRUE, IF(AND(L85&gt;0,Z85=""),TRUE,FALSE))</formula>
    </cfRule>
  </conditionalFormatting>
  <conditionalFormatting sqref="L86">
    <cfRule type="expression" dxfId="5097" priority="632">
      <formula>IF(L86&lt;0, TRUE, IF(AND(L86&gt;0,Z86=""),TRUE,FALSE))</formula>
    </cfRule>
  </conditionalFormatting>
  <conditionalFormatting sqref="L87">
    <cfRule type="expression" dxfId="5096" priority="631">
      <formula>IF(L87&lt;0, TRUE, IF(AND(L87&gt;0,Z87=""),TRUE,FALSE))</formula>
    </cfRule>
  </conditionalFormatting>
  <conditionalFormatting sqref="L88">
    <cfRule type="expression" dxfId="5095" priority="630">
      <formula>IF(L88&lt;0, TRUE, IF(AND(L88&gt;0,Z88=""),TRUE,FALSE))</formula>
    </cfRule>
  </conditionalFormatting>
  <conditionalFormatting sqref="L89">
    <cfRule type="expression" dxfId="5094" priority="629">
      <formula>IF(L89&lt;0, TRUE, IF(AND(L89&gt;0,Z89=""),TRUE,FALSE))</formula>
    </cfRule>
  </conditionalFormatting>
  <conditionalFormatting sqref="L90">
    <cfRule type="expression" dxfId="5093" priority="628">
      <formula>IF(L90&lt;0, TRUE, IF(AND(L90&gt;0,Z90=""),TRUE,FALSE))</formula>
    </cfRule>
  </conditionalFormatting>
  <conditionalFormatting sqref="L91">
    <cfRule type="expression" dxfId="5092" priority="627">
      <formula>IF(L91&lt;0, TRUE, IF(AND(L91&gt;0,Z91=""),TRUE,FALSE))</formula>
    </cfRule>
  </conditionalFormatting>
  <conditionalFormatting sqref="L92">
    <cfRule type="expression" dxfId="5091" priority="626">
      <formula>IF(L92&lt;0, TRUE, IF(AND(L92&gt;0,Z92=""),TRUE,FALSE))</formula>
    </cfRule>
  </conditionalFormatting>
  <conditionalFormatting sqref="L93">
    <cfRule type="expression" dxfId="5090" priority="625">
      <formula>IF(L93&lt;0, TRUE, IF(AND(L93&gt;0,Z93=""),TRUE,FALSE))</formula>
    </cfRule>
  </conditionalFormatting>
  <conditionalFormatting sqref="P94">
    <cfRule type="expression" dxfId="5089" priority="611">
      <formula>IF(P94&lt;0, TRUE, IF(AND(P94&gt;0,AD94=""),TRUE,FALSE))</formula>
    </cfRule>
  </conditionalFormatting>
  <conditionalFormatting sqref="P60">
    <cfRule type="expression" dxfId="5088" priority="608">
      <formula>IF(P60&lt;0, TRUE, IF(AND(P60&gt;0,AD60=""),TRUE,FALSE))</formula>
    </cfRule>
  </conditionalFormatting>
  <conditionalFormatting sqref="P61">
    <cfRule type="expression" dxfId="5087" priority="607">
      <formula>IF(P61&lt;0, TRUE, IF(AND(P61&gt;0,AD61=""),TRUE,FALSE))</formula>
    </cfRule>
  </conditionalFormatting>
  <conditionalFormatting sqref="P62">
    <cfRule type="expression" dxfId="5086" priority="606">
      <formula>IF(P62&lt;0, TRUE, IF(AND(P62&gt;0,AD62=""),TRUE,FALSE))</formula>
    </cfRule>
  </conditionalFormatting>
  <conditionalFormatting sqref="P63">
    <cfRule type="expression" dxfId="5085" priority="605">
      <formula>IF(P63&lt;0, TRUE, IF(AND(P63&gt;0,AD63=""),TRUE,FALSE))</formula>
    </cfRule>
  </conditionalFormatting>
  <conditionalFormatting sqref="P64">
    <cfRule type="expression" dxfId="5084" priority="604">
      <formula>IF(P64&lt;0, TRUE, IF(AND(P64&gt;0,AD64=""),TRUE,FALSE))</formula>
    </cfRule>
  </conditionalFormatting>
  <conditionalFormatting sqref="P65:P71">
    <cfRule type="expression" dxfId="5083" priority="603">
      <formula>IF(P65&lt;0, TRUE, IF(AND(P65&gt;0,AD65=""),TRUE,FALSE))</formula>
    </cfRule>
  </conditionalFormatting>
  <conditionalFormatting sqref="P72">
    <cfRule type="expression" dxfId="5082" priority="596">
      <formula>IF(P72&lt;0, TRUE, IF(AND(P72&gt;0,AD72=""),TRUE,FALSE))</formula>
    </cfRule>
  </conditionalFormatting>
  <conditionalFormatting sqref="P73">
    <cfRule type="expression" dxfId="5081" priority="595">
      <formula>IF(P73&lt;0, TRUE, IF(AND(P73&gt;0,AD73=""),TRUE,FALSE))</formula>
    </cfRule>
  </conditionalFormatting>
  <conditionalFormatting sqref="P74">
    <cfRule type="expression" dxfId="5080" priority="594">
      <formula>IF(P74&lt;0, TRUE, IF(AND(P74&gt;0,AD74=""),TRUE,FALSE))</formula>
    </cfRule>
  </conditionalFormatting>
  <conditionalFormatting sqref="P75">
    <cfRule type="expression" dxfId="5079" priority="593">
      <formula>IF(P75&lt;0, TRUE, IF(AND(P75&gt;0,AD75=""),TRUE,FALSE))</formula>
    </cfRule>
  </conditionalFormatting>
  <conditionalFormatting sqref="P76">
    <cfRule type="expression" dxfId="5078" priority="592">
      <formula>IF(P76&lt;0, TRUE, IF(AND(P76&gt;0,AD76=""),TRUE,FALSE))</formula>
    </cfRule>
  </conditionalFormatting>
  <conditionalFormatting sqref="P77">
    <cfRule type="expression" dxfId="5077" priority="591">
      <formula>IF(P77&lt;0, TRUE, IF(AND(P77&gt;0,AD77=""),TRUE,FALSE))</formula>
    </cfRule>
  </conditionalFormatting>
  <conditionalFormatting sqref="P78">
    <cfRule type="expression" dxfId="5076" priority="590">
      <formula>IF(P78&lt;0, TRUE, IF(AND(P78&gt;0,AD78=""),TRUE,FALSE))</formula>
    </cfRule>
  </conditionalFormatting>
  <conditionalFormatting sqref="P79">
    <cfRule type="expression" dxfId="5075" priority="589">
      <formula>IF(P79&lt;0, TRUE, IF(AND(P79&gt;0,AD79=""),TRUE,FALSE))</formula>
    </cfRule>
  </conditionalFormatting>
  <conditionalFormatting sqref="P80">
    <cfRule type="expression" dxfId="5074" priority="588">
      <formula>IF(P80&lt;0, TRUE, IF(AND(P80&gt;0,AD80=""),TRUE,FALSE))</formula>
    </cfRule>
  </conditionalFormatting>
  <conditionalFormatting sqref="P81">
    <cfRule type="expression" dxfId="5073" priority="587">
      <formula>IF(P81&lt;0, TRUE, IF(AND(P81&gt;0,AD81=""),TRUE,FALSE))</formula>
    </cfRule>
  </conditionalFormatting>
  <conditionalFormatting sqref="P82">
    <cfRule type="expression" dxfId="5072" priority="586">
      <formula>IF(P82&lt;0, TRUE, IF(AND(P82&gt;0,AD82=""),TRUE,FALSE))</formula>
    </cfRule>
  </conditionalFormatting>
  <conditionalFormatting sqref="P83">
    <cfRule type="expression" dxfId="5071" priority="585">
      <formula>IF(P83&lt;0, TRUE, IF(AND(P83&gt;0,AD83=""),TRUE,FALSE))</formula>
    </cfRule>
  </conditionalFormatting>
  <conditionalFormatting sqref="P84">
    <cfRule type="expression" dxfId="5070" priority="584">
      <formula>IF(P84&lt;0, TRUE, IF(AND(P84&gt;0,AD84=""),TRUE,FALSE))</formula>
    </cfRule>
  </conditionalFormatting>
  <conditionalFormatting sqref="P85">
    <cfRule type="expression" dxfId="5069" priority="583">
      <formula>IF(P85&lt;0, TRUE, IF(AND(P85&gt;0,AD85=""),TRUE,FALSE))</formula>
    </cfRule>
  </conditionalFormatting>
  <conditionalFormatting sqref="P86">
    <cfRule type="expression" dxfId="5068" priority="582">
      <formula>IF(P86&lt;0, TRUE, IF(AND(P86&gt;0,AD86=""),TRUE,FALSE))</formula>
    </cfRule>
  </conditionalFormatting>
  <conditionalFormatting sqref="P87">
    <cfRule type="expression" dxfId="5067" priority="581">
      <formula>IF(P87&lt;0, TRUE, IF(AND(P87&gt;0,AD87=""),TRUE,FALSE))</formula>
    </cfRule>
  </conditionalFormatting>
  <conditionalFormatting sqref="P88">
    <cfRule type="expression" dxfId="5066" priority="580">
      <formula>IF(P88&lt;0, TRUE, IF(AND(P88&gt;0,AD88=""),TRUE,FALSE))</formula>
    </cfRule>
  </conditionalFormatting>
  <conditionalFormatting sqref="P89">
    <cfRule type="expression" dxfId="5065" priority="579">
      <formula>IF(P89&lt;0, TRUE, IF(AND(P89&gt;0,AD89=""),TRUE,FALSE))</formula>
    </cfRule>
  </conditionalFormatting>
  <conditionalFormatting sqref="P90">
    <cfRule type="expression" dxfId="5064" priority="578">
      <formula>IF(P90&lt;0, TRUE, IF(AND(P90&gt;0,AD90=""),TRUE,FALSE))</formula>
    </cfRule>
  </conditionalFormatting>
  <conditionalFormatting sqref="P91">
    <cfRule type="expression" dxfId="5063" priority="577">
      <formula>IF(P91&lt;0, TRUE, IF(AND(P91&gt;0,AD91=""),TRUE,FALSE))</formula>
    </cfRule>
  </conditionalFormatting>
  <conditionalFormatting sqref="P92">
    <cfRule type="expression" dxfId="5062" priority="576">
      <formula>IF(P92&lt;0, TRUE, IF(AND(P92&gt;0,AD92=""),TRUE,FALSE))</formula>
    </cfRule>
  </conditionalFormatting>
  <conditionalFormatting sqref="P93">
    <cfRule type="expression" dxfId="5061" priority="575">
      <formula>IF(P93&lt;0, TRUE, IF(AND(P93&gt;0,AD93=""),TRUE,FALSE))</formula>
    </cfRule>
  </conditionalFormatting>
  <conditionalFormatting sqref="R94">
    <cfRule type="expression" dxfId="5060" priority="561">
      <formula>IF(R94&lt;0, TRUE, IF(AND(R94&gt;0,AF94=""),TRUE,FALSE))</formula>
    </cfRule>
  </conditionalFormatting>
  <conditionalFormatting sqref="R60">
    <cfRule type="expression" dxfId="5059" priority="558">
      <formula>IF(R60&lt;0, TRUE, IF(AND(R60&gt;0,AF60=""),TRUE,FALSE))</formula>
    </cfRule>
  </conditionalFormatting>
  <conditionalFormatting sqref="R61">
    <cfRule type="expression" dxfId="5058" priority="557">
      <formula>IF(R61&lt;0, TRUE, IF(AND(R61&gt;0,AF61=""),TRUE,FALSE))</formula>
    </cfRule>
  </conditionalFormatting>
  <conditionalFormatting sqref="R62">
    <cfRule type="expression" dxfId="5057" priority="556">
      <formula>IF(R62&lt;0, TRUE, IF(AND(R62&gt;0,AF62=""),TRUE,FALSE))</formula>
    </cfRule>
  </conditionalFormatting>
  <conditionalFormatting sqref="R63">
    <cfRule type="expression" dxfId="5056" priority="555">
      <formula>IF(R63&lt;0, TRUE, IF(AND(R63&gt;0,AF63=""),TRUE,FALSE))</formula>
    </cfRule>
  </conditionalFormatting>
  <conditionalFormatting sqref="R64">
    <cfRule type="expression" dxfId="5055" priority="554">
      <formula>IF(R64&lt;0, TRUE, IF(AND(R64&gt;0,AF64=""),TRUE,FALSE))</formula>
    </cfRule>
  </conditionalFormatting>
  <conditionalFormatting sqref="R65:R71">
    <cfRule type="expression" dxfId="5054" priority="553">
      <formula>IF(R65&lt;0, TRUE, IF(AND(R65&gt;0,AF65=""),TRUE,FALSE))</formula>
    </cfRule>
  </conditionalFormatting>
  <conditionalFormatting sqref="R72">
    <cfRule type="expression" dxfId="5053" priority="546">
      <formula>IF(R72&lt;0, TRUE, IF(AND(R72&gt;0,AF72=""),TRUE,FALSE))</formula>
    </cfRule>
  </conditionalFormatting>
  <conditionalFormatting sqref="R73">
    <cfRule type="expression" dxfId="5052" priority="545">
      <formula>IF(R73&lt;0, TRUE, IF(AND(R73&gt;0,AF73=""),TRUE,FALSE))</formula>
    </cfRule>
  </conditionalFormatting>
  <conditionalFormatting sqref="R74">
    <cfRule type="expression" dxfId="5051" priority="544">
      <formula>IF(R74&lt;0, TRUE, IF(AND(R74&gt;0,AF74=""),TRUE,FALSE))</formula>
    </cfRule>
  </conditionalFormatting>
  <conditionalFormatting sqref="R75">
    <cfRule type="expression" dxfId="5050" priority="543">
      <formula>IF(R75&lt;0, TRUE, IF(AND(R75&gt;0,AF75=""),TRUE,FALSE))</formula>
    </cfRule>
  </conditionalFormatting>
  <conditionalFormatting sqref="R76">
    <cfRule type="expression" dxfId="5049" priority="542">
      <formula>IF(R76&lt;0, TRUE, IF(AND(R76&gt;0,AF76=""),TRUE,FALSE))</formula>
    </cfRule>
  </conditionalFormatting>
  <conditionalFormatting sqref="R77">
    <cfRule type="expression" dxfId="5048" priority="541">
      <formula>IF(R77&lt;0, TRUE, IF(AND(R77&gt;0,AF77=""),TRUE,FALSE))</formula>
    </cfRule>
  </conditionalFormatting>
  <conditionalFormatting sqref="R78">
    <cfRule type="expression" dxfId="5047" priority="540">
      <formula>IF(R78&lt;0, TRUE, IF(AND(R78&gt;0,AF78=""),TRUE,FALSE))</formula>
    </cfRule>
  </conditionalFormatting>
  <conditionalFormatting sqref="R79">
    <cfRule type="expression" dxfId="5046" priority="539">
      <formula>IF(R79&lt;0, TRUE, IF(AND(R79&gt;0,AF79=""),TRUE,FALSE))</formula>
    </cfRule>
  </conditionalFormatting>
  <conditionalFormatting sqref="R80">
    <cfRule type="expression" dxfId="5045" priority="538">
      <formula>IF(R80&lt;0, TRUE, IF(AND(R80&gt;0,AF80=""),TRUE,FALSE))</formula>
    </cfRule>
  </conditionalFormatting>
  <conditionalFormatting sqref="R81">
    <cfRule type="expression" dxfId="5044" priority="537">
      <formula>IF(R81&lt;0, TRUE, IF(AND(R81&gt;0,AF81=""),TRUE,FALSE))</formula>
    </cfRule>
  </conditionalFormatting>
  <conditionalFormatting sqref="R82">
    <cfRule type="expression" dxfId="5043" priority="536">
      <formula>IF(R82&lt;0, TRUE, IF(AND(R82&gt;0,AF82=""),TRUE,FALSE))</formula>
    </cfRule>
  </conditionalFormatting>
  <conditionalFormatting sqref="R83">
    <cfRule type="expression" dxfId="5042" priority="535">
      <formula>IF(R83&lt;0, TRUE, IF(AND(R83&gt;0,AF83=""),TRUE,FALSE))</formula>
    </cfRule>
  </conditionalFormatting>
  <conditionalFormatting sqref="R84">
    <cfRule type="expression" dxfId="5041" priority="534">
      <formula>IF(R84&lt;0, TRUE, IF(AND(R84&gt;0,AF84=""),TRUE,FALSE))</formula>
    </cfRule>
  </conditionalFormatting>
  <conditionalFormatting sqref="R85">
    <cfRule type="expression" dxfId="5040" priority="533">
      <formula>IF(R85&lt;0, TRUE, IF(AND(R85&gt;0,AF85=""),TRUE,FALSE))</formula>
    </cfRule>
  </conditionalFormatting>
  <conditionalFormatting sqref="R86">
    <cfRule type="expression" dxfId="5039" priority="532">
      <formula>IF(R86&lt;0, TRUE, IF(AND(R86&gt;0,AF86=""),TRUE,FALSE))</formula>
    </cfRule>
  </conditionalFormatting>
  <conditionalFormatting sqref="R87">
    <cfRule type="expression" dxfId="5038" priority="531">
      <formula>IF(R87&lt;0, TRUE, IF(AND(R87&gt;0,AF87=""),TRUE,FALSE))</formula>
    </cfRule>
  </conditionalFormatting>
  <conditionalFormatting sqref="R88">
    <cfRule type="expression" dxfId="5037" priority="530">
      <formula>IF(R88&lt;0, TRUE, IF(AND(R88&gt;0,AF88=""),TRUE,FALSE))</formula>
    </cfRule>
  </conditionalFormatting>
  <conditionalFormatting sqref="R89">
    <cfRule type="expression" dxfId="5036" priority="529">
      <formula>IF(R89&lt;0, TRUE, IF(AND(R89&gt;0,AF89=""),TRUE,FALSE))</formula>
    </cfRule>
  </conditionalFormatting>
  <conditionalFormatting sqref="R90">
    <cfRule type="expression" dxfId="5035" priority="528">
      <formula>IF(R90&lt;0, TRUE, IF(AND(R90&gt;0,AF90=""),TRUE,FALSE))</formula>
    </cfRule>
  </conditionalFormatting>
  <conditionalFormatting sqref="R91">
    <cfRule type="expression" dxfId="5034" priority="527">
      <formula>IF(R91&lt;0, TRUE, IF(AND(R91&gt;0,AF91=""),TRUE,FALSE))</formula>
    </cfRule>
  </conditionalFormatting>
  <conditionalFormatting sqref="R92">
    <cfRule type="expression" dxfId="5033" priority="526">
      <formula>IF(R92&lt;0, TRUE, IF(AND(R92&gt;0,AF92=""),TRUE,FALSE))</formula>
    </cfRule>
  </conditionalFormatting>
  <conditionalFormatting sqref="R93">
    <cfRule type="expression" dxfId="5032" priority="525">
      <formula>IF(R93&lt;0, TRUE, IF(AND(R93&gt;0,AF93=""),TRUE,FALSE))</formula>
    </cfRule>
  </conditionalFormatting>
  <conditionalFormatting sqref="T94">
    <cfRule type="expression" dxfId="5031" priority="511">
      <formula>IF(T94&lt;0, TRUE, IF(AND(T94&gt;0,AH94=""),TRUE,FALSE))</formula>
    </cfRule>
  </conditionalFormatting>
  <conditionalFormatting sqref="T60">
    <cfRule type="expression" dxfId="5030" priority="508">
      <formula>IF(T60&lt;0, TRUE, IF(AND(T60&gt;0,AH60=""),TRUE,FALSE))</formula>
    </cfRule>
  </conditionalFormatting>
  <conditionalFormatting sqref="T61">
    <cfRule type="expression" dxfId="5029" priority="507">
      <formula>IF(T61&lt;0, TRUE, IF(AND(T61&gt;0,AH61=""),TRUE,FALSE))</formula>
    </cfRule>
  </conditionalFormatting>
  <conditionalFormatting sqref="T62">
    <cfRule type="expression" dxfId="5028" priority="506">
      <formula>IF(T62&lt;0, TRUE, IF(AND(T62&gt;0,AH62=""),TRUE,FALSE))</formula>
    </cfRule>
  </conditionalFormatting>
  <conditionalFormatting sqref="T63">
    <cfRule type="expression" dxfId="5027" priority="505">
      <formula>IF(T63&lt;0, TRUE, IF(AND(T63&gt;0,AH63=""),TRUE,FALSE))</formula>
    </cfRule>
  </conditionalFormatting>
  <conditionalFormatting sqref="T64">
    <cfRule type="expression" dxfId="5026" priority="504">
      <formula>IF(T64&lt;0, TRUE, IF(AND(T64&gt;0,AH64=""),TRUE,FALSE))</formula>
    </cfRule>
  </conditionalFormatting>
  <conditionalFormatting sqref="T65:T71">
    <cfRule type="expression" dxfId="5025" priority="503">
      <formula>IF(T65&lt;0, TRUE, IF(AND(T65&gt;0,AH65=""),TRUE,FALSE))</formula>
    </cfRule>
  </conditionalFormatting>
  <conditionalFormatting sqref="T72">
    <cfRule type="expression" dxfId="5024" priority="496">
      <formula>IF(T72&lt;0, TRUE, IF(AND(T72&gt;0,AH72=""),TRUE,FALSE))</formula>
    </cfRule>
  </conditionalFormatting>
  <conditionalFormatting sqref="T73">
    <cfRule type="expression" dxfId="5023" priority="495">
      <formula>IF(T73&lt;0, TRUE, IF(AND(T73&gt;0,AH73=""),TRUE,FALSE))</formula>
    </cfRule>
  </conditionalFormatting>
  <conditionalFormatting sqref="T74">
    <cfRule type="expression" dxfId="5022" priority="494">
      <formula>IF(T74&lt;0, TRUE, IF(AND(T74&gt;0,AH74=""),TRUE,FALSE))</formula>
    </cfRule>
  </conditionalFormatting>
  <conditionalFormatting sqref="T75">
    <cfRule type="expression" dxfId="5021" priority="493">
      <formula>IF(T75&lt;0, TRUE, IF(AND(T75&gt;0,AH75=""),TRUE,FALSE))</formula>
    </cfRule>
  </conditionalFormatting>
  <conditionalFormatting sqref="T76">
    <cfRule type="expression" dxfId="5020" priority="492">
      <formula>IF(T76&lt;0, TRUE, IF(AND(T76&gt;0,AH76=""),TRUE,FALSE))</formula>
    </cfRule>
  </conditionalFormatting>
  <conditionalFormatting sqref="T77">
    <cfRule type="expression" dxfId="5019" priority="491">
      <formula>IF(T77&lt;0, TRUE, IF(AND(T77&gt;0,AH77=""),TRUE,FALSE))</formula>
    </cfRule>
  </conditionalFormatting>
  <conditionalFormatting sqref="T78">
    <cfRule type="expression" dxfId="5018" priority="490">
      <formula>IF(T78&lt;0, TRUE, IF(AND(T78&gt;0,AH78=""),TRUE,FALSE))</formula>
    </cfRule>
  </conditionalFormatting>
  <conditionalFormatting sqref="T79">
    <cfRule type="expression" dxfId="5017" priority="489">
      <formula>IF(T79&lt;0, TRUE, IF(AND(T79&gt;0,AH79=""),TRUE,FALSE))</formula>
    </cfRule>
  </conditionalFormatting>
  <conditionalFormatting sqref="T80">
    <cfRule type="expression" dxfId="5016" priority="488">
      <formula>IF(T80&lt;0, TRUE, IF(AND(T80&gt;0,AH80=""),TRUE,FALSE))</formula>
    </cfRule>
  </conditionalFormatting>
  <conditionalFormatting sqref="T81">
    <cfRule type="expression" dxfId="5015" priority="487">
      <formula>IF(T81&lt;0, TRUE, IF(AND(T81&gt;0,AH81=""),TRUE,FALSE))</formula>
    </cfRule>
  </conditionalFormatting>
  <conditionalFormatting sqref="T82">
    <cfRule type="expression" dxfId="5014" priority="486">
      <formula>IF(T82&lt;0, TRUE, IF(AND(T82&gt;0,AH82=""),TRUE,FALSE))</formula>
    </cfRule>
  </conditionalFormatting>
  <conditionalFormatting sqref="T83">
    <cfRule type="expression" dxfId="5013" priority="485">
      <formula>IF(T83&lt;0, TRUE, IF(AND(T83&gt;0,AH83=""),TRUE,FALSE))</formula>
    </cfRule>
  </conditionalFormatting>
  <conditionalFormatting sqref="T84">
    <cfRule type="expression" dxfId="5012" priority="484">
      <formula>IF(T84&lt;0, TRUE, IF(AND(T84&gt;0,AH84=""),TRUE,FALSE))</formula>
    </cfRule>
  </conditionalFormatting>
  <conditionalFormatting sqref="T85">
    <cfRule type="expression" dxfId="5011" priority="483">
      <formula>IF(T85&lt;0, TRUE, IF(AND(T85&gt;0,AH85=""),TRUE,FALSE))</formula>
    </cfRule>
  </conditionalFormatting>
  <conditionalFormatting sqref="T86">
    <cfRule type="expression" dxfId="5010" priority="482">
      <formula>IF(T86&lt;0, TRUE, IF(AND(T86&gt;0,AH86=""),TRUE,FALSE))</formula>
    </cfRule>
  </conditionalFormatting>
  <conditionalFormatting sqref="T87">
    <cfRule type="expression" dxfId="5009" priority="481">
      <formula>IF(T87&lt;0, TRUE, IF(AND(T87&gt;0,AH87=""),TRUE,FALSE))</formula>
    </cfRule>
  </conditionalFormatting>
  <conditionalFormatting sqref="T88">
    <cfRule type="expression" dxfId="5008" priority="480">
      <formula>IF(T88&lt;0, TRUE, IF(AND(T88&gt;0,AH88=""),TRUE,FALSE))</formula>
    </cfRule>
  </conditionalFormatting>
  <conditionalFormatting sqref="T89">
    <cfRule type="expression" dxfId="5007" priority="479">
      <formula>IF(T89&lt;0, TRUE, IF(AND(T89&gt;0,AH89=""),TRUE,FALSE))</formula>
    </cfRule>
  </conditionalFormatting>
  <conditionalFormatting sqref="T90">
    <cfRule type="expression" dxfId="5006" priority="478">
      <formula>IF(T90&lt;0, TRUE, IF(AND(T90&gt;0,AH90=""),TRUE,FALSE))</formula>
    </cfRule>
  </conditionalFormatting>
  <conditionalFormatting sqref="T91">
    <cfRule type="expression" dxfId="5005" priority="477">
      <formula>IF(T91&lt;0, TRUE, IF(AND(T91&gt;0,AH91=""),TRUE,FALSE))</formula>
    </cfRule>
  </conditionalFormatting>
  <conditionalFormatting sqref="T92">
    <cfRule type="expression" dxfId="5004" priority="476">
      <formula>IF(T92&lt;0, TRUE, IF(AND(T92&gt;0,AH92=""),TRUE,FALSE))</formula>
    </cfRule>
  </conditionalFormatting>
  <conditionalFormatting sqref="T93">
    <cfRule type="expression" dxfId="5003" priority="475">
      <formula>IF(T93&lt;0, TRUE, IF(AND(T93&gt;0,AH93=""),TRUE,FALSE))</formula>
    </cfRule>
  </conditionalFormatting>
  <conditionalFormatting sqref="H99">
    <cfRule type="expression" dxfId="5002" priority="474">
      <formula>IF(H99&lt;0, TRUE, IF(AND(H99&gt;0,V99=""),TRUE,FALSE))</formula>
    </cfRule>
  </conditionalFormatting>
  <conditionalFormatting sqref="H100">
    <cfRule type="expression" dxfId="5001" priority="473">
      <formula>IF(H100&lt;0, TRUE, IF(AND(H100&gt;0,V100=""),TRUE,FALSE))</formula>
    </cfRule>
  </conditionalFormatting>
  <conditionalFormatting sqref="H101">
    <cfRule type="expression" dxfId="5000" priority="472">
      <formula>IF(H101&lt;0, TRUE, IF(AND(H101&gt;0,V101=""),TRUE,FALSE))</formula>
    </cfRule>
  </conditionalFormatting>
  <conditionalFormatting sqref="H102">
    <cfRule type="expression" dxfId="4999" priority="471">
      <formula>IF(H102&lt;0, TRUE, IF(AND(H102&gt;0,V102=""),TRUE,FALSE))</formula>
    </cfRule>
  </conditionalFormatting>
  <conditionalFormatting sqref="H103">
    <cfRule type="expression" dxfId="4998" priority="470">
      <formula>IF(H103&lt;0, TRUE, IF(AND(H103&gt;0,V103=""),TRUE,FALSE))</formula>
    </cfRule>
  </conditionalFormatting>
  <conditionalFormatting sqref="H104">
    <cfRule type="expression" dxfId="4997" priority="469">
      <formula>IF(H104&lt;0, TRUE, IF(AND(H104&gt;0,V104=""),TRUE,FALSE))</formula>
    </cfRule>
  </conditionalFormatting>
  <conditionalFormatting sqref="H105">
    <cfRule type="expression" dxfId="4996" priority="468">
      <formula>IF(H105&lt;0, TRUE, IF(AND(H105&gt;0,V105=""),TRUE,FALSE))</formula>
    </cfRule>
  </conditionalFormatting>
  <conditionalFormatting sqref="H106">
    <cfRule type="expression" dxfId="4995" priority="467">
      <formula>IF(H106&lt;0, TRUE, IF(AND(H106&gt;0,V106=""),TRUE,FALSE))</formula>
    </cfRule>
  </conditionalFormatting>
  <conditionalFormatting sqref="H107">
    <cfRule type="expression" dxfId="4994" priority="466">
      <formula>IF(H107&lt;0, TRUE, IF(AND(H107&gt;0,V107=""),TRUE,FALSE))</formula>
    </cfRule>
  </conditionalFormatting>
  <conditionalFormatting sqref="H108">
    <cfRule type="expression" dxfId="4993" priority="465">
      <formula>IF(H108&lt;0, TRUE, IF(AND(H108&gt;0,V108=""),TRUE,FALSE))</formula>
    </cfRule>
  </conditionalFormatting>
  <conditionalFormatting sqref="H109">
    <cfRule type="expression" dxfId="4992" priority="464">
      <formula>IF(H109&lt;0, TRUE, IF(AND(H109&gt;0,V109=""),TRUE,FALSE))</formula>
    </cfRule>
  </conditionalFormatting>
  <conditionalFormatting sqref="H110">
    <cfRule type="expression" dxfId="4991" priority="463">
      <formula>IF(H110&lt;0, TRUE, IF(AND(H110&gt;0,V110=""),TRUE,FALSE))</formula>
    </cfRule>
  </conditionalFormatting>
  <conditionalFormatting sqref="H111">
    <cfRule type="expression" dxfId="4990" priority="462">
      <formula>IF(H111&lt;0, TRUE, IF(AND(H111&gt;0,V111=""),TRUE,FALSE))</formula>
    </cfRule>
  </conditionalFormatting>
  <conditionalFormatting sqref="H112">
    <cfRule type="expression" dxfId="4989" priority="461">
      <formula>IF(H112&lt;0, TRUE, IF(AND(H112&gt;0,V112=""),TRUE,FALSE))</formula>
    </cfRule>
  </conditionalFormatting>
  <conditionalFormatting sqref="J99">
    <cfRule type="expression" dxfId="4988" priority="459">
      <formula>IF(J99&lt;0, TRUE, IF(AND(J99&gt;0,X99=""),TRUE,FALSE))</formula>
    </cfRule>
  </conditionalFormatting>
  <conditionalFormatting sqref="J100">
    <cfRule type="expression" dxfId="4987" priority="458">
      <formula>IF(J100&lt;0, TRUE, IF(AND(J100&gt;0,X100=""),TRUE,FALSE))</formula>
    </cfRule>
  </conditionalFormatting>
  <conditionalFormatting sqref="J101">
    <cfRule type="expression" dxfId="4986" priority="457">
      <formula>IF(J101&lt;0, TRUE, IF(AND(J101&gt;0,X101=""),TRUE,FALSE))</formula>
    </cfRule>
  </conditionalFormatting>
  <conditionalFormatting sqref="J102">
    <cfRule type="expression" dxfId="4985" priority="456">
      <formula>IF(J102&lt;0, TRUE, IF(AND(J102&gt;0,X102=""),TRUE,FALSE))</formula>
    </cfRule>
  </conditionalFormatting>
  <conditionalFormatting sqref="J103">
    <cfRule type="expression" dxfId="4984" priority="455">
      <formula>IF(J103&lt;0, TRUE, IF(AND(J103&gt;0,X103=""),TRUE,FALSE))</formula>
    </cfRule>
  </conditionalFormatting>
  <conditionalFormatting sqref="J104">
    <cfRule type="expression" dxfId="4983" priority="454">
      <formula>IF(J104&lt;0, TRUE, IF(AND(J104&gt;0,X104=""),TRUE,FALSE))</formula>
    </cfRule>
  </conditionalFormatting>
  <conditionalFormatting sqref="J105">
    <cfRule type="expression" dxfId="4982" priority="453">
      <formula>IF(J105&lt;0, TRUE, IF(AND(J105&gt;0,X105=""),TRUE,FALSE))</formula>
    </cfRule>
  </conditionalFormatting>
  <conditionalFormatting sqref="J106">
    <cfRule type="expression" dxfId="4981" priority="452">
      <formula>IF(J106&lt;0, TRUE, IF(AND(J106&gt;0,X106=""),TRUE,FALSE))</formula>
    </cfRule>
  </conditionalFormatting>
  <conditionalFormatting sqref="J107">
    <cfRule type="expression" dxfId="4980" priority="451">
      <formula>IF(J107&lt;0, TRUE, IF(AND(J107&gt;0,X107=""),TRUE,FALSE))</formula>
    </cfRule>
  </conditionalFormatting>
  <conditionalFormatting sqref="J108">
    <cfRule type="expression" dxfId="4979" priority="450">
      <formula>IF(J108&lt;0, TRUE, IF(AND(J108&gt;0,X108=""),TRUE,FALSE))</formula>
    </cfRule>
  </conditionalFormatting>
  <conditionalFormatting sqref="J109">
    <cfRule type="expression" dxfId="4978" priority="449">
      <formula>IF(J109&lt;0, TRUE, IF(AND(J109&gt;0,X109=""),TRUE,FALSE))</formula>
    </cfRule>
  </conditionalFormatting>
  <conditionalFormatting sqref="J110">
    <cfRule type="expression" dxfId="4977" priority="448">
      <formula>IF(J110&lt;0, TRUE, IF(AND(J110&gt;0,X110=""),TRUE,FALSE))</formula>
    </cfRule>
  </conditionalFormatting>
  <conditionalFormatting sqref="J111">
    <cfRule type="expression" dxfId="4976" priority="447">
      <formula>IF(J111&lt;0, TRUE, IF(AND(J111&gt;0,X111=""),TRUE,FALSE))</formula>
    </cfRule>
  </conditionalFormatting>
  <conditionalFormatting sqref="J112">
    <cfRule type="expression" dxfId="4975" priority="446">
      <formula>IF(J112&lt;0, TRUE, IF(AND(J112&gt;0,X112=""),TRUE,FALSE))</formula>
    </cfRule>
  </conditionalFormatting>
  <conditionalFormatting sqref="L99">
    <cfRule type="expression" dxfId="4974" priority="444">
      <formula>IF(L99&lt;0, TRUE, IF(AND(L99&gt;0,Z99=""),TRUE,FALSE))</formula>
    </cfRule>
  </conditionalFormatting>
  <conditionalFormatting sqref="L100">
    <cfRule type="expression" dxfId="4973" priority="443">
      <formula>IF(L100&lt;0, TRUE, IF(AND(L100&gt;0,Z100=""),TRUE,FALSE))</formula>
    </cfRule>
  </conditionalFormatting>
  <conditionalFormatting sqref="L101">
    <cfRule type="expression" dxfId="4972" priority="442">
      <formula>IF(L101&lt;0, TRUE, IF(AND(L101&gt;0,Z101=""),TRUE,FALSE))</formula>
    </cfRule>
  </conditionalFormatting>
  <conditionalFormatting sqref="L102">
    <cfRule type="expression" dxfId="4971" priority="441">
      <formula>IF(L102&lt;0, TRUE, IF(AND(L102&gt;0,Z102=""),TRUE,FALSE))</formula>
    </cfRule>
  </conditionalFormatting>
  <conditionalFormatting sqref="L103">
    <cfRule type="expression" dxfId="4970" priority="440">
      <formula>IF(L103&lt;0, TRUE, IF(AND(L103&gt;0,Z103=""),TRUE,FALSE))</formula>
    </cfRule>
  </conditionalFormatting>
  <conditionalFormatting sqref="L104">
    <cfRule type="expression" dxfId="4969" priority="439">
      <formula>IF(L104&lt;0, TRUE, IF(AND(L104&gt;0,Z104=""),TRUE,FALSE))</formula>
    </cfRule>
  </conditionalFormatting>
  <conditionalFormatting sqref="L105">
    <cfRule type="expression" dxfId="4968" priority="438">
      <formula>IF(L105&lt;0, TRUE, IF(AND(L105&gt;0,Z105=""),TRUE,FALSE))</formula>
    </cfRule>
  </conditionalFormatting>
  <conditionalFormatting sqref="L106">
    <cfRule type="expression" dxfId="4967" priority="437">
      <formula>IF(L106&lt;0, TRUE, IF(AND(L106&gt;0,Z106=""),TRUE,FALSE))</formula>
    </cfRule>
  </conditionalFormatting>
  <conditionalFormatting sqref="L107">
    <cfRule type="expression" dxfId="4966" priority="436">
      <formula>IF(L107&lt;0, TRUE, IF(AND(L107&gt;0,Z107=""),TRUE,FALSE))</formula>
    </cfRule>
  </conditionalFormatting>
  <conditionalFormatting sqref="L108">
    <cfRule type="expression" dxfId="4965" priority="435">
      <formula>IF(L108&lt;0, TRUE, IF(AND(L108&gt;0,Z108=""),TRUE,FALSE))</formula>
    </cfRule>
  </conditionalFormatting>
  <conditionalFormatting sqref="L109">
    <cfRule type="expression" dxfId="4964" priority="434">
      <formula>IF(L109&lt;0, TRUE, IF(AND(L109&gt;0,Z109=""),TRUE,FALSE))</formula>
    </cfRule>
  </conditionalFormatting>
  <conditionalFormatting sqref="L110">
    <cfRule type="expression" dxfId="4963" priority="433">
      <formula>IF(L110&lt;0, TRUE, IF(AND(L110&gt;0,Z110=""),TRUE,FALSE))</formula>
    </cfRule>
  </conditionalFormatting>
  <conditionalFormatting sqref="L111">
    <cfRule type="expression" dxfId="4962" priority="432">
      <formula>IF(L111&lt;0, TRUE, IF(AND(L111&gt;0,Z111=""),TRUE,FALSE))</formula>
    </cfRule>
  </conditionalFormatting>
  <conditionalFormatting sqref="L112">
    <cfRule type="expression" dxfId="4961" priority="431">
      <formula>IF(L112&lt;0, TRUE, IF(AND(L112&gt;0,Z112=""),TRUE,FALSE))</formula>
    </cfRule>
  </conditionalFormatting>
  <conditionalFormatting sqref="P99">
    <cfRule type="expression" dxfId="4960" priority="429">
      <formula>IF(P99&lt;0, TRUE, IF(AND(P99&gt;0,AD99=""),TRUE,FALSE))</formula>
    </cfRule>
  </conditionalFormatting>
  <conditionalFormatting sqref="P100">
    <cfRule type="expression" dxfId="4959" priority="428">
      <formula>IF(P100&lt;0, TRUE, IF(AND(P100&gt;0,AD100=""),TRUE,FALSE))</formula>
    </cfRule>
  </conditionalFormatting>
  <conditionalFormatting sqref="P101">
    <cfRule type="expression" dxfId="4958" priority="427">
      <formula>IF(P101&lt;0, TRUE, IF(AND(P101&gt;0,AD101=""),TRUE,FALSE))</formula>
    </cfRule>
  </conditionalFormatting>
  <conditionalFormatting sqref="P102">
    <cfRule type="expression" dxfId="4957" priority="426">
      <formula>IF(P102&lt;0, TRUE, IF(AND(P102&gt;0,AD102=""),TRUE,FALSE))</formula>
    </cfRule>
  </conditionalFormatting>
  <conditionalFormatting sqref="P103">
    <cfRule type="expression" dxfId="4956" priority="425">
      <formula>IF(P103&lt;0, TRUE, IF(AND(P103&gt;0,AD103=""),TRUE,FALSE))</formula>
    </cfRule>
  </conditionalFormatting>
  <conditionalFormatting sqref="P104">
    <cfRule type="expression" dxfId="4955" priority="424">
      <formula>IF(P104&lt;0, TRUE, IF(AND(P104&gt;0,AD104=""),TRUE,FALSE))</formula>
    </cfRule>
  </conditionalFormatting>
  <conditionalFormatting sqref="P105">
    <cfRule type="expression" dxfId="4954" priority="423">
      <formula>IF(P105&lt;0, TRUE, IF(AND(P105&gt;0,AD105=""),TRUE,FALSE))</formula>
    </cfRule>
  </conditionalFormatting>
  <conditionalFormatting sqref="P106">
    <cfRule type="expression" dxfId="4953" priority="422">
      <formula>IF(P106&lt;0, TRUE, IF(AND(P106&gt;0,AD106=""),TRUE,FALSE))</formula>
    </cfRule>
  </conditionalFormatting>
  <conditionalFormatting sqref="P107">
    <cfRule type="expression" dxfId="4952" priority="421">
      <formula>IF(P107&lt;0, TRUE, IF(AND(P107&gt;0,AD107=""),TRUE,FALSE))</formula>
    </cfRule>
  </conditionalFormatting>
  <conditionalFormatting sqref="P108">
    <cfRule type="expression" dxfId="4951" priority="420">
      <formula>IF(P108&lt;0, TRUE, IF(AND(P108&gt;0,AD108=""),TRUE,FALSE))</formula>
    </cfRule>
  </conditionalFormatting>
  <conditionalFormatting sqref="P109">
    <cfRule type="expression" dxfId="4950" priority="419">
      <formula>IF(P109&lt;0, TRUE, IF(AND(P109&gt;0,AD109=""),TRUE,FALSE))</formula>
    </cfRule>
  </conditionalFormatting>
  <conditionalFormatting sqref="P110">
    <cfRule type="expression" dxfId="4949" priority="418">
      <formula>IF(P110&lt;0, TRUE, IF(AND(P110&gt;0,AD110=""),TRUE,FALSE))</formula>
    </cfRule>
  </conditionalFormatting>
  <conditionalFormatting sqref="P111">
    <cfRule type="expression" dxfId="4948" priority="417">
      <formula>IF(P111&lt;0, TRUE, IF(AND(P111&gt;0,AD111=""),TRUE,FALSE))</formula>
    </cfRule>
  </conditionalFormatting>
  <conditionalFormatting sqref="P112">
    <cfRule type="expression" dxfId="4947" priority="416">
      <formula>IF(P112&lt;0, TRUE, IF(AND(P112&gt;0,AD112=""),TRUE,FALSE))</formula>
    </cfRule>
  </conditionalFormatting>
  <conditionalFormatting sqref="R99">
    <cfRule type="expression" dxfId="4946" priority="414">
      <formula>IF(R99&lt;0, TRUE, IF(AND(R99&gt;0,AF99=""),TRUE,FALSE))</formula>
    </cfRule>
  </conditionalFormatting>
  <conditionalFormatting sqref="R100">
    <cfRule type="expression" dxfId="4945" priority="413">
      <formula>IF(R100&lt;0, TRUE, IF(AND(R100&gt;0,AF100=""),TRUE,FALSE))</formula>
    </cfRule>
  </conditionalFormatting>
  <conditionalFormatting sqref="R101">
    <cfRule type="expression" dxfId="4944" priority="412">
      <formula>IF(R101&lt;0, TRUE, IF(AND(R101&gt;0,AF101=""),TRUE,FALSE))</formula>
    </cfRule>
  </conditionalFormatting>
  <conditionalFormatting sqref="R102">
    <cfRule type="expression" dxfId="4943" priority="411">
      <formula>IF(R102&lt;0, TRUE, IF(AND(R102&gt;0,AF102=""),TRUE,FALSE))</formula>
    </cfRule>
  </conditionalFormatting>
  <conditionalFormatting sqref="R103">
    <cfRule type="expression" dxfId="4942" priority="410">
      <formula>IF(R103&lt;0, TRUE, IF(AND(R103&gt;0,AF103=""),TRUE,FALSE))</formula>
    </cfRule>
  </conditionalFormatting>
  <conditionalFormatting sqref="R104">
    <cfRule type="expression" dxfId="4941" priority="409">
      <formula>IF(R104&lt;0, TRUE, IF(AND(R104&gt;0,AF104=""),TRUE,FALSE))</formula>
    </cfRule>
  </conditionalFormatting>
  <conditionalFormatting sqref="R105">
    <cfRule type="expression" dxfId="4940" priority="408">
      <formula>IF(R105&lt;0, TRUE, IF(AND(R105&gt;0,AF105=""),TRUE,FALSE))</formula>
    </cfRule>
  </conditionalFormatting>
  <conditionalFormatting sqref="R106">
    <cfRule type="expression" dxfId="4939" priority="407">
      <formula>IF(R106&lt;0, TRUE, IF(AND(R106&gt;0,AF106=""),TRUE,FALSE))</formula>
    </cfRule>
  </conditionalFormatting>
  <conditionalFormatting sqref="R107">
    <cfRule type="expression" dxfId="4938" priority="406">
      <formula>IF(R107&lt;0, TRUE, IF(AND(R107&gt;0,AF107=""),TRUE,FALSE))</formula>
    </cfRule>
  </conditionalFormatting>
  <conditionalFormatting sqref="R108">
    <cfRule type="expression" dxfId="4937" priority="405">
      <formula>IF(R108&lt;0, TRUE, IF(AND(R108&gt;0,AF108=""),TRUE,FALSE))</formula>
    </cfRule>
  </conditionalFormatting>
  <conditionalFormatting sqref="R109">
    <cfRule type="expression" dxfId="4936" priority="404">
      <formula>IF(R109&lt;0, TRUE, IF(AND(R109&gt;0,AF109=""),TRUE,FALSE))</formula>
    </cfRule>
  </conditionalFormatting>
  <conditionalFormatting sqref="R110">
    <cfRule type="expression" dxfId="4935" priority="403">
      <formula>IF(R110&lt;0, TRUE, IF(AND(R110&gt;0,AF110=""),TRUE,FALSE))</formula>
    </cfRule>
  </conditionalFormatting>
  <conditionalFormatting sqref="R111">
    <cfRule type="expression" dxfId="4934" priority="402">
      <formula>IF(R111&lt;0, TRUE, IF(AND(R111&gt;0,AF111=""),TRUE,FALSE))</formula>
    </cfRule>
  </conditionalFormatting>
  <conditionalFormatting sqref="R112">
    <cfRule type="expression" dxfId="4933" priority="401">
      <formula>IF(R112&lt;0, TRUE, IF(AND(R112&gt;0,AF112=""),TRUE,FALSE))</formula>
    </cfRule>
  </conditionalFormatting>
  <conditionalFormatting sqref="T99">
    <cfRule type="expression" dxfId="4932" priority="399">
      <formula>IF(T99&lt;0, TRUE, IF(AND(T99&gt;0,AH99=""),TRUE,FALSE))</formula>
    </cfRule>
  </conditionalFormatting>
  <conditionalFormatting sqref="T100">
    <cfRule type="expression" dxfId="4931" priority="398">
      <formula>IF(T100&lt;0, TRUE, IF(AND(T100&gt;0,AH100=""),TRUE,FALSE))</formula>
    </cfRule>
  </conditionalFormatting>
  <conditionalFormatting sqref="T101">
    <cfRule type="expression" dxfId="4930" priority="397">
      <formula>IF(T101&lt;0, TRUE, IF(AND(T101&gt;0,AH101=""),TRUE,FALSE))</formula>
    </cfRule>
  </conditionalFormatting>
  <conditionalFormatting sqref="T102">
    <cfRule type="expression" dxfId="4929" priority="396">
      <formula>IF(T102&lt;0, TRUE, IF(AND(T102&gt;0,AH102=""),TRUE,FALSE))</formula>
    </cfRule>
  </conditionalFormatting>
  <conditionalFormatting sqref="T103">
    <cfRule type="expression" dxfId="4928" priority="395">
      <formula>IF(T103&lt;0, TRUE, IF(AND(T103&gt;0,AH103=""),TRUE,FALSE))</formula>
    </cfRule>
  </conditionalFormatting>
  <conditionalFormatting sqref="T104">
    <cfRule type="expression" dxfId="4927" priority="394">
      <formula>IF(T104&lt;0, TRUE, IF(AND(T104&gt;0,AH104=""),TRUE,FALSE))</formula>
    </cfRule>
  </conditionalFormatting>
  <conditionalFormatting sqref="T105">
    <cfRule type="expression" dxfId="4926" priority="393">
      <formula>IF(T105&lt;0, TRUE, IF(AND(T105&gt;0,AH105=""),TRUE,FALSE))</formula>
    </cfRule>
  </conditionalFormatting>
  <conditionalFormatting sqref="T106">
    <cfRule type="expression" dxfId="4925" priority="392">
      <formula>IF(T106&lt;0, TRUE, IF(AND(T106&gt;0,AH106=""),TRUE,FALSE))</formula>
    </cfRule>
  </conditionalFormatting>
  <conditionalFormatting sqref="T107">
    <cfRule type="expression" dxfId="4924" priority="391">
      <formula>IF(T107&lt;0, TRUE, IF(AND(T107&gt;0,AH107=""),TRUE,FALSE))</formula>
    </cfRule>
  </conditionalFormatting>
  <conditionalFormatting sqref="T108">
    <cfRule type="expression" dxfId="4923" priority="390">
      <formula>IF(T108&lt;0, TRUE, IF(AND(T108&gt;0,AH108=""),TRUE,FALSE))</formula>
    </cfRule>
  </conditionalFormatting>
  <conditionalFormatting sqref="T109">
    <cfRule type="expression" dxfId="4922" priority="389">
      <formula>IF(T109&lt;0, TRUE, IF(AND(T109&gt;0,AH109=""),TRUE,FALSE))</formula>
    </cfRule>
  </conditionalFormatting>
  <conditionalFormatting sqref="T110">
    <cfRule type="expression" dxfId="4921" priority="388">
      <formula>IF(T110&lt;0, TRUE, IF(AND(T110&gt;0,AH110=""),TRUE,FALSE))</formula>
    </cfRule>
  </conditionalFormatting>
  <conditionalFormatting sqref="T111">
    <cfRule type="expression" dxfId="4920" priority="387">
      <formula>IF(T111&lt;0, TRUE, IF(AND(T111&gt;0,AH111=""),TRUE,FALSE))</formula>
    </cfRule>
  </conditionalFormatting>
  <conditionalFormatting sqref="T112">
    <cfRule type="expression" dxfId="4919" priority="386">
      <formula>IF(T112&lt;0, TRUE, IF(AND(T112&gt;0,AH112=""),TRUE,FALSE))</formula>
    </cfRule>
  </conditionalFormatting>
  <conditionalFormatting sqref="H113">
    <cfRule type="expression" dxfId="4918" priority="384">
      <formula>IF(H113&lt;0, TRUE, IF(AND(H113&gt;0,V113=""),TRUE,FALSE))</formula>
    </cfRule>
  </conditionalFormatting>
  <conditionalFormatting sqref="J113">
    <cfRule type="expression" dxfId="4917" priority="383">
      <formula>IF(J113&lt;0, TRUE, IF(AND(J113&gt;0,X113=""),TRUE,FALSE))</formula>
    </cfRule>
  </conditionalFormatting>
  <conditionalFormatting sqref="L113">
    <cfRule type="expression" dxfId="4916" priority="382">
      <formula>IF(L113&lt;0, TRUE, IF(AND(L113&gt;0,Z113=""),TRUE,FALSE))</formula>
    </cfRule>
  </conditionalFormatting>
  <conditionalFormatting sqref="P113">
    <cfRule type="expression" dxfId="4915" priority="381">
      <formula>IF(P113&lt;0, TRUE, IF(AND(P113&gt;0,AD113=""),TRUE,FALSE))</formula>
    </cfRule>
  </conditionalFormatting>
  <conditionalFormatting sqref="R113">
    <cfRule type="expression" dxfId="4914" priority="380">
      <formula>IF(R113&lt;0, TRUE, IF(AND(R113&gt;0,AF113=""),TRUE,FALSE))</formula>
    </cfRule>
  </conditionalFormatting>
  <conditionalFormatting sqref="T113">
    <cfRule type="expression" dxfId="4913" priority="379">
      <formula>IF(T113&lt;0, TRUE, IF(AND(T113&gt;0,AH113=""),TRUE,FALSE))</formula>
    </cfRule>
  </conditionalFormatting>
  <conditionalFormatting sqref="H118">
    <cfRule type="expression" dxfId="4912" priority="378">
      <formula>IF(H118&lt;0, TRUE, IF(AND(H118&gt;0,V118=""),TRUE,FALSE))</formula>
    </cfRule>
  </conditionalFormatting>
  <conditionalFormatting sqref="H119">
    <cfRule type="expression" dxfId="4911" priority="377">
      <formula>IF(H119&lt;0, TRUE, IF(AND(H119&gt;0,V119=""),TRUE,FALSE))</formula>
    </cfRule>
  </conditionalFormatting>
  <conditionalFormatting sqref="H120">
    <cfRule type="expression" dxfId="4910" priority="376">
      <formula>IF(H120&lt;0, TRUE, IF(AND(H120&gt;0,V120=""),TRUE,FALSE))</formula>
    </cfRule>
  </conditionalFormatting>
  <conditionalFormatting sqref="H121">
    <cfRule type="expression" dxfId="4909" priority="375">
      <formula>IF(H121&lt;0, TRUE, IF(AND(H121&gt;0,V121=""),TRUE,FALSE))</formula>
    </cfRule>
  </conditionalFormatting>
  <conditionalFormatting sqref="H122">
    <cfRule type="expression" dxfId="4908" priority="374">
      <formula>IF(H122&lt;0, TRUE, IF(AND(H122&gt;0,V122=""),TRUE,FALSE))</formula>
    </cfRule>
  </conditionalFormatting>
  <conditionalFormatting sqref="H123">
    <cfRule type="expression" dxfId="4907" priority="373">
      <formula>IF(H123&lt;0, TRUE, IF(AND(H123&gt;0,V123=""),TRUE,FALSE))</formula>
    </cfRule>
  </conditionalFormatting>
  <conditionalFormatting sqref="H124">
    <cfRule type="expression" dxfId="4906" priority="372">
      <formula>IF(H124&lt;0, TRUE, IF(AND(H124&gt;0,V124=""),TRUE,FALSE))</formula>
    </cfRule>
  </conditionalFormatting>
  <conditionalFormatting sqref="H125">
    <cfRule type="expression" dxfId="4905" priority="371">
      <formula>IF(H125&lt;0, TRUE, IF(AND(H125&gt;0,V125=""),TRUE,FALSE))</formula>
    </cfRule>
  </conditionalFormatting>
  <conditionalFormatting sqref="H126">
    <cfRule type="expression" dxfId="4904" priority="370">
      <formula>IF(H126&lt;0, TRUE, IF(AND(H126&gt;0,V126=""),TRUE,FALSE))</formula>
    </cfRule>
  </conditionalFormatting>
  <conditionalFormatting sqref="H127">
    <cfRule type="expression" dxfId="4903" priority="369">
      <formula>IF(H127&lt;0, TRUE, IF(AND(H127&gt;0,V127=""),TRUE,FALSE))</formula>
    </cfRule>
  </conditionalFormatting>
  <conditionalFormatting sqref="H128">
    <cfRule type="expression" dxfId="4902" priority="368">
      <formula>IF(H128&lt;0, TRUE, IF(AND(H128&gt;0,V128=""),TRUE,FALSE))</formula>
    </cfRule>
  </conditionalFormatting>
  <conditionalFormatting sqref="H129">
    <cfRule type="expression" dxfId="4901" priority="367">
      <formula>IF(H129&lt;0, TRUE, IF(AND(H129&gt;0,V129=""),TRUE,FALSE))</formula>
    </cfRule>
  </conditionalFormatting>
  <conditionalFormatting sqref="H130">
    <cfRule type="expression" dxfId="4900" priority="366">
      <formula>IF(H130&lt;0, TRUE, IF(AND(H130&gt;0,V130=""),TRUE,FALSE))</formula>
    </cfRule>
  </conditionalFormatting>
  <conditionalFormatting sqref="H131">
    <cfRule type="expression" dxfId="4899" priority="365">
      <formula>IF(H131&lt;0, TRUE, IF(AND(H131&gt;0,V131=""),TRUE,FALSE))</formula>
    </cfRule>
  </conditionalFormatting>
  <conditionalFormatting sqref="J118">
    <cfRule type="expression" dxfId="4898" priority="364">
      <formula>IF(J118&lt;0, TRUE, IF(AND(J118&gt;0,X118=""),TRUE,FALSE))</formula>
    </cfRule>
  </conditionalFormatting>
  <conditionalFormatting sqref="J119">
    <cfRule type="expression" dxfId="4897" priority="363">
      <formula>IF(J119&lt;0, TRUE, IF(AND(J119&gt;0,X119=""),TRUE,FALSE))</formula>
    </cfRule>
  </conditionalFormatting>
  <conditionalFormatting sqref="J120">
    <cfRule type="expression" dxfId="4896" priority="362">
      <formula>IF(J120&lt;0, TRUE, IF(AND(J120&gt;0,X120=""),TRUE,FALSE))</formula>
    </cfRule>
  </conditionalFormatting>
  <conditionalFormatting sqref="J121">
    <cfRule type="expression" dxfId="4895" priority="361">
      <formula>IF(J121&lt;0, TRUE, IF(AND(J121&gt;0,X121=""),TRUE,FALSE))</formula>
    </cfRule>
  </conditionalFormatting>
  <conditionalFormatting sqref="J122">
    <cfRule type="expression" dxfId="4894" priority="360">
      <formula>IF(J122&lt;0, TRUE, IF(AND(J122&gt;0,X122=""),TRUE,FALSE))</formula>
    </cfRule>
  </conditionalFormatting>
  <conditionalFormatting sqref="J123">
    <cfRule type="expression" dxfId="4893" priority="359">
      <formula>IF(J123&lt;0, TRUE, IF(AND(J123&gt;0,X123=""),TRUE,FALSE))</formula>
    </cfRule>
  </conditionalFormatting>
  <conditionalFormatting sqref="J124">
    <cfRule type="expression" dxfId="4892" priority="358">
      <formula>IF(J124&lt;0, TRUE, IF(AND(J124&gt;0,X124=""),TRUE,FALSE))</formula>
    </cfRule>
  </conditionalFormatting>
  <conditionalFormatting sqref="J125">
    <cfRule type="expression" dxfId="4891" priority="357">
      <formula>IF(J125&lt;0, TRUE, IF(AND(J125&gt;0,X125=""),TRUE,FALSE))</formula>
    </cfRule>
  </conditionalFormatting>
  <conditionalFormatting sqref="J126">
    <cfRule type="expression" dxfId="4890" priority="356">
      <formula>IF(J126&lt;0, TRUE, IF(AND(J126&gt;0,X126=""),TRUE,FALSE))</formula>
    </cfRule>
  </conditionalFormatting>
  <conditionalFormatting sqref="J127">
    <cfRule type="expression" dxfId="4889" priority="355">
      <formula>IF(J127&lt;0, TRUE, IF(AND(J127&gt;0,X127=""),TRUE,FALSE))</formula>
    </cfRule>
  </conditionalFormatting>
  <conditionalFormatting sqref="J128">
    <cfRule type="expression" dxfId="4888" priority="354">
      <formula>IF(J128&lt;0, TRUE, IF(AND(J128&gt;0,X128=""),TRUE,FALSE))</formula>
    </cfRule>
  </conditionalFormatting>
  <conditionalFormatting sqref="J129">
    <cfRule type="expression" dxfId="4887" priority="353">
      <formula>IF(J129&lt;0, TRUE, IF(AND(J129&gt;0,X129=""),TRUE,FALSE))</formula>
    </cfRule>
  </conditionalFormatting>
  <conditionalFormatting sqref="J130">
    <cfRule type="expression" dxfId="4886" priority="352">
      <formula>IF(J130&lt;0, TRUE, IF(AND(J130&gt;0,X130=""),TRUE,FALSE))</formula>
    </cfRule>
  </conditionalFormatting>
  <conditionalFormatting sqref="J131">
    <cfRule type="expression" dxfId="4885" priority="351">
      <formula>IF(J131&lt;0, TRUE, IF(AND(J131&gt;0,X131=""),TRUE,FALSE))</formula>
    </cfRule>
  </conditionalFormatting>
  <conditionalFormatting sqref="L118">
    <cfRule type="expression" dxfId="4884" priority="350">
      <formula>IF(L118&lt;0, TRUE, IF(AND(L118&gt;0,Z118=""),TRUE,FALSE))</formula>
    </cfRule>
  </conditionalFormatting>
  <conditionalFormatting sqref="L119">
    <cfRule type="expression" dxfId="4883" priority="349">
      <formula>IF(L119&lt;0, TRUE, IF(AND(L119&gt;0,Z119=""),TRUE,FALSE))</formula>
    </cfRule>
  </conditionalFormatting>
  <conditionalFormatting sqref="L120">
    <cfRule type="expression" dxfId="4882" priority="348">
      <formula>IF(L120&lt;0, TRUE, IF(AND(L120&gt;0,Z120=""),TRUE,FALSE))</formula>
    </cfRule>
  </conditionalFormatting>
  <conditionalFormatting sqref="L121">
    <cfRule type="expression" dxfId="4881" priority="347">
      <formula>IF(L121&lt;0, TRUE, IF(AND(L121&gt;0,Z121=""),TRUE,FALSE))</formula>
    </cfRule>
  </conditionalFormatting>
  <conditionalFormatting sqref="L122">
    <cfRule type="expression" dxfId="4880" priority="346">
      <formula>IF(L122&lt;0, TRUE, IF(AND(L122&gt;0,Z122=""),TRUE,FALSE))</formula>
    </cfRule>
  </conditionalFormatting>
  <conditionalFormatting sqref="L123">
    <cfRule type="expression" dxfId="4879" priority="345">
      <formula>IF(L123&lt;0, TRUE, IF(AND(L123&gt;0,Z123=""),TRUE,FALSE))</formula>
    </cfRule>
  </conditionalFormatting>
  <conditionalFormatting sqref="L124">
    <cfRule type="expression" dxfId="4878" priority="344">
      <formula>IF(L124&lt;0, TRUE, IF(AND(L124&gt;0,Z124=""),TRUE,FALSE))</formula>
    </cfRule>
  </conditionalFormatting>
  <conditionalFormatting sqref="L125">
    <cfRule type="expression" dxfId="4877" priority="343">
      <formula>IF(L125&lt;0, TRUE, IF(AND(L125&gt;0,Z125=""),TRUE,FALSE))</formula>
    </cfRule>
  </conditionalFormatting>
  <conditionalFormatting sqref="L126">
    <cfRule type="expression" dxfId="4876" priority="342">
      <formula>IF(L126&lt;0, TRUE, IF(AND(L126&gt;0,Z126=""),TRUE,FALSE))</formula>
    </cfRule>
  </conditionalFormatting>
  <conditionalFormatting sqref="L127">
    <cfRule type="expression" dxfId="4875" priority="341">
      <formula>IF(L127&lt;0, TRUE, IF(AND(L127&gt;0,Z127=""),TRUE,FALSE))</formula>
    </cfRule>
  </conditionalFormatting>
  <conditionalFormatting sqref="L128">
    <cfRule type="expression" dxfId="4874" priority="340">
      <formula>IF(L128&lt;0, TRUE, IF(AND(L128&gt;0,Z128=""),TRUE,FALSE))</formula>
    </cfRule>
  </conditionalFormatting>
  <conditionalFormatting sqref="L129">
    <cfRule type="expression" dxfId="4873" priority="339">
      <formula>IF(L129&lt;0, TRUE, IF(AND(L129&gt;0,Z129=""),TRUE,FALSE))</formula>
    </cfRule>
  </conditionalFormatting>
  <conditionalFormatting sqref="L130">
    <cfRule type="expression" dxfId="4872" priority="338">
      <formula>IF(L130&lt;0, TRUE, IF(AND(L130&gt;0,Z130=""),TRUE,FALSE))</formula>
    </cfRule>
  </conditionalFormatting>
  <conditionalFormatting sqref="L131">
    <cfRule type="expression" dxfId="4871" priority="337">
      <formula>IF(L131&lt;0, TRUE, IF(AND(L131&gt;0,Z131=""),TRUE,FALSE))</formula>
    </cfRule>
  </conditionalFormatting>
  <conditionalFormatting sqref="P118">
    <cfRule type="expression" dxfId="4870" priority="336">
      <formula>IF(P118&lt;0, TRUE, IF(AND(P118&gt;0,AD118=""),TRUE,FALSE))</formula>
    </cfRule>
  </conditionalFormatting>
  <conditionalFormatting sqref="P119">
    <cfRule type="expression" dxfId="4869" priority="335">
      <formula>IF(P119&lt;0, TRUE, IF(AND(P119&gt;0,AD119=""),TRUE,FALSE))</formula>
    </cfRule>
  </conditionalFormatting>
  <conditionalFormatting sqref="P120">
    <cfRule type="expression" dxfId="4868" priority="334">
      <formula>IF(P120&lt;0, TRUE, IF(AND(P120&gt;0,AD120=""),TRUE,FALSE))</formula>
    </cfRule>
  </conditionalFormatting>
  <conditionalFormatting sqref="P121">
    <cfRule type="expression" dxfId="4867" priority="333">
      <formula>IF(P121&lt;0, TRUE, IF(AND(P121&gt;0,AD121=""),TRUE,FALSE))</formula>
    </cfRule>
  </conditionalFormatting>
  <conditionalFormatting sqref="P122">
    <cfRule type="expression" dxfId="4866" priority="332">
      <formula>IF(P122&lt;0, TRUE, IF(AND(P122&gt;0,AD122=""),TRUE,FALSE))</formula>
    </cfRule>
  </conditionalFormatting>
  <conditionalFormatting sqref="P123">
    <cfRule type="expression" dxfId="4865" priority="331">
      <formula>IF(P123&lt;0, TRUE, IF(AND(P123&gt;0,AD123=""),TRUE,FALSE))</formula>
    </cfRule>
  </conditionalFormatting>
  <conditionalFormatting sqref="P124">
    <cfRule type="expression" dxfId="4864" priority="330">
      <formula>IF(P124&lt;0, TRUE, IF(AND(P124&gt;0,AD124=""),TRUE,FALSE))</formula>
    </cfRule>
  </conditionalFormatting>
  <conditionalFormatting sqref="P125">
    <cfRule type="expression" dxfId="4863" priority="329">
      <formula>IF(P125&lt;0, TRUE, IF(AND(P125&gt;0,AD125=""),TRUE,FALSE))</formula>
    </cfRule>
  </conditionalFormatting>
  <conditionalFormatting sqref="P126">
    <cfRule type="expression" dxfId="4862" priority="328">
      <formula>IF(P126&lt;0, TRUE, IF(AND(P126&gt;0,AD126=""),TRUE,FALSE))</formula>
    </cfRule>
  </conditionalFormatting>
  <conditionalFormatting sqref="P127">
    <cfRule type="expression" dxfId="4861" priority="327">
      <formula>IF(P127&lt;0, TRUE, IF(AND(P127&gt;0,AD127=""),TRUE,FALSE))</formula>
    </cfRule>
  </conditionalFormatting>
  <conditionalFormatting sqref="P128">
    <cfRule type="expression" dxfId="4860" priority="326">
      <formula>IF(P128&lt;0, TRUE, IF(AND(P128&gt;0,AD128=""),TRUE,FALSE))</formula>
    </cfRule>
  </conditionalFormatting>
  <conditionalFormatting sqref="P129">
    <cfRule type="expression" dxfId="4859" priority="325">
      <formula>IF(P129&lt;0, TRUE, IF(AND(P129&gt;0,AD129=""),TRUE,FALSE))</formula>
    </cfRule>
  </conditionalFormatting>
  <conditionalFormatting sqref="P130">
    <cfRule type="expression" dxfId="4858" priority="324">
      <formula>IF(P130&lt;0, TRUE, IF(AND(P130&gt;0,AD130=""),TRUE,FALSE))</formula>
    </cfRule>
  </conditionalFormatting>
  <conditionalFormatting sqref="P131">
    <cfRule type="expression" dxfId="4857" priority="323">
      <formula>IF(P131&lt;0, TRUE, IF(AND(P131&gt;0,AD131=""),TRUE,FALSE))</formula>
    </cfRule>
  </conditionalFormatting>
  <conditionalFormatting sqref="R118">
    <cfRule type="expression" dxfId="4856" priority="322">
      <formula>IF(R118&lt;0, TRUE, IF(AND(R118&gt;0,AF118=""),TRUE,FALSE))</formula>
    </cfRule>
  </conditionalFormatting>
  <conditionalFormatting sqref="R119">
    <cfRule type="expression" dxfId="4855" priority="321">
      <formula>IF(R119&lt;0, TRUE, IF(AND(R119&gt;0,AF119=""),TRUE,FALSE))</formula>
    </cfRule>
  </conditionalFormatting>
  <conditionalFormatting sqref="R120">
    <cfRule type="expression" dxfId="4854" priority="320">
      <formula>IF(R120&lt;0, TRUE, IF(AND(R120&gt;0,AF120=""),TRUE,FALSE))</formula>
    </cfRule>
  </conditionalFormatting>
  <conditionalFormatting sqref="R121">
    <cfRule type="expression" dxfId="4853" priority="319">
      <formula>IF(R121&lt;0, TRUE, IF(AND(R121&gt;0,AF121=""),TRUE,FALSE))</formula>
    </cfRule>
  </conditionalFormatting>
  <conditionalFormatting sqref="R122">
    <cfRule type="expression" dxfId="4852" priority="318">
      <formula>IF(R122&lt;0, TRUE, IF(AND(R122&gt;0,AF122=""),TRUE,FALSE))</formula>
    </cfRule>
  </conditionalFormatting>
  <conditionalFormatting sqref="R123">
    <cfRule type="expression" dxfId="4851" priority="317">
      <formula>IF(R123&lt;0, TRUE, IF(AND(R123&gt;0,AF123=""),TRUE,FALSE))</formula>
    </cfRule>
  </conditionalFormatting>
  <conditionalFormatting sqref="R124">
    <cfRule type="expression" dxfId="4850" priority="316">
      <formula>IF(R124&lt;0, TRUE, IF(AND(R124&gt;0,AF124=""),TRUE,FALSE))</formula>
    </cfRule>
  </conditionalFormatting>
  <conditionalFormatting sqref="R125">
    <cfRule type="expression" dxfId="4849" priority="315">
      <formula>IF(R125&lt;0, TRUE, IF(AND(R125&gt;0,AF125=""),TRUE,FALSE))</formula>
    </cfRule>
  </conditionalFormatting>
  <conditionalFormatting sqref="R126">
    <cfRule type="expression" dxfId="4848" priority="314">
      <formula>IF(R126&lt;0, TRUE, IF(AND(R126&gt;0,AF126=""),TRUE,FALSE))</formula>
    </cfRule>
  </conditionalFormatting>
  <conditionalFormatting sqref="R127">
    <cfRule type="expression" dxfId="4847" priority="313">
      <formula>IF(R127&lt;0, TRUE, IF(AND(R127&gt;0,AF127=""),TRUE,FALSE))</formula>
    </cfRule>
  </conditionalFormatting>
  <conditionalFormatting sqref="R128">
    <cfRule type="expression" dxfId="4846" priority="312">
      <formula>IF(R128&lt;0, TRUE, IF(AND(R128&gt;0,AF128=""),TRUE,FALSE))</formula>
    </cfRule>
  </conditionalFormatting>
  <conditionalFormatting sqref="R129">
    <cfRule type="expression" dxfId="4845" priority="311">
      <formula>IF(R129&lt;0, TRUE, IF(AND(R129&gt;0,AF129=""),TRUE,FALSE))</formula>
    </cfRule>
  </conditionalFormatting>
  <conditionalFormatting sqref="R130">
    <cfRule type="expression" dxfId="4844" priority="310">
      <formula>IF(R130&lt;0, TRUE, IF(AND(R130&gt;0,AF130=""),TRUE,FALSE))</formula>
    </cfRule>
  </conditionalFormatting>
  <conditionalFormatting sqref="R131">
    <cfRule type="expression" dxfId="4843" priority="309">
      <formula>IF(R131&lt;0, TRUE, IF(AND(R131&gt;0,AF131=""),TRUE,FALSE))</formula>
    </cfRule>
  </conditionalFormatting>
  <conditionalFormatting sqref="T118">
    <cfRule type="expression" dxfId="4842" priority="308">
      <formula>IF(T118&lt;0, TRUE, IF(AND(T118&gt;0,AH118=""),TRUE,FALSE))</formula>
    </cfRule>
  </conditionalFormatting>
  <conditionalFormatting sqref="T119">
    <cfRule type="expression" dxfId="4841" priority="307">
      <formula>IF(T119&lt;0, TRUE, IF(AND(T119&gt;0,AH119=""),TRUE,FALSE))</formula>
    </cfRule>
  </conditionalFormatting>
  <conditionalFormatting sqref="T120">
    <cfRule type="expression" dxfId="4840" priority="306">
      <formula>IF(T120&lt;0, TRUE, IF(AND(T120&gt;0,AH120=""),TRUE,FALSE))</formula>
    </cfRule>
  </conditionalFormatting>
  <conditionalFormatting sqref="T121">
    <cfRule type="expression" dxfId="4839" priority="305">
      <formula>IF(T121&lt;0, TRUE, IF(AND(T121&gt;0,AH121=""),TRUE,FALSE))</formula>
    </cfRule>
  </conditionalFormatting>
  <conditionalFormatting sqref="T122">
    <cfRule type="expression" dxfId="4838" priority="304">
      <formula>IF(T122&lt;0, TRUE, IF(AND(T122&gt;0,AH122=""),TRUE,FALSE))</formula>
    </cfRule>
  </conditionalFormatting>
  <conditionalFormatting sqref="T123">
    <cfRule type="expression" dxfId="4837" priority="303">
      <formula>IF(T123&lt;0, TRUE, IF(AND(T123&gt;0,AH123=""),TRUE,FALSE))</formula>
    </cfRule>
  </conditionalFormatting>
  <conditionalFormatting sqref="T124">
    <cfRule type="expression" dxfId="4836" priority="302">
      <formula>IF(T124&lt;0, TRUE, IF(AND(T124&gt;0,AH124=""),TRUE,FALSE))</formula>
    </cfRule>
  </conditionalFormatting>
  <conditionalFormatting sqref="T125">
    <cfRule type="expression" dxfId="4835" priority="301">
      <formula>IF(T125&lt;0, TRUE, IF(AND(T125&gt;0,AH125=""),TRUE,FALSE))</formula>
    </cfRule>
  </conditionalFormatting>
  <conditionalFormatting sqref="T126">
    <cfRule type="expression" dxfId="4834" priority="300">
      <formula>IF(T126&lt;0, TRUE, IF(AND(T126&gt;0,AH126=""),TRUE,FALSE))</formula>
    </cfRule>
  </conditionalFormatting>
  <conditionalFormatting sqref="T127">
    <cfRule type="expression" dxfId="4833" priority="299">
      <formula>IF(T127&lt;0, TRUE, IF(AND(T127&gt;0,AH127=""),TRUE,FALSE))</formula>
    </cfRule>
  </conditionalFormatting>
  <conditionalFormatting sqref="T128">
    <cfRule type="expression" dxfId="4832" priority="298">
      <formula>IF(T128&lt;0, TRUE, IF(AND(T128&gt;0,AH128=""),TRUE,FALSE))</formula>
    </cfRule>
  </conditionalFormatting>
  <conditionalFormatting sqref="T129">
    <cfRule type="expression" dxfId="4831" priority="297">
      <formula>IF(T129&lt;0, TRUE, IF(AND(T129&gt;0,AH129=""),TRUE,FALSE))</formula>
    </cfRule>
  </conditionalFormatting>
  <conditionalFormatting sqref="T130">
    <cfRule type="expression" dxfId="4830" priority="296">
      <formula>IF(T130&lt;0, TRUE, IF(AND(T130&gt;0,AH130=""),TRUE,FALSE))</formula>
    </cfRule>
  </conditionalFormatting>
  <conditionalFormatting sqref="T131">
    <cfRule type="expression" dxfId="4829" priority="295">
      <formula>IF(T131&lt;0, TRUE, IF(AND(T131&gt;0,AH131=""),TRUE,FALSE))</formula>
    </cfRule>
  </conditionalFormatting>
  <conditionalFormatting sqref="H132">
    <cfRule type="expression" dxfId="4828" priority="294">
      <formula>IF(H132&lt;0, TRUE, IF(AND(H132&gt;0,V132=""),TRUE,FALSE))</formula>
    </cfRule>
  </conditionalFormatting>
  <conditionalFormatting sqref="J132">
    <cfRule type="expression" dxfId="4827" priority="293">
      <formula>IF(J132&lt;0, TRUE, IF(AND(J132&gt;0,X132=""),TRUE,FALSE))</formula>
    </cfRule>
  </conditionalFormatting>
  <conditionalFormatting sqref="L132">
    <cfRule type="expression" dxfId="4826" priority="292">
      <formula>IF(L132&lt;0, TRUE, IF(AND(L132&gt;0,Z132=""),TRUE,FALSE))</formula>
    </cfRule>
  </conditionalFormatting>
  <conditionalFormatting sqref="P132">
    <cfRule type="expression" dxfId="4825" priority="291">
      <formula>IF(P132&lt;0, TRUE, IF(AND(P132&gt;0,AD132=""),TRUE,FALSE))</formula>
    </cfRule>
  </conditionalFormatting>
  <conditionalFormatting sqref="R132">
    <cfRule type="expression" dxfId="4824" priority="290">
      <formula>IF(R132&lt;0, TRUE, IF(AND(R132&gt;0,AF132=""),TRUE,FALSE))</formula>
    </cfRule>
  </conditionalFormatting>
  <conditionalFormatting sqref="T132">
    <cfRule type="expression" dxfId="4823" priority="289">
      <formula>IF(T132&lt;0, TRUE, IF(AND(T132&gt;0,AH132=""),TRUE,FALSE))</formula>
    </cfRule>
  </conditionalFormatting>
  <conditionalFormatting sqref="H137">
    <cfRule type="expression" dxfId="4822" priority="228">
      <formula>IF(H137&lt;0, TRUE, IF(AND(H137&gt;0,V137=""),TRUE,FALSE))</formula>
    </cfRule>
  </conditionalFormatting>
  <conditionalFormatting sqref="H138">
    <cfRule type="expression" dxfId="4821" priority="227">
      <formula>IF(H138&lt;0, TRUE, IF(AND(H138&gt;0,V138=""),TRUE,FALSE))</formula>
    </cfRule>
  </conditionalFormatting>
  <conditionalFormatting sqref="H139">
    <cfRule type="expression" dxfId="4820" priority="226">
      <formula>IF(H139&lt;0, TRUE, IF(AND(H139&gt;0,V139=""),TRUE,FALSE))</formula>
    </cfRule>
  </conditionalFormatting>
  <conditionalFormatting sqref="H140">
    <cfRule type="expression" dxfId="4819" priority="225">
      <formula>IF(H140&lt;0, TRUE, IF(AND(H140&gt;0,V140=""),TRUE,FALSE))</formula>
    </cfRule>
  </conditionalFormatting>
  <conditionalFormatting sqref="H141">
    <cfRule type="expression" dxfId="4818" priority="224">
      <formula>IF(H141&lt;0, TRUE, IF(AND(H141&gt;0,V141=""),TRUE,FALSE))</formula>
    </cfRule>
  </conditionalFormatting>
  <conditionalFormatting sqref="J137">
    <cfRule type="expression" dxfId="4817" priority="223">
      <formula>IF(J137&lt;0, TRUE, IF(AND(J137&gt;0,X137=""),TRUE,FALSE))</formula>
    </cfRule>
  </conditionalFormatting>
  <conditionalFormatting sqref="J138">
    <cfRule type="expression" dxfId="4816" priority="222">
      <formula>IF(J138&lt;0, TRUE, IF(AND(J138&gt;0,X138=""),TRUE,FALSE))</formula>
    </cfRule>
  </conditionalFormatting>
  <conditionalFormatting sqref="J139">
    <cfRule type="expression" dxfId="4815" priority="221">
      <formula>IF(J139&lt;0, TRUE, IF(AND(J139&gt;0,X139=""),TRUE,FALSE))</formula>
    </cfRule>
  </conditionalFormatting>
  <conditionalFormatting sqref="J140">
    <cfRule type="expression" dxfId="4814" priority="220">
      <formula>IF(J140&lt;0, TRUE, IF(AND(J140&gt;0,X140=""),TRUE,FALSE))</formula>
    </cfRule>
  </conditionalFormatting>
  <conditionalFormatting sqref="J141">
    <cfRule type="expression" dxfId="4813" priority="219">
      <formula>IF(J141&lt;0, TRUE, IF(AND(J141&gt;0,X141=""),TRUE,FALSE))</formula>
    </cfRule>
  </conditionalFormatting>
  <conditionalFormatting sqref="L137">
    <cfRule type="expression" dxfId="4812" priority="218">
      <formula>IF(L137&lt;0, TRUE, IF(AND(L137&gt;0,Z137=""),TRUE,FALSE))</formula>
    </cfRule>
  </conditionalFormatting>
  <conditionalFormatting sqref="L138">
    <cfRule type="expression" dxfId="4811" priority="217">
      <formula>IF(L138&lt;0, TRUE, IF(AND(L138&gt;0,Z138=""),TRUE,FALSE))</formula>
    </cfRule>
  </conditionalFormatting>
  <conditionalFormatting sqref="L139">
    <cfRule type="expression" dxfId="4810" priority="216">
      <formula>IF(L139&lt;0, TRUE, IF(AND(L139&gt;0,Z139=""),TRUE,FALSE))</formula>
    </cfRule>
  </conditionalFormatting>
  <conditionalFormatting sqref="L140">
    <cfRule type="expression" dxfId="4809" priority="215">
      <formula>IF(L140&lt;0, TRUE, IF(AND(L140&gt;0,Z140=""),TRUE,FALSE))</formula>
    </cfRule>
  </conditionalFormatting>
  <conditionalFormatting sqref="L141">
    <cfRule type="expression" dxfId="4808" priority="214">
      <formula>IF(L141&lt;0, TRUE, IF(AND(L141&gt;0,Z141=""),TRUE,FALSE))</formula>
    </cfRule>
  </conditionalFormatting>
  <conditionalFormatting sqref="P137">
    <cfRule type="expression" dxfId="4807" priority="213">
      <formula>IF(P137&lt;0, TRUE, IF(AND(P137&gt;0,AD137=""),TRUE,FALSE))</formula>
    </cfRule>
  </conditionalFormatting>
  <conditionalFormatting sqref="P138">
    <cfRule type="expression" dxfId="4806" priority="212">
      <formula>IF(P138&lt;0, TRUE, IF(AND(P138&gt;0,AD138=""),TRUE,FALSE))</formula>
    </cfRule>
  </conditionalFormatting>
  <conditionalFormatting sqref="P139">
    <cfRule type="expression" dxfId="4805" priority="211">
      <formula>IF(P139&lt;0, TRUE, IF(AND(P139&gt;0,AD139=""),TRUE,FALSE))</formula>
    </cfRule>
  </conditionalFormatting>
  <conditionalFormatting sqref="P140">
    <cfRule type="expression" dxfId="4804" priority="210">
      <formula>IF(P140&lt;0, TRUE, IF(AND(P140&gt;0,AD140=""),TRUE,FALSE))</formula>
    </cfRule>
  </conditionalFormatting>
  <conditionalFormatting sqref="P141">
    <cfRule type="expression" dxfId="4803" priority="209">
      <formula>IF(P141&lt;0, TRUE, IF(AND(P141&gt;0,AD141=""),TRUE,FALSE))</formula>
    </cfRule>
  </conditionalFormatting>
  <conditionalFormatting sqref="R137">
    <cfRule type="expression" dxfId="4802" priority="208">
      <formula>IF(R137&lt;0, TRUE, IF(AND(R137&gt;0,AF137=""),TRUE,FALSE))</formula>
    </cfRule>
  </conditionalFormatting>
  <conditionalFormatting sqref="R138">
    <cfRule type="expression" dxfId="4801" priority="207">
      <formula>IF(R138&lt;0, TRUE, IF(AND(R138&gt;0,AF138=""),TRUE,FALSE))</formula>
    </cfRule>
  </conditionalFormatting>
  <conditionalFormatting sqref="R139">
    <cfRule type="expression" dxfId="4800" priority="206">
      <formula>IF(R139&lt;0, TRUE, IF(AND(R139&gt;0,AF139=""),TRUE,FALSE))</formula>
    </cfRule>
  </conditionalFormatting>
  <conditionalFormatting sqref="R140">
    <cfRule type="expression" dxfId="4799" priority="205">
      <formula>IF(R140&lt;0, TRUE, IF(AND(R140&gt;0,AF140=""),TRUE,FALSE))</formula>
    </cfRule>
  </conditionalFormatting>
  <conditionalFormatting sqref="R141">
    <cfRule type="expression" dxfId="4798" priority="204">
      <formula>IF(R141&lt;0, TRUE, IF(AND(R141&gt;0,AF141=""),TRUE,FALSE))</formula>
    </cfRule>
  </conditionalFormatting>
  <conditionalFormatting sqref="T137">
    <cfRule type="expression" dxfId="4797" priority="203">
      <formula>IF(T137&lt;0, TRUE, IF(AND(T137&gt;0,AH137=""),TRUE,FALSE))</formula>
    </cfRule>
  </conditionalFormatting>
  <conditionalFormatting sqref="T138">
    <cfRule type="expression" dxfId="4796" priority="202">
      <formula>IF(T138&lt;0, TRUE, IF(AND(T138&gt;0,AH138=""),TRUE,FALSE))</formula>
    </cfRule>
  </conditionalFormatting>
  <conditionalFormatting sqref="T139">
    <cfRule type="expression" dxfId="4795" priority="201">
      <formula>IF(T139&lt;0, TRUE, IF(AND(T139&gt;0,AH139=""),TRUE,FALSE))</formula>
    </cfRule>
  </conditionalFormatting>
  <conditionalFormatting sqref="T140">
    <cfRule type="expression" dxfId="4794" priority="200">
      <formula>IF(T140&lt;0, TRUE, IF(AND(T140&gt;0,AH140=""),TRUE,FALSE))</formula>
    </cfRule>
  </conditionalFormatting>
  <conditionalFormatting sqref="T141">
    <cfRule type="expression" dxfId="4793" priority="199">
      <formula>IF(T141&lt;0, TRUE, IF(AND(T141&gt;0,AH141=""),TRUE,FALSE))</formula>
    </cfRule>
  </conditionalFormatting>
  <conditionalFormatting sqref="H142">
    <cfRule type="expression" dxfId="4792" priority="198">
      <formula>IF(H142&lt;0, TRUE, IF(AND(H142&gt;0,V142=""),TRUE,FALSE))</formula>
    </cfRule>
  </conditionalFormatting>
  <conditionalFormatting sqref="H143">
    <cfRule type="expression" dxfId="4791" priority="197">
      <formula>IF(H143&lt;0, TRUE, IF(AND(H143&gt;0,V143=""),TRUE,FALSE))</formula>
    </cfRule>
  </conditionalFormatting>
  <conditionalFormatting sqref="H144">
    <cfRule type="expression" dxfId="4790" priority="196">
      <formula>IF(H144&lt;0, TRUE, IF(AND(H144&gt;0,V144=""),TRUE,FALSE))</formula>
    </cfRule>
  </conditionalFormatting>
  <conditionalFormatting sqref="H145">
    <cfRule type="expression" dxfId="4789" priority="195">
      <formula>IF(H145&lt;0, TRUE, IF(AND(H145&gt;0,V145=""),TRUE,FALSE))</formula>
    </cfRule>
  </conditionalFormatting>
  <conditionalFormatting sqref="H146">
    <cfRule type="expression" dxfId="4788" priority="194">
      <formula>IF(H146&lt;0, TRUE, IF(AND(H146&gt;0,V146=""),TRUE,FALSE))</formula>
    </cfRule>
  </conditionalFormatting>
  <conditionalFormatting sqref="J142">
    <cfRule type="expression" dxfId="4787" priority="193">
      <formula>IF(J142&lt;0, TRUE, IF(AND(J142&gt;0,X142=""),TRUE,FALSE))</formula>
    </cfRule>
  </conditionalFormatting>
  <conditionalFormatting sqref="J143">
    <cfRule type="expression" dxfId="4786" priority="192">
      <formula>IF(J143&lt;0, TRUE, IF(AND(J143&gt;0,X143=""),TRUE,FALSE))</formula>
    </cfRule>
  </conditionalFormatting>
  <conditionalFormatting sqref="J144">
    <cfRule type="expression" dxfId="4785" priority="191">
      <formula>IF(J144&lt;0, TRUE, IF(AND(J144&gt;0,X144=""),TRUE,FALSE))</formula>
    </cfRule>
  </conditionalFormatting>
  <conditionalFormatting sqref="J145">
    <cfRule type="expression" dxfId="4784" priority="190">
      <formula>IF(J145&lt;0, TRUE, IF(AND(J145&gt;0,X145=""),TRUE,FALSE))</formula>
    </cfRule>
  </conditionalFormatting>
  <conditionalFormatting sqref="J146">
    <cfRule type="expression" dxfId="4783" priority="189">
      <formula>IF(J146&lt;0, TRUE, IF(AND(J146&gt;0,X146=""),TRUE,FALSE))</formula>
    </cfRule>
  </conditionalFormatting>
  <conditionalFormatting sqref="L142">
    <cfRule type="expression" dxfId="4782" priority="188">
      <formula>IF(L142&lt;0, TRUE, IF(AND(L142&gt;0,Z142=""),TRUE,FALSE))</formula>
    </cfRule>
  </conditionalFormatting>
  <conditionalFormatting sqref="L143">
    <cfRule type="expression" dxfId="4781" priority="187">
      <formula>IF(L143&lt;0, TRUE, IF(AND(L143&gt;0,Z143=""),TRUE,FALSE))</formula>
    </cfRule>
  </conditionalFormatting>
  <conditionalFormatting sqref="L144">
    <cfRule type="expression" dxfId="4780" priority="186">
      <formula>IF(L144&lt;0, TRUE, IF(AND(L144&gt;0,Z144=""),TRUE,FALSE))</formula>
    </cfRule>
  </conditionalFormatting>
  <conditionalFormatting sqref="L145">
    <cfRule type="expression" dxfId="4779" priority="185">
      <formula>IF(L145&lt;0, TRUE, IF(AND(L145&gt;0,Z145=""),TRUE,FALSE))</formula>
    </cfRule>
  </conditionalFormatting>
  <conditionalFormatting sqref="L146">
    <cfRule type="expression" dxfId="4778" priority="184">
      <formula>IF(L146&lt;0, TRUE, IF(AND(L146&gt;0,Z146=""),TRUE,FALSE))</formula>
    </cfRule>
  </conditionalFormatting>
  <conditionalFormatting sqref="P142">
    <cfRule type="expression" dxfId="4777" priority="183">
      <formula>IF(P142&lt;0, TRUE, IF(AND(P142&gt;0,AD142=""),TRUE,FALSE))</formula>
    </cfRule>
  </conditionalFormatting>
  <conditionalFormatting sqref="P143">
    <cfRule type="expression" dxfId="4776" priority="182">
      <formula>IF(P143&lt;0, TRUE, IF(AND(P143&gt;0,AD143=""),TRUE,FALSE))</formula>
    </cfRule>
  </conditionalFormatting>
  <conditionalFormatting sqref="P144">
    <cfRule type="expression" dxfId="4775" priority="181">
      <formula>IF(P144&lt;0, TRUE, IF(AND(P144&gt;0,AD144=""),TRUE,FALSE))</formula>
    </cfRule>
  </conditionalFormatting>
  <conditionalFormatting sqref="P145">
    <cfRule type="expression" dxfId="4774" priority="180">
      <formula>IF(P145&lt;0, TRUE, IF(AND(P145&gt;0,AD145=""),TRUE,FALSE))</formula>
    </cfRule>
  </conditionalFormatting>
  <conditionalFormatting sqref="P146">
    <cfRule type="expression" dxfId="4773" priority="179">
      <formula>IF(P146&lt;0, TRUE, IF(AND(P146&gt;0,AD146=""),TRUE,FALSE))</formula>
    </cfRule>
  </conditionalFormatting>
  <conditionalFormatting sqref="R142">
    <cfRule type="expression" dxfId="4772" priority="178">
      <formula>IF(R142&lt;0, TRUE, IF(AND(R142&gt;0,AF142=""),TRUE,FALSE))</formula>
    </cfRule>
  </conditionalFormatting>
  <conditionalFormatting sqref="R143">
    <cfRule type="expression" dxfId="4771" priority="177">
      <formula>IF(R143&lt;0, TRUE, IF(AND(R143&gt;0,AF143=""),TRUE,FALSE))</formula>
    </cfRule>
  </conditionalFormatting>
  <conditionalFormatting sqref="R144">
    <cfRule type="expression" dxfId="4770" priority="176">
      <formula>IF(R144&lt;0, TRUE, IF(AND(R144&gt;0,AF144=""),TRUE,FALSE))</formula>
    </cfRule>
  </conditionalFormatting>
  <conditionalFormatting sqref="R145">
    <cfRule type="expression" dxfId="4769" priority="175">
      <formula>IF(R145&lt;0, TRUE, IF(AND(R145&gt;0,AF145=""),TRUE,FALSE))</formula>
    </cfRule>
  </conditionalFormatting>
  <conditionalFormatting sqref="R146">
    <cfRule type="expression" dxfId="4768" priority="174">
      <formula>IF(R146&lt;0, TRUE, IF(AND(R146&gt;0,AF146=""),TRUE,FALSE))</formula>
    </cfRule>
  </conditionalFormatting>
  <conditionalFormatting sqref="T142">
    <cfRule type="expression" dxfId="4767" priority="173">
      <formula>IF(T142&lt;0, TRUE, IF(AND(T142&gt;0,AH142=""),TRUE,FALSE))</formula>
    </cfRule>
  </conditionalFormatting>
  <conditionalFormatting sqref="T143">
    <cfRule type="expression" dxfId="4766" priority="172">
      <formula>IF(T143&lt;0, TRUE, IF(AND(T143&gt;0,AH143=""),TRUE,FALSE))</formula>
    </cfRule>
  </conditionalFormatting>
  <conditionalFormatting sqref="T144">
    <cfRule type="expression" dxfId="4765" priority="171">
      <formula>IF(T144&lt;0, TRUE, IF(AND(T144&gt;0,AH144=""),TRUE,FALSE))</formula>
    </cfRule>
  </conditionalFormatting>
  <conditionalFormatting sqref="T145">
    <cfRule type="expression" dxfId="4764" priority="170">
      <formula>IF(T145&lt;0, TRUE, IF(AND(T145&gt;0,AH145=""),TRUE,FALSE))</formula>
    </cfRule>
  </conditionalFormatting>
  <conditionalFormatting sqref="T146">
    <cfRule type="expression" dxfId="4763" priority="169">
      <formula>IF(T146&lt;0, TRUE, IF(AND(T146&gt;0,AH146=""),TRUE,FALSE))</formula>
    </cfRule>
  </conditionalFormatting>
  <conditionalFormatting sqref="H147">
    <cfRule type="expression" dxfId="4762" priority="168">
      <formula>IF(H147&lt;0, TRUE, IF(AND(H147&gt;0,V147=""),TRUE,FALSE))</formula>
    </cfRule>
  </conditionalFormatting>
  <conditionalFormatting sqref="H148">
    <cfRule type="expression" dxfId="4761" priority="167">
      <formula>IF(H148&lt;0, TRUE, IF(AND(H148&gt;0,V148=""),TRUE,FALSE))</formula>
    </cfRule>
  </conditionalFormatting>
  <conditionalFormatting sqref="H149">
    <cfRule type="expression" dxfId="4760" priority="166">
      <formula>IF(H149&lt;0, TRUE, IF(AND(H149&gt;0,V149=""),TRUE,FALSE))</formula>
    </cfRule>
  </conditionalFormatting>
  <conditionalFormatting sqref="H150">
    <cfRule type="expression" dxfId="4759" priority="165">
      <formula>IF(H150&lt;0, TRUE, IF(AND(H150&gt;0,V150=""),TRUE,FALSE))</formula>
    </cfRule>
  </conditionalFormatting>
  <conditionalFormatting sqref="H151">
    <cfRule type="expression" dxfId="4758" priority="164">
      <formula>IF(H151&lt;0, TRUE, IF(AND(H151&gt;0,V151=""),TRUE,FALSE))</formula>
    </cfRule>
  </conditionalFormatting>
  <conditionalFormatting sqref="J147">
    <cfRule type="expression" dxfId="4757" priority="163">
      <formula>IF(J147&lt;0, TRUE, IF(AND(J147&gt;0,X147=""),TRUE,FALSE))</formula>
    </cfRule>
  </conditionalFormatting>
  <conditionalFormatting sqref="J148">
    <cfRule type="expression" dxfId="4756" priority="162">
      <formula>IF(J148&lt;0, TRUE, IF(AND(J148&gt;0,X148=""),TRUE,FALSE))</formula>
    </cfRule>
  </conditionalFormatting>
  <conditionalFormatting sqref="J149">
    <cfRule type="expression" dxfId="4755" priority="161">
      <formula>IF(J149&lt;0, TRUE, IF(AND(J149&gt;0,X149=""),TRUE,FALSE))</formula>
    </cfRule>
  </conditionalFormatting>
  <conditionalFormatting sqref="J150">
    <cfRule type="expression" dxfId="4754" priority="160">
      <formula>IF(J150&lt;0, TRUE, IF(AND(J150&gt;0,X150=""),TRUE,FALSE))</formula>
    </cfRule>
  </conditionalFormatting>
  <conditionalFormatting sqref="J151">
    <cfRule type="expression" dxfId="4753" priority="159">
      <formula>IF(J151&lt;0, TRUE, IF(AND(J151&gt;0,X151=""),TRUE,FALSE))</formula>
    </cfRule>
  </conditionalFormatting>
  <conditionalFormatting sqref="L147">
    <cfRule type="expression" dxfId="4752" priority="158">
      <formula>IF(L147&lt;0, TRUE, IF(AND(L147&gt;0,Z147=""),TRUE,FALSE))</formula>
    </cfRule>
  </conditionalFormatting>
  <conditionalFormatting sqref="L148">
    <cfRule type="expression" dxfId="4751" priority="157">
      <formula>IF(L148&lt;0, TRUE, IF(AND(L148&gt;0,Z148=""),TRUE,FALSE))</formula>
    </cfRule>
  </conditionalFormatting>
  <conditionalFormatting sqref="L149">
    <cfRule type="expression" dxfId="4750" priority="156">
      <formula>IF(L149&lt;0, TRUE, IF(AND(L149&gt;0,Z149=""),TRUE,FALSE))</formula>
    </cfRule>
  </conditionalFormatting>
  <conditionalFormatting sqref="L150">
    <cfRule type="expression" dxfId="4749" priority="155">
      <formula>IF(L150&lt;0, TRUE, IF(AND(L150&gt;0,Z150=""),TRUE,FALSE))</formula>
    </cfRule>
  </conditionalFormatting>
  <conditionalFormatting sqref="L151">
    <cfRule type="expression" dxfId="4748" priority="154">
      <formula>IF(L151&lt;0, TRUE, IF(AND(L151&gt;0,Z151=""),TRUE,FALSE))</formula>
    </cfRule>
  </conditionalFormatting>
  <conditionalFormatting sqref="P147">
    <cfRule type="expression" dxfId="4747" priority="153">
      <formula>IF(P147&lt;0, TRUE, IF(AND(P147&gt;0,AD147=""),TRUE,FALSE))</formula>
    </cfRule>
  </conditionalFormatting>
  <conditionalFormatting sqref="P148">
    <cfRule type="expression" dxfId="4746" priority="152">
      <formula>IF(P148&lt;0, TRUE, IF(AND(P148&gt;0,AD148=""),TRUE,FALSE))</formula>
    </cfRule>
  </conditionalFormatting>
  <conditionalFormatting sqref="P149">
    <cfRule type="expression" dxfId="4745" priority="151">
      <formula>IF(P149&lt;0, TRUE, IF(AND(P149&gt;0,AD149=""),TRUE,FALSE))</formula>
    </cfRule>
  </conditionalFormatting>
  <conditionalFormatting sqref="P150">
    <cfRule type="expression" dxfId="4744" priority="150">
      <formula>IF(P150&lt;0, TRUE, IF(AND(P150&gt;0,AD150=""),TRUE,FALSE))</formula>
    </cfRule>
  </conditionalFormatting>
  <conditionalFormatting sqref="P151">
    <cfRule type="expression" dxfId="4743" priority="149">
      <formula>IF(P151&lt;0, TRUE, IF(AND(P151&gt;0,AD151=""),TRUE,FALSE))</formula>
    </cfRule>
  </conditionalFormatting>
  <conditionalFormatting sqref="R147">
    <cfRule type="expression" dxfId="4742" priority="148">
      <formula>IF(R147&lt;0, TRUE, IF(AND(R147&gt;0,AF147=""),TRUE,FALSE))</formula>
    </cfRule>
  </conditionalFormatting>
  <conditionalFormatting sqref="R148">
    <cfRule type="expression" dxfId="4741" priority="147">
      <formula>IF(R148&lt;0, TRUE, IF(AND(R148&gt;0,AF148=""),TRUE,FALSE))</formula>
    </cfRule>
  </conditionalFormatting>
  <conditionalFormatting sqref="R149">
    <cfRule type="expression" dxfId="4740" priority="146">
      <formula>IF(R149&lt;0, TRUE, IF(AND(R149&gt;0,AF149=""),TRUE,FALSE))</formula>
    </cfRule>
  </conditionalFormatting>
  <conditionalFormatting sqref="R150">
    <cfRule type="expression" dxfId="4739" priority="145">
      <formula>IF(R150&lt;0, TRUE, IF(AND(R150&gt;0,AF150=""),TRUE,FALSE))</formula>
    </cfRule>
  </conditionalFormatting>
  <conditionalFormatting sqref="R151">
    <cfRule type="expression" dxfId="4738" priority="144">
      <formula>IF(R151&lt;0, TRUE, IF(AND(R151&gt;0,AF151=""),TRUE,FALSE))</formula>
    </cfRule>
  </conditionalFormatting>
  <conditionalFormatting sqref="T147">
    <cfRule type="expression" dxfId="4737" priority="143">
      <formula>IF(T147&lt;0, TRUE, IF(AND(T147&gt;0,AH147=""),TRUE,FALSE))</formula>
    </cfRule>
  </conditionalFormatting>
  <conditionalFormatting sqref="T148">
    <cfRule type="expression" dxfId="4736" priority="142">
      <formula>IF(T148&lt;0, TRUE, IF(AND(T148&gt;0,AH148=""),TRUE,FALSE))</formula>
    </cfRule>
  </conditionalFormatting>
  <conditionalFormatting sqref="T149">
    <cfRule type="expression" dxfId="4735" priority="141">
      <formula>IF(T149&lt;0, TRUE, IF(AND(T149&gt;0,AH149=""),TRUE,FALSE))</formula>
    </cfRule>
  </conditionalFormatting>
  <conditionalFormatting sqref="T150">
    <cfRule type="expression" dxfId="4734" priority="140">
      <formula>IF(T150&lt;0, TRUE, IF(AND(T150&gt;0,AH150=""),TRUE,FALSE))</formula>
    </cfRule>
  </conditionalFormatting>
  <conditionalFormatting sqref="T151">
    <cfRule type="expression" dxfId="4733" priority="139">
      <formula>IF(T151&lt;0, TRUE, IF(AND(T151&gt;0,AH151=""),TRUE,FALSE))</formula>
    </cfRule>
  </conditionalFormatting>
  <conditionalFormatting sqref="N94">
    <cfRule type="expression" dxfId="4732" priority="119">
      <formula>IF(N94&lt;0, TRUE, IF(AND(N94&gt;0,AB94=""),TRUE,FALSE))</formula>
    </cfRule>
  </conditionalFormatting>
  <conditionalFormatting sqref="N60">
    <cfRule type="expression" dxfId="4731" priority="116">
      <formula>IF(N60&lt;0, TRUE, IF(AND(N60&gt;0,AB60=""),TRUE,FALSE))</formula>
    </cfRule>
  </conditionalFormatting>
  <conditionalFormatting sqref="N61">
    <cfRule type="expression" dxfId="4730" priority="115">
      <formula>IF(N61&lt;0, TRUE, IF(AND(N61&gt;0,AB61=""),TRUE,FALSE))</formula>
    </cfRule>
  </conditionalFormatting>
  <conditionalFormatting sqref="N62">
    <cfRule type="expression" dxfId="4729" priority="114">
      <formula>IF(N62&lt;0, TRUE, IF(AND(N62&gt;0,AB62=""),TRUE,FALSE))</formula>
    </cfRule>
  </conditionalFormatting>
  <conditionalFormatting sqref="N63">
    <cfRule type="expression" dxfId="4728" priority="113">
      <formula>IF(N63&lt;0, TRUE, IF(AND(N63&gt;0,AB63=""),TRUE,FALSE))</formula>
    </cfRule>
  </conditionalFormatting>
  <conditionalFormatting sqref="N64">
    <cfRule type="expression" dxfId="4727" priority="112">
      <formula>IF(N64&lt;0, TRUE, IF(AND(N64&gt;0,AB64=""),TRUE,FALSE))</formula>
    </cfRule>
  </conditionalFormatting>
  <conditionalFormatting sqref="N65">
    <cfRule type="expression" dxfId="4726" priority="111">
      <formula>IF(N65&lt;0, TRUE, IF(AND(N65&gt;0,AB65=""),TRUE,FALSE))</formula>
    </cfRule>
  </conditionalFormatting>
  <conditionalFormatting sqref="N66">
    <cfRule type="expression" dxfId="4725" priority="110">
      <formula>IF(N66&lt;0, TRUE, IF(AND(N66&gt;0,AB66=""),TRUE,FALSE))</formula>
    </cfRule>
  </conditionalFormatting>
  <conditionalFormatting sqref="N67">
    <cfRule type="expression" dxfId="4724" priority="109">
      <formula>IF(N67&lt;0, TRUE, IF(AND(N67&gt;0,AB67=""),TRUE,FALSE))</formula>
    </cfRule>
  </conditionalFormatting>
  <conditionalFormatting sqref="N68">
    <cfRule type="expression" dxfId="4723" priority="108">
      <formula>IF(N68&lt;0, TRUE, IF(AND(N68&gt;0,AB68=""),TRUE,FALSE))</formula>
    </cfRule>
  </conditionalFormatting>
  <conditionalFormatting sqref="N69">
    <cfRule type="expression" dxfId="4722" priority="107">
      <formula>IF(N69&lt;0, TRUE, IF(AND(N69&gt;0,AB69=""),TRUE,FALSE))</formula>
    </cfRule>
  </conditionalFormatting>
  <conditionalFormatting sqref="N70">
    <cfRule type="expression" dxfId="4721" priority="106">
      <formula>IF(N70&lt;0, TRUE, IF(AND(N70&gt;0,AB70=""),TRUE,FALSE))</formula>
    </cfRule>
  </conditionalFormatting>
  <conditionalFormatting sqref="N71">
    <cfRule type="expression" dxfId="4720" priority="105">
      <formula>IF(N71&lt;0, TRUE, IF(AND(N71&gt;0,AB71=""),TRUE,FALSE))</formula>
    </cfRule>
  </conditionalFormatting>
  <conditionalFormatting sqref="N72">
    <cfRule type="expression" dxfId="4719" priority="104">
      <formula>IF(N72&lt;0, TRUE, IF(AND(N72&gt;0,AB72=""),TRUE,FALSE))</formula>
    </cfRule>
  </conditionalFormatting>
  <conditionalFormatting sqref="N73">
    <cfRule type="expression" dxfId="4718" priority="103">
      <formula>IF(N73&lt;0, TRUE, IF(AND(N73&gt;0,AB73=""),TRUE,FALSE))</formula>
    </cfRule>
  </conditionalFormatting>
  <conditionalFormatting sqref="N74">
    <cfRule type="expression" dxfId="4717" priority="102">
      <formula>IF(N74&lt;0, TRUE, IF(AND(N74&gt;0,AB74=""),TRUE,FALSE))</formula>
    </cfRule>
  </conditionalFormatting>
  <conditionalFormatting sqref="N75">
    <cfRule type="expression" dxfId="4716" priority="101">
      <formula>IF(N75&lt;0, TRUE, IF(AND(N75&gt;0,AB75=""),TRUE,FALSE))</formula>
    </cfRule>
  </conditionalFormatting>
  <conditionalFormatting sqref="N76">
    <cfRule type="expression" dxfId="4715" priority="100">
      <formula>IF(N76&lt;0, TRUE, IF(AND(N76&gt;0,AB76=""),TRUE,FALSE))</formula>
    </cfRule>
  </conditionalFormatting>
  <conditionalFormatting sqref="N77">
    <cfRule type="expression" dxfId="4714" priority="99">
      <formula>IF(N77&lt;0, TRUE, IF(AND(N77&gt;0,AB77=""),TRUE,FALSE))</formula>
    </cfRule>
  </conditionalFormatting>
  <conditionalFormatting sqref="N78">
    <cfRule type="expression" dxfId="4713" priority="98">
      <formula>IF(N78&lt;0, TRUE, IF(AND(N78&gt;0,AB78=""),TRUE,FALSE))</formula>
    </cfRule>
  </conditionalFormatting>
  <conditionalFormatting sqref="N79">
    <cfRule type="expression" dxfId="4712" priority="97">
      <formula>IF(N79&lt;0, TRUE, IF(AND(N79&gt;0,AB79=""),TRUE,FALSE))</formula>
    </cfRule>
  </conditionalFormatting>
  <conditionalFormatting sqref="N80">
    <cfRule type="expression" dxfId="4711" priority="96">
      <formula>IF(N80&lt;0, TRUE, IF(AND(N80&gt;0,AB80=""),TRUE,FALSE))</formula>
    </cfRule>
  </conditionalFormatting>
  <conditionalFormatting sqref="N81">
    <cfRule type="expression" dxfId="4710" priority="95">
      <formula>IF(N81&lt;0, TRUE, IF(AND(N81&gt;0,AB81=""),TRUE,FALSE))</formula>
    </cfRule>
  </conditionalFormatting>
  <conditionalFormatting sqref="N82">
    <cfRule type="expression" dxfId="4709" priority="94">
      <formula>IF(N82&lt;0, TRUE, IF(AND(N82&gt;0,AB82=""),TRUE,FALSE))</formula>
    </cfRule>
  </conditionalFormatting>
  <conditionalFormatting sqref="N83">
    <cfRule type="expression" dxfId="4708" priority="93">
      <formula>IF(N83&lt;0, TRUE, IF(AND(N83&gt;0,AB83=""),TRUE,FALSE))</formula>
    </cfRule>
  </conditionalFormatting>
  <conditionalFormatting sqref="N84">
    <cfRule type="expression" dxfId="4707" priority="92">
      <formula>IF(N84&lt;0, TRUE, IF(AND(N84&gt;0,AB84=""),TRUE,FALSE))</formula>
    </cfRule>
  </conditionalFormatting>
  <conditionalFormatting sqref="N85">
    <cfRule type="expression" dxfId="4706" priority="91">
      <formula>IF(N85&lt;0, TRUE, IF(AND(N85&gt;0,AB85=""),TRUE,FALSE))</formula>
    </cfRule>
  </conditionalFormatting>
  <conditionalFormatting sqref="N86">
    <cfRule type="expression" dxfId="4705" priority="90">
      <formula>IF(N86&lt;0, TRUE, IF(AND(N86&gt;0,AB86=""),TRUE,FALSE))</formula>
    </cfRule>
  </conditionalFormatting>
  <conditionalFormatting sqref="N87">
    <cfRule type="expression" dxfId="4704" priority="89">
      <formula>IF(N87&lt;0, TRUE, IF(AND(N87&gt;0,AB87=""),TRUE,FALSE))</formula>
    </cfRule>
  </conditionalFormatting>
  <conditionalFormatting sqref="N88">
    <cfRule type="expression" dxfId="4703" priority="88">
      <formula>IF(N88&lt;0, TRUE, IF(AND(N88&gt;0,AB88=""),TRUE,FALSE))</formula>
    </cfRule>
  </conditionalFormatting>
  <conditionalFormatting sqref="N89">
    <cfRule type="expression" dxfId="4702" priority="87">
      <formula>IF(N89&lt;0, TRUE, IF(AND(N89&gt;0,AB89=""),TRUE,FALSE))</formula>
    </cfRule>
  </conditionalFormatting>
  <conditionalFormatting sqref="N90">
    <cfRule type="expression" dxfId="4701" priority="86">
      <formula>IF(N90&lt;0, TRUE, IF(AND(N90&gt;0,AB90=""),TRUE,FALSE))</formula>
    </cfRule>
  </conditionalFormatting>
  <conditionalFormatting sqref="N91">
    <cfRule type="expression" dxfId="4700" priority="85">
      <formula>IF(N91&lt;0, TRUE, IF(AND(N91&gt;0,AB91=""),TRUE,FALSE))</formula>
    </cfRule>
  </conditionalFormatting>
  <conditionalFormatting sqref="N92">
    <cfRule type="expression" dxfId="4699" priority="84">
      <formula>IF(N92&lt;0, TRUE, IF(AND(N92&gt;0,AB92=""),TRUE,FALSE))</formula>
    </cfRule>
  </conditionalFormatting>
  <conditionalFormatting sqref="N93">
    <cfRule type="expression" dxfId="4698" priority="83">
      <formula>IF(N93&lt;0, TRUE, IF(AND(N93&gt;0,AB93=""),TRUE,FALSE))</formula>
    </cfRule>
  </conditionalFormatting>
  <conditionalFormatting sqref="N99">
    <cfRule type="expression" dxfId="4697" priority="82">
      <formula>IF(N99&lt;0, TRUE, IF(AND(N99&gt;0,AB99=""),TRUE,FALSE))</formula>
    </cfRule>
  </conditionalFormatting>
  <conditionalFormatting sqref="N100">
    <cfRule type="expression" dxfId="4696" priority="81">
      <formula>IF(N100&lt;0, TRUE, IF(AND(N100&gt;0,AB100=""),TRUE,FALSE))</formula>
    </cfRule>
  </conditionalFormatting>
  <conditionalFormatting sqref="N101">
    <cfRule type="expression" dxfId="4695" priority="80">
      <formula>IF(N101&lt;0, TRUE, IF(AND(N101&gt;0,AB101=""),TRUE,FALSE))</formula>
    </cfRule>
  </conditionalFormatting>
  <conditionalFormatting sqref="N102">
    <cfRule type="expression" dxfId="4694" priority="79">
      <formula>IF(N102&lt;0, TRUE, IF(AND(N102&gt;0,AB102=""),TRUE,FALSE))</formula>
    </cfRule>
  </conditionalFormatting>
  <conditionalFormatting sqref="N103">
    <cfRule type="expression" dxfId="4693" priority="78">
      <formula>IF(N103&lt;0, TRUE, IF(AND(N103&gt;0,AB103=""),TRUE,FALSE))</formula>
    </cfRule>
  </conditionalFormatting>
  <conditionalFormatting sqref="N104">
    <cfRule type="expression" dxfId="4692" priority="77">
      <formula>IF(N104&lt;0, TRUE, IF(AND(N104&gt;0,AB104=""),TRUE,FALSE))</formula>
    </cfRule>
  </conditionalFormatting>
  <conditionalFormatting sqref="N105">
    <cfRule type="expression" dxfId="4691" priority="76">
      <formula>IF(N105&lt;0, TRUE, IF(AND(N105&gt;0,AB105=""),TRUE,FALSE))</formula>
    </cfRule>
  </conditionalFormatting>
  <conditionalFormatting sqref="N106">
    <cfRule type="expression" dxfId="4690" priority="75">
      <formula>IF(N106&lt;0, TRUE, IF(AND(N106&gt;0,AB106=""),TRUE,FALSE))</formula>
    </cfRule>
  </conditionalFormatting>
  <conditionalFormatting sqref="N107">
    <cfRule type="expression" dxfId="4689" priority="74">
      <formula>IF(N107&lt;0, TRUE, IF(AND(N107&gt;0,AB107=""),TRUE,FALSE))</formula>
    </cfRule>
  </conditionalFormatting>
  <conditionalFormatting sqref="N108">
    <cfRule type="expression" dxfId="4688" priority="73">
      <formula>IF(N108&lt;0, TRUE, IF(AND(N108&gt;0,AB108=""),TRUE,FALSE))</formula>
    </cfRule>
  </conditionalFormatting>
  <conditionalFormatting sqref="N109">
    <cfRule type="expression" dxfId="4687" priority="72">
      <formula>IF(N109&lt;0, TRUE, IF(AND(N109&gt;0,AB109=""),TRUE,FALSE))</formula>
    </cfRule>
  </conditionalFormatting>
  <conditionalFormatting sqref="N110">
    <cfRule type="expression" dxfId="4686" priority="71">
      <formula>IF(N110&lt;0, TRUE, IF(AND(N110&gt;0,AB110=""),TRUE,FALSE))</formula>
    </cfRule>
  </conditionalFormatting>
  <conditionalFormatting sqref="N111">
    <cfRule type="expression" dxfId="4685" priority="70">
      <formula>IF(N111&lt;0, TRUE, IF(AND(N111&gt;0,AB111=""),TRUE,FALSE))</formula>
    </cfRule>
  </conditionalFormatting>
  <conditionalFormatting sqref="N112">
    <cfRule type="expression" dxfId="4684" priority="69">
      <formula>IF(N112&lt;0, TRUE, IF(AND(N112&gt;0,AB112=""),TRUE,FALSE))</formula>
    </cfRule>
  </conditionalFormatting>
  <conditionalFormatting sqref="N113">
    <cfRule type="expression" dxfId="4683" priority="67">
      <formula>IF(N113&lt;0, TRUE, IF(AND(N113&gt;0,AB113=""),TRUE,FALSE))</formula>
    </cfRule>
  </conditionalFormatting>
  <conditionalFormatting sqref="N118">
    <cfRule type="expression" dxfId="4682" priority="66">
      <formula>IF(N118&lt;0, TRUE, IF(AND(N118&gt;0,AB118=""),TRUE,FALSE))</formula>
    </cfRule>
  </conditionalFormatting>
  <conditionalFormatting sqref="N119">
    <cfRule type="expression" dxfId="4681" priority="65">
      <formula>IF(N119&lt;0, TRUE, IF(AND(N119&gt;0,AB119=""),TRUE,FALSE))</formula>
    </cfRule>
  </conditionalFormatting>
  <conditionalFormatting sqref="N120">
    <cfRule type="expression" dxfId="4680" priority="64">
      <formula>IF(N120&lt;0, TRUE, IF(AND(N120&gt;0,AB120=""),TRUE,FALSE))</formula>
    </cfRule>
  </conditionalFormatting>
  <conditionalFormatting sqref="N121">
    <cfRule type="expression" dxfId="4679" priority="63">
      <formula>IF(N121&lt;0, TRUE, IF(AND(N121&gt;0,AB121=""),TRUE,FALSE))</formula>
    </cfRule>
  </conditionalFormatting>
  <conditionalFormatting sqref="N122">
    <cfRule type="expression" dxfId="4678" priority="62">
      <formula>IF(N122&lt;0, TRUE, IF(AND(N122&gt;0,AB122=""),TRUE,FALSE))</formula>
    </cfRule>
  </conditionalFormatting>
  <conditionalFormatting sqref="N123">
    <cfRule type="expression" dxfId="4677" priority="61">
      <formula>IF(N123&lt;0, TRUE, IF(AND(N123&gt;0,AB123=""),TRUE,FALSE))</formula>
    </cfRule>
  </conditionalFormatting>
  <conditionalFormatting sqref="N124">
    <cfRule type="expression" dxfId="4676" priority="60">
      <formula>IF(N124&lt;0, TRUE, IF(AND(N124&gt;0,AB124=""),TRUE,FALSE))</formula>
    </cfRule>
  </conditionalFormatting>
  <conditionalFormatting sqref="N125">
    <cfRule type="expression" dxfId="4675" priority="59">
      <formula>IF(N125&lt;0, TRUE, IF(AND(N125&gt;0,AB125=""),TRUE,FALSE))</formula>
    </cfRule>
  </conditionalFormatting>
  <conditionalFormatting sqref="N126">
    <cfRule type="expression" dxfId="4674" priority="58">
      <formula>IF(N126&lt;0, TRUE, IF(AND(N126&gt;0,AB126=""),TRUE,FALSE))</formula>
    </cfRule>
  </conditionalFormatting>
  <conditionalFormatting sqref="N127">
    <cfRule type="expression" dxfId="4673" priority="57">
      <formula>IF(N127&lt;0, TRUE, IF(AND(N127&gt;0,AB127=""),TRUE,FALSE))</formula>
    </cfRule>
  </conditionalFormatting>
  <conditionalFormatting sqref="N128">
    <cfRule type="expression" dxfId="4672" priority="56">
      <formula>IF(N128&lt;0, TRUE, IF(AND(N128&gt;0,AB128=""),TRUE,FALSE))</formula>
    </cfRule>
  </conditionalFormatting>
  <conditionalFormatting sqref="N129">
    <cfRule type="expression" dxfId="4671" priority="55">
      <formula>IF(N129&lt;0, TRUE, IF(AND(N129&gt;0,AB129=""),TRUE,FALSE))</formula>
    </cfRule>
  </conditionalFormatting>
  <conditionalFormatting sqref="N130">
    <cfRule type="expression" dxfId="4670" priority="54">
      <formula>IF(N130&lt;0, TRUE, IF(AND(N130&gt;0,AB130=""),TRUE,FALSE))</formula>
    </cfRule>
  </conditionalFormatting>
  <conditionalFormatting sqref="N131">
    <cfRule type="expression" dxfId="4669" priority="53">
      <formula>IF(N131&lt;0, TRUE, IF(AND(N131&gt;0,AB131=""),TRUE,FALSE))</formula>
    </cfRule>
  </conditionalFormatting>
  <conditionalFormatting sqref="N132">
    <cfRule type="expression" dxfId="4668" priority="52">
      <formula>IF(N132&lt;0, TRUE, IF(AND(N132&gt;0,AB132=""),TRUE,FALSE))</formula>
    </cfRule>
  </conditionalFormatting>
  <conditionalFormatting sqref="N137">
    <cfRule type="expression" dxfId="4667" priority="41">
      <formula>IF(N137&lt;0, TRUE, IF(AND(N137&gt;0,AB137=""),TRUE,FALSE))</formula>
    </cfRule>
  </conditionalFormatting>
  <conditionalFormatting sqref="N138">
    <cfRule type="expression" dxfId="4666" priority="40">
      <formula>IF(N138&lt;0, TRUE, IF(AND(N138&gt;0,AB138=""),TRUE,FALSE))</formula>
    </cfRule>
  </conditionalFormatting>
  <conditionalFormatting sqref="N139">
    <cfRule type="expression" dxfId="4665" priority="39">
      <formula>IF(N139&lt;0, TRUE, IF(AND(N139&gt;0,AB139=""),TRUE,FALSE))</formula>
    </cfRule>
  </conditionalFormatting>
  <conditionalFormatting sqref="N140">
    <cfRule type="expression" dxfId="4664" priority="38">
      <formula>IF(N140&lt;0, TRUE, IF(AND(N140&gt;0,AB140=""),TRUE,FALSE))</formula>
    </cfRule>
  </conditionalFormatting>
  <conditionalFormatting sqref="N141">
    <cfRule type="expression" dxfId="4663" priority="37">
      <formula>IF(N141&lt;0, TRUE, IF(AND(N141&gt;0,AB141=""),TRUE,FALSE))</formula>
    </cfRule>
  </conditionalFormatting>
  <conditionalFormatting sqref="N142">
    <cfRule type="expression" dxfId="4662" priority="36">
      <formula>IF(N142&lt;0, TRUE, IF(AND(N142&gt;0,AB142=""),TRUE,FALSE))</formula>
    </cfRule>
  </conditionalFormatting>
  <conditionalFormatting sqref="N143">
    <cfRule type="expression" dxfId="4661" priority="35">
      <formula>IF(N143&lt;0, TRUE, IF(AND(N143&gt;0,AB143=""),TRUE,FALSE))</formula>
    </cfRule>
  </conditionalFormatting>
  <conditionalFormatting sqref="N144">
    <cfRule type="expression" dxfId="4660" priority="34">
      <formula>IF(N144&lt;0, TRUE, IF(AND(N144&gt;0,AB144=""),TRUE,FALSE))</formula>
    </cfRule>
  </conditionalFormatting>
  <conditionalFormatting sqref="N145">
    <cfRule type="expression" dxfId="4659" priority="33">
      <formula>IF(N145&lt;0, TRUE, IF(AND(N145&gt;0,AB145=""),TRUE,FALSE))</formula>
    </cfRule>
  </conditionalFormatting>
  <conditionalFormatting sqref="N146">
    <cfRule type="expression" dxfId="4658" priority="32">
      <formula>IF(N146&lt;0, TRUE, IF(AND(N146&gt;0,AB146=""),TRUE,FALSE))</formula>
    </cfRule>
  </conditionalFormatting>
  <conditionalFormatting sqref="N147">
    <cfRule type="expression" dxfId="4657" priority="31">
      <formula>IF(N147&lt;0, TRUE, IF(AND(N147&gt;0,AB147=""),TRUE,FALSE))</formula>
    </cfRule>
  </conditionalFormatting>
  <conditionalFormatting sqref="N148">
    <cfRule type="expression" dxfId="4656" priority="30">
      <formula>IF(N148&lt;0, TRUE, IF(AND(N148&gt;0,AB148=""),TRUE,FALSE))</formula>
    </cfRule>
  </conditionalFormatting>
  <conditionalFormatting sqref="N149">
    <cfRule type="expression" dxfId="4655" priority="29">
      <formula>IF(N149&lt;0, TRUE, IF(AND(N149&gt;0,AB149=""),TRUE,FALSE))</formula>
    </cfRule>
  </conditionalFormatting>
  <conditionalFormatting sqref="N150">
    <cfRule type="expression" dxfId="4654" priority="28">
      <formula>IF(N150&lt;0, TRUE, IF(AND(N150&gt;0,AB150=""),TRUE,FALSE))</formula>
    </cfRule>
  </conditionalFormatting>
  <conditionalFormatting sqref="N151">
    <cfRule type="expression" dxfId="4653" priority="27">
      <formula>IF(N151&lt;0, TRUE, IF(AND(N151&gt;0,AB151=""),TRUE,FALSE))</formula>
    </cfRule>
  </conditionalFormatting>
  <conditionalFormatting sqref="H45:H59">
    <cfRule type="expression" dxfId="4652" priority="25">
      <formula>IF(H45&lt;0, TRUE, IF(AND(H45&gt;0,V45=""),TRUE,FALSE))</formula>
    </cfRule>
  </conditionalFormatting>
  <conditionalFormatting sqref="J45:J59">
    <cfRule type="expression" dxfId="4651" priority="24">
      <formula>IF(J45&lt;0, TRUE, IF(AND(J45&gt;0,X45=""),TRUE,FALSE))</formula>
    </cfRule>
  </conditionalFormatting>
  <conditionalFormatting sqref="L45:L59">
    <cfRule type="expression" dxfId="4650" priority="23">
      <formula>IF(L45&lt;0, TRUE, IF(AND(L45&gt;0,Z45=""),TRUE,FALSE))</formula>
    </cfRule>
  </conditionalFormatting>
  <conditionalFormatting sqref="P45:P59">
    <cfRule type="expression" dxfId="4649" priority="22">
      <formula>IF(P45&lt;0, TRUE, IF(AND(P45&gt;0,AD45=""),TRUE,FALSE))</formula>
    </cfRule>
  </conditionalFormatting>
  <conditionalFormatting sqref="R45:R59">
    <cfRule type="expression" dxfId="4648" priority="21">
      <formula>IF(R45&lt;0, TRUE, IF(AND(R45&gt;0,AF45=""),TRUE,FALSE))</formula>
    </cfRule>
  </conditionalFormatting>
  <conditionalFormatting sqref="T45:T59">
    <cfRule type="expression" dxfId="4647" priority="20">
      <formula>IF(T45&lt;0, TRUE, IF(AND(T45&gt;0,AH45=""),TRUE,FALSE))</formula>
    </cfRule>
  </conditionalFormatting>
  <conditionalFormatting sqref="N45:N59">
    <cfRule type="expression" dxfId="4646" priority="19">
      <formula>IF(N45&lt;0, TRUE, IF(AND(N45&gt;0,AB45=""),TRUE,FALSE))</formula>
    </cfRule>
  </conditionalFormatting>
  <conditionalFormatting sqref="I116">
    <cfRule type="expression" dxfId="4645" priority="18" stopIfTrue="1">
      <formula>ISERROR(I116)</formula>
    </cfRule>
  </conditionalFormatting>
  <conditionalFormatting sqref="K116">
    <cfRule type="expression" dxfId="4644" priority="17" stopIfTrue="1">
      <formula>ISERROR(K116)</formula>
    </cfRule>
  </conditionalFormatting>
  <conditionalFormatting sqref="M116">
    <cfRule type="expression" dxfId="4643" priority="16" stopIfTrue="1">
      <formula>ISERROR(M116)</formula>
    </cfRule>
  </conditionalFormatting>
  <conditionalFormatting sqref="O116">
    <cfRule type="expression" dxfId="4642" priority="15" stopIfTrue="1">
      <formula>ISERROR(O116)</formula>
    </cfRule>
  </conditionalFormatting>
  <conditionalFormatting sqref="Q116">
    <cfRule type="expression" dxfId="4641" priority="14" stopIfTrue="1">
      <formula>ISERROR(Q116)</formula>
    </cfRule>
  </conditionalFormatting>
  <conditionalFormatting sqref="S116">
    <cfRule type="expression" dxfId="4640" priority="13" stopIfTrue="1">
      <formula>ISERROR(S116)</formula>
    </cfRule>
  </conditionalFormatting>
  <conditionalFormatting sqref="I135">
    <cfRule type="expression" dxfId="4639" priority="12" stopIfTrue="1">
      <formula>ISERROR(I135)</formula>
    </cfRule>
  </conditionalFormatting>
  <conditionalFormatting sqref="K135">
    <cfRule type="expression" dxfId="4638" priority="11" stopIfTrue="1">
      <formula>ISERROR(K135)</formula>
    </cfRule>
  </conditionalFormatting>
  <conditionalFormatting sqref="M135">
    <cfRule type="expression" dxfId="4637" priority="10" stopIfTrue="1">
      <formula>ISERROR(M135)</formula>
    </cfRule>
  </conditionalFormatting>
  <conditionalFormatting sqref="O135">
    <cfRule type="expression" dxfId="4636" priority="9" stopIfTrue="1">
      <formula>ISERROR(O135)</formula>
    </cfRule>
  </conditionalFormatting>
  <conditionalFormatting sqref="Q135">
    <cfRule type="expression" dxfId="4635" priority="8" stopIfTrue="1">
      <formula>ISERROR(Q135)</formula>
    </cfRule>
  </conditionalFormatting>
  <conditionalFormatting sqref="S135">
    <cfRule type="expression" dxfId="4634" priority="7" stopIfTrue="1">
      <formula>ISERROR(S135)</formula>
    </cfRule>
  </conditionalFormatting>
  <conditionalFormatting sqref="I154">
    <cfRule type="expression" dxfId="4633" priority="6" stopIfTrue="1">
      <formula>ISERROR(I154)</formula>
    </cfRule>
  </conditionalFormatting>
  <conditionalFormatting sqref="K154">
    <cfRule type="expression" dxfId="4632" priority="5" stopIfTrue="1">
      <formula>ISERROR(K154)</formula>
    </cfRule>
  </conditionalFormatting>
  <conditionalFormatting sqref="M154">
    <cfRule type="expression" dxfId="4631" priority="4" stopIfTrue="1">
      <formula>ISERROR(M154)</formula>
    </cfRule>
  </conditionalFormatting>
  <conditionalFormatting sqref="O154">
    <cfRule type="expression" dxfId="4630" priority="3" stopIfTrue="1">
      <formula>ISERROR(O154)</formula>
    </cfRule>
  </conditionalFormatting>
  <conditionalFormatting sqref="Q154">
    <cfRule type="expression" dxfId="4629" priority="2" stopIfTrue="1">
      <formula>ISERROR(Q154)</formula>
    </cfRule>
  </conditionalFormatting>
  <conditionalFormatting sqref="S154">
    <cfRule type="expression" dxfId="4628" priority="1" stopIfTrue="1">
      <formula>ISERROR(S154)</formula>
    </cfRule>
  </conditionalFormatting>
  <dataValidations xWindow="257" yWindow="531" count="7">
    <dataValidation allowBlank="1" showInputMessage="1" showErrorMessage="1" prompt="Make sure to update the Fiscal Year on the 'DATA' Sheet." sqref="F2"/>
    <dataValidation type="decimal" operator="lessThanOrEqual" allowBlank="1" showInputMessage="1" showErrorMessage="1" error="FTE % cannot exceed 100%. " sqref="D152 M45:M94 D114 D133 D45:D95">
      <formula1>1</formula1>
    </dataValidation>
    <dataValidation type="decimal" operator="lessThanOrEqual" allowBlank="1" showInputMessage="1" showErrorMessage="1" error="Please enter a value that is less than or equal to 100%" sqref="U45:U95">
      <formula1>1</formula1>
    </dataValidation>
    <dataValidation type="whole" errorStyle="information" allowBlank="1" showErrorMessage="1" errorTitle="IMPORTANT" error="If this line item is for equipment and has been purchased with any Federal/State dollars, a CDPH 1203 form must be submitted with this invoice; be sure to update the cumulative CDPH 1204 form too. _x000a__x000a_" sqref="F12">
      <formula1>0</formula1>
      <formula2>0</formula2>
    </dataValidation>
    <dataValidation type="list" allowBlank="1" showInputMessage="1" showErrorMessage="1" errorTitle="Please choose the current budget" promptTitle="Please choose the current budget" prompt="Click on the drop-down arrow and choose the budget that this invoice will be applied to.  Budget line items will be populated from the selected budget. _x000a__x000a_Hit ESC to remove this message." sqref="L2:N2">
      <formula1>"Original,BR1,BR2,BR3"</formula1>
    </dataValidation>
    <dataValidation allowBlank="1" showInputMessage="1" showErrorMessage="1" prompt="Indirect Costs are auto-calculated using the methodology chosen in cell B190.  " sqref="F156"/>
    <dataValidation type="list" allowBlank="1" showInputMessage="1" showErrorMessage="1" sqref="D27:F27">
      <formula1>Position_Title</formula1>
    </dataValidation>
  </dataValidations>
  <printOptions horizontalCentered="1"/>
  <pageMargins left="0" right="0" top="0.5" bottom="0.25" header="0" footer="0"/>
  <pageSetup scale="49" fitToHeight="3" orientation="landscape" blackAndWhite="1" r:id="rId1"/>
  <headerFooter>
    <oddHeader>&amp;L&amp;12&amp;GMaternal, Child and Adolescent Health Division&amp;C&amp;16&amp;A&amp;R</oddHeader>
    <oddFooter>&amp;L&amp;14&amp;F&amp;C&amp;14&amp;P of &amp;N&amp;R&amp;14Printed: &amp;D &amp;T</oddFooter>
  </headerFooter>
  <rowBreaks count="2" manualBreakCount="2">
    <brk id="37" max="31" man="1"/>
    <brk id="108" max="31"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0353" r:id="rId5" name="Button 1">
              <controlPr defaultSize="0" print="0" autoFill="0" autoPict="0">
                <anchor moveWithCells="1" sizeWithCells="1">
                  <from>
                    <xdr:col>0</xdr:col>
                    <xdr:colOff>38100</xdr:colOff>
                    <xdr:row>0</xdr:row>
                    <xdr:rowOff>0</xdr:rowOff>
                  </from>
                  <to>
                    <xdr:col>0</xdr:col>
                    <xdr:colOff>38100</xdr:colOff>
                    <xdr:row>0</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5">
    <tabColor theme="3" tint="0.39997558519241921"/>
    <pageSetUpPr autoPageBreaks="0"/>
  </sheetPr>
  <dimension ref="A1:BA948"/>
  <sheetViews>
    <sheetView showGridLines="0" showZeros="0" zoomScale="96" zoomScaleNormal="96" zoomScaleSheetLayoutView="70" workbookViewId="0">
      <pane ySplit="8" topLeftCell="A9" activePane="bottomLeft" state="frozen"/>
      <selection activeCell="A156" sqref="A156"/>
      <selection pane="bottomLeft" activeCell="A156" sqref="A156"/>
    </sheetView>
  </sheetViews>
  <sheetFormatPr defaultColWidth="9.140625" defaultRowHeight="15"/>
  <cols>
    <col min="1" max="1" width="9.85546875" style="37" customWidth="1"/>
    <col min="2" max="2" width="12.7109375" style="37" customWidth="1"/>
    <col min="3" max="3" width="51.5703125" style="37" customWidth="1"/>
    <col min="4" max="4" width="13.7109375" style="37" customWidth="1"/>
    <col min="5" max="5" width="20.7109375" style="160" customWidth="1"/>
    <col min="6" max="6" width="19.7109375" style="160" customWidth="1"/>
    <col min="7" max="7" width="18.7109375" style="37" customWidth="1"/>
    <col min="8" max="8" width="18.7109375" style="160" customWidth="1"/>
    <col min="9" max="9" width="18.7109375" style="37" customWidth="1"/>
    <col min="10" max="10" width="18.7109375" style="160" customWidth="1"/>
    <col min="11" max="11" width="18.7109375" style="37" customWidth="1"/>
    <col min="12" max="12" width="18.7109375" style="160" customWidth="1"/>
    <col min="13" max="13" width="18.7109375" style="37" customWidth="1"/>
    <col min="14" max="14" width="18.7109375" style="160" customWidth="1"/>
    <col min="15" max="15" width="18.7109375" style="37" hidden="1" customWidth="1"/>
    <col min="16" max="16" width="18.7109375" style="160" hidden="1" customWidth="1"/>
    <col min="17" max="17" width="18.7109375" style="37" hidden="1" customWidth="1"/>
    <col min="18" max="18" width="18.7109375" style="160" hidden="1" customWidth="1"/>
    <col min="19" max="19" width="18.7109375" style="37" hidden="1" customWidth="1"/>
    <col min="20" max="20" width="18.7109375" style="160" hidden="1" customWidth="1"/>
    <col min="21" max="21" width="2.5703125" style="205" customWidth="1"/>
    <col min="22" max="27" width="10" style="304" hidden="1" customWidth="1"/>
    <col min="28" max="33" width="9.7109375" style="304" hidden="1" customWidth="1"/>
    <col min="34" max="35" width="9.7109375" style="284" hidden="1" customWidth="1"/>
    <col min="36" max="36" width="30.7109375" style="169" hidden="1" customWidth="1"/>
    <col min="37" max="37" width="29.140625" style="169" hidden="1" customWidth="1"/>
    <col min="38" max="43" width="20.7109375" style="169" hidden="1" customWidth="1"/>
    <col min="44" max="44" width="22.7109375" style="169" hidden="1" customWidth="1"/>
    <col min="45" max="51" width="17.5703125" style="169" hidden="1" customWidth="1"/>
    <col min="52" max="52" width="9.140625" style="169" hidden="1" customWidth="1"/>
    <col min="53" max="16384" width="9.140625" style="169"/>
  </cols>
  <sheetData>
    <row r="1" spans="1:51" ht="35.25" customHeight="1" thickTop="1" thickBot="1">
      <c r="A1" s="1620" t="s">
        <v>148</v>
      </c>
      <c r="B1" s="1621"/>
      <c r="C1" s="1621"/>
      <c r="D1" s="1622"/>
      <c r="E1" s="783"/>
      <c r="F1" s="1791" t="s">
        <v>62</v>
      </c>
      <c r="G1" s="1792"/>
      <c r="H1" s="1605" t="s">
        <v>68</v>
      </c>
      <c r="I1" s="1790"/>
      <c r="J1" s="1605" t="s">
        <v>69</v>
      </c>
      <c r="K1" s="1606"/>
      <c r="L1" s="1793" t="s">
        <v>155</v>
      </c>
      <c r="M1" s="1794"/>
      <c r="N1" s="1795"/>
      <c r="O1" s="54"/>
      <c r="P1" s="211"/>
      <c r="Q1" s="54"/>
      <c r="R1" s="211"/>
      <c r="S1" s="1787"/>
      <c r="T1" s="1787"/>
      <c r="U1" s="779"/>
      <c r="V1" s="278"/>
      <c r="AA1" s="278"/>
      <c r="AB1" s="278"/>
      <c r="AC1" s="278"/>
      <c r="AD1" s="278"/>
      <c r="AE1" s="278"/>
      <c r="AF1" s="278"/>
      <c r="AG1" s="278"/>
      <c r="AH1" s="197"/>
      <c r="AI1" s="197"/>
      <c r="AJ1" s="2"/>
      <c r="AK1" s="208"/>
      <c r="AL1" s="208"/>
      <c r="AM1" s="208"/>
      <c r="AN1" s="208"/>
      <c r="AO1" s="208"/>
      <c r="AP1" s="208"/>
      <c r="AQ1" s="208"/>
      <c r="AR1" s="208"/>
      <c r="AS1" s="208"/>
      <c r="AT1" s="208"/>
      <c r="AU1" s="208"/>
      <c r="AV1" s="208"/>
      <c r="AW1" s="208"/>
      <c r="AX1" s="208"/>
      <c r="AY1" s="208"/>
    </row>
    <row r="2" spans="1:51" s="176" customFormat="1" ht="28.5" customHeight="1" thickTop="1" thickBot="1">
      <c r="A2" s="1623" t="str">
        <f>IF(C7&gt;"","SUBCONTRACT","")</f>
        <v/>
      </c>
      <c r="B2" s="1623"/>
      <c r="C2" s="1623"/>
      <c r="D2" s="1623"/>
      <c r="F2" s="1771" t="str">
        <f>'ORIGINAL BUDGET'!F2</f>
        <v>2019-2020</v>
      </c>
      <c r="G2" s="1772"/>
      <c r="H2" s="1800" t="str">
        <f>IF('ORIGINAL BUDGET'!I2="Quarterly","Q2","Month 6")</f>
        <v>Month 6</v>
      </c>
      <c r="I2" s="1801"/>
      <c r="J2" s="1799" t="str">
        <f>IF('ORIGINAL BUDGET'!I2="Quarterly","October - December","December")</f>
        <v>December</v>
      </c>
      <c r="K2" s="1772"/>
      <c r="L2" s="1796" t="str">
        <f>'Month 5'!L2:N2</f>
        <v>Original</v>
      </c>
      <c r="M2" s="1797"/>
      <c r="N2" s="1798"/>
      <c r="O2" s="787"/>
      <c r="P2" s="787"/>
      <c r="Q2" s="787"/>
      <c r="R2" s="787"/>
      <c r="S2" s="1617"/>
      <c r="T2" s="1617"/>
      <c r="U2" s="780"/>
      <c r="V2" s="305"/>
      <c r="AA2" s="305"/>
      <c r="AB2" s="305"/>
      <c r="AC2" s="305"/>
      <c r="AD2" s="305"/>
      <c r="AE2" s="305"/>
      <c r="AF2" s="305"/>
      <c r="AG2" s="305"/>
      <c r="AH2" s="305"/>
      <c r="AI2" s="305"/>
      <c r="AJ2" s="2"/>
    </row>
    <row r="3" spans="1:51" ht="25.15" customHeight="1" thickTop="1" thickBot="1">
      <c r="A3" s="1430" t="str">
        <f>TemplateVersion</f>
        <v>Rev. 10/11/18</v>
      </c>
      <c r="B3" s="837"/>
      <c r="C3" s="207"/>
      <c r="D3" s="207"/>
      <c r="E3" s="207"/>
      <c r="F3" s="207"/>
      <c r="G3" s="207"/>
      <c r="H3" s="207"/>
      <c r="I3" s="207"/>
      <c r="J3" s="207"/>
      <c r="K3" s="207"/>
      <c r="L3" s="207"/>
      <c r="M3" s="207"/>
      <c r="N3" s="207"/>
      <c r="O3" s="781"/>
      <c r="P3" s="781"/>
      <c r="Q3" s="781"/>
      <c r="R3" s="781"/>
      <c r="S3" s="781"/>
      <c r="T3" s="781"/>
      <c r="U3" s="207"/>
      <c r="V3" s="197"/>
      <c r="W3" s="197"/>
      <c r="X3" s="197"/>
      <c r="Y3" s="197"/>
      <c r="Z3" s="197"/>
      <c r="AA3" s="197"/>
      <c r="AB3" s="197"/>
      <c r="AC3" s="197"/>
      <c r="AD3" s="197"/>
      <c r="AE3" s="197"/>
      <c r="AF3" s="197"/>
      <c r="AG3" s="197"/>
      <c r="AH3" s="197"/>
      <c r="AI3" s="197"/>
      <c r="AJ3" s="182"/>
    </row>
    <row r="4" spans="1:51" ht="45" customHeight="1" thickTop="1" thickBot="1">
      <c r="A4" s="527" t="s">
        <v>119</v>
      </c>
      <c r="B4" s="528"/>
      <c r="C4" s="1788" t="str">
        <f>'ORIGINAL BUDGET'!C4</f>
        <v>RPPC</v>
      </c>
      <c r="D4" s="1789"/>
      <c r="E4" s="1789"/>
      <c r="F4" s="1789"/>
      <c r="G4" s="1529" t="s">
        <v>150</v>
      </c>
      <c r="H4" s="1530"/>
      <c r="I4" s="1529" t="s">
        <v>150</v>
      </c>
      <c r="J4" s="1530"/>
      <c r="K4" s="1529" t="s">
        <v>150</v>
      </c>
      <c r="L4" s="1530"/>
      <c r="M4" s="1632" t="s">
        <v>150</v>
      </c>
      <c r="N4" s="1633"/>
      <c r="O4" s="1632" t="s">
        <v>150</v>
      </c>
      <c r="P4" s="1633"/>
      <c r="Q4" s="1632" t="s">
        <v>150</v>
      </c>
      <c r="R4" s="1633"/>
      <c r="S4" s="1632" t="s">
        <v>150</v>
      </c>
      <c r="T4" s="1633"/>
      <c r="U4" s="642"/>
      <c r="V4" s="306"/>
      <c r="W4" s="306"/>
      <c r="X4" s="306"/>
      <c r="Y4" s="306"/>
      <c r="Z4" s="306"/>
      <c r="AA4" s="306"/>
      <c r="AB4" s="307"/>
      <c r="AC4" s="307"/>
      <c r="AD4" s="307"/>
      <c r="AE4" s="307"/>
      <c r="AF4" s="307"/>
      <c r="AG4" s="307"/>
      <c r="AH4" s="29"/>
      <c r="AI4" s="29"/>
      <c r="AJ4" s="21"/>
    </row>
    <row r="5" spans="1:51" ht="45" customHeight="1" thickBot="1">
      <c r="A5" s="1751" t="s">
        <v>120</v>
      </c>
      <c r="B5" s="1752"/>
      <c r="C5" s="1748">
        <f>'ORIGINAL BUDGET'!C5</f>
        <v>0</v>
      </c>
      <c r="D5" s="1749"/>
      <c r="E5" s="1749"/>
      <c r="F5" s="1750"/>
      <c r="G5" s="1552" t="str">
        <f>IF(G30="","",CONCATENATE(G30,", ",TEXT(H31,"?????")))</f>
        <v>RPPC, 53110</v>
      </c>
      <c r="H5" s="1553"/>
      <c r="I5" s="1552" t="str">
        <f>IF(I30="","",CONCATENATE(I30,", ",TEXT(J31,"?????")))</f>
        <v>RPPC , 53129</v>
      </c>
      <c r="J5" s="1553"/>
      <c r="K5" s="1552" t="str">
        <f>IF(K30="","",CONCATENATE(K30,", ",TEXT(L31,"?????")))</f>
        <v/>
      </c>
      <c r="L5" s="1553"/>
      <c r="M5" s="1552" t="str">
        <f>IF(M30="","",CONCATENATE(M30,", ",TEXT(N31,"?????")))</f>
        <v/>
      </c>
      <c r="N5" s="1553"/>
      <c r="O5" s="1552" t="str">
        <f>IF(O30="","",CONCATENATE(O30,", ",TEXT(P31,"?????")))</f>
        <v/>
      </c>
      <c r="P5" s="1553"/>
      <c r="Q5" s="1552" t="str">
        <f>IF(Q30="","",CONCATENATE(Q30,", ",TEXT(R31,"?????")))</f>
        <v/>
      </c>
      <c r="R5" s="1553"/>
      <c r="S5" s="1552" t="str">
        <f>IF(S30="","",CONCATENATE(S30,", ",TEXT(T31,"?????")))</f>
        <v/>
      </c>
      <c r="T5" s="1553"/>
      <c r="U5" s="642"/>
      <c r="V5" s="306"/>
      <c r="W5" s="306"/>
      <c r="X5" s="306"/>
      <c r="Y5" s="306"/>
      <c r="Z5" s="306"/>
      <c r="AA5" s="306"/>
      <c r="AB5" s="307"/>
      <c r="AC5" s="307"/>
      <c r="AD5" s="307"/>
      <c r="AE5" s="307"/>
      <c r="AF5" s="307"/>
      <c r="AG5" s="307"/>
      <c r="AH5" s="29"/>
      <c r="AI5" s="29"/>
      <c r="AJ5" s="21"/>
    </row>
    <row r="6" spans="1:51" ht="45" customHeight="1" thickBot="1">
      <c r="A6" s="529" t="s">
        <v>121</v>
      </c>
      <c r="B6" s="530"/>
      <c r="C6" s="1742">
        <f>'ORIGINAL BUDGET'!C6</f>
        <v>0</v>
      </c>
      <c r="D6" s="1743"/>
      <c r="E6" s="1744"/>
      <c r="F6" s="544" t="s">
        <v>0</v>
      </c>
      <c r="G6" s="571" t="s">
        <v>1</v>
      </c>
      <c r="H6" s="572" t="s">
        <v>2</v>
      </c>
      <c r="I6" s="622" t="s">
        <v>18</v>
      </c>
      <c r="J6" s="623" t="s">
        <v>3</v>
      </c>
      <c r="K6" s="620" t="s">
        <v>19</v>
      </c>
      <c r="L6" s="626" t="s">
        <v>4</v>
      </c>
      <c r="M6" s="632" t="s">
        <v>5</v>
      </c>
      <c r="N6" s="633" t="s">
        <v>6</v>
      </c>
      <c r="O6" s="637" t="s">
        <v>20</v>
      </c>
      <c r="P6" s="638" t="s">
        <v>7</v>
      </c>
      <c r="Q6" s="640" t="s">
        <v>8</v>
      </c>
      <c r="R6" s="641" t="s">
        <v>9</v>
      </c>
      <c r="S6" s="571" t="s">
        <v>21</v>
      </c>
      <c r="T6" s="641" t="s">
        <v>10</v>
      </c>
      <c r="U6" s="643"/>
      <c r="V6" s="308"/>
      <c r="W6" s="308"/>
      <c r="X6" s="308"/>
      <c r="Y6" s="308"/>
      <c r="Z6" s="308"/>
      <c r="AA6" s="308"/>
      <c r="AB6" s="309"/>
      <c r="AC6" s="309"/>
      <c r="AD6" s="309"/>
      <c r="AE6" s="309"/>
      <c r="AF6" s="309"/>
      <c r="AG6" s="309"/>
      <c r="AH6" s="310"/>
      <c r="AI6" s="310"/>
      <c r="AJ6" s="21"/>
      <c r="AK6" s="1815" t="s">
        <v>196</v>
      </c>
      <c r="AL6" s="1813" t="str">
        <f>G5</f>
        <v>RPPC, 53110</v>
      </c>
      <c r="AM6" s="393"/>
      <c r="AN6" s="1813" t="str">
        <f>I5</f>
        <v>RPPC , 53129</v>
      </c>
      <c r="AO6" s="396"/>
      <c r="AP6" s="1813" t="str">
        <f>K5</f>
        <v/>
      </c>
      <c r="AQ6" s="393"/>
      <c r="AR6" s="1813" t="str">
        <f>M5</f>
        <v/>
      </c>
      <c r="AS6" s="393"/>
      <c r="AT6" s="1813" t="str">
        <f>O5</f>
        <v/>
      </c>
      <c r="AU6" s="393"/>
      <c r="AV6" s="1813" t="str">
        <f>Q5</f>
        <v/>
      </c>
      <c r="AW6" s="396"/>
      <c r="AX6" s="1813" t="str">
        <f>S5</f>
        <v/>
      </c>
      <c r="AY6" s="335"/>
    </row>
    <row r="7" spans="1:51" ht="45" customHeight="1" thickBot="1">
      <c r="A7" s="531" t="s">
        <v>122</v>
      </c>
      <c r="B7" s="532"/>
      <c r="C7" s="1745">
        <f>'ORIGINAL BUDGET'!C7</f>
        <v>0</v>
      </c>
      <c r="D7" s="1746"/>
      <c r="E7" s="1747"/>
      <c r="F7" s="545" t="s">
        <v>64</v>
      </c>
      <c r="G7" s="573" t="s">
        <v>13</v>
      </c>
      <c r="H7" s="574" t="s">
        <v>94</v>
      </c>
      <c r="I7" s="573" t="s">
        <v>13</v>
      </c>
      <c r="J7" s="574" t="s">
        <v>94</v>
      </c>
      <c r="K7" s="627" t="s">
        <v>13</v>
      </c>
      <c r="L7" s="574" t="s">
        <v>94</v>
      </c>
      <c r="M7" s="634" t="s">
        <v>13</v>
      </c>
      <c r="N7" s="574" t="s">
        <v>94</v>
      </c>
      <c r="O7" s="627" t="s">
        <v>13</v>
      </c>
      <c r="P7" s="574" t="s">
        <v>94</v>
      </c>
      <c r="Q7" s="573" t="s">
        <v>13</v>
      </c>
      <c r="R7" s="574" t="s">
        <v>94</v>
      </c>
      <c r="S7" s="573" t="s">
        <v>13</v>
      </c>
      <c r="T7" s="574" t="s">
        <v>94</v>
      </c>
      <c r="U7" s="1753"/>
      <c r="V7" s="311"/>
      <c r="W7" s="311"/>
      <c r="X7" s="311"/>
      <c r="Y7" s="311"/>
      <c r="Z7" s="311"/>
      <c r="AA7" s="311"/>
      <c r="AB7" s="312"/>
      <c r="AC7" s="312"/>
      <c r="AD7" s="312"/>
      <c r="AE7" s="312"/>
      <c r="AF7" s="312"/>
      <c r="AG7" s="312"/>
      <c r="AH7" s="1754"/>
      <c r="AI7" s="1754"/>
      <c r="AJ7" s="184"/>
      <c r="AK7" s="1816"/>
      <c r="AL7" s="1813"/>
      <c r="AM7" s="394"/>
      <c r="AN7" s="1813"/>
      <c r="AO7" s="397"/>
      <c r="AP7" s="1813"/>
      <c r="AQ7" s="394"/>
      <c r="AR7" s="1813"/>
      <c r="AS7" s="394"/>
      <c r="AT7" s="1813"/>
      <c r="AU7" s="394"/>
      <c r="AV7" s="1813"/>
      <c r="AW7" s="397"/>
      <c r="AX7" s="1813"/>
      <c r="AY7" s="335"/>
    </row>
    <row r="8" spans="1:51" ht="27.95" hidden="1" customHeight="1" thickTop="1" thickBot="1">
      <c r="A8" s="451"/>
      <c r="B8" s="462"/>
      <c r="C8" s="452"/>
      <c r="D8" s="452"/>
      <c r="E8" s="452"/>
      <c r="F8" s="461" t="s">
        <v>144</v>
      </c>
      <c r="G8" s="575"/>
      <c r="H8" s="576"/>
      <c r="I8" s="575"/>
      <c r="J8" s="576"/>
      <c r="K8" s="625"/>
      <c r="L8" s="576"/>
      <c r="M8" s="631"/>
      <c r="N8" s="576"/>
      <c r="O8" s="625"/>
      <c r="P8" s="576"/>
      <c r="Q8" s="575"/>
      <c r="R8" s="576"/>
      <c r="S8" s="575"/>
      <c r="T8" s="576"/>
      <c r="U8" s="1753"/>
      <c r="V8" s="311"/>
      <c r="W8" s="311"/>
      <c r="X8" s="311"/>
      <c r="Y8" s="311"/>
      <c r="Z8" s="311"/>
      <c r="AA8" s="311"/>
      <c r="AB8" s="312"/>
      <c r="AC8" s="312"/>
      <c r="AD8" s="312"/>
      <c r="AE8" s="312"/>
      <c r="AF8" s="312"/>
      <c r="AG8" s="312"/>
      <c r="AH8" s="1754"/>
      <c r="AI8" s="1754"/>
      <c r="AJ8" s="184"/>
      <c r="AK8" s="1816"/>
      <c r="AL8" s="1814"/>
      <c r="AM8" s="394"/>
      <c r="AN8" s="1814"/>
      <c r="AO8" s="397"/>
      <c r="AP8" s="1814"/>
      <c r="AQ8" s="394"/>
      <c r="AR8" s="1814"/>
      <c r="AS8" s="394"/>
      <c r="AT8" s="1814"/>
      <c r="AU8" s="394"/>
      <c r="AV8" s="1814"/>
      <c r="AW8" s="397"/>
      <c r="AX8" s="1814"/>
      <c r="AY8" s="335"/>
    </row>
    <row r="9" spans="1:51" ht="27.95" customHeight="1" thickTop="1" thickBot="1">
      <c r="A9" s="453"/>
      <c r="B9" s="146"/>
      <c r="C9" s="450"/>
      <c r="D9" s="450"/>
      <c r="E9" s="450"/>
      <c r="F9" s="1238"/>
      <c r="G9" s="1239"/>
      <c r="H9" s="1240"/>
      <c r="I9" s="1239"/>
      <c r="J9" s="458"/>
      <c r="K9" s="459"/>
      <c r="L9" s="458"/>
      <c r="M9" s="458"/>
      <c r="N9" s="458"/>
      <c r="O9" s="459"/>
      <c r="P9" s="458"/>
      <c r="Q9" s="457"/>
      <c r="R9" s="458"/>
      <c r="S9" s="457"/>
      <c r="T9" s="458"/>
      <c r="U9" s="1753"/>
      <c r="V9" s="311"/>
      <c r="W9" s="311"/>
      <c r="X9" s="311"/>
      <c r="Y9" s="311"/>
      <c r="Z9" s="311"/>
      <c r="AA9" s="311"/>
      <c r="AB9" s="312"/>
      <c r="AC9" s="312"/>
      <c r="AD9" s="312"/>
      <c r="AE9" s="312"/>
      <c r="AF9" s="312"/>
      <c r="AG9" s="312"/>
      <c r="AH9" s="1754"/>
      <c r="AI9" s="1754"/>
      <c r="AJ9" s="184"/>
      <c r="AK9" s="1816"/>
      <c r="AL9" s="1814"/>
      <c r="AM9" s="394"/>
      <c r="AN9" s="1814"/>
      <c r="AO9" s="397"/>
      <c r="AP9" s="1814"/>
      <c r="AQ9" s="394"/>
      <c r="AR9" s="1814"/>
      <c r="AS9" s="394"/>
      <c r="AT9" s="1814"/>
      <c r="AU9" s="394"/>
      <c r="AV9" s="1814"/>
      <c r="AW9" s="397"/>
      <c r="AX9" s="1814"/>
      <c r="AY9" s="335"/>
    </row>
    <row r="10" spans="1:51" ht="26.25" customHeight="1" thickTop="1" thickBot="1">
      <c r="A10" s="1611" t="s">
        <v>57</v>
      </c>
      <c r="B10" s="1612"/>
      <c r="C10" s="1612"/>
      <c r="D10" s="1612"/>
      <c r="E10" s="1613"/>
      <c r="F10" s="541"/>
      <c r="G10" s="577"/>
      <c r="H10" s="578"/>
      <c r="I10" s="554"/>
      <c r="J10" s="578"/>
      <c r="K10" s="650"/>
      <c r="L10" s="578"/>
      <c r="M10" s="659"/>
      <c r="N10" s="578"/>
      <c r="O10" s="650"/>
      <c r="P10" s="578"/>
      <c r="Q10" s="554"/>
      <c r="R10" s="578"/>
      <c r="S10" s="554"/>
      <c r="T10" s="578"/>
      <c r="U10" s="1822"/>
      <c r="V10" s="313"/>
      <c r="W10" s="313"/>
      <c r="X10" s="313"/>
      <c r="Y10" s="313"/>
      <c r="Z10" s="313"/>
      <c r="AA10" s="313"/>
      <c r="AB10" s="312"/>
      <c r="AC10" s="312"/>
      <c r="AD10" s="312"/>
      <c r="AE10" s="312"/>
      <c r="AF10" s="312"/>
      <c r="AG10" s="312"/>
      <c r="AH10" s="1755"/>
      <c r="AI10" s="1755"/>
      <c r="AJ10" s="21"/>
      <c r="AK10" s="1817"/>
      <c r="AL10" s="1813"/>
      <c r="AM10" s="395"/>
      <c r="AN10" s="1813"/>
      <c r="AO10" s="395"/>
      <c r="AP10" s="1813"/>
      <c r="AQ10" s="395"/>
      <c r="AR10" s="1813"/>
      <c r="AS10" s="395"/>
      <c r="AT10" s="1813"/>
      <c r="AU10" s="395"/>
      <c r="AV10" s="1813"/>
      <c r="AW10" s="398"/>
      <c r="AX10" s="1813"/>
      <c r="AY10" s="335"/>
    </row>
    <row r="11" spans="1:51" ht="30" customHeight="1" thickTop="1">
      <c r="A11" s="1575" t="str">
        <f>'ORIGINAL BUDGET'!A11</f>
        <v>PERSONNEL</v>
      </c>
      <c r="B11" s="1785"/>
      <c r="C11" s="1785"/>
      <c r="D11" s="1785"/>
      <c r="E11" s="1786"/>
      <c r="F11" s="542">
        <f>F41</f>
        <v>0</v>
      </c>
      <c r="G11" s="564" t="str">
        <f t="shared" ref="G11:G16" si="0">IF(F11=0,"",H11/F11)</f>
        <v/>
      </c>
      <c r="H11" s="565">
        <f>H41</f>
        <v>0</v>
      </c>
      <c r="I11" s="478" t="str">
        <f t="shared" ref="I11:I16" si="1">IF(F11=0,"",J11/F11)</f>
        <v/>
      </c>
      <c r="J11" s="654">
        <f>J41</f>
        <v>0</v>
      </c>
      <c r="K11" s="482" t="str">
        <f>IF(F11=0,"",L11/F11)</f>
        <v/>
      </c>
      <c r="L11" s="565">
        <f>L41</f>
        <v>0</v>
      </c>
      <c r="M11" s="482" t="str">
        <f>IF(F11=0,"",N11/F11)</f>
        <v/>
      </c>
      <c r="N11" s="565">
        <f>N41</f>
        <v>0</v>
      </c>
      <c r="O11" s="482" t="str">
        <f>IF(F11=0,"",P11/F11)</f>
        <v/>
      </c>
      <c r="P11" s="565">
        <f>P41</f>
        <v>0</v>
      </c>
      <c r="Q11" s="482" t="str">
        <f>IF(F11=0,"",R11/F11)</f>
        <v/>
      </c>
      <c r="R11" s="565">
        <f>R41</f>
        <v>0</v>
      </c>
      <c r="S11" s="482" t="str">
        <f>IF(F11=0,"",T11/F11)</f>
        <v/>
      </c>
      <c r="T11" s="671">
        <f>T41</f>
        <v>0</v>
      </c>
      <c r="U11" s="667">
        <f t="shared" ref="U11:U15" si="2">IF(G11&lt;0, "ERROR", G11+I11+K11+M11+O11+Q11+S11)</f>
        <v>0</v>
      </c>
      <c r="V11" s="314"/>
      <c r="W11" s="314"/>
      <c r="X11" s="314"/>
      <c r="Y11" s="314"/>
      <c r="Z11" s="314"/>
      <c r="AA11" s="314"/>
      <c r="AB11" s="307"/>
      <c r="AC11" s="307"/>
      <c r="AD11" s="307"/>
      <c r="AE11" s="307"/>
      <c r="AF11" s="307"/>
      <c r="AG11" s="307"/>
      <c r="AH11" s="286"/>
      <c r="AI11" s="29"/>
      <c r="AJ11" s="21"/>
      <c r="AK11" s="210" t="str">
        <f t="shared" ref="AK11:AK15" si="3">A11</f>
        <v>PERSONNEL</v>
      </c>
      <c r="AL11" s="836" t="str">
        <f>IF('Month 5'!H$40&lt;0,H$40-'Month 5'!H$40,IF(H$40&lt;0,H$40,""))</f>
        <v/>
      </c>
      <c r="AM11" s="836" t="str">
        <f>IF('Month 5'!I$40&lt;0,I$40-'Month 5'!I$40,IF(I$40&lt;0,I$40,""))</f>
        <v/>
      </c>
      <c r="AN11" s="836" t="str">
        <f>IF('Month 5'!J$40&lt;0,J$40-'Month 5'!J$40,IF(J$40&lt;0,J$40,""))</f>
        <v/>
      </c>
      <c r="AO11" s="836" t="str">
        <f>IF('Month 5'!K$40&lt;0,K$40-'Month 5'!K$40,IF(K$40&lt;0,K$40,""))</f>
        <v/>
      </c>
      <c r="AP11" s="836" t="str">
        <f>IF('Month 5'!L$40&lt;0,L$40-'Month 5'!L$40,IF(L$40&lt;0,L$40,""))</f>
        <v/>
      </c>
      <c r="AQ11" s="836" t="str">
        <f>IF('Month 5'!M$40&lt;0,M$40-'Month 5'!M$40,IF(M$40&lt;0,M$40,""))</f>
        <v/>
      </c>
      <c r="AR11" s="836" t="str">
        <f>IF('Month 5'!N$40&lt;0,N$40-'Month 5'!N$40,IF(N$40&lt;0,N$40,""))</f>
        <v/>
      </c>
      <c r="AS11" s="836" t="str">
        <f>IF('Month 5'!O$40&lt;0,O$40-'Month 5'!O$40,IF(O$40&lt;0,O$40,""))</f>
        <v/>
      </c>
      <c r="AT11" s="836" t="str">
        <f>IF('Month 5'!P$40&lt;0,P$40-'Month 5'!P$40,IF(P$40&lt;0,P$40,""))</f>
        <v/>
      </c>
      <c r="AU11" s="836" t="str">
        <f>IF('Month 5'!Q$40&lt;0,Q$40-'Month 5'!Q$40,IF(Q$40&lt;0,Q$40,""))</f>
        <v/>
      </c>
      <c r="AV11" s="836" t="str">
        <f>IF('Month 5'!R$40&lt;0,R$40-'Month 5'!R$40,IF(R$40&lt;0,R$40,""))</f>
        <v/>
      </c>
      <c r="AW11" s="836" t="str">
        <f>IF('Month 5'!S$40&lt;0,S$40-'Month 5'!S$40,IF(S$40&lt;0,S$40,""))</f>
        <v/>
      </c>
      <c r="AX11" s="836" t="str">
        <f>IF('Month 5'!T$40&lt;0,T$40-'Month 5'!T$40,IF(T$40&lt;0,T$40,""))</f>
        <v/>
      </c>
      <c r="AY11" s="197"/>
    </row>
    <row r="12" spans="1:51" ht="30" customHeight="1">
      <c r="A12" s="1805" t="str">
        <f>'ORIGINAL BUDGET'!A12</f>
        <v>OPERATING EXPENSES</v>
      </c>
      <c r="B12" s="1806"/>
      <c r="C12" s="1806"/>
      <c r="D12" s="1806"/>
      <c r="E12" s="1807"/>
      <c r="F12" s="547">
        <f>F98</f>
        <v>0</v>
      </c>
      <c r="G12" s="579" t="str">
        <f t="shared" si="0"/>
        <v/>
      </c>
      <c r="H12" s="580">
        <f>H98</f>
        <v>0</v>
      </c>
      <c r="I12" s="552" t="str">
        <f t="shared" si="1"/>
        <v/>
      </c>
      <c r="J12" s="580">
        <f>J98</f>
        <v>0</v>
      </c>
      <c r="K12" s="651" t="str">
        <f>IF(F12=0,"",L12/F12)</f>
        <v/>
      </c>
      <c r="L12" s="580">
        <f>L98</f>
        <v>0</v>
      </c>
      <c r="M12" s="551" t="str">
        <f>IF(F12=0,"",N12/F12)</f>
        <v/>
      </c>
      <c r="N12" s="784">
        <f>N98</f>
        <v>0</v>
      </c>
      <c r="O12" s="651" t="str">
        <f>IF(F12=0,"",P12/F12)</f>
        <v/>
      </c>
      <c r="P12" s="580">
        <f>P98</f>
        <v>0</v>
      </c>
      <c r="Q12" s="551" t="str">
        <f>IF(F12=0,"",R12/F12)</f>
        <v/>
      </c>
      <c r="R12" s="567">
        <f>R98</f>
        <v>0</v>
      </c>
      <c r="S12" s="551" t="str">
        <f>IF(F12=0,"",T12/F12)</f>
        <v/>
      </c>
      <c r="T12" s="673">
        <f>T98</f>
        <v>0</v>
      </c>
      <c r="U12" s="667">
        <f t="shared" si="2"/>
        <v>0</v>
      </c>
      <c r="V12" s="314"/>
      <c r="W12" s="314"/>
      <c r="X12" s="314"/>
      <c r="Y12" s="314"/>
      <c r="Z12" s="314"/>
      <c r="AA12" s="314"/>
      <c r="AB12" s="307"/>
      <c r="AC12" s="307"/>
      <c r="AD12" s="307"/>
      <c r="AE12" s="307"/>
      <c r="AF12" s="307"/>
      <c r="AG12" s="307"/>
      <c r="AH12" s="286"/>
      <c r="AI12" s="29"/>
      <c r="AJ12" s="471"/>
      <c r="AK12" s="210" t="str">
        <f t="shared" si="3"/>
        <v>OPERATING EXPENSES</v>
      </c>
      <c r="AL12" s="836" t="str">
        <f>IF('Month 5'!H$97&lt;0,H$97-'Month 5'!H$97,IF(H$97&lt;0,H$97,""))</f>
        <v/>
      </c>
      <c r="AM12" s="836" t="str">
        <f>IF('Month 5'!I$97&lt;0,I$97-'Month 5'!I$97,IF(I$97&lt;0,I$97,""))</f>
        <v/>
      </c>
      <c r="AN12" s="836" t="str">
        <f>IF('Month 5'!J$97&lt;0,J$97-'Month 5'!J$97,IF(J$97&lt;0,J$97,""))</f>
        <v/>
      </c>
      <c r="AO12" s="836" t="str">
        <f>IF('Month 5'!K$97&lt;0,K$97-'Month 5'!K$97,IF(K$97&lt;0,K$97,""))</f>
        <v/>
      </c>
      <c r="AP12" s="836" t="str">
        <f>IF('Month 5'!L$97&lt;0,L$97-'Month 5'!L$97,IF(L$97&lt;0,L$97,""))</f>
        <v/>
      </c>
      <c r="AQ12" s="836" t="str">
        <f>IF('Month 5'!M$97&lt;0,M$97-'Month 5'!M$97,IF(M$97&lt;0,M$97,""))</f>
        <v/>
      </c>
      <c r="AR12" s="836" t="str">
        <f>IF('Month 5'!N$97&lt;0,N$97-'Month 5'!N$97,IF(N$97&lt;0,N$97,""))</f>
        <v/>
      </c>
      <c r="AS12" s="836" t="str">
        <f>IF('Month 5'!O$97&lt;0,O$97-'Month 5'!O$97,IF(O$97&lt;0,O$97,""))</f>
        <v/>
      </c>
      <c r="AT12" s="836" t="str">
        <f>IF('Month 5'!P$97&lt;0,P$97-'Month 5'!P$97,IF(P$97&lt;0,P$97,""))</f>
        <v/>
      </c>
      <c r="AU12" s="836" t="str">
        <f>IF('Month 5'!Q$97&lt;0,Q$97-'Month 5'!Q$97,IF(Q$97&lt;0,Q$97,""))</f>
        <v/>
      </c>
      <c r="AV12" s="836" t="str">
        <f>IF('Month 5'!R$97&lt;0,R$97-'Month 5'!R$97,IF(R$97&lt;0,R$97,""))</f>
        <v/>
      </c>
      <c r="AW12" s="836" t="str">
        <f>IF('Month 5'!S$97&lt;0,S$97-'Month 5'!S$97,IF(S$97&lt;0,S$97,""))</f>
        <v/>
      </c>
      <c r="AX12" s="836" t="str">
        <f>IF('Month 5'!T$97&lt;0,T$97-'Month 5'!T$97,IF(T$97&lt;0,T$97,""))</f>
        <v/>
      </c>
      <c r="AY12" s="336"/>
    </row>
    <row r="13" spans="1:51" ht="30" customHeight="1">
      <c r="A13" s="1802" t="str">
        <f>'ORIGINAL BUDGET'!A13</f>
        <v>CAPITAL EXPENDITURES</v>
      </c>
      <c r="B13" s="1803"/>
      <c r="C13" s="1803"/>
      <c r="D13" s="1803"/>
      <c r="E13" s="1804"/>
      <c r="F13" s="543">
        <f>F117</f>
        <v>0</v>
      </c>
      <c r="G13" s="566" t="str">
        <f t="shared" si="0"/>
        <v/>
      </c>
      <c r="H13" s="567">
        <f>H117</f>
        <v>0</v>
      </c>
      <c r="I13" s="479" t="str">
        <f t="shared" si="1"/>
        <v/>
      </c>
      <c r="J13" s="569">
        <f>J117</f>
        <v>0</v>
      </c>
      <c r="K13" s="1062" t="str">
        <f>IF(F13=0,"",L13/F13)</f>
        <v/>
      </c>
      <c r="L13" s="569">
        <f>L117</f>
        <v>0</v>
      </c>
      <c r="M13" s="660" t="str">
        <f>IF(F13=0,"",N13/F13)</f>
        <v/>
      </c>
      <c r="N13" s="569">
        <f>N117</f>
        <v>0</v>
      </c>
      <c r="O13" s="555" t="str">
        <f>IF(F13=0,"",P13/F13)</f>
        <v/>
      </c>
      <c r="P13" s="567">
        <f>P117</f>
        <v>0</v>
      </c>
      <c r="Q13" s="551" t="str">
        <f>IF(F13=0,"",R13/F13)</f>
        <v/>
      </c>
      <c r="R13" s="669">
        <f>R117</f>
        <v>0</v>
      </c>
      <c r="S13" s="551" t="str">
        <f>IF(F13=0,"",T13/F13)</f>
        <v/>
      </c>
      <c r="T13" s="672">
        <f>T117</f>
        <v>0</v>
      </c>
      <c r="U13" s="667">
        <f t="shared" si="2"/>
        <v>0</v>
      </c>
      <c r="V13" s="314"/>
      <c r="W13" s="314"/>
      <c r="X13" s="314"/>
      <c r="Y13" s="314"/>
      <c r="Z13" s="314"/>
      <c r="AA13" s="314"/>
      <c r="AB13" s="307"/>
      <c r="AC13" s="307"/>
      <c r="AD13" s="307"/>
      <c r="AE13" s="307"/>
      <c r="AF13" s="307"/>
      <c r="AG13" s="307"/>
      <c r="AH13" s="286"/>
      <c r="AI13" s="29"/>
      <c r="AJ13" s="471"/>
      <c r="AK13" s="210" t="str">
        <f t="shared" si="3"/>
        <v>CAPITAL EXPENDITURES</v>
      </c>
      <c r="AL13" s="836" t="str">
        <f>IF('Month 5'!H$116&lt;0,H$116-'Month 5'!H$116,IF(H$116&lt;0,H$116,""))</f>
        <v/>
      </c>
      <c r="AM13" s="836" t="str">
        <f>IF('Month 5'!I$116&lt;0,I$116-'Month 5'!I$116,IF(I$116&lt;0,I$116,""))</f>
        <v/>
      </c>
      <c r="AN13" s="836" t="str">
        <f>IF('Month 5'!J$116&lt;0,J$116-'Month 5'!J$116,IF(J$116&lt;0,J$116,""))</f>
        <v/>
      </c>
      <c r="AO13" s="836" t="str">
        <f>IF('Month 5'!K$116&lt;0,K$116-'Month 5'!K$116,IF(K$116&lt;0,K$116,""))</f>
        <v/>
      </c>
      <c r="AP13" s="836" t="str">
        <f>IF('Month 5'!L$116&lt;0,L$116-'Month 5'!L$116,IF(L$116&lt;0,L$116,""))</f>
        <v/>
      </c>
      <c r="AQ13" s="836" t="str">
        <f>IF('Month 5'!M$116&lt;0,M$116-'Month 5'!M$116,IF(M$116&lt;0,M$116,""))</f>
        <v/>
      </c>
      <c r="AR13" s="836" t="str">
        <f>IF('Month 5'!N$116&lt;0,N$116-'Month 5'!N$116,IF(N$116&lt;0,N$116,""))</f>
        <v/>
      </c>
      <c r="AS13" s="836" t="str">
        <f>IF('Month 5'!O$116&lt;0,O$116-'Month 5'!O$116,IF(O$116&lt;0,O$116,""))</f>
        <v/>
      </c>
      <c r="AT13" s="836" t="str">
        <f>IF('Month 5'!P$116&lt;0,P$116-'Month 5'!P$116,IF(P$116&lt;0,P$116,""))</f>
        <v/>
      </c>
      <c r="AU13" s="836" t="str">
        <f>IF('Month 5'!Q$116&lt;0,Q$116-'Month 5'!Q$116,IF(Q$116&lt;0,Q$116,""))</f>
        <v/>
      </c>
      <c r="AV13" s="836" t="str">
        <f>IF('Month 5'!R$116&lt;0,R$116-'Month 5'!R$116,IF(R$116&lt;0,R$116,""))</f>
        <v/>
      </c>
      <c r="AW13" s="836" t="str">
        <f>IF('Month 5'!S$116&lt;0,S$116-'Month 5'!S$116,IF(S$116&lt;0,S$116,""))</f>
        <v/>
      </c>
      <c r="AX13" s="836" t="str">
        <f>IF('Month 5'!T$116&lt;0,T$116-'Month 5'!T$116,IF(T$116&lt;0,T$116,""))</f>
        <v/>
      </c>
      <c r="AY13" s="336"/>
    </row>
    <row r="14" spans="1:51" ht="30" customHeight="1">
      <c r="A14" s="1782" t="str">
        <f>'ORIGINAL BUDGET'!A14</f>
        <v>OTHER COSTS</v>
      </c>
      <c r="B14" s="1783"/>
      <c r="C14" s="1783"/>
      <c r="D14" s="1783"/>
      <c r="E14" s="1784"/>
      <c r="F14" s="546">
        <f>F136</f>
        <v>0</v>
      </c>
      <c r="G14" s="566" t="str">
        <f t="shared" si="0"/>
        <v/>
      </c>
      <c r="H14" s="567">
        <f>H136</f>
        <v>0</v>
      </c>
      <c r="I14" s="552" t="str">
        <f t="shared" si="1"/>
        <v/>
      </c>
      <c r="J14" s="567">
        <f>J136</f>
        <v>0</v>
      </c>
      <c r="K14" s="553" t="str">
        <f t="shared" ref="K14:K15" si="4">IF(F14=0,"",L14/F14)</f>
        <v/>
      </c>
      <c r="L14" s="567">
        <f>L136</f>
        <v>0</v>
      </c>
      <c r="M14" s="652" t="str">
        <f t="shared" ref="M14:M15" si="5">IF(F14=0,"",N14/F14)</f>
        <v/>
      </c>
      <c r="N14" s="567">
        <f>N136</f>
        <v>0</v>
      </c>
      <c r="O14" s="553" t="str">
        <f t="shared" ref="O14:O15" si="6">IF(F14=0,"",P14/F14)</f>
        <v/>
      </c>
      <c r="P14" s="567">
        <f>P136</f>
        <v>0</v>
      </c>
      <c r="Q14" s="552" t="str">
        <f t="shared" ref="Q14" si="7">IF(F14=0,"",R14/F14)</f>
        <v/>
      </c>
      <c r="R14" s="567">
        <f>R136</f>
        <v>0</v>
      </c>
      <c r="S14" s="551" t="str">
        <f t="shared" ref="S14:S15" si="8">IF(F14=0,"",T14/F14)</f>
        <v/>
      </c>
      <c r="T14" s="673">
        <f>T136</f>
        <v>0</v>
      </c>
      <c r="U14" s="667">
        <f t="shared" si="2"/>
        <v>0</v>
      </c>
      <c r="V14" s="314"/>
      <c r="W14" s="314"/>
      <c r="X14" s="314"/>
      <c r="Y14" s="314"/>
      <c r="Z14" s="314"/>
      <c r="AA14" s="314"/>
      <c r="AB14" s="307"/>
      <c r="AC14" s="307"/>
      <c r="AD14" s="307"/>
      <c r="AE14" s="307"/>
      <c r="AF14" s="307"/>
      <c r="AG14" s="307"/>
      <c r="AH14" s="286"/>
      <c r="AI14" s="29"/>
      <c r="AJ14" s="471"/>
      <c r="AK14" s="151" t="str">
        <f t="shared" si="3"/>
        <v>OTHER COSTS</v>
      </c>
      <c r="AL14" s="836" t="str">
        <f>IF('Month 5'!H$135&lt;0,H$135-'Month 5'!H$135,IF(H$135&lt;0,H$135,""))</f>
        <v/>
      </c>
      <c r="AM14" s="836" t="str">
        <f>IF('Month 5'!I$135&lt;0,I$135-'Month 5'!I$135,IF(I$135&lt;0,I$135,""))</f>
        <v/>
      </c>
      <c r="AN14" s="836" t="str">
        <f>IF('Month 5'!J$135&lt;0,J$135-'Month 5'!J$135,IF(J$135&lt;0,J$135,""))</f>
        <v/>
      </c>
      <c r="AO14" s="836" t="str">
        <f>IF('Month 5'!K$135&lt;0,K$135-'Month 5'!K$135,IF(K$135&lt;0,K$135,""))</f>
        <v/>
      </c>
      <c r="AP14" s="836" t="str">
        <f>IF('Month 5'!L$135&lt;0,L$135-'Month 5'!L$135,IF(L$135&lt;0,L$135,""))</f>
        <v/>
      </c>
      <c r="AQ14" s="836" t="str">
        <f>IF('Month 5'!M$135&lt;0,M$135-'Month 5'!M$135,IF(M$135&lt;0,M$135,""))</f>
        <v/>
      </c>
      <c r="AR14" s="836" t="str">
        <f>IF('Month 5'!N$135&lt;0,N$135-'Month 5'!N$135,IF(N$135&lt;0,N$135,""))</f>
        <v/>
      </c>
      <c r="AS14" s="836" t="str">
        <f>IF('Month 5'!O$135&lt;0,O$135-'Month 5'!O$135,IF(O$135&lt;0,O$135,""))</f>
        <v/>
      </c>
      <c r="AT14" s="836" t="str">
        <f>IF('Month 5'!P$135&lt;0,P$135-'Month 5'!P$135,IF(P$135&lt;0,P$135,""))</f>
        <v/>
      </c>
      <c r="AU14" s="836" t="str">
        <f>IF('Month 5'!Q$135&lt;0,Q$135-'Month 5'!Q$135,IF(Q$135&lt;0,Q$135,""))</f>
        <v/>
      </c>
      <c r="AV14" s="836" t="str">
        <f>IF('Month 5'!R$135&lt;0,R$135-'Month 5'!R$135,IF(R$135&lt;0,R$135,""))</f>
        <v/>
      </c>
      <c r="AW14" s="836" t="str">
        <f>IF('Month 5'!S$135&lt;0,S$135-'Month 5'!S$135,IF(S$135&lt;0,S$135,""))</f>
        <v/>
      </c>
      <c r="AX14" s="836" t="str">
        <f>IF('Month 5'!T$135&lt;0,T$135-'Month 5'!T$135,IF(T$135&lt;0,T$135,""))</f>
        <v/>
      </c>
      <c r="AY14" s="336"/>
    </row>
    <row r="15" spans="1:51" ht="30" customHeight="1" thickBot="1">
      <c r="A15" s="1779" t="str">
        <f>'ORIGINAL BUDGET'!A15</f>
        <v>INDIRECT COSTS</v>
      </c>
      <c r="B15" s="1780"/>
      <c r="C15" s="1780"/>
      <c r="D15" s="1780"/>
      <c r="E15" s="1781"/>
      <c r="F15" s="548">
        <f>F155</f>
        <v>0</v>
      </c>
      <c r="G15" s="581" t="str">
        <f t="shared" si="0"/>
        <v/>
      </c>
      <c r="H15" s="582">
        <f>H155</f>
        <v>0</v>
      </c>
      <c r="I15" s="556" t="str">
        <f t="shared" si="1"/>
        <v/>
      </c>
      <c r="J15" s="655">
        <f>J155</f>
        <v>0</v>
      </c>
      <c r="K15" s="653" t="str">
        <f t="shared" si="4"/>
        <v/>
      </c>
      <c r="L15" s="655">
        <f>L155</f>
        <v>0</v>
      </c>
      <c r="M15" s="653" t="str">
        <f t="shared" si="5"/>
        <v/>
      </c>
      <c r="N15" s="655">
        <f>N155</f>
        <v>0</v>
      </c>
      <c r="O15" s="662" t="str">
        <f t="shared" si="6"/>
        <v/>
      </c>
      <c r="P15" s="582">
        <f>P155</f>
        <v>0</v>
      </c>
      <c r="Q15" s="664" t="str">
        <f>IF(F15=0,"",T15/F15)</f>
        <v/>
      </c>
      <c r="R15" s="670">
        <f>R155</f>
        <v>0</v>
      </c>
      <c r="S15" s="666" t="str">
        <f t="shared" si="8"/>
        <v/>
      </c>
      <c r="T15" s="674">
        <f>T155</f>
        <v>0</v>
      </c>
      <c r="U15" s="667">
        <f t="shared" si="2"/>
        <v>0</v>
      </c>
      <c r="V15" s="314"/>
      <c r="W15" s="314"/>
      <c r="X15" s="314"/>
      <c r="Y15" s="314"/>
      <c r="Z15" s="314"/>
      <c r="AA15" s="314"/>
      <c r="AB15" s="307"/>
      <c r="AC15" s="307"/>
      <c r="AD15" s="307"/>
      <c r="AE15" s="307"/>
      <c r="AF15" s="307"/>
      <c r="AG15" s="307"/>
      <c r="AH15" s="286"/>
      <c r="AI15" s="29"/>
      <c r="AJ15" s="471"/>
      <c r="AK15" s="152" t="str">
        <f t="shared" si="3"/>
        <v>INDIRECT COSTS</v>
      </c>
      <c r="AL15" s="836" t="str">
        <f>IF('Month 5'!H$154&lt;0,H$154-'Month 5'!H$154,IF(H$154&lt;0,H$154,""))</f>
        <v/>
      </c>
      <c r="AM15" s="836" t="str">
        <f>IF('Month 5'!I$154&lt;0,I$154-'Month 5'!I$154,IF(I$154&lt;0,I$154,""))</f>
        <v/>
      </c>
      <c r="AN15" s="836" t="str">
        <f>IF('Month 5'!J$154&lt;0,J$154-'Month 5'!J$154,IF(J$154&lt;0,J$154,""))</f>
        <v/>
      </c>
      <c r="AO15" s="836" t="str">
        <f>IF('Month 5'!K$154&lt;0,K$154-'Month 5'!K$154,IF(K$154&lt;0,K$154,""))</f>
        <v/>
      </c>
      <c r="AP15" s="836" t="str">
        <f>IF('Month 5'!L$154&lt;0,L$154-'Month 5'!L$154,IF(L$154&lt;0,L$154,""))</f>
        <v/>
      </c>
      <c r="AQ15" s="836" t="str">
        <f>IF('Month 5'!M$154&lt;0,M$154-'Month 5'!M$154,IF(M$154&lt;0,M$154,""))</f>
        <v/>
      </c>
      <c r="AR15" s="836" t="str">
        <f>IF('Month 5'!N$154&lt;0,N$154-'Month 5'!N$154,IF(N$154&lt;0,N$154,""))</f>
        <v/>
      </c>
      <c r="AS15" s="836" t="str">
        <f>IF('Month 5'!O$154&lt;0,O$154-'Month 5'!O$154,IF(O$154&lt;0,O$154,""))</f>
        <v/>
      </c>
      <c r="AT15" s="836" t="str">
        <f>IF('Month 5'!P$154&lt;0,P$154-'Month 5'!P$154,IF(P$154&lt;0,P$154,""))</f>
        <v/>
      </c>
      <c r="AU15" s="836" t="str">
        <f>IF('Month 5'!Q$154&lt;0,Q$154-'Month 5'!Q$154,IF(Q$154&lt;0,Q$154,""))</f>
        <v/>
      </c>
      <c r="AV15" s="836" t="str">
        <f>IF('Month 5'!R$154&lt;0,R$154-'Month 5'!R$154,IF(R$154&lt;0,R$154,""))</f>
        <v/>
      </c>
      <c r="AW15" s="836" t="str">
        <f>IF('Month 5'!S$154&lt;0,S$154-'Month 5'!S$154,IF(S$154&lt;0,S$154,""))</f>
        <v/>
      </c>
      <c r="AX15" s="836" t="str">
        <f>IF('Month 5'!T$154&lt;0,T$154-'Month 5'!T$154,IF(T$154&lt;0,T$154,""))</f>
        <v/>
      </c>
      <c r="AY15" s="336"/>
    </row>
    <row r="16" spans="1:51" ht="42" customHeight="1" thickTop="1" thickBot="1">
      <c r="A16" s="777"/>
      <c r="B16" s="125"/>
      <c r="C16" s="89"/>
      <c r="D16" s="126"/>
      <c r="E16" s="392" t="s">
        <v>73</v>
      </c>
      <c r="F16" s="549">
        <f>SUM(F11:F15)</f>
        <v>0</v>
      </c>
      <c r="G16" s="583" t="str">
        <f t="shared" si="0"/>
        <v/>
      </c>
      <c r="H16" s="584">
        <f>SUM(H11:H15)</f>
        <v>0</v>
      </c>
      <c r="I16" s="483" t="str">
        <f t="shared" si="1"/>
        <v/>
      </c>
      <c r="J16" s="584">
        <f>SUM(J11:J15)</f>
        <v>0</v>
      </c>
      <c r="K16" s="483" t="str">
        <f>IF(F16=0,"",L16/F16)</f>
        <v/>
      </c>
      <c r="L16" s="584">
        <f>SUM(L11:L15)</f>
        <v>0</v>
      </c>
      <c r="M16" s="661" t="str">
        <f>IF(F16=0,"",N16/F16)</f>
        <v/>
      </c>
      <c r="N16" s="584">
        <f>SUM(N11:N15)</f>
        <v>0</v>
      </c>
      <c r="O16" s="483" t="str">
        <f>IF(F16=0,"",P16/F16)</f>
        <v/>
      </c>
      <c r="P16" s="584">
        <f>SUM(P11:P15)</f>
        <v>0</v>
      </c>
      <c r="Q16" s="665" t="str">
        <f>IF(F16=0,"",R16/F16)</f>
        <v/>
      </c>
      <c r="R16" s="584">
        <f>SUM(R11:R15)</f>
        <v>0</v>
      </c>
      <c r="S16" s="483" t="str">
        <f>IF(F16=0,"",T16/F16)</f>
        <v/>
      </c>
      <c r="T16" s="584">
        <f>SUM(T11:T15)</f>
        <v>0</v>
      </c>
      <c r="U16" s="667">
        <f>G16+I16+K16+M16+O16+Q16+S16</f>
        <v>0</v>
      </c>
      <c r="V16" s="314"/>
      <c r="W16" s="314"/>
      <c r="X16" s="314"/>
      <c r="Y16" s="314"/>
      <c r="Z16" s="314"/>
      <c r="AA16" s="314"/>
      <c r="AB16" s="307"/>
      <c r="AC16" s="307"/>
      <c r="AD16" s="307"/>
      <c r="AE16" s="307"/>
      <c r="AF16" s="307"/>
      <c r="AG16" s="307"/>
      <c r="AH16" s="286"/>
      <c r="AI16" s="29"/>
      <c r="AJ16" s="471"/>
      <c r="AK16" s="152"/>
      <c r="AL16" s="442"/>
      <c r="AM16" s="442"/>
      <c r="AN16" s="442"/>
      <c r="AO16" s="442"/>
      <c r="AP16" s="442"/>
      <c r="AQ16" s="442"/>
      <c r="AR16" s="442"/>
      <c r="AS16" s="442"/>
      <c r="AT16" s="442"/>
      <c r="AU16" s="442"/>
      <c r="AV16" s="442"/>
      <c r="AW16" s="442"/>
      <c r="AX16" s="442"/>
      <c r="AY16" s="336"/>
    </row>
    <row r="17" spans="1:53" ht="21" customHeight="1" thickTop="1" thickBot="1">
      <c r="A17" s="88"/>
      <c r="B17" s="84"/>
      <c r="C17" s="84"/>
      <c r="D17" s="88"/>
      <c r="E17" s="87"/>
      <c r="F17" s="61"/>
      <c r="G17" s="769"/>
      <c r="H17" s="770"/>
      <c r="I17" s="678"/>
      <c r="J17" s="771"/>
      <c r="K17" s="765"/>
      <c r="L17" s="771"/>
      <c r="M17" s="766"/>
      <c r="N17" s="771"/>
      <c r="O17" s="767"/>
      <c r="P17" s="772"/>
      <c r="Q17" s="768"/>
      <c r="R17" s="773"/>
      <c r="S17" s="767"/>
      <c r="T17" s="774"/>
      <c r="U17" s="668"/>
      <c r="V17" s="306"/>
      <c r="W17" s="306"/>
      <c r="X17" s="306"/>
      <c r="Y17" s="306"/>
      <c r="Z17" s="306"/>
      <c r="AA17" s="306"/>
      <c r="AB17" s="307"/>
      <c r="AC17" s="307"/>
      <c r="AD17" s="307"/>
      <c r="AE17" s="307"/>
      <c r="AF17" s="307"/>
      <c r="AG17" s="307"/>
      <c r="AH17" s="286"/>
      <c r="AI17" s="29"/>
      <c r="AJ17" s="471"/>
      <c r="AK17" s="152"/>
      <c r="AL17" s="442"/>
      <c r="AM17" s="442"/>
      <c r="AN17" s="442"/>
      <c r="AO17" s="442"/>
      <c r="AP17" s="442"/>
      <c r="AQ17" s="442"/>
      <c r="AR17" s="442"/>
      <c r="AS17" s="442"/>
      <c r="AT17" s="442"/>
      <c r="AU17" s="442"/>
      <c r="AV17" s="442"/>
      <c r="AW17" s="442"/>
      <c r="AX17" s="442"/>
      <c r="AY17" s="336"/>
    </row>
    <row r="18" spans="1:53" s="1149" customFormat="1" ht="49.5" customHeight="1" thickTop="1" thickBot="1">
      <c r="A18" s="1163"/>
      <c r="E18" s="1164"/>
      <c r="F18" s="1823">
        <f>F37-AY18</f>
        <v>0</v>
      </c>
      <c r="G18" s="1824"/>
      <c r="H18" s="1825"/>
      <c r="I18" s="1759" t="str">
        <f>IF(AY18&gt;0.001,"W/Cuts","")</f>
        <v/>
      </c>
      <c r="J18" s="1761" t="s">
        <v>191</v>
      </c>
      <c r="K18" s="1762"/>
      <c r="L18" s="1762"/>
      <c r="M18" s="1762"/>
      <c r="N18" s="1763"/>
      <c r="O18" s="1165"/>
      <c r="P18" s="1166"/>
      <c r="Q18" s="1166"/>
      <c r="R18" s="1166"/>
      <c r="S18" s="1166"/>
      <c r="T18" s="1166"/>
      <c r="U18" s="1166"/>
      <c r="V18" s="1167"/>
      <c r="W18" s="1167"/>
      <c r="X18" s="1167"/>
      <c r="Y18" s="1167"/>
      <c r="Z18" s="1167"/>
      <c r="AA18" s="1167"/>
      <c r="AB18" s="1168"/>
      <c r="AC18" s="1168"/>
      <c r="AD18" s="1168"/>
      <c r="AE18" s="1168"/>
      <c r="AF18" s="1168"/>
      <c r="AG18" s="1168"/>
      <c r="AH18" s="1169"/>
      <c r="AI18" s="1144"/>
      <c r="AJ18" s="1170"/>
      <c r="AK18" s="1171" t="s">
        <v>73</v>
      </c>
      <c r="AL18" s="1172">
        <f t="shared" ref="AL18:AX18" si="9">SUM(AL11:AL17)</f>
        <v>0</v>
      </c>
      <c r="AM18" s="1172">
        <f t="shared" si="9"/>
        <v>0</v>
      </c>
      <c r="AN18" s="1172">
        <f t="shared" si="9"/>
        <v>0</v>
      </c>
      <c r="AO18" s="1172">
        <f t="shared" si="9"/>
        <v>0</v>
      </c>
      <c r="AP18" s="1172">
        <f t="shared" si="9"/>
        <v>0</v>
      </c>
      <c r="AQ18" s="1172">
        <f t="shared" si="9"/>
        <v>0</v>
      </c>
      <c r="AR18" s="1172">
        <f t="shared" si="9"/>
        <v>0</v>
      </c>
      <c r="AS18" s="1172">
        <f t="shared" si="9"/>
        <v>0</v>
      </c>
      <c r="AT18" s="1172">
        <f t="shared" si="9"/>
        <v>0</v>
      </c>
      <c r="AU18" s="1172">
        <f t="shared" si="9"/>
        <v>0</v>
      </c>
      <c r="AV18" s="1172">
        <f t="shared" si="9"/>
        <v>0</v>
      </c>
      <c r="AW18" s="1172">
        <f t="shared" si="9"/>
        <v>0</v>
      </c>
      <c r="AX18" s="1172">
        <f t="shared" si="9"/>
        <v>0</v>
      </c>
      <c r="AY18" s="1173">
        <f>ABS(AL18+AN18+AP18+AR18+AT18+AV18+AX18)</f>
        <v>0</v>
      </c>
    </row>
    <row r="19" spans="1:53" s="921" customFormat="1" ht="49.5" customHeight="1" thickTop="1" thickBot="1">
      <c r="A19" s="914"/>
      <c r="B19" s="915"/>
      <c r="C19" s="915"/>
      <c r="D19" s="915"/>
      <c r="E19" s="916"/>
      <c r="F19" s="1826"/>
      <c r="G19" s="1827"/>
      <c r="H19" s="1827"/>
      <c r="I19" s="1760"/>
      <c r="J19" s="1761" t="s">
        <v>197</v>
      </c>
      <c r="K19" s="1762"/>
      <c r="L19" s="1762"/>
      <c r="M19" s="1762"/>
      <c r="N19" s="1763"/>
      <c r="O19" s="922"/>
      <c r="P19" s="917"/>
      <c r="Q19" s="917"/>
      <c r="R19" s="917"/>
      <c r="S19" s="917"/>
      <c r="T19" s="917"/>
      <c r="U19" s="775"/>
      <c r="V19" s="315"/>
      <c r="W19" s="315"/>
      <c r="X19" s="315"/>
      <c r="Y19" s="315"/>
      <c r="Z19" s="315"/>
      <c r="AA19" s="315"/>
      <c r="AB19" s="918"/>
      <c r="AC19" s="918"/>
      <c r="AD19" s="918"/>
      <c r="AE19" s="918"/>
      <c r="AF19" s="918"/>
      <c r="AG19" s="918"/>
      <c r="AH19" s="919"/>
      <c r="AI19" s="919"/>
      <c r="AJ19" s="920"/>
      <c r="AK19" s="920"/>
      <c r="AL19" s="920"/>
      <c r="AM19" s="920"/>
      <c r="AN19" s="920"/>
      <c r="AO19" s="920"/>
      <c r="AP19" s="920"/>
      <c r="AQ19" s="920"/>
      <c r="AR19" s="920"/>
      <c r="AS19" s="920"/>
      <c r="AT19" s="920"/>
      <c r="AU19" s="920"/>
      <c r="AV19" s="920"/>
      <c r="AW19" s="920"/>
      <c r="AX19" s="920"/>
      <c r="AY19" s="920"/>
    </row>
    <row r="20" spans="1:53" ht="16.5" thickTop="1">
      <c r="A20" s="212"/>
      <c r="B20" s="212"/>
      <c r="C20" s="212"/>
      <c r="D20" s="213"/>
      <c r="E20" s="39"/>
      <c r="F20" s="15"/>
      <c r="G20" s="5"/>
      <c r="H20" s="15"/>
      <c r="I20" s="418"/>
      <c r="J20" s="484"/>
      <c r="K20" s="418"/>
      <c r="L20" s="484"/>
      <c r="M20" s="418"/>
      <c r="N20" s="484"/>
      <c r="O20" s="418"/>
      <c r="P20" s="484"/>
      <c r="Q20" s="418"/>
      <c r="R20" s="35"/>
      <c r="S20" s="7"/>
      <c r="T20" s="776"/>
      <c r="U20" s="668"/>
      <c r="V20" s="306"/>
      <c r="W20" s="306"/>
      <c r="X20" s="306"/>
      <c r="Y20" s="306"/>
      <c r="Z20" s="306"/>
      <c r="AA20" s="306"/>
      <c r="AB20" s="307"/>
      <c r="AC20" s="307"/>
      <c r="AD20" s="307"/>
      <c r="AE20" s="307"/>
      <c r="AF20" s="307"/>
      <c r="AG20" s="307"/>
      <c r="AH20" s="29"/>
      <c r="AI20" s="29"/>
      <c r="AJ20" s="471"/>
      <c r="AK20" s="471"/>
      <c r="AL20" s="471"/>
      <c r="AM20" s="471"/>
      <c r="AN20" s="471"/>
      <c r="AO20" s="471"/>
      <c r="AP20" s="471"/>
      <c r="AQ20" s="471"/>
      <c r="AR20" s="471"/>
      <c r="AS20" s="471"/>
      <c r="AT20" s="471"/>
      <c r="AU20" s="471"/>
      <c r="AV20" s="471"/>
      <c r="AW20" s="471"/>
      <c r="AX20" s="471"/>
      <c r="AY20" s="471"/>
    </row>
    <row r="21" spans="1:53" ht="34.5" thickBot="1">
      <c r="A21" s="778"/>
      <c r="B21" s="81"/>
      <c r="C21" s="81"/>
      <c r="D21" s="82"/>
      <c r="E21" s="83"/>
      <c r="F21" s="343"/>
      <c r="G21" s="339"/>
      <c r="H21" s="340"/>
      <c r="I21" s="418"/>
      <c r="J21" s="484"/>
      <c r="K21" s="418"/>
      <c r="L21" s="484"/>
      <c r="M21" s="418"/>
      <c r="N21" s="484"/>
      <c r="O21" s="418"/>
      <c r="P21" s="484"/>
      <c r="Q21" s="418"/>
      <c r="R21" s="341"/>
      <c r="S21" s="6"/>
      <c r="T21" s="62"/>
      <c r="U21" s="668"/>
      <c r="V21" s="306"/>
      <c r="W21" s="306"/>
      <c r="X21" s="306"/>
      <c r="Y21" s="306"/>
      <c r="Z21" s="306"/>
      <c r="AA21" s="306"/>
      <c r="AB21" s="307"/>
      <c r="AC21" s="307"/>
      <c r="AD21" s="307"/>
      <c r="AE21" s="307"/>
      <c r="AF21" s="307"/>
      <c r="AG21" s="307"/>
      <c r="AH21" s="29"/>
      <c r="AI21" s="29"/>
      <c r="AJ21" s="471"/>
      <c r="AK21" s="471"/>
      <c r="AL21" s="471"/>
      <c r="AM21" s="471"/>
      <c r="AN21" s="471"/>
      <c r="AO21" s="471"/>
      <c r="AP21" s="471"/>
      <c r="AQ21" s="471"/>
      <c r="AR21" s="471"/>
      <c r="AS21" s="471"/>
      <c r="AT21" s="471"/>
      <c r="AU21" s="471"/>
      <c r="AV21" s="471"/>
      <c r="AW21" s="471"/>
      <c r="AX21" s="471"/>
      <c r="AY21" s="471"/>
    </row>
    <row r="22" spans="1:53" ht="15.75" customHeight="1" thickTop="1">
      <c r="A22" s="1764" t="s">
        <v>226</v>
      </c>
      <c r="B22" s="1765"/>
      <c r="C22" s="1765"/>
      <c r="D22" s="1765"/>
      <c r="E22" s="1765"/>
      <c r="F22" s="1765"/>
      <c r="G22" s="1765"/>
      <c r="H22" s="1765"/>
      <c r="I22" s="1765"/>
      <c r="J22" s="1765"/>
      <c r="K22" s="1765"/>
      <c r="L22" s="1765"/>
      <c r="M22" s="1765"/>
      <c r="N22" s="1765"/>
      <c r="O22" s="1765"/>
      <c r="P22" s="1765"/>
      <c r="Q22" s="1765"/>
      <c r="R22" s="1765"/>
      <c r="S22" s="1765"/>
      <c r="T22" s="1766"/>
      <c r="U22" s="1122"/>
      <c r="V22" s="29"/>
      <c r="W22" s="29"/>
      <c r="X22" s="29"/>
      <c r="Y22" s="10"/>
      <c r="Z22" s="10"/>
      <c r="AA22" s="10"/>
      <c r="AB22" s="10"/>
      <c r="AC22" s="169"/>
      <c r="AD22" s="10"/>
      <c r="AE22" s="11"/>
      <c r="AF22" s="11"/>
      <c r="AG22" s="55"/>
      <c r="AH22" s="11"/>
      <c r="AI22" s="11"/>
      <c r="AJ22" s="11"/>
      <c r="AK22" s="11"/>
      <c r="AS22" s="10"/>
      <c r="AT22" s="10"/>
      <c r="AY22" s="1104"/>
    </row>
    <row r="23" spans="1:53" ht="15" customHeight="1">
      <c r="A23" s="1767"/>
      <c r="B23" s="1768"/>
      <c r="C23" s="1768"/>
      <c r="D23" s="1768"/>
      <c r="E23" s="1768"/>
      <c r="F23" s="1768"/>
      <c r="G23" s="1768"/>
      <c r="H23" s="1768"/>
      <c r="I23" s="1768"/>
      <c r="J23" s="1768"/>
      <c r="K23" s="1768"/>
      <c r="L23" s="1768"/>
      <c r="M23" s="1768"/>
      <c r="N23" s="1768"/>
      <c r="O23" s="1768"/>
      <c r="P23" s="1768"/>
      <c r="Q23" s="1768"/>
      <c r="R23" s="1768"/>
      <c r="S23" s="1768"/>
      <c r="T23" s="1769"/>
      <c r="U23" s="1122"/>
      <c r="V23" s="29"/>
      <c r="W23" s="29"/>
      <c r="X23" s="29"/>
      <c r="Y23" s="10"/>
      <c r="Z23" s="10"/>
      <c r="AA23" s="10"/>
      <c r="AB23" s="10"/>
      <c r="AC23" s="169"/>
      <c r="AD23" s="10"/>
      <c r="AE23" s="11"/>
      <c r="AF23" s="11"/>
      <c r="AG23" s="55"/>
      <c r="AH23" s="11"/>
      <c r="AI23" s="11"/>
      <c r="AJ23" s="11"/>
      <c r="AK23" s="11"/>
      <c r="AS23" s="10"/>
      <c r="AT23" s="10"/>
      <c r="AY23" s="1104"/>
    </row>
    <row r="24" spans="1:53" s="1131" customFormat="1" ht="30">
      <c r="A24" s="1123"/>
      <c r="B24" s="1124"/>
      <c r="C24" s="1124"/>
      <c r="D24" s="1124"/>
      <c r="E24" s="1124"/>
      <c r="F24" s="1124"/>
      <c r="G24" s="1124"/>
      <c r="H24" s="1124"/>
      <c r="I24" s="1124"/>
      <c r="J24" s="1125"/>
      <c r="K24" s="1126"/>
      <c r="L24" s="1124"/>
      <c r="M24" s="1124"/>
      <c r="N24" s="1124"/>
      <c r="O24" s="1124"/>
      <c r="P24" s="1124"/>
      <c r="Q24" s="1124"/>
      <c r="R24" s="1124"/>
      <c r="S24" s="1124"/>
      <c r="T24" s="1127"/>
      <c r="U24" s="1128"/>
      <c r="V24" s="1129"/>
      <c r="W24" s="1129"/>
      <c r="X24" s="1129"/>
      <c r="Y24" s="1130"/>
      <c r="Z24" s="1130"/>
      <c r="AA24" s="1130"/>
      <c r="AB24" s="1130"/>
      <c r="AD24" s="1130"/>
      <c r="AE24" s="1132"/>
      <c r="AF24" s="1132"/>
      <c r="AG24" s="1133"/>
      <c r="AH24" s="1132"/>
      <c r="AI24" s="1132"/>
      <c r="AJ24" s="1132"/>
      <c r="AK24" s="1132"/>
      <c r="AS24" s="1130"/>
      <c r="AT24" s="1130"/>
      <c r="AY24" s="1104"/>
      <c r="AZ24" s="169"/>
      <c r="BA24" s="169"/>
    </row>
    <row r="25" spans="1:53" s="1131" customFormat="1" ht="30.75" thickBot="1">
      <c r="A25" s="1123"/>
      <c r="B25" s="1124"/>
      <c r="C25" s="1121" t="s">
        <v>203</v>
      </c>
      <c r="D25" s="1134"/>
      <c r="E25" s="1135"/>
      <c r="F25" s="1135"/>
      <c r="G25" s="1136"/>
      <c r="H25" s="1125"/>
      <c r="I25" s="1125"/>
      <c r="K25" s="1126"/>
      <c r="L25" s="1124"/>
      <c r="M25" s="1124"/>
      <c r="N25" s="1124"/>
      <c r="O25" s="1124"/>
      <c r="P25" s="1124"/>
      <c r="Q25" s="1124"/>
      <c r="R25" s="1124"/>
      <c r="S25" s="1124"/>
      <c r="T25" s="1127"/>
      <c r="U25" s="1128"/>
      <c r="V25" s="1129"/>
      <c r="W25" s="1129"/>
      <c r="X25" s="1129"/>
      <c r="Y25" s="1130"/>
      <c r="Z25" s="1130"/>
      <c r="AA25" s="1130"/>
      <c r="AB25" s="1130"/>
      <c r="AD25" s="1130"/>
      <c r="AE25" s="1132"/>
      <c r="AF25" s="1132"/>
      <c r="AG25" s="1133"/>
      <c r="AH25" s="1132"/>
      <c r="AI25" s="1132"/>
      <c r="AJ25" s="1132"/>
      <c r="AK25" s="1132"/>
      <c r="AS25" s="1130"/>
      <c r="AT25" s="1130"/>
      <c r="AY25" s="1104"/>
      <c r="AZ25" s="169"/>
      <c r="BA25" s="169"/>
    </row>
    <row r="26" spans="1:53" ht="23.25">
      <c r="A26" s="820"/>
      <c r="B26" s="817"/>
      <c r="C26" s="1121" t="s">
        <v>204</v>
      </c>
      <c r="D26" s="1770" t="s">
        <v>205</v>
      </c>
      <c r="E26" s="1770"/>
      <c r="F26" s="1770"/>
      <c r="G26" s="821"/>
      <c r="H26" s="1604" t="s">
        <v>173</v>
      </c>
      <c r="I26" s="1604"/>
      <c r="J26" s="169"/>
      <c r="K26" s="465"/>
      <c r="L26" s="823"/>
      <c r="M26" s="824"/>
      <c r="N26" s="823"/>
      <c r="O26" s="824"/>
      <c r="P26" s="823"/>
      <c r="Q26" s="824"/>
      <c r="R26" s="822"/>
      <c r="S26" s="825"/>
      <c r="T26" s="826"/>
      <c r="U26" s="924"/>
      <c r="V26" s="293"/>
      <c r="W26" s="293"/>
      <c r="X26" s="293"/>
      <c r="Y26" s="20"/>
      <c r="Z26" s="20"/>
      <c r="AA26" s="20"/>
      <c r="AB26" s="10"/>
      <c r="AC26" s="169"/>
      <c r="AD26" s="10"/>
      <c r="AE26" s="11"/>
      <c r="AF26" s="11"/>
      <c r="AG26" s="55"/>
      <c r="AH26" s="11"/>
      <c r="AI26" s="11"/>
      <c r="AJ26" s="11"/>
      <c r="AK26" s="11"/>
      <c r="AS26" s="10"/>
      <c r="AT26" s="10"/>
      <c r="AY26" s="1104"/>
    </row>
    <row r="27" spans="1:53" ht="23.25">
      <c r="A27" s="816"/>
      <c r="B27" s="817"/>
      <c r="C27" s="817"/>
      <c r="D27" s="1595" t="s">
        <v>206</v>
      </c>
      <c r="E27" s="1595"/>
      <c r="F27" s="1595"/>
      <c r="G27" s="817"/>
      <c r="H27" s="817"/>
      <c r="I27" s="817"/>
      <c r="J27" s="464"/>
      <c r="K27" s="818"/>
      <c r="L27" s="817"/>
      <c r="M27" s="817"/>
      <c r="N27" s="817"/>
      <c r="O27" s="817"/>
      <c r="P27" s="817"/>
      <c r="Q27" s="817"/>
      <c r="R27" s="817"/>
      <c r="S27" s="817"/>
      <c r="T27" s="819"/>
      <c r="U27" s="924"/>
      <c r="V27" s="293"/>
      <c r="W27" s="293"/>
      <c r="X27" s="293"/>
      <c r="Y27" s="20"/>
      <c r="Z27" s="20"/>
      <c r="AA27" s="20"/>
      <c r="AB27" s="10"/>
      <c r="AC27" s="169"/>
      <c r="AD27" s="10"/>
      <c r="AE27" s="11"/>
      <c r="AF27" s="11"/>
      <c r="AG27" s="55"/>
      <c r="AH27" s="11"/>
      <c r="AI27" s="11"/>
      <c r="AJ27" s="11"/>
      <c r="AK27" s="11"/>
      <c r="AS27" s="10"/>
      <c r="AT27" s="10"/>
      <c r="AY27" s="1104"/>
    </row>
    <row r="28" spans="1:53" ht="12.75" customHeight="1" thickBot="1">
      <c r="A28" s="827"/>
      <c r="B28" s="828"/>
      <c r="C28" s="828"/>
      <c r="D28" s="828"/>
      <c r="E28" s="829"/>
      <c r="F28" s="829"/>
      <c r="G28" s="828"/>
      <c r="H28" s="829"/>
      <c r="I28" s="828"/>
      <c r="J28" s="829"/>
      <c r="K28" s="830"/>
      <c r="L28" s="831"/>
      <c r="M28" s="830"/>
      <c r="N28" s="831"/>
      <c r="O28" s="832"/>
      <c r="P28" s="831"/>
      <c r="Q28" s="833"/>
      <c r="R28" s="831"/>
      <c r="S28" s="833"/>
      <c r="T28" s="834"/>
      <c r="U28" s="923"/>
      <c r="V28" s="292"/>
      <c r="W28" s="292"/>
      <c r="X28" s="292"/>
      <c r="Y28" s="10"/>
      <c r="Z28" s="10"/>
      <c r="AA28" s="10"/>
      <c r="AB28" s="10"/>
      <c r="AC28" s="169"/>
      <c r="AD28" s="10"/>
      <c r="AE28" s="11"/>
      <c r="AF28" s="11"/>
      <c r="AG28" s="55"/>
      <c r="AH28" s="11"/>
      <c r="AI28" s="11"/>
      <c r="AJ28" s="11"/>
      <c r="AK28" s="11"/>
      <c r="AS28" s="10"/>
      <c r="AT28" s="10"/>
      <c r="AY28" s="1104"/>
    </row>
    <row r="29" spans="1:53" s="1149" customFormat="1" ht="34.5" thickTop="1" thickBot="1">
      <c r="P29" s="1150"/>
      <c r="R29" s="1150"/>
      <c r="T29" s="1150"/>
      <c r="U29" s="1151"/>
      <c r="V29" s="1152"/>
      <c r="W29" s="1152"/>
      <c r="X29" s="1152"/>
      <c r="Y29" s="1152"/>
      <c r="Z29" s="1152"/>
      <c r="AA29" s="1152"/>
      <c r="AB29" s="1152"/>
      <c r="AC29" s="1152"/>
      <c r="AD29" s="1152"/>
      <c r="AE29" s="1152"/>
      <c r="AF29" s="1152"/>
      <c r="AG29" s="1152"/>
      <c r="AH29" s="1153"/>
      <c r="AI29" s="1153"/>
      <c r="AY29" s="1104"/>
      <c r="AZ29" s="169"/>
      <c r="BA29" s="169"/>
    </row>
    <row r="30" spans="1:53" ht="27" thickTop="1">
      <c r="A30" s="1602" t="s">
        <v>14</v>
      </c>
      <c r="B30" s="1603"/>
      <c r="C30" s="1603"/>
      <c r="D30" s="1603"/>
      <c r="E30" s="1603"/>
      <c r="F30" s="871" t="s">
        <v>150</v>
      </c>
      <c r="G30" s="1589" t="str">
        <f>IF('BR3'!$K$2="ACTIVE",'BR3'!G30,IF('BR2'!$K$2="ACTIVE",'BR2'!G30,IF('BR1'!$K$2="ACTIVE",'BR1'!G30,'ORIGINAL BUDGET'!G30)))</f>
        <v>RPPC</v>
      </c>
      <c r="H30" s="1590">
        <f>IF('BR3'!$K$2="ACTIVE",'BR3'!H30,IF('BR2'!$K$2="ACTIVE",'BR2'!H30,IF('BR1'!$K$2="ACTIVE",'BR1'!H30,'ORIGINAL BUDGET'!H30)))</f>
        <v>0</v>
      </c>
      <c r="I30" s="1589" t="str">
        <f>IF('BR3'!$K$2="ACTIVE",'BR3'!I30,IF('BR2'!$K$2="ACTIVE",'BR2'!I30,IF('BR1'!$K$2="ACTIVE",'BR1'!I30,'ORIGINAL BUDGET'!I30)))</f>
        <v xml:space="preserve">RPPC </v>
      </c>
      <c r="J30" s="1590">
        <f>IF('BR3'!$K$2="ACTIVE",'BR3'!J30,IF('BR2'!$K$2="ACTIVE",'BR2'!J30,IF('BR1'!$K$2="ACTIVE",'BR1'!J30,'ORIGINAL BUDGET'!J30)))</f>
        <v>0</v>
      </c>
      <c r="K30" s="1589">
        <f>IF('BR3'!$K$2="ACTIVE",'BR3'!K30,IF('BR2'!$K$2="ACTIVE",'BR2'!K30,IF('BR1'!$K$2="ACTIVE",'BR1'!K30,'ORIGINAL BUDGET'!K30)))</f>
        <v>0</v>
      </c>
      <c r="L30" s="1590">
        <f>IF('BR3'!$K$2="ACTIVE",'BR3'!L30,IF('BR2'!$K$2="ACTIVE",'BR2'!L30,IF('BR1'!$K$2="ACTIVE",'BR1'!L30,'ORIGINAL BUDGET'!L30)))</f>
        <v>0</v>
      </c>
      <c r="M30" s="1589">
        <f>IF('BR3'!$K$2="ACTIVE",'BR3'!M30,IF('BR2'!$K$2="ACTIVE",'BR2'!M30,IF('BR1'!$K$2="ACTIVE",'BR1'!M30,'ORIGINAL BUDGET'!M30)))</f>
        <v>0</v>
      </c>
      <c r="N30" s="1590">
        <f>IF('BR3'!$K$2="ACTIVE",'BR3'!N30,IF('BR2'!$K$2="ACTIVE",'BR2'!N30,IF('BR1'!$K$2="ACTIVE",'BR1'!N30,'ORIGINAL BUDGET'!N30)))</f>
        <v>0</v>
      </c>
      <c r="O30" s="1589">
        <f>IF('BR3'!$K$2="ACTIVE",'BR3'!O30,IF('BR2'!$K$2="ACTIVE",'BR2'!O30,IF('BR1'!$K$2="ACTIVE",'BR1'!O30,'ORIGINAL BUDGET'!O30)))</f>
        <v>0</v>
      </c>
      <c r="P30" s="1590">
        <f>IF('BR3'!$K$2="ACTIVE",'BR3'!P30,IF('BR2'!$K$2="ACTIVE",'BR2'!P30,IF('BR1'!$K$2="ACTIVE",'BR1'!P30,'ORIGINAL BUDGET'!P30)))</f>
        <v>0</v>
      </c>
      <c r="Q30" s="1589">
        <f>IF('BR3'!$K$2="ACTIVE",'BR3'!Q30,IF('BR2'!$K$2="ACTIVE",'BR2'!Q30,IF('BR1'!$K$2="ACTIVE",'BR1'!Q30,'ORIGINAL BUDGET'!Q30)))</f>
        <v>0</v>
      </c>
      <c r="R30" s="1590">
        <f>IF('BR3'!$K$2="ACTIVE",'BR3'!R30,IF('BR2'!$K$2="ACTIVE",'BR2'!R30,IF('BR1'!$K$2="ACTIVE",'BR1'!R30,'ORIGINAL BUDGET'!R30)))</f>
        <v>0</v>
      </c>
      <c r="S30" s="1589">
        <f>IF('BR3'!$K$2="ACTIVE",'BR3'!S30,IF('BR2'!$K$2="ACTIVE",'BR2'!S30,IF('BR1'!$K$2="ACTIVE",'BR1'!S30,'ORIGINAL BUDGET'!S30)))</f>
        <v>0</v>
      </c>
      <c r="T30" s="1590">
        <f>IF('BR3'!$K$2="ACTIVE",'BR3'!T30,IF('BR2'!$K$2="ACTIVE",'BR2'!T30,IF('BR1'!$K$2="ACTIVE",'BR1'!T30,'ORIGINAL BUDGET'!T30)))</f>
        <v>0</v>
      </c>
      <c r="U30" s="446"/>
      <c r="V30" s="317"/>
      <c r="W30" s="317"/>
      <c r="X30" s="317"/>
      <c r="Y30" s="317"/>
      <c r="Z30" s="317"/>
      <c r="AA30" s="317"/>
      <c r="AB30" s="294"/>
      <c r="AC30" s="294"/>
      <c r="AD30" s="294"/>
      <c r="AE30" s="294"/>
      <c r="AF30" s="294"/>
      <c r="AG30" s="294"/>
      <c r="AH30" s="316"/>
      <c r="AI30" s="316"/>
      <c r="AJ30" s="57"/>
      <c r="AK30" s="57"/>
      <c r="AL30" s="57"/>
      <c r="AM30" s="57"/>
      <c r="AN30" s="57"/>
      <c r="AO30" s="57"/>
      <c r="AP30" s="57"/>
      <c r="AQ30" s="57"/>
      <c r="AR30" s="57"/>
      <c r="AS30" s="57"/>
      <c r="AT30" s="57"/>
      <c r="AU30" s="57"/>
      <c r="AV30" s="57"/>
      <c r="AW30" s="57"/>
      <c r="AX30" s="57"/>
      <c r="AY30" s="1104"/>
    </row>
    <row r="31" spans="1:53" ht="16.5" thickBot="1">
      <c r="A31" s="872"/>
      <c r="B31" s="873"/>
      <c r="C31" s="873"/>
      <c r="D31" s="873"/>
      <c r="E31" s="873"/>
      <c r="F31" s="875" t="s">
        <v>149</v>
      </c>
      <c r="G31" s="911"/>
      <c r="H31" s="586">
        <f>IF('BR3'!$K$2="ACTIVE",'BR3'!H31,IF('BR2'!$K$2="ACTIVE",'BR2'!H31,IF('BR1'!$K$2="ACTIVE",'BR1'!H31,'ORIGINAL BUDGET'!H31)))</f>
        <v>53110</v>
      </c>
      <c r="I31" s="911"/>
      <c r="J31" s="586">
        <f>IF('BR3'!$K$2="ACTIVE",'BR3'!J31,IF('BR2'!$K$2="ACTIVE",'BR2'!J31,IF('BR1'!$K$2="ACTIVE",'BR1'!J31,'ORIGINAL BUDGET'!J31)))</f>
        <v>53129</v>
      </c>
      <c r="K31" s="911" t="s">
        <v>78</v>
      </c>
      <c r="L31" s="586">
        <f>IF('BR3'!$K$2="ACTIVE",'BR3'!L31,IF('BR2'!$K$2="ACTIVE",'BR2'!L31,IF('BR1'!$K$2="ACTIVE",'BR1'!L31,'ORIGINAL BUDGET'!L31)))</f>
        <v>0</v>
      </c>
      <c r="M31" s="911" t="s">
        <v>78</v>
      </c>
      <c r="N31" s="586">
        <f>IF('BR3'!$K$2="ACTIVE",'BR3'!N31,IF('BR2'!$K$2="ACTIVE",'BR2'!N31,IF('BR1'!$K$2="ACTIVE",'BR1'!N31,'ORIGINAL BUDGET'!N31)))</f>
        <v>0</v>
      </c>
      <c r="O31" s="911" t="s">
        <v>78</v>
      </c>
      <c r="P31" s="586">
        <f>IF('BR3'!$K$2="ACTIVE",'BR3'!P31,IF('BR2'!$K$2="ACTIVE",'BR2'!P31,IF('BR1'!$K$2="ACTIVE",'BR1'!P31,'ORIGINAL BUDGET'!P31)))</f>
        <v>0</v>
      </c>
      <c r="Q31" s="911"/>
      <c r="R31" s="586">
        <f>IF('BR3'!$K$2="ACTIVE",'BR3'!R31,IF('BR2'!$K$2="ACTIVE",'BR2'!R31,IF('BR1'!$K$2="ACTIVE",'BR1'!R31,'ORIGINAL BUDGET'!R31)))</f>
        <v>0</v>
      </c>
      <c r="S31" s="911" t="s">
        <v>78</v>
      </c>
      <c r="T31" s="586">
        <f>IF('BR3'!$K$2="ACTIVE",'BR3'!T31,IF('BR2'!$K$2="ACTIVE",'BR2'!T31,IF('BR1'!$K$2="ACTIVE",'BR1'!T31,'ORIGINAL BUDGET'!T31)))</f>
        <v>0</v>
      </c>
      <c r="U31" s="468" t="s">
        <v>78</v>
      </c>
      <c r="V31" s="318"/>
      <c r="W31" s="318"/>
      <c r="X31" s="318"/>
      <c r="Y31" s="318"/>
      <c r="Z31" s="318"/>
      <c r="AA31" s="318"/>
      <c r="AB31" s="275"/>
      <c r="AC31" s="275"/>
      <c r="AD31" s="275"/>
      <c r="AE31" s="275"/>
      <c r="AF31" s="275"/>
      <c r="AG31" s="275"/>
      <c r="AH31" s="275"/>
      <c r="AI31" s="275"/>
      <c r="AY31" s="1104"/>
    </row>
    <row r="32" spans="1:53" ht="24.75" customHeight="1" thickTop="1">
      <c r="A32" s="877" t="str">
        <f>A11</f>
        <v>PERSONNEL</v>
      </c>
      <c r="B32" s="878"/>
      <c r="C32" s="878"/>
      <c r="D32" s="879"/>
      <c r="E32" s="880"/>
      <c r="F32" s="880"/>
      <c r="G32" s="912"/>
      <c r="H32" s="882">
        <f>H11</f>
        <v>0</v>
      </c>
      <c r="I32" s="883"/>
      <c r="J32" s="882">
        <f>J11</f>
        <v>0</v>
      </c>
      <c r="K32" s="883"/>
      <c r="L32" s="882">
        <f>L11</f>
        <v>0</v>
      </c>
      <c r="M32" s="883"/>
      <c r="N32" s="882">
        <f>N11</f>
        <v>0</v>
      </c>
      <c r="O32" s="883"/>
      <c r="P32" s="882">
        <f>P11</f>
        <v>0</v>
      </c>
      <c r="Q32" s="883"/>
      <c r="R32" s="882">
        <f>R11</f>
        <v>0</v>
      </c>
      <c r="S32" s="883"/>
      <c r="T32" s="882">
        <f>T11</f>
        <v>0</v>
      </c>
      <c r="U32" s="194"/>
      <c r="V32" s="295"/>
      <c r="W32" s="295"/>
      <c r="X32" s="295"/>
      <c r="Y32" s="295"/>
      <c r="Z32" s="295"/>
      <c r="AA32" s="295"/>
      <c r="AB32" s="295"/>
      <c r="AC32" s="295"/>
      <c r="AD32" s="295"/>
      <c r="AE32" s="295"/>
      <c r="AF32" s="295"/>
      <c r="AG32" s="295"/>
      <c r="AH32" s="316"/>
      <c r="AI32" s="316"/>
      <c r="AJ32" s="57"/>
      <c r="AK32" s="57"/>
      <c r="AL32" s="57"/>
      <c r="AM32" s="57"/>
      <c r="AN32" s="57"/>
      <c r="AO32" s="57"/>
      <c r="AP32" s="57"/>
      <c r="AQ32" s="57"/>
      <c r="AR32" s="57"/>
      <c r="AS32" s="57"/>
      <c r="AT32" s="57"/>
      <c r="AU32" s="57"/>
      <c r="AV32" s="57"/>
      <c r="AW32" s="57"/>
      <c r="AX32" s="57"/>
      <c r="AY32" s="1104"/>
    </row>
    <row r="33" spans="1:51" ht="24.75" customHeight="1">
      <c r="A33" s="884" t="str">
        <f>A12</f>
        <v>OPERATING EXPENSES</v>
      </c>
      <c r="B33" s="885"/>
      <c r="C33" s="885"/>
      <c r="D33" s="886"/>
      <c r="E33" s="887"/>
      <c r="F33" s="888"/>
      <c r="G33" s="912"/>
      <c r="H33" s="889">
        <f>H12</f>
        <v>0</v>
      </c>
      <c r="I33" s="890"/>
      <c r="J33" s="889">
        <f>J12</f>
        <v>0</v>
      </c>
      <c r="K33" s="890"/>
      <c r="L33" s="889">
        <f>L12</f>
        <v>0</v>
      </c>
      <c r="M33" s="890"/>
      <c r="N33" s="889">
        <f>N12</f>
        <v>0</v>
      </c>
      <c r="O33" s="890"/>
      <c r="P33" s="889">
        <f>P12</f>
        <v>0</v>
      </c>
      <c r="Q33" s="890"/>
      <c r="R33" s="889">
        <f>R12</f>
        <v>0</v>
      </c>
      <c r="S33" s="890"/>
      <c r="T33" s="889">
        <f>T12</f>
        <v>0</v>
      </c>
      <c r="U33" s="194"/>
      <c r="V33" s="295"/>
      <c r="W33" s="295"/>
      <c r="X33" s="295"/>
      <c r="Y33" s="295"/>
      <c r="Z33" s="295"/>
      <c r="AA33" s="295"/>
      <c r="AB33" s="295"/>
      <c r="AC33" s="295"/>
      <c r="AD33" s="295"/>
      <c r="AE33" s="295"/>
      <c r="AF33" s="295"/>
      <c r="AG33" s="295"/>
      <c r="AH33" s="316"/>
      <c r="AI33" s="316"/>
      <c r="AJ33" s="57"/>
      <c r="AK33" s="57"/>
      <c r="AL33" s="57"/>
      <c r="AM33" s="57"/>
      <c r="AN33" s="57"/>
      <c r="AO33" s="57"/>
      <c r="AP33" s="57"/>
      <c r="AQ33" s="57"/>
      <c r="AR33" s="57"/>
      <c r="AS33" s="57"/>
      <c r="AT33" s="57"/>
      <c r="AU33" s="57"/>
      <c r="AV33" s="57"/>
      <c r="AW33" s="57"/>
      <c r="AX33" s="57"/>
      <c r="AY33" s="1104"/>
    </row>
    <row r="34" spans="1:51" ht="24.75" customHeight="1">
      <c r="A34" s="891" t="str">
        <f>A13</f>
        <v>CAPITAL EXPENDITURES</v>
      </c>
      <c r="B34" s="885"/>
      <c r="C34" s="885"/>
      <c r="D34" s="886"/>
      <c r="E34" s="887"/>
      <c r="F34" s="888"/>
      <c r="G34" s="912"/>
      <c r="H34" s="889">
        <f>H13</f>
        <v>0</v>
      </c>
      <c r="I34" s="890"/>
      <c r="J34" s="889">
        <f>J13</f>
        <v>0</v>
      </c>
      <c r="K34" s="890"/>
      <c r="L34" s="889">
        <f>L13</f>
        <v>0</v>
      </c>
      <c r="M34" s="890"/>
      <c r="N34" s="889">
        <f>N13</f>
        <v>0</v>
      </c>
      <c r="O34" s="890"/>
      <c r="P34" s="889">
        <f>P13</f>
        <v>0</v>
      </c>
      <c r="Q34" s="890"/>
      <c r="R34" s="889">
        <f>R13</f>
        <v>0</v>
      </c>
      <c r="S34" s="890"/>
      <c r="T34" s="889">
        <f>T13</f>
        <v>0</v>
      </c>
      <c r="U34" s="194"/>
      <c r="V34" s="295"/>
      <c r="W34" s="295"/>
      <c r="X34" s="295"/>
      <c r="Y34" s="295"/>
      <c r="Z34" s="295"/>
      <c r="AA34" s="295"/>
      <c r="AB34" s="295"/>
      <c r="AC34" s="295"/>
      <c r="AD34" s="295"/>
      <c r="AE34" s="295"/>
      <c r="AF34" s="295"/>
      <c r="AG34" s="295"/>
      <c r="AH34" s="316"/>
      <c r="AI34" s="316"/>
      <c r="AJ34" s="57"/>
      <c r="AK34" s="57"/>
      <c r="AL34" s="57"/>
      <c r="AM34" s="57"/>
      <c r="AN34" s="57"/>
      <c r="AO34" s="57"/>
      <c r="AP34" s="57"/>
      <c r="AQ34" s="57"/>
      <c r="AR34" s="57"/>
      <c r="AS34" s="57"/>
      <c r="AT34" s="57"/>
      <c r="AU34" s="57"/>
      <c r="AV34" s="57"/>
      <c r="AW34" s="57"/>
      <c r="AX34" s="57"/>
      <c r="AY34" s="1104"/>
    </row>
    <row r="35" spans="1:51" ht="24.75" customHeight="1">
      <c r="A35" s="891" t="str">
        <f>A14</f>
        <v>OTHER COSTS</v>
      </c>
      <c r="B35" s="892"/>
      <c r="C35" s="892"/>
      <c r="D35" s="893"/>
      <c r="E35" s="894"/>
      <c r="F35" s="895"/>
      <c r="G35" s="912"/>
      <c r="H35" s="896">
        <f>H14</f>
        <v>0</v>
      </c>
      <c r="I35" s="890"/>
      <c r="J35" s="896">
        <f>J14</f>
        <v>0</v>
      </c>
      <c r="K35" s="890"/>
      <c r="L35" s="896">
        <f>L14</f>
        <v>0</v>
      </c>
      <c r="M35" s="890"/>
      <c r="N35" s="896">
        <f>N14</f>
        <v>0</v>
      </c>
      <c r="O35" s="890"/>
      <c r="P35" s="896">
        <f>P14</f>
        <v>0</v>
      </c>
      <c r="Q35" s="890"/>
      <c r="R35" s="896">
        <f>R14</f>
        <v>0</v>
      </c>
      <c r="S35" s="890"/>
      <c r="T35" s="896">
        <f>T14</f>
        <v>0</v>
      </c>
      <c r="U35" s="194"/>
      <c r="V35" s="295"/>
      <c r="W35" s="295"/>
      <c r="X35" s="295"/>
      <c r="Y35" s="295"/>
      <c r="Z35" s="295"/>
      <c r="AA35" s="295"/>
      <c r="AB35" s="295"/>
      <c r="AC35" s="295"/>
      <c r="AD35" s="295"/>
      <c r="AE35" s="295"/>
      <c r="AF35" s="295"/>
      <c r="AG35" s="295"/>
      <c r="AH35" s="316"/>
      <c r="AI35" s="316"/>
      <c r="AJ35" s="57"/>
      <c r="AK35" s="57"/>
      <c r="AL35" s="57"/>
      <c r="AM35" s="57"/>
      <c r="AN35" s="57"/>
      <c r="AO35" s="57"/>
      <c r="AP35" s="57"/>
      <c r="AQ35" s="57"/>
      <c r="AR35" s="57"/>
      <c r="AS35" s="57"/>
      <c r="AT35" s="57"/>
      <c r="AU35" s="57"/>
      <c r="AV35" s="57"/>
      <c r="AW35" s="57"/>
      <c r="AX35" s="57"/>
      <c r="AY35" s="1104"/>
    </row>
    <row r="36" spans="1:51" ht="24.75" customHeight="1" thickBot="1">
      <c r="A36" s="897" t="str">
        <f>A15</f>
        <v>INDIRECT COSTS</v>
      </c>
      <c r="B36" s="898"/>
      <c r="C36" s="898"/>
      <c r="D36" s="899"/>
      <c r="E36" s="900"/>
      <c r="F36" s="901"/>
      <c r="G36" s="912"/>
      <c r="H36" s="902">
        <f>H15</f>
        <v>0</v>
      </c>
      <c r="I36" s="890"/>
      <c r="J36" s="902">
        <f>J15</f>
        <v>0</v>
      </c>
      <c r="K36" s="890"/>
      <c r="L36" s="902">
        <f>L15</f>
        <v>0</v>
      </c>
      <c r="M36" s="890"/>
      <c r="N36" s="902">
        <f>N15</f>
        <v>0</v>
      </c>
      <c r="O36" s="890"/>
      <c r="P36" s="902">
        <f>P15</f>
        <v>0</v>
      </c>
      <c r="Q36" s="890"/>
      <c r="R36" s="902">
        <f>R15</f>
        <v>0</v>
      </c>
      <c r="S36" s="890"/>
      <c r="T36" s="902">
        <f>T15</f>
        <v>0</v>
      </c>
      <c r="U36" s="194"/>
      <c r="V36" s="295"/>
      <c r="W36" s="295"/>
      <c r="X36" s="295"/>
      <c r="Y36" s="295"/>
      <c r="Z36" s="295"/>
      <c r="AA36" s="295"/>
      <c r="AB36" s="295"/>
      <c r="AC36" s="295"/>
      <c r="AD36" s="295"/>
      <c r="AE36" s="295"/>
      <c r="AF36" s="295"/>
      <c r="AG36" s="295"/>
      <c r="AH36" s="316"/>
      <c r="AI36" s="316"/>
      <c r="AJ36" s="57"/>
      <c r="AY36" s="1104"/>
    </row>
    <row r="37" spans="1:51" ht="24.75" customHeight="1" thickTop="1" thickBot="1">
      <c r="A37" s="903"/>
      <c r="B37" s="904" t="s">
        <v>65</v>
      </c>
      <c r="C37" s="904"/>
      <c r="D37" s="905"/>
      <c r="E37" s="906"/>
      <c r="F37" s="907">
        <f>H37+J37+L37+R37+T37+N37+P37</f>
        <v>0</v>
      </c>
      <c r="G37" s="913"/>
      <c r="H37" s="909">
        <f>SUM(H32:H36)</f>
        <v>0</v>
      </c>
      <c r="I37" s="910"/>
      <c r="J37" s="909">
        <f>SUM(J32:J36)</f>
        <v>0</v>
      </c>
      <c r="K37" s="910"/>
      <c r="L37" s="909">
        <f>SUM(L32:L36)</f>
        <v>0</v>
      </c>
      <c r="M37" s="910"/>
      <c r="N37" s="909">
        <f>SUM(N32:N36)</f>
        <v>0</v>
      </c>
      <c r="O37" s="910"/>
      <c r="P37" s="909">
        <f>SUM(P32:P36)</f>
        <v>0</v>
      </c>
      <c r="Q37" s="910"/>
      <c r="R37" s="909">
        <f>SUM(R32:R36)</f>
        <v>0</v>
      </c>
      <c r="S37" s="910"/>
      <c r="T37" s="909">
        <f>SUM(T32:T36)</f>
        <v>0</v>
      </c>
      <c r="U37" s="194"/>
      <c r="V37" s="295"/>
      <c r="W37" s="295"/>
      <c r="X37" s="295"/>
      <c r="Y37" s="295"/>
      <c r="Z37" s="295"/>
      <c r="AA37" s="295"/>
      <c r="AB37" s="295"/>
      <c r="AC37" s="295"/>
      <c r="AD37" s="295"/>
      <c r="AE37" s="295"/>
      <c r="AF37" s="295"/>
      <c r="AG37" s="295"/>
      <c r="AH37" s="316"/>
      <c r="AI37" s="316"/>
      <c r="AJ37" s="57"/>
      <c r="AY37" s="1104"/>
    </row>
    <row r="38" spans="1:51" ht="15.95" customHeight="1" thickTop="1" thickBot="1">
      <c r="A38" s="1209"/>
      <c r="B38" s="1209"/>
      <c r="C38" s="1209"/>
      <c r="D38" s="1209"/>
      <c r="E38" s="1210"/>
      <c r="F38" s="1210"/>
      <c r="G38" s="1211"/>
      <c r="H38" s="1212"/>
      <c r="I38" s="1213"/>
      <c r="J38" s="1212"/>
      <c r="K38" s="1211"/>
      <c r="L38" s="1212"/>
      <c r="M38" s="1213"/>
      <c r="N38" s="1212"/>
      <c r="O38" s="1213"/>
      <c r="P38" s="1212"/>
      <c r="Q38" s="1213"/>
      <c r="R38" s="1212"/>
      <c r="S38" s="1213"/>
      <c r="T38" s="1212"/>
      <c r="U38" s="215"/>
      <c r="V38" s="286"/>
      <c r="W38" s="286"/>
      <c r="X38" s="286"/>
      <c r="Y38" s="286"/>
      <c r="Z38" s="286"/>
      <c r="AA38" s="286"/>
      <c r="AB38" s="286"/>
      <c r="AC38" s="286"/>
      <c r="AD38" s="286"/>
      <c r="AE38" s="286"/>
      <c r="AF38" s="286"/>
      <c r="AG38" s="286"/>
      <c r="AH38" s="316"/>
      <c r="AI38" s="316"/>
      <c r="AJ38" s="55"/>
      <c r="AY38" s="1104"/>
    </row>
    <row r="39" spans="1:51" ht="21" customHeight="1" thickTop="1">
      <c r="A39" s="1739" t="str">
        <f>A11</f>
        <v>PERSONNEL</v>
      </c>
      <c r="B39" s="1740"/>
      <c r="C39" s="1740"/>
      <c r="D39" s="1740"/>
      <c r="E39" s="1740"/>
      <c r="F39" s="1740"/>
      <c r="G39" s="1736" t="s">
        <v>84</v>
      </c>
      <c r="H39" s="1737"/>
      <c r="I39" s="1737"/>
      <c r="J39" s="1737"/>
      <c r="K39" s="1737"/>
      <c r="L39" s="1737"/>
      <c r="M39" s="1737"/>
      <c r="N39" s="1737"/>
      <c r="O39" s="1737"/>
      <c r="P39" s="1737"/>
      <c r="Q39" s="1737"/>
      <c r="R39" s="1737"/>
      <c r="S39" s="1737"/>
      <c r="T39" s="1737"/>
      <c r="U39" s="1237"/>
      <c r="V39" s="275"/>
      <c r="W39" s="275"/>
      <c r="X39" s="275"/>
      <c r="Y39" s="275"/>
      <c r="Z39" s="275"/>
      <c r="AA39" s="275"/>
      <c r="AB39" s="275"/>
      <c r="AC39" s="275"/>
      <c r="AD39" s="275"/>
      <c r="AE39" s="275"/>
      <c r="AF39" s="275"/>
      <c r="AG39" s="275"/>
      <c r="AH39" s="275"/>
      <c r="AI39" s="275"/>
      <c r="AK39" s="55"/>
      <c r="AL39" s="55"/>
      <c r="AM39" s="55"/>
      <c r="AN39" s="55"/>
      <c r="AO39" s="55"/>
      <c r="AP39" s="55"/>
      <c r="AQ39" s="55"/>
      <c r="AR39" s="55"/>
      <c r="AU39" s="55"/>
      <c r="AV39" s="55"/>
      <c r="AW39" s="55"/>
      <c r="AX39" s="55"/>
      <c r="AY39" s="1104"/>
    </row>
    <row r="40" spans="1:51" ht="15.75" thickBot="1">
      <c r="A40" s="1584"/>
      <c r="B40" s="1586"/>
      <c r="C40" s="1586"/>
      <c r="D40" s="1586"/>
      <c r="E40" s="1586"/>
      <c r="F40" s="1586"/>
      <c r="G40" s="1214" t="str">
        <f>'Fund Rec'!G48</f>
        <v/>
      </c>
      <c r="H40" s="1215">
        <f>'Fund Rec'!H48</f>
        <v>0</v>
      </c>
      <c r="I40" s="1216" t="str">
        <f>'Fund Rec'!I48</f>
        <v/>
      </c>
      <c r="J40" s="1217">
        <f>'Fund Rec'!J48</f>
        <v>0</v>
      </c>
      <c r="K40" s="1214" t="str">
        <f>'Fund Rec'!K48</f>
        <v/>
      </c>
      <c r="L40" s="1215">
        <f>'Fund Rec'!L48</f>
        <v>0</v>
      </c>
      <c r="M40" s="1216" t="str">
        <f>'Fund Rec'!M48</f>
        <v/>
      </c>
      <c r="N40" s="1218">
        <f>'Fund Rec'!N48</f>
        <v>0</v>
      </c>
      <c r="O40" s="1216" t="str">
        <f>'Fund Rec'!O48</f>
        <v/>
      </c>
      <c r="P40" s="1215">
        <f>'Fund Rec'!P48</f>
        <v>0</v>
      </c>
      <c r="Q40" s="1216" t="str">
        <f>'Fund Rec'!Q48</f>
        <v/>
      </c>
      <c r="R40" s="1215">
        <f>'Fund Rec'!R48</f>
        <v>0</v>
      </c>
      <c r="S40" s="1216" t="str">
        <f>'Fund Rec'!S48</f>
        <v/>
      </c>
      <c r="T40" s="1215">
        <f>'Fund Rec'!T48</f>
        <v>0</v>
      </c>
      <c r="U40" s="139"/>
      <c r="V40" s="319"/>
      <c r="W40" s="319"/>
      <c r="X40" s="319"/>
      <c r="Y40" s="319"/>
      <c r="Z40" s="319"/>
      <c r="AA40" s="319"/>
      <c r="AB40" s="320"/>
      <c r="AC40" s="320"/>
      <c r="AD40" s="320"/>
      <c r="AE40" s="320"/>
      <c r="AF40" s="320"/>
      <c r="AG40" s="320"/>
      <c r="AH40" s="321"/>
      <c r="AI40" s="292"/>
      <c r="AJ40" s="2"/>
      <c r="AY40" s="1104"/>
    </row>
    <row r="41" spans="1:51" ht="25.5" customHeight="1" thickTop="1" thickBot="1">
      <c r="A41" s="30"/>
      <c r="B41" s="24"/>
      <c r="C41" s="24"/>
      <c r="D41" s="150"/>
      <c r="E41" s="129" t="str">
        <f>'ORIGINAL BUDGET'!E41</f>
        <v>TOTAL PERSONNEL COSTS</v>
      </c>
      <c r="F41" s="445">
        <f>F43+F42</f>
        <v>0</v>
      </c>
      <c r="G41" s="601"/>
      <c r="H41" s="602">
        <f>H43+H42</f>
        <v>0</v>
      </c>
      <c r="I41" s="592"/>
      <c r="J41" s="445">
        <f>J43+J42</f>
        <v>0</v>
      </c>
      <c r="K41" s="601"/>
      <c r="L41" s="689">
        <f>L43+L42</f>
        <v>0</v>
      </c>
      <c r="M41" s="683"/>
      <c r="N41" s="689">
        <f>N43+N42</f>
        <v>0</v>
      </c>
      <c r="O41" s="683"/>
      <c r="P41" s="693">
        <f>P43+P42</f>
        <v>0</v>
      </c>
      <c r="Q41" s="686"/>
      <c r="R41" s="679">
        <f>R43+R42</f>
        <v>0</v>
      </c>
      <c r="S41" s="688"/>
      <c r="T41" s="679">
        <f>T43+T42</f>
        <v>0</v>
      </c>
      <c r="U41" s="405"/>
      <c r="V41" s="297"/>
      <c r="W41" s="297"/>
      <c r="X41" s="297"/>
      <c r="Y41" s="297"/>
      <c r="Z41" s="297"/>
      <c r="AA41" s="297"/>
      <c r="AB41" s="322"/>
      <c r="AC41" s="322"/>
      <c r="AD41" s="322"/>
      <c r="AE41" s="322"/>
      <c r="AF41" s="322"/>
      <c r="AG41" s="322"/>
      <c r="AH41" s="297"/>
      <c r="AI41" s="297"/>
      <c r="AJ41" s="191"/>
      <c r="AY41" s="1104"/>
    </row>
    <row r="42" spans="1:51" ht="24" customHeight="1" thickTop="1" thickBot="1">
      <c r="A42" s="31"/>
      <c r="B42" s="1776" t="s">
        <v>195</v>
      </c>
      <c r="C42" s="1777"/>
      <c r="D42" s="1777"/>
      <c r="E42" s="1778"/>
      <c r="F42" s="587">
        <f>H42+J42+L42+N42+P42+R42+T42</f>
        <v>0</v>
      </c>
      <c r="G42" s="597"/>
      <c r="H42" s="598">
        <f>AK95</f>
        <v>0</v>
      </c>
      <c r="I42" s="8"/>
      <c r="J42" s="677">
        <f>AL95</f>
        <v>0</v>
      </c>
      <c r="K42" s="680"/>
      <c r="L42" s="690">
        <f>AM95</f>
        <v>0</v>
      </c>
      <c r="M42" s="8"/>
      <c r="N42" s="690">
        <f>AN95</f>
        <v>0</v>
      </c>
      <c r="O42" s="8"/>
      <c r="P42" s="690">
        <f>AO95</f>
        <v>0</v>
      </c>
      <c r="Q42" s="8"/>
      <c r="R42" s="690">
        <f>AP95</f>
        <v>0</v>
      </c>
      <c r="S42" s="8"/>
      <c r="T42" s="681">
        <f>AQ95</f>
        <v>0</v>
      </c>
      <c r="U42" s="406"/>
      <c r="V42" s="298"/>
      <c r="W42" s="298"/>
      <c r="X42" s="298"/>
      <c r="Y42" s="298"/>
      <c r="Z42" s="298"/>
      <c r="AA42" s="298"/>
      <c r="AB42" s="323"/>
      <c r="AC42" s="323"/>
      <c r="AD42" s="323"/>
      <c r="AE42" s="323"/>
      <c r="AF42" s="323"/>
      <c r="AG42" s="323"/>
      <c r="AH42" s="298"/>
      <c r="AI42" s="324"/>
      <c r="AJ42" s="216"/>
      <c r="AL42" s="329"/>
      <c r="AM42" s="329"/>
      <c r="AN42" s="329"/>
      <c r="AO42" s="329"/>
      <c r="AP42" s="329"/>
      <c r="AQ42" s="329"/>
      <c r="AU42" s="200"/>
      <c r="AV42" s="200"/>
      <c r="AW42" s="200"/>
      <c r="AX42" s="200"/>
      <c r="AY42" s="1104"/>
    </row>
    <row r="43" spans="1:51" ht="24" customHeight="1" thickTop="1" thickBot="1">
      <c r="A43" s="32"/>
      <c r="B43" s="22"/>
      <c r="C43" s="23"/>
      <c r="D43" s="23"/>
      <c r="E43" s="473" t="s">
        <v>24</v>
      </c>
      <c r="F43" s="588">
        <f>SUM(F45:F94)</f>
        <v>0</v>
      </c>
      <c r="G43" s="599"/>
      <c r="H43" s="600">
        <f>SUM(H45:H94)</f>
        <v>0</v>
      </c>
      <c r="I43" s="593"/>
      <c r="J43" s="449">
        <f>SUM(J45:J94)</f>
        <v>0</v>
      </c>
      <c r="K43" s="682"/>
      <c r="L43" s="691">
        <f>SUM(L45:L94)</f>
        <v>0</v>
      </c>
      <c r="M43" s="684"/>
      <c r="N43" s="692">
        <f>SUM(N45:N94)</f>
        <v>0</v>
      </c>
      <c r="O43" s="685"/>
      <c r="P43" s="694">
        <f>SUM(P45:P94)</f>
        <v>0</v>
      </c>
      <c r="Q43" s="687"/>
      <c r="R43" s="692">
        <f>SUM(R45:R94)</f>
        <v>0</v>
      </c>
      <c r="S43" s="593"/>
      <c r="T43" s="670">
        <f>SUM(T45:T94)</f>
        <v>0</v>
      </c>
      <c r="U43" s="406"/>
      <c r="V43" s="1720" t="s">
        <v>153</v>
      </c>
      <c r="W43" s="1721"/>
      <c r="X43" s="1721"/>
      <c r="Y43" s="1721"/>
      <c r="Z43" s="1721"/>
      <c r="AA43" s="1721"/>
      <c r="AB43" s="1721"/>
      <c r="AC43" s="1721"/>
      <c r="AD43" s="1721"/>
      <c r="AE43" s="1721"/>
      <c r="AF43" s="1721"/>
      <c r="AG43" s="1721"/>
      <c r="AH43" s="1721"/>
      <c r="AI43" s="1722"/>
      <c r="AJ43" s="217"/>
      <c r="AK43" s="1819" t="s">
        <v>76</v>
      </c>
      <c r="AL43" s="1820"/>
      <c r="AM43" s="1820"/>
      <c r="AN43" s="1820"/>
      <c r="AO43" s="1820"/>
      <c r="AP43" s="1820"/>
      <c r="AQ43" s="1820"/>
      <c r="AU43" s="258"/>
      <c r="AV43" s="258"/>
      <c r="AW43" s="258"/>
      <c r="AX43" s="258"/>
      <c r="AY43" s="1104"/>
    </row>
    <row r="44" spans="1:51" ht="102" customHeight="1" thickTop="1">
      <c r="A44" s="9"/>
      <c r="B44" s="1063" t="s">
        <v>31</v>
      </c>
      <c r="C44" s="1064" t="s">
        <v>212</v>
      </c>
      <c r="D44" s="1065" t="s">
        <v>33</v>
      </c>
      <c r="E44" s="1066" t="s">
        <v>34</v>
      </c>
      <c r="F44" s="1067" t="s">
        <v>47</v>
      </c>
      <c r="G44" s="1076"/>
      <c r="H44" s="1069"/>
      <c r="I44" s="1077"/>
      <c r="J44" s="1071"/>
      <c r="K44" s="1078"/>
      <c r="L44" s="1073"/>
      <c r="M44" s="1079"/>
      <c r="N44" s="1073"/>
      <c r="O44" s="1079"/>
      <c r="P44" s="1080"/>
      <c r="Q44" s="1081"/>
      <c r="R44" s="1082"/>
      <c r="S44" s="1083"/>
      <c r="T44" s="1080"/>
      <c r="U44" s="407"/>
      <c r="V44" s="489" t="str">
        <f>G5</f>
        <v>RPPC, 53110</v>
      </c>
      <c r="W44" s="490" t="s">
        <v>154</v>
      </c>
      <c r="X44" s="490" t="str">
        <f>I5</f>
        <v>RPPC , 53129</v>
      </c>
      <c r="Y44" s="490" t="s">
        <v>154</v>
      </c>
      <c r="Z44" s="490" t="str">
        <f>K5</f>
        <v/>
      </c>
      <c r="AA44" s="490" t="s">
        <v>154</v>
      </c>
      <c r="AB44" s="490" t="str">
        <f>M5</f>
        <v/>
      </c>
      <c r="AC44" s="490" t="s">
        <v>154</v>
      </c>
      <c r="AD44" s="490" t="str">
        <f>O5</f>
        <v/>
      </c>
      <c r="AE44" s="490" t="s">
        <v>154</v>
      </c>
      <c r="AF44" s="490" t="str">
        <f>Q5</f>
        <v/>
      </c>
      <c r="AG44" s="490" t="s">
        <v>154</v>
      </c>
      <c r="AH44" s="490" t="str">
        <f>S5</f>
        <v/>
      </c>
      <c r="AI44" s="491" t="s">
        <v>154</v>
      </c>
      <c r="AJ44" s="218"/>
      <c r="AK44" s="447" t="str">
        <f>$G$5</f>
        <v>RPPC, 53110</v>
      </c>
      <c r="AL44" s="447" t="str">
        <f>$I$5</f>
        <v>RPPC , 53129</v>
      </c>
      <c r="AM44" s="447" t="str">
        <f>$K$5</f>
        <v/>
      </c>
      <c r="AN44" s="447" t="str">
        <f>$M$5</f>
        <v/>
      </c>
      <c r="AO44" s="447" t="str">
        <f>$O$5</f>
        <v/>
      </c>
      <c r="AP44" s="447" t="str">
        <f>$Q$5</f>
        <v/>
      </c>
      <c r="AQ44" s="447" t="str">
        <f>$S$5</f>
        <v/>
      </c>
      <c r="AU44" s="137"/>
      <c r="AV44" s="137"/>
      <c r="AW44" s="137"/>
      <c r="AX44" s="137"/>
      <c r="AY44" s="1104"/>
    </row>
    <row r="45" spans="1:51" ht="23.25" customHeight="1">
      <c r="A45" s="122">
        <v>1</v>
      </c>
      <c r="B45" s="1020">
        <f>IF($L$2="","",IF($L$2="ORIGINAL",'ORIGINAL BUDGET'!$B45,IF($L$2="BR1",'BR1'!$B45,IF($L$2="BR2",'BR2'!$B45,IF($L$2="BR3",'BR3'!$B45)))))</f>
        <v>0</v>
      </c>
      <c r="C45" s="1029">
        <f>IF($L$2="","",IF($L$2="ORIGINAL",'ORIGINAL BUDGET'!$C45,IF($L$2="BR1",'BR1'!$C45,IF($L$2="BR2",'BR2'!$C45,IF($L$2="BR3",'BR3'!$C45)))))</f>
        <v>0</v>
      </c>
      <c r="D45" s="1023" t="str">
        <f>IF(F45="","",E45/F45)</f>
        <v/>
      </c>
      <c r="E45" s="1024"/>
      <c r="F45" s="589"/>
      <c r="G45" s="1022" t="str">
        <f>IF(AND(F45&lt;&gt;0, 1-I45-K45-Q45-S45-M45-O45),1-I45-K45-Q45-S45-M45-O45,"")</f>
        <v/>
      </c>
      <c r="H45" s="811">
        <f t="shared" ref="H45:H94" si="10">IF(AND(G45*F45&lt;0.0001,G45*F45&gt;0),"",G45*F45)</f>
        <v>0</v>
      </c>
      <c r="I45" s="1025"/>
      <c r="J45" s="811">
        <f>F45*I45</f>
        <v>0</v>
      </c>
      <c r="K45" s="858"/>
      <c r="L45" s="811">
        <f>F45*K45</f>
        <v>0</v>
      </c>
      <c r="M45" s="858"/>
      <c r="N45" s="811">
        <f>F45*M45</f>
        <v>0</v>
      </c>
      <c r="O45" s="858"/>
      <c r="P45" s="811">
        <f>F45*O45</f>
        <v>0</v>
      </c>
      <c r="Q45" s="858"/>
      <c r="R45" s="811">
        <f>F45*Q45</f>
        <v>0</v>
      </c>
      <c r="S45" s="858"/>
      <c r="T45" s="811">
        <f>F45*S45</f>
        <v>0</v>
      </c>
      <c r="U45" s="149"/>
      <c r="V45" s="492" t="str">
        <f>IF(AND('BR3'!$K$2="ACTIVE",'BR3'!H45&gt;0),"Yes",IF(AND('BR2'!$K$2="ACTIVE",'BR2'!H45&gt;0),"Yes",IF(AND('BR1'!$K$2="ACTIVE",'BR1'!H45&gt;0),"Yes",IF(AND('ORIGINAL BUDGET'!$K$2="ACTIVE",'ORIGINAL BUDGET'!H45&gt;0),"Yes",""))))</f>
        <v/>
      </c>
      <c r="W45" s="493"/>
      <c r="X45" s="325" t="str">
        <f>IF(AND('BR3'!$K$2="ACTIVE",'BR3'!J45&gt;0),"Yes",IF(AND('BR2'!$K$2="ACTIVE",'BR2'!J45&gt;0),"Yes",IF(AND('BR1'!$K$2="ACTIVE",'BR1'!J45&gt;0),"Yes",IF(AND('ORIGINAL BUDGET'!$K$2="ACTIVE",'ORIGINAL BUDGET'!J45&gt;0),"Yes",""))))</f>
        <v/>
      </c>
      <c r="Y45" s="493"/>
      <c r="Z45" s="325" t="str">
        <f>IF(AND('BR3'!$K$2="ACTIVE",'BR3'!L45&gt;0),"Yes",IF(AND('BR2'!$K$2="ACTIVE",'BR2'!L45&gt;0),"Yes",IF(AND('BR1'!$K$2="ACTIVE",'BR1'!L45&gt;0),"Yes",IF(AND('ORIGINAL BUDGET'!$K$2="ACTIVE",'ORIGINAL BUDGET'!L45&gt;0),"Yes",""))))</f>
        <v/>
      </c>
      <c r="AA45" s="493"/>
      <c r="AB45" s="325" t="str">
        <f>IF(AND('BR3'!$K$2="ACTIVE",'BR3'!N45&gt;0),"Yes",IF(AND('BR2'!$K$2="ACTIVE",'BR2'!N45&gt;0),"Yes",IF(AND('BR1'!$K$2="ACTIVE",'BR1'!N45&gt;0),"Yes",IF(AND('ORIGINAL BUDGET'!$K$2="ACTIVE",'ORIGINAL BUDGET'!N45&gt;0),"Yes",""))))</f>
        <v/>
      </c>
      <c r="AC45" s="493"/>
      <c r="AD45" s="325" t="str">
        <f>IF(AND('BR3'!$K$2="ACTIVE",'BR3'!P45&gt;0),"Yes",IF(AND('BR2'!$K$2="ACTIVE",'BR2'!P45&gt;0),"Yes",IF(AND('BR1'!$K$2="ACTIVE",'BR1'!P45&gt;0),"Yes",IF(AND('ORIGINAL BUDGET'!$K$2="ACTIVE",'ORIGINAL BUDGET'!P45&gt;0),"Yes",""))))</f>
        <v/>
      </c>
      <c r="AE45" s="493"/>
      <c r="AF45" s="325" t="str">
        <f>IF(AND('BR3'!$K$2="ACTIVE",'BR3'!R45&gt;0),"Yes",IF(AND('BR2'!$K$2="ACTIVE",'BR2'!R45&gt;0),"Yes",IF(AND('BR1'!$K$2="ACTIVE",'BR1'!R45&gt;0),"Yes",IF(AND('ORIGINAL BUDGET'!$K$2="ACTIVE",'ORIGINAL BUDGET'!R45&gt;0),"Yes",""))))</f>
        <v/>
      </c>
      <c r="AG45" s="493"/>
      <c r="AH45" s="493" t="str">
        <f>IF(AND('BR3'!$K$2="ACTIVE",'BR3'!T45&gt;0),"Yes",IF(AND('BR2'!$K$2="ACTIVE",'BR2'!T45&gt;0),"Yes",IF(AND('BR1'!$K$2="ACTIVE",'BR1'!T45&gt;0),"Yes",IF(AND('ORIGINAL BUDGET'!$K$2="ACTIVE",'ORIGINAL BUDGET'!T45&gt;0),"Yes",""))))</f>
        <v/>
      </c>
      <c r="AI45" s="494"/>
      <c r="AJ45" s="218"/>
      <c r="AK45" s="448">
        <f t="shared" ref="AK45:AK76" si="11">$E45*$G45</f>
        <v>0</v>
      </c>
      <c r="AL45" s="448">
        <f t="shared" ref="AL45:AL76" si="12">$E45*$I45</f>
        <v>0</v>
      </c>
      <c r="AM45" s="448">
        <f t="shared" ref="AM45:AM76" si="13">$E45*$K45</f>
        <v>0</v>
      </c>
      <c r="AN45" s="448">
        <f t="shared" ref="AN45:AN76" si="14">$E45*$M45</f>
        <v>0</v>
      </c>
      <c r="AO45" s="448">
        <f t="shared" ref="AO45:AO76" si="15">$E45*$O45</f>
        <v>0</v>
      </c>
      <c r="AP45" s="448">
        <f t="shared" ref="AP45:AP76" si="16">$E45*$Q45</f>
        <v>0</v>
      </c>
      <c r="AQ45" s="448">
        <f t="shared" ref="AQ45:AQ76" si="17">$E45*$S45</f>
        <v>0</v>
      </c>
      <c r="AU45" s="220"/>
      <c r="AV45" s="220"/>
      <c r="AW45" s="220"/>
      <c r="AX45" s="220"/>
      <c r="AY45" s="1104"/>
    </row>
    <row r="46" spans="1:51" ht="23.25" customHeight="1">
      <c r="A46" s="122">
        <v>2</v>
      </c>
      <c r="B46" s="273">
        <f>IF($L$2="","",IF($L$2="ORIGINAL",'ORIGINAL BUDGET'!$B46,IF($L$2="BR1",'BR1'!$B46,IF($L$2="BR2",'BR2'!$B46,IF($L$2="BR3",'BR3'!$B46)))))</f>
        <v>0</v>
      </c>
      <c r="C46" s="1028">
        <f>IF($L$2="","",IF($L$2="ORIGINAL",'ORIGINAL BUDGET'!$C46,IF($L$2="BR1",'BR1'!$C46,IF($L$2="BR2",'BR2'!$C46,IF($L$2="BR3",'BR3'!$C46)))))</f>
        <v>0</v>
      </c>
      <c r="D46" s="860" t="str">
        <f t="shared" ref="D46:D94" si="18">IF(F46="","",E46/F46)</f>
        <v/>
      </c>
      <c r="E46" s="404"/>
      <c r="F46" s="589"/>
      <c r="G46" s="845" t="str">
        <f t="shared" ref="G46:G94" si="19">IF(AND(F46&lt;&gt;0, 1-I46-K46-Q46-S46-M46-O46),1-I46-K46-Q46-S46-M46-O46,"")</f>
        <v/>
      </c>
      <c r="H46" s="811">
        <f t="shared" si="10"/>
        <v>0</v>
      </c>
      <c r="I46" s="840"/>
      <c r="J46" s="811">
        <f t="shared" ref="J46:J94" si="20">F46*I46</f>
        <v>0</v>
      </c>
      <c r="K46" s="843"/>
      <c r="L46" s="811">
        <f t="shared" ref="L46:L94" si="21">F46*K46</f>
        <v>0</v>
      </c>
      <c r="M46" s="843"/>
      <c r="N46" s="811">
        <f t="shared" ref="N46:N94" si="22">F46*M46</f>
        <v>0</v>
      </c>
      <c r="O46" s="843"/>
      <c r="P46" s="811">
        <f t="shared" ref="P46:P94" si="23">F46*O46</f>
        <v>0</v>
      </c>
      <c r="Q46" s="843"/>
      <c r="R46" s="811">
        <f t="shared" ref="R46:R94" si="24">F46*Q46</f>
        <v>0</v>
      </c>
      <c r="S46" s="843"/>
      <c r="T46" s="811">
        <f t="shared" ref="T46:T94" si="25">F46*S46</f>
        <v>0</v>
      </c>
      <c r="U46" s="149"/>
      <c r="V46" s="492" t="str">
        <f>IF(AND('BR3'!$K$2="ACTIVE",'BR3'!H46&gt;0),"Yes",IF(AND('BR2'!$K$2="ACTIVE",'BR2'!H46&gt;0),"Yes",IF(AND('BR1'!$K$2="ACTIVE",'BR1'!H46&gt;0),"Yes",IF(AND('ORIGINAL BUDGET'!$K$2="ACTIVE",'ORIGINAL BUDGET'!H46&gt;0),"Yes",""))))</f>
        <v/>
      </c>
      <c r="W46" s="493"/>
      <c r="X46" s="325" t="str">
        <f>IF(AND('BR3'!$K$2="ACTIVE",'BR3'!J46&gt;0),"Yes",IF(AND('BR2'!$K$2="ACTIVE",'BR2'!J46&gt;0),"Yes",IF(AND('BR1'!$K$2="ACTIVE",'BR1'!J46&gt;0),"Yes",IF(AND('ORIGINAL BUDGET'!$K$2="ACTIVE",'ORIGINAL BUDGET'!J46&gt;0),"Yes",""))))</f>
        <v/>
      </c>
      <c r="Y46" s="493"/>
      <c r="Z46" s="325" t="str">
        <f>IF(AND('BR3'!$K$2="ACTIVE",'BR3'!L46&gt;0),"Yes",IF(AND('BR2'!$K$2="ACTIVE",'BR2'!L46&gt;0),"Yes",IF(AND('BR1'!$K$2="ACTIVE",'BR1'!L46&gt;0),"Yes",IF(AND('ORIGINAL BUDGET'!$K$2="ACTIVE",'ORIGINAL BUDGET'!L46&gt;0),"Yes",""))))</f>
        <v/>
      </c>
      <c r="AA46" s="493"/>
      <c r="AB46" s="325" t="str">
        <f>IF(AND('BR3'!$K$2="ACTIVE",'BR3'!N46&gt;0),"Yes",IF(AND('BR2'!$K$2="ACTIVE",'BR2'!N46&gt;0),"Yes",IF(AND('BR1'!$K$2="ACTIVE",'BR1'!N46&gt;0),"Yes",IF(AND('ORIGINAL BUDGET'!$K$2="ACTIVE",'ORIGINAL BUDGET'!N46&gt;0),"Yes",""))))</f>
        <v/>
      </c>
      <c r="AC46" s="493"/>
      <c r="AD46" s="325" t="str">
        <f>IF(AND('BR3'!$K$2="ACTIVE",'BR3'!P46&gt;0),"Yes",IF(AND('BR2'!$K$2="ACTIVE",'BR2'!P46&gt;0),"Yes",IF(AND('BR1'!$K$2="ACTIVE",'BR1'!P46&gt;0),"Yes",IF(AND('ORIGINAL BUDGET'!$K$2="ACTIVE",'ORIGINAL BUDGET'!P46&gt;0),"Yes",""))))</f>
        <v/>
      </c>
      <c r="AE46" s="493"/>
      <c r="AF46" s="325" t="str">
        <f>IF(AND('BR3'!$K$2="ACTIVE",'BR3'!R46&gt;0),"Yes",IF(AND('BR2'!$K$2="ACTIVE",'BR2'!R46&gt;0),"Yes",IF(AND('BR1'!$K$2="ACTIVE",'BR1'!R46&gt;0),"Yes",IF(AND('ORIGINAL BUDGET'!$K$2="ACTIVE",'ORIGINAL BUDGET'!R46&gt;0),"Yes",""))))</f>
        <v/>
      </c>
      <c r="AG46" s="493"/>
      <c r="AH46" s="493" t="str">
        <f>IF(AND('BR3'!$K$2="ACTIVE",'BR3'!T46&gt;0),"Yes",IF(AND('BR2'!$K$2="ACTIVE",'BR2'!T46&gt;0),"Yes",IF(AND('BR1'!$K$2="ACTIVE",'BR1'!T46&gt;0),"Yes",IF(AND('ORIGINAL BUDGET'!$K$2="ACTIVE",'ORIGINAL BUDGET'!T46&gt;0),"Yes",""))))</f>
        <v/>
      </c>
      <c r="AI46" s="494"/>
      <c r="AJ46" s="218"/>
      <c r="AK46" s="448">
        <f t="shared" si="11"/>
        <v>0</v>
      </c>
      <c r="AL46" s="448">
        <f t="shared" si="12"/>
        <v>0</v>
      </c>
      <c r="AM46" s="448">
        <f t="shared" si="13"/>
        <v>0</v>
      </c>
      <c r="AN46" s="448">
        <f t="shared" si="14"/>
        <v>0</v>
      </c>
      <c r="AO46" s="448">
        <f t="shared" si="15"/>
        <v>0</v>
      </c>
      <c r="AP46" s="448">
        <f t="shared" si="16"/>
        <v>0</v>
      </c>
      <c r="AQ46" s="448">
        <f t="shared" si="17"/>
        <v>0</v>
      </c>
      <c r="AU46" s="220"/>
      <c r="AV46" s="220"/>
      <c r="AW46" s="220"/>
      <c r="AX46" s="220"/>
      <c r="AY46" s="1104"/>
    </row>
    <row r="47" spans="1:51" ht="23.25" customHeight="1">
      <c r="A47" s="122">
        <v>3</v>
      </c>
      <c r="B47" s="273">
        <f>IF($L$2="","",IF($L$2="ORIGINAL",'ORIGINAL BUDGET'!$B47,IF($L$2="BR1",'BR1'!$B47,IF($L$2="BR2",'BR2'!$B47,IF($L$2="BR3",'BR3'!$B47)))))</f>
        <v>0</v>
      </c>
      <c r="C47" s="1028">
        <f>IF($L$2="","",IF($L$2="ORIGINAL",'ORIGINAL BUDGET'!$C47,IF($L$2="BR1",'BR1'!$C47,IF($L$2="BR2",'BR2'!$C47,IF($L$2="BR3",'BR3'!$C47)))))</f>
        <v>0</v>
      </c>
      <c r="D47" s="860" t="str">
        <f t="shared" si="18"/>
        <v/>
      </c>
      <c r="E47" s="404"/>
      <c r="F47" s="589"/>
      <c r="G47" s="845" t="str">
        <f t="shared" si="19"/>
        <v/>
      </c>
      <c r="H47" s="811">
        <f t="shared" si="10"/>
        <v>0</v>
      </c>
      <c r="I47" s="840"/>
      <c r="J47" s="811">
        <f t="shared" si="20"/>
        <v>0</v>
      </c>
      <c r="K47" s="843"/>
      <c r="L47" s="811">
        <f t="shared" si="21"/>
        <v>0</v>
      </c>
      <c r="M47" s="843"/>
      <c r="N47" s="811">
        <f t="shared" si="22"/>
        <v>0</v>
      </c>
      <c r="O47" s="843"/>
      <c r="P47" s="811">
        <f t="shared" si="23"/>
        <v>0</v>
      </c>
      <c r="Q47" s="843"/>
      <c r="R47" s="811">
        <f t="shared" si="24"/>
        <v>0</v>
      </c>
      <c r="S47" s="843"/>
      <c r="T47" s="811">
        <f t="shared" si="25"/>
        <v>0</v>
      </c>
      <c r="U47" s="149"/>
      <c r="V47" s="492" t="str">
        <f>IF(AND('BR3'!$K$2="ACTIVE",'BR3'!H47&gt;0),"Yes",IF(AND('BR2'!$K$2="ACTIVE",'BR2'!H47&gt;0),"Yes",IF(AND('BR1'!$K$2="ACTIVE",'BR1'!H47&gt;0),"Yes",IF(AND('ORIGINAL BUDGET'!$K$2="ACTIVE",'ORIGINAL BUDGET'!H47&gt;0),"Yes",""))))</f>
        <v/>
      </c>
      <c r="W47" s="493"/>
      <c r="X47" s="325" t="str">
        <f>IF(AND('BR3'!$K$2="ACTIVE",'BR3'!J47&gt;0),"Yes",IF(AND('BR2'!$K$2="ACTIVE",'BR2'!J47&gt;0),"Yes",IF(AND('BR1'!$K$2="ACTIVE",'BR1'!J47&gt;0),"Yes",IF(AND('ORIGINAL BUDGET'!$K$2="ACTIVE",'ORIGINAL BUDGET'!J47&gt;0),"Yes",""))))</f>
        <v/>
      </c>
      <c r="Y47" s="493"/>
      <c r="Z47" s="325" t="str">
        <f>IF(AND('BR3'!$K$2="ACTIVE",'BR3'!L47&gt;0),"Yes",IF(AND('BR2'!$K$2="ACTIVE",'BR2'!L47&gt;0),"Yes",IF(AND('BR1'!$K$2="ACTIVE",'BR1'!L47&gt;0),"Yes",IF(AND('ORIGINAL BUDGET'!$K$2="ACTIVE",'ORIGINAL BUDGET'!L47&gt;0),"Yes",""))))</f>
        <v/>
      </c>
      <c r="AA47" s="493"/>
      <c r="AB47" s="325" t="str">
        <f>IF(AND('BR3'!$K$2="ACTIVE",'BR3'!N47&gt;0),"Yes",IF(AND('BR2'!$K$2="ACTIVE",'BR2'!N47&gt;0),"Yes",IF(AND('BR1'!$K$2="ACTIVE",'BR1'!N47&gt;0),"Yes",IF(AND('ORIGINAL BUDGET'!$K$2="ACTIVE",'ORIGINAL BUDGET'!N47&gt;0),"Yes",""))))</f>
        <v/>
      </c>
      <c r="AC47" s="493"/>
      <c r="AD47" s="325" t="str">
        <f>IF(AND('BR3'!$K$2="ACTIVE",'BR3'!P47&gt;0),"Yes",IF(AND('BR2'!$K$2="ACTIVE",'BR2'!P47&gt;0),"Yes",IF(AND('BR1'!$K$2="ACTIVE",'BR1'!P47&gt;0),"Yes",IF(AND('ORIGINAL BUDGET'!$K$2="ACTIVE",'ORIGINAL BUDGET'!P47&gt;0),"Yes",""))))</f>
        <v/>
      </c>
      <c r="AE47" s="493"/>
      <c r="AF47" s="325" t="str">
        <f>IF(AND('BR3'!$K$2="ACTIVE",'BR3'!R47&gt;0),"Yes",IF(AND('BR2'!$K$2="ACTIVE",'BR2'!R47&gt;0),"Yes",IF(AND('BR1'!$K$2="ACTIVE",'BR1'!R47&gt;0),"Yes",IF(AND('ORIGINAL BUDGET'!$K$2="ACTIVE",'ORIGINAL BUDGET'!R47&gt;0),"Yes",""))))</f>
        <v/>
      </c>
      <c r="AG47" s="493"/>
      <c r="AH47" s="493" t="str">
        <f>IF(AND('BR3'!$K$2="ACTIVE",'BR3'!T47&gt;0),"Yes",IF(AND('BR2'!$K$2="ACTIVE",'BR2'!T47&gt;0),"Yes",IF(AND('BR1'!$K$2="ACTIVE",'BR1'!T47&gt;0),"Yes",IF(AND('ORIGINAL BUDGET'!$K$2="ACTIVE",'ORIGINAL BUDGET'!T47&gt;0),"Yes",""))))</f>
        <v/>
      </c>
      <c r="AI47" s="494"/>
      <c r="AJ47" s="218"/>
      <c r="AK47" s="448">
        <f t="shared" si="11"/>
        <v>0</v>
      </c>
      <c r="AL47" s="448">
        <f t="shared" si="12"/>
        <v>0</v>
      </c>
      <c r="AM47" s="448">
        <f t="shared" si="13"/>
        <v>0</v>
      </c>
      <c r="AN47" s="448">
        <f t="shared" si="14"/>
        <v>0</v>
      </c>
      <c r="AO47" s="448">
        <f t="shared" si="15"/>
        <v>0</v>
      </c>
      <c r="AP47" s="448">
        <f t="shared" si="16"/>
        <v>0</v>
      </c>
      <c r="AQ47" s="448">
        <f t="shared" si="17"/>
        <v>0</v>
      </c>
      <c r="AU47" s="220"/>
      <c r="AV47" s="220"/>
      <c r="AW47" s="220"/>
      <c r="AX47" s="220"/>
      <c r="AY47" s="1104"/>
    </row>
    <row r="48" spans="1:51" ht="23.25" customHeight="1">
      <c r="A48" s="122">
        <v>4</v>
      </c>
      <c r="B48" s="273">
        <f>IF($L$2="","",IF($L$2="ORIGINAL",'ORIGINAL BUDGET'!$B48,IF($L$2="BR1",'BR1'!$B48,IF($L$2="BR2",'BR2'!$B48,IF($L$2="BR3",'BR3'!$B48)))))</f>
        <v>0</v>
      </c>
      <c r="C48" s="1028">
        <f>IF($L$2="","",IF($L$2="ORIGINAL",'ORIGINAL BUDGET'!$C48,IF($L$2="BR1",'BR1'!$C48,IF($L$2="BR2",'BR2'!$C48,IF($L$2="BR3",'BR3'!$C48)))))</f>
        <v>0</v>
      </c>
      <c r="D48" s="860" t="str">
        <f t="shared" si="18"/>
        <v/>
      </c>
      <c r="E48" s="404"/>
      <c r="F48" s="589"/>
      <c r="G48" s="845" t="str">
        <f t="shared" si="19"/>
        <v/>
      </c>
      <c r="H48" s="811">
        <f t="shared" si="10"/>
        <v>0</v>
      </c>
      <c r="I48" s="840"/>
      <c r="J48" s="811">
        <f t="shared" si="20"/>
        <v>0</v>
      </c>
      <c r="K48" s="843"/>
      <c r="L48" s="811">
        <f t="shared" si="21"/>
        <v>0</v>
      </c>
      <c r="M48" s="843"/>
      <c r="N48" s="811">
        <f t="shared" si="22"/>
        <v>0</v>
      </c>
      <c r="O48" s="843"/>
      <c r="P48" s="811">
        <f t="shared" si="23"/>
        <v>0</v>
      </c>
      <c r="Q48" s="843"/>
      <c r="R48" s="811">
        <f t="shared" si="24"/>
        <v>0</v>
      </c>
      <c r="S48" s="843"/>
      <c r="T48" s="811">
        <f t="shared" si="25"/>
        <v>0</v>
      </c>
      <c r="U48" s="149"/>
      <c r="V48" s="492" t="str">
        <f>IF(AND('BR3'!$K$2="ACTIVE",'BR3'!H48&gt;0),"Yes",IF(AND('BR2'!$K$2="ACTIVE",'BR2'!H48&gt;0),"Yes",IF(AND('BR1'!$K$2="ACTIVE",'BR1'!H48&gt;0),"Yes",IF(AND('ORIGINAL BUDGET'!$K$2="ACTIVE",'ORIGINAL BUDGET'!H48&gt;0),"Yes",""))))</f>
        <v/>
      </c>
      <c r="W48" s="493"/>
      <c r="X48" s="325" t="str">
        <f>IF(AND('BR3'!$K$2="ACTIVE",'BR3'!J48&gt;0),"Yes",IF(AND('BR2'!$K$2="ACTIVE",'BR2'!J48&gt;0),"Yes",IF(AND('BR1'!$K$2="ACTIVE",'BR1'!J48&gt;0),"Yes",IF(AND('ORIGINAL BUDGET'!$K$2="ACTIVE",'ORIGINAL BUDGET'!J48&gt;0),"Yes",""))))</f>
        <v/>
      </c>
      <c r="Y48" s="493"/>
      <c r="Z48" s="325" t="str">
        <f>IF(AND('BR3'!$K$2="ACTIVE",'BR3'!L48&gt;0),"Yes",IF(AND('BR2'!$K$2="ACTIVE",'BR2'!L48&gt;0),"Yes",IF(AND('BR1'!$K$2="ACTIVE",'BR1'!L48&gt;0),"Yes",IF(AND('ORIGINAL BUDGET'!$K$2="ACTIVE",'ORIGINAL BUDGET'!L48&gt;0),"Yes",""))))</f>
        <v/>
      </c>
      <c r="AA48" s="493"/>
      <c r="AB48" s="325" t="str">
        <f>IF(AND('BR3'!$K$2="ACTIVE",'BR3'!N48&gt;0),"Yes",IF(AND('BR2'!$K$2="ACTIVE",'BR2'!N48&gt;0),"Yes",IF(AND('BR1'!$K$2="ACTIVE",'BR1'!N48&gt;0),"Yes",IF(AND('ORIGINAL BUDGET'!$K$2="ACTIVE",'ORIGINAL BUDGET'!N48&gt;0),"Yes",""))))</f>
        <v/>
      </c>
      <c r="AC48" s="493"/>
      <c r="AD48" s="325" t="str">
        <f>IF(AND('BR3'!$K$2="ACTIVE",'BR3'!P48&gt;0),"Yes",IF(AND('BR2'!$K$2="ACTIVE",'BR2'!P48&gt;0),"Yes",IF(AND('BR1'!$K$2="ACTIVE",'BR1'!P48&gt;0),"Yes",IF(AND('ORIGINAL BUDGET'!$K$2="ACTIVE",'ORIGINAL BUDGET'!P48&gt;0),"Yes",""))))</f>
        <v/>
      </c>
      <c r="AE48" s="493"/>
      <c r="AF48" s="325" t="str">
        <f>IF(AND('BR3'!$K$2="ACTIVE",'BR3'!R48&gt;0),"Yes",IF(AND('BR2'!$K$2="ACTIVE",'BR2'!R48&gt;0),"Yes",IF(AND('BR1'!$K$2="ACTIVE",'BR1'!R48&gt;0),"Yes",IF(AND('ORIGINAL BUDGET'!$K$2="ACTIVE",'ORIGINAL BUDGET'!R48&gt;0),"Yes",""))))</f>
        <v/>
      </c>
      <c r="AG48" s="493"/>
      <c r="AH48" s="493" t="str">
        <f>IF(AND('BR3'!$K$2="ACTIVE",'BR3'!T48&gt;0),"Yes",IF(AND('BR2'!$K$2="ACTIVE",'BR2'!T48&gt;0),"Yes",IF(AND('BR1'!$K$2="ACTIVE",'BR1'!T48&gt;0),"Yes",IF(AND('ORIGINAL BUDGET'!$K$2="ACTIVE",'ORIGINAL BUDGET'!T48&gt;0),"Yes",""))))</f>
        <v/>
      </c>
      <c r="AI48" s="494"/>
      <c r="AJ48" s="218"/>
      <c r="AK48" s="448">
        <f t="shared" si="11"/>
        <v>0</v>
      </c>
      <c r="AL48" s="448">
        <f t="shared" si="12"/>
        <v>0</v>
      </c>
      <c r="AM48" s="448">
        <f t="shared" si="13"/>
        <v>0</v>
      </c>
      <c r="AN48" s="448">
        <f t="shared" si="14"/>
        <v>0</v>
      </c>
      <c r="AO48" s="448">
        <f t="shared" si="15"/>
        <v>0</v>
      </c>
      <c r="AP48" s="448">
        <f t="shared" si="16"/>
        <v>0</v>
      </c>
      <c r="AQ48" s="448">
        <f t="shared" si="17"/>
        <v>0</v>
      </c>
      <c r="AU48" s="220"/>
      <c r="AV48" s="220"/>
      <c r="AW48" s="220"/>
      <c r="AX48" s="220"/>
      <c r="AY48" s="1104"/>
    </row>
    <row r="49" spans="1:51" ht="23.25" customHeight="1" thickBot="1">
      <c r="A49" s="122">
        <v>5</v>
      </c>
      <c r="B49" s="273">
        <f>IF($L$2="","",IF($L$2="ORIGINAL",'ORIGINAL BUDGET'!$B49,IF($L$2="BR1",'BR1'!$B49,IF($L$2="BR2",'BR2'!$B49,IF($L$2="BR3",'BR3'!$B49)))))</f>
        <v>0</v>
      </c>
      <c r="C49" s="1028">
        <f>IF($L$2="","",IF($L$2="ORIGINAL",'ORIGINAL BUDGET'!$C49,IF($L$2="BR1",'BR1'!$C49,IF($L$2="BR2",'BR2'!$C49,IF($L$2="BR3",'BR3'!$C49)))))</f>
        <v>0</v>
      </c>
      <c r="D49" s="860" t="str">
        <f t="shared" si="18"/>
        <v/>
      </c>
      <c r="E49" s="404"/>
      <c r="F49" s="589"/>
      <c r="G49" s="845" t="str">
        <f t="shared" si="19"/>
        <v/>
      </c>
      <c r="H49" s="811">
        <f t="shared" si="10"/>
        <v>0</v>
      </c>
      <c r="I49" s="840"/>
      <c r="J49" s="811">
        <f t="shared" si="20"/>
        <v>0</v>
      </c>
      <c r="K49" s="843"/>
      <c r="L49" s="811">
        <f t="shared" si="21"/>
        <v>0</v>
      </c>
      <c r="M49" s="843"/>
      <c r="N49" s="811">
        <f t="shared" si="22"/>
        <v>0</v>
      </c>
      <c r="O49" s="843"/>
      <c r="P49" s="811">
        <f t="shared" si="23"/>
        <v>0</v>
      </c>
      <c r="Q49" s="843"/>
      <c r="R49" s="811">
        <f t="shared" si="24"/>
        <v>0</v>
      </c>
      <c r="S49" s="843"/>
      <c r="T49" s="811">
        <f t="shared" si="25"/>
        <v>0</v>
      </c>
      <c r="U49" s="149"/>
      <c r="V49" s="492" t="str">
        <f>IF(AND('BR3'!$K$2="ACTIVE",'BR3'!H49&gt;0),"Yes",IF(AND('BR2'!$K$2="ACTIVE",'BR2'!H49&gt;0),"Yes",IF(AND('BR1'!$K$2="ACTIVE",'BR1'!H49&gt;0),"Yes",IF(AND('ORIGINAL BUDGET'!$K$2="ACTIVE",'ORIGINAL BUDGET'!H49&gt;0),"Yes",""))))</f>
        <v/>
      </c>
      <c r="W49" s="493"/>
      <c r="X49" s="325" t="str">
        <f>IF(AND('BR3'!$K$2="ACTIVE",'BR3'!J49&gt;0),"Yes",IF(AND('BR2'!$K$2="ACTIVE",'BR2'!J49&gt;0),"Yes",IF(AND('BR1'!$K$2="ACTIVE",'BR1'!J49&gt;0),"Yes",IF(AND('ORIGINAL BUDGET'!$K$2="ACTIVE",'ORIGINAL BUDGET'!J49&gt;0),"Yes",""))))</f>
        <v/>
      </c>
      <c r="Y49" s="493"/>
      <c r="Z49" s="325" t="str">
        <f>IF(AND('BR3'!$K$2="ACTIVE",'BR3'!L49&gt;0),"Yes",IF(AND('BR2'!$K$2="ACTIVE",'BR2'!L49&gt;0),"Yes",IF(AND('BR1'!$K$2="ACTIVE",'BR1'!L49&gt;0),"Yes",IF(AND('ORIGINAL BUDGET'!$K$2="ACTIVE",'ORIGINAL BUDGET'!L49&gt;0),"Yes",""))))</f>
        <v/>
      </c>
      <c r="AA49" s="493"/>
      <c r="AB49" s="325" t="str">
        <f>IF(AND('BR3'!$K$2="ACTIVE",'BR3'!N49&gt;0),"Yes",IF(AND('BR2'!$K$2="ACTIVE",'BR2'!N49&gt;0),"Yes",IF(AND('BR1'!$K$2="ACTIVE",'BR1'!N49&gt;0),"Yes",IF(AND('ORIGINAL BUDGET'!$K$2="ACTIVE",'ORIGINAL BUDGET'!N49&gt;0),"Yes",""))))</f>
        <v/>
      </c>
      <c r="AC49" s="493"/>
      <c r="AD49" s="325" t="str">
        <f>IF(AND('BR3'!$K$2="ACTIVE",'BR3'!P49&gt;0),"Yes",IF(AND('BR2'!$K$2="ACTIVE",'BR2'!P49&gt;0),"Yes",IF(AND('BR1'!$K$2="ACTIVE",'BR1'!P49&gt;0),"Yes",IF(AND('ORIGINAL BUDGET'!$K$2="ACTIVE",'ORIGINAL BUDGET'!P49&gt;0),"Yes",""))))</f>
        <v/>
      </c>
      <c r="AE49" s="493"/>
      <c r="AF49" s="325" t="str">
        <f>IF(AND('BR3'!$K$2="ACTIVE",'BR3'!R49&gt;0),"Yes",IF(AND('BR2'!$K$2="ACTIVE",'BR2'!R49&gt;0),"Yes",IF(AND('BR1'!$K$2="ACTIVE",'BR1'!R49&gt;0),"Yes",IF(AND('ORIGINAL BUDGET'!$K$2="ACTIVE",'ORIGINAL BUDGET'!R49&gt;0),"Yes",""))))</f>
        <v/>
      </c>
      <c r="AG49" s="493"/>
      <c r="AH49" s="493" t="str">
        <f>IF(AND('BR3'!$K$2="ACTIVE",'BR3'!T49&gt;0),"Yes",IF(AND('BR2'!$K$2="ACTIVE",'BR2'!T49&gt;0),"Yes",IF(AND('BR1'!$K$2="ACTIVE",'BR1'!T49&gt;0),"Yes",IF(AND('ORIGINAL BUDGET'!$K$2="ACTIVE",'ORIGINAL BUDGET'!T49&gt;0),"Yes",""))))</f>
        <v/>
      </c>
      <c r="AI49" s="494"/>
      <c r="AJ49" s="218"/>
      <c r="AK49" s="448">
        <f t="shared" si="11"/>
        <v>0</v>
      </c>
      <c r="AL49" s="448">
        <f t="shared" si="12"/>
        <v>0</v>
      </c>
      <c r="AM49" s="448">
        <f t="shared" si="13"/>
        <v>0</v>
      </c>
      <c r="AN49" s="448">
        <f t="shared" si="14"/>
        <v>0</v>
      </c>
      <c r="AO49" s="448">
        <f t="shared" si="15"/>
        <v>0</v>
      </c>
      <c r="AP49" s="448">
        <f t="shared" si="16"/>
        <v>0</v>
      </c>
      <c r="AQ49" s="448">
        <f t="shared" si="17"/>
        <v>0</v>
      </c>
      <c r="AU49" s="220"/>
      <c r="AV49" s="220"/>
      <c r="AW49" s="220"/>
      <c r="AX49" s="220"/>
      <c r="AY49" s="1104"/>
    </row>
    <row r="50" spans="1:51" ht="23.25" hidden="1" customHeight="1">
      <c r="A50" s="122">
        <v>6</v>
      </c>
      <c r="B50" s="273">
        <f>IF($L$2="","",IF($L$2="ORIGINAL",'ORIGINAL BUDGET'!$B50,IF($L$2="BR1",'BR1'!$B50,IF($L$2="BR2",'BR2'!$B50,IF($L$2="BR3",'BR3'!$B50)))))</f>
        <v>0</v>
      </c>
      <c r="C50" s="1028">
        <f>IF($L$2="","",IF($L$2="ORIGINAL",'ORIGINAL BUDGET'!$C50,IF($L$2="BR1",'BR1'!$C50,IF($L$2="BR2",'BR2'!$C50,IF($L$2="BR3",'BR3'!$C50)))))</f>
        <v>0</v>
      </c>
      <c r="D50" s="860" t="str">
        <f t="shared" si="18"/>
        <v/>
      </c>
      <c r="E50" s="404"/>
      <c r="F50" s="589"/>
      <c r="G50" s="845" t="str">
        <f t="shared" si="19"/>
        <v/>
      </c>
      <c r="H50" s="811">
        <f t="shared" si="10"/>
        <v>0</v>
      </c>
      <c r="I50" s="840"/>
      <c r="J50" s="811">
        <f t="shared" si="20"/>
        <v>0</v>
      </c>
      <c r="K50" s="843"/>
      <c r="L50" s="811">
        <f t="shared" si="21"/>
        <v>0</v>
      </c>
      <c r="M50" s="843"/>
      <c r="N50" s="811">
        <f t="shared" si="22"/>
        <v>0</v>
      </c>
      <c r="O50" s="843"/>
      <c r="P50" s="811">
        <f t="shared" si="23"/>
        <v>0</v>
      </c>
      <c r="Q50" s="843"/>
      <c r="R50" s="811">
        <f t="shared" si="24"/>
        <v>0</v>
      </c>
      <c r="S50" s="843"/>
      <c r="T50" s="811">
        <f t="shared" si="25"/>
        <v>0</v>
      </c>
      <c r="U50" s="149"/>
      <c r="V50" s="492" t="str">
        <f>IF(AND('BR3'!$K$2="ACTIVE",'BR3'!H50&gt;0),"Yes",IF(AND('BR2'!$K$2="ACTIVE",'BR2'!H50&gt;0),"Yes",IF(AND('BR1'!$K$2="ACTIVE",'BR1'!H50&gt;0),"Yes",IF(AND('ORIGINAL BUDGET'!$K$2="ACTIVE",'ORIGINAL BUDGET'!H50&gt;0),"Yes",""))))</f>
        <v/>
      </c>
      <c r="W50" s="493"/>
      <c r="X50" s="325" t="str">
        <f>IF(AND('BR3'!$K$2="ACTIVE",'BR3'!J50&gt;0),"Yes",IF(AND('BR2'!$K$2="ACTIVE",'BR2'!J50&gt;0),"Yes",IF(AND('BR1'!$K$2="ACTIVE",'BR1'!J50&gt;0),"Yes",IF(AND('ORIGINAL BUDGET'!$K$2="ACTIVE",'ORIGINAL BUDGET'!J50&gt;0),"Yes",""))))</f>
        <v/>
      </c>
      <c r="Y50" s="493"/>
      <c r="Z50" s="325" t="str">
        <f>IF(AND('BR3'!$K$2="ACTIVE",'BR3'!L50&gt;0),"Yes",IF(AND('BR2'!$K$2="ACTIVE",'BR2'!L50&gt;0),"Yes",IF(AND('BR1'!$K$2="ACTIVE",'BR1'!L50&gt;0),"Yes",IF(AND('ORIGINAL BUDGET'!$K$2="ACTIVE",'ORIGINAL BUDGET'!L50&gt;0),"Yes",""))))</f>
        <v/>
      </c>
      <c r="AA50" s="493"/>
      <c r="AB50" s="325" t="str">
        <f>IF(AND('BR3'!$K$2="ACTIVE",'BR3'!N50&gt;0),"Yes",IF(AND('BR2'!$K$2="ACTIVE",'BR2'!N50&gt;0),"Yes",IF(AND('BR1'!$K$2="ACTIVE",'BR1'!N50&gt;0),"Yes",IF(AND('ORIGINAL BUDGET'!$K$2="ACTIVE",'ORIGINAL BUDGET'!N50&gt;0),"Yes",""))))</f>
        <v/>
      </c>
      <c r="AC50" s="493"/>
      <c r="AD50" s="325" t="str">
        <f>IF(AND('BR3'!$K$2="ACTIVE",'BR3'!P50&gt;0),"Yes",IF(AND('BR2'!$K$2="ACTIVE",'BR2'!P50&gt;0),"Yes",IF(AND('BR1'!$K$2="ACTIVE",'BR1'!P50&gt;0),"Yes",IF(AND('ORIGINAL BUDGET'!$K$2="ACTIVE",'ORIGINAL BUDGET'!P50&gt;0),"Yes",""))))</f>
        <v/>
      </c>
      <c r="AE50" s="493"/>
      <c r="AF50" s="325" t="str">
        <f>IF(AND('BR3'!$K$2="ACTIVE",'BR3'!R50&gt;0),"Yes",IF(AND('BR2'!$K$2="ACTIVE",'BR2'!R50&gt;0),"Yes",IF(AND('BR1'!$K$2="ACTIVE",'BR1'!R50&gt;0),"Yes",IF(AND('ORIGINAL BUDGET'!$K$2="ACTIVE",'ORIGINAL BUDGET'!R50&gt;0),"Yes",""))))</f>
        <v/>
      </c>
      <c r="AG50" s="493"/>
      <c r="AH50" s="493" t="str">
        <f>IF(AND('BR3'!$K$2="ACTIVE",'BR3'!T50&gt;0),"Yes",IF(AND('BR2'!$K$2="ACTIVE",'BR2'!T50&gt;0),"Yes",IF(AND('BR1'!$K$2="ACTIVE",'BR1'!T50&gt;0),"Yes",IF(AND('ORIGINAL BUDGET'!$K$2="ACTIVE",'ORIGINAL BUDGET'!T50&gt;0),"Yes",""))))</f>
        <v/>
      </c>
      <c r="AI50" s="494"/>
      <c r="AJ50" s="218"/>
      <c r="AK50" s="448">
        <f t="shared" si="11"/>
        <v>0</v>
      </c>
      <c r="AL50" s="448">
        <f t="shared" si="12"/>
        <v>0</v>
      </c>
      <c r="AM50" s="448">
        <f t="shared" si="13"/>
        <v>0</v>
      </c>
      <c r="AN50" s="448">
        <f t="shared" si="14"/>
        <v>0</v>
      </c>
      <c r="AO50" s="448">
        <f t="shared" si="15"/>
        <v>0</v>
      </c>
      <c r="AP50" s="448">
        <f t="shared" si="16"/>
        <v>0</v>
      </c>
      <c r="AQ50" s="448">
        <f t="shared" si="17"/>
        <v>0</v>
      </c>
      <c r="AU50" s="220"/>
      <c r="AV50" s="220"/>
      <c r="AW50" s="220"/>
      <c r="AX50" s="220"/>
      <c r="AY50" s="1104"/>
    </row>
    <row r="51" spans="1:51" ht="23.25" hidden="1" customHeight="1">
      <c r="A51" s="122">
        <v>7</v>
      </c>
      <c r="B51" s="273">
        <f>IF($L$2="","",IF($L$2="ORIGINAL",'ORIGINAL BUDGET'!$B51,IF($L$2="BR1",'BR1'!$B51,IF($L$2="BR2",'BR2'!$B51,IF($L$2="BR3",'BR3'!$B51)))))</f>
        <v>0</v>
      </c>
      <c r="C51" s="1028">
        <f>IF($L$2="","",IF($L$2="ORIGINAL",'ORIGINAL BUDGET'!$C51,IF($L$2="BR1",'BR1'!$C51,IF($L$2="BR2",'BR2'!$C51,IF($L$2="BR3",'BR3'!$C51)))))</f>
        <v>0</v>
      </c>
      <c r="D51" s="860" t="str">
        <f t="shared" si="18"/>
        <v/>
      </c>
      <c r="E51" s="404"/>
      <c r="F51" s="589"/>
      <c r="G51" s="845" t="str">
        <f t="shared" si="19"/>
        <v/>
      </c>
      <c r="H51" s="811">
        <f t="shared" si="10"/>
        <v>0</v>
      </c>
      <c r="I51" s="840"/>
      <c r="J51" s="811">
        <f t="shared" si="20"/>
        <v>0</v>
      </c>
      <c r="K51" s="843"/>
      <c r="L51" s="811">
        <f t="shared" si="21"/>
        <v>0</v>
      </c>
      <c r="M51" s="843"/>
      <c r="N51" s="811">
        <f t="shared" si="22"/>
        <v>0</v>
      </c>
      <c r="O51" s="843"/>
      <c r="P51" s="811">
        <f t="shared" si="23"/>
        <v>0</v>
      </c>
      <c r="Q51" s="843"/>
      <c r="R51" s="811">
        <f t="shared" si="24"/>
        <v>0</v>
      </c>
      <c r="S51" s="843"/>
      <c r="T51" s="811">
        <f t="shared" si="25"/>
        <v>0</v>
      </c>
      <c r="U51" s="149"/>
      <c r="V51" s="492" t="str">
        <f>IF(AND('BR3'!$K$2="ACTIVE",'BR3'!H51&gt;0),"Yes",IF(AND('BR2'!$K$2="ACTIVE",'BR2'!H51&gt;0),"Yes",IF(AND('BR1'!$K$2="ACTIVE",'BR1'!H51&gt;0),"Yes",IF(AND('ORIGINAL BUDGET'!$K$2="ACTIVE",'ORIGINAL BUDGET'!H51&gt;0),"Yes",""))))</f>
        <v/>
      </c>
      <c r="W51" s="493"/>
      <c r="X51" s="325" t="str">
        <f>IF(AND('BR3'!$K$2="ACTIVE",'BR3'!J51&gt;0),"Yes",IF(AND('BR2'!$K$2="ACTIVE",'BR2'!J51&gt;0),"Yes",IF(AND('BR1'!$K$2="ACTIVE",'BR1'!J51&gt;0),"Yes",IF(AND('ORIGINAL BUDGET'!$K$2="ACTIVE",'ORIGINAL BUDGET'!J51&gt;0),"Yes",""))))</f>
        <v/>
      </c>
      <c r="Y51" s="493"/>
      <c r="Z51" s="325" t="str">
        <f>IF(AND('BR3'!$K$2="ACTIVE",'BR3'!L51&gt;0),"Yes",IF(AND('BR2'!$K$2="ACTIVE",'BR2'!L51&gt;0),"Yes",IF(AND('BR1'!$K$2="ACTIVE",'BR1'!L51&gt;0),"Yes",IF(AND('ORIGINAL BUDGET'!$K$2="ACTIVE",'ORIGINAL BUDGET'!L51&gt;0),"Yes",""))))</f>
        <v/>
      </c>
      <c r="AA51" s="493"/>
      <c r="AB51" s="325" t="str">
        <f>IF(AND('BR3'!$K$2="ACTIVE",'BR3'!N51&gt;0),"Yes",IF(AND('BR2'!$K$2="ACTIVE",'BR2'!N51&gt;0),"Yes",IF(AND('BR1'!$K$2="ACTIVE",'BR1'!N51&gt;0),"Yes",IF(AND('ORIGINAL BUDGET'!$K$2="ACTIVE",'ORIGINAL BUDGET'!N51&gt;0),"Yes",""))))</f>
        <v/>
      </c>
      <c r="AC51" s="493"/>
      <c r="AD51" s="325" t="str">
        <f>IF(AND('BR3'!$K$2="ACTIVE",'BR3'!P51&gt;0),"Yes",IF(AND('BR2'!$K$2="ACTIVE",'BR2'!P51&gt;0),"Yes",IF(AND('BR1'!$K$2="ACTIVE",'BR1'!P51&gt;0),"Yes",IF(AND('ORIGINAL BUDGET'!$K$2="ACTIVE",'ORIGINAL BUDGET'!P51&gt;0),"Yes",""))))</f>
        <v/>
      </c>
      <c r="AE51" s="493"/>
      <c r="AF51" s="325" t="str">
        <f>IF(AND('BR3'!$K$2="ACTIVE",'BR3'!R51&gt;0),"Yes",IF(AND('BR2'!$K$2="ACTIVE",'BR2'!R51&gt;0),"Yes",IF(AND('BR1'!$K$2="ACTIVE",'BR1'!R51&gt;0),"Yes",IF(AND('ORIGINAL BUDGET'!$K$2="ACTIVE",'ORIGINAL BUDGET'!R51&gt;0),"Yes",""))))</f>
        <v/>
      </c>
      <c r="AG51" s="493"/>
      <c r="AH51" s="493" t="str">
        <f>IF(AND('BR3'!$K$2="ACTIVE",'BR3'!T51&gt;0),"Yes",IF(AND('BR2'!$K$2="ACTIVE",'BR2'!T51&gt;0),"Yes",IF(AND('BR1'!$K$2="ACTIVE",'BR1'!T51&gt;0),"Yes",IF(AND('ORIGINAL BUDGET'!$K$2="ACTIVE",'ORIGINAL BUDGET'!T51&gt;0),"Yes",""))))</f>
        <v/>
      </c>
      <c r="AI51" s="494"/>
      <c r="AJ51" s="218"/>
      <c r="AK51" s="448">
        <f t="shared" si="11"/>
        <v>0</v>
      </c>
      <c r="AL51" s="448">
        <f t="shared" si="12"/>
        <v>0</v>
      </c>
      <c r="AM51" s="448">
        <f t="shared" si="13"/>
        <v>0</v>
      </c>
      <c r="AN51" s="448">
        <f t="shared" si="14"/>
        <v>0</v>
      </c>
      <c r="AO51" s="448">
        <f t="shared" si="15"/>
        <v>0</v>
      </c>
      <c r="AP51" s="448">
        <f t="shared" si="16"/>
        <v>0</v>
      </c>
      <c r="AQ51" s="448">
        <f t="shared" si="17"/>
        <v>0</v>
      </c>
      <c r="AU51" s="220"/>
      <c r="AV51" s="220"/>
      <c r="AW51" s="220"/>
      <c r="AX51" s="220"/>
      <c r="AY51" s="1104"/>
    </row>
    <row r="52" spans="1:51" ht="23.25" hidden="1" customHeight="1">
      <c r="A52" s="122">
        <v>8</v>
      </c>
      <c r="B52" s="273">
        <f>IF($L$2="","",IF($L$2="ORIGINAL",'ORIGINAL BUDGET'!$B52,IF($L$2="BR1",'BR1'!$B52,IF($L$2="BR2",'BR2'!$B52,IF($L$2="BR3",'BR3'!$B52)))))</f>
        <v>0</v>
      </c>
      <c r="C52" s="1028">
        <f>IF($L$2="","",IF($L$2="ORIGINAL",'ORIGINAL BUDGET'!$C52,IF($L$2="BR1",'BR1'!$C52,IF($L$2="BR2",'BR2'!$C52,IF($L$2="BR3",'BR3'!$C52)))))</f>
        <v>0</v>
      </c>
      <c r="D52" s="860" t="str">
        <f t="shared" si="18"/>
        <v/>
      </c>
      <c r="E52" s="404"/>
      <c r="F52" s="589"/>
      <c r="G52" s="845" t="str">
        <f t="shared" si="19"/>
        <v/>
      </c>
      <c r="H52" s="811">
        <f t="shared" si="10"/>
        <v>0</v>
      </c>
      <c r="I52" s="840"/>
      <c r="J52" s="811">
        <f t="shared" si="20"/>
        <v>0</v>
      </c>
      <c r="K52" s="843"/>
      <c r="L52" s="811">
        <f t="shared" si="21"/>
        <v>0</v>
      </c>
      <c r="M52" s="843"/>
      <c r="N52" s="811">
        <f t="shared" si="22"/>
        <v>0</v>
      </c>
      <c r="O52" s="843"/>
      <c r="P52" s="811">
        <f t="shared" si="23"/>
        <v>0</v>
      </c>
      <c r="Q52" s="843"/>
      <c r="R52" s="811">
        <f t="shared" si="24"/>
        <v>0</v>
      </c>
      <c r="S52" s="843"/>
      <c r="T52" s="811">
        <f t="shared" si="25"/>
        <v>0</v>
      </c>
      <c r="U52" s="149"/>
      <c r="V52" s="492" t="str">
        <f>IF(AND('BR3'!$K$2="ACTIVE",'BR3'!H52&gt;0),"Yes",IF(AND('BR2'!$K$2="ACTIVE",'BR2'!H52&gt;0),"Yes",IF(AND('BR1'!$K$2="ACTIVE",'BR1'!H52&gt;0),"Yes",IF(AND('ORIGINAL BUDGET'!$K$2="ACTIVE",'ORIGINAL BUDGET'!H52&gt;0),"Yes",""))))</f>
        <v/>
      </c>
      <c r="W52" s="493"/>
      <c r="X52" s="325" t="str">
        <f>IF(AND('BR3'!$K$2="ACTIVE",'BR3'!J52&gt;0),"Yes",IF(AND('BR2'!$K$2="ACTIVE",'BR2'!J52&gt;0),"Yes",IF(AND('BR1'!$K$2="ACTIVE",'BR1'!J52&gt;0),"Yes",IF(AND('ORIGINAL BUDGET'!$K$2="ACTIVE",'ORIGINAL BUDGET'!J52&gt;0),"Yes",""))))</f>
        <v/>
      </c>
      <c r="Y52" s="493"/>
      <c r="Z52" s="325" t="str">
        <f>IF(AND('BR3'!$K$2="ACTIVE",'BR3'!L52&gt;0),"Yes",IF(AND('BR2'!$K$2="ACTIVE",'BR2'!L52&gt;0),"Yes",IF(AND('BR1'!$K$2="ACTIVE",'BR1'!L52&gt;0),"Yes",IF(AND('ORIGINAL BUDGET'!$K$2="ACTIVE",'ORIGINAL BUDGET'!L52&gt;0),"Yes",""))))</f>
        <v/>
      </c>
      <c r="AA52" s="493"/>
      <c r="AB52" s="325" t="str">
        <f>IF(AND('BR3'!$K$2="ACTIVE",'BR3'!N52&gt;0),"Yes",IF(AND('BR2'!$K$2="ACTIVE",'BR2'!N52&gt;0),"Yes",IF(AND('BR1'!$K$2="ACTIVE",'BR1'!N52&gt;0),"Yes",IF(AND('ORIGINAL BUDGET'!$K$2="ACTIVE",'ORIGINAL BUDGET'!N52&gt;0),"Yes",""))))</f>
        <v/>
      </c>
      <c r="AC52" s="493"/>
      <c r="AD52" s="325" t="str">
        <f>IF(AND('BR3'!$K$2="ACTIVE",'BR3'!P52&gt;0),"Yes",IF(AND('BR2'!$K$2="ACTIVE",'BR2'!P52&gt;0),"Yes",IF(AND('BR1'!$K$2="ACTIVE",'BR1'!P52&gt;0),"Yes",IF(AND('ORIGINAL BUDGET'!$K$2="ACTIVE",'ORIGINAL BUDGET'!P52&gt;0),"Yes",""))))</f>
        <v/>
      </c>
      <c r="AE52" s="493"/>
      <c r="AF52" s="325" t="str">
        <f>IF(AND('BR3'!$K$2="ACTIVE",'BR3'!R52&gt;0),"Yes",IF(AND('BR2'!$K$2="ACTIVE",'BR2'!R52&gt;0),"Yes",IF(AND('BR1'!$K$2="ACTIVE",'BR1'!R52&gt;0),"Yes",IF(AND('ORIGINAL BUDGET'!$K$2="ACTIVE",'ORIGINAL BUDGET'!R52&gt;0),"Yes",""))))</f>
        <v/>
      </c>
      <c r="AG52" s="493"/>
      <c r="AH52" s="493" t="str">
        <f>IF(AND('BR3'!$K$2="ACTIVE",'BR3'!T52&gt;0),"Yes",IF(AND('BR2'!$K$2="ACTIVE",'BR2'!T52&gt;0),"Yes",IF(AND('BR1'!$K$2="ACTIVE",'BR1'!T52&gt;0),"Yes",IF(AND('ORIGINAL BUDGET'!$K$2="ACTIVE",'ORIGINAL BUDGET'!T52&gt;0),"Yes",""))))</f>
        <v/>
      </c>
      <c r="AI52" s="494"/>
      <c r="AJ52" s="218"/>
      <c r="AK52" s="448">
        <f t="shared" si="11"/>
        <v>0</v>
      </c>
      <c r="AL52" s="448">
        <f t="shared" si="12"/>
        <v>0</v>
      </c>
      <c r="AM52" s="448">
        <f t="shared" si="13"/>
        <v>0</v>
      </c>
      <c r="AN52" s="448">
        <f t="shared" si="14"/>
        <v>0</v>
      </c>
      <c r="AO52" s="448">
        <f t="shared" si="15"/>
        <v>0</v>
      </c>
      <c r="AP52" s="448">
        <f t="shared" si="16"/>
        <v>0</v>
      </c>
      <c r="AQ52" s="448">
        <f t="shared" si="17"/>
        <v>0</v>
      </c>
      <c r="AU52" s="220"/>
      <c r="AV52" s="220"/>
      <c r="AW52" s="220"/>
      <c r="AX52" s="220"/>
      <c r="AY52" s="1104"/>
    </row>
    <row r="53" spans="1:51" ht="23.25" hidden="1" customHeight="1">
      <c r="A53" s="122">
        <v>9</v>
      </c>
      <c r="B53" s="273">
        <f>IF($L$2="","",IF($L$2="ORIGINAL",'ORIGINAL BUDGET'!$B53,IF($L$2="BR1",'BR1'!$B53,IF($L$2="BR2",'BR2'!$B53,IF($L$2="BR3",'BR3'!$B53)))))</f>
        <v>0</v>
      </c>
      <c r="C53" s="1028">
        <f>IF($L$2="","",IF($L$2="ORIGINAL",'ORIGINAL BUDGET'!$C53,IF($L$2="BR1",'BR1'!$C53,IF($L$2="BR2",'BR2'!$C53,IF($L$2="BR3",'BR3'!$C53)))))</f>
        <v>0</v>
      </c>
      <c r="D53" s="860" t="str">
        <f t="shared" si="18"/>
        <v/>
      </c>
      <c r="E53" s="404"/>
      <c r="F53" s="589"/>
      <c r="G53" s="845" t="str">
        <f t="shared" si="19"/>
        <v/>
      </c>
      <c r="H53" s="811">
        <f t="shared" si="10"/>
        <v>0</v>
      </c>
      <c r="I53" s="840"/>
      <c r="J53" s="811">
        <f t="shared" si="20"/>
        <v>0</v>
      </c>
      <c r="K53" s="843"/>
      <c r="L53" s="811">
        <f t="shared" si="21"/>
        <v>0</v>
      </c>
      <c r="M53" s="843"/>
      <c r="N53" s="811">
        <f t="shared" si="22"/>
        <v>0</v>
      </c>
      <c r="O53" s="843"/>
      <c r="P53" s="811">
        <f t="shared" si="23"/>
        <v>0</v>
      </c>
      <c r="Q53" s="843"/>
      <c r="R53" s="811">
        <f t="shared" si="24"/>
        <v>0</v>
      </c>
      <c r="S53" s="843"/>
      <c r="T53" s="811">
        <f t="shared" si="25"/>
        <v>0</v>
      </c>
      <c r="U53" s="149"/>
      <c r="V53" s="492" t="str">
        <f>IF(AND('BR3'!$K$2="ACTIVE",'BR3'!H53&gt;0),"Yes",IF(AND('BR2'!$K$2="ACTIVE",'BR2'!H53&gt;0),"Yes",IF(AND('BR1'!$K$2="ACTIVE",'BR1'!H53&gt;0),"Yes",IF(AND('ORIGINAL BUDGET'!$K$2="ACTIVE",'ORIGINAL BUDGET'!H53&gt;0),"Yes",""))))</f>
        <v/>
      </c>
      <c r="W53" s="493"/>
      <c r="X53" s="325" t="str">
        <f>IF(AND('BR3'!$K$2="ACTIVE",'BR3'!J53&gt;0),"Yes",IF(AND('BR2'!$K$2="ACTIVE",'BR2'!J53&gt;0),"Yes",IF(AND('BR1'!$K$2="ACTIVE",'BR1'!J53&gt;0),"Yes",IF(AND('ORIGINAL BUDGET'!$K$2="ACTIVE",'ORIGINAL BUDGET'!J53&gt;0),"Yes",""))))</f>
        <v/>
      </c>
      <c r="Y53" s="493"/>
      <c r="Z53" s="325" t="str">
        <f>IF(AND('BR3'!$K$2="ACTIVE",'BR3'!L53&gt;0),"Yes",IF(AND('BR2'!$K$2="ACTIVE",'BR2'!L53&gt;0),"Yes",IF(AND('BR1'!$K$2="ACTIVE",'BR1'!L53&gt;0),"Yes",IF(AND('ORIGINAL BUDGET'!$K$2="ACTIVE",'ORIGINAL BUDGET'!L53&gt;0),"Yes",""))))</f>
        <v/>
      </c>
      <c r="AA53" s="493"/>
      <c r="AB53" s="325" t="str">
        <f>IF(AND('BR3'!$K$2="ACTIVE",'BR3'!N53&gt;0),"Yes",IF(AND('BR2'!$K$2="ACTIVE",'BR2'!N53&gt;0),"Yes",IF(AND('BR1'!$K$2="ACTIVE",'BR1'!N53&gt;0),"Yes",IF(AND('ORIGINAL BUDGET'!$K$2="ACTIVE",'ORIGINAL BUDGET'!N53&gt;0),"Yes",""))))</f>
        <v/>
      </c>
      <c r="AC53" s="493"/>
      <c r="AD53" s="325" t="str">
        <f>IF(AND('BR3'!$K$2="ACTIVE",'BR3'!P53&gt;0),"Yes",IF(AND('BR2'!$K$2="ACTIVE",'BR2'!P53&gt;0),"Yes",IF(AND('BR1'!$K$2="ACTIVE",'BR1'!P53&gt;0),"Yes",IF(AND('ORIGINAL BUDGET'!$K$2="ACTIVE",'ORIGINAL BUDGET'!P53&gt;0),"Yes",""))))</f>
        <v/>
      </c>
      <c r="AE53" s="493"/>
      <c r="AF53" s="325" t="str">
        <f>IF(AND('BR3'!$K$2="ACTIVE",'BR3'!R53&gt;0),"Yes",IF(AND('BR2'!$K$2="ACTIVE",'BR2'!R53&gt;0),"Yes",IF(AND('BR1'!$K$2="ACTIVE",'BR1'!R53&gt;0),"Yes",IF(AND('ORIGINAL BUDGET'!$K$2="ACTIVE",'ORIGINAL BUDGET'!R53&gt;0),"Yes",""))))</f>
        <v/>
      </c>
      <c r="AG53" s="493"/>
      <c r="AH53" s="493" t="str">
        <f>IF(AND('BR3'!$K$2="ACTIVE",'BR3'!T53&gt;0),"Yes",IF(AND('BR2'!$K$2="ACTIVE",'BR2'!T53&gt;0),"Yes",IF(AND('BR1'!$K$2="ACTIVE",'BR1'!T53&gt;0),"Yes",IF(AND('ORIGINAL BUDGET'!$K$2="ACTIVE",'ORIGINAL BUDGET'!T53&gt;0),"Yes",""))))</f>
        <v/>
      </c>
      <c r="AI53" s="494"/>
      <c r="AJ53" s="218"/>
      <c r="AK53" s="448">
        <f t="shared" si="11"/>
        <v>0</v>
      </c>
      <c r="AL53" s="448">
        <f t="shared" si="12"/>
        <v>0</v>
      </c>
      <c r="AM53" s="448">
        <f t="shared" si="13"/>
        <v>0</v>
      </c>
      <c r="AN53" s="448">
        <f t="shared" si="14"/>
        <v>0</v>
      </c>
      <c r="AO53" s="448">
        <f t="shared" si="15"/>
        <v>0</v>
      </c>
      <c r="AP53" s="448">
        <f t="shared" si="16"/>
        <v>0</v>
      </c>
      <c r="AQ53" s="448">
        <f t="shared" si="17"/>
        <v>0</v>
      </c>
      <c r="AU53" s="220"/>
      <c r="AV53" s="220"/>
      <c r="AW53" s="220"/>
      <c r="AX53" s="220"/>
      <c r="AY53" s="1104"/>
    </row>
    <row r="54" spans="1:51" ht="23.25" hidden="1" customHeight="1" thickBot="1">
      <c r="A54" s="122">
        <v>10</v>
      </c>
      <c r="B54" s="273">
        <f>IF($L$2="","",IF($L$2="ORIGINAL",'ORIGINAL BUDGET'!$B54,IF($L$2="BR1",'BR1'!$B54,IF($L$2="BR2",'BR2'!$B54,IF($L$2="BR3",'BR3'!$B54)))))</f>
        <v>0</v>
      </c>
      <c r="C54" s="1028">
        <f>IF($L$2="","",IF($L$2="ORIGINAL",'ORIGINAL BUDGET'!$C54,IF($L$2="BR1",'BR1'!$C54,IF($L$2="BR2",'BR2'!$C54,IF($L$2="BR3",'BR3'!$C54)))))</f>
        <v>0</v>
      </c>
      <c r="D54" s="860" t="str">
        <f t="shared" si="18"/>
        <v/>
      </c>
      <c r="E54" s="404"/>
      <c r="F54" s="589"/>
      <c r="G54" s="845" t="str">
        <f t="shared" si="19"/>
        <v/>
      </c>
      <c r="H54" s="811">
        <f t="shared" si="10"/>
        <v>0</v>
      </c>
      <c r="I54" s="840"/>
      <c r="J54" s="811">
        <f t="shared" si="20"/>
        <v>0</v>
      </c>
      <c r="K54" s="843"/>
      <c r="L54" s="811">
        <f t="shared" si="21"/>
        <v>0</v>
      </c>
      <c r="M54" s="843"/>
      <c r="N54" s="811">
        <f t="shared" si="22"/>
        <v>0</v>
      </c>
      <c r="O54" s="843"/>
      <c r="P54" s="811">
        <f t="shared" si="23"/>
        <v>0</v>
      </c>
      <c r="Q54" s="843"/>
      <c r="R54" s="811">
        <f t="shared" si="24"/>
        <v>0</v>
      </c>
      <c r="S54" s="843"/>
      <c r="T54" s="811">
        <f t="shared" si="25"/>
        <v>0</v>
      </c>
      <c r="U54" s="149"/>
      <c r="V54" s="492" t="str">
        <f>IF(AND('BR3'!$K$2="ACTIVE",'BR3'!H54&gt;0),"Yes",IF(AND('BR2'!$K$2="ACTIVE",'BR2'!H54&gt;0),"Yes",IF(AND('BR1'!$K$2="ACTIVE",'BR1'!H54&gt;0),"Yes",IF(AND('ORIGINAL BUDGET'!$K$2="ACTIVE",'ORIGINAL BUDGET'!H54&gt;0),"Yes",""))))</f>
        <v/>
      </c>
      <c r="W54" s="493"/>
      <c r="X54" s="325" t="str">
        <f>IF(AND('BR3'!$K$2="ACTIVE",'BR3'!J54&gt;0),"Yes",IF(AND('BR2'!$K$2="ACTIVE",'BR2'!J54&gt;0),"Yes",IF(AND('BR1'!$K$2="ACTIVE",'BR1'!J54&gt;0),"Yes",IF(AND('ORIGINAL BUDGET'!$K$2="ACTIVE",'ORIGINAL BUDGET'!J54&gt;0),"Yes",""))))</f>
        <v/>
      </c>
      <c r="Y54" s="493"/>
      <c r="Z54" s="325" t="str">
        <f>IF(AND('BR3'!$K$2="ACTIVE",'BR3'!L54&gt;0),"Yes",IF(AND('BR2'!$K$2="ACTIVE",'BR2'!L54&gt;0),"Yes",IF(AND('BR1'!$K$2="ACTIVE",'BR1'!L54&gt;0),"Yes",IF(AND('ORIGINAL BUDGET'!$K$2="ACTIVE",'ORIGINAL BUDGET'!L54&gt;0),"Yes",""))))</f>
        <v/>
      </c>
      <c r="AA54" s="493"/>
      <c r="AB54" s="325" t="str">
        <f>IF(AND('BR3'!$K$2="ACTIVE",'BR3'!N54&gt;0),"Yes",IF(AND('BR2'!$K$2="ACTIVE",'BR2'!N54&gt;0),"Yes",IF(AND('BR1'!$K$2="ACTIVE",'BR1'!N54&gt;0),"Yes",IF(AND('ORIGINAL BUDGET'!$K$2="ACTIVE",'ORIGINAL BUDGET'!N54&gt;0),"Yes",""))))</f>
        <v/>
      </c>
      <c r="AC54" s="493"/>
      <c r="AD54" s="325" t="str">
        <f>IF(AND('BR3'!$K$2="ACTIVE",'BR3'!P54&gt;0),"Yes",IF(AND('BR2'!$K$2="ACTIVE",'BR2'!P54&gt;0),"Yes",IF(AND('BR1'!$K$2="ACTIVE",'BR1'!P54&gt;0),"Yes",IF(AND('ORIGINAL BUDGET'!$K$2="ACTIVE",'ORIGINAL BUDGET'!P54&gt;0),"Yes",""))))</f>
        <v/>
      </c>
      <c r="AE54" s="493"/>
      <c r="AF54" s="325" t="str">
        <f>IF(AND('BR3'!$K$2="ACTIVE",'BR3'!R54&gt;0),"Yes",IF(AND('BR2'!$K$2="ACTIVE",'BR2'!R54&gt;0),"Yes",IF(AND('BR1'!$K$2="ACTIVE",'BR1'!R54&gt;0),"Yes",IF(AND('ORIGINAL BUDGET'!$K$2="ACTIVE",'ORIGINAL BUDGET'!R54&gt;0),"Yes",""))))</f>
        <v/>
      </c>
      <c r="AG54" s="493"/>
      <c r="AH54" s="493" t="str">
        <f>IF(AND('BR3'!$K$2="ACTIVE",'BR3'!T54&gt;0),"Yes",IF(AND('BR2'!$K$2="ACTIVE",'BR2'!T54&gt;0),"Yes",IF(AND('BR1'!$K$2="ACTIVE",'BR1'!T54&gt;0),"Yes",IF(AND('ORIGINAL BUDGET'!$K$2="ACTIVE",'ORIGINAL BUDGET'!T54&gt;0),"Yes",""))))</f>
        <v/>
      </c>
      <c r="AI54" s="494"/>
      <c r="AJ54" s="218"/>
      <c r="AK54" s="448">
        <f t="shared" si="11"/>
        <v>0</v>
      </c>
      <c r="AL54" s="448">
        <f t="shared" si="12"/>
        <v>0</v>
      </c>
      <c r="AM54" s="448">
        <f t="shared" si="13"/>
        <v>0</v>
      </c>
      <c r="AN54" s="448">
        <f t="shared" si="14"/>
        <v>0</v>
      </c>
      <c r="AO54" s="448">
        <f t="shared" si="15"/>
        <v>0</v>
      </c>
      <c r="AP54" s="448">
        <f t="shared" si="16"/>
        <v>0</v>
      </c>
      <c r="AQ54" s="448">
        <f t="shared" si="17"/>
        <v>0</v>
      </c>
      <c r="AU54" s="220"/>
      <c r="AV54" s="220"/>
      <c r="AW54" s="220"/>
      <c r="AX54" s="220"/>
      <c r="AY54" s="1104"/>
    </row>
    <row r="55" spans="1:51" ht="23.25" hidden="1" customHeight="1">
      <c r="A55" s="122">
        <v>11</v>
      </c>
      <c r="B55" s="273">
        <f>IF($L$2="","",IF($L$2="ORIGINAL",'ORIGINAL BUDGET'!$B55,IF($L$2="BR1",'BR1'!$B55,IF($L$2="BR2",'BR2'!$B55,IF($L$2="BR3",'BR3'!$B55)))))</f>
        <v>0</v>
      </c>
      <c r="C55" s="1028">
        <f>IF($L$2="","",IF($L$2="ORIGINAL",'ORIGINAL BUDGET'!$C55,IF($L$2="BR1",'BR1'!$C55,IF($L$2="BR2",'BR2'!$C55,IF($L$2="BR3",'BR3'!$C55)))))</f>
        <v>0</v>
      </c>
      <c r="D55" s="860" t="str">
        <f t="shared" si="18"/>
        <v/>
      </c>
      <c r="E55" s="404"/>
      <c r="F55" s="589"/>
      <c r="G55" s="845" t="str">
        <f t="shared" si="19"/>
        <v/>
      </c>
      <c r="H55" s="811">
        <f t="shared" si="10"/>
        <v>0</v>
      </c>
      <c r="I55" s="840"/>
      <c r="J55" s="811">
        <f t="shared" si="20"/>
        <v>0</v>
      </c>
      <c r="K55" s="843"/>
      <c r="L55" s="811">
        <f t="shared" si="21"/>
        <v>0</v>
      </c>
      <c r="M55" s="843"/>
      <c r="N55" s="811">
        <f t="shared" si="22"/>
        <v>0</v>
      </c>
      <c r="O55" s="843"/>
      <c r="P55" s="811">
        <f t="shared" si="23"/>
        <v>0</v>
      </c>
      <c r="Q55" s="843"/>
      <c r="R55" s="811">
        <f t="shared" si="24"/>
        <v>0</v>
      </c>
      <c r="S55" s="843"/>
      <c r="T55" s="811">
        <f t="shared" si="25"/>
        <v>0</v>
      </c>
      <c r="U55" s="149"/>
      <c r="V55" s="492" t="str">
        <f>IF(AND('BR3'!$K$2="ACTIVE",'BR3'!H55&gt;0),"Yes",IF(AND('BR2'!$K$2="ACTIVE",'BR2'!H55&gt;0),"Yes",IF(AND('BR1'!$K$2="ACTIVE",'BR1'!H55&gt;0),"Yes",IF(AND('ORIGINAL BUDGET'!$K$2="ACTIVE",'ORIGINAL BUDGET'!H55&gt;0),"Yes",""))))</f>
        <v/>
      </c>
      <c r="W55" s="493"/>
      <c r="X55" s="325" t="str">
        <f>IF(AND('BR3'!$K$2="ACTIVE",'BR3'!J55&gt;0),"Yes",IF(AND('BR2'!$K$2="ACTIVE",'BR2'!J55&gt;0),"Yes",IF(AND('BR1'!$K$2="ACTIVE",'BR1'!J55&gt;0),"Yes",IF(AND('ORIGINAL BUDGET'!$K$2="ACTIVE",'ORIGINAL BUDGET'!J55&gt;0),"Yes",""))))</f>
        <v/>
      </c>
      <c r="Y55" s="493"/>
      <c r="Z55" s="325" t="str">
        <f>IF(AND('BR3'!$K$2="ACTIVE",'BR3'!L55&gt;0),"Yes",IF(AND('BR2'!$K$2="ACTIVE",'BR2'!L55&gt;0),"Yes",IF(AND('BR1'!$K$2="ACTIVE",'BR1'!L55&gt;0),"Yes",IF(AND('ORIGINAL BUDGET'!$K$2="ACTIVE",'ORIGINAL BUDGET'!L55&gt;0),"Yes",""))))</f>
        <v/>
      </c>
      <c r="AA55" s="493"/>
      <c r="AB55" s="325" t="str">
        <f>IF(AND('BR3'!$K$2="ACTIVE",'BR3'!N55&gt;0),"Yes",IF(AND('BR2'!$K$2="ACTIVE",'BR2'!N55&gt;0),"Yes",IF(AND('BR1'!$K$2="ACTIVE",'BR1'!N55&gt;0),"Yes",IF(AND('ORIGINAL BUDGET'!$K$2="ACTIVE",'ORIGINAL BUDGET'!N55&gt;0),"Yes",""))))</f>
        <v/>
      </c>
      <c r="AC55" s="493"/>
      <c r="AD55" s="325" t="str">
        <f>IF(AND('BR3'!$K$2="ACTIVE",'BR3'!P55&gt;0),"Yes",IF(AND('BR2'!$K$2="ACTIVE",'BR2'!P55&gt;0),"Yes",IF(AND('BR1'!$K$2="ACTIVE",'BR1'!P55&gt;0),"Yes",IF(AND('ORIGINAL BUDGET'!$K$2="ACTIVE",'ORIGINAL BUDGET'!P55&gt;0),"Yes",""))))</f>
        <v/>
      </c>
      <c r="AE55" s="493"/>
      <c r="AF55" s="325" t="str">
        <f>IF(AND('BR3'!$K$2="ACTIVE",'BR3'!R55&gt;0),"Yes",IF(AND('BR2'!$K$2="ACTIVE",'BR2'!R55&gt;0),"Yes",IF(AND('BR1'!$K$2="ACTIVE",'BR1'!R55&gt;0),"Yes",IF(AND('ORIGINAL BUDGET'!$K$2="ACTIVE",'ORIGINAL BUDGET'!R55&gt;0),"Yes",""))))</f>
        <v/>
      </c>
      <c r="AG55" s="493"/>
      <c r="AH55" s="493" t="str">
        <f>IF(AND('BR3'!$K$2="ACTIVE",'BR3'!T55&gt;0),"Yes",IF(AND('BR2'!$K$2="ACTIVE",'BR2'!T55&gt;0),"Yes",IF(AND('BR1'!$K$2="ACTIVE",'BR1'!T55&gt;0),"Yes",IF(AND('ORIGINAL BUDGET'!$K$2="ACTIVE",'ORIGINAL BUDGET'!T55&gt;0),"Yes",""))))</f>
        <v/>
      </c>
      <c r="AI55" s="494"/>
      <c r="AJ55" s="218"/>
      <c r="AK55" s="448">
        <f t="shared" si="11"/>
        <v>0</v>
      </c>
      <c r="AL55" s="448">
        <f t="shared" si="12"/>
        <v>0</v>
      </c>
      <c r="AM55" s="448">
        <f t="shared" si="13"/>
        <v>0</v>
      </c>
      <c r="AN55" s="448">
        <f t="shared" si="14"/>
        <v>0</v>
      </c>
      <c r="AO55" s="448">
        <f t="shared" si="15"/>
        <v>0</v>
      </c>
      <c r="AP55" s="448">
        <f t="shared" si="16"/>
        <v>0</v>
      </c>
      <c r="AQ55" s="448">
        <f t="shared" si="17"/>
        <v>0</v>
      </c>
      <c r="AU55" s="220"/>
      <c r="AV55" s="220"/>
      <c r="AW55" s="220"/>
      <c r="AX55" s="220"/>
      <c r="AY55" s="1104"/>
    </row>
    <row r="56" spans="1:51" ht="23.25" hidden="1" customHeight="1">
      <c r="A56" s="122">
        <v>12</v>
      </c>
      <c r="B56" s="273">
        <f>IF($L$2="","",IF($L$2="ORIGINAL",'ORIGINAL BUDGET'!$B56,IF($L$2="BR1",'BR1'!$B56,IF($L$2="BR2",'BR2'!$B56,IF($L$2="BR3",'BR3'!$B56)))))</f>
        <v>0</v>
      </c>
      <c r="C56" s="1028">
        <f>IF($L$2="","",IF($L$2="ORIGINAL",'ORIGINAL BUDGET'!$C56,IF($L$2="BR1",'BR1'!$C56,IF($L$2="BR2",'BR2'!$C56,IF($L$2="BR3",'BR3'!$C56)))))</f>
        <v>0</v>
      </c>
      <c r="D56" s="860" t="str">
        <f t="shared" si="18"/>
        <v/>
      </c>
      <c r="E56" s="404"/>
      <c r="F56" s="589"/>
      <c r="G56" s="845" t="str">
        <f t="shared" si="19"/>
        <v/>
      </c>
      <c r="H56" s="811">
        <f t="shared" si="10"/>
        <v>0</v>
      </c>
      <c r="I56" s="840"/>
      <c r="J56" s="811">
        <f t="shared" si="20"/>
        <v>0</v>
      </c>
      <c r="K56" s="843"/>
      <c r="L56" s="811">
        <f t="shared" si="21"/>
        <v>0</v>
      </c>
      <c r="M56" s="843"/>
      <c r="N56" s="811">
        <f t="shared" si="22"/>
        <v>0</v>
      </c>
      <c r="O56" s="843"/>
      <c r="P56" s="811">
        <f t="shared" si="23"/>
        <v>0</v>
      </c>
      <c r="Q56" s="843"/>
      <c r="R56" s="811">
        <f t="shared" si="24"/>
        <v>0</v>
      </c>
      <c r="S56" s="843"/>
      <c r="T56" s="811">
        <f t="shared" si="25"/>
        <v>0</v>
      </c>
      <c r="U56" s="149"/>
      <c r="V56" s="492" t="str">
        <f>IF(AND('BR3'!$K$2="ACTIVE",'BR3'!H56&gt;0),"Yes",IF(AND('BR2'!$K$2="ACTIVE",'BR2'!H56&gt;0),"Yes",IF(AND('BR1'!$K$2="ACTIVE",'BR1'!H56&gt;0),"Yes",IF(AND('ORIGINAL BUDGET'!$K$2="ACTIVE",'ORIGINAL BUDGET'!H56&gt;0),"Yes",""))))</f>
        <v/>
      </c>
      <c r="W56" s="493"/>
      <c r="X56" s="325" t="str">
        <f>IF(AND('BR3'!$K$2="ACTIVE",'BR3'!J56&gt;0),"Yes",IF(AND('BR2'!$K$2="ACTIVE",'BR2'!J56&gt;0),"Yes",IF(AND('BR1'!$K$2="ACTIVE",'BR1'!J56&gt;0),"Yes",IF(AND('ORIGINAL BUDGET'!$K$2="ACTIVE",'ORIGINAL BUDGET'!J56&gt;0),"Yes",""))))</f>
        <v/>
      </c>
      <c r="Y56" s="493"/>
      <c r="Z56" s="325" t="str">
        <f>IF(AND('BR3'!$K$2="ACTIVE",'BR3'!L56&gt;0),"Yes",IF(AND('BR2'!$K$2="ACTIVE",'BR2'!L56&gt;0),"Yes",IF(AND('BR1'!$K$2="ACTIVE",'BR1'!L56&gt;0),"Yes",IF(AND('ORIGINAL BUDGET'!$K$2="ACTIVE",'ORIGINAL BUDGET'!L56&gt;0),"Yes",""))))</f>
        <v/>
      </c>
      <c r="AA56" s="493"/>
      <c r="AB56" s="325" t="str">
        <f>IF(AND('BR3'!$K$2="ACTIVE",'BR3'!N56&gt;0),"Yes",IF(AND('BR2'!$K$2="ACTIVE",'BR2'!N56&gt;0),"Yes",IF(AND('BR1'!$K$2="ACTIVE",'BR1'!N56&gt;0),"Yes",IF(AND('ORIGINAL BUDGET'!$K$2="ACTIVE",'ORIGINAL BUDGET'!N56&gt;0),"Yes",""))))</f>
        <v/>
      </c>
      <c r="AC56" s="493"/>
      <c r="AD56" s="325" t="str">
        <f>IF(AND('BR3'!$K$2="ACTIVE",'BR3'!P56&gt;0),"Yes",IF(AND('BR2'!$K$2="ACTIVE",'BR2'!P56&gt;0),"Yes",IF(AND('BR1'!$K$2="ACTIVE",'BR1'!P56&gt;0),"Yes",IF(AND('ORIGINAL BUDGET'!$K$2="ACTIVE",'ORIGINAL BUDGET'!P56&gt;0),"Yes",""))))</f>
        <v/>
      </c>
      <c r="AE56" s="493"/>
      <c r="AF56" s="325" t="str">
        <f>IF(AND('BR3'!$K$2="ACTIVE",'BR3'!R56&gt;0),"Yes",IF(AND('BR2'!$K$2="ACTIVE",'BR2'!R56&gt;0),"Yes",IF(AND('BR1'!$K$2="ACTIVE",'BR1'!R56&gt;0),"Yes",IF(AND('ORIGINAL BUDGET'!$K$2="ACTIVE",'ORIGINAL BUDGET'!R56&gt;0),"Yes",""))))</f>
        <v/>
      </c>
      <c r="AG56" s="493"/>
      <c r="AH56" s="493" t="str">
        <f>IF(AND('BR3'!$K$2="ACTIVE",'BR3'!T56&gt;0),"Yes",IF(AND('BR2'!$K$2="ACTIVE",'BR2'!T56&gt;0),"Yes",IF(AND('BR1'!$K$2="ACTIVE",'BR1'!T56&gt;0),"Yes",IF(AND('ORIGINAL BUDGET'!$K$2="ACTIVE",'ORIGINAL BUDGET'!T56&gt;0),"Yes",""))))</f>
        <v/>
      </c>
      <c r="AI56" s="494"/>
      <c r="AJ56" s="218"/>
      <c r="AK56" s="448">
        <f t="shared" si="11"/>
        <v>0</v>
      </c>
      <c r="AL56" s="448">
        <f t="shared" si="12"/>
        <v>0</v>
      </c>
      <c r="AM56" s="448">
        <f t="shared" si="13"/>
        <v>0</v>
      </c>
      <c r="AN56" s="448">
        <f t="shared" si="14"/>
        <v>0</v>
      </c>
      <c r="AO56" s="448">
        <f t="shared" si="15"/>
        <v>0</v>
      </c>
      <c r="AP56" s="448">
        <f t="shared" si="16"/>
        <v>0</v>
      </c>
      <c r="AQ56" s="448">
        <f t="shared" si="17"/>
        <v>0</v>
      </c>
      <c r="AU56" s="220"/>
      <c r="AV56" s="220"/>
      <c r="AW56" s="220"/>
      <c r="AX56" s="220"/>
      <c r="AY56" s="1104"/>
    </row>
    <row r="57" spans="1:51" ht="23.25" hidden="1" customHeight="1">
      <c r="A57" s="122">
        <v>13</v>
      </c>
      <c r="B57" s="273">
        <f>IF($L$2="","",IF($L$2="ORIGINAL",'ORIGINAL BUDGET'!$B57,IF($L$2="BR1",'BR1'!$B57,IF($L$2="BR2",'BR2'!$B57,IF($L$2="BR3",'BR3'!$B57)))))</f>
        <v>0</v>
      </c>
      <c r="C57" s="1028">
        <f>IF($L$2="","",IF($L$2="ORIGINAL",'ORIGINAL BUDGET'!$C57,IF($L$2="BR1",'BR1'!$C57,IF($L$2="BR2",'BR2'!$C57,IF($L$2="BR3",'BR3'!$C57)))))</f>
        <v>0</v>
      </c>
      <c r="D57" s="860" t="str">
        <f t="shared" si="18"/>
        <v/>
      </c>
      <c r="E57" s="404"/>
      <c r="F57" s="589"/>
      <c r="G57" s="845" t="str">
        <f t="shared" si="19"/>
        <v/>
      </c>
      <c r="H57" s="811">
        <f t="shared" si="10"/>
        <v>0</v>
      </c>
      <c r="I57" s="840"/>
      <c r="J57" s="811">
        <f t="shared" si="20"/>
        <v>0</v>
      </c>
      <c r="K57" s="843"/>
      <c r="L57" s="811">
        <f t="shared" si="21"/>
        <v>0</v>
      </c>
      <c r="M57" s="843"/>
      <c r="N57" s="811">
        <f t="shared" si="22"/>
        <v>0</v>
      </c>
      <c r="O57" s="843"/>
      <c r="P57" s="811">
        <f t="shared" si="23"/>
        <v>0</v>
      </c>
      <c r="Q57" s="843"/>
      <c r="R57" s="811">
        <f t="shared" si="24"/>
        <v>0</v>
      </c>
      <c r="S57" s="843"/>
      <c r="T57" s="811">
        <f t="shared" si="25"/>
        <v>0</v>
      </c>
      <c r="U57" s="149"/>
      <c r="V57" s="492" t="str">
        <f>IF(AND('BR3'!$K$2="ACTIVE",'BR3'!H57&gt;0),"Yes",IF(AND('BR2'!$K$2="ACTIVE",'BR2'!H57&gt;0),"Yes",IF(AND('BR1'!$K$2="ACTIVE",'BR1'!H57&gt;0),"Yes",IF(AND('ORIGINAL BUDGET'!$K$2="ACTIVE",'ORIGINAL BUDGET'!H57&gt;0),"Yes",""))))</f>
        <v/>
      </c>
      <c r="W57" s="493"/>
      <c r="X57" s="325" t="str">
        <f>IF(AND('BR3'!$K$2="ACTIVE",'BR3'!J57&gt;0),"Yes",IF(AND('BR2'!$K$2="ACTIVE",'BR2'!J57&gt;0),"Yes",IF(AND('BR1'!$K$2="ACTIVE",'BR1'!J57&gt;0),"Yes",IF(AND('ORIGINAL BUDGET'!$K$2="ACTIVE",'ORIGINAL BUDGET'!J57&gt;0),"Yes",""))))</f>
        <v/>
      </c>
      <c r="Y57" s="493"/>
      <c r="Z57" s="325" t="str">
        <f>IF(AND('BR3'!$K$2="ACTIVE",'BR3'!L57&gt;0),"Yes",IF(AND('BR2'!$K$2="ACTIVE",'BR2'!L57&gt;0),"Yes",IF(AND('BR1'!$K$2="ACTIVE",'BR1'!L57&gt;0),"Yes",IF(AND('ORIGINAL BUDGET'!$K$2="ACTIVE",'ORIGINAL BUDGET'!L57&gt;0),"Yes",""))))</f>
        <v/>
      </c>
      <c r="AA57" s="493"/>
      <c r="AB57" s="325" t="str">
        <f>IF(AND('BR3'!$K$2="ACTIVE",'BR3'!N57&gt;0),"Yes",IF(AND('BR2'!$K$2="ACTIVE",'BR2'!N57&gt;0),"Yes",IF(AND('BR1'!$K$2="ACTIVE",'BR1'!N57&gt;0),"Yes",IF(AND('ORIGINAL BUDGET'!$K$2="ACTIVE",'ORIGINAL BUDGET'!N57&gt;0),"Yes",""))))</f>
        <v/>
      </c>
      <c r="AC57" s="493"/>
      <c r="AD57" s="325" t="str">
        <f>IF(AND('BR3'!$K$2="ACTIVE",'BR3'!P57&gt;0),"Yes",IF(AND('BR2'!$K$2="ACTIVE",'BR2'!P57&gt;0),"Yes",IF(AND('BR1'!$K$2="ACTIVE",'BR1'!P57&gt;0),"Yes",IF(AND('ORIGINAL BUDGET'!$K$2="ACTIVE",'ORIGINAL BUDGET'!P57&gt;0),"Yes",""))))</f>
        <v/>
      </c>
      <c r="AE57" s="493"/>
      <c r="AF57" s="325" t="str">
        <f>IF(AND('BR3'!$K$2="ACTIVE",'BR3'!R57&gt;0),"Yes",IF(AND('BR2'!$K$2="ACTIVE",'BR2'!R57&gt;0),"Yes",IF(AND('BR1'!$K$2="ACTIVE",'BR1'!R57&gt;0),"Yes",IF(AND('ORIGINAL BUDGET'!$K$2="ACTIVE",'ORIGINAL BUDGET'!R57&gt;0),"Yes",""))))</f>
        <v/>
      </c>
      <c r="AG57" s="493"/>
      <c r="AH57" s="493" t="str">
        <f>IF(AND('BR3'!$K$2="ACTIVE",'BR3'!T57&gt;0),"Yes",IF(AND('BR2'!$K$2="ACTIVE",'BR2'!T57&gt;0),"Yes",IF(AND('BR1'!$K$2="ACTIVE",'BR1'!T57&gt;0),"Yes",IF(AND('ORIGINAL BUDGET'!$K$2="ACTIVE",'ORIGINAL BUDGET'!T57&gt;0),"Yes",""))))</f>
        <v/>
      </c>
      <c r="AI57" s="494"/>
      <c r="AJ57" s="218"/>
      <c r="AK57" s="448">
        <f t="shared" si="11"/>
        <v>0</v>
      </c>
      <c r="AL57" s="448">
        <f t="shared" si="12"/>
        <v>0</v>
      </c>
      <c r="AM57" s="448">
        <f t="shared" si="13"/>
        <v>0</v>
      </c>
      <c r="AN57" s="448">
        <f t="shared" si="14"/>
        <v>0</v>
      </c>
      <c r="AO57" s="448">
        <f t="shared" si="15"/>
        <v>0</v>
      </c>
      <c r="AP57" s="448">
        <f t="shared" si="16"/>
        <v>0</v>
      </c>
      <c r="AQ57" s="448">
        <f t="shared" si="17"/>
        <v>0</v>
      </c>
      <c r="AU57" s="220"/>
      <c r="AV57" s="220"/>
      <c r="AW57" s="220"/>
      <c r="AX57" s="220"/>
      <c r="AY57" s="1104"/>
    </row>
    <row r="58" spans="1:51" ht="23.25" hidden="1" customHeight="1">
      <c r="A58" s="122">
        <v>14</v>
      </c>
      <c r="B58" s="273">
        <f>IF($L$2="","",IF($L$2="ORIGINAL",'ORIGINAL BUDGET'!$B58,IF($L$2="BR1",'BR1'!$B58,IF($L$2="BR2",'BR2'!$B58,IF($L$2="BR3",'BR3'!$B58)))))</f>
        <v>0</v>
      </c>
      <c r="C58" s="1028">
        <f>IF($L$2="","",IF($L$2="ORIGINAL",'ORIGINAL BUDGET'!$C58,IF($L$2="BR1",'BR1'!$C58,IF($L$2="BR2",'BR2'!$C58,IF($L$2="BR3",'BR3'!$C58)))))</f>
        <v>0</v>
      </c>
      <c r="D58" s="860" t="str">
        <f t="shared" si="18"/>
        <v/>
      </c>
      <c r="E58" s="404"/>
      <c r="F58" s="589"/>
      <c r="G58" s="845" t="str">
        <f t="shared" si="19"/>
        <v/>
      </c>
      <c r="H58" s="811">
        <f t="shared" si="10"/>
        <v>0</v>
      </c>
      <c r="I58" s="840"/>
      <c r="J58" s="811">
        <f t="shared" si="20"/>
        <v>0</v>
      </c>
      <c r="K58" s="843"/>
      <c r="L58" s="811">
        <f t="shared" si="21"/>
        <v>0</v>
      </c>
      <c r="M58" s="843"/>
      <c r="N58" s="811">
        <f t="shared" si="22"/>
        <v>0</v>
      </c>
      <c r="O58" s="843"/>
      <c r="P58" s="811">
        <f t="shared" si="23"/>
        <v>0</v>
      </c>
      <c r="Q58" s="843"/>
      <c r="R58" s="811">
        <f t="shared" si="24"/>
        <v>0</v>
      </c>
      <c r="S58" s="843"/>
      <c r="T58" s="811">
        <f t="shared" si="25"/>
        <v>0</v>
      </c>
      <c r="U58" s="149"/>
      <c r="V58" s="492" t="str">
        <f>IF(AND('BR3'!$K$2="ACTIVE",'BR3'!H58&gt;0),"Yes",IF(AND('BR2'!$K$2="ACTIVE",'BR2'!H58&gt;0),"Yes",IF(AND('BR1'!$K$2="ACTIVE",'BR1'!H58&gt;0),"Yes",IF(AND('ORIGINAL BUDGET'!$K$2="ACTIVE",'ORIGINAL BUDGET'!H58&gt;0),"Yes",""))))</f>
        <v/>
      </c>
      <c r="W58" s="493"/>
      <c r="X58" s="325" t="str">
        <f>IF(AND('BR3'!$K$2="ACTIVE",'BR3'!J58&gt;0),"Yes",IF(AND('BR2'!$K$2="ACTIVE",'BR2'!J58&gt;0),"Yes",IF(AND('BR1'!$K$2="ACTIVE",'BR1'!J58&gt;0),"Yes",IF(AND('ORIGINAL BUDGET'!$K$2="ACTIVE",'ORIGINAL BUDGET'!J58&gt;0),"Yes",""))))</f>
        <v/>
      </c>
      <c r="Y58" s="493"/>
      <c r="Z58" s="325" t="str">
        <f>IF(AND('BR3'!$K$2="ACTIVE",'BR3'!L58&gt;0),"Yes",IF(AND('BR2'!$K$2="ACTIVE",'BR2'!L58&gt;0),"Yes",IF(AND('BR1'!$K$2="ACTIVE",'BR1'!L58&gt;0),"Yes",IF(AND('ORIGINAL BUDGET'!$K$2="ACTIVE",'ORIGINAL BUDGET'!L58&gt;0),"Yes",""))))</f>
        <v/>
      </c>
      <c r="AA58" s="493"/>
      <c r="AB58" s="325" t="str">
        <f>IF(AND('BR3'!$K$2="ACTIVE",'BR3'!N58&gt;0),"Yes",IF(AND('BR2'!$K$2="ACTIVE",'BR2'!N58&gt;0),"Yes",IF(AND('BR1'!$K$2="ACTIVE",'BR1'!N58&gt;0),"Yes",IF(AND('ORIGINAL BUDGET'!$K$2="ACTIVE",'ORIGINAL BUDGET'!N58&gt;0),"Yes",""))))</f>
        <v/>
      </c>
      <c r="AC58" s="493"/>
      <c r="AD58" s="325" t="str">
        <f>IF(AND('BR3'!$K$2="ACTIVE",'BR3'!P58&gt;0),"Yes",IF(AND('BR2'!$K$2="ACTIVE",'BR2'!P58&gt;0),"Yes",IF(AND('BR1'!$K$2="ACTIVE",'BR1'!P58&gt;0),"Yes",IF(AND('ORIGINAL BUDGET'!$K$2="ACTIVE",'ORIGINAL BUDGET'!P58&gt;0),"Yes",""))))</f>
        <v/>
      </c>
      <c r="AE58" s="493"/>
      <c r="AF58" s="325" t="str">
        <f>IF(AND('BR3'!$K$2="ACTIVE",'BR3'!R58&gt;0),"Yes",IF(AND('BR2'!$K$2="ACTIVE",'BR2'!R58&gt;0),"Yes",IF(AND('BR1'!$K$2="ACTIVE",'BR1'!R58&gt;0),"Yes",IF(AND('ORIGINAL BUDGET'!$K$2="ACTIVE",'ORIGINAL BUDGET'!R58&gt;0),"Yes",""))))</f>
        <v/>
      </c>
      <c r="AG58" s="493"/>
      <c r="AH58" s="493" t="str">
        <f>IF(AND('BR3'!$K$2="ACTIVE",'BR3'!T58&gt;0),"Yes",IF(AND('BR2'!$K$2="ACTIVE",'BR2'!T58&gt;0),"Yes",IF(AND('BR1'!$K$2="ACTIVE",'BR1'!T58&gt;0),"Yes",IF(AND('ORIGINAL BUDGET'!$K$2="ACTIVE",'ORIGINAL BUDGET'!T58&gt;0),"Yes",""))))</f>
        <v/>
      </c>
      <c r="AI58" s="494"/>
      <c r="AJ58" s="218"/>
      <c r="AK58" s="448">
        <f t="shared" si="11"/>
        <v>0</v>
      </c>
      <c r="AL58" s="448">
        <f t="shared" si="12"/>
        <v>0</v>
      </c>
      <c r="AM58" s="448">
        <f t="shared" si="13"/>
        <v>0</v>
      </c>
      <c r="AN58" s="448">
        <f t="shared" si="14"/>
        <v>0</v>
      </c>
      <c r="AO58" s="448">
        <f t="shared" si="15"/>
        <v>0</v>
      </c>
      <c r="AP58" s="448">
        <f t="shared" si="16"/>
        <v>0</v>
      </c>
      <c r="AQ58" s="448">
        <f t="shared" si="17"/>
        <v>0</v>
      </c>
      <c r="AU58" s="220"/>
      <c r="AV58" s="220"/>
      <c r="AW58" s="220"/>
      <c r="AX58" s="220"/>
      <c r="AY58" s="1104"/>
    </row>
    <row r="59" spans="1:51" ht="23.25" hidden="1" customHeight="1" thickBot="1">
      <c r="A59" s="122">
        <v>15</v>
      </c>
      <c r="B59" s="273">
        <f>IF($L$2="","",IF($L$2="ORIGINAL",'ORIGINAL BUDGET'!$B59,IF($L$2="BR1",'BR1'!$B59,IF($L$2="BR2",'BR2'!$B59,IF($L$2="BR3",'BR3'!$B59)))))</f>
        <v>0</v>
      </c>
      <c r="C59" s="1028">
        <f>IF($L$2="","",IF($L$2="ORIGINAL",'ORIGINAL BUDGET'!$C59,IF($L$2="BR1",'BR1'!$C59,IF($L$2="BR2",'BR2'!$C59,IF($L$2="BR3",'BR3'!$C59)))))</f>
        <v>0</v>
      </c>
      <c r="D59" s="860" t="str">
        <f t="shared" si="18"/>
        <v/>
      </c>
      <c r="E59" s="404"/>
      <c r="F59" s="589"/>
      <c r="G59" s="845" t="str">
        <f t="shared" si="19"/>
        <v/>
      </c>
      <c r="H59" s="811">
        <f t="shared" si="10"/>
        <v>0</v>
      </c>
      <c r="I59" s="840"/>
      <c r="J59" s="811">
        <f t="shared" si="20"/>
        <v>0</v>
      </c>
      <c r="K59" s="843"/>
      <c r="L59" s="811">
        <f t="shared" si="21"/>
        <v>0</v>
      </c>
      <c r="M59" s="843"/>
      <c r="N59" s="811">
        <f t="shared" si="22"/>
        <v>0</v>
      </c>
      <c r="O59" s="843"/>
      <c r="P59" s="811">
        <f t="shared" si="23"/>
        <v>0</v>
      </c>
      <c r="Q59" s="843"/>
      <c r="R59" s="811">
        <f t="shared" si="24"/>
        <v>0</v>
      </c>
      <c r="S59" s="843"/>
      <c r="T59" s="811">
        <f t="shared" si="25"/>
        <v>0</v>
      </c>
      <c r="U59" s="149"/>
      <c r="V59" s="492" t="str">
        <f>IF(AND('BR3'!$K$2="ACTIVE",'BR3'!H59&gt;0),"Yes",IF(AND('BR2'!$K$2="ACTIVE",'BR2'!H59&gt;0),"Yes",IF(AND('BR1'!$K$2="ACTIVE",'BR1'!H59&gt;0),"Yes",IF(AND('ORIGINAL BUDGET'!$K$2="ACTIVE",'ORIGINAL BUDGET'!H59&gt;0),"Yes",""))))</f>
        <v/>
      </c>
      <c r="W59" s="493"/>
      <c r="X59" s="325" t="str">
        <f>IF(AND('BR3'!$K$2="ACTIVE",'BR3'!J59&gt;0),"Yes",IF(AND('BR2'!$K$2="ACTIVE",'BR2'!J59&gt;0),"Yes",IF(AND('BR1'!$K$2="ACTIVE",'BR1'!J59&gt;0),"Yes",IF(AND('ORIGINAL BUDGET'!$K$2="ACTIVE",'ORIGINAL BUDGET'!J59&gt;0),"Yes",""))))</f>
        <v/>
      </c>
      <c r="Y59" s="493"/>
      <c r="Z59" s="325" t="str">
        <f>IF(AND('BR3'!$K$2="ACTIVE",'BR3'!L59&gt;0),"Yes",IF(AND('BR2'!$K$2="ACTIVE",'BR2'!L59&gt;0),"Yes",IF(AND('BR1'!$K$2="ACTIVE",'BR1'!L59&gt;0),"Yes",IF(AND('ORIGINAL BUDGET'!$K$2="ACTIVE",'ORIGINAL BUDGET'!L59&gt;0),"Yes",""))))</f>
        <v/>
      </c>
      <c r="AA59" s="493"/>
      <c r="AB59" s="325" t="str">
        <f>IF(AND('BR3'!$K$2="ACTIVE",'BR3'!N59&gt;0),"Yes",IF(AND('BR2'!$K$2="ACTIVE",'BR2'!N59&gt;0),"Yes",IF(AND('BR1'!$K$2="ACTIVE",'BR1'!N59&gt;0),"Yes",IF(AND('ORIGINAL BUDGET'!$K$2="ACTIVE",'ORIGINAL BUDGET'!N59&gt;0),"Yes",""))))</f>
        <v/>
      </c>
      <c r="AC59" s="493"/>
      <c r="AD59" s="325" t="str">
        <f>IF(AND('BR3'!$K$2="ACTIVE",'BR3'!P59&gt;0),"Yes",IF(AND('BR2'!$K$2="ACTIVE",'BR2'!P59&gt;0),"Yes",IF(AND('BR1'!$K$2="ACTIVE",'BR1'!P59&gt;0),"Yes",IF(AND('ORIGINAL BUDGET'!$K$2="ACTIVE",'ORIGINAL BUDGET'!P59&gt;0),"Yes",""))))</f>
        <v/>
      </c>
      <c r="AE59" s="493"/>
      <c r="AF59" s="325" t="str">
        <f>IF(AND('BR3'!$K$2="ACTIVE",'BR3'!R59&gt;0),"Yes",IF(AND('BR2'!$K$2="ACTIVE",'BR2'!R59&gt;0),"Yes",IF(AND('BR1'!$K$2="ACTIVE",'BR1'!R59&gt;0),"Yes",IF(AND('ORIGINAL BUDGET'!$K$2="ACTIVE",'ORIGINAL BUDGET'!R59&gt;0),"Yes",""))))</f>
        <v/>
      </c>
      <c r="AG59" s="493"/>
      <c r="AH59" s="493" t="str">
        <f>IF(AND('BR3'!$K$2="ACTIVE",'BR3'!T59&gt;0),"Yes",IF(AND('BR2'!$K$2="ACTIVE",'BR2'!T59&gt;0),"Yes",IF(AND('BR1'!$K$2="ACTIVE",'BR1'!T59&gt;0),"Yes",IF(AND('ORIGINAL BUDGET'!$K$2="ACTIVE",'ORIGINAL BUDGET'!T59&gt;0),"Yes",""))))</f>
        <v/>
      </c>
      <c r="AI59" s="494"/>
      <c r="AJ59" s="218"/>
      <c r="AK59" s="448">
        <f t="shared" si="11"/>
        <v>0</v>
      </c>
      <c r="AL59" s="448">
        <f t="shared" si="12"/>
        <v>0</v>
      </c>
      <c r="AM59" s="448">
        <f t="shared" si="13"/>
        <v>0</v>
      </c>
      <c r="AN59" s="448">
        <f t="shared" si="14"/>
        <v>0</v>
      </c>
      <c r="AO59" s="448">
        <f t="shared" si="15"/>
        <v>0</v>
      </c>
      <c r="AP59" s="448">
        <f t="shared" si="16"/>
        <v>0</v>
      </c>
      <c r="AQ59" s="448">
        <f t="shared" si="17"/>
        <v>0</v>
      </c>
      <c r="AU59" s="220"/>
      <c r="AV59" s="220"/>
      <c r="AW59" s="220"/>
      <c r="AX59" s="220"/>
      <c r="AY59" s="1104"/>
    </row>
    <row r="60" spans="1:51" ht="23.25" hidden="1" customHeight="1">
      <c r="A60" s="122">
        <v>16</v>
      </c>
      <c r="B60" s="273">
        <f>IF($L$2="","",IF($L$2="ORIGINAL",'ORIGINAL BUDGET'!$B60,IF($L$2="BR1",'BR1'!$B60,IF($L$2="BR2",'BR2'!$B60,IF($L$2="BR3",'BR3'!$B60)))))</f>
        <v>0</v>
      </c>
      <c r="C60" s="1028">
        <f>IF($L$2="","",IF($L$2="ORIGINAL",'ORIGINAL BUDGET'!$C60,IF($L$2="BR1",'BR1'!$C60,IF($L$2="BR2",'BR2'!$C60,IF($L$2="BR3",'BR3'!$C60)))))</f>
        <v>0</v>
      </c>
      <c r="D60" s="860" t="str">
        <f t="shared" si="18"/>
        <v/>
      </c>
      <c r="E60" s="404"/>
      <c r="F60" s="589"/>
      <c r="G60" s="845" t="str">
        <f t="shared" si="19"/>
        <v/>
      </c>
      <c r="H60" s="811">
        <f t="shared" si="10"/>
        <v>0</v>
      </c>
      <c r="I60" s="840"/>
      <c r="J60" s="811">
        <f t="shared" si="20"/>
        <v>0</v>
      </c>
      <c r="K60" s="843"/>
      <c r="L60" s="811">
        <f t="shared" si="21"/>
        <v>0</v>
      </c>
      <c r="M60" s="843"/>
      <c r="N60" s="811">
        <f t="shared" si="22"/>
        <v>0</v>
      </c>
      <c r="O60" s="843"/>
      <c r="P60" s="811">
        <f t="shared" si="23"/>
        <v>0</v>
      </c>
      <c r="Q60" s="843"/>
      <c r="R60" s="811">
        <f t="shared" si="24"/>
        <v>0</v>
      </c>
      <c r="S60" s="843"/>
      <c r="T60" s="811">
        <f t="shared" si="25"/>
        <v>0</v>
      </c>
      <c r="U60" s="149"/>
      <c r="V60" s="492" t="str">
        <f>IF(AND('BR3'!$K$2="ACTIVE",'BR3'!H60&gt;0),"Yes",IF(AND('BR2'!$K$2="ACTIVE",'BR2'!H60&gt;0),"Yes",IF(AND('BR1'!$K$2="ACTIVE",'BR1'!H60&gt;0),"Yes",IF(AND('ORIGINAL BUDGET'!$K$2="ACTIVE",'ORIGINAL BUDGET'!H60&gt;0),"Yes",""))))</f>
        <v/>
      </c>
      <c r="W60" s="493"/>
      <c r="X60" s="325" t="str">
        <f>IF(AND('BR3'!$K$2="ACTIVE",'BR3'!J60&gt;0),"Yes",IF(AND('BR2'!$K$2="ACTIVE",'BR2'!J60&gt;0),"Yes",IF(AND('BR1'!$K$2="ACTIVE",'BR1'!J60&gt;0),"Yes",IF(AND('ORIGINAL BUDGET'!$K$2="ACTIVE",'ORIGINAL BUDGET'!J60&gt;0),"Yes",""))))</f>
        <v/>
      </c>
      <c r="Y60" s="493"/>
      <c r="Z60" s="325" t="str">
        <f>IF(AND('BR3'!$K$2="ACTIVE",'BR3'!L60&gt;0),"Yes",IF(AND('BR2'!$K$2="ACTIVE",'BR2'!L60&gt;0),"Yes",IF(AND('BR1'!$K$2="ACTIVE",'BR1'!L60&gt;0),"Yes",IF(AND('ORIGINAL BUDGET'!$K$2="ACTIVE",'ORIGINAL BUDGET'!L60&gt;0),"Yes",""))))</f>
        <v/>
      </c>
      <c r="AA60" s="493"/>
      <c r="AB60" s="325" t="str">
        <f>IF(AND('BR3'!$K$2="ACTIVE",'BR3'!N60&gt;0),"Yes",IF(AND('BR2'!$K$2="ACTIVE",'BR2'!N60&gt;0),"Yes",IF(AND('BR1'!$K$2="ACTIVE",'BR1'!N60&gt;0),"Yes",IF(AND('ORIGINAL BUDGET'!$K$2="ACTIVE",'ORIGINAL BUDGET'!N60&gt;0),"Yes",""))))</f>
        <v/>
      </c>
      <c r="AC60" s="493"/>
      <c r="AD60" s="325" t="str">
        <f>IF(AND('BR3'!$K$2="ACTIVE",'BR3'!P60&gt;0),"Yes",IF(AND('BR2'!$K$2="ACTIVE",'BR2'!P60&gt;0),"Yes",IF(AND('BR1'!$K$2="ACTIVE",'BR1'!P60&gt;0),"Yes",IF(AND('ORIGINAL BUDGET'!$K$2="ACTIVE",'ORIGINAL BUDGET'!P60&gt;0),"Yes",""))))</f>
        <v/>
      </c>
      <c r="AE60" s="493"/>
      <c r="AF60" s="325" t="str">
        <f>IF(AND('BR3'!$K$2="ACTIVE",'BR3'!R60&gt;0),"Yes",IF(AND('BR2'!$K$2="ACTIVE",'BR2'!R60&gt;0),"Yes",IF(AND('BR1'!$K$2="ACTIVE",'BR1'!R60&gt;0),"Yes",IF(AND('ORIGINAL BUDGET'!$K$2="ACTIVE",'ORIGINAL BUDGET'!R60&gt;0),"Yes",""))))</f>
        <v/>
      </c>
      <c r="AG60" s="493"/>
      <c r="AH60" s="493" t="str">
        <f>IF(AND('BR3'!$K$2="ACTIVE",'BR3'!T60&gt;0),"Yes",IF(AND('BR2'!$K$2="ACTIVE",'BR2'!T60&gt;0),"Yes",IF(AND('BR1'!$K$2="ACTIVE",'BR1'!T60&gt;0),"Yes",IF(AND('ORIGINAL BUDGET'!$K$2="ACTIVE",'ORIGINAL BUDGET'!T60&gt;0),"Yes",""))))</f>
        <v/>
      </c>
      <c r="AI60" s="494"/>
      <c r="AJ60" s="218"/>
      <c r="AK60" s="448">
        <f t="shared" si="11"/>
        <v>0</v>
      </c>
      <c r="AL60" s="448">
        <f t="shared" si="12"/>
        <v>0</v>
      </c>
      <c r="AM60" s="448">
        <f t="shared" si="13"/>
        <v>0</v>
      </c>
      <c r="AN60" s="448">
        <f t="shared" si="14"/>
        <v>0</v>
      </c>
      <c r="AO60" s="448">
        <f t="shared" si="15"/>
        <v>0</v>
      </c>
      <c r="AP60" s="448">
        <f t="shared" si="16"/>
        <v>0</v>
      </c>
      <c r="AQ60" s="448">
        <f t="shared" si="17"/>
        <v>0</v>
      </c>
      <c r="AU60" s="220"/>
      <c r="AV60" s="220"/>
      <c r="AW60" s="220"/>
      <c r="AX60" s="220"/>
      <c r="AY60" s="1104"/>
    </row>
    <row r="61" spans="1:51" ht="23.25" hidden="1" customHeight="1">
      <c r="A61" s="124">
        <v>17</v>
      </c>
      <c r="B61" s="273">
        <f>IF($L$2="","",IF($L$2="ORIGINAL",'ORIGINAL BUDGET'!$B61,IF($L$2="BR1",'BR1'!$B61,IF($L$2="BR2",'BR2'!$B61,IF($L$2="BR3",'BR3'!$B61)))))</f>
        <v>0</v>
      </c>
      <c r="C61" s="1028">
        <f>IF($L$2="","",IF($L$2="ORIGINAL",'ORIGINAL BUDGET'!$C61,IF($L$2="BR1",'BR1'!$C61,IF($L$2="BR2",'BR2'!$C61,IF($L$2="BR3",'BR3'!$C61)))))</f>
        <v>0</v>
      </c>
      <c r="D61" s="860" t="str">
        <f t="shared" si="18"/>
        <v/>
      </c>
      <c r="E61" s="404"/>
      <c r="F61" s="589"/>
      <c r="G61" s="845" t="str">
        <f t="shared" si="19"/>
        <v/>
      </c>
      <c r="H61" s="811">
        <f t="shared" si="10"/>
        <v>0</v>
      </c>
      <c r="I61" s="840"/>
      <c r="J61" s="811">
        <f t="shared" si="20"/>
        <v>0</v>
      </c>
      <c r="K61" s="843"/>
      <c r="L61" s="811">
        <f t="shared" si="21"/>
        <v>0</v>
      </c>
      <c r="M61" s="843"/>
      <c r="N61" s="811">
        <f t="shared" si="22"/>
        <v>0</v>
      </c>
      <c r="O61" s="843"/>
      <c r="P61" s="811">
        <f t="shared" si="23"/>
        <v>0</v>
      </c>
      <c r="Q61" s="843"/>
      <c r="R61" s="811">
        <f t="shared" si="24"/>
        <v>0</v>
      </c>
      <c r="S61" s="843"/>
      <c r="T61" s="811">
        <f t="shared" si="25"/>
        <v>0</v>
      </c>
      <c r="U61" s="149"/>
      <c r="V61" s="492" t="str">
        <f>IF(AND('BR3'!$K$2="ACTIVE",'BR3'!H61&gt;0),"Yes",IF(AND('BR2'!$K$2="ACTIVE",'BR2'!H61&gt;0),"Yes",IF(AND('BR1'!$K$2="ACTIVE",'BR1'!H61&gt;0),"Yes",IF(AND('ORIGINAL BUDGET'!$K$2="ACTIVE",'ORIGINAL BUDGET'!H61&gt;0),"Yes",""))))</f>
        <v/>
      </c>
      <c r="W61" s="493"/>
      <c r="X61" s="325" t="str">
        <f>IF(AND('BR3'!$K$2="ACTIVE",'BR3'!J61&gt;0),"Yes",IF(AND('BR2'!$K$2="ACTIVE",'BR2'!J61&gt;0),"Yes",IF(AND('BR1'!$K$2="ACTIVE",'BR1'!J61&gt;0),"Yes",IF(AND('ORIGINAL BUDGET'!$K$2="ACTIVE",'ORIGINAL BUDGET'!J61&gt;0),"Yes",""))))</f>
        <v/>
      </c>
      <c r="Y61" s="493"/>
      <c r="Z61" s="325" t="str">
        <f>IF(AND('BR3'!$K$2="ACTIVE",'BR3'!L61&gt;0),"Yes",IF(AND('BR2'!$K$2="ACTIVE",'BR2'!L61&gt;0),"Yes",IF(AND('BR1'!$K$2="ACTIVE",'BR1'!L61&gt;0),"Yes",IF(AND('ORIGINAL BUDGET'!$K$2="ACTIVE",'ORIGINAL BUDGET'!L61&gt;0),"Yes",""))))</f>
        <v/>
      </c>
      <c r="AA61" s="493"/>
      <c r="AB61" s="325" t="str">
        <f>IF(AND('BR3'!$K$2="ACTIVE",'BR3'!N61&gt;0),"Yes",IF(AND('BR2'!$K$2="ACTIVE",'BR2'!N61&gt;0),"Yes",IF(AND('BR1'!$K$2="ACTIVE",'BR1'!N61&gt;0),"Yes",IF(AND('ORIGINAL BUDGET'!$K$2="ACTIVE",'ORIGINAL BUDGET'!N61&gt;0),"Yes",""))))</f>
        <v/>
      </c>
      <c r="AC61" s="493"/>
      <c r="AD61" s="325" t="str">
        <f>IF(AND('BR3'!$K$2="ACTIVE",'BR3'!P61&gt;0),"Yes",IF(AND('BR2'!$K$2="ACTIVE",'BR2'!P61&gt;0),"Yes",IF(AND('BR1'!$K$2="ACTIVE",'BR1'!P61&gt;0),"Yes",IF(AND('ORIGINAL BUDGET'!$K$2="ACTIVE",'ORIGINAL BUDGET'!P61&gt;0),"Yes",""))))</f>
        <v/>
      </c>
      <c r="AE61" s="493"/>
      <c r="AF61" s="325" t="str">
        <f>IF(AND('BR3'!$K$2="ACTIVE",'BR3'!R61&gt;0),"Yes",IF(AND('BR2'!$K$2="ACTIVE",'BR2'!R61&gt;0),"Yes",IF(AND('BR1'!$K$2="ACTIVE",'BR1'!R61&gt;0),"Yes",IF(AND('ORIGINAL BUDGET'!$K$2="ACTIVE",'ORIGINAL BUDGET'!R61&gt;0),"Yes",""))))</f>
        <v/>
      </c>
      <c r="AG61" s="493"/>
      <c r="AH61" s="493" t="str">
        <f>IF(AND('BR3'!$K$2="ACTIVE",'BR3'!T61&gt;0),"Yes",IF(AND('BR2'!$K$2="ACTIVE",'BR2'!T61&gt;0),"Yes",IF(AND('BR1'!$K$2="ACTIVE",'BR1'!T61&gt;0),"Yes",IF(AND('ORIGINAL BUDGET'!$K$2="ACTIVE",'ORIGINAL BUDGET'!T61&gt;0),"Yes",""))))</f>
        <v/>
      </c>
      <c r="AI61" s="494"/>
      <c r="AJ61" s="218"/>
      <c r="AK61" s="448">
        <f t="shared" si="11"/>
        <v>0</v>
      </c>
      <c r="AL61" s="448">
        <f t="shared" si="12"/>
        <v>0</v>
      </c>
      <c r="AM61" s="448">
        <f t="shared" si="13"/>
        <v>0</v>
      </c>
      <c r="AN61" s="448">
        <f t="shared" si="14"/>
        <v>0</v>
      </c>
      <c r="AO61" s="448">
        <f t="shared" si="15"/>
        <v>0</v>
      </c>
      <c r="AP61" s="448">
        <f t="shared" si="16"/>
        <v>0</v>
      </c>
      <c r="AQ61" s="448">
        <f t="shared" si="17"/>
        <v>0</v>
      </c>
      <c r="AU61" s="220"/>
      <c r="AV61" s="220"/>
      <c r="AW61" s="220"/>
      <c r="AX61" s="220"/>
      <c r="AY61" s="1104"/>
    </row>
    <row r="62" spans="1:51" ht="23.25" hidden="1" customHeight="1">
      <c r="A62" s="122">
        <v>18</v>
      </c>
      <c r="B62" s="273">
        <f>IF($L$2="","",IF($L$2="ORIGINAL",'ORIGINAL BUDGET'!$B62,IF($L$2="BR1",'BR1'!$B62,IF($L$2="BR2",'BR2'!$B62,IF($L$2="BR3",'BR3'!$B62)))))</f>
        <v>0</v>
      </c>
      <c r="C62" s="1028">
        <f>IF($L$2="","",IF($L$2="ORIGINAL",'ORIGINAL BUDGET'!$C62,IF($L$2="BR1",'BR1'!$C62,IF($L$2="BR2",'BR2'!$C62,IF($L$2="BR3",'BR3'!$C62)))))</f>
        <v>0</v>
      </c>
      <c r="D62" s="860" t="str">
        <f t="shared" si="18"/>
        <v/>
      </c>
      <c r="E62" s="404"/>
      <c r="F62" s="589"/>
      <c r="G62" s="845" t="str">
        <f t="shared" si="19"/>
        <v/>
      </c>
      <c r="H62" s="811">
        <f t="shared" si="10"/>
        <v>0</v>
      </c>
      <c r="I62" s="840"/>
      <c r="J62" s="811">
        <f t="shared" si="20"/>
        <v>0</v>
      </c>
      <c r="K62" s="843"/>
      <c r="L62" s="811">
        <f t="shared" si="21"/>
        <v>0</v>
      </c>
      <c r="M62" s="843"/>
      <c r="N62" s="811">
        <f t="shared" si="22"/>
        <v>0</v>
      </c>
      <c r="O62" s="843"/>
      <c r="P62" s="811">
        <f t="shared" si="23"/>
        <v>0</v>
      </c>
      <c r="Q62" s="843"/>
      <c r="R62" s="811">
        <f t="shared" si="24"/>
        <v>0</v>
      </c>
      <c r="S62" s="843"/>
      <c r="T62" s="811">
        <f t="shared" si="25"/>
        <v>0</v>
      </c>
      <c r="U62" s="149"/>
      <c r="V62" s="492" t="str">
        <f>IF(AND('BR3'!$K$2="ACTIVE",'BR3'!H62&gt;0),"Yes",IF(AND('BR2'!$K$2="ACTIVE",'BR2'!H62&gt;0),"Yes",IF(AND('BR1'!$K$2="ACTIVE",'BR1'!H62&gt;0),"Yes",IF(AND('ORIGINAL BUDGET'!$K$2="ACTIVE",'ORIGINAL BUDGET'!H62&gt;0),"Yes",""))))</f>
        <v/>
      </c>
      <c r="W62" s="493"/>
      <c r="X62" s="325" t="str">
        <f>IF(AND('BR3'!$K$2="ACTIVE",'BR3'!J62&gt;0),"Yes",IF(AND('BR2'!$K$2="ACTIVE",'BR2'!J62&gt;0),"Yes",IF(AND('BR1'!$K$2="ACTIVE",'BR1'!J62&gt;0),"Yes",IF(AND('ORIGINAL BUDGET'!$K$2="ACTIVE",'ORIGINAL BUDGET'!J62&gt;0),"Yes",""))))</f>
        <v/>
      </c>
      <c r="Y62" s="493"/>
      <c r="Z62" s="325" t="str">
        <f>IF(AND('BR3'!$K$2="ACTIVE",'BR3'!L62&gt;0),"Yes",IF(AND('BR2'!$K$2="ACTIVE",'BR2'!L62&gt;0),"Yes",IF(AND('BR1'!$K$2="ACTIVE",'BR1'!L62&gt;0),"Yes",IF(AND('ORIGINAL BUDGET'!$K$2="ACTIVE",'ORIGINAL BUDGET'!L62&gt;0),"Yes",""))))</f>
        <v/>
      </c>
      <c r="AA62" s="493"/>
      <c r="AB62" s="325" t="str">
        <f>IF(AND('BR3'!$K$2="ACTIVE",'BR3'!N62&gt;0),"Yes",IF(AND('BR2'!$K$2="ACTIVE",'BR2'!N62&gt;0),"Yes",IF(AND('BR1'!$K$2="ACTIVE",'BR1'!N62&gt;0),"Yes",IF(AND('ORIGINAL BUDGET'!$K$2="ACTIVE",'ORIGINAL BUDGET'!N62&gt;0),"Yes",""))))</f>
        <v/>
      </c>
      <c r="AC62" s="493"/>
      <c r="AD62" s="325" t="str">
        <f>IF(AND('BR3'!$K$2="ACTIVE",'BR3'!P62&gt;0),"Yes",IF(AND('BR2'!$K$2="ACTIVE",'BR2'!P62&gt;0),"Yes",IF(AND('BR1'!$K$2="ACTIVE",'BR1'!P62&gt;0),"Yes",IF(AND('ORIGINAL BUDGET'!$K$2="ACTIVE",'ORIGINAL BUDGET'!P62&gt;0),"Yes",""))))</f>
        <v/>
      </c>
      <c r="AE62" s="493"/>
      <c r="AF62" s="325" t="str">
        <f>IF(AND('BR3'!$K$2="ACTIVE",'BR3'!R62&gt;0),"Yes",IF(AND('BR2'!$K$2="ACTIVE",'BR2'!R62&gt;0),"Yes",IF(AND('BR1'!$K$2="ACTIVE",'BR1'!R62&gt;0),"Yes",IF(AND('ORIGINAL BUDGET'!$K$2="ACTIVE",'ORIGINAL BUDGET'!R62&gt;0),"Yes",""))))</f>
        <v/>
      </c>
      <c r="AG62" s="493"/>
      <c r="AH62" s="493" t="str">
        <f>IF(AND('BR3'!$K$2="ACTIVE",'BR3'!T62&gt;0),"Yes",IF(AND('BR2'!$K$2="ACTIVE",'BR2'!T62&gt;0),"Yes",IF(AND('BR1'!$K$2="ACTIVE",'BR1'!T62&gt;0),"Yes",IF(AND('ORIGINAL BUDGET'!$K$2="ACTIVE",'ORIGINAL BUDGET'!T62&gt;0),"Yes",""))))</f>
        <v/>
      </c>
      <c r="AI62" s="494"/>
      <c r="AJ62" s="218"/>
      <c r="AK62" s="448">
        <f t="shared" si="11"/>
        <v>0</v>
      </c>
      <c r="AL62" s="448">
        <f t="shared" si="12"/>
        <v>0</v>
      </c>
      <c r="AM62" s="448">
        <f t="shared" si="13"/>
        <v>0</v>
      </c>
      <c r="AN62" s="448">
        <f t="shared" si="14"/>
        <v>0</v>
      </c>
      <c r="AO62" s="448">
        <f t="shared" si="15"/>
        <v>0</v>
      </c>
      <c r="AP62" s="448">
        <f t="shared" si="16"/>
        <v>0</v>
      </c>
      <c r="AQ62" s="448">
        <f t="shared" si="17"/>
        <v>0</v>
      </c>
      <c r="AU62" s="220"/>
      <c r="AV62" s="220"/>
      <c r="AW62" s="220"/>
      <c r="AX62" s="220"/>
      <c r="AY62" s="1104"/>
    </row>
    <row r="63" spans="1:51" ht="23.25" hidden="1" customHeight="1">
      <c r="A63" s="124">
        <v>19</v>
      </c>
      <c r="B63" s="273">
        <f>IF($L$2="","",IF($L$2="ORIGINAL",'ORIGINAL BUDGET'!$B63,IF($L$2="BR1",'BR1'!$B63,IF($L$2="BR2",'BR2'!$B63,IF($L$2="BR3",'BR3'!$B63)))))</f>
        <v>0</v>
      </c>
      <c r="C63" s="1028">
        <f>IF($L$2="","",IF($L$2="ORIGINAL",'ORIGINAL BUDGET'!$C63,IF($L$2="BR1",'BR1'!$C63,IF($L$2="BR2",'BR2'!$C63,IF($L$2="BR3",'BR3'!$C63)))))</f>
        <v>0</v>
      </c>
      <c r="D63" s="860" t="str">
        <f t="shared" si="18"/>
        <v/>
      </c>
      <c r="E63" s="404"/>
      <c r="F63" s="589"/>
      <c r="G63" s="845" t="str">
        <f t="shared" si="19"/>
        <v/>
      </c>
      <c r="H63" s="811">
        <f t="shared" si="10"/>
        <v>0</v>
      </c>
      <c r="I63" s="840"/>
      <c r="J63" s="811">
        <f t="shared" si="20"/>
        <v>0</v>
      </c>
      <c r="K63" s="843"/>
      <c r="L63" s="811">
        <f t="shared" si="21"/>
        <v>0</v>
      </c>
      <c r="M63" s="843"/>
      <c r="N63" s="811">
        <f t="shared" si="22"/>
        <v>0</v>
      </c>
      <c r="O63" s="843"/>
      <c r="P63" s="811">
        <f t="shared" si="23"/>
        <v>0</v>
      </c>
      <c r="Q63" s="843"/>
      <c r="R63" s="811">
        <f t="shared" si="24"/>
        <v>0</v>
      </c>
      <c r="S63" s="843"/>
      <c r="T63" s="811">
        <f t="shared" si="25"/>
        <v>0</v>
      </c>
      <c r="U63" s="149"/>
      <c r="V63" s="492" t="str">
        <f>IF(AND('BR3'!$K$2="ACTIVE",'BR3'!H63&gt;0),"Yes",IF(AND('BR2'!$K$2="ACTIVE",'BR2'!H63&gt;0),"Yes",IF(AND('BR1'!$K$2="ACTIVE",'BR1'!H63&gt;0),"Yes",IF(AND('ORIGINAL BUDGET'!$K$2="ACTIVE",'ORIGINAL BUDGET'!H63&gt;0),"Yes",""))))</f>
        <v/>
      </c>
      <c r="W63" s="493"/>
      <c r="X63" s="325" t="str">
        <f>IF(AND('BR3'!$K$2="ACTIVE",'BR3'!J63&gt;0),"Yes",IF(AND('BR2'!$K$2="ACTIVE",'BR2'!J63&gt;0),"Yes",IF(AND('BR1'!$K$2="ACTIVE",'BR1'!J63&gt;0),"Yes",IF(AND('ORIGINAL BUDGET'!$K$2="ACTIVE",'ORIGINAL BUDGET'!J63&gt;0),"Yes",""))))</f>
        <v/>
      </c>
      <c r="Y63" s="493"/>
      <c r="Z63" s="325" t="str">
        <f>IF(AND('BR3'!$K$2="ACTIVE",'BR3'!L63&gt;0),"Yes",IF(AND('BR2'!$K$2="ACTIVE",'BR2'!L63&gt;0),"Yes",IF(AND('BR1'!$K$2="ACTIVE",'BR1'!L63&gt;0),"Yes",IF(AND('ORIGINAL BUDGET'!$K$2="ACTIVE",'ORIGINAL BUDGET'!L63&gt;0),"Yes",""))))</f>
        <v/>
      </c>
      <c r="AA63" s="493"/>
      <c r="AB63" s="325" t="str">
        <f>IF(AND('BR3'!$K$2="ACTIVE",'BR3'!N63&gt;0),"Yes",IF(AND('BR2'!$K$2="ACTIVE",'BR2'!N63&gt;0),"Yes",IF(AND('BR1'!$K$2="ACTIVE",'BR1'!N63&gt;0),"Yes",IF(AND('ORIGINAL BUDGET'!$K$2="ACTIVE",'ORIGINAL BUDGET'!N63&gt;0),"Yes",""))))</f>
        <v/>
      </c>
      <c r="AC63" s="493"/>
      <c r="AD63" s="325" t="str">
        <f>IF(AND('BR3'!$K$2="ACTIVE",'BR3'!P63&gt;0),"Yes",IF(AND('BR2'!$K$2="ACTIVE",'BR2'!P63&gt;0),"Yes",IF(AND('BR1'!$K$2="ACTIVE",'BR1'!P63&gt;0),"Yes",IF(AND('ORIGINAL BUDGET'!$K$2="ACTIVE",'ORIGINAL BUDGET'!P63&gt;0),"Yes",""))))</f>
        <v/>
      </c>
      <c r="AE63" s="493"/>
      <c r="AF63" s="325" t="str">
        <f>IF(AND('BR3'!$K$2="ACTIVE",'BR3'!R63&gt;0),"Yes",IF(AND('BR2'!$K$2="ACTIVE",'BR2'!R63&gt;0),"Yes",IF(AND('BR1'!$K$2="ACTIVE",'BR1'!R63&gt;0),"Yes",IF(AND('ORIGINAL BUDGET'!$K$2="ACTIVE",'ORIGINAL BUDGET'!R63&gt;0),"Yes",""))))</f>
        <v/>
      </c>
      <c r="AG63" s="493"/>
      <c r="AH63" s="493" t="str">
        <f>IF(AND('BR3'!$K$2="ACTIVE",'BR3'!T63&gt;0),"Yes",IF(AND('BR2'!$K$2="ACTIVE",'BR2'!T63&gt;0),"Yes",IF(AND('BR1'!$K$2="ACTIVE",'BR1'!T63&gt;0),"Yes",IF(AND('ORIGINAL BUDGET'!$K$2="ACTIVE",'ORIGINAL BUDGET'!T63&gt;0),"Yes",""))))</f>
        <v/>
      </c>
      <c r="AI63" s="494"/>
      <c r="AJ63" s="218"/>
      <c r="AK63" s="448">
        <f t="shared" si="11"/>
        <v>0</v>
      </c>
      <c r="AL63" s="448">
        <f t="shared" si="12"/>
        <v>0</v>
      </c>
      <c r="AM63" s="448">
        <f t="shared" si="13"/>
        <v>0</v>
      </c>
      <c r="AN63" s="448">
        <f t="shared" si="14"/>
        <v>0</v>
      </c>
      <c r="AO63" s="448">
        <f t="shared" si="15"/>
        <v>0</v>
      </c>
      <c r="AP63" s="448">
        <f t="shared" si="16"/>
        <v>0</v>
      </c>
      <c r="AQ63" s="448">
        <f t="shared" si="17"/>
        <v>0</v>
      </c>
      <c r="AU63" s="220"/>
      <c r="AV63" s="220"/>
      <c r="AW63" s="220"/>
      <c r="AX63" s="220"/>
      <c r="AY63" s="1104"/>
    </row>
    <row r="64" spans="1:51" ht="23.25" hidden="1" customHeight="1">
      <c r="A64" s="124">
        <v>20</v>
      </c>
      <c r="B64" s="273">
        <f>IF($L$2="","",IF($L$2="ORIGINAL",'ORIGINAL BUDGET'!$B64,IF($L$2="BR1",'BR1'!$B64,IF($L$2="BR2",'BR2'!$B64,IF($L$2="BR3",'BR3'!$B64)))))</f>
        <v>0</v>
      </c>
      <c r="C64" s="1028">
        <f>IF($L$2="","",IF($L$2="ORIGINAL",'ORIGINAL BUDGET'!$C64,IF($L$2="BR1",'BR1'!$C64,IF($L$2="BR2",'BR2'!$C64,IF($L$2="BR3",'BR3'!$C64)))))</f>
        <v>0</v>
      </c>
      <c r="D64" s="860" t="str">
        <f t="shared" si="18"/>
        <v/>
      </c>
      <c r="E64" s="404"/>
      <c r="F64" s="589"/>
      <c r="G64" s="845" t="str">
        <f t="shared" si="19"/>
        <v/>
      </c>
      <c r="H64" s="811">
        <f t="shared" si="10"/>
        <v>0</v>
      </c>
      <c r="I64" s="840"/>
      <c r="J64" s="811">
        <f t="shared" si="20"/>
        <v>0</v>
      </c>
      <c r="K64" s="843"/>
      <c r="L64" s="811">
        <f t="shared" si="21"/>
        <v>0</v>
      </c>
      <c r="M64" s="843"/>
      <c r="N64" s="811">
        <f t="shared" si="22"/>
        <v>0</v>
      </c>
      <c r="O64" s="843"/>
      <c r="P64" s="811">
        <f t="shared" si="23"/>
        <v>0</v>
      </c>
      <c r="Q64" s="843"/>
      <c r="R64" s="811">
        <f t="shared" si="24"/>
        <v>0</v>
      </c>
      <c r="S64" s="843"/>
      <c r="T64" s="811">
        <f t="shared" si="25"/>
        <v>0</v>
      </c>
      <c r="U64" s="149"/>
      <c r="V64" s="492" t="str">
        <f>IF(AND('BR3'!$K$2="ACTIVE",'BR3'!H64&gt;0),"Yes",IF(AND('BR2'!$K$2="ACTIVE",'BR2'!H64&gt;0),"Yes",IF(AND('BR1'!$K$2="ACTIVE",'BR1'!H64&gt;0),"Yes",IF(AND('ORIGINAL BUDGET'!$K$2="ACTIVE",'ORIGINAL BUDGET'!H64&gt;0),"Yes",""))))</f>
        <v/>
      </c>
      <c r="W64" s="493"/>
      <c r="X64" s="325" t="str">
        <f>IF(AND('BR3'!$K$2="ACTIVE",'BR3'!J64&gt;0),"Yes",IF(AND('BR2'!$K$2="ACTIVE",'BR2'!J64&gt;0),"Yes",IF(AND('BR1'!$K$2="ACTIVE",'BR1'!J64&gt;0),"Yes",IF(AND('ORIGINAL BUDGET'!$K$2="ACTIVE",'ORIGINAL BUDGET'!J64&gt;0),"Yes",""))))</f>
        <v/>
      </c>
      <c r="Y64" s="493"/>
      <c r="Z64" s="325" t="str">
        <f>IF(AND('BR3'!$K$2="ACTIVE",'BR3'!L64&gt;0),"Yes",IF(AND('BR2'!$K$2="ACTIVE",'BR2'!L64&gt;0),"Yes",IF(AND('BR1'!$K$2="ACTIVE",'BR1'!L64&gt;0),"Yes",IF(AND('ORIGINAL BUDGET'!$K$2="ACTIVE",'ORIGINAL BUDGET'!L64&gt;0),"Yes",""))))</f>
        <v/>
      </c>
      <c r="AA64" s="493"/>
      <c r="AB64" s="325" t="str">
        <f>IF(AND('BR3'!$K$2="ACTIVE",'BR3'!N64&gt;0),"Yes",IF(AND('BR2'!$K$2="ACTIVE",'BR2'!N64&gt;0),"Yes",IF(AND('BR1'!$K$2="ACTIVE",'BR1'!N64&gt;0),"Yes",IF(AND('ORIGINAL BUDGET'!$K$2="ACTIVE",'ORIGINAL BUDGET'!N64&gt;0),"Yes",""))))</f>
        <v/>
      </c>
      <c r="AC64" s="493"/>
      <c r="AD64" s="325" t="str">
        <f>IF(AND('BR3'!$K$2="ACTIVE",'BR3'!P64&gt;0),"Yes",IF(AND('BR2'!$K$2="ACTIVE",'BR2'!P64&gt;0),"Yes",IF(AND('BR1'!$K$2="ACTIVE",'BR1'!P64&gt;0),"Yes",IF(AND('ORIGINAL BUDGET'!$K$2="ACTIVE",'ORIGINAL BUDGET'!P64&gt;0),"Yes",""))))</f>
        <v/>
      </c>
      <c r="AE64" s="493"/>
      <c r="AF64" s="325" t="str">
        <f>IF(AND('BR3'!$K$2="ACTIVE",'BR3'!R64&gt;0),"Yes",IF(AND('BR2'!$K$2="ACTIVE",'BR2'!R64&gt;0),"Yes",IF(AND('BR1'!$K$2="ACTIVE",'BR1'!R64&gt;0),"Yes",IF(AND('ORIGINAL BUDGET'!$K$2="ACTIVE",'ORIGINAL BUDGET'!R64&gt;0),"Yes",""))))</f>
        <v/>
      </c>
      <c r="AG64" s="493"/>
      <c r="AH64" s="493" t="str">
        <f>IF(AND('BR3'!$K$2="ACTIVE",'BR3'!T64&gt;0),"Yes",IF(AND('BR2'!$K$2="ACTIVE",'BR2'!T64&gt;0),"Yes",IF(AND('BR1'!$K$2="ACTIVE",'BR1'!T64&gt;0),"Yes",IF(AND('ORIGINAL BUDGET'!$K$2="ACTIVE",'ORIGINAL BUDGET'!T64&gt;0),"Yes",""))))</f>
        <v/>
      </c>
      <c r="AI64" s="494"/>
      <c r="AJ64" s="218"/>
      <c r="AK64" s="448">
        <f t="shared" si="11"/>
        <v>0</v>
      </c>
      <c r="AL64" s="448">
        <f t="shared" si="12"/>
        <v>0</v>
      </c>
      <c r="AM64" s="448">
        <f t="shared" si="13"/>
        <v>0</v>
      </c>
      <c r="AN64" s="448">
        <f t="shared" si="14"/>
        <v>0</v>
      </c>
      <c r="AO64" s="448">
        <f t="shared" si="15"/>
        <v>0</v>
      </c>
      <c r="AP64" s="448">
        <f t="shared" si="16"/>
        <v>0</v>
      </c>
      <c r="AQ64" s="448">
        <f t="shared" si="17"/>
        <v>0</v>
      </c>
      <c r="AU64" s="219"/>
      <c r="AV64" s="219"/>
      <c r="AW64" s="219"/>
      <c r="AX64" s="219"/>
      <c r="AY64" s="1104"/>
    </row>
    <row r="65" spans="1:53" ht="23.25" hidden="1" customHeight="1">
      <c r="A65" s="124">
        <v>21</v>
      </c>
      <c r="B65" s="273">
        <f>IF($L$2="","",IF($L$2="ORIGINAL",'ORIGINAL BUDGET'!$B65,IF($L$2="BR1",'BR1'!$B65,IF($L$2="BR2",'BR2'!$B65,IF($L$2="BR3",'BR3'!$B65)))))</f>
        <v>0</v>
      </c>
      <c r="C65" s="1028">
        <f>IF($L$2="","",IF($L$2="ORIGINAL",'ORIGINAL BUDGET'!$C65,IF($L$2="BR1",'BR1'!$C65,IF($L$2="BR2",'BR2'!$C65,IF($L$2="BR3",'BR3'!$C65)))))</f>
        <v>0</v>
      </c>
      <c r="D65" s="860" t="str">
        <f t="shared" si="18"/>
        <v/>
      </c>
      <c r="E65" s="404"/>
      <c r="F65" s="589"/>
      <c r="G65" s="845" t="str">
        <f t="shared" si="19"/>
        <v/>
      </c>
      <c r="H65" s="811">
        <f t="shared" si="10"/>
        <v>0</v>
      </c>
      <c r="I65" s="840"/>
      <c r="J65" s="811">
        <f t="shared" si="20"/>
        <v>0</v>
      </c>
      <c r="K65" s="843"/>
      <c r="L65" s="811">
        <f t="shared" si="21"/>
        <v>0</v>
      </c>
      <c r="M65" s="843"/>
      <c r="N65" s="811">
        <f t="shared" si="22"/>
        <v>0</v>
      </c>
      <c r="O65" s="843"/>
      <c r="P65" s="811">
        <f t="shared" si="23"/>
        <v>0</v>
      </c>
      <c r="Q65" s="843"/>
      <c r="R65" s="811">
        <f t="shared" si="24"/>
        <v>0</v>
      </c>
      <c r="S65" s="843"/>
      <c r="T65" s="811">
        <f t="shared" si="25"/>
        <v>0</v>
      </c>
      <c r="U65" s="149"/>
      <c r="V65" s="492" t="str">
        <f>IF(AND('BR3'!$K$2="ACTIVE",'BR3'!H65&gt;0),"Yes",IF(AND('BR2'!$K$2="ACTIVE",'BR2'!H65&gt;0),"Yes",IF(AND('BR1'!$K$2="ACTIVE",'BR1'!H65&gt;0),"Yes",IF(AND('ORIGINAL BUDGET'!$K$2="ACTIVE",'ORIGINAL BUDGET'!H65&gt;0),"Yes",""))))</f>
        <v/>
      </c>
      <c r="W65" s="493"/>
      <c r="X65" s="325" t="str">
        <f>IF(AND('BR3'!$K$2="ACTIVE",'BR3'!J65&gt;0),"Yes",IF(AND('BR2'!$K$2="ACTIVE",'BR2'!J65&gt;0),"Yes",IF(AND('BR1'!$K$2="ACTIVE",'BR1'!J65&gt;0),"Yes",IF(AND('ORIGINAL BUDGET'!$K$2="ACTIVE",'ORIGINAL BUDGET'!J65&gt;0),"Yes",""))))</f>
        <v/>
      </c>
      <c r="Y65" s="493"/>
      <c r="Z65" s="325" t="str">
        <f>IF(AND('BR3'!$K$2="ACTIVE",'BR3'!L65&gt;0),"Yes",IF(AND('BR2'!$K$2="ACTIVE",'BR2'!L65&gt;0),"Yes",IF(AND('BR1'!$K$2="ACTIVE",'BR1'!L65&gt;0),"Yes",IF(AND('ORIGINAL BUDGET'!$K$2="ACTIVE",'ORIGINAL BUDGET'!L65&gt;0),"Yes",""))))</f>
        <v/>
      </c>
      <c r="AA65" s="493"/>
      <c r="AB65" s="325" t="str">
        <f>IF(AND('BR3'!$K$2="ACTIVE",'BR3'!N65&gt;0),"Yes",IF(AND('BR2'!$K$2="ACTIVE",'BR2'!N65&gt;0),"Yes",IF(AND('BR1'!$K$2="ACTIVE",'BR1'!N65&gt;0),"Yes",IF(AND('ORIGINAL BUDGET'!$K$2="ACTIVE",'ORIGINAL BUDGET'!N65&gt;0),"Yes",""))))</f>
        <v/>
      </c>
      <c r="AC65" s="493"/>
      <c r="AD65" s="325" t="str">
        <f>IF(AND('BR3'!$K$2="ACTIVE",'BR3'!P65&gt;0),"Yes",IF(AND('BR2'!$K$2="ACTIVE",'BR2'!P65&gt;0),"Yes",IF(AND('BR1'!$K$2="ACTIVE",'BR1'!P65&gt;0),"Yes",IF(AND('ORIGINAL BUDGET'!$K$2="ACTIVE",'ORIGINAL BUDGET'!P65&gt;0),"Yes",""))))</f>
        <v/>
      </c>
      <c r="AE65" s="493"/>
      <c r="AF65" s="325" t="str">
        <f>IF(AND('BR3'!$K$2="ACTIVE",'BR3'!R65&gt;0),"Yes",IF(AND('BR2'!$K$2="ACTIVE",'BR2'!R65&gt;0),"Yes",IF(AND('BR1'!$K$2="ACTIVE",'BR1'!R65&gt;0),"Yes",IF(AND('ORIGINAL BUDGET'!$K$2="ACTIVE",'ORIGINAL BUDGET'!R65&gt;0),"Yes",""))))</f>
        <v/>
      </c>
      <c r="AG65" s="493"/>
      <c r="AH65" s="493" t="str">
        <f>IF(AND('BR3'!$K$2="ACTIVE",'BR3'!T65&gt;0),"Yes",IF(AND('BR2'!$K$2="ACTIVE",'BR2'!T65&gt;0),"Yes",IF(AND('BR1'!$K$2="ACTIVE",'BR1'!T65&gt;0),"Yes",IF(AND('ORIGINAL BUDGET'!$K$2="ACTIVE",'ORIGINAL BUDGET'!T65&gt;0),"Yes",""))))</f>
        <v/>
      </c>
      <c r="AI65" s="494"/>
      <c r="AJ65" s="218"/>
      <c r="AK65" s="448">
        <f t="shared" si="11"/>
        <v>0</v>
      </c>
      <c r="AL65" s="448">
        <f t="shared" si="12"/>
        <v>0</v>
      </c>
      <c r="AM65" s="448">
        <f t="shared" si="13"/>
        <v>0</v>
      </c>
      <c r="AN65" s="448">
        <f t="shared" si="14"/>
        <v>0</v>
      </c>
      <c r="AO65" s="448">
        <f t="shared" si="15"/>
        <v>0</v>
      </c>
      <c r="AP65" s="448">
        <f t="shared" si="16"/>
        <v>0</v>
      </c>
      <c r="AQ65" s="448">
        <f t="shared" si="17"/>
        <v>0</v>
      </c>
      <c r="AU65" s="220"/>
      <c r="AV65" s="220"/>
      <c r="AW65" s="220"/>
      <c r="AX65" s="220"/>
      <c r="AY65" s="1104"/>
    </row>
    <row r="66" spans="1:53" ht="23.25" hidden="1" customHeight="1">
      <c r="A66" s="124">
        <v>22</v>
      </c>
      <c r="B66" s="273">
        <f>IF($L$2="","",IF($L$2="ORIGINAL",'ORIGINAL BUDGET'!$B66,IF($L$2="BR1",'BR1'!$B66,IF($L$2="BR2",'BR2'!$B66,IF($L$2="BR3",'BR3'!$B66)))))</f>
        <v>0</v>
      </c>
      <c r="C66" s="1028">
        <f>IF($L$2="","",IF($L$2="ORIGINAL",'ORIGINAL BUDGET'!$C66,IF($L$2="BR1",'BR1'!$C66,IF($L$2="BR2",'BR2'!$C66,IF($L$2="BR3",'BR3'!$C66)))))</f>
        <v>0</v>
      </c>
      <c r="D66" s="860" t="str">
        <f t="shared" si="18"/>
        <v/>
      </c>
      <c r="E66" s="404"/>
      <c r="F66" s="589"/>
      <c r="G66" s="845" t="str">
        <f t="shared" si="19"/>
        <v/>
      </c>
      <c r="H66" s="811">
        <f t="shared" si="10"/>
        <v>0</v>
      </c>
      <c r="I66" s="840"/>
      <c r="J66" s="811">
        <f t="shared" si="20"/>
        <v>0</v>
      </c>
      <c r="K66" s="843"/>
      <c r="L66" s="811">
        <f t="shared" si="21"/>
        <v>0</v>
      </c>
      <c r="M66" s="843"/>
      <c r="N66" s="811">
        <f t="shared" si="22"/>
        <v>0</v>
      </c>
      <c r="O66" s="843"/>
      <c r="P66" s="811">
        <f t="shared" ref="P66:P71" si="26">F66*O66</f>
        <v>0</v>
      </c>
      <c r="Q66" s="843"/>
      <c r="R66" s="811">
        <f t="shared" ref="R66:R71" si="27">F66*Q66</f>
        <v>0</v>
      </c>
      <c r="S66" s="843"/>
      <c r="T66" s="811">
        <f t="shared" ref="T66:T71" si="28">F66*S66</f>
        <v>0</v>
      </c>
      <c r="U66" s="149"/>
      <c r="V66" s="492" t="str">
        <f>IF(AND('BR3'!$K$2="ACTIVE",'BR3'!H66&gt;0),"Yes",IF(AND('BR2'!$K$2="ACTIVE",'BR2'!H66&gt;0),"Yes",IF(AND('BR1'!$K$2="ACTIVE",'BR1'!H66&gt;0),"Yes",IF(AND('ORIGINAL BUDGET'!$K$2="ACTIVE",'ORIGINAL BUDGET'!H66&gt;0),"Yes",""))))</f>
        <v/>
      </c>
      <c r="W66" s="493"/>
      <c r="X66" s="325" t="str">
        <f>IF(AND('BR3'!$K$2="ACTIVE",'BR3'!J66&gt;0),"Yes",IF(AND('BR2'!$K$2="ACTIVE",'BR2'!J66&gt;0),"Yes",IF(AND('BR1'!$K$2="ACTIVE",'BR1'!J66&gt;0),"Yes",IF(AND('ORIGINAL BUDGET'!$K$2="ACTIVE",'ORIGINAL BUDGET'!J66&gt;0),"Yes",""))))</f>
        <v/>
      </c>
      <c r="Y66" s="493"/>
      <c r="Z66" s="325" t="str">
        <f>IF(AND('BR3'!$K$2="ACTIVE",'BR3'!L66&gt;0),"Yes",IF(AND('BR2'!$K$2="ACTIVE",'BR2'!L66&gt;0),"Yes",IF(AND('BR1'!$K$2="ACTIVE",'BR1'!L66&gt;0),"Yes",IF(AND('ORIGINAL BUDGET'!$K$2="ACTIVE",'ORIGINAL BUDGET'!L66&gt;0),"Yes",""))))</f>
        <v/>
      </c>
      <c r="AA66" s="493"/>
      <c r="AB66" s="325" t="str">
        <f>IF(AND('BR3'!$K$2="ACTIVE",'BR3'!N66&gt;0),"Yes",IF(AND('BR2'!$K$2="ACTIVE",'BR2'!N66&gt;0),"Yes",IF(AND('BR1'!$K$2="ACTIVE",'BR1'!N66&gt;0),"Yes",IF(AND('ORIGINAL BUDGET'!$K$2="ACTIVE",'ORIGINAL BUDGET'!N66&gt;0),"Yes",""))))</f>
        <v/>
      </c>
      <c r="AC66" s="493"/>
      <c r="AD66" s="325" t="str">
        <f>IF(AND('BR3'!$K$2="ACTIVE",'BR3'!P66&gt;0),"Yes",IF(AND('BR2'!$K$2="ACTIVE",'BR2'!P66&gt;0),"Yes",IF(AND('BR1'!$K$2="ACTIVE",'BR1'!P66&gt;0),"Yes",IF(AND('ORIGINAL BUDGET'!$K$2="ACTIVE",'ORIGINAL BUDGET'!P66&gt;0),"Yes",""))))</f>
        <v/>
      </c>
      <c r="AE66" s="493"/>
      <c r="AF66" s="325" t="str">
        <f>IF(AND('BR3'!$K$2="ACTIVE",'BR3'!R66&gt;0),"Yes",IF(AND('BR2'!$K$2="ACTIVE",'BR2'!R66&gt;0),"Yes",IF(AND('BR1'!$K$2="ACTIVE",'BR1'!R66&gt;0),"Yes",IF(AND('ORIGINAL BUDGET'!$K$2="ACTIVE",'ORIGINAL BUDGET'!R66&gt;0),"Yes",""))))</f>
        <v/>
      </c>
      <c r="AG66" s="493"/>
      <c r="AH66" s="493" t="str">
        <f>IF(AND('BR3'!$K$2="ACTIVE",'BR3'!T66&gt;0),"Yes",IF(AND('BR2'!$K$2="ACTIVE",'BR2'!T66&gt;0),"Yes",IF(AND('BR1'!$K$2="ACTIVE",'BR1'!T66&gt;0),"Yes",IF(AND('ORIGINAL BUDGET'!$K$2="ACTIVE",'ORIGINAL BUDGET'!T66&gt;0),"Yes",""))))</f>
        <v/>
      </c>
      <c r="AI66" s="494"/>
      <c r="AJ66" s="218"/>
      <c r="AK66" s="448">
        <f t="shared" si="11"/>
        <v>0</v>
      </c>
      <c r="AL66" s="448">
        <f t="shared" si="12"/>
        <v>0</v>
      </c>
      <c r="AM66" s="448">
        <f t="shared" si="13"/>
        <v>0</v>
      </c>
      <c r="AN66" s="448">
        <f t="shared" si="14"/>
        <v>0</v>
      </c>
      <c r="AO66" s="448">
        <f t="shared" si="15"/>
        <v>0</v>
      </c>
      <c r="AP66" s="448">
        <f t="shared" si="16"/>
        <v>0</v>
      </c>
      <c r="AQ66" s="448">
        <f t="shared" si="17"/>
        <v>0</v>
      </c>
      <c r="AU66" s="220"/>
      <c r="AV66" s="220"/>
      <c r="AW66" s="220"/>
      <c r="AX66" s="220"/>
      <c r="AY66" s="1104"/>
    </row>
    <row r="67" spans="1:53" ht="23.25" hidden="1" customHeight="1">
      <c r="A67" s="124">
        <v>23</v>
      </c>
      <c r="B67" s="273">
        <f>IF($L$2="","",IF($L$2="ORIGINAL",'ORIGINAL BUDGET'!$B67,IF($L$2="BR1",'BR1'!$B67,IF($L$2="BR2",'BR2'!$B67,IF($L$2="BR3",'BR3'!$B67)))))</f>
        <v>0</v>
      </c>
      <c r="C67" s="1028">
        <f>IF($L$2="","",IF($L$2="ORIGINAL",'ORIGINAL BUDGET'!$C67,IF($L$2="BR1",'BR1'!$C67,IF($L$2="BR2",'BR2'!$C67,IF($L$2="BR3",'BR3'!$C67)))))</f>
        <v>0</v>
      </c>
      <c r="D67" s="860" t="str">
        <f t="shared" si="18"/>
        <v/>
      </c>
      <c r="E67" s="404"/>
      <c r="F67" s="589"/>
      <c r="G67" s="845" t="str">
        <f t="shared" si="19"/>
        <v/>
      </c>
      <c r="H67" s="811">
        <f t="shared" si="10"/>
        <v>0</v>
      </c>
      <c r="I67" s="840"/>
      <c r="J67" s="811">
        <f t="shared" si="20"/>
        <v>0</v>
      </c>
      <c r="K67" s="843"/>
      <c r="L67" s="811">
        <f t="shared" si="21"/>
        <v>0</v>
      </c>
      <c r="M67" s="843"/>
      <c r="N67" s="811">
        <f t="shared" si="22"/>
        <v>0</v>
      </c>
      <c r="O67" s="843"/>
      <c r="P67" s="811">
        <f t="shared" si="26"/>
        <v>0</v>
      </c>
      <c r="Q67" s="843"/>
      <c r="R67" s="811">
        <f t="shared" si="27"/>
        <v>0</v>
      </c>
      <c r="S67" s="843"/>
      <c r="T67" s="811">
        <f t="shared" si="28"/>
        <v>0</v>
      </c>
      <c r="U67" s="149"/>
      <c r="V67" s="492" t="str">
        <f>IF(AND('BR3'!$K$2="ACTIVE",'BR3'!H67&gt;0),"Yes",IF(AND('BR2'!$K$2="ACTIVE",'BR2'!H67&gt;0),"Yes",IF(AND('BR1'!$K$2="ACTIVE",'BR1'!H67&gt;0),"Yes",IF(AND('ORIGINAL BUDGET'!$K$2="ACTIVE",'ORIGINAL BUDGET'!H67&gt;0),"Yes",""))))</f>
        <v/>
      </c>
      <c r="W67" s="493"/>
      <c r="X67" s="325" t="str">
        <f>IF(AND('BR3'!$K$2="ACTIVE",'BR3'!J67&gt;0),"Yes",IF(AND('BR2'!$K$2="ACTIVE",'BR2'!J67&gt;0),"Yes",IF(AND('BR1'!$K$2="ACTIVE",'BR1'!J67&gt;0),"Yes",IF(AND('ORIGINAL BUDGET'!$K$2="ACTIVE",'ORIGINAL BUDGET'!J67&gt;0),"Yes",""))))</f>
        <v/>
      </c>
      <c r="Y67" s="493"/>
      <c r="Z67" s="325" t="str">
        <f>IF(AND('BR3'!$K$2="ACTIVE",'BR3'!L67&gt;0),"Yes",IF(AND('BR2'!$K$2="ACTIVE",'BR2'!L67&gt;0),"Yes",IF(AND('BR1'!$K$2="ACTIVE",'BR1'!L67&gt;0),"Yes",IF(AND('ORIGINAL BUDGET'!$K$2="ACTIVE",'ORIGINAL BUDGET'!L67&gt;0),"Yes",""))))</f>
        <v/>
      </c>
      <c r="AA67" s="493"/>
      <c r="AB67" s="325" t="str">
        <f>IF(AND('BR3'!$K$2="ACTIVE",'BR3'!N67&gt;0),"Yes",IF(AND('BR2'!$K$2="ACTIVE",'BR2'!N67&gt;0),"Yes",IF(AND('BR1'!$K$2="ACTIVE",'BR1'!N67&gt;0),"Yes",IF(AND('ORIGINAL BUDGET'!$K$2="ACTIVE",'ORIGINAL BUDGET'!N67&gt;0),"Yes",""))))</f>
        <v/>
      </c>
      <c r="AC67" s="493"/>
      <c r="AD67" s="325" t="str">
        <f>IF(AND('BR3'!$K$2="ACTIVE",'BR3'!P67&gt;0),"Yes",IF(AND('BR2'!$K$2="ACTIVE",'BR2'!P67&gt;0),"Yes",IF(AND('BR1'!$K$2="ACTIVE",'BR1'!P67&gt;0),"Yes",IF(AND('ORIGINAL BUDGET'!$K$2="ACTIVE",'ORIGINAL BUDGET'!P67&gt;0),"Yes",""))))</f>
        <v/>
      </c>
      <c r="AE67" s="493"/>
      <c r="AF67" s="325" t="str">
        <f>IF(AND('BR3'!$K$2="ACTIVE",'BR3'!R67&gt;0),"Yes",IF(AND('BR2'!$K$2="ACTIVE",'BR2'!R67&gt;0),"Yes",IF(AND('BR1'!$K$2="ACTIVE",'BR1'!R67&gt;0),"Yes",IF(AND('ORIGINAL BUDGET'!$K$2="ACTIVE",'ORIGINAL BUDGET'!R67&gt;0),"Yes",""))))</f>
        <v/>
      </c>
      <c r="AG67" s="493"/>
      <c r="AH67" s="493" t="str">
        <f>IF(AND('BR3'!$K$2="ACTIVE",'BR3'!T67&gt;0),"Yes",IF(AND('BR2'!$K$2="ACTIVE",'BR2'!T67&gt;0),"Yes",IF(AND('BR1'!$K$2="ACTIVE",'BR1'!T67&gt;0),"Yes",IF(AND('ORIGINAL BUDGET'!$K$2="ACTIVE",'ORIGINAL BUDGET'!T67&gt;0),"Yes",""))))</f>
        <v/>
      </c>
      <c r="AI67" s="494"/>
      <c r="AJ67" s="218"/>
      <c r="AK67" s="448">
        <f t="shared" si="11"/>
        <v>0</v>
      </c>
      <c r="AL67" s="448">
        <f t="shared" si="12"/>
        <v>0</v>
      </c>
      <c r="AM67" s="448">
        <f t="shared" si="13"/>
        <v>0</v>
      </c>
      <c r="AN67" s="448">
        <f t="shared" si="14"/>
        <v>0</v>
      </c>
      <c r="AO67" s="448">
        <f t="shared" si="15"/>
        <v>0</v>
      </c>
      <c r="AP67" s="448">
        <f t="shared" si="16"/>
        <v>0</v>
      </c>
      <c r="AQ67" s="448">
        <f t="shared" si="17"/>
        <v>0</v>
      </c>
      <c r="AU67" s="220"/>
      <c r="AV67" s="220"/>
      <c r="AW67" s="220"/>
      <c r="AX67" s="220"/>
      <c r="AY67" s="1104"/>
    </row>
    <row r="68" spans="1:53" ht="23.25" hidden="1" customHeight="1">
      <c r="A68" s="124">
        <v>24</v>
      </c>
      <c r="B68" s="273">
        <f>IF($L$2="","",IF($L$2="ORIGINAL",'ORIGINAL BUDGET'!$B68,IF($L$2="BR1",'BR1'!$B68,IF($L$2="BR2",'BR2'!$B68,IF($L$2="BR3",'BR3'!$B68)))))</f>
        <v>0</v>
      </c>
      <c r="C68" s="1028">
        <f>IF($L$2="","",IF($L$2="ORIGINAL",'ORIGINAL BUDGET'!$C68,IF($L$2="BR1",'BR1'!$C68,IF($L$2="BR2",'BR2'!$C68,IF($L$2="BR3",'BR3'!$C68)))))</f>
        <v>0</v>
      </c>
      <c r="D68" s="860" t="str">
        <f t="shared" si="18"/>
        <v/>
      </c>
      <c r="E68" s="404"/>
      <c r="F68" s="589"/>
      <c r="G68" s="845" t="str">
        <f t="shared" si="19"/>
        <v/>
      </c>
      <c r="H68" s="811">
        <f t="shared" si="10"/>
        <v>0</v>
      </c>
      <c r="I68" s="840"/>
      <c r="J68" s="811">
        <f t="shared" si="20"/>
        <v>0</v>
      </c>
      <c r="K68" s="843"/>
      <c r="L68" s="811">
        <f t="shared" si="21"/>
        <v>0</v>
      </c>
      <c r="M68" s="843"/>
      <c r="N68" s="811">
        <f t="shared" si="22"/>
        <v>0</v>
      </c>
      <c r="O68" s="843"/>
      <c r="P68" s="811">
        <f t="shared" si="26"/>
        <v>0</v>
      </c>
      <c r="Q68" s="843"/>
      <c r="R68" s="811">
        <f t="shared" si="27"/>
        <v>0</v>
      </c>
      <c r="S68" s="843"/>
      <c r="T68" s="811">
        <f t="shared" si="28"/>
        <v>0</v>
      </c>
      <c r="U68" s="149"/>
      <c r="V68" s="492" t="str">
        <f>IF(AND('BR3'!$K$2="ACTIVE",'BR3'!H68&gt;0),"Yes",IF(AND('BR2'!$K$2="ACTIVE",'BR2'!H68&gt;0),"Yes",IF(AND('BR1'!$K$2="ACTIVE",'BR1'!H68&gt;0),"Yes",IF(AND('ORIGINAL BUDGET'!$K$2="ACTIVE",'ORIGINAL BUDGET'!H68&gt;0),"Yes",""))))</f>
        <v/>
      </c>
      <c r="W68" s="493"/>
      <c r="X68" s="325" t="str">
        <f>IF(AND('BR3'!$K$2="ACTIVE",'BR3'!J68&gt;0),"Yes",IF(AND('BR2'!$K$2="ACTIVE",'BR2'!J68&gt;0),"Yes",IF(AND('BR1'!$K$2="ACTIVE",'BR1'!J68&gt;0),"Yes",IF(AND('ORIGINAL BUDGET'!$K$2="ACTIVE",'ORIGINAL BUDGET'!J68&gt;0),"Yes",""))))</f>
        <v/>
      </c>
      <c r="Y68" s="493"/>
      <c r="Z68" s="325" t="str">
        <f>IF(AND('BR3'!$K$2="ACTIVE",'BR3'!L68&gt;0),"Yes",IF(AND('BR2'!$K$2="ACTIVE",'BR2'!L68&gt;0),"Yes",IF(AND('BR1'!$K$2="ACTIVE",'BR1'!L68&gt;0),"Yes",IF(AND('ORIGINAL BUDGET'!$K$2="ACTIVE",'ORIGINAL BUDGET'!L68&gt;0),"Yes",""))))</f>
        <v/>
      </c>
      <c r="AA68" s="493"/>
      <c r="AB68" s="325" t="str">
        <f>IF(AND('BR3'!$K$2="ACTIVE",'BR3'!N68&gt;0),"Yes",IF(AND('BR2'!$K$2="ACTIVE",'BR2'!N68&gt;0),"Yes",IF(AND('BR1'!$K$2="ACTIVE",'BR1'!N68&gt;0),"Yes",IF(AND('ORIGINAL BUDGET'!$K$2="ACTIVE",'ORIGINAL BUDGET'!N68&gt;0),"Yes",""))))</f>
        <v/>
      </c>
      <c r="AC68" s="493"/>
      <c r="AD68" s="325" t="str">
        <f>IF(AND('BR3'!$K$2="ACTIVE",'BR3'!P68&gt;0),"Yes",IF(AND('BR2'!$K$2="ACTIVE",'BR2'!P68&gt;0),"Yes",IF(AND('BR1'!$K$2="ACTIVE",'BR1'!P68&gt;0),"Yes",IF(AND('ORIGINAL BUDGET'!$K$2="ACTIVE",'ORIGINAL BUDGET'!P68&gt;0),"Yes",""))))</f>
        <v/>
      </c>
      <c r="AE68" s="493"/>
      <c r="AF68" s="325" t="str">
        <f>IF(AND('BR3'!$K$2="ACTIVE",'BR3'!R68&gt;0),"Yes",IF(AND('BR2'!$K$2="ACTIVE",'BR2'!R68&gt;0),"Yes",IF(AND('BR1'!$K$2="ACTIVE",'BR1'!R68&gt;0),"Yes",IF(AND('ORIGINAL BUDGET'!$K$2="ACTIVE",'ORIGINAL BUDGET'!R68&gt;0),"Yes",""))))</f>
        <v/>
      </c>
      <c r="AG68" s="493"/>
      <c r="AH68" s="493" t="str">
        <f>IF(AND('BR3'!$K$2="ACTIVE",'BR3'!T68&gt;0),"Yes",IF(AND('BR2'!$K$2="ACTIVE",'BR2'!T68&gt;0),"Yes",IF(AND('BR1'!$K$2="ACTIVE",'BR1'!T68&gt;0),"Yes",IF(AND('ORIGINAL BUDGET'!$K$2="ACTIVE",'ORIGINAL BUDGET'!T68&gt;0),"Yes",""))))</f>
        <v/>
      </c>
      <c r="AI68" s="494"/>
      <c r="AJ68" s="218"/>
      <c r="AK68" s="448">
        <f t="shared" si="11"/>
        <v>0</v>
      </c>
      <c r="AL68" s="448">
        <f t="shared" si="12"/>
        <v>0</v>
      </c>
      <c r="AM68" s="448">
        <f t="shared" si="13"/>
        <v>0</v>
      </c>
      <c r="AN68" s="448">
        <f t="shared" si="14"/>
        <v>0</v>
      </c>
      <c r="AO68" s="448">
        <f t="shared" si="15"/>
        <v>0</v>
      </c>
      <c r="AP68" s="448">
        <f t="shared" si="16"/>
        <v>0</v>
      </c>
      <c r="AQ68" s="448">
        <f t="shared" si="17"/>
        <v>0</v>
      </c>
      <c r="AU68" s="220"/>
      <c r="AV68" s="220"/>
      <c r="AW68" s="220"/>
      <c r="AX68" s="220"/>
      <c r="AY68" s="1104"/>
    </row>
    <row r="69" spans="1:53" s="2" customFormat="1" ht="23.25" hidden="1" customHeight="1">
      <c r="A69" s="124">
        <v>25</v>
      </c>
      <c r="B69" s="949">
        <f>IF($L$2="","",IF($L$2="ORIGINAL",'ORIGINAL BUDGET'!$B69,IF($L$2="BR1",'BR1'!$B69,IF($L$2="BR2",'BR2'!$B69,IF($L$2="BR3",'BR3'!$B69)))))</f>
        <v>0</v>
      </c>
      <c r="C69" s="1026">
        <f>IF($L$2="","",IF($L$2="ORIGINAL",'ORIGINAL BUDGET'!$C69,IF($L$2="BR1",'BR1'!$C69,IF($L$2="BR2",'BR2'!$C69,IF($L$2="BR3",'BR3'!$C69)))))</f>
        <v>0</v>
      </c>
      <c r="D69" s="1046" t="str">
        <f t="shared" si="18"/>
        <v/>
      </c>
      <c r="E69" s="1047"/>
      <c r="F69" s="1048"/>
      <c r="G69" s="1045" t="str">
        <f t="shared" si="19"/>
        <v/>
      </c>
      <c r="H69" s="811">
        <f t="shared" si="10"/>
        <v>0</v>
      </c>
      <c r="I69" s="1049"/>
      <c r="J69" s="811">
        <f t="shared" si="20"/>
        <v>0</v>
      </c>
      <c r="K69" s="1050"/>
      <c r="L69" s="811">
        <f t="shared" si="21"/>
        <v>0</v>
      </c>
      <c r="M69" s="1050"/>
      <c r="N69" s="811">
        <f t="shared" si="22"/>
        <v>0</v>
      </c>
      <c r="O69" s="843"/>
      <c r="P69" s="811">
        <f t="shared" si="26"/>
        <v>0</v>
      </c>
      <c r="Q69" s="843"/>
      <c r="R69" s="811">
        <f t="shared" si="27"/>
        <v>0</v>
      </c>
      <c r="S69" s="843"/>
      <c r="T69" s="811">
        <f t="shared" si="28"/>
        <v>0</v>
      </c>
      <c r="U69" s="149"/>
      <c r="V69" s="492" t="str">
        <f>IF(AND('BR3'!$K$2="ACTIVE",'BR3'!H69&gt;0),"Yes",IF(AND('BR2'!$K$2="ACTIVE",'BR2'!H69&gt;0),"Yes",IF(AND('BR1'!$K$2="ACTIVE",'BR1'!H69&gt;0),"Yes",IF(AND('ORIGINAL BUDGET'!$K$2="ACTIVE",'ORIGINAL BUDGET'!H69&gt;0),"Yes",""))))</f>
        <v/>
      </c>
      <c r="W69" s="493"/>
      <c r="X69" s="325" t="str">
        <f>IF(AND('BR3'!$K$2="ACTIVE",'BR3'!J69&gt;0),"Yes",IF(AND('BR2'!$K$2="ACTIVE",'BR2'!J69&gt;0),"Yes",IF(AND('BR1'!$K$2="ACTIVE",'BR1'!J69&gt;0),"Yes",IF(AND('ORIGINAL BUDGET'!$K$2="ACTIVE",'ORIGINAL BUDGET'!J69&gt;0),"Yes",""))))</f>
        <v/>
      </c>
      <c r="Y69" s="493"/>
      <c r="Z69" s="325" t="str">
        <f>IF(AND('BR3'!$K$2="ACTIVE",'BR3'!L69&gt;0),"Yes",IF(AND('BR2'!$K$2="ACTIVE",'BR2'!L69&gt;0),"Yes",IF(AND('BR1'!$K$2="ACTIVE",'BR1'!L69&gt;0),"Yes",IF(AND('ORIGINAL BUDGET'!$K$2="ACTIVE",'ORIGINAL BUDGET'!L69&gt;0),"Yes",""))))</f>
        <v/>
      </c>
      <c r="AA69" s="493"/>
      <c r="AB69" s="325" t="str">
        <f>IF(AND('BR3'!$K$2="ACTIVE",'BR3'!N69&gt;0),"Yes",IF(AND('BR2'!$K$2="ACTIVE",'BR2'!N69&gt;0),"Yes",IF(AND('BR1'!$K$2="ACTIVE",'BR1'!N69&gt;0),"Yes",IF(AND('ORIGINAL BUDGET'!$K$2="ACTIVE",'ORIGINAL BUDGET'!N69&gt;0),"Yes",""))))</f>
        <v/>
      </c>
      <c r="AC69" s="493"/>
      <c r="AD69" s="325" t="str">
        <f>IF(AND('BR3'!$K$2="ACTIVE",'BR3'!P69&gt;0),"Yes",IF(AND('BR2'!$K$2="ACTIVE",'BR2'!P69&gt;0),"Yes",IF(AND('BR1'!$K$2="ACTIVE",'BR1'!P69&gt;0),"Yes",IF(AND('ORIGINAL BUDGET'!$K$2="ACTIVE",'ORIGINAL BUDGET'!P69&gt;0),"Yes",""))))</f>
        <v/>
      </c>
      <c r="AE69" s="493"/>
      <c r="AF69" s="325" t="str">
        <f>IF(AND('BR3'!$K$2="ACTIVE",'BR3'!R69&gt;0),"Yes",IF(AND('BR2'!$K$2="ACTIVE",'BR2'!R69&gt;0),"Yes",IF(AND('BR1'!$K$2="ACTIVE",'BR1'!R69&gt;0),"Yes",IF(AND('ORIGINAL BUDGET'!$K$2="ACTIVE",'ORIGINAL BUDGET'!R69&gt;0),"Yes",""))))</f>
        <v/>
      </c>
      <c r="AG69" s="493"/>
      <c r="AH69" s="493" t="str">
        <f>IF(AND('BR3'!$K$2="ACTIVE",'BR3'!T69&gt;0),"Yes",IF(AND('BR2'!$K$2="ACTIVE",'BR2'!T69&gt;0),"Yes",IF(AND('BR1'!$K$2="ACTIVE",'BR1'!T69&gt;0),"Yes",IF(AND('ORIGINAL BUDGET'!$K$2="ACTIVE",'ORIGINAL BUDGET'!T69&gt;0),"Yes",""))))</f>
        <v/>
      </c>
      <c r="AI69" s="494"/>
      <c r="AJ69" s="503"/>
      <c r="AK69" s="1042">
        <f t="shared" si="11"/>
        <v>0</v>
      </c>
      <c r="AL69" s="1042">
        <f t="shared" si="12"/>
        <v>0</v>
      </c>
      <c r="AM69" s="1042">
        <f t="shared" si="13"/>
        <v>0</v>
      </c>
      <c r="AN69" s="1042">
        <f t="shared" si="14"/>
        <v>0</v>
      </c>
      <c r="AO69" s="1042">
        <f t="shared" si="15"/>
        <v>0</v>
      </c>
      <c r="AP69" s="1042">
        <f t="shared" si="16"/>
        <v>0</v>
      </c>
      <c r="AQ69" s="1042">
        <f t="shared" si="17"/>
        <v>0</v>
      </c>
      <c r="AS69" s="169"/>
      <c r="AT69" s="169"/>
      <c r="AU69" s="219"/>
      <c r="AV69" s="219"/>
      <c r="AW69" s="219"/>
      <c r="AX69" s="219"/>
      <c r="AY69" s="1104"/>
      <c r="AZ69" s="169"/>
      <c r="BA69" s="169"/>
    </row>
    <row r="70" spans="1:53" ht="23.25" hidden="1" customHeight="1">
      <c r="A70" s="124">
        <v>26</v>
      </c>
      <c r="B70" s="1020">
        <f>IF($L$2="","",IF($L$2="ORIGINAL",'ORIGINAL BUDGET'!$B70,IF($L$2="BR1",'BR1'!$B70,IF($L$2="BR2",'BR2'!$B70,IF($L$2="BR3",'BR3'!$B70)))))</f>
        <v>0</v>
      </c>
      <c r="C70" s="1029">
        <f>IF($L$2="","",IF($L$2="ORIGINAL",'ORIGINAL BUDGET'!$C70,IF($L$2="BR1",'BR1'!$C70,IF($L$2="BR2",'BR2'!$C70,IF($L$2="BR3",'BR3'!$C70)))))</f>
        <v>0</v>
      </c>
      <c r="D70" s="1023" t="str">
        <f t="shared" si="18"/>
        <v/>
      </c>
      <c r="E70" s="1024"/>
      <c r="F70" s="589"/>
      <c r="G70" s="1022" t="str">
        <f t="shared" si="19"/>
        <v/>
      </c>
      <c r="H70" s="811">
        <f t="shared" si="10"/>
        <v>0</v>
      </c>
      <c r="I70" s="1025"/>
      <c r="J70" s="811">
        <f t="shared" si="20"/>
        <v>0</v>
      </c>
      <c r="K70" s="858"/>
      <c r="L70" s="811">
        <f t="shared" si="21"/>
        <v>0</v>
      </c>
      <c r="M70" s="858"/>
      <c r="N70" s="811">
        <f t="shared" si="22"/>
        <v>0</v>
      </c>
      <c r="O70" s="843"/>
      <c r="P70" s="811">
        <f t="shared" si="26"/>
        <v>0</v>
      </c>
      <c r="Q70" s="843"/>
      <c r="R70" s="811">
        <f t="shared" si="27"/>
        <v>0</v>
      </c>
      <c r="S70" s="843"/>
      <c r="T70" s="811">
        <f t="shared" si="28"/>
        <v>0</v>
      </c>
      <c r="U70" s="149"/>
      <c r="V70" s="492" t="str">
        <f>IF(AND('BR3'!$K$2="ACTIVE",'BR3'!H70&gt;0),"Yes",IF(AND('BR2'!$K$2="ACTIVE",'BR2'!H70&gt;0),"Yes",IF(AND('BR1'!$K$2="ACTIVE",'BR1'!H70&gt;0),"Yes",IF(AND('ORIGINAL BUDGET'!$K$2="ACTIVE",'ORIGINAL BUDGET'!H70&gt;0),"Yes",""))))</f>
        <v/>
      </c>
      <c r="W70" s="493"/>
      <c r="X70" s="325" t="str">
        <f>IF(AND('BR3'!$K$2="ACTIVE",'BR3'!J70&gt;0),"Yes",IF(AND('BR2'!$K$2="ACTIVE",'BR2'!J70&gt;0),"Yes",IF(AND('BR1'!$K$2="ACTIVE",'BR1'!J70&gt;0),"Yes",IF(AND('ORIGINAL BUDGET'!$K$2="ACTIVE",'ORIGINAL BUDGET'!J70&gt;0),"Yes",""))))</f>
        <v/>
      </c>
      <c r="Y70" s="493"/>
      <c r="Z70" s="325" t="str">
        <f>IF(AND('BR3'!$K$2="ACTIVE",'BR3'!L70&gt;0),"Yes",IF(AND('BR2'!$K$2="ACTIVE",'BR2'!L70&gt;0),"Yes",IF(AND('BR1'!$K$2="ACTIVE",'BR1'!L70&gt;0),"Yes",IF(AND('ORIGINAL BUDGET'!$K$2="ACTIVE",'ORIGINAL BUDGET'!L70&gt;0),"Yes",""))))</f>
        <v/>
      </c>
      <c r="AA70" s="493"/>
      <c r="AB70" s="325" t="str">
        <f>IF(AND('BR3'!$K$2="ACTIVE",'BR3'!N70&gt;0),"Yes",IF(AND('BR2'!$K$2="ACTIVE",'BR2'!N70&gt;0),"Yes",IF(AND('BR1'!$K$2="ACTIVE",'BR1'!N70&gt;0),"Yes",IF(AND('ORIGINAL BUDGET'!$K$2="ACTIVE",'ORIGINAL BUDGET'!N70&gt;0),"Yes",""))))</f>
        <v/>
      </c>
      <c r="AC70" s="493"/>
      <c r="AD70" s="325" t="str">
        <f>IF(AND('BR3'!$K$2="ACTIVE",'BR3'!P70&gt;0),"Yes",IF(AND('BR2'!$K$2="ACTIVE",'BR2'!P70&gt;0),"Yes",IF(AND('BR1'!$K$2="ACTIVE",'BR1'!P70&gt;0),"Yes",IF(AND('ORIGINAL BUDGET'!$K$2="ACTIVE",'ORIGINAL BUDGET'!P70&gt;0),"Yes",""))))</f>
        <v/>
      </c>
      <c r="AE70" s="493"/>
      <c r="AF70" s="325" t="str">
        <f>IF(AND('BR3'!$K$2="ACTIVE",'BR3'!R70&gt;0),"Yes",IF(AND('BR2'!$K$2="ACTIVE",'BR2'!R70&gt;0),"Yes",IF(AND('BR1'!$K$2="ACTIVE",'BR1'!R70&gt;0),"Yes",IF(AND('ORIGINAL BUDGET'!$K$2="ACTIVE",'ORIGINAL BUDGET'!R70&gt;0),"Yes",""))))</f>
        <v/>
      </c>
      <c r="AG70" s="493"/>
      <c r="AH70" s="493" t="str">
        <f>IF(AND('BR3'!$K$2="ACTIVE",'BR3'!T70&gt;0),"Yes",IF(AND('BR2'!$K$2="ACTIVE",'BR2'!T70&gt;0),"Yes",IF(AND('BR1'!$K$2="ACTIVE",'BR1'!T70&gt;0),"Yes",IF(AND('ORIGINAL BUDGET'!$K$2="ACTIVE",'ORIGINAL BUDGET'!T70&gt;0),"Yes",""))))</f>
        <v/>
      </c>
      <c r="AI70" s="494"/>
      <c r="AJ70" s="218"/>
      <c r="AK70" s="1037">
        <f t="shared" si="11"/>
        <v>0</v>
      </c>
      <c r="AL70" s="1037">
        <f t="shared" si="12"/>
        <v>0</v>
      </c>
      <c r="AM70" s="1037">
        <f t="shared" si="13"/>
        <v>0</v>
      </c>
      <c r="AN70" s="1037">
        <f t="shared" si="14"/>
        <v>0</v>
      </c>
      <c r="AO70" s="1037">
        <f t="shared" si="15"/>
        <v>0</v>
      </c>
      <c r="AP70" s="1037">
        <f t="shared" si="16"/>
        <v>0</v>
      </c>
      <c r="AQ70" s="1037">
        <f t="shared" si="17"/>
        <v>0</v>
      </c>
      <c r="AU70" s="220"/>
      <c r="AV70" s="220"/>
      <c r="AW70" s="220"/>
      <c r="AX70" s="220"/>
      <c r="AY70" s="1104"/>
    </row>
    <row r="71" spans="1:53" ht="23.25" hidden="1" customHeight="1">
      <c r="A71" s="124">
        <v>27</v>
      </c>
      <c r="B71" s="273">
        <f>IF($L$2="","",IF($L$2="ORIGINAL",'ORIGINAL BUDGET'!$B71,IF($L$2="BR1",'BR1'!$B71,IF($L$2="BR2",'BR2'!$B71,IF($L$2="BR3",'BR3'!$B71)))))</f>
        <v>0</v>
      </c>
      <c r="C71" s="1028">
        <f>IF($L$2="","",IF($L$2="ORIGINAL",'ORIGINAL BUDGET'!$C71,IF($L$2="BR1",'BR1'!$C71,IF($L$2="BR2",'BR2'!$C71,IF($L$2="BR3",'BR3'!$C71)))))</f>
        <v>0</v>
      </c>
      <c r="D71" s="860" t="str">
        <f t="shared" si="18"/>
        <v/>
      </c>
      <c r="E71" s="404"/>
      <c r="F71" s="589"/>
      <c r="G71" s="845" t="str">
        <f t="shared" si="19"/>
        <v/>
      </c>
      <c r="H71" s="811">
        <f t="shared" si="10"/>
        <v>0</v>
      </c>
      <c r="I71" s="840"/>
      <c r="J71" s="811">
        <f t="shared" si="20"/>
        <v>0</v>
      </c>
      <c r="K71" s="843"/>
      <c r="L71" s="811">
        <f t="shared" si="21"/>
        <v>0</v>
      </c>
      <c r="M71" s="843"/>
      <c r="N71" s="811">
        <f t="shared" si="22"/>
        <v>0</v>
      </c>
      <c r="O71" s="843"/>
      <c r="P71" s="811">
        <f t="shared" si="26"/>
        <v>0</v>
      </c>
      <c r="Q71" s="843"/>
      <c r="R71" s="811">
        <f t="shared" si="27"/>
        <v>0</v>
      </c>
      <c r="S71" s="843"/>
      <c r="T71" s="811">
        <f t="shared" si="28"/>
        <v>0</v>
      </c>
      <c r="U71" s="149"/>
      <c r="V71" s="492" t="str">
        <f>IF(AND('BR3'!$K$2="ACTIVE",'BR3'!H71&gt;0),"Yes",IF(AND('BR2'!$K$2="ACTIVE",'BR2'!H71&gt;0),"Yes",IF(AND('BR1'!$K$2="ACTIVE",'BR1'!H71&gt;0),"Yes",IF(AND('ORIGINAL BUDGET'!$K$2="ACTIVE",'ORIGINAL BUDGET'!H71&gt;0),"Yes",""))))</f>
        <v/>
      </c>
      <c r="W71" s="493"/>
      <c r="X71" s="325" t="str">
        <f>IF(AND('BR3'!$K$2="ACTIVE",'BR3'!J71&gt;0),"Yes",IF(AND('BR2'!$K$2="ACTIVE",'BR2'!J71&gt;0),"Yes",IF(AND('BR1'!$K$2="ACTIVE",'BR1'!J71&gt;0),"Yes",IF(AND('ORIGINAL BUDGET'!$K$2="ACTIVE",'ORIGINAL BUDGET'!J71&gt;0),"Yes",""))))</f>
        <v/>
      </c>
      <c r="Y71" s="493"/>
      <c r="Z71" s="325" t="str">
        <f>IF(AND('BR3'!$K$2="ACTIVE",'BR3'!L71&gt;0),"Yes",IF(AND('BR2'!$K$2="ACTIVE",'BR2'!L71&gt;0),"Yes",IF(AND('BR1'!$K$2="ACTIVE",'BR1'!L71&gt;0),"Yes",IF(AND('ORIGINAL BUDGET'!$K$2="ACTIVE",'ORIGINAL BUDGET'!L71&gt;0),"Yes",""))))</f>
        <v/>
      </c>
      <c r="AA71" s="493"/>
      <c r="AB71" s="325" t="str">
        <f>IF(AND('BR3'!$K$2="ACTIVE",'BR3'!N71&gt;0),"Yes",IF(AND('BR2'!$K$2="ACTIVE",'BR2'!N71&gt;0),"Yes",IF(AND('BR1'!$K$2="ACTIVE",'BR1'!N71&gt;0),"Yes",IF(AND('ORIGINAL BUDGET'!$K$2="ACTIVE",'ORIGINAL BUDGET'!N71&gt;0),"Yes",""))))</f>
        <v/>
      </c>
      <c r="AC71" s="493"/>
      <c r="AD71" s="325" t="str">
        <f>IF(AND('BR3'!$K$2="ACTIVE",'BR3'!P71&gt;0),"Yes",IF(AND('BR2'!$K$2="ACTIVE",'BR2'!P71&gt;0),"Yes",IF(AND('BR1'!$K$2="ACTIVE",'BR1'!P71&gt;0),"Yes",IF(AND('ORIGINAL BUDGET'!$K$2="ACTIVE",'ORIGINAL BUDGET'!P71&gt;0),"Yes",""))))</f>
        <v/>
      </c>
      <c r="AE71" s="493"/>
      <c r="AF71" s="325" t="str">
        <f>IF(AND('BR3'!$K$2="ACTIVE",'BR3'!R71&gt;0),"Yes",IF(AND('BR2'!$K$2="ACTIVE",'BR2'!R71&gt;0),"Yes",IF(AND('BR1'!$K$2="ACTIVE",'BR1'!R71&gt;0),"Yes",IF(AND('ORIGINAL BUDGET'!$K$2="ACTIVE",'ORIGINAL BUDGET'!R71&gt;0),"Yes",""))))</f>
        <v/>
      </c>
      <c r="AG71" s="493"/>
      <c r="AH71" s="493" t="str">
        <f>IF(AND('BR3'!$K$2="ACTIVE",'BR3'!T71&gt;0),"Yes",IF(AND('BR2'!$K$2="ACTIVE",'BR2'!T71&gt;0),"Yes",IF(AND('BR1'!$K$2="ACTIVE",'BR1'!T71&gt;0),"Yes",IF(AND('ORIGINAL BUDGET'!$K$2="ACTIVE",'ORIGINAL BUDGET'!T71&gt;0),"Yes",""))))</f>
        <v/>
      </c>
      <c r="AI71" s="494"/>
      <c r="AJ71" s="218"/>
      <c r="AK71" s="448">
        <f t="shared" si="11"/>
        <v>0</v>
      </c>
      <c r="AL71" s="448">
        <f t="shared" si="12"/>
        <v>0</v>
      </c>
      <c r="AM71" s="448">
        <f t="shared" si="13"/>
        <v>0</v>
      </c>
      <c r="AN71" s="448">
        <f t="shared" si="14"/>
        <v>0</v>
      </c>
      <c r="AO71" s="448">
        <f t="shared" si="15"/>
        <v>0</v>
      </c>
      <c r="AP71" s="448">
        <f t="shared" si="16"/>
        <v>0</v>
      </c>
      <c r="AQ71" s="448">
        <f t="shared" si="17"/>
        <v>0</v>
      </c>
      <c r="AU71" s="220"/>
      <c r="AV71" s="220"/>
      <c r="AW71" s="220"/>
      <c r="AX71" s="220"/>
      <c r="AY71" s="1104"/>
    </row>
    <row r="72" spans="1:53" ht="23.25" hidden="1" customHeight="1">
      <c r="A72" s="124">
        <v>28</v>
      </c>
      <c r="B72" s="273">
        <f>IF($L$2="","",IF($L$2="ORIGINAL",'ORIGINAL BUDGET'!$B72,IF($L$2="BR1",'BR1'!$B72,IF($L$2="BR2",'BR2'!$B72,IF($L$2="BR3",'BR3'!$B72)))))</f>
        <v>0</v>
      </c>
      <c r="C72" s="1028">
        <f>IF($L$2="","",IF($L$2="ORIGINAL",'ORIGINAL BUDGET'!$C72,IF($L$2="BR1",'BR1'!$C72,IF($L$2="BR2",'BR2'!$C72,IF($L$2="BR3",'BR3'!$C72)))))</f>
        <v>0</v>
      </c>
      <c r="D72" s="860" t="str">
        <f t="shared" si="18"/>
        <v/>
      </c>
      <c r="E72" s="404"/>
      <c r="F72" s="589"/>
      <c r="G72" s="845" t="str">
        <f t="shared" si="19"/>
        <v/>
      </c>
      <c r="H72" s="811">
        <f t="shared" si="10"/>
        <v>0</v>
      </c>
      <c r="I72" s="840"/>
      <c r="J72" s="811">
        <f t="shared" si="20"/>
        <v>0</v>
      </c>
      <c r="K72" s="843"/>
      <c r="L72" s="811">
        <f t="shared" si="21"/>
        <v>0</v>
      </c>
      <c r="M72" s="843"/>
      <c r="N72" s="811">
        <f t="shared" si="22"/>
        <v>0</v>
      </c>
      <c r="O72" s="843"/>
      <c r="P72" s="811">
        <f t="shared" si="23"/>
        <v>0</v>
      </c>
      <c r="Q72" s="843"/>
      <c r="R72" s="811">
        <f t="shared" si="24"/>
        <v>0</v>
      </c>
      <c r="S72" s="843"/>
      <c r="T72" s="811">
        <f t="shared" si="25"/>
        <v>0</v>
      </c>
      <c r="U72" s="149"/>
      <c r="V72" s="492" t="str">
        <f>IF(AND('BR3'!$K$2="ACTIVE",'BR3'!H72&gt;0),"Yes",IF(AND('BR2'!$K$2="ACTIVE",'BR2'!H72&gt;0),"Yes",IF(AND('BR1'!$K$2="ACTIVE",'BR1'!H72&gt;0),"Yes",IF(AND('ORIGINAL BUDGET'!$K$2="ACTIVE",'ORIGINAL BUDGET'!H72&gt;0),"Yes",""))))</f>
        <v/>
      </c>
      <c r="W72" s="493"/>
      <c r="X72" s="325" t="str">
        <f>IF(AND('BR3'!$K$2="ACTIVE",'BR3'!J72&gt;0),"Yes",IF(AND('BR2'!$K$2="ACTIVE",'BR2'!J72&gt;0),"Yes",IF(AND('BR1'!$K$2="ACTIVE",'BR1'!J72&gt;0),"Yes",IF(AND('ORIGINAL BUDGET'!$K$2="ACTIVE",'ORIGINAL BUDGET'!J72&gt;0),"Yes",""))))</f>
        <v/>
      </c>
      <c r="Y72" s="493"/>
      <c r="Z72" s="325" t="str">
        <f>IF(AND('BR3'!$K$2="ACTIVE",'BR3'!L72&gt;0),"Yes",IF(AND('BR2'!$K$2="ACTIVE",'BR2'!L72&gt;0),"Yes",IF(AND('BR1'!$K$2="ACTIVE",'BR1'!L72&gt;0),"Yes",IF(AND('ORIGINAL BUDGET'!$K$2="ACTIVE",'ORIGINAL BUDGET'!L72&gt;0),"Yes",""))))</f>
        <v/>
      </c>
      <c r="AA72" s="493"/>
      <c r="AB72" s="325" t="str">
        <f>IF(AND('BR3'!$K$2="ACTIVE",'BR3'!N72&gt;0),"Yes",IF(AND('BR2'!$K$2="ACTIVE",'BR2'!N72&gt;0),"Yes",IF(AND('BR1'!$K$2="ACTIVE",'BR1'!N72&gt;0),"Yes",IF(AND('ORIGINAL BUDGET'!$K$2="ACTIVE",'ORIGINAL BUDGET'!N72&gt;0),"Yes",""))))</f>
        <v/>
      </c>
      <c r="AC72" s="493"/>
      <c r="AD72" s="325" t="str">
        <f>IF(AND('BR3'!$K$2="ACTIVE",'BR3'!P72&gt;0),"Yes",IF(AND('BR2'!$K$2="ACTIVE",'BR2'!P72&gt;0),"Yes",IF(AND('BR1'!$K$2="ACTIVE",'BR1'!P72&gt;0),"Yes",IF(AND('ORIGINAL BUDGET'!$K$2="ACTIVE",'ORIGINAL BUDGET'!P72&gt;0),"Yes",""))))</f>
        <v/>
      </c>
      <c r="AE72" s="493"/>
      <c r="AF72" s="325" t="str">
        <f>IF(AND('BR3'!$K$2="ACTIVE",'BR3'!R72&gt;0),"Yes",IF(AND('BR2'!$K$2="ACTIVE",'BR2'!R72&gt;0),"Yes",IF(AND('BR1'!$K$2="ACTIVE",'BR1'!R72&gt;0),"Yes",IF(AND('ORIGINAL BUDGET'!$K$2="ACTIVE",'ORIGINAL BUDGET'!R72&gt;0),"Yes",""))))</f>
        <v/>
      </c>
      <c r="AG72" s="493"/>
      <c r="AH72" s="493" t="str">
        <f>IF(AND('BR3'!$K$2="ACTIVE",'BR3'!T72&gt;0),"Yes",IF(AND('BR2'!$K$2="ACTIVE",'BR2'!T72&gt;0),"Yes",IF(AND('BR1'!$K$2="ACTIVE",'BR1'!T72&gt;0),"Yes",IF(AND('ORIGINAL BUDGET'!$K$2="ACTIVE",'ORIGINAL BUDGET'!T72&gt;0),"Yes",""))))</f>
        <v/>
      </c>
      <c r="AI72" s="494"/>
      <c r="AJ72" s="218"/>
      <c r="AK72" s="448">
        <f t="shared" si="11"/>
        <v>0</v>
      </c>
      <c r="AL72" s="448">
        <f t="shared" si="12"/>
        <v>0</v>
      </c>
      <c r="AM72" s="448">
        <f t="shared" si="13"/>
        <v>0</v>
      </c>
      <c r="AN72" s="448">
        <f t="shared" si="14"/>
        <v>0</v>
      </c>
      <c r="AO72" s="448">
        <f t="shared" si="15"/>
        <v>0</v>
      </c>
      <c r="AP72" s="448">
        <f t="shared" si="16"/>
        <v>0</v>
      </c>
      <c r="AQ72" s="448">
        <f t="shared" si="17"/>
        <v>0</v>
      </c>
      <c r="AU72" s="220"/>
      <c r="AV72" s="220"/>
      <c r="AW72" s="220"/>
      <c r="AX72" s="220"/>
      <c r="AY72" s="1104"/>
    </row>
    <row r="73" spans="1:53" ht="23.25" hidden="1" customHeight="1">
      <c r="A73" s="124">
        <v>29</v>
      </c>
      <c r="B73" s="273">
        <f>IF($L$2="","",IF($L$2="ORIGINAL",'ORIGINAL BUDGET'!$B73,IF($L$2="BR1",'BR1'!$B73,IF($L$2="BR2",'BR2'!$B73,IF($L$2="BR3",'BR3'!$B73)))))</f>
        <v>0</v>
      </c>
      <c r="C73" s="1028">
        <f>IF($L$2="","",IF($L$2="ORIGINAL",'ORIGINAL BUDGET'!$C73,IF($L$2="BR1",'BR1'!$C73,IF($L$2="BR2",'BR2'!$C73,IF($L$2="BR3",'BR3'!$C73)))))</f>
        <v>0</v>
      </c>
      <c r="D73" s="860" t="str">
        <f t="shared" si="18"/>
        <v/>
      </c>
      <c r="E73" s="404"/>
      <c r="F73" s="589"/>
      <c r="G73" s="845" t="str">
        <f t="shared" si="19"/>
        <v/>
      </c>
      <c r="H73" s="811">
        <f t="shared" si="10"/>
        <v>0</v>
      </c>
      <c r="I73" s="840"/>
      <c r="J73" s="811">
        <f t="shared" si="20"/>
        <v>0</v>
      </c>
      <c r="K73" s="843"/>
      <c r="L73" s="811">
        <f t="shared" si="21"/>
        <v>0</v>
      </c>
      <c r="M73" s="843"/>
      <c r="N73" s="811">
        <f t="shared" si="22"/>
        <v>0</v>
      </c>
      <c r="O73" s="843"/>
      <c r="P73" s="811">
        <f t="shared" si="23"/>
        <v>0</v>
      </c>
      <c r="Q73" s="843"/>
      <c r="R73" s="811">
        <f t="shared" si="24"/>
        <v>0</v>
      </c>
      <c r="S73" s="843"/>
      <c r="T73" s="811">
        <f t="shared" si="25"/>
        <v>0</v>
      </c>
      <c r="U73" s="149"/>
      <c r="V73" s="492" t="str">
        <f>IF(AND('BR3'!$K$2="ACTIVE",'BR3'!H73&gt;0),"Yes",IF(AND('BR2'!$K$2="ACTIVE",'BR2'!H73&gt;0),"Yes",IF(AND('BR1'!$K$2="ACTIVE",'BR1'!H73&gt;0),"Yes",IF(AND('ORIGINAL BUDGET'!$K$2="ACTIVE",'ORIGINAL BUDGET'!H73&gt;0),"Yes",""))))</f>
        <v/>
      </c>
      <c r="W73" s="493"/>
      <c r="X73" s="325" t="str">
        <f>IF(AND('BR3'!$K$2="ACTIVE",'BR3'!J73&gt;0),"Yes",IF(AND('BR2'!$K$2="ACTIVE",'BR2'!J73&gt;0),"Yes",IF(AND('BR1'!$K$2="ACTIVE",'BR1'!J73&gt;0),"Yes",IF(AND('ORIGINAL BUDGET'!$K$2="ACTIVE",'ORIGINAL BUDGET'!J73&gt;0),"Yes",""))))</f>
        <v/>
      </c>
      <c r="Y73" s="493"/>
      <c r="Z73" s="325" t="str">
        <f>IF(AND('BR3'!$K$2="ACTIVE",'BR3'!L73&gt;0),"Yes",IF(AND('BR2'!$K$2="ACTIVE",'BR2'!L73&gt;0),"Yes",IF(AND('BR1'!$K$2="ACTIVE",'BR1'!L73&gt;0),"Yes",IF(AND('ORIGINAL BUDGET'!$K$2="ACTIVE",'ORIGINAL BUDGET'!L73&gt;0),"Yes",""))))</f>
        <v/>
      </c>
      <c r="AA73" s="493"/>
      <c r="AB73" s="325" t="str">
        <f>IF(AND('BR3'!$K$2="ACTIVE",'BR3'!N73&gt;0),"Yes",IF(AND('BR2'!$K$2="ACTIVE",'BR2'!N73&gt;0),"Yes",IF(AND('BR1'!$K$2="ACTIVE",'BR1'!N73&gt;0),"Yes",IF(AND('ORIGINAL BUDGET'!$K$2="ACTIVE",'ORIGINAL BUDGET'!N73&gt;0),"Yes",""))))</f>
        <v/>
      </c>
      <c r="AC73" s="493"/>
      <c r="AD73" s="325" t="str">
        <f>IF(AND('BR3'!$K$2="ACTIVE",'BR3'!P73&gt;0),"Yes",IF(AND('BR2'!$K$2="ACTIVE",'BR2'!P73&gt;0),"Yes",IF(AND('BR1'!$K$2="ACTIVE",'BR1'!P73&gt;0),"Yes",IF(AND('ORIGINAL BUDGET'!$K$2="ACTIVE",'ORIGINAL BUDGET'!P73&gt;0),"Yes",""))))</f>
        <v/>
      </c>
      <c r="AE73" s="493"/>
      <c r="AF73" s="325" t="str">
        <f>IF(AND('BR3'!$K$2="ACTIVE",'BR3'!R73&gt;0),"Yes",IF(AND('BR2'!$K$2="ACTIVE",'BR2'!R73&gt;0),"Yes",IF(AND('BR1'!$K$2="ACTIVE",'BR1'!R73&gt;0),"Yes",IF(AND('ORIGINAL BUDGET'!$K$2="ACTIVE",'ORIGINAL BUDGET'!R73&gt;0),"Yes",""))))</f>
        <v/>
      </c>
      <c r="AG73" s="493"/>
      <c r="AH73" s="493" t="str">
        <f>IF(AND('BR3'!$K$2="ACTIVE",'BR3'!T73&gt;0),"Yes",IF(AND('BR2'!$K$2="ACTIVE",'BR2'!T73&gt;0),"Yes",IF(AND('BR1'!$K$2="ACTIVE",'BR1'!T73&gt;0),"Yes",IF(AND('ORIGINAL BUDGET'!$K$2="ACTIVE",'ORIGINAL BUDGET'!T73&gt;0),"Yes",""))))</f>
        <v/>
      </c>
      <c r="AI73" s="494"/>
      <c r="AJ73" s="218"/>
      <c r="AK73" s="448">
        <f t="shared" si="11"/>
        <v>0</v>
      </c>
      <c r="AL73" s="448">
        <f t="shared" si="12"/>
        <v>0</v>
      </c>
      <c r="AM73" s="448">
        <f t="shared" si="13"/>
        <v>0</v>
      </c>
      <c r="AN73" s="448">
        <f t="shared" si="14"/>
        <v>0</v>
      </c>
      <c r="AO73" s="448">
        <f t="shared" si="15"/>
        <v>0</v>
      </c>
      <c r="AP73" s="448">
        <f t="shared" si="16"/>
        <v>0</v>
      </c>
      <c r="AQ73" s="448">
        <f t="shared" si="17"/>
        <v>0</v>
      </c>
      <c r="AU73" s="220"/>
      <c r="AV73" s="220"/>
      <c r="AW73" s="220"/>
      <c r="AX73" s="220"/>
      <c r="AY73" s="1104"/>
    </row>
    <row r="74" spans="1:53" ht="23.25" hidden="1" customHeight="1">
      <c r="A74" s="124">
        <v>30</v>
      </c>
      <c r="B74" s="273">
        <f>IF($L$2="","",IF($L$2="ORIGINAL",'ORIGINAL BUDGET'!$B74,IF($L$2="BR1",'BR1'!$B74,IF($L$2="BR2",'BR2'!$B74,IF($L$2="BR3",'BR3'!$B74)))))</f>
        <v>0</v>
      </c>
      <c r="C74" s="1028">
        <f>IF($L$2="","",IF($L$2="ORIGINAL",'ORIGINAL BUDGET'!$C74,IF($L$2="BR1",'BR1'!$C74,IF($L$2="BR2",'BR2'!$C74,IF($L$2="BR3",'BR3'!$C74)))))</f>
        <v>0</v>
      </c>
      <c r="D74" s="860" t="str">
        <f t="shared" si="18"/>
        <v/>
      </c>
      <c r="E74" s="404"/>
      <c r="F74" s="589"/>
      <c r="G74" s="845" t="str">
        <f t="shared" si="19"/>
        <v/>
      </c>
      <c r="H74" s="811">
        <f t="shared" si="10"/>
        <v>0</v>
      </c>
      <c r="I74" s="840"/>
      <c r="J74" s="811">
        <f t="shared" si="20"/>
        <v>0</v>
      </c>
      <c r="K74" s="843"/>
      <c r="L74" s="811">
        <f t="shared" si="21"/>
        <v>0</v>
      </c>
      <c r="M74" s="843"/>
      <c r="N74" s="811">
        <f t="shared" si="22"/>
        <v>0</v>
      </c>
      <c r="O74" s="843"/>
      <c r="P74" s="811">
        <f t="shared" si="23"/>
        <v>0</v>
      </c>
      <c r="Q74" s="843"/>
      <c r="R74" s="811">
        <f t="shared" si="24"/>
        <v>0</v>
      </c>
      <c r="S74" s="843"/>
      <c r="T74" s="811">
        <f t="shared" si="25"/>
        <v>0</v>
      </c>
      <c r="U74" s="149"/>
      <c r="V74" s="492" t="str">
        <f>IF(AND('BR3'!$K$2="ACTIVE",'BR3'!H74&gt;0),"Yes",IF(AND('BR2'!$K$2="ACTIVE",'BR2'!H74&gt;0),"Yes",IF(AND('BR1'!$K$2="ACTIVE",'BR1'!H74&gt;0),"Yes",IF(AND('ORIGINAL BUDGET'!$K$2="ACTIVE",'ORIGINAL BUDGET'!H74&gt;0),"Yes",""))))</f>
        <v/>
      </c>
      <c r="W74" s="493"/>
      <c r="X74" s="325" t="str">
        <f>IF(AND('BR3'!$K$2="ACTIVE",'BR3'!J74&gt;0),"Yes",IF(AND('BR2'!$K$2="ACTIVE",'BR2'!J74&gt;0),"Yes",IF(AND('BR1'!$K$2="ACTIVE",'BR1'!J74&gt;0),"Yes",IF(AND('ORIGINAL BUDGET'!$K$2="ACTIVE",'ORIGINAL BUDGET'!J74&gt;0),"Yes",""))))</f>
        <v/>
      </c>
      <c r="Y74" s="493"/>
      <c r="Z74" s="325" t="str">
        <f>IF(AND('BR3'!$K$2="ACTIVE",'BR3'!L74&gt;0),"Yes",IF(AND('BR2'!$K$2="ACTIVE",'BR2'!L74&gt;0),"Yes",IF(AND('BR1'!$K$2="ACTIVE",'BR1'!L74&gt;0),"Yes",IF(AND('ORIGINAL BUDGET'!$K$2="ACTIVE",'ORIGINAL BUDGET'!L74&gt;0),"Yes",""))))</f>
        <v/>
      </c>
      <c r="AA74" s="493"/>
      <c r="AB74" s="325" t="str">
        <f>IF(AND('BR3'!$K$2="ACTIVE",'BR3'!N74&gt;0),"Yes",IF(AND('BR2'!$K$2="ACTIVE",'BR2'!N74&gt;0),"Yes",IF(AND('BR1'!$K$2="ACTIVE",'BR1'!N74&gt;0),"Yes",IF(AND('ORIGINAL BUDGET'!$K$2="ACTIVE",'ORIGINAL BUDGET'!N74&gt;0),"Yes",""))))</f>
        <v/>
      </c>
      <c r="AC74" s="493"/>
      <c r="AD74" s="325" t="str">
        <f>IF(AND('BR3'!$K$2="ACTIVE",'BR3'!P74&gt;0),"Yes",IF(AND('BR2'!$K$2="ACTIVE",'BR2'!P74&gt;0),"Yes",IF(AND('BR1'!$K$2="ACTIVE",'BR1'!P74&gt;0),"Yes",IF(AND('ORIGINAL BUDGET'!$K$2="ACTIVE",'ORIGINAL BUDGET'!P74&gt;0),"Yes",""))))</f>
        <v/>
      </c>
      <c r="AE74" s="493"/>
      <c r="AF74" s="325" t="str">
        <f>IF(AND('BR3'!$K$2="ACTIVE",'BR3'!R74&gt;0),"Yes",IF(AND('BR2'!$K$2="ACTIVE",'BR2'!R74&gt;0),"Yes",IF(AND('BR1'!$K$2="ACTIVE",'BR1'!R74&gt;0),"Yes",IF(AND('ORIGINAL BUDGET'!$K$2="ACTIVE",'ORIGINAL BUDGET'!R74&gt;0),"Yes",""))))</f>
        <v/>
      </c>
      <c r="AG74" s="493"/>
      <c r="AH74" s="493" t="str">
        <f>IF(AND('BR3'!$K$2="ACTIVE",'BR3'!T74&gt;0),"Yes",IF(AND('BR2'!$K$2="ACTIVE",'BR2'!T74&gt;0),"Yes",IF(AND('BR1'!$K$2="ACTIVE",'BR1'!T74&gt;0),"Yes",IF(AND('ORIGINAL BUDGET'!$K$2="ACTIVE",'ORIGINAL BUDGET'!T74&gt;0),"Yes",""))))</f>
        <v/>
      </c>
      <c r="AI74" s="494"/>
      <c r="AJ74" s="218"/>
      <c r="AK74" s="448">
        <f t="shared" si="11"/>
        <v>0</v>
      </c>
      <c r="AL74" s="448">
        <f t="shared" si="12"/>
        <v>0</v>
      </c>
      <c r="AM74" s="448">
        <f t="shared" si="13"/>
        <v>0</v>
      </c>
      <c r="AN74" s="448">
        <f t="shared" si="14"/>
        <v>0</v>
      </c>
      <c r="AO74" s="448">
        <f t="shared" si="15"/>
        <v>0</v>
      </c>
      <c r="AP74" s="448">
        <f t="shared" si="16"/>
        <v>0</v>
      </c>
      <c r="AQ74" s="448">
        <f t="shared" si="17"/>
        <v>0</v>
      </c>
      <c r="AU74" s="219"/>
      <c r="AV74" s="219"/>
      <c r="AW74" s="219"/>
      <c r="AX74" s="219"/>
      <c r="AY74" s="1104"/>
    </row>
    <row r="75" spans="1:53" ht="23.25" hidden="1" customHeight="1">
      <c r="A75" s="124">
        <v>31</v>
      </c>
      <c r="B75" s="273">
        <f>IF($L$2="","",IF($L$2="ORIGINAL",'ORIGINAL BUDGET'!$B75,IF($L$2="BR1",'BR1'!$B75,IF($L$2="BR2",'BR2'!$B75,IF($L$2="BR3",'BR3'!$B75)))))</f>
        <v>0</v>
      </c>
      <c r="C75" s="1028">
        <f>IF($L$2="","",IF($L$2="ORIGINAL",'ORIGINAL BUDGET'!$C75,IF($L$2="BR1",'BR1'!$C75,IF($L$2="BR2",'BR2'!$C75,IF($L$2="BR3",'BR3'!$C75)))))</f>
        <v>0</v>
      </c>
      <c r="D75" s="860" t="str">
        <f t="shared" si="18"/>
        <v/>
      </c>
      <c r="E75" s="404"/>
      <c r="F75" s="589"/>
      <c r="G75" s="845" t="str">
        <f t="shared" si="19"/>
        <v/>
      </c>
      <c r="H75" s="811">
        <f t="shared" si="10"/>
        <v>0</v>
      </c>
      <c r="I75" s="840"/>
      <c r="J75" s="811">
        <f t="shared" si="20"/>
        <v>0</v>
      </c>
      <c r="K75" s="843"/>
      <c r="L75" s="811">
        <f t="shared" si="21"/>
        <v>0</v>
      </c>
      <c r="M75" s="843"/>
      <c r="N75" s="811">
        <f t="shared" si="22"/>
        <v>0</v>
      </c>
      <c r="O75" s="843"/>
      <c r="P75" s="811">
        <f t="shared" si="23"/>
        <v>0</v>
      </c>
      <c r="Q75" s="843"/>
      <c r="R75" s="811">
        <f t="shared" si="24"/>
        <v>0</v>
      </c>
      <c r="S75" s="843"/>
      <c r="T75" s="811">
        <f t="shared" si="25"/>
        <v>0</v>
      </c>
      <c r="U75" s="149"/>
      <c r="V75" s="492" t="str">
        <f>IF(AND('BR3'!$K$2="ACTIVE",'BR3'!H75&gt;0),"Yes",IF(AND('BR2'!$K$2="ACTIVE",'BR2'!H75&gt;0),"Yes",IF(AND('BR1'!$K$2="ACTIVE",'BR1'!H75&gt;0),"Yes",IF(AND('ORIGINAL BUDGET'!$K$2="ACTIVE",'ORIGINAL BUDGET'!H75&gt;0),"Yes",""))))</f>
        <v/>
      </c>
      <c r="W75" s="493"/>
      <c r="X75" s="325" t="str">
        <f>IF(AND('BR3'!$K$2="ACTIVE",'BR3'!J75&gt;0),"Yes",IF(AND('BR2'!$K$2="ACTIVE",'BR2'!J75&gt;0),"Yes",IF(AND('BR1'!$K$2="ACTIVE",'BR1'!J75&gt;0),"Yes",IF(AND('ORIGINAL BUDGET'!$K$2="ACTIVE",'ORIGINAL BUDGET'!J75&gt;0),"Yes",""))))</f>
        <v/>
      </c>
      <c r="Y75" s="493"/>
      <c r="Z75" s="325" t="str">
        <f>IF(AND('BR3'!$K$2="ACTIVE",'BR3'!L75&gt;0),"Yes",IF(AND('BR2'!$K$2="ACTIVE",'BR2'!L75&gt;0),"Yes",IF(AND('BR1'!$K$2="ACTIVE",'BR1'!L75&gt;0),"Yes",IF(AND('ORIGINAL BUDGET'!$K$2="ACTIVE",'ORIGINAL BUDGET'!L75&gt;0),"Yes",""))))</f>
        <v/>
      </c>
      <c r="AA75" s="493"/>
      <c r="AB75" s="325" t="str">
        <f>IF(AND('BR3'!$K$2="ACTIVE",'BR3'!N75&gt;0),"Yes",IF(AND('BR2'!$K$2="ACTIVE",'BR2'!N75&gt;0),"Yes",IF(AND('BR1'!$K$2="ACTIVE",'BR1'!N75&gt;0),"Yes",IF(AND('ORIGINAL BUDGET'!$K$2="ACTIVE",'ORIGINAL BUDGET'!N75&gt;0),"Yes",""))))</f>
        <v/>
      </c>
      <c r="AC75" s="493"/>
      <c r="AD75" s="325" t="str">
        <f>IF(AND('BR3'!$K$2="ACTIVE",'BR3'!P75&gt;0),"Yes",IF(AND('BR2'!$K$2="ACTIVE",'BR2'!P75&gt;0),"Yes",IF(AND('BR1'!$K$2="ACTIVE",'BR1'!P75&gt;0),"Yes",IF(AND('ORIGINAL BUDGET'!$K$2="ACTIVE",'ORIGINAL BUDGET'!P75&gt;0),"Yes",""))))</f>
        <v/>
      </c>
      <c r="AE75" s="493"/>
      <c r="AF75" s="325" t="str">
        <f>IF(AND('BR3'!$K$2="ACTIVE",'BR3'!R75&gt;0),"Yes",IF(AND('BR2'!$K$2="ACTIVE",'BR2'!R75&gt;0),"Yes",IF(AND('BR1'!$K$2="ACTIVE",'BR1'!R75&gt;0),"Yes",IF(AND('ORIGINAL BUDGET'!$K$2="ACTIVE",'ORIGINAL BUDGET'!R75&gt;0),"Yes",""))))</f>
        <v/>
      </c>
      <c r="AG75" s="493"/>
      <c r="AH75" s="493" t="str">
        <f>IF(AND('BR3'!$K$2="ACTIVE",'BR3'!T75&gt;0),"Yes",IF(AND('BR2'!$K$2="ACTIVE",'BR2'!T75&gt;0),"Yes",IF(AND('BR1'!$K$2="ACTIVE",'BR1'!T75&gt;0),"Yes",IF(AND('ORIGINAL BUDGET'!$K$2="ACTIVE",'ORIGINAL BUDGET'!T75&gt;0),"Yes",""))))</f>
        <v/>
      </c>
      <c r="AI75" s="494"/>
      <c r="AJ75" s="218"/>
      <c r="AK75" s="448">
        <f t="shared" si="11"/>
        <v>0</v>
      </c>
      <c r="AL75" s="448">
        <f t="shared" si="12"/>
        <v>0</v>
      </c>
      <c r="AM75" s="448">
        <f t="shared" si="13"/>
        <v>0</v>
      </c>
      <c r="AN75" s="448">
        <f t="shared" si="14"/>
        <v>0</v>
      </c>
      <c r="AO75" s="448">
        <f t="shared" si="15"/>
        <v>0</v>
      </c>
      <c r="AP75" s="448">
        <f t="shared" si="16"/>
        <v>0</v>
      </c>
      <c r="AQ75" s="448">
        <f t="shared" si="17"/>
        <v>0</v>
      </c>
      <c r="AU75" s="220"/>
      <c r="AV75" s="220"/>
      <c r="AW75" s="220"/>
      <c r="AX75" s="220"/>
      <c r="AY75" s="1104"/>
    </row>
    <row r="76" spans="1:53" ht="23.25" hidden="1" customHeight="1">
      <c r="A76" s="124">
        <v>32</v>
      </c>
      <c r="B76" s="273">
        <f>IF($L$2="","",IF($L$2="ORIGINAL",'ORIGINAL BUDGET'!$B76,IF($L$2="BR1",'BR1'!$B76,IF($L$2="BR2",'BR2'!$B76,IF($L$2="BR3",'BR3'!$B76)))))</f>
        <v>0</v>
      </c>
      <c r="C76" s="1028">
        <f>IF($L$2="","",IF($L$2="ORIGINAL",'ORIGINAL BUDGET'!$C76,IF($L$2="BR1",'BR1'!$C76,IF($L$2="BR2",'BR2'!$C76,IF($L$2="BR3",'BR3'!$C76)))))</f>
        <v>0</v>
      </c>
      <c r="D76" s="860" t="str">
        <f t="shared" si="18"/>
        <v/>
      </c>
      <c r="E76" s="404"/>
      <c r="F76" s="589"/>
      <c r="G76" s="845" t="str">
        <f t="shared" si="19"/>
        <v/>
      </c>
      <c r="H76" s="811">
        <f t="shared" si="10"/>
        <v>0</v>
      </c>
      <c r="I76" s="840"/>
      <c r="J76" s="811">
        <f t="shared" si="20"/>
        <v>0</v>
      </c>
      <c r="K76" s="843"/>
      <c r="L76" s="811">
        <f t="shared" si="21"/>
        <v>0</v>
      </c>
      <c r="M76" s="843"/>
      <c r="N76" s="811">
        <f t="shared" si="22"/>
        <v>0</v>
      </c>
      <c r="O76" s="843"/>
      <c r="P76" s="811">
        <f t="shared" si="23"/>
        <v>0</v>
      </c>
      <c r="Q76" s="843"/>
      <c r="R76" s="811">
        <f t="shared" si="24"/>
        <v>0</v>
      </c>
      <c r="S76" s="843"/>
      <c r="T76" s="811">
        <f t="shared" si="25"/>
        <v>0</v>
      </c>
      <c r="U76" s="149"/>
      <c r="V76" s="492" t="str">
        <f>IF(AND('BR3'!$K$2="ACTIVE",'BR3'!H76&gt;0),"Yes",IF(AND('BR2'!$K$2="ACTIVE",'BR2'!H76&gt;0),"Yes",IF(AND('BR1'!$K$2="ACTIVE",'BR1'!H76&gt;0),"Yes",IF(AND('ORIGINAL BUDGET'!$K$2="ACTIVE",'ORIGINAL BUDGET'!H76&gt;0),"Yes",""))))</f>
        <v/>
      </c>
      <c r="W76" s="493"/>
      <c r="X76" s="325" t="str">
        <f>IF(AND('BR3'!$K$2="ACTIVE",'BR3'!J76&gt;0),"Yes",IF(AND('BR2'!$K$2="ACTIVE",'BR2'!J76&gt;0),"Yes",IF(AND('BR1'!$K$2="ACTIVE",'BR1'!J76&gt;0),"Yes",IF(AND('ORIGINAL BUDGET'!$K$2="ACTIVE",'ORIGINAL BUDGET'!J76&gt;0),"Yes",""))))</f>
        <v/>
      </c>
      <c r="Y76" s="493"/>
      <c r="Z76" s="325" t="str">
        <f>IF(AND('BR3'!$K$2="ACTIVE",'BR3'!L76&gt;0),"Yes",IF(AND('BR2'!$K$2="ACTIVE",'BR2'!L76&gt;0),"Yes",IF(AND('BR1'!$K$2="ACTIVE",'BR1'!L76&gt;0),"Yes",IF(AND('ORIGINAL BUDGET'!$K$2="ACTIVE",'ORIGINAL BUDGET'!L76&gt;0),"Yes",""))))</f>
        <v/>
      </c>
      <c r="AA76" s="493"/>
      <c r="AB76" s="325" t="str">
        <f>IF(AND('BR3'!$K$2="ACTIVE",'BR3'!N76&gt;0),"Yes",IF(AND('BR2'!$K$2="ACTIVE",'BR2'!N76&gt;0),"Yes",IF(AND('BR1'!$K$2="ACTIVE",'BR1'!N76&gt;0),"Yes",IF(AND('ORIGINAL BUDGET'!$K$2="ACTIVE",'ORIGINAL BUDGET'!N76&gt;0),"Yes",""))))</f>
        <v/>
      </c>
      <c r="AC76" s="493"/>
      <c r="AD76" s="325" t="str">
        <f>IF(AND('BR3'!$K$2="ACTIVE",'BR3'!P76&gt;0),"Yes",IF(AND('BR2'!$K$2="ACTIVE",'BR2'!P76&gt;0),"Yes",IF(AND('BR1'!$K$2="ACTIVE",'BR1'!P76&gt;0),"Yes",IF(AND('ORIGINAL BUDGET'!$K$2="ACTIVE",'ORIGINAL BUDGET'!P76&gt;0),"Yes",""))))</f>
        <v/>
      </c>
      <c r="AE76" s="493"/>
      <c r="AF76" s="325" t="str">
        <f>IF(AND('BR3'!$K$2="ACTIVE",'BR3'!R76&gt;0),"Yes",IF(AND('BR2'!$K$2="ACTIVE",'BR2'!R76&gt;0),"Yes",IF(AND('BR1'!$K$2="ACTIVE",'BR1'!R76&gt;0),"Yes",IF(AND('ORIGINAL BUDGET'!$K$2="ACTIVE",'ORIGINAL BUDGET'!R76&gt;0),"Yes",""))))</f>
        <v/>
      </c>
      <c r="AG76" s="493"/>
      <c r="AH76" s="493" t="str">
        <f>IF(AND('BR3'!$K$2="ACTIVE",'BR3'!T76&gt;0),"Yes",IF(AND('BR2'!$K$2="ACTIVE",'BR2'!T76&gt;0),"Yes",IF(AND('BR1'!$K$2="ACTIVE",'BR1'!T76&gt;0),"Yes",IF(AND('ORIGINAL BUDGET'!$K$2="ACTIVE",'ORIGINAL BUDGET'!T76&gt;0),"Yes",""))))</f>
        <v/>
      </c>
      <c r="AI76" s="494"/>
      <c r="AJ76" s="218"/>
      <c r="AK76" s="448">
        <f t="shared" si="11"/>
        <v>0</v>
      </c>
      <c r="AL76" s="448">
        <f t="shared" si="12"/>
        <v>0</v>
      </c>
      <c r="AM76" s="448">
        <f t="shared" si="13"/>
        <v>0</v>
      </c>
      <c r="AN76" s="448">
        <f t="shared" si="14"/>
        <v>0</v>
      </c>
      <c r="AO76" s="448">
        <f t="shared" si="15"/>
        <v>0</v>
      </c>
      <c r="AP76" s="448">
        <f t="shared" si="16"/>
        <v>0</v>
      </c>
      <c r="AQ76" s="448">
        <f t="shared" si="17"/>
        <v>0</v>
      </c>
      <c r="AU76" s="220"/>
      <c r="AV76" s="220"/>
      <c r="AW76" s="220"/>
      <c r="AX76" s="220"/>
      <c r="AY76" s="1104"/>
    </row>
    <row r="77" spans="1:53" ht="23.25" hidden="1" customHeight="1">
      <c r="A77" s="124">
        <v>33</v>
      </c>
      <c r="B77" s="273">
        <f>IF($L$2="","",IF($L$2="ORIGINAL",'ORIGINAL BUDGET'!$B77,IF($L$2="BR1",'BR1'!$B77,IF($L$2="BR2",'BR2'!$B77,IF($L$2="BR3",'BR3'!$B77)))))</f>
        <v>0</v>
      </c>
      <c r="C77" s="1028">
        <f>IF($L$2="","",IF($L$2="ORIGINAL",'ORIGINAL BUDGET'!$C77,IF($L$2="BR1",'BR1'!$C77,IF($L$2="BR2",'BR2'!$C77,IF($L$2="BR3",'BR3'!$C77)))))</f>
        <v>0</v>
      </c>
      <c r="D77" s="860" t="str">
        <f t="shared" si="18"/>
        <v/>
      </c>
      <c r="E77" s="404"/>
      <c r="F77" s="589"/>
      <c r="G77" s="845" t="str">
        <f t="shared" si="19"/>
        <v/>
      </c>
      <c r="H77" s="811">
        <f t="shared" si="10"/>
        <v>0</v>
      </c>
      <c r="I77" s="840"/>
      <c r="J77" s="811">
        <f t="shared" si="20"/>
        <v>0</v>
      </c>
      <c r="K77" s="843"/>
      <c r="L77" s="811">
        <f t="shared" si="21"/>
        <v>0</v>
      </c>
      <c r="M77" s="843"/>
      <c r="N77" s="811">
        <f t="shared" si="22"/>
        <v>0</v>
      </c>
      <c r="O77" s="843"/>
      <c r="P77" s="811">
        <f t="shared" si="23"/>
        <v>0</v>
      </c>
      <c r="Q77" s="843"/>
      <c r="R77" s="811">
        <f t="shared" si="24"/>
        <v>0</v>
      </c>
      <c r="S77" s="843"/>
      <c r="T77" s="811">
        <f t="shared" si="25"/>
        <v>0</v>
      </c>
      <c r="U77" s="149"/>
      <c r="V77" s="492" t="str">
        <f>IF(AND('BR3'!$K$2="ACTIVE",'BR3'!H77&gt;0),"Yes",IF(AND('BR2'!$K$2="ACTIVE",'BR2'!H77&gt;0),"Yes",IF(AND('BR1'!$K$2="ACTIVE",'BR1'!H77&gt;0),"Yes",IF(AND('ORIGINAL BUDGET'!$K$2="ACTIVE",'ORIGINAL BUDGET'!H77&gt;0),"Yes",""))))</f>
        <v/>
      </c>
      <c r="W77" s="493"/>
      <c r="X77" s="325" t="str">
        <f>IF(AND('BR3'!$K$2="ACTIVE",'BR3'!J77&gt;0),"Yes",IF(AND('BR2'!$K$2="ACTIVE",'BR2'!J77&gt;0),"Yes",IF(AND('BR1'!$K$2="ACTIVE",'BR1'!J77&gt;0),"Yes",IF(AND('ORIGINAL BUDGET'!$K$2="ACTIVE",'ORIGINAL BUDGET'!J77&gt;0),"Yes",""))))</f>
        <v/>
      </c>
      <c r="Y77" s="493"/>
      <c r="Z77" s="325" t="str">
        <f>IF(AND('BR3'!$K$2="ACTIVE",'BR3'!L77&gt;0),"Yes",IF(AND('BR2'!$K$2="ACTIVE",'BR2'!L77&gt;0),"Yes",IF(AND('BR1'!$K$2="ACTIVE",'BR1'!L77&gt;0),"Yes",IF(AND('ORIGINAL BUDGET'!$K$2="ACTIVE",'ORIGINAL BUDGET'!L77&gt;0),"Yes",""))))</f>
        <v/>
      </c>
      <c r="AA77" s="493"/>
      <c r="AB77" s="325" t="str">
        <f>IF(AND('BR3'!$K$2="ACTIVE",'BR3'!N77&gt;0),"Yes",IF(AND('BR2'!$K$2="ACTIVE",'BR2'!N77&gt;0),"Yes",IF(AND('BR1'!$K$2="ACTIVE",'BR1'!N77&gt;0),"Yes",IF(AND('ORIGINAL BUDGET'!$K$2="ACTIVE",'ORIGINAL BUDGET'!N77&gt;0),"Yes",""))))</f>
        <v/>
      </c>
      <c r="AC77" s="493"/>
      <c r="AD77" s="325" t="str">
        <f>IF(AND('BR3'!$K$2="ACTIVE",'BR3'!P77&gt;0),"Yes",IF(AND('BR2'!$K$2="ACTIVE",'BR2'!P77&gt;0),"Yes",IF(AND('BR1'!$K$2="ACTIVE",'BR1'!P77&gt;0),"Yes",IF(AND('ORIGINAL BUDGET'!$K$2="ACTIVE",'ORIGINAL BUDGET'!P77&gt;0),"Yes",""))))</f>
        <v/>
      </c>
      <c r="AE77" s="493"/>
      <c r="AF77" s="325" t="str">
        <f>IF(AND('BR3'!$K$2="ACTIVE",'BR3'!R77&gt;0),"Yes",IF(AND('BR2'!$K$2="ACTIVE",'BR2'!R77&gt;0),"Yes",IF(AND('BR1'!$K$2="ACTIVE",'BR1'!R77&gt;0),"Yes",IF(AND('ORIGINAL BUDGET'!$K$2="ACTIVE",'ORIGINAL BUDGET'!R77&gt;0),"Yes",""))))</f>
        <v/>
      </c>
      <c r="AG77" s="493"/>
      <c r="AH77" s="493" t="str">
        <f>IF(AND('BR3'!$K$2="ACTIVE",'BR3'!T77&gt;0),"Yes",IF(AND('BR2'!$K$2="ACTIVE",'BR2'!T77&gt;0),"Yes",IF(AND('BR1'!$K$2="ACTIVE",'BR1'!T77&gt;0),"Yes",IF(AND('ORIGINAL BUDGET'!$K$2="ACTIVE",'ORIGINAL BUDGET'!T77&gt;0),"Yes",""))))</f>
        <v/>
      </c>
      <c r="AI77" s="494"/>
      <c r="AJ77" s="218"/>
      <c r="AK77" s="448">
        <f t="shared" ref="AK77:AK94" si="29">$E77*$G77</f>
        <v>0</v>
      </c>
      <c r="AL77" s="448">
        <f t="shared" ref="AL77:AL94" si="30">$E77*$I77</f>
        <v>0</v>
      </c>
      <c r="AM77" s="448">
        <f t="shared" ref="AM77:AM94" si="31">$E77*$K77</f>
        <v>0</v>
      </c>
      <c r="AN77" s="448">
        <f t="shared" ref="AN77:AN94" si="32">$E77*$M77</f>
        <v>0</v>
      </c>
      <c r="AO77" s="448">
        <f t="shared" ref="AO77:AO94" si="33">$E77*$O77</f>
        <v>0</v>
      </c>
      <c r="AP77" s="448">
        <f t="shared" ref="AP77:AP94" si="34">$E77*$Q77</f>
        <v>0</v>
      </c>
      <c r="AQ77" s="448">
        <f t="shared" ref="AQ77:AQ94" si="35">$E77*$S77</f>
        <v>0</v>
      </c>
      <c r="AU77" s="220"/>
      <c r="AV77" s="220"/>
      <c r="AW77" s="220"/>
      <c r="AX77" s="220"/>
      <c r="AY77" s="1104"/>
    </row>
    <row r="78" spans="1:53" ht="23.25" hidden="1" customHeight="1">
      <c r="A78" s="124">
        <v>34</v>
      </c>
      <c r="B78" s="273">
        <f>IF($L$2="","",IF($L$2="ORIGINAL",'ORIGINAL BUDGET'!$B78,IF($L$2="BR1",'BR1'!$B78,IF($L$2="BR2",'BR2'!$B78,IF($L$2="BR3",'BR3'!$B78)))))</f>
        <v>0</v>
      </c>
      <c r="C78" s="1028">
        <f>IF($L$2="","",IF($L$2="ORIGINAL",'ORIGINAL BUDGET'!$C78,IF($L$2="BR1",'BR1'!$C78,IF($L$2="BR2",'BR2'!$C78,IF($L$2="BR3",'BR3'!$C78)))))</f>
        <v>0</v>
      </c>
      <c r="D78" s="860" t="str">
        <f t="shared" si="18"/>
        <v/>
      </c>
      <c r="E78" s="404"/>
      <c r="F78" s="589"/>
      <c r="G78" s="845" t="str">
        <f t="shared" si="19"/>
        <v/>
      </c>
      <c r="H78" s="811">
        <f t="shared" si="10"/>
        <v>0</v>
      </c>
      <c r="I78" s="840"/>
      <c r="J78" s="811">
        <f t="shared" si="20"/>
        <v>0</v>
      </c>
      <c r="K78" s="843"/>
      <c r="L78" s="811">
        <f t="shared" si="21"/>
        <v>0</v>
      </c>
      <c r="M78" s="843"/>
      <c r="N78" s="811">
        <f t="shared" si="22"/>
        <v>0</v>
      </c>
      <c r="O78" s="843"/>
      <c r="P78" s="811">
        <f t="shared" si="23"/>
        <v>0</v>
      </c>
      <c r="Q78" s="843"/>
      <c r="R78" s="811">
        <f t="shared" si="24"/>
        <v>0</v>
      </c>
      <c r="S78" s="843"/>
      <c r="T78" s="811">
        <f t="shared" si="25"/>
        <v>0</v>
      </c>
      <c r="U78" s="149"/>
      <c r="V78" s="492" t="str">
        <f>IF(AND('BR3'!$K$2="ACTIVE",'BR3'!H78&gt;0),"Yes",IF(AND('BR2'!$K$2="ACTIVE",'BR2'!H78&gt;0),"Yes",IF(AND('BR1'!$K$2="ACTIVE",'BR1'!H78&gt;0),"Yes",IF(AND('ORIGINAL BUDGET'!$K$2="ACTIVE",'ORIGINAL BUDGET'!H78&gt;0),"Yes",""))))</f>
        <v/>
      </c>
      <c r="W78" s="493"/>
      <c r="X78" s="325" t="str">
        <f>IF(AND('BR3'!$K$2="ACTIVE",'BR3'!J78&gt;0),"Yes",IF(AND('BR2'!$K$2="ACTIVE",'BR2'!J78&gt;0),"Yes",IF(AND('BR1'!$K$2="ACTIVE",'BR1'!J78&gt;0),"Yes",IF(AND('ORIGINAL BUDGET'!$K$2="ACTIVE",'ORIGINAL BUDGET'!J78&gt;0),"Yes",""))))</f>
        <v/>
      </c>
      <c r="Y78" s="493"/>
      <c r="Z78" s="325" t="str">
        <f>IF(AND('BR3'!$K$2="ACTIVE",'BR3'!L78&gt;0),"Yes",IF(AND('BR2'!$K$2="ACTIVE",'BR2'!L78&gt;0),"Yes",IF(AND('BR1'!$K$2="ACTIVE",'BR1'!L78&gt;0),"Yes",IF(AND('ORIGINAL BUDGET'!$K$2="ACTIVE",'ORIGINAL BUDGET'!L78&gt;0),"Yes",""))))</f>
        <v/>
      </c>
      <c r="AA78" s="493"/>
      <c r="AB78" s="325" t="str">
        <f>IF(AND('BR3'!$K$2="ACTIVE",'BR3'!N78&gt;0),"Yes",IF(AND('BR2'!$K$2="ACTIVE",'BR2'!N78&gt;0),"Yes",IF(AND('BR1'!$K$2="ACTIVE",'BR1'!N78&gt;0),"Yes",IF(AND('ORIGINAL BUDGET'!$K$2="ACTIVE",'ORIGINAL BUDGET'!N78&gt;0),"Yes",""))))</f>
        <v/>
      </c>
      <c r="AC78" s="493"/>
      <c r="AD78" s="325" t="str">
        <f>IF(AND('BR3'!$K$2="ACTIVE",'BR3'!P78&gt;0),"Yes",IF(AND('BR2'!$K$2="ACTIVE",'BR2'!P78&gt;0),"Yes",IF(AND('BR1'!$K$2="ACTIVE",'BR1'!P78&gt;0),"Yes",IF(AND('ORIGINAL BUDGET'!$K$2="ACTIVE",'ORIGINAL BUDGET'!P78&gt;0),"Yes",""))))</f>
        <v/>
      </c>
      <c r="AE78" s="493"/>
      <c r="AF78" s="325" t="str">
        <f>IF(AND('BR3'!$K$2="ACTIVE",'BR3'!R78&gt;0),"Yes",IF(AND('BR2'!$K$2="ACTIVE",'BR2'!R78&gt;0),"Yes",IF(AND('BR1'!$K$2="ACTIVE",'BR1'!R78&gt;0),"Yes",IF(AND('ORIGINAL BUDGET'!$K$2="ACTIVE",'ORIGINAL BUDGET'!R78&gt;0),"Yes",""))))</f>
        <v/>
      </c>
      <c r="AG78" s="493"/>
      <c r="AH78" s="493" t="str">
        <f>IF(AND('BR3'!$K$2="ACTIVE",'BR3'!T78&gt;0),"Yes",IF(AND('BR2'!$K$2="ACTIVE",'BR2'!T78&gt;0),"Yes",IF(AND('BR1'!$K$2="ACTIVE",'BR1'!T78&gt;0),"Yes",IF(AND('ORIGINAL BUDGET'!$K$2="ACTIVE",'ORIGINAL BUDGET'!T78&gt;0),"Yes",""))))</f>
        <v/>
      </c>
      <c r="AI78" s="494"/>
      <c r="AJ78" s="218"/>
      <c r="AK78" s="448">
        <f t="shared" si="29"/>
        <v>0</v>
      </c>
      <c r="AL78" s="448">
        <f t="shared" si="30"/>
        <v>0</v>
      </c>
      <c r="AM78" s="448">
        <f t="shared" si="31"/>
        <v>0</v>
      </c>
      <c r="AN78" s="448">
        <f t="shared" si="32"/>
        <v>0</v>
      </c>
      <c r="AO78" s="448">
        <f t="shared" si="33"/>
        <v>0</v>
      </c>
      <c r="AP78" s="448">
        <f t="shared" si="34"/>
        <v>0</v>
      </c>
      <c r="AQ78" s="448">
        <f t="shared" si="35"/>
        <v>0</v>
      </c>
      <c r="AU78" s="220"/>
      <c r="AV78" s="220"/>
      <c r="AW78" s="220"/>
      <c r="AX78" s="220"/>
      <c r="AY78" s="1104"/>
    </row>
    <row r="79" spans="1:53" ht="23.25" hidden="1" customHeight="1">
      <c r="A79" s="124">
        <v>35</v>
      </c>
      <c r="B79" s="273">
        <f>IF($L$2="","",IF($L$2="ORIGINAL",'ORIGINAL BUDGET'!$B79,IF($L$2="BR1",'BR1'!$B79,IF($L$2="BR2",'BR2'!$B79,IF($L$2="BR3",'BR3'!$B79)))))</f>
        <v>0</v>
      </c>
      <c r="C79" s="1028">
        <f>IF($L$2="","",IF($L$2="ORIGINAL",'ORIGINAL BUDGET'!$C79,IF($L$2="BR1",'BR1'!$C79,IF($L$2="BR2",'BR2'!$C79,IF($L$2="BR3",'BR3'!$C79)))))</f>
        <v>0</v>
      </c>
      <c r="D79" s="860" t="str">
        <f t="shared" si="18"/>
        <v/>
      </c>
      <c r="E79" s="404"/>
      <c r="F79" s="589"/>
      <c r="G79" s="845" t="str">
        <f t="shared" si="19"/>
        <v/>
      </c>
      <c r="H79" s="811">
        <f t="shared" si="10"/>
        <v>0</v>
      </c>
      <c r="I79" s="840"/>
      <c r="J79" s="811">
        <f t="shared" si="20"/>
        <v>0</v>
      </c>
      <c r="K79" s="843"/>
      <c r="L79" s="811">
        <f t="shared" si="21"/>
        <v>0</v>
      </c>
      <c r="M79" s="843"/>
      <c r="N79" s="811">
        <f t="shared" si="22"/>
        <v>0</v>
      </c>
      <c r="O79" s="843"/>
      <c r="P79" s="811">
        <f t="shared" si="23"/>
        <v>0</v>
      </c>
      <c r="Q79" s="843"/>
      <c r="R79" s="811">
        <f t="shared" si="24"/>
        <v>0</v>
      </c>
      <c r="S79" s="843"/>
      <c r="T79" s="811">
        <f t="shared" si="25"/>
        <v>0</v>
      </c>
      <c r="U79" s="149"/>
      <c r="V79" s="492" t="str">
        <f>IF(AND('BR3'!$K$2="ACTIVE",'BR3'!H79&gt;0),"Yes",IF(AND('BR2'!$K$2="ACTIVE",'BR2'!H79&gt;0),"Yes",IF(AND('BR1'!$K$2="ACTIVE",'BR1'!H79&gt;0),"Yes",IF(AND('ORIGINAL BUDGET'!$K$2="ACTIVE",'ORIGINAL BUDGET'!H79&gt;0),"Yes",""))))</f>
        <v/>
      </c>
      <c r="W79" s="493"/>
      <c r="X79" s="325" t="str">
        <f>IF(AND('BR3'!$K$2="ACTIVE",'BR3'!J79&gt;0),"Yes",IF(AND('BR2'!$K$2="ACTIVE",'BR2'!J79&gt;0),"Yes",IF(AND('BR1'!$K$2="ACTIVE",'BR1'!J79&gt;0),"Yes",IF(AND('ORIGINAL BUDGET'!$K$2="ACTIVE",'ORIGINAL BUDGET'!J79&gt;0),"Yes",""))))</f>
        <v/>
      </c>
      <c r="Y79" s="493"/>
      <c r="Z79" s="325" t="str">
        <f>IF(AND('BR3'!$K$2="ACTIVE",'BR3'!L79&gt;0),"Yes",IF(AND('BR2'!$K$2="ACTIVE",'BR2'!L79&gt;0),"Yes",IF(AND('BR1'!$K$2="ACTIVE",'BR1'!L79&gt;0),"Yes",IF(AND('ORIGINAL BUDGET'!$K$2="ACTIVE",'ORIGINAL BUDGET'!L79&gt;0),"Yes",""))))</f>
        <v/>
      </c>
      <c r="AA79" s="493"/>
      <c r="AB79" s="325" t="str">
        <f>IF(AND('BR3'!$K$2="ACTIVE",'BR3'!N79&gt;0),"Yes",IF(AND('BR2'!$K$2="ACTIVE",'BR2'!N79&gt;0),"Yes",IF(AND('BR1'!$K$2="ACTIVE",'BR1'!N79&gt;0),"Yes",IF(AND('ORIGINAL BUDGET'!$K$2="ACTIVE",'ORIGINAL BUDGET'!N79&gt;0),"Yes",""))))</f>
        <v/>
      </c>
      <c r="AC79" s="493"/>
      <c r="AD79" s="325" t="str">
        <f>IF(AND('BR3'!$K$2="ACTIVE",'BR3'!P79&gt;0),"Yes",IF(AND('BR2'!$K$2="ACTIVE",'BR2'!P79&gt;0),"Yes",IF(AND('BR1'!$K$2="ACTIVE",'BR1'!P79&gt;0),"Yes",IF(AND('ORIGINAL BUDGET'!$K$2="ACTIVE",'ORIGINAL BUDGET'!P79&gt;0),"Yes",""))))</f>
        <v/>
      </c>
      <c r="AE79" s="493"/>
      <c r="AF79" s="325" t="str">
        <f>IF(AND('BR3'!$K$2="ACTIVE",'BR3'!R79&gt;0),"Yes",IF(AND('BR2'!$K$2="ACTIVE",'BR2'!R79&gt;0),"Yes",IF(AND('BR1'!$K$2="ACTIVE",'BR1'!R79&gt;0),"Yes",IF(AND('ORIGINAL BUDGET'!$K$2="ACTIVE",'ORIGINAL BUDGET'!R79&gt;0),"Yes",""))))</f>
        <v/>
      </c>
      <c r="AG79" s="493"/>
      <c r="AH79" s="493" t="str">
        <f>IF(AND('BR3'!$K$2="ACTIVE",'BR3'!T79&gt;0),"Yes",IF(AND('BR2'!$K$2="ACTIVE",'BR2'!T79&gt;0),"Yes",IF(AND('BR1'!$K$2="ACTIVE",'BR1'!T79&gt;0),"Yes",IF(AND('ORIGINAL BUDGET'!$K$2="ACTIVE",'ORIGINAL BUDGET'!T79&gt;0),"Yes",""))))</f>
        <v/>
      </c>
      <c r="AI79" s="494"/>
      <c r="AJ79" s="218"/>
      <c r="AK79" s="448">
        <f t="shared" si="29"/>
        <v>0</v>
      </c>
      <c r="AL79" s="448">
        <f t="shared" si="30"/>
        <v>0</v>
      </c>
      <c r="AM79" s="448">
        <f t="shared" si="31"/>
        <v>0</v>
      </c>
      <c r="AN79" s="448">
        <f t="shared" si="32"/>
        <v>0</v>
      </c>
      <c r="AO79" s="448">
        <f t="shared" si="33"/>
        <v>0</v>
      </c>
      <c r="AP79" s="448">
        <f t="shared" si="34"/>
        <v>0</v>
      </c>
      <c r="AQ79" s="448">
        <f t="shared" si="35"/>
        <v>0</v>
      </c>
      <c r="AU79" s="219"/>
      <c r="AV79" s="219"/>
      <c r="AW79" s="219"/>
      <c r="AX79" s="219"/>
      <c r="AY79" s="1104"/>
    </row>
    <row r="80" spans="1:53" ht="23.25" hidden="1" customHeight="1">
      <c r="A80" s="124">
        <v>36</v>
      </c>
      <c r="B80" s="273">
        <f>IF($L$2="","",IF($L$2="ORIGINAL",'ORIGINAL BUDGET'!$B80,IF($L$2="BR1",'BR1'!$B80,IF($L$2="BR2",'BR2'!$B80,IF($L$2="BR3",'BR3'!$B80)))))</f>
        <v>0</v>
      </c>
      <c r="C80" s="1028">
        <f>IF($L$2="","",IF($L$2="ORIGINAL",'ORIGINAL BUDGET'!$C80,IF($L$2="BR1",'BR1'!$C80,IF($L$2="BR2",'BR2'!$C80,IF($L$2="BR3",'BR3'!$C80)))))</f>
        <v>0</v>
      </c>
      <c r="D80" s="860" t="str">
        <f t="shared" si="18"/>
        <v/>
      </c>
      <c r="E80" s="404"/>
      <c r="F80" s="589"/>
      <c r="G80" s="845" t="str">
        <f t="shared" si="19"/>
        <v/>
      </c>
      <c r="H80" s="811">
        <f t="shared" si="10"/>
        <v>0</v>
      </c>
      <c r="I80" s="840"/>
      <c r="J80" s="811">
        <f t="shared" si="20"/>
        <v>0</v>
      </c>
      <c r="K80" s="843"/>
      <c r="L80" s="811">
        <f t="shared" si="21"/>
        <v>0</v>
      </c>
      <c r="M80" s="843"/>
      <c r="N80" s="811">
        <f t="shared" si="22"/>
        <v>0</v>
      </c>
      <c r="O80" s="843"/>
      <c r="P80" s="811">
        <f t="shared" si="23"/>
        <v>0</v>
      </c>
      <c r="Q80" s="843"/>
      <c r="R80" s="811">
        <f t="shared" si="24"/>
        <v>0</v>
      </c>
      <c r="S80" s="843"/>
      <c r="T80" s="811">
        <f t="shared" si="25"/>
        <v>0</v>
      </c>
      <c r="U80" s="149"/>
      <c r="V80" s="492" t="str">
        <f>IF(AND('BR3'!$K$2="ACTIVE",'BR3'!H80&gt;0),"Yes",IF(AND('BR2'!$K$2="ACTIVE",'BR2'!H80&gt;0),"Yes",IF(AND('BR1'!$K$2="ACTIVE",'BR1'!H80&gt;0),"Yes",IF(AND('ORIGINAL BUDGET'!$K$2="ACTIVE",'ORIGINAL BUDGET'!H80&gt;0),"Yes",""))))</f>
        <v/>
      </c>
      <c r="W80" s="493"/>
      <c r="X80" s="325" t="str">
        <f>IF(AND('BR3'!$K$2="ACTIVE",'BR3'!J80&gt;0),"Yes",IF(AND('BR2'!$K$2="ACTIVE",'BR2'!J80&gt;0),"Yes",IF(AND('BR1'!$K$2="ACTIVE",'BR1'!J80&gt;0),"Yes",IF(AND('ORIGINAL BUDGET'!$K$2="ACTIVE",'ORIGINAL BUDGET'!J80&gt;0),"Yes",""))))</f>
        <v/>
      </c>
      <c r="Y80" s="493"/>
      <c r="Z80" s="325" t="str">
        <f>IF(AND('BR3'!$K$2="ACTIVE",'BR3'!L80&gt;0),"Yes",IF(AND('BR2'!$K$2="ACTIVE",'BR2'!L80&gt;0),"Yes",IF(AND('BR1'!$K$2="ACTIVE",'BR1'!L80&gt;0),"Yes",IF(AND('ORIGINAL BUDGET'!$K$2="ACTIVE",'ORIGINAL BUDGET'!L80&gt;0),"Yes",""))))</f>
        <v/>
      </c>
      <c r="AA80" s="493"/>
      <c r="AB80" s="325" t="str">
        <f>IF(AND('BR3'!$K$2="ACTIVE",'BR3'!N80&gt;0),"Yes",IF(AND('BR2'!$K$2="ACTIVE",'BR2'!N80&gt;0),"Yes",IF(AND('BR1'!$K$2="ACTIVE",'BR1'!N80&gt;0),"Yes",IF(AND('ORIGINAL BUDGET'!$K$2="ACTIVE",'ORIGINAL BUDGET'!N80&gt;0),"Yes",""))))</f>
        <v/>
      </c>
      <c r="AC80" s="493"/>
      <c r="AD80" s="325" t="str">
        <f>IF(AND('BR3'!$K$2="ACTIVE",'BR3'!P80&gt;0),"Yes",IF(AND('BR2'!$K$2="ACTIVE",'BR2'!P80&gt;0),"Yes",IF(AND('BR1'!$K$2="ACTIVE",'BR1'!P80&gt;0),"Yes",IF(AND('ORIGINAL BUDGET'!$K$2="ACTIVE",'ORIGINAL BUDGET'!P80&gt;0),"Yes",""))))</f>
        <v/>
      </c>
      <c r="AE80" s="493"/>
      <c r="AF80" s="325" t="str">
        <f>IF(AND('BR3'!$K$2="ACTIVE",'BR3'!R80&gt;0),"Yes",IF(AND('BR2'!$K$2="ACTIVE",'BR2'!R80&gt;0),"Yes",IF(AND('BR1'!$K$2="ACTIVE",'BR1'!R80&gt;0),"Yes",IF(AND('ORIGINAL BUDGET'!$K$2="ACTIVE",'ORIGINAL BUDGET'!R80&gt;0),"Yes",""))))</f>
        <v/>
      </c>
      <c r="AG80" s="493"/>
      <c r="AH80" s="493" t="str">
        <f>IF(AND('BR3'!$K$2="ACTIVE",'BR3'!T80&gt;0),"Yes",IF(AND('BR2'!$K$2="ACTIVE",'BR2'!T80&gt;0),"Yes",IF(AND('BR1'!$K$2="ACTIVE",'BR1'!T80&gt;0),"Yes",IF(AND('ORIGINAL BUDGET'!$K$2="ACTIVE",'ORIGINAL BUDGET'!T80&gt;0),"Yes",""))))</f>
        <v/>
      </c>
      <c r="AI80" s="494"/>
      <c r="AJ80" s="218"/>
      <c r="AK80" s="448">
        <f t="shared" si="29"/>
        <v>0</v>
      </c>
      <c r="AL80" s="448">
        <f t="shared" si="30"/>
        <v>0</v>
      </c>
      <c r="AM80" s="448">
        <f t="shared" si="31"/>
        <v>0</v>
      </c>
      <c r="AN80" s="448">
        <f t="shared" si="32"/>
        <v>0</v>
      </c>
      <c r="AO80" s="448">
        <f t="shared" si="33"/>
        <v>0</v>
      </c>
      <c r="AP80" s="448">
        <f t="shared" si="34"/>
        <v>0</v>
      </c>
      <c r="AQ80" s="448">
        <f t="shared" si="35"/>
        <v>0</v>
      </c>
      <c r="AU80" s="220"/>
      <c r="AV80" s="220"/>
      <c r="AW80" s="220"/>
      <c r="AX80" s="220"/>
      <c r="AY80" s="1104"/>
    </row>
    <row r="81" spans="1:53" ht="23.25" hidden="1" customHeight="1">
      <c r="A81" s="124">
        <v>37</v>
      </c>
      <c r="B81" s="273">
        <f>IF($L$2="","",IF($L$2="ORIGINAL",'ORIGINAL BUDGET'!$B81,IF($L$2="BR1",'BR1'!$B81,IF($L$2="BR2",'BR2'!$B81,IF($L$2="BR3",'BR3'!$B81)))))</f>
        <v>0</v>
      </c>
      <c r="C81" s="1028">
        <f>IF($L$2="","",IF($L$2="ORIGINAL",'ORIGINAL BUDGET'!$C81,IF($L$2="BR1",'BR1'!$C81,IF($L$2="BR2",'BR2'!$C81,IF($L$2="BR3",'BR3'!$C81)))))</f>
        <v>0</v>
      </c>
      <c r="D81" s="860" t="str">
        <f t="shared" si="18"/>
        <v/>
      </c>
      <c r="E81" s="404"/>
      <c r="F81" s="589"/>
      <c r="G81" s="845" t="str">
        <f t="shared" si="19"/>
        <v/>
      </c>
      <c r="H81" s="811">
        <f t="shared" si="10"/>
        <v>0</v>
      </c>
      <c r="I81" s="840"/>
      <c r="J81" s="811">
        <f t="shared" si="20"/>
        <v>0</v>
      </c>
      <c r="K81" s="843"/>
      <c r="L81" s="811">
        <f t="shared" si="21"/>
        <v>0</v>
      </c>
      <c r="M81" s="843"/>
      <c r="N81" s="811">
        <f t="shared" si="22"/>
        <v>0</v>
      </c>
      <c r="O81" s="843"/>
      <c r="P81" s="811">
        <f t="shared" si="23"/>
        <v>0</v>
      </c>
      <c r="Q81" s="843"/>
      <c r="R81" s="811">
        <f t="shared" si="24"/>
        <v>0</v>
      </c>
      <c r="S81" s="843"/>
      <c r="T81" s="811">
        <f t="shared" si="25"/>
        <v>0</v>
      </c>
      <c r="U81" s="149"/>
      <c r="V81" s="492" t="str">
        <f>IF(AND('BR3'!$K$2="ACTIVE",'BR3'!H81&gt;0),"Yes",IF(AND('BR2'!$K$2="ACTIVE",'BR2'!H81&gt;0),"Yes",IF(AND('BR1'!$K$2="ACTIVE",'BR1'!H81&gt;0),"Yes",IF(AND('ORIGINAL BUDGET'!$K$2="ACTIVE",'ORIGINAL BUDGET'!H81&gt;0),"Yes",""))))</f>
        <v/>
      </c>
      <c r="W81" s="493"/>
      <c r="X81" s="325" t="str">
        <f>IF(AND('BR3'!$K$2="ACTIVE",'BR3'!J81&gt;0),"Yes",IF(AND('BR2'!$K$2="ACTIVE",'BR2'!J81&gt;0),"Yes",IF(AND('BR1'!$K$2="ACTIVE",'BR1'!J81&gt;0),"Yes",IF(AND('ORIGINAL BUDGET'!$K$2="ACTIVE",'ORIGINAL BUDGET'!J81&gt;0),"Yes",""))))</f>
        <v/>
      </c>
      <c r="Y81" s="493"/>
      <c r="Z81" s="325" t="str">
        <f>IF(AND('BR3'!$K$2="ACTIVE",'BR3'!L81&gt;0),"Yes",IF(AND('BR2'!$K$2="ACTIVE",'BR2'!L81&gt;0),"Yes",IF(AND('BR1'!$K$2="ACTIVE",'BR1'!L81&gt;0),"Yes",IF(AND('ORIGINAL BUDGET'!$K$2="ACTIVE",'ORIGINAL BUDGET'!L81&gt;0),"Yes",""))))</f>
        <v/>
      </c>
      <c r="AA81" s="493"/>
      <c r="AB81" s="325" t="str">
        <f>IF(AND('BR3'!$K$2="ACTIVE",'BR3'!N81&gt;0),"Yes",IF(AND('BR2'!$K$2="ACTIVE",'BR2'!N81&gt;0),"Yes",IF(AND('BR1'!$K$2="ACTIVE",'BR1'!N81&gt;0),"Yes",IF(AND('ORIGINAL BUDGET'!$K$2="ACTIVE",'ORIGINAL BUDGET'!N81&gt;0),"Yes",""))))</f>
        <v/>
      </c>
      <c r="AC81" s="493"/>
      <c r="AD81" s="325" t="str">
        <f>IF(AND('BR3'!$K$2="ACTIVE",'BR3'!P81&gt;0),"Yes",IF(AND('BR2'!$K$2="ACTIVE",'BR2'!P81&gt;0),"Yes",IF(AND('BR1'!$K$2="ACTIVE",'BR1'!P81&gt;0),"Yes",IF(AND('ORIGINAL BUDGET'!$K$2="ACTIVE",'ORIGINAL BUDGET'!P81&gt;0),"Yes",""))))</f>
        <v/>
      </c>
      <c r="AE81" s="493"/>
      <c r="AF81" s="325" t="str">
        <f>IF(AND('BR3'!$K$2="ACTIVE",'BR3'!R81&gt;0),"Yes",IF(AND('BR2'!$K$2="ACTIVE",'BR2'!R81&gt;0),"Yes",IF(AND('BR1'!$K$2="ACTIVE",'BR1'!R81&gt;0),"Yes",IF(AND('ORIGINAL BUDGET'!$K$2="ACTIVE",'ORIGINAL BUDGET'!R81&gt;0),"Yes",""))))</f>
        <v/>
      </c>
      <c r="AG81" s="493"/>
      <c r="AH81" s="493" t="str">
        <f>IF(AND('BR3'!$K$2="ACTIVE",'BR3'!T81&gt;0),"Yes",IF(AND('BR2'!$K$2="ACTIVE",'BR2'!T81&gt;0),"Yes",IF(AND('BR1'!$K$2="ACTIVE",'BR1'!T81&gt;0),"Yes",IF(AND('ORIGINAL BUDGET'!$K$2="ACTIVE",'ORIGINAL BUDGET'!T81&gt;0),"Yes",""))))</f>
        <v/>
      </c>
      <c r="AI81" s="494"/>
      <c r="AJ81" s="218"/>
      <c r="AK81" s="448">
        <f t="shared" si="29"/>
        <v>0</v>
      </c>
      <c r="AL81" s="448">
        <f t="shared" si="30"/>
        <v>0</v>
      </c>
      <c r="AM81" s="448">
        <f t="shared" si="31"/>
        <v>0</v>
      </c>
      <c r="AN81" s="448">
        <f t="shared" si="32"/>
        <v>0</v>
      </c>
      <c r="AO81" s="448">
        <f t="shared" si="33"/>
        <v>0</v>
      </c>
      <c r="AP81" s="448">
        <f t="shared" si="34"/>
        <v>0</v>
      </c>
      <c r="AQ81" s="448">
        <f t="shared" si="35"/>
        <v>0</v>
      </c>
      <c r="AU81" s="220"/>
      <c r="AV81" s="220"/>
      <c r="AW81" s="220"/>
      <c r="AX81" s="220"/>
      <c r="AY81" s="1104"/>
    </row>
    <row r="82" spans="1:53" ht="23.25" hidden="1" customHeight="1">
      <c r="A82" s="124">
        <v>38</v>
      </c>
      <c r="B82" s="273">
        <f>IF($L$2="","",IF($L$2="ORIGINAL",'ORIGINAL BUDGET'!$B82,IF($L$2="BR1",'BR1'!$B82,IF($L$2="BR2",'BR2'!$B82,IF($L$2="BR3",'BR3'!$B82)))))</f>
        <v>0</v>
      </c>
      <c r="C82" s="1028">
        <f>IF($L$2="","",IF($L$2="ORIGINAL",'ORIGINAL BUDGET'!$C82,IF($L$2="BR1",'BR1'!$C82,IF($L$2="BR2",'BR2'!$C82,IF($L$2="BR3",'BR3'!$C82)))))</f>
        <v>0</v>
      </c>
      <c r="D82" s="860" t="str">
        <f t="shared" si="18"/>
        <v/>
      </c>
      <c r="E82" s="404"/>
      <c r="F82" s="589"/>
      <c r="G82" s="845" t="str">
        <f t="shared" si="19"/>
        <v/>
      </c>
      <c r="H82" s="811">
        <f t="shared" si="10"/>
        <v>0</v>
      </c>
      <c r="I82" s="840"/>
      <c r="J82" s="811">
        <f t="shared" si="20"/>
        <v>0</v>
      </c>
      <c r="K82" s="843"/>
      <c r="L82" s="811">
        <f t="shared" si="21"/>
        <v>0</v>
      </c>
      <c r="M82" s="843"/>
      <c r="N82" s="811">
        <f t="shared" si="22"/>
        <v>0</v>
      </c>
      <c r="O82" s="843"/>
      <c r="P82" s="811">
        <f t="shared" si="23"/>
        <v>0</v>
      </c>
      <c r="Q82" s="843"/>
      <c r="R82" s="811">
        <f t="shared" si="24"/>
        <v>0</v>
      </c>
      <c r="S82" s="843"/>
      <c r="T82" s="811">
        <f t="shared" si="25"/>
        <v>0</v>
      </c>
      <c r="U82" s="149"/>
      <c r="V82" s="492" t="str">
        <f>IF(AND('BR3'!$K$2="ACTIVE",'BR3'!H82&gt;0),"Yes",IF(AND('BR2'!$K$2="ACTIVE",'BR2'!H82&gt;0),"Yes",IF(AND('BR1'!$K$2="ACTIVE",'BR1'!H82&gt;0),"Yes",IF(AND('ORIGINAL BUDGET'!$K$2="ACTIVE",'ORIGINAL BUDGET'!H82&gt;0),"Yes",""))))</f>
        <v/>
      </c>
      <c r="W82" s="493"/>
      <c r="X82" s="325" t="str">
        <f>IF(AND('BR3'!$K$2="ACTIVE",'BR3'!J82&gt;0),"Yes",IF(AND('BR2'!$K$2="ACTIVE",'BR2'!J82&gt;0),"Yes",IF(AND('BR1'!$K$2="ACTIVE",'BR1'!J82&gt;0),"Yes",IF(AND('ORIGINAL BUDGET'!$K$2="ACTIVE",'ORIGINAL BUDGET'!J82&gt;0),"Yes",""))))</f>
        <v/>
      </c>
      <c r="Y82" s="493"/>
      <c r="Z82" s="325" t="str">
        <f>IF(AND('BR3'!$K$2="ACTIVE",'BR3'!L82&gt;0),"Yes",IF(AND('BR2'!$K$2="ACTIVE",'BR2'!L82&gt;0),"Yes",IF(AND('BR1'!$K$2="ACTIVE",'BR1'!L82&gt;0),"Yes",IF(AND('ORIGINAL BUDGET'!$K$2="ACTIVE",'ORIGINAL BUDGET'!L82&gt;0),"Yes",""))))</f>
        <v/>
      </c>
      <c r="AA82" s="493"/>
      <c r="AB82" s="325" t="str">
        <f>IF(AND('BR3'!$K$2="ACTIVE",'BR3'!N82&gt;0),"Yes",IF(AND('BR2'!$K$2="ACTIVE",'BR2'!N82&gt;0),"Yes",IF(AND('BR1'!$K$2="ACTIVE",'BR1'!N82&gt;0),"Yes",IF(AND('ORIGINAL BUDGET'!$K$2="ACTIVE",'ORIGINAL BUDGET'!N82&gt;0),"Yes",""))))</f>
        <v/>
      </c>
      <c r="AC82" s="493"/>
      <c r="AD82" s="325" t="str">
        <f>IF(AND('BR3'!$K$2="ACTIVE",'BR3'!P82&gt;0),"Yes",IF(AND('BR2'!$K$2="ACTIVE",'BR2'!P82&gt;0),"Yes",IF(AND('BR1'!$K$2="ACTIVE",'BR1'!P82&gt;0),"Yes",IF(AND('ORIGINAL BUDGET'!$K$2="ACTIVE",'ORIGINAL BUDGET'!P82&gt;0),"Yes",""))))</f>
        <v/>
      </c>
      <c r="AE82" s="493"/>
      <c r="AF82" s="325" t="str">
        <f>IF(AND('BR3'!$K$2="ACTIVE",'BR3'!R82&gt;0),"Yes",IF(AND('BR2'!$K$2="ACTIVE",'BR2'!R82&gt;0),"Yes",IF(AND('BR1'!$K$2="ACTIVE",'BR1'!R82&gt;0),"Yes",IF(AND('ORIGINAL BUDGET'!$K$2="ACTIVE",'ORIGINAL BUDGET'!R82&gt;0),"Yes",""))))</f>
        <v/>
      </c>
      <c r="AG82" s="493"/>
      <c r="AH82" s="493" t="str">
        <f>IF(AND('BR3'!$K$2="ACTIVE",'BR3'!T82&gt;0),"Yes",IF(AND('BR2'!$K$2="ACTIVE",'BR2'!T82&gt;0),"Yes",IF(AND('BR1'!$K$2="ACTIVE",'BR1'!T82&gt;0),"Yes",IF(AND('ORIGINAL BUDGET'!$K$2="ACTIVE",'ORIGINAL BUDGET'!T82&gt;0),"Yes",""))))</f>
        <v/>
      </c>
      <c r="AI82" s="494"/>
      <c r="AJ82" s="218"/>
      <c r="AK82" s="448">
        <f t="shared" si="29"/>
        <v>0</v>
      </c>
      <c r="AL82" s="448">
        <f t="shared" si="30"/>
        <v>0</v>
      </c>
      <c r="AM82" s="448">
        <f t="shared" si="31"/>
        <v>0</v>
      </c>
      <c r="AN82" s="448">
        <f t="shared" si="32"/>
        <v>0</v>
      </c>
      <c r="AO82" s="448">
        <f t="shared" si="33"/>
        <v>0</v>
      </c>
      <c r="AP82" s="448">
        <f t="shared" si="34"/>
        <v>0</v>
      </c>
      <c r="AQ82" s="448">
        <f t="shared" si="35"/>
        <v>0</v>
      </c>
      <c r="AU82" s="220"/>
      <c r="AV82" s="220"/>
      <c r="AW82" s="220"/>
      <c r="AX82" s="220"/>
      <c r="AY82" s="1104"/>
    </row>
    <row r="83" spans="1:53" ht="23.25" hidden="1" customHeight="1">
      <c r="A83" s="124">
        <v>39</v>
      </c>
      <c r="B83" s="273">
        <f>IF($L$2="","",IF($L$2="ORIGINAL",'ORIGINAL BUDGET'!$B83,IF($L$2="BR1",'BR1'!$B83,IF($L$2="BR2",'BR2'!$B83,IF($L$2="BR3",'BR3'!$B83)))))</f>
        <v>0</v>
      </c>
      <c r="C83" s="1028">
        <f>IF($L$2="","",IF($L$2="ORIGINAL",'ORIGINAL BUDGET'!$C83,IF($L$2="BR1",'BR1'!$C83,IF($L$2="BR2",'BR2'!$C83,IF($L$2="BR3",'BR3'!$C83)))))</f>
        <v>0</v>
      </c>
      <c r="D83" s="860" t="str">
        <f t="shared" si="18"/>
        <v/>
      </c>
      <c r="E83" s="404"/>
      <c r="F83" s="589"/>
      <c r="G83" s="845" t="str">
        <f t="shared" si="19"/>
        <v/>
      </c>
      <c r="H83" s="811">
        <f t="shared" si="10"/>
        <v>0</v>
      </c>
      <c r="I83" s="840"/>
      <c r="J83" s="811">
        <f t="shared" si="20"/>
        <v>0</v>
      </c>
      <c r="K83" s="843"/>
      <c r="L83" s="811">
        <f t="shared" si="21"/>
        <v>0</v>
      </c>
      <c r="M83" s="843"/>
      <c r="N83" s="811">
        <f t="shared" si="22"/>
        <v>0</v>
      </c>
      <c r="O83" s="843"/>
      <c r="P83" s="811">
        <f t="shared" si="23"/>
        <v>0</v>
      </c>
      <c r="Q83" s="843"/>
      <c r="R83" s="811">
        <f t="shared" si="24"/>
        <v>0</v>
      </c>
      <c r="S83" s="843"/>
      <c r="T83" s="811">
        <f t="shared" si="25"/>
        <v>0</v>
      </c>
      <c r="U83" s="149"/>
      <c r="V83" s="492" t="str">
        <f>IF(AND('BR3'!$K$2="ACTIVE",'BR3'!H83&gt;0),"Yes",IF(AND('BR2'!$K$2="ACTIVE",'BR2'!H83&gt;0),"Yes",IF(AND('BR1'!$K$2="ACTIVE",'BR1'!H83&gt;0),"Yes",IF(AND('ORIGINAL BUDGET'!$K$2="ACTIVE",'ORIGINAL BUDGET'!H83&gt;0),"Yes",""))))</f>
        <v/>
      </c>
      <c r="W83" s="493"/>
      <c r="X83" s="325" t="str">
        <f>IF(AND('BR3'!$K$2="ACTIVE",'BR3'!J83&gt;0),"Yes",IF(AND('BR2'!$K$2="ACTIVE",'BR2'!J83&gt;0),"Yes",IF(AND('BR1'!$K$2="ACTIVE",'BR1'!J83&gt;0),"Yes",IF(AND('ORIGINAL BUDGET'!$K$2="ACTIVE",'ORIGINAL BUDGET'!J83&gt;0),"Yes",""))))</f>
        <v/>
      </c>
      <c r="Y83" s="493"/>
      <c r="Z83" s="325" t="str">
        <f>IF(AND('BR3'!$K$2="ACTIVE",'BR3'!L83&gt;0),"Yes",IF(AND('BR2'!$K$2="ACTIVE",'BR2'!L83&gt;0),"Yes",IF(AND('BR1'!$K$2="ACTIVE",'BR1'!L83&gt;0),"Yes",IF(AND('ORIGINAL BUDGET'!$K$2="ACTIVE",'ORIGINAL BUDGET'!L83&gt;0),"Yes",""))))</f>
        <v/>
      </c>
      <c r="AA83" s="493"/>
      <c r="AB83" s="325" t="str">
        <f>IF(AND('BR3'!$K$2="ACTIVE",'BR3'!N83&gt;0),"Yes",IF(AND('BR2'!$K$2="ACTIVE",'BR2'!N83&gt;0),"Yes",IF(AND('BR1'!$K$2="ACTIVE",'BR1'!N83&gt;0),"Yes",IF(AND('ORIGINAL BUDGET'!$K$2="ACTIVE",'ORIGINAL BUDGET'!N83&gt;0),"Yes",""))))</f>
        <v/>
      </c>
      <c r="AC83" s="493"/>
      <c r="AD83" s="325" t="str">
        <f>IF(AND('BR3'!$K$2="ACTIVE",'BR3'!P83&gt;0),"Yes",IF(AND('BR2'!$K$2="ACTIVE",'BR2'!P83&gt;0),"Yes",IF(AND('BR1'!$K$2="ACTIVE",'BR1'!P83&gt;0),"Yes",IF(AND('ORIGINAL BUDGET'!$K$2="ACTIVE",'ORIGINAL BUDGET'!P83&gt;0),"Yes",""))))</f>
        <v/>
      </c>
      <c r="AE83" s="493"/>
      <c r="AF83" s="325" t="str">
        <f>IF(AND('BR3'!$K$2="ACTIVE",'BR3'!R83&gt;0),"Yes",IF(AND('BR2'!$K$2="ACTIVE",'BR2'!R83&gt;0),"Yes",IF(AND('BR1'!$K$2="ACTIVE",'BR1'!R83&gt;0),"Yes",IF(AND('ORIGINAL BUDGET'!$K$2="ACTIVE",'ORIGINAL BUDGET'!R83&gt;0),"Yes",""))))</f>
        <v/>
      </c>
      <c r="AG83" s="493"/>
      <c r="AH83" s="493" t="str">
        <f>IF(AND('BR3'!$K$2="ACTIVE",'BR3'!T83&gt;0),"Yes",IF(AND('BR2'!$K$2="ACTIVE",'BR2'!T83&gt;0),"Yes",IF(AND('BR1'!$K$2="ACTIVE",'BR1'!T83&gt;0),"Yes",IF(AND('ORIGINAL BUDGET'!$K$2="ACTIVE",'ORIGINAL BUDGET'!T83&gt;0),"Yes",""))))</f>
        <v/>
      </c>
      <c r="AI83" s="494"/>
      <c r="AJ83" s="218"/>
      <c r="AK83" s="448">
        <f t="shared" si="29"/>
        <v>0</v>
      </c>
      <c r="AL83" s="448">
        <f t="shared" si="30"/>
        <v>0</v>
      </c>
      <c r="AM83" s="448">
        <f t="shared" si="31"/>
        <v>0</v>
      </c>
      <c r="AN83" s="448">
        <f t="shared" si="32"/>
        <v>0</v>
      </c>
      <c r="AO83" s="448">
        <f t="shared" si="33"/>
        <v>0</v>
      </c>
      <c r="AP83" s="448">
        <f t="shared" si="34"/>
        <v>0</v>
      </c>
      <c r="AQ83" s="448">
        <f t="shared" si="35"/>
        <v>0</v>
      </c>
      <c r="AU83" s="220"/>
      <c r="AV83" s="220"/>
      <c r="AW83" s="220"/>
      <c r="AX83" s="220"/>
      <c r="AY83" s="1104"/>
    </row>
    <row r="84" spans="1:53" ht="23.25" hidden="1" customHeight="1">
      <c r="A84" s="124">
        <v>40</v>
      </c>
      <c r="B84" s="273">
        <f>IF($L$2="","",IF($L$2="ORIGINAL",'ORIGINAL BUDGET'!$B84,IF($L$2="BR1",'BR1'!$B84,IF($L$2="BR2",'BR2'!$B84,IF($L$2="BR3",'BR3'!$B84)))))</f>
        <v>0</v>
      </c>
      <c r="C84" s="1028">
        <f>IF($L$2="","",IF($L$2="ORIGINAL",'ORIGINAL BUDGET'!$C84,IF($L$2="BR1",'BR1'!$C84,IF($L$2="BR2",'BR2'!$C84,IF($L$2="BR3",'BR3'!$C84)))))</f>
        <v>0</v>
      </c>
      <c r="D84" s="860" t="str">
        <f t="shared" si="18"/>
        <v/>
      </c>
      <c r="E84" s="404"/>
      <c r="F84" s="589"/>
      <c r="G84" s="845" t="str">
        <f t="shared" si="19"/>
        <v/>
      </c>
      <c r="H84" s="811">
        <f t="shared" si="10"/>
        <v>0</v>
      </c>
      <c r="I84" s="840"/>
      <c r="J84" s="811">
        <f t="shared" si="20"/>
        <v>0</v>
      </c>
      <c r="K84" s="843"/>
      <c r="L84" s="811">
        <f t="shared" si="21"/>
        <v>0</v>
      </c>
      <c r="M84" s="843"/>
      <c r="N84" s="811">
        <f t="shared" si="22"/>
        <v>0</v>
      </c>
      <c r="O84" s="843"/>
      <c r="P84" s="811">
        <f t="shared" si="23"/>
        <v>0</v>
      </c>
      <c r="Q84" s="843"/>
      <c r="R84" s="811">
        <f t="shared" si="24"/>
        <v>0</v>
      </c>
      <c r="S84" s="843"/>
      <c r="T84" s="811">
        <f t="shared" si="25"/>
        <v>0</v>
      </c>
      <c r="U84" s="149"/>
      <c r="V84" s="492" t="str">
        <f>IF(AND('BR3'!$K$2="ACTIVE",'BR3'!H84&gt;0),"Yes",IF(AND('BR2'!$K$2="ACTIVE",'BR2'!H84&gt;0),"Yes",IF(AND('BR1'!$K$2="ACTIVE",'BR1'!H84&gt;0),"Yes",IF(AND('ORIGINAL BUDGET'!$K$2="ACTIVE",'ORIGINAL BUDGET'!H84&gt;0),"Yes",""))))</f>
        <v/>
      </c>
      <c r="W84" s="493"/>
      <c r="X84" s="325" t="str">
        <f>IF(AND('BR3'!$K$2="ACTIVE",'BR3'!J84&gt;0),"Yes",IF(AND('BR2'!$K$2="ACTIVE",'BR2'!J84&gt;0),"Yes",IF(AND('BR1'!$K$2="ACTIVE",'BR1'!J84&gt;0),"Yes",IF(AND('ORIGINAL BUDGET'!$K$2="ACTIVE",'ORIGINAL BUDGET'!J84&gt;0),"Yes",""))))</f>
        <v/>
      </c>
      <c r="Y84" s="493"/>
      <c r="Z84" s="325" t="str">
        <f>IF(AND('BR3'!$K$2="ACTIVE",'BR3'!L84&gt;0),"Yes",IF(AND('BR2'!$K$2="ACTIVE",'BR2'!L84&gt;0),"Yes",IF(AND('BR1'!$K$2="ACTIVE",'BR1'!L84&gt;0),"Yes",IF(AND('ORIGINAL BUDGET'!$K$2="ACTIVE",'ORIGINAL BUDGET'!L84&gt;0),"Yes",""))))</f>
        <v/>
      </c>
      <c r="AA84" s="493"/>
      <c r="AB84" s="325" t="str">
        <f>IF(AND('BR3'!$K$2="ACTIVE",'BR3'!N84&gt;0),"Yes",IF(AND('BR2'!$K$2="ACTIVE",'BR2'!N84&gt;0),"Yes",IF(AND('BR1'!$K$2="ACTIVE",'BR1'!N84&gt;0),"Yes",IF(AND('ORIGINAL BUDGET'!$K$2="ACTIVE",'ORIGINAL BUDGET'!N84&gt;0),"Yes",""))))</f>
        <v/>
      </c>
      <c r="AC84" s="493"/>
      <c r="AD84" s="325" t="str">
        <f>IF(AND('BR3'!$K$2="ACTIVE",'BR3'!P84&gt;0),"Yes",IF(AND('BR2'!$K$2="ACTIVE",'BR2'!P84&gt;0),"Yes",IF(AND('BR1'!$K$2="ACTIVE",'BR1'!P84&gt;0),"Yes",IF(AND('ORIGINAL BUDGET'!$K$2="ACTIVE",'ORIGINAL BUDGET'!P84&gt;0),"Yes",""))))</f>
        <v/>
      </c>
      <c r="AE84" s="493"/>
      <c r="AF84" s="325" t="str">
        <f>IF(AND('BR3'!$K$2="ACTIVE",'BR3'!R84&gt;0),"Yes",IF(AND('BR2'!$K$2="ACTIVE",'BR2'!R84&gt;0),"Yes",IF(AND('BR1'!$K$2="ACTIVE",'BR1'!R84&gt;0),"Yes",IF(AND('ORIGINAL BUDGET'!$K$2="ACTIVE",'ORIGINAL BUDGET'!R84&gt;0),"Yes",""))))</f>
        <v/>
      </c>
      <c r="AG84" s="493"/>
      <c r="AH84" s="493" t="str">
        <f>IF(AND('BR3'!$K$2="ACTIVE",'BR3'!T84&gt;0),"Yes",IF(AND('BR2'!$K$2="ACTIVE",'BR2'!T84&gt;0),"Yes",IF(AND('BR1'!$K$2="ACTIVE",'BR1'!T84&gt;0),"Yes",IF(AND('ORIGINAL BUDGET'!$K$2="ACTIVE",'ORIGINAL BUDGET'!T84&gt;0),"Yes",""))))</f>
        <v/>
      </c>
      <c r="AI84" s="494"/>
      <c r="AJ84" s="218"/>
      <c r="AK84" s="448">
        <f t="shared" si="29"/>
        <v>0</v>
      </c>
      <c r="AL84" s="448">
        <f t="shared" si="30"/>
        <v>0</v>
      </c>
      <c r="AM84" s="448">
        <f t="shared" si="31"/>
        <v>0</v>
      </c>
      <c r="AN84" s="448">
        <f t="shared" si="32"/>
        <v>0</v>
      </c>
      <c r="AO84" s="448">
        <f t="shared" si="33"/>
        <v>0</v>
      </c>
      <c r="AP84" s="448">
        <f t="shared" si="34"/>
        <v>0</v>
      </c>
      <c r="AQ84" s="448">
        <f t="shared" si="35"/>
        <v>0</v>
      </c>
      <c r="AU84" s="219"/>
      <c r="AV84" s="219"/>
      <c r="AW84" s="219"/>
      <c r="AX84" s="219"/>
      <c r="AY84" s="1104"/>
    </row>
    <row r="85" spans="1:53" ht="23.25" hidden="1" customHeight="1">
      <c r="A85" s="124">
        <v>41</v>
      </c>
      <c r="B85" s="273">
        <f>IF($L$2="","",IF($L$2="ORIGINAL",'ORIGINAL BUDGET'!$B85,IF($L$2="BR1",'BR1'!$B85,IF($L$2="BR2",'BR2'!$B85,IF($L$2="BR3",'BR3'!$B85)))))</f>
        <v>0</v>
      </c>
      <c r="C85" s="1028">
        <f>IF($L$2="","",IF($L$2="ORIGINAL",'ORIGINAL BUDGET'!$C85,IF($L$2="BR1",'BR1'!$C85,IF($L$2="BR2",'BR2'!$C85,IF($L$2="BR3",'BR3'!$C85)))))</f>
        <v>0</v>
      </c>
      <c r="D85" s="860" t="str">
        <f t="shared" si="18"/>
        <v/>
      </c>
      <c r="E85" s="404"/>
      <c r="F85" s="589"/>
      <c r="G85" s="845" t="str">
        <f t="shared" si="19"/>
        <v/>
      </c>
      <c r="H85" s="811">
        <f t="shared" si="10"/>
        <v>0</v>
      </c>
      <c r="I85" s="840"/>
      <c r="J85" s="811">
        <f t="shared" si="20"/>
        <v>0</v>
      </c>
      <c r="K85" s="843"/>
      <c r="L85" s="811">
        <f t="shared" si="21"/>
        <v>0</v>
      </c>
      <c r="M85" s="843"/>
      <c r="N85" s="811">
        <f t="shared" si="22"/>
        <v>0</v>
      </c>
      <c r="O85" s="843"/>
      <c r="P85" s="811">
        <f t="shared" si="23"/>
        <v>0</v>
      </c>
      <c r="Q85" s="843"/>
      <c r="R85" s="811">
        <f t="shared" si="24"/>
        <v>0</v>
      </c>
      <c r="S85" s="843"/>
      <c r="T85" s="811">
        <f t="shared" si="25"/>
        <v>0</v>
      </c>
      <c r="U85" s="149"/>
      <c r="V85" s="492" t="str">
        <f>IF(AND('BR3'!$K$2="ACTIVE",'BR3'!H85&gt;0),"Yes",IF(AND('BR2'!$K$2="ACTIVE",'BR2'!H85&gt;0),"Yes",IF(AND('BR1'!$K$2="ACTIVE",'BR1'!H85&gt;0),"Yes",IF(AND('ORIGINAL BUDGET'!$K$2="ACTIVE",'ORIGINAL BUDGET'!H85&gt;0),"Yes",""))))</f>
        <v/>
      </c>
      <c r="W85" s="493"/>
      <c r="X85" s="325" t="str">
        <f>IF(AND('BR3'!$K$2="ACTIVE",'BR3'!J85&gt;0),"Yes",IF(AND('BR2'!$K$2="ACTIVE",'BR2'!J85&gt;0),"Yes",IF(AND('BR1'!$K$2="ACTIVE",'BR1'!J85&gt;0),"Yes",IF(AND('ORIGINAL BUDGET'!$K$2="ACTIVE",'ORIGINAL BUDGET'!J85&gt;0),"Yes",""))))</f>
        <v/>
      </c>
      <c r="Y85" s="493"/>
      <c r="Z85" s="325" t="str">
        <f>IF(AND('BR3'!$K$2="ACTIVE",'BR3'!L85&gt;0),"Yes",IF(AND('BR2'!$K$2="ACTIVE",'BR2'!L85&gt;0),"Yes",IF(AND('BR1'!$K$2="ACTIVE",'BR1'!L85&gt;0),"Yes",IF(AND('ORIGINAL BUDGET'!$K$2="ACTIVE",'ORIGINAL BUDGET'!L85&gt;0),"Yes",""))))</f>
        <v/>
      </c>
      <c r="AA85" s="493"/>
      <c r="AB85" s="325" t="str">
        <f>IF(AND('BR3'!$K$2="ACTIVE",'BR3'!N85&gt;0),"Yes",IF(AND('BR2'!$K$2="ACTIVE",'BR2'!N85&gt;0),"Yes",IF(AND('BR1'!$K$2="ACTIVE",'BR1'!N85&gt;0),"Yes",IF(AND('ORIGINAL BUDGET'!$K$2="ACTIVE",'ORIGINAL BUDGET'!N85&gt;0),"Yes",""))))</f>
        <v/>
      </c>
      <c r="AC85" s="493"/>
      <c r="AD85" s="325" t="str">
        <f>IF(AND('BR3'!$K$2="ACTIVE",'BR3'!P85&gt;0),"Yes",IF(AND('BR2'!$K$2="ACTIVE",'BR2'!P85&gt;0),"Yes",IF(AND('BR1'!$K$2="ACTIVE",'BR1'!P85&gt;0),"Yes",IF(AND('ORIGINAL BUDGET'!$K$2="ACTIVE",'ORIGINAL BUDGET'!P85&gt;0),"Yes",""))))</f>
        <v/>
      </c>
      <c r="AE85" s="493"/>
      <c r="AF85" s="325" t="str">
        <f>IF(AND('BR3'!$K$2="ACTIVE",'BR3'!R85&gt;0),"Yes",IF(AND('BR2'!$K$2="ACTIVE",'BR2'!R85&gt;0),"Yes",IF(AND('BR1'!$K$2="ACTIVE",'BR1'!R85&gt;0),"Yes",IF(AND('ORIGINAL BUDGET'!$K$2="ACTIVE",'ORIGINAL BUDGET'!R85&gt;0),"Yes",""))))</f>
        <v/>
      </c>
      <c r="AG85" s="493"/>
      <c r="AH85" s="493" t="str">
        <f>IF(AND('BR3'!$K$2="ACTIVE",'BR3'!T85&gt;0),"Yes",IF(AND('BR2'!$K$2="ACTIVE",'BR2'!T85&gt;0),"Yes",IF(AND('BR1'!$K$2="ACTIVE",'BR1'!T85&gt;0),"Yes",IF(AND('ORIGINAL BUDGET'!$K$2="ACTIVE",'ORIGINAL BUDGET'!T85&gt;0),"Yes",""))))</f>
        <v/>
      </c>
      <c r="AI85" s="494"/>
      <c r="AJ85" s="218"/>
      <c r="AK85" s="448">
        <f t="shared" si="29"/>
        <v>0</v>
      </c>
      <c r="AL85" s="448">
        <f t="shared" si="30"/>
        <v>0</v>
      </c>
      <c r="AM85" s="448">
        <f t="shared" si="31"/>
        <v>0</v>
      </c>
      <c r="AN85" s="448">
        <f t="shared" si="32"/>
        <v>0</v>
      </c>
      <c r="AO85" s="448">
        <f t="shared" si="33"/>
        <v>0</v>
      </c>
      <c r="AP85" s="448">
        <f t="shared" si="34"/>
        <v>0</v>
      </c>
      <c r="AQ85" s="448">
        <f t="shared" si="35"/>
        <v>0</v>
      </c>
      <c r="AU85" s="220"/>
      <c r="AV85" s="220"/>
      <c r="AW85" s="220"/>
      <c r="AX85" s="220"/>
      <c r="AY85" s="1104"/>
    </row>
    <row r="86" spans="1:53" ht="23.25" hidden="1" customHeight="1">
      <c r="A86" s="124">
        <v>42</v>
      </c>
      <c r="B86" s="273">
        <f>IF($L$2="","",IF($L$2="ORIGINAL",'ORIGINAL BUDGET'!$B86,IF($L$2="BR1",'BR1'!$B86,IF($L$2="BR2",'BR2'!$B86,IF($L$2="BR3",'BR3'!$B86)))))</f>
        <v>0</v>
      </c>
      <c r="C86" s="1028">
        <f>IF($L$2="","",IF($L$2="ORIGINAL",'ORIGINAL BUDGET'!$C86,IF($L$2="BR1",'BR1'!$C86,IF($L$2="BR2",'BR2'!$C86,IF($L$2="BR3",'BR3'!$C86)))))</f>
        <v>0</v>
      </c>
      <c r="D86" s="860" t="str">
        <f t="shared" si="18"/>
        <v/>
      </c>
      <c r="E86" s="404"/>
      <c r="F86" s="589"/>
      <c r="G86" s="845" t="str">
        <f t="shared" si="19"/>
        <v/>
      </c>
      <c r="H86" s="811">
        <f t="shared" si="10"/>
        <v>0</v>
      </c>
      <c r="I86" s="840"/>
      <c r="J86" s="811">
        <f t="shared" si="20"/>
        <v>0</v>
      </c>
      <c r="K86" s="843"/>
      <c r="L86" s="811">
        <f t="shared" si="21"/>
        <v>0</v>
      </c>
      <c r="M86" s="843"/>
      <c r="N86" s="811">
        <f t="shared" si="22"/>
        <v>0</v>
      </c>
      <c r="O86" s="843"/>
      <c r="P86" s="811">
        <f t="shared" si="23"/>
        <v>0</v>
      </c>
      <c r="Q86" s="843"/>
      <c r="R86" s="811">
        <f t="shared" si="24"/>
        <v>0</v>
      </c>
      <c r="S86" s="843"/>
      <c r="T86" s="811">
        <f t="shared" si="25"/>
        <v>0</v>
      </c>
      <c r="U86" s="149"/>
      <c r="V86" s="492" t="str">
        <f>IF(AND('BR3'!$K$2="ACTIVE",'BR3'!H86&gt;0),"Yes",IF(AND('BR2'!$K$2="ACTIVE",'BR2'!H86&gt;0),"Yes",IF(AND('BR1'!$K$2="ACTIVE",'BR1'!H86&gt;0),"Yes",IF(AND('ORIGINAL BUDGET'!$K$2="ACTIVE",'ORIGINAL BUDGET'!H86&gt;0),"Yes",""))))</f>
        <v/>
      </c>
      <c r="W86" s="493"/>
      <c r="X86" s="325" t="str">
        <f>IF(AND('BR3'!$K$2="ACTIVE",'BR3'!J86&gt;0),"Yes",IF(AND('BR2'!$K$2="ACTIVE",'BR2'!J86&gt;0),"Yes",IF(AND('BR1'!$K$2="ACTIVE",'BR1'!J86&gt;0),"Yes",IF(AND('ORIGINAL BUDGET'!$K$2="ACTIVE",'ORIGINAL BUDGET'!J86&gt;0),"Yes",""))))</f>
        <v/>
      </c>
      <c r="Y86" s="493"/>
      <c r="Z86" s="325" t="str">
        <f>IF(AND('BR3'!$K$2="ACTIVE",'BR3'!L86&gt;0),"Yes",IF(AND('BR2'!$K$2="ACTIVE",'BR2'!L86&gt;0),"Yes",IF(AND('BR1'!$K$2="ACTIVE",'BR1'!L86&gt;0),"Yes",IF(AND('ORIGINAL BUDGET'!$K$2="ACTIVE",'ORIGINAL BUDGET'!L86&gt;0),"Yes",""))))</f>
        <v/>
      </c>
      <c r="AA86" s="493"/>
      <c r="AB86" s="325" t="str">
        <f>IF(AND('BR3'!$K$2="ACTIVE",'BR3'!N86&gt;0),"Yes",IF(AND('BR2'!$K$2="ACTIVE",'BR2'!N86&gt;0),"Yes",IF(AND('BR1'!$K$2="ACTIVE",'BR1'!N86&gt;0),"Yes",IF(AND('ORIGINAL BUDGET'!$K$2="ACTIVE",'ORIGINAL BUDGET'!N86&gt;0),"Yes",""))))</f>
        <v/>
      </c>
      <c r="AC86" s="493"/>
      <c r="AD86" s="325" t="str">
        <f>IF(AND('BR3'!$K$2="ACTIVE",'BR3'!P86&gt;0),"Yes",IF(AND('BR2'!$K$2="ACTIVE",'BR2'!P86&gt;0),"Yes",IF(AND('BR1'!$K$2="ACTIVE",'BR1'!P86&gt;0),"Yes",IF(AND('ORIGINAL BUDGET'!$K$2="ACTIVE",'ORIGINAL BUDGET'!P86&gt;0),"Yes",""))))</f>
        <v/>
      </c>
      <c r="AE86" s="493"/>
      <c r="AF86" s="325" t="str">
        <f>IF(AND('BR3'!$K$2="ACTIVE",'BR3'!R86&gt;0),"Yes",IF(AND('BR2'!$K$2="ACTIVE",'BR2'!R86&gt;0),"Yes",IF(AND('BR1'!$K$2="ACTIVE",'BR1'!R86&gt;0),"Yes",IF(AND('ORIGINAL BUDGET'!$K$2="ACTIVE",'ORIGINAL BUDGET'!R86&gt;0),"Yes",""))))</f>
        <v/>
      </c>
      <c r="AG86" s="493"/>
      <c r="AH86" s="493" t="str">
        <f>IF(AND('BR3'!$K$2="ACTIVE",'BR3'!T86&gt;0),"Yes",IF(AND('BR2'!$K$2="ACTIVE",'BR2'!T86&gt;0),"Yes",IF(AND('BR1'!$K$2="ACTIVE",'BR1'!T86&gt;0),"Yes",IF(AND('ORIGINAL BUDGET'!$K$2="ACTIVE",'ORIGINAL BUDGET'!T86&gt;0),"Yes",""))))</f>
        <v/>
      </c>
      <c r="AI86" s="494"/>
      <c r="AJ86" s="218"/>
      <c r="AK86" s="448">
        <f t="shared" si="29"/>
        <v>0</v>
      </c>
      <c r="AL86" s="448">
        <f t="shared" si="30"/>
        <v>0</v>
      </c>
      <c r="AM86" s="448">
        <f t="shared" si="31"/>
        <v>0</v>
      </c>
      <c r="AN86" s="448">
        <f t="shared" si="32"/>
        <v>0</v>
      </c>
      <c r="AO86" s="448">
        <f t="shared" si="33"/>
        <v>0</v>
      </c>
      <c r="AP86" s="448">
        <f t="shared" si="34"/>
        <v>0</v>
      </c>
      <c r="AQ86" s="448">
        <f t="shared" si="35"/>
        <v>0</v>
      </c>
      <c r="AU86" s="220"/>
      <c r="AV86" s="220"/>
      <c r="AW86" s="220"/>
      <c r="AX86" s="220"/>
      <c r="AY86" s="1104"/>
    </row>
    <row r="87" spans="1:53" ht="23.25" hidden="1" customHeight="1">
      <c r="A87" s="124">
        <v>43</v>
      </c>
      <c r="B87" s="273">
        <f>IF($L$2="","",IF($L$2="ORIGINAL",'ORIGINAL BUDGET'!$B87,IF($L$2="BR1",'BR1'!$B87,IF($L$2="BR2",'BR2'!$B87,IF($L$2="BR3",'BR3'!$B87)))))</f>
        <v>0</v>
      </c>
      <c r="C87" s="1028">
        <f>IF($L$2="","",IF($L$2="ORIGINAL",'ORIGINAL BUDGET'!$C87,IF($L$2="BR1",'BR1'!$C87,IF($L$2="BR2",'BR2'!$C87,IF($L$2="BR3",'BR3'!$C87)))))</f>
        <v>0</v>
      </c>
      <c r="D87" s="860" t="str">
        <f t="shared" si="18"/>
        <v/>
      </c>
      <c r="E87" s="404"/>
      <c r="F87" s="589"/>
      <c r="G87" s="845" t="str">
        <f t="shared" si="19"/>
        <v/>
      </c>
      <c r="H87" s="811">
        <f t="shared" si="10"/>
        <v>0</v>
      </c>
      <c r="I87" s="840"/>
      <c r="J87" s="811">
        <f t="shared" si="20"/>
        <v>0</v>
      </c>
      <c r="K87" s="843"/>
      <c r="L87" s="811">
        <f t="shared" si="21"/>
        <v>0</v>
      </c>
      <c r="M87" s="843"/>
      <c r="N87" s="811">
        <f t="shared" si="22"/>
        <v>0</v>
      </c>
      <c r="O87" s="843"/>
      <c r="P87" s="811">
        <f t="shared" si="23"/>
        <v>0</v>
      </c>
      <c r="Q87" s="843"/>
      <c r="R87" s="811">
        <f t="shared" si="24"/>
        <v>0</v>
      </c>
      <c r="S87" s="843"/>
      <c r="T87" s="811">
        <f t="shared" si="25"/>
        <v>0</v>
      </c>
      <c r="U87" s="149"/>
      <c r="V87" s="492" t="str">
        <f>IF(AND('BR3'!$K$2="ACTIVE",'BR3'!H87&gt;0),"Yes",IF(AND('BR2'!$K$2="ACTIVE",'BR2'!H87&gt;0),"Yes",IF(AND('BR1'!$K$2="ACTIVE",'BR1'!H87&gt;0),"Yes",IF(AND('ORIGINAL BUDGET'!$K$2="ACTIVE",'ORIGINAL BUDGET'!H87&gt;0),"Yes",""))))</f>
        <v/>
      </c>
      <c r="W87" s="493"/>
      <c r="X87" s="325" t="str">
        <f>IF(AND('BR3'!$K$2="ACTIVE",'BR3'!J87&gt;0),"Yes",IF(AND('BR2'!$K$2="ACTIVE",'BR2'!J87&gt;0),"Yes",IF(AND('BR1'!$K$2="ACTIVE",'BR1'!J87&gt;0),"Yes",IF(AND('ORIGINAL BUDGET'!$K$2="ACTIVE",'ORIGINAL BUDGET'!J87&gt;0),"Yes",""))))</f>
        <v/>
      </c>
      <c r="Y87" s="493"/>
      <c r="Z87" s="325" t="str">
        <f>IF(AND('BR3'!$K$2="ACTIVE",'BR3'!L87&gt;0),"Yes",IF(AND('BR2'!$K$2="ACTIVE",'BR2'!L87&gt;0),"Yes",IF(AND('BR1'!$K$2="ACTIVE",'BR1'!L87&gt;0),"Yes",IF(AND('ORIGINAL BUDGET'!$K$2="ACTIVE",'ORIGINAL BUDGET'!L87&gt;0),"Yes",""))))</f>
        <v/>
      </c>
      <c r="AA87" s="493"/>
      <c r="AB87" s="325" t="str">
        <f>IF(AND('BR3'!$K$2="ACTIVE",'BR3'!N87&gt;0),"Yes",IF(AND('BR2'!$K$2="ACTIVE",'BR2'!N87&gt;0),"Yes",IF(AND('BR1'!$K$2="ACTIVE",'BR1'!N87&gt;0),"Yes",IF(AND('ORIGINAL BUDGET'!$K$2="ACTIVE",'ORIGINAL BUDGET'!N87&gt;0),"Yes",""))))</f>
        <v/>
      </c>
      <c r="AC87" s="493"/>
      <c r="AD87" s="325" t="str">
        <f>IF(AND('BR3'!$K$2="ACTIVE",'BR3'!P87&gt;0),"Yes",IF(AND('BR2'!$K$2="ACTIVE",'BR2'!P87&gt;0),"Yes",IF(AND('BR1'!$K$2="ACTIVE",'BR1'!P87&gt;0),"Yes",IF(AND('ORIGINAL BUDGET'!$K$2="ACTIVE",'ORIGINAL BUDGET'!P87&gt;0),"Yes",""))))</f>
        <v/>
      </c>
      <c r="AE87" s="493"/>
      <c r="AF87" s="325" t="str">
        <f>IF(AND('BR3'!$K$2="ACTIVE",'BR3'!R87&gt;0),"Yes",IF(AND('BR2'!$K$2="ACTIVE",'BR2'!R87&gt;0),"Yes",IF(AND('BR1'!$K$2="ACTIVE",'BR1'!R87&gt;0),"Yes",IF(AND('ORIGINAL BUDGET'!$K$2="ACTIVE",'ORIGINAL BUDGET'!R87&gt;0),"Yes",""))))</f>
        <v/>
      </c>
      <c r="AG87" s="493"/>
      <c r="AH87" s="493" t="str">
        <f>IF(AND('BR3'!$K$2="ACTIVE",'BR3'!T87&gt;0),"Yes",IF(AND('BR2'!$K$2="ACTIVE",'BR2'!T87&gt;0),"Yes",IF(AND('BR1'!$K$2="ACTIVE",'BR1'!T87&gt;0),"Yes",IF(AND('ORIGINAL BUDGET'!$K$2="ACTIVE",'ORIGINAL BUDGET'!T87&gt;0),"Yes",""))))</f>
        <v/>
      </c>
      <c r="AI87" s="494"/>
      <c r="AJ87" s="218"/>
      <c r="AK87" s="448">
        <f t="shared" si="29"/>
        <v>0</v>
      </c>
      <c r="AL87" s="448">
        <f t="shared" si="30"/>
        <v>0</v>
      </c>
      <c r="AM87" s="448">
        <f t="shared" si="31"/>
        <v>0</v>
      </c>
      <c r="AN87" s="448">
        <f t="shared" si="32"/>
        <v>0</v>
      </c>
      <c r="AO87" s="448">
        <f t="shared" si="33"/>
        <v>0</v>
      </c>
      <c r="AP87" s="448">
        <f t="shared" si="34"/>
        <v>0</v>
      </c>
      <c r="AQ87" s="448">
        <f t="shared" si="35"/>
        <v>0</v>
      </c>
      <c r="AU87" s="220"/>
      <c r="AV87" s="220"/>
      <c r="AW87" s="220"/>
      <c r="AX87" s="220"/>
      <c r="AY87" s="1104"/>
    </row>
    <row r="88" spans="1:53" ht="23.25" hidden="1" customHeight="1">
      <c r="A88" s="124">
        <v>44</v>
      </c>
      <c r="B88" s="273">
        <f>IF($L$2="","",IF($L$2="ORIGINAL",'ORIGINAL BUDGET'!$B88,IF($L$2="BR1",'BR1'!$B88,IF($L$2="BR2",'BR2'!$B88,IF($L$2="BR3",'BR3'!$B88)))))</f>
        <v>0</v>
      </c>
      <c r="C88" s="1028">
        <f>IF($L$2="","",IF($L$2="ORIGINAL",'ORIGINAL BUDGET'!$C88,IF($L$2="BR1",'BR1'!$C88,IF($L$2="BR2",'BR2'!$C88,IF($L$2="BR3",'BR3'!$C88)))))</f>
        <v>0</v>
      </c>
      <c r="D88" s="860" t="str">
        <f t="shared" si="18"/>
        <v/>
      </c>
      <c r="E88" s="404"/>
      <c r="F88" s="589"/>
      <c r="G88" s="845" t="str">
        <f t="shared" si="19"/>
        <v/>
      </c>
      <c r="H88" s="811">
        <f t="shared" si="10"/>
        <v>0</v>
      </c>
      <c r="I88" s="840"/>
      <c r="J88" s="811">
        <f t="shared" si="20"/>
        <v>0</v>
      </c>
      <c r="K88" s="843"/>
      <c r="L88" s="811">
        <f t="shared" si="21"/>
        <v>0</v>
      </c>
      <c r="M88" s="843"/>
      <c r="N88" s="811">
        <f t="shared" si="22"/>
        <v>0</v>
      </c>
      <c r="O88" s="843"/>
      <c r="P88" s="811">
        <f t="shared" si="23"/>
        <v>0</v>
      </c>
      <c r="Q88" s="843"/>
      <c r="R88" s="811">
        <f t="shared" si="24"/>
        <v>0</v>
      </c>
      <c r="S88" s="843"/>
      <c r="T88" s="811">
        <f t="shared" si="25"/>
        <v>0</v>
      </c>
      <c r="U88" s="149"/>
      <c r="V88" s="492" t="str">
        <f>IF(AND('BR3'!$K$2="ACTIVE",'BR3'!H88&gt;0),"Yes",IF(AND('BR2'!$K$2="ACTIVE",'BR2'!H88&gt;0),"Yes",IF(AND('BR1'!$K$2="ACTIVE",'BR1'!H88&gt;0),"Yes",IF(AND('ORIGINAL BUDGET'!$K$2="ACTIVE",'ORIGINAL BUDGET'!H88&gt;0),"Yes",""))))</f>
        <v/>
      </c>
      <c r="W88" s="493"/>
      <c r="X88" s="325" t="str">
        <f>IF(AND('BR3'!$K$2="ACTIVE",'BR3'!J88&gt;0),"Yes",IF(AND('BR2'!$K$2="ACTIVE",'BR2'!J88&gt;0),"Yes",IF(AND('BR1'!$K$2="ACTIVE",'BR1'!J88&gt;0),"Yes",IF(AND('ORIGINAL BUDGET'!$K$2="ACTIVE",'ORIGINAL BUDGET'!J88&gt;0),"Yes",""))))</f>
        <v/>
      </c>
      <c r="Y88" s="493"/>
      <c r="Z88" s="325" t="str">
        <f>IF(AND('BR3'!$K$2="ACTIVE",'BR3'!L88&gt;0),"Yes",IF(AND('BR2'!$K$2="ACTIVE",'BR2'!L88&gt;0),"Yes",IF(AND('BR1'!$K$2="ACTIVE",'BR1'!L88&gt;0),"Yes",IF(AND('ORIGINAL BUDGET'!$K$2="ACTIVE",'ORIGINAL BUDGET'!L88&gt;0),"Yes",""))))</f>
        <v/>
      </c>
      <c r="AA88" s="493"/>
      <c r="AB88" s="325" t="str">
        <f>IF(AND('BR3'!$K$2="ACTIVE",'BR3'!N88&gt;0),"Yes",IF(AND('BR2'!$K$2="ACTIVE",'BR2'!N88&gt;0),"Yes",IF(AND('BR1'!$K$2="ACTIVE",'BR1'!N88&gt;0),"Yes",IF(AND('ORIGINAL BUDGET'!$K$2="ACTIVE",'ORIGINAL BUDGET'!N88&gt;0),"Yes",""))))</f>
        <v/>
      </c>
      <c r="AC88" s="493"/>
      <c r="AD88" s="325" t="str">
        <f>IF(AND('BR3'!$K$2="ACTIVE",'BR3'!P88&gt;0),"Yes",IF(AND('BR2'!$K$2="ACTIVE",'BR2'!P88&gt;0),"Yes",IF(AND('BR1'!$K$2="ACTIVE",'BR1'!P88&gt;0),"Yes",IF(AND('ORIGINAL BUDGET'!$K$2="ACTIVE",'ORIGINAL BUDGET'!P88&gt;0),"Yes",""))))</f>
        <v/>
      </c>
      <c r="AE88" s="493"/>
      <c r="AF88" s="325" t="str">
        <f>IF(AND('BR3'!$K$2="ACTIVE",'BR3'!R88&gt;0),"Yes",IF(AND('BR2'!$K$2="ACTIVE",'BR2'!R88&gt;0),"Yes",IF(AND('BR1'!$K$2="ACTIVE",'BR1'!R88&gt;0),"Yes",IF(AND('ORIGINAL BUDGET'!$K$2="ACTIVE",'ORIGINAL BUDGET'!R88&gt;0),"Yes",""))))</f>
        <v/>
      </c>
      <c r="AG88" s="493"/>
      <c r="AH88" s="493" t="str">
        <f>IF(AND('BR3'!$K$2="ACTIVE",'BR3'!T88&gt;0),"Yes",IF(AND('BR2'!$K$2="ACTIVE",'BR2'!T88&gt;0),"Yes",IF(AND('BR1'!$K$2="ACTIVE",'BR1'!T88&gt;0),"Yes",IF(AND('ORIGINAL BUDGET'!$K$2="ACTIVE",'ORIGINAL BUDGET'!T88&gt;0),"Yes",""))))</f>
        <v/>
      </c>
      <c r="AI88" s="494"/>
      <c r="AJ88" s="218"/>
      <c r="AK88" s="448">
        <f t="shared" si="29"/>
        <v>0</v>
      </c>
      <c r="AL88" s="448">
        <f t="shared" si="30"/>
        <v>0</v>
      </c>
      <c r="AM88" s="448">
        <f t="shared" si="31"/>
        <v>0</v>
      </c>
      <c r="AN88" s="448">
        <f t="shared" si="32"/>
        <v>0</v>
      </c>
      <c r="AO88" s="448">
        <f t="shared" si="33"/>
        <v>0</v>
      </c>
      <c r="AP88" s="448">
        <f t="shared" si="34"/>
        <v>0</v>
      </c>
      <c r="AQ88" s="448">
        <f t="shared" si="35"/>
        <v>0</v>
      </c>
      <c r="AU88" s="220"/>
      <c r="AV88" s="220"/>
      <c r="AW88" s="220"/>
      <c r="AX88" s="220"/>
      <c r="AY88" s="1104"/>
    </row>
    <row r="89" spans="1:53" ht="23.25" hidden="1" customHeight="1">
      <c r="A89" s="124">
        <v>45</v>
      </c>
      <c r="B89" s="273">
        <f>IF($L$2="","",IF($L$2="ORIGINAL",'ORIGINAL BUDGET'!$B89,IF($L$2="BR1",'BR1'!$B89,IF($L$2="BR2",'BR2'!$B89,IF($L$2="BR3",'BR3'!$B89)))))</f>
        <v>0</v>
      </c>
      <c r="C89" s="1028">
        <f>IF($L$2="","",IF($L$2="ORIGINAL",'ORIGINAL BUDGET'!$C89,IF($L$2="BR1",'BR1'!$C89,IF($L$2="BR2",'BR2'!$C89,IF($L$2="BR3",'BR3'!$C89)))))</f>
        <v>0</v>
      </c>
      <c r="D89" s="860" t="str">
        <f t="shared" si="18"/>
        <v/>
      </c>
      <c r="E89" s="404"/>
      <c r="F89" s="589"/>
      <c r="G89" s="845" t="str">
        <f t="shared" si="19"/>
        <v/>
      </c>
      <c r="H89" s="811">
        <f t="shared" si="10"/>
        <v>0</v>
      </c>
      <c r="I89" s="840"/>
      <c r="J89" s="811">
        <f t="shared" si="20"/>
        <v>0</v>
      </c>
      <c r="K89" s="843"/>
      <c r="L89" s="811">
        <f t="shared" si="21"/>
        <v>0</v>
      </c>
      <c r="M89" s="843"/>
      <c r="N89" s="811">
        <f t="shared" si="22"/>
        <v>0</v>
      </c>
      <c r="O89" s="843"/>
      <c r="P89" s="811">
        <f t="shared" si="23"/>
        <v>0</v>
      </c>
      <c r="Q89" s="843"/>
      <c r="R89" s="811">
        <f t="shared" si="24"/>
        <v>0</v>
      </c>
      <c r="S89" s="843"/>
      <c r="T89" s="811">
        <f t="shared" si="25"/>
        <v>0</v>
      </c>
      <c r="U89" s="149"/>
      <c r="V89" s="492" t="str">
        <f>IF(AND('BR3'!$K$2="ACTIVE",'BR3'!H89&gt;0),"Yes",IF(AND('BR2'!$K$2="ACTIVE",'BR2'!H89&gt;0),"Yes",IF(AND('BR1'!$K$2="ACTIVE",'BR1'!H89&gt;0),"Yes",IF(AND('ORIGINAL BUDGET'!$K$2="ACTIVE",'ORIGINAL BUDGET'!H89&gt;0),"Yes",""))))</f>
        <v/>
      </c>
      <c r="W89" s="493"/>
      <c r="X89" s="325" t="str">
        <f>IF(AND('BR3'!$K$2="ACTIVE",'BR3'!J89&gt;0),"Yes",IF(AND('BR2'!$K$2="ACTIVE",'BR2'!J89&gt;0),"Yes",IF(AND('BR1'!$K$2="ACTIVE",'BR1'!J89&gt;0),"Yes",IF(AND('ORIGINAL BUDGET'!$K$2="ACTIVE",'ORIGINAL BUDGET'!J89&gt;0),"Yes",""))))</f>
        <v/>
      </c>
      <c r="Y89" s="493"/>
      <c r="Z89" s="325" t="str">
        <f>IF(AND('BR3'!$K$2="ACTIVE",'BR3'!L89&gt;0),"Yes",IF(AND('BR2'!$K$2="ACTIVE",'BR2'!L89&gt;0),"Yes",IF(AND('BR1'!$K$2="ACTIVE",'BR1'!L89&gt;0),"Yes",IF(AND('ORIGINAL BUDGET'!$K$2="ACTIVE",'ORIGINAL BUDGET'!L89&gt;0),"Yes",""))))</f>
        <v/>
      </c>
      <c r="AA89" s="493"/>
      <c r="AB89" s="325" t="str">
        <f>IF(AND('BR3'!$K$2="ACTIVE",'BR3'!N89&gt;0),"Yes",IF(AND('BR2'!$K$2="ACTIVE",'BR2'!N89&gt;0),"Yes",IF(AND('BR1'!$K$2="ACTIVE",'BR1'!N89&gt;0),"Yes",IF(AND('ORIGINAL BUDGET'!$K$2="ACTIVE",'ORIGINAL BUDGET'!N89&gt;0),"Yes",""))))</f>
        <v/>
      </c>
      <c r="AC89" s="493"/>
      <c r="AD89" s="325" t="str">
        <f>IF(AND('BR3'!$K$2="ACTIVE",'BR3'!P89&gt;0),"Yes",IF(AND('BR2'!$K$2="ACTIVE",'BR2'!P89&gt;0),"Yes",IF(AND('BR1'!$K$2="ACTIVE",'BR1'!P89&gt;0),"Yes",IF(AND('ORIGINAL BUDGET'!$K$2="ACTIVE",'ORIGINAL BUDGET'!P89&gt;0),"Yes",""))))</f>
        <v/>
      </c>
      <c r="AE89" s="493"/>
      <c r="AF89" s="325" t="str">
        <f>IF(AND('BR3'!$K$2="ACTIVE",'BR3'!R89&gt;0),"Yes",IF(AND('BR2'!$K$2="ACTIVE",'BR2'!R89&gt;0),"Yes",IF(AND('BR1'!$K$2="ACTIVE",'BR1'!R89&gt;0),"Yes",IF(AND('ORIGINAL BUDGET'!$K$2="ACTIVE",'ORIGINAL BUDGET'!R89&gt;0),"Yes",""))))</f>
        <v/>
      </c>
      <c r="AG89" s="493"/>
      <c r="AH89" s="493" t="str">
        <f>IF(AND('BR3'!$K$2="ACTIVE",'BR3'!T89&gt;0),"Yes",IF(AND('BR2'!$K$2="ACTIVE",'BR2'!T89&gt;0),"Yes",IF(AND('BR1'!$K$2="ACTIVE",'BR1'!T89&gt;0),"Yes",IF(AND('ORIGINAL BUDGET'!$K$2="ACTIVE",'ORIGINAL BUDGET'!T89&gt;0),"Yes",""))))</f>
        <v/>
      </c>
      <c r="AI89" s="494"/>
      <c r="AJ89" s="218"/>
      <c r="AK89" s="448">
        <f t="shared" si="29"/>
        <v>0</v>
      </c>
      <c r="AL89" s="448">
        <f t="shared" si="30"/>
        <v>0</v>
      </c>
      <c r="AM89" s="448">
        <f t="shared" si="31"/>
        <v>0</v>
      </c>
      <c r="AN89" s="448">
        <f t="shared" si="32"/>
        <v>0</v>
      </c>
      <c r="AO89" s="448">
        <f t="shared" si="33"/>
        <v>0</v>
      </c>
      <c r="AP89" s="448">
        <f t="shared" si="34"/>
        <v>0</v>
      </c>
      <c r="AQ89" s="448">
        <f t="shared" si="35"/>
        <v>0</v>
      </c>
      <c r="AU89" s="219"/>
      <c r="AV89" s="219"/>
      <c r="AW89" s="219"/>
      <c r="AX89" s="219"/>
      <c r="AY89" s="1104"/>
    </row>
    <row r="90" spans="1:53" ht="23.25" hidden="1" customHeight="1">
      <c r="A90" s="124">
        <v>46</v>
      </c>
      <c r="B90" s="273">
        <f>IF($L$2="","",IF($L$2="ORIGINAL",'ORIGINAL BUDGET'!$B90,IF($L$2="BR1",'BR1'!$B90,IF($L$2="BR2",'BR2'!$B90,IF($L$2="BR3",'BR3'!$B90)))))</f>
        <v>0</v>
      </c>
      <c r="C90" s="1028">
        <f>IF($L$2="","",IF($L$2="ORIGINAL",'ORIGINAL BUDGET'!$C90,IF($L$2="BR1",'BR1'!$C90,IF($L$2="BR2",'BR2'!$C90,IF($L$2="BR3",'BR3'!$C90)))))</f>
        <v>0</v>
      </c>
      <c r="D90" s="860" t="str">
        <f t="shared" si="18"/>
        <v/>
      </c>
      <c r="E90" s="404"/>
      <c r="F90" s="589"/>
      <c r="G90" s="845" t="str">
        <f t="shared" si="19"/>
        <v/>
      </c>
      <c r="H90" s="811">
        <f t="shared" si="10"/>
        <v>0</v>
      </c>
      <c r="I90" s="840"/>
      <c r="J90" s="811">
        <f t="shared" si="20"/>
        <v>0</v>
      </c>
      <c r="K90" s="843"/>
      <c r="L90" s="811">
        <f t="shared" si="21"/>
        <v>0</v>
      </c>
      <c r="M90" s="843"/>
      <c r="N90" s="811">
        <f t="shared" si="22"/>
        <v>0</v>
      </c>
      <c r="O90" s="843"/>
      <c r="P90" s="811">
        <f t="shared" si="23"/>
        <v>0</v>
      </c>
      <c r="Q90" s="843"/>
      <c r="R90" s="811">
        <f t="shared" si="24"/>
        <v>0</v>
      </c>
      <c r="S90" s="843"/>
      <c r="T90" s="811">
        <f t="shared" si="25"/>
        <v>0</v>
      </c>
      <c r="U90" s="149"/>
      <c r="V90" s="492" t="str">
        <f>IF(AND('BR3'!$K$2="ACTIVE",'BR3'!H90&gt;0),"Yes",IF(AND('BR2'!$K$2="ACTIVE",'BR2'!H90&gt;0),"Yes",IF(AND('BR1'!$K$2="ACTIVE",'BR1'!H90&gt;0),"Yes",IF(AND('ORIGINAL BUDGET'!$K$2="ACTIVE",'ORIGINAL BUDGET'!H90&gt;0),"Yes",""))))</f>
        <v/>
      </c>
      <c r="W90" s="493"/>
      <c r="X90" s="325" t="str">
        <f>IF(AND('BR3'!$K$2="ACTIVE",'BR3'!J90&gt;0),"Yes",IF(AND('BR2'!$K$2="ACTIVE",'BR2'!J90&gt;0),"Yes",IF(AND('BR1'!$K$2="ACTIVE",'BR1'!J90&gt;0),"Yes",IF(AND('ORIGINAL BUDGET'!$K$2="ACTIVE",'ORIGINAL BUDGET'!J90&gt;0),"Yes",""))))</f>
        <v/>
      </c>
      <c r="Y90" s="493"/>
      <c r="Z90" s="325" t="str">
        <f>IF(AND('BR3'!$K$2="ACTIVE",'BR3'!L90&gt;0),"Yes",IF(AND('BR2'!$K$2="ACTIVE",'BR2'!L90&gt;0),"Yes",IF(AND('BR1'!$K$2="ACTIVE",'BR1'!L90&gt;0),"Yes",IF(AND('ORIGINAL BUDGET'!$K$2="ACTIVE",'ORIGINAL BUDGET'!L90&gt;0),"Yes",""))))</f>
        <v/>
      </c>
      <c r="AA90" s="493"/>
      <c r="AB90" s="325" t="str">
        <f>IF(AND('BR3'!$K$2="ACTIVE",'BR3'!N90&gt;0),"Yes",IF(AND('BR2'!$K$2="ACTIVE",'BR2'!N90&gt;0),"Yes",IF(AND('BR1'!$K$2="ACTIVE",'BR1'!N90&gt;0),"Yes",IF(AND('ORIGINAL BUDGET'!$K$2="ACTIVE",'ORIGINAL BUDGET'!N90&gt;0),"Yes",""))))</f>
        <v/>
      </c>
      <c r="AC90" s="493"/>
      <c r="AD90" s="325" t="str">
        <f>IF(AND('BR3'!$K$2="ACTIVE",'BR3'!P90&gt;0),"Yes",IF(AND('BR2'!$K$2="ACTIVE",'BR2'!P90&gt;0),"Yes",IF(AND('BR1'!$K$2="ACTIVE",'BR1'!P90&gt;0),"Yes",IF(AND('ORIGINAL BUDGET'!$K$2="ACTIVE",'ORIGINAL BUDGET'!P90&gt;0),"Yes",""))))</f>
        <v/>
      </c>
      <c r="AE90" s="493"/>
      <c r="AF90" s="325" t="str">
        <f>IF(AND('BR3'!$K$2="ACTIVE",'BR3'!R90&gt;0),"Yes",IF(AND('BR2'!$K$2="ACTIVE",'BR2'!R90&gt;0),"Yes",IF(AND('BR1'!$K$2="ACTIVE",'BR1'!R90&gt;0),"Yes",IF(AND('ORIGINAL BUDGET'!$K$2="ACTIVE",'ORIGINAL BUDGET'!R90&gt;0),"Yes",""))))</f>
        <v/>
      </c>
      <c r="AG90" s="493"/>
      <c r="AH90" s="493" t="str">
        <f>IF(AND('BR3'!$K$2="ACTIVE",'BR3'!T90&gt;0),"Yes",IF(AND('BR2'!$K$2="ACTIVE",'BR2'!T90&gt;0),"Yes",IF(AND('BR1'!$K$2="ACTIVE",'BR1'!T90&gt;0),"Yes",IF(AND('ORIGINAL BUDGET'!$K$2="ACTIVE",'ORIGINAL BUDGET'!T90&gt;0),"Yes",""))))</f>
        <v/>
      </c>
      <c r="AI90" s="494"/>
      <c r="AJ90" s="218"/>
      <c r="AK90" s="448">
        <f t="shared" si="29"/>
        <v>0</v>
      </c>
      <c r="AL90" s="448">
        <f t="shared" si="30"/>
        <v>0</v>
      </c>
      <c r="AM90" s="448">
        <f t="shared" si="31"/>
        <v>0</v>
      </c>
      <c r="AN90" s="448">
        <f t="shared" si="32"/>
        <v>0</v>
      </c>
      <c r="AO90" s="448">
        <f t="shared" si="33"/>
        <v>0</v>
      </c>
      <c r="AP90" s="448">
        <f t="shared" si="34"/>
        <v>0</v>
      </c>
      <c r="AQ90" s="448">
        <f t="shared" si="35"/>
        <v>0</v>
      </c>
      <c r="AU90" s="220"/>
      <c r="AV90" s="220"/>
      <c r="AW90" s="220"/>
      <c r="AX90" s="220"/>
      <c r="AY90" s="1104"/>
    </row>
    <row r="91" spans="1:53" ht="23.25" hidden="1" customHeight="1">
      <c r="A91" s="124">
        <v>47</v>
      </c>
      <c r="B91" s="273">
        <f>IF($L$2="","",IF($L$2="ORIGINAL",'ORIGINAL BUDGET'!$B91,IF($L$2="BR1",'BR1'!$B91,IF($L$2="BR2",'BR2'!$B91,IF($L$2="BR3",'BR3'!$B91)))))</f>
        <v>0</v>
      </c>
      <c r="C91" s="1028">
        <f>IF($L$2="","",IF($L$2="ORIGINAL",'ORIGINAL BUDGET'!$C91,IF($L$2="BR1",'BR1'!$C91,IF($L$2="BR2",'BR2'!$C91,IF($L$2="BR3",'BR3'!$C91)))))</f>
        <v>0</v>
      </c>
      <c r="D91" s="860" t="str">
        <f t="shared" si="18"/>
        <v/>
      </c>
      <c r="E91" s="404"/>
      <c r="F91" s="589"/>
      <c r="G91" s="845" t="str">
        <f t="shared" si="19"/>
        <v/>
      </c>
      <c r="H91" s="811">
        <f t="shared" si="10"/>
        <v>0</v>
      </c>
      <c r="I91" s="840"/>
      <c r="J91" s="811">
        <f t="shared" si="20"/>
        <v>0</v>
      </c>
      <c r="K91" s="843"/>
      <c r="L91" s="811">
        <f t="shared" si="21"/>
        <v>0</v>
      </c>
      <c r="M91" s="843"/>
      <c r="N91" s="811">
        <f t="shared" si="22"/>
        <v>0</v>
      </c>
      <c r="O91" s="843"/>
      <c r="P91" s="811">
        <f t="shared" si="23"/>
        <v>0</v>
      </c>
      <c r="Q91" s="843"/>
      <c r="R91" s="811">
        <f t="shared" si="24"/>
        <v>0</v>
      </c>
      <c r="S91" s="843"/>
      <c r="T91" s="811">
        <f t="shared" si="25"/>
        <v>0</v>
      </c>
      <c r="U91" s="149"/>
      <c r="V91" s="492" t="str">
        <f>IF(AND('BR3'!$K$2="ACTIVE",'BR3'!H91&gt;0),"Yes",IF(AND('BR2'!$K$2="ACTIVE",'BR2'!H91&gt;0),"Yes",IF(AND('BR1'!$K$2="ACTIVE",'BR1'!H91&gt;0),"Yes",IF(AND('ORIGINAL BUDGET'!$K$2="ACTIVE",'ORIGINAL BUDGET'!H91&gt;0),"Yes",""))))</f>
        <v/>
      </c>
      <c r="W91" s="493"/>
      <c r="X91" s="325" t="str">
        <f>IF(AND('BR3'!$K$2="ACTIVE",'BR3'!J91&gt;0),"Yes",IF(AND('BR2'!$K$2="ACTIVE",'BR2'!J91&gt;0),"Yes",IF(AND('BR1'!$K$2="ACTIVE",'BR1'!J91&gt;0),"Yes",IF(AND('ORIGINAL BUDGET'!$K$2="ACTIVE",'ORIGINAL BUDGET'!J91&gt;0),"Yes",""))))</f>
        <v/>
      </c>
      <c r="Y91" s="493"/>
      <c r="Z91" s="325" t="str">
        <f>IF(AND('BR3'!$K$2="ACTIVE",'BR3'!L91&gt;0),"Yes",IF(AND('BR2'!$K$2="ACTIVE",'BR2'!L91&gt;0),"Yes",IF(AND('BR1'!$K$2="ACTIVE",'BR1'!L91&gt;0),"Yes",IF(AND('ORIGINAL BUDGET'!$K$2="ACTIVE",'ORIGINAL BUDGET'!L91&gt;0),"Yes",""))))</f>
        <v/>
      </c>
      <c r="AA91" s="493"/>
      <c r="AB91" s="325" t="str">
        <f>IF(AND('BR3'!$K$2="ACTIVE",'BR3'!N91&gt;0),"Yes",IF(AND('BR2'!$K$2="ACTIVE",'BR2'!N91&gt;0),"Yes",IF(AND('BR1'!$K$2="ACTIVE",'BR1'!N91&gt;0),"Yes",IF(AND('ORIGINAL BUDGET'!$K$2="ACTIVE",'ORIGINAL BUDGET'!N91&gt;0),"Yes",""))))</f>
        <v/>
      </c>
      <c r="AC91" s="493"/>
      <c r="AD91" s="325" t="str">
        <f>IF(AND('BR3'!$K$2="ACTIVE",'BR3'!P91&gt;0),"Yes",IF(AND('BR2'!$K$2="ACTIVE",'BR2'!P91&gt;0),"Yes",IF(AND('BR1'!$K$2="ACTIVE",'BR1'!P91&gt;0),"Yes",IF(AND('ORIGINAL BUDGET'!$K$2="ACTIVE",'ORIGINAL BUDGET'!P91&gt;0),"Yes",""))))</f>
        <v/>
      </c>
      <c r="AE91" s="493"/>
      <c r="AF91" s="325" t="str">
        <f>IF(AND('BR3'!$K$2="ACTIVE",'BR3'!R91&gt;0),"Yes",IF(AND('BR2'!$K$2="ACTIVE",'BR2'!R91&gt;0),"Yes",IF(AND('BR1'!$K$2="ACTIVE",'BR1'!R91&gt;0),"Yes",IF(AND('ORIGINAL BUDGET'!$K$2="ACTIVE",'ORIGINAL BUDGET'!R91&gt;0),"Yes",""))))</f>
        <v/>
      </c>
      <c r="AG91" s="493"/>
      <c r="AH91" s="493" t="str">
        <f>IF(AND('BR3'!$K$2="ACTIVE",'BR3'!T91&gt;0),"Yes",IF(AND('BR2'!$K$2="ACTIVE",'BR2'!T91&gt;0),"Yes",IF(AND('BR1'!$K$2="ACTIVE",'BR1'!T91&gt;0),"Yes",IF(AND('ORIGINAL BUDGET'!$K$2="ACTIVE",'ORIGINAL BUDGET'!T91&gt;0),"Yes",""))))</f>
        <v/>
      </c>
      <c r="AI91" s="494"/>
      <c r="AJ91" s="218"/>
      <c r="AK91" s="448">
        <f t="shared" si="29"/>
        <v>0</v>
      </c>
      <c r="AL91" s="448">
        <f t="shared" si="30"/>
        <v>0</v>
      </c>
      <c r="AM91" s="448">
        <f t="shared" si="31"/>
        <v>0</v>
      </c>
      <c r="AN91" s="448">
        <f t="shared" si="32"/>
        <v>0</v>
      </c>
      <c r="AO91" s="448">
        <f t="shared" si="33"/>
        <v>0</v>
      </c>
      <c r="AP91" s="448">
        <f t="shared" si="34"/>
        <v>0</v>
      </c>
      <c r="AQ91" s="448">
        <f t="shared" si="35"/>
        <v>0</v>
      </c>
      <c r="AU91" s="220"/>
      <c r="AV91" s="220"/>
      <c r="AW91" s="220"/>
      <c r="AX91" s="220"/>
      <c r="AY91" s="1104"/>
    </row>
    <row r="92" spans="1:53" ht="23.25" hidden="1" customHeight="1">
      <c r="A92" s="124">
        <v>48</v>
      </c>
      <c r="B92" s="273">
        <f>IF($L$2="","",IF($L$2="ORIGINAL",'ORIGINAL BUDGET'!$B92,IF($L$2="BR1",'BR1'!$B92,IF($L$2="BR2",'BR2'!$B92,IF($L$2="BR3",'BR3'!$B92)))))</f>
        <v>0</v>
      </c>
      <c r="C92" s="1028">
        <f>IF($L$2="","",IF($L$2="ORIGINAL",'ORIGINAL BUDGET'!$C92,IF($L$2="BR1",'BR1'!$C92,IF($L$2="BR2",'BR2'!$C92,IF($L$2="BR3",'BR3'!$C92)))))</f>
        <v>0</v>
      </c>
      <c r="D92" s="860" t="str">
        <f t="shared" si="18"/>
        <v/>
      </c>
      <c r="E92" s="404"/>
      <c r="F92" s="589"/>
      <c r="G92" s="845" t="str">
        <f t="shared" si="19"/>
        <v/>
      </c>
      <c r="H92" s="811">
        <f t="shared" si="10"/>
        <v>0</v>
      </c>
      <c r="I92" s="840"/>
      <c r="J92" s="811">
        <f t="shared" si="20"/>
        <v>0</v>
      </c>
      <c r="K92" s="843"/>
      <c r="L92" s="811">
        <f t="shared" si="21"/>
        <v>0</v>
      </c>
      <c r="M92" s="843"/>
      <c r="N92" s="811">
        <f t="shared" si="22"/>
        <v>0</v>
      </c>
      <c r="O92" s="843"/>
      <c r="P92" s="811">
        <f t="shared" si="23"/>
        <v>0</v>
      </c>
      <c r="Q92" s="843"/>
      <c r="R92" s="811">
        <f t="shared" si="24"/>
        <v>0</v>
      </c>
      <c r="S92" s="843"/>
      <c r="T92" s="811">
        <f t="shared" si="25"/>
        <v>0</v>
      </c>
      <c r="U92" s="149"/>
      <c r="V92" s="492" t="str">
        <f>IF(AND('BR3'!$K$2="ACTIVE",'BR3'!H92&gt;0),"Yes",IF(AND('BR2'!$K$2="ACTIVE",'BR2'!H92&gt;0),"Yes",IF(AND('BR1'!$K$2="ACTIVE",'BR1'!H92&gt;0),"Yes",IF(AND('ORIGINAL BUDGET'!$K$2="ACTIVE",'ORIGINAL BUDGET'!H92&gt;0),"Yes",""))))</f>
        <v/>
      </c>
      <c r="W92" s="493"/>
      <c r="X92" s="325" t="str">
        <f>IF(AND('BR3'!$K$2="ACTIVE",'BR3'!J92&gt;0),"Yes",IF(AND('BR2'!$K$2="ACTIVE",'BR2'!J92&gt;0),"Yes",IF(AND('BR1'!$K$2="ACTIVE",'BR1'!J92&gt;0),"Yes",IF(AND('ORIGINAL BUDGET'!$K$2="ACTIVE",'ORIGINAL BUDGET'!J92&gt;0),"Yes",""))))</f>
        <v/>
      </c>
      <c r="Y92" s="493"/>
      <c r="Z92" s="325" t="str">
        <f>IF(AND('BR3'!$K$2="ACTIVE",'BR3'!L92&gt;0),"Yes",IF(AND('BR2'!$K$2="ACTIVE",'BR2'!L92&gt;0),"Yes",IF(AND('BR1'!$K$2="ACTIVE",'BR1'!L92&gt;0),"Yes",IF(AND('ORIGINAL BUDGET'!$K$2="ACTIVE",'ORIGINAL BUDGET'!L92&gt;0),"Yes",""))))</f>
        <v/>
      </c>
      <c r="AA92" s="493"/>
      <c r="AB92" s="325" t="str">
        <f>IF(AND('BR3'!$K$2="ACTIVE",'BR3'!N92&gt;0),"Yes",IF(AND('BR2'!$K$2="ACTIVE",'BR2'!N92&gt;0),"Yes",IF(AND('BR1'!$K$2="ACTIVE",'BR1'!N92&gt;0),"Yes",IF(AND('ORIGINAL BUDGET'!$K$2="ACTIVE",'ORIGINAL BUDGET'!N92&gt;0),"Yes",""))))</f>
        <v/>
      </c>
      <c r="AC92" s="493"/>
      <c r="AD92" s="325" t="str">
        <f>IF(AND('BR3'!$K$2="ACTIVE",'BR3'!P92&gt;0),"Yes",IF(AND('BR2'!$K$2="ACTIVE",'BR2'!P92&gt;0),"Yes",IF(AND('BR1'!$K$2="ACTIVE",'BR1'!P92&gt;0),"Yes",IF(AND('ORIGINAL BUDGET'!$K$2="ACTIVE",'ORIGINAL BUDGET'!P92&gt;0),"Yes",""))))</f>
        <v/>
      </c>
      <c r="AE92" s="493"/>
      <c r="AF92" s="325" t="str">
        <f>IF(AND('BR3'!$K$2="ACTIVE",'BR3'!R92&gt;0),"Yes",IF(AND('BR2'!$K$2="ACTIVE",'BR2'!R92&gt;0),"Yes",IF(AND('BR1'!$K$2="ACTIVE",'BR1'!R92&gt;0),"Yes",IF(AND('ORIGINAL BUDGET'!$K$2="ACTIVE",'ORIGINAL BUDGET'!R92&gt;0),"Yes",""))))</f>
        <v/>
      </c>
      <c r="AG92" s="493"/>
      <c r="AH92" s="493" t="str">
        <f>IF(AND('BR3'!$K$2="ACTIVE",'BR3'!T92&gt;0),"Yes",IF(AND('BR2'!$K$2="ACTIVE",'BR2'!T92&gt;0),"Yes",IF(AND('BR1'!$K$2="ACTIVE",'BR1'!T92&gt;0),"Yes",IF(AND('ORIGINAL BUDGET'!$K$2="ACTIVE",'ORIGINAL BUDGET'!T92&gt;0),"Yes",""))))</f>
        <v/>
      </c>
      <c r="AI92" s="494"/>
      <c r="AJ92" s="218"/>
      <c r="AK92" s="448">
        <f t="shared" si="29"/>
        <v>0</v>
      </c>
      <c r="AL92" s="448">
        <f t="shared" si="30"/>
        <v>0</v>
      </c>
      <c r="AM92" s="448">
        <f t="shared" si="31"/>
        <v>0</v>
      </c>
      <c r="AN92" s="448">
        <f t="shared" si="32"/>
        <v>0</v>
      </c>
      <c r="AO92" s="448">
        <f t="shared" si="33"/>
        <v>0</v>
      </c>
      <c r="AP92" s="448">
        <f t="shared" si="34"/>
        <v>0</v>
      </c>
      <c r="AQ92" s="448">
        <f t="shared" si="35"/>
        <v>0</v>
      </c>
      <c r="AU92" s="220"/>
      <c r="AV92" s="220"/>
      <c r="AW92" s="220"/>
      <c r="AX92" s="220"/>
      <c r="AY92" s="1104"/>
    </row>
    <row r="93" spans="1:53" ht="23.25" hidden="1" customHeight="1">
      <c r="A93" s="124">
        <v>49</v>
      </c>
      <c r="B93" s="273">
        <f>IF($L$2="","",IF($L$2="ORIGINAL",'ORIGINAL BUDGET'!$B93,IF($L$2="BR1",'BR1'!$B93,IF($L$2="BR2",'BR2'!$B93,IF($L$2="BR3",'BR3'!$B93)))))</f>
        <v>0</v>
      </c>
      <c r="C93" s="1028">
        <f>IF($L$2="","",IF($L$2="ORIGINAL",'ORIGINAL BUDGET'!$C93,IF($L$2="BR1",'BR1'!$C93,IF($L$2="BR2",'BR2'!$C93,IF($L$2="BR3",'BR3'!$C93)))))</f>
        <v>0</v>
      </c>
      <c r="D93" s="860" t="str">
        <f t="shared" si="18"/>
        <v/>
      </c>
      <c r="E93" s="404"/>
      <c r="F93" s="589"/>
      <c r="G93" s="845" t="str">
        <f t="shared" si="19"/>
        <v/>
      </c>
      <c r="H93" s="811">
        <f t="shared" si="10"/>
        <v>0</v>
      </c>
      <c r="I93" s="840"/>
      <c r="J93" s="811">
        <f t="shared" si="20"/>
        <v>0</v>
      </c>
      <c r="K93" s="843"/>
      <c r="L93" s="811">
        <f t="shared" si="21"/>
        <v>0</v>
      </c>
      <c r="M93" s="843"/>
      <c r="N93" s="811">
        <f t="shared" si="22"/>
        <v>0</v>
      </c>
      <c r="O93" s="843"/>
      <c r="P93" s="811">
        <f t="shared" si="23"/>
        <v>0</v>
      </c>
      <c r="Q93" s="843"/>
      <c r="R93" s="811">
        <f t="shared" si="24"/>
        <v>0</v>
      </c>
      <c r="S93" s="843"/>
      <c r="T93" s="811">
        <f t="shared" si="25"/>
        <v>0</v>
      </c>
      <c r="U93" s="149"/>
      <c r="V93" s="492" t="str">
        <f>IF(AND('BR3'!$K$2="ACTIVE",'BR3'!H93&gt;0),"Yes",IF(AND('BR2'!$K$2="ACTIVE",'BR2'!H93&gt;0),"Yes",IF(AND('BR1'!$K$2="ACTIVE",'BR1'!H93&gt;0),"Yes",IF(AND('ORIGINAL BUDGET'!$K$2="ACTIVE",'ORIGINAL BUDGET'!H93&gt;0),"Yes",""))))</f>
        <v/>
      </c>
      <c r="W93" s="493"/>
      <c r="X93" s="325" t="str">
        <f>IF(AND('BR3'!$K$2="ACTIVE",'BR3'!J93&gt;0),"Yes",IF(AND('BR2'!$K$2="ACTIVE",'BR2'!J93&gt;0),"Yes",IF(AND('BR1'!$K$2="ACTIVE",'BR1'!J93&gt;0),"Yes",IF(AND('ORIGINAL BUDGET'!$K$2="ACTIVE",'ORIGINAL BUDGET'!J93&gt;0),"Yes",""))))</f>
        <v/>
      </c>
      <c r="Y93" s="493"/>
      <c r="Z93" s="325" t="str">
        <f>IF(AND('BR3'!$K$2="ACTIVE",'BR3'!L93&gt;0),"Yes",IF(AND('BR2'!$K$2="ACTIVE",'BR2'!L93&gt;0),"Yes",IF(AND('BR1'!$K$2="ACTIVE",'BR1'!L93&gt;0),"Yes",IF(AND('ORIGINAL BUDGET'!$K$2="ACTIVE",'ORIGINAL BUDGET'!L93&gt;0),"Yes",""))))</f>
        <v/>
      </c>
      <c r="AA93" s="493"/>
      <c r="AB93" s="325" t="str">
        <f>IF(AND('BR3'!$K$2="ACTIVE",'BR3'!N93&gt;0),"Yes",IF(AND('BR2'!$K$2="ACTIVE",'BR2'!N93&gt;0),"Yes",IF(AND('BR1'!$K$2="ACTIVE",'BR1'!N93&gt;0),"Yes",IF(AND('ORIGINAL BUDGET'!$K$2="ACTIVE",'ORIGINAL BUDGET'!N93&gt;0),"Yes",""))))</f>
        <v/>
      </c>
      <c r="AC93" s="493"/>
      <c r="AD93" s="325" t="str">
        <f>IF(AND('BR3'!$K$2="ACTIVE",'BR3'!P93&gt;0),"Yes",IF(AND('BR2'!$K$2="ACTIVE",'BR2'!P93&gt;0),"Yes",IF(AND('BR1'!$K$2="ACTIVE",'BR1'!P93&gt;0),"Yes",IF(AND('ORIGINAL BUDGET'!$K$2="ACTIVE",'ORIGINAL BUDGET'!P93&gt;0),"Yes",""))))</f>
        <v/>
      </c>
      <c r="AE93" s="493"/>
      <c r="AF93" s="325" t="str">
        <f>IF(AND('BR3'!$K$2="ACTIVE",'BR3'!R93&gt;0),"Yes",IF(AND('BR2'!$K$2="ACTIVE",'BR2'!R93&gt;0),"Yes",IF(AND('BR1'!$K$2="ACTIVE",'BR1'!R93&gt;0),"Yes",IF(AND('ORIGINAL BUDGET'!$K$2="ACTIVE",'ORIGINAL BUDGET'!R93&gt;0),"Yes",""))))</f>
        <v/>
      </c>
      <c r="AG93" s="493"/>
      <c r="AH93" s="493" t="str">
        <f>IF(AND('BR3'!$K$2="ACTIVE",'BR3'!T93&gt;0),"Yes",IF(AND('BR2'!$K$2="ACTIVE",'BR2'!T93&gt;0),"Yes",IF(AND('BR1'!$K$2="ACTIVE",'BR1'!T93&gt;0),"Yes",IF(AND('ORIGINAL BUDGET'!$K$2="ACTIVE",'ORIGINAL BUDGET'!T93&gt;0),"Yes",""))))</f>
        <v/>
      </c>
      <c r="AI93" s="494"/>
      <c r="AJ93" s="218"/>
      <c r="AK93" s="448">
        <f t="shared" si="29"/>
        <v>0</v>
      </c>
      <c r="AL93" s="448">
        <f t="shared" si="30"/>
        <v>0</v>
      </c>
      <c r="AM93" s="448">
        <f t="shared" si="31"/>
        <v>0</v>
      </c>
      <c r="AN93" s="448">
        <f t="shared" si="32"/>
        <v>0</v>
      </c>
      <c r="AO93" s="448">
        <f t="shared" si="33"/>
        <v>0</v>
      </c>
      <c r="AP93" s="448">
        <f t="shared" si="34"/>
        <v>0</v>
      </c>
      <c r="AQ93" s="448">
        <f t="shared" si="35"/>
        <v>0</v>
      </c>
      <c r="AU93" s="220"/>
      <c r="AV93" s="220"/>
      <c r="AW93" s="220"/>
      <c r="AX93" s="220"/>
      <c r="AY93" s="1104"/>
    </row>
    <row r="94" spans="1:53" ht="23.25" hidden="1" customHeight="1" thickBot="1">
      <c r="A94" s="1219">
        <v>50</v>
      </c>
      <c r="B94" s="1220">
        <f>IF($L$2="","",IF($L$2="ORIGINAL",'ORIGINAL BUDGET'!$B94,IF($L$2="BR1",'BR1'!$B94,IF($L$2="BR2",'BR2'!$B94,IF($L$2="BR3",'BR3'!$B94)))))</f>
        <v>0</v>
      </c>
      <c r="C94" s="1221">
        <f>IF($L$2="","",IF($L$2="ORIGINAL",'ORIGINAL BUDGET'!$C94,IF($L$2="BR1",'BR1'!$C94,IF($L$2="BR2",'BR2'!$C94,IF($L$2="BR3",'BR3'!$C94)))))</f>
        <v>0</v>
      </c>
      <c r="D94" s="1222" t="str">
        <f t="shared" si="18"/>
        <v/>
      </c>
      <c r="E94" s="1223"/>
      <c r="F94" s="1224"/>
      <c r="G94" s="1225" t="str">
        <f t="shared" si="19"/>
        <v/>
      </c>
      <c r="H94" s="811">
        <f t="shared" si="10"/>
        <v>0</v>
      </c>
      <c r="I94" s="841"/>
      <c r="J94" s="811">
        <f t="shared" si="20"/>
        <v>0</v>
      </c>
      <c r="K94" s="844"/>
      <c r="L94" s="811">
        <f t="shared" si="21"/>
        <v>0</v>
      </c>
      <c r="M94" s="844"/>
      <c r="N94" s="811">
        <f t="shared" si="22"/>
        <v>0</v>
      </c>
      <c r="O94" s="844"/>
      <c r="P94" s="811">
        <f t="shared" si="23"/>
        <v>0</v>
      </c>
      <c r="Q94" s="844"/>
      <c r="R94" s="811">
        <f t="shared" si="24"/>
        <v>0</v>
      </c>
      <c r="S94" s="844"/>
      <c r="T94" s="811">
        <f t="shared" si="25"/>
        <v>0</v>
      </c>
      <c r="U94" s="149"/>
      <c r="V94" s="495" t="str">
        <f>IF(AND('BR3'!$K$2="ACTIVE",'BR3'!H94&gt;0),"Yes",IF(AND('BR2'!$K$2="ACTIVE",'BR2'!H94&gt;0),"Yes",IF(AND('BR1'!$K$2="ACTIVE",'BR1'!H94&gt;0),"Yes",IF(AND('ORIGINAL BUDGET'!$K$2="ACTIVE",'ORIGINAL BUDGET'!H94&gt;0),"Yes",""))))</f>
        <v/>
      </c>
      <c r="W94" s="1086"/>
      <c r="X94" s="1085" t="str">
        <f>IF(AND('BR3'!$K$2="ACTIVE",'BR3'!J94&gt;0),"Yes",IF(AND('BR2'!$K$2="ACTIVE",'BR2'!J94&gt;0),"Yes",IF(AND('BR1'!$K$2="ACTIVE",'BR1'!J94&gt;0),"Yes",IF(AND('ORIGINAL BUDGET'!$K$2="ACTIVE",'ORIGINAL BUDGET'!J94&gt;0),"Yes",""))))</f>
        <v/>
      </c>
      <c r="Y94" s="1086"/>
      <c r="Z94" s="1085" t="str">
        <f>IF(AND('BR3'!$K$2="ACTIVE",'BR3'!L94&gt;0),"Yes",IF(AND('BR2'!$K$2="ACTIVE",'BR2'!L94&gt;0),"Yes",IF(AND('BR1'!$K$2="ACTIVE",'BR1'!L94&gt;0),"Yes",IF(AND('ORIGINAL BUDGET'!$K$2="ACTIVE",'ORIGINAL BUDGET'!L94&gt;0),"Yes",""))))</f>
        <v/>
      </c>
      <c r="AA94" s="1086"/>
      <c r="AB94" s="1085" t="str">
        <f>IF(AND('BR3'!$K$2="ACTIVE",'BR3'!N94&gt;0),"Yes",IF(AND('BR2'!$K$2="ACTIVE",'BR2'!N94&gt;0),"Yes",IF(AND('BR1'!$K$2="ACTIVE",'BR1'!N94&gt;0),"Yes",IF(AND('ORIGINAL BUDGET'!$K$2="ACTIVE",'ORIGINAL BUDGET'!N94&gt;0),"Yes",""))))</f>
        <v/>
      </c>
      <c r="AC94" s="1086"/>
      <c r="AD94" s="1085" t="str">
        <f>IF(AND('BR3'!$K$2="ACTIVE",'BR3'!P94&gt;0),"Yes",IF(AND('BR2'!$K$2="ACTIVE",'BR2'!P94&gt;0),"Yes",IF(AND('BR1'!$K$2="ACTIVE",'BR1'!P94&gt;0),"Yes",IF(AND('ORIGINAL BUDGET'!$K$2="ACTIVE",'ORIGINAL BUDGET'!P94&gt;0),"Yes",""))))</f>
        <v/>
      </c>
      <c r="AE94" s="1086"/>
      <c r="AF94" s="1085" t="str">
        <f>IF(AND('BR3'!$K$2="ACTIVE",'BR3'!R94&gt;0),"Yes",IF(AND('BR2'!$K$2="ACTIVE",'BR2'!R94&gt;0),"Yes",IF(AND('BR1'!$K$2="ACTIVE",'BR1'!R94&gt;0),"Yes",IF(AND('ORIGINAL BUDGET'!$K$2="ACTIVE",'ORIGINAL BUDGET'!R94&gt;0),"Yes",""))))</f>
        <v/>
      </c>
      <c r="AG94" s="1086"/>
      <c r="AH94" s="1086" t="str">
        <f>IF(AND('BR3'!$K$2="ACTIVE",'BR3'!T94&gt;0),"Yes",IF(AND('BR2'!$K$2="ACTIVE",'BR2'!T94&gt;0),"Yes",IF(AND('BR1'!$K$2="ACTIVE",'BR1'!T94&gt;0),"Yes",IF(AND('ORIGINAL BUDGET'!$K$2="ACTIVE",'ORIGINAL BUDGET'!T94&gt;0),"Yes",""))))</f>
        <v/>
      </c>
      <c r="AI94" s="498"/>
      <c r="AJ94" s="58"/>
      <c r="AK94" s="448">
        <f t="shared" si="29"/>
        <v>0</v>
      </c>
      <c r="AL94" s="448">
        <f t="shared" si="30"/>
        <v>0</v>
      </c>
      <c r="AM94" s="448">
        <f t="shared" si="31"/>
        <v>0</v>
      </c>
      <c r="AN94" s="448">
        <f t="shared" si="32"/>
        <v>0</v>
      </c>
      <c r="AO94" s="448">
        <f t="shared" si="33"/>
        <v>0</v>
      </c>
      <c r="AP94" s="448">
        <f t="shared" si="34"/>
        <v>0</v>
      </c>
      <c r="AQ94" s="448">
        <f t="shared" si="35"/>
        <v>0</v>
      </c>
      <c r="AU94" s="219"/>
      <c r="AV94" s="219"/>
      <c r="AW94" s="219"/>
      <c r="AX94" s="219"/>
      <c r="AY94" s="1104"/>
    </row>
    <row r="95" spans="1:53" s="197" customFormat="1" ht="15.95" customHeight="1" thickTop="1" thickBot="1">
      <c r="A95" s="435"/>
      <c r="B95" s="520"/>
      <c r="C95" s="521"/>
      <c r="D95" s="522"/>
      <c r="E95" s="523"/>
      <c r="F95" s="436"/>
      <c r="G95" s="849"/>
      <c r="H95" s="437"/>
      <c r="I95" s="849"/>
      <c r="J95" s="437"/>
      <c r="K95" s="849"/>
      <c r="L95" s="437"/>
      <c r="M95" s="849"/>
      <c r="N95" s="437"/>
      <c r="O95" s="849"/>
      <c r="P95" s="437"/>
      <c r="Q95" s="849"/>
      <c r="R95" s="437"/>
      <c r="S95" s="849"/>
      <c r="T95" s="437"/>
      <c r="U95" s="276"/>
      <c r="V95" s="1085"/>
      <c r="W95" s="1085"/>
      <c r="X95" s="1085"/>
      <c r="Y95" s="1085"/>
      <c r="Z95" s="1085"/>
      <c r="AA95" s="1085"/>
      <c r="AB95" s="1085"/>
      <c r="AC95" s="1085"/>
      <c r="AD95" s="1085"/>
      <c r="AE95" s="1085"/>
      <c r="AF95" s="1085"/>
      <c r="AG95" s="1085"/>
      <c r="AH95" s="1086"/>
      <c r="AI95" s="1086"/>
      <c r="AJ95" s="328" t="s">
        <v>128</v>
      </c>
      <c r="AK95" s="327">
        <f t="shared" ref="AK95:AQ95" si="36">SUM(AK45:AK94)</f>
        <v>0</v>
      </c>
      <c r="AL95" s="327">
        <f t="shared" si="36"/>
        <v>0</v>
      </c>
      <c r="AM95" s="327">
        <f t="shared" si="36"/>
        <v>0</v>
      </c>
      <c r="AN95" s="327">
        <f t="shared" si="36"/>
        <v>0</v>
      </c>
      <c r="AO95" s="327">
        <f t="shared" si="36"/>
        <v>0</v>
      </c>
      <c r="AP95" s="327">
        <f t="shared" si="36"/>
        <v>0</v>
      </c>
      <c r="AQ95" s="327">
        <f t="shared" si="36"/>
        <v>0</v>
      </c>
      <c r="AS95" s="169"/>
      <c r="AT95" s="169"/>
      <c r="AU95" s="277"/>
      <c r="AV95" s="277"/>
      <c r="AW95" s="277"/>
      <c r="AX95" s="277"/>
      <c r="AY95" s="1104"/>
      <c r="AZ95" s="169"/>
      <c r="BA95" s="169"/>
    </row>
    <row r="96" spans="1:53" ht="20.25" customHeight="1" thickTop="1">
      <c r="A96" s="1739" t="str">
        <f>A12</f>
        <v>OPERATING EXPENSES</v>
      </c>
      <c r="B96" s="1740"/>
      <c r="C96" s="1740"/>
      <c r="D96" s="1740"/>
      <c r="E96" s="1740"/>
      <c r="F96" s="1740"/>
      <c r="G96" s="1736" t="s">
        <v>84</v>
      </c>
      <c r="H96" s="1737"/>
      <c r="I96" s="1737"/>
      <c r="J96" s="1737"/>
      <c r="K96" s="1737"/>
      <c r="L96" s="1737"/>
      <c r="M96" s="1737"/>
      <c r="N96" s="1737"/>
      <c r="O96" s="1737"/>
      <c r="P96" s="1737"/>
      <c r="Q96" s="1737"/>
      <c r="R96" s="1737"/>
      <c r="S96" s="1737"/>
      <c r="T96" s="1737"/>
      <c r="U96" s="947"/>
      <c r="V96" s="1821" t="s">
        <v>155</v>
      </c>
      <c r="W96" s="1821"/>
      <c r="X96" s="1821"/>
      <c r="Y96" s="1821"/>
      <c r="Z96" s="1821"/>
      <c r="AA96" s="1821"/>
      <c r="AB96" s="1821"/>
      <c r="AC96" s="1821"/>
      <c r="AD96" s="1821"/>
      <c r="AE96" s="1821"/>
      <c r="AF96" s="1821"/>
      <c r="AG96" s="1821"/>
      <c r="AH96" s="1821"/>
      <c r="AI96" s="1821"/>
      <c r="AL96" s="1738"/>
      <c r="AM96" s="1738"/>
      <c r="AN96" s="1738"/>
      <c r="AO96" s="475"/>
      <c r="AP96" s="1084"/>
      <c r="AQ96" s="1084"/>
      <c r="AR96" s="1084"/>
      <c r="AY96" s="1104"/>
    </row>
    <row r="97" spans="1:51" ht="15.6" customHeight="1" thickBot="1">
      <c r="A97" s="1584"/>
      <c r="B97" s="1586"/>
      <c r="C97" s="1586"/>
      <c r="D97" s="1586"/>
      <c r="E97" s="1586"/>
      <c r="F97" s="1586"/>
      <c r="G97" s="1226" t="str">
        <f>'Fund Rec'!G79</f>
        <v/>
      </c>
      <c r="H97" s="1227">
        <f>'Fund Rec'!H79</f>
        <v>0</v>
      </c>
      <c r="I97" s="1228" t="str">
        <f>'Fund Rec'!I79</f>
        <v/>
      </c>
      <c r="J97" s="1227">
        <f>'Fund Rec'!J79</f>
        <v>0</v>
      </c>
      <c r="K97" s="1228" t="str">
        <f>'Fund Rec'!K79</f>
        <v/>
      </c>
      <c r="L97" s="1227">
        <f>'Fund Rec'!L79</f>
        <v>0</v>
      </c>
      <c r="M97" s="1228" t="str">
        <f>'Fund Rec'!M79</f>
        <v/>
      </c>
      <c r="N97" s="1227">
        <f>'Fund Rec'!N79</f>
        <v>0</v>
      </c>
      <c r="O97" s="1229" t="str">
        <f>'Fund Rec'!O79</f>
        <v/>
      </c>
      <c r="P97" s="697">
        <f>'Fund Rec'!P79</f>
        <v>0</v>
      </c>
      <c r="Q97" s="1229" t="str">
        <f>'Fund Rec'!Q79</f>
        <v/>
      </c>
      <c r="R97" s="1230">
        <f>'Fund Rec'!R79</f>
        <v>0</v>
      </c>
      <c r="S97" s="1229" t="str">
        <f>'Fund Rec'!S79</f>
        <v/>
      </c>
      <c r="T97" s="697">
        <f>'Fund Rec'!T79</f>
        <v>0</v>
      </c>
      <c r="U97" s="408"/>
      <c r="V97" s="1732" t="str">
        <f>$G$5</f>
        <v>RPPC, 53110</v>
      </c>
      <c r="W97" s="1716"/>
      <c r="X97" s="1716" t="str">
        <f>$I$5</f>
        <v>RPPC , 53129</v>
      </c>
      <c r="Y97" s="1716"/>
      <c r="Z97" s="1716" t="str">
        <f>$K$5</f>
        <v/>
      </c>
      <c r="AA97" s="1716"/>
      <c r="AB97" s="1716" t="str">
        <f>$M$5</f>
        <v/>
      </c>
      <c r="AC97" s="1716"/>
      <c r="AD97" s="1716" t="str">
        <f>$O$5</f>
        <v/>
      </c>
      <c r="AE97" s="1716"/>
      <c r="AF97" s="1716" t="str">
        <f>$Q$5</f>
        <v/>
      </c>
      <c r="AG97" s="1716"/>
      <c r="AH97" s="1716" t="str">
        <f>$S$5</f>
        <v/>
      </c>
      <c r="AI97" s="1718"/>
      <c r="AL97" s="2"/>
      <c r="AM97" s="2"/>
      <c r="AN97" s="2"/>
      <c r="AO97" s="2"/>
      <c r="AP97" s="2"/>
      <c r="AQ97" s="2"/>
      <c r="AR97" s="2"/>
      <c r="AY97" s="1104"/>
    </row>
    <row r="98" spans="1:51" ht="25.5" customHeight="1" thickTop="1" thickBot="1">
      <c r="A98" s="131"/>
      <c r="B98" s="159"/>
      <c r="C98" s="159"/>
      <c r="D98" s="18"/>
      <c r="E98" s="130" t="str">
        <f>'ORIGINAL BUDGET'!E98</f>
        <v>TOTAL OPERATING EXPENSES</v>
      </c>
      <c r="F98" s="1112">
        <f>SUM(F99:F113)</f>
        <v>0</v>
      </c>
      <c r="G98" s="614"/>
      <c r="H98" s="605">
        <f>SUM(H99:H113)</f>
        <v>0</v>
      </c>
      <c r="I98" s="607"/>
      <c r="J98" s="605">
        <f>SUM(J99:J113)</f>
        <v>0</v>
      </c>
      <c r="K98" s="607"/>
      <c r="L98" s="596">
        <f>SUM(L99:L113)</f>
        <v>0</v>
      </c>
      <c r="M98" s="695"/>
      <c r="N98" s="596">
        <f>SUM(N99:N113)</f>
        <v>0</v>
      </c>
      <c r="O98" s="695"/>
      <c r="P98" s="596">
        <f>SUM(P99:P113)</f>
        <v>0</v>
      </c>
      <c r="Q98" s="607"/>
      <c r="R98" s="596">
        <f>SUM(R99:R113)</f>
        <v>0</v>
      </c>
      <c r="S98" s="695"/>
      <c r="T98" s="596">
        <f>SUM(T99:T113)</f>
        <v>0</v>
      </c>
      <c r="U98" s="409"/>
      <c r="V98" s="1733"/>
      <c r="W98" s="1717"/>
      <c r="X98" s="1717"/>
      <c r="Y98" s="1717"/>
      <c r="Z98" s="1717"/>
      <c r="AA98" s="1717"/>
      <c r="AB98" s="1717"/>
      <c r="AC98" s="1717"/>
      <c r="AD98" s="1717"/>
      <c r="AE98" s="1717"/>
      <c r="AF98" s="1717"/>
      <c r="AG98" s="1717"/>
      <c r="AH98" s="1717"/>
      <c r="AI98" s="1719"/>
      <c r="AL98" s="221"/>
      <c r="AM98" s="221"/>
      <c r="AN98" s="222"/>
      <c r="AO98" s="222"/>
      <c r="AP98" s="222"/>
      <c r="AQ98" s="222"/>
      <c r="AR98" s="222"/>
      <c r="AY98" s="1104"/>
    </row>
    <row r="99" spans="1:51" ht="23.25" customHeight="1" thickTop="1">
      <c r="A99" s="122">
        <v>1</v>
      </c>
      <c r="B99" s="1773">
        <f>IF($L$2="","",IF($L$2="ORIGINAL",'ORIGINAL BUDGET'!$B99,IF($L$2="BR1",'BR1'!$B99,IF($L$2="BR2",'BR2'!$B99,IF($L$2="BR3",'BR3'!$B99)))))</f>
        <v>0</v>
      </c>
      <c r="C99" s="1774">
        <f>IF($L$2="","",IF($L$2="ORIGINAL",'ORIGINAL BUDGET'!$B99,IF($L$2="BR1",'BR1'!$B99,IF($L$2="BR2",'BR2'!$B99,IF($L$2="BR3",'BR3'!$B99)))))</f>
        <v>0</v>
      </c>
      <c r="D99" s="1774">
        <f>IF($L$2="","",IF($L$2="ORIGINAL",'ORIGINAL BUDGET'!$B99,IF($L$2="BR1",'BR1'!$B99,IF($L$2="BR2",'BR2'!$B99,IF($L$2="BR3",'BR3'!$B99)))))</f>
        <v>0</v>
      </c>
      <c r="E99" s="1775">
        <f>IF($L$2="","",IF($L$2="ORIGINAL",'ORIGINAL BUDGET'!$B99,IF($L$2="BR1",'BR1'!$B99,IF($L$2="BR2",'BR2'!$B99,IF($L$2="BR3",'BR3'!$B99)))))</f>
        <v>0</v>
      </c>
      <c r="F99" s="1111"/>
      <c r="G99" s="847" t="str">
        <f t="shared" ref="G99:G113" si="37">IF(AND(F99&lt;&gt;0, 1-I99-K99-Q99-S99-M99-O99),1-I99-K99-Q99-S99-M99-O99,"")</f>
        <v/>
      </c>
      <c r="H99" s="812">
        <f t="shared" ref="H99:H113" si="38">IF(AND(G99*F99&lt;0.0001,G99*F99&gt;0),"",G99*F99)</f>
        <v>0</v>
      </c>
      <c r="I99" s="840"/>
      <c r="J99" s="812">
        <f>I99*F99</f>
        <v>0</v>
      </c>
      <c r="K99" s="840"/>
      <c r="L99" s="812">
        <f>K99*F99</f>
        <v>0</v>
      </c>
      <c r="M99" s="840"/>
      <c r="N99" s="812">
        <f>M99*F99</f>
        <v>0</v>
      </c>
      <c r="O99" s="840"/>
      <c r="P99" s="812">
        <f>O99*F99</f>
        <v>0</v>
      </c>
      <c r="Q99" s="840"/>
      <c r="R99" s="812">
        <f t="shared" ref="R99:R113" si="39">Q99*F99</f>
        <v>0</v>
      </c>
      <c r="S99" s="840"/>
      <c r="T99" s="812">
        <f t="shared" ref="T99:T113" si="40">S99*F99</f>
        <v>0</v>
      </c>
      <c r="U99" s="410"/>
      <c r="V99" s="492" t="str">
        <f>IF(AND('BR3'!$K$2="ACTIVE",'BR3'!H99&gt;0),"Yes",IF(AND('BR2'!$K$2="ACTIVE",'BR2'!H99&gt;0),"Yes",IF(AND('BR1'!$K$2="ACTIVE",'BR1'!H99&gt;0),"Yes",IF(AND('ORIGINAL BUDGET'!$K$2="ACTIVE",'ORIGINAL BUDGET'!H99&gt;0),"Yes",""))))</f>
        <v/>
      </c>
      <c r="W99" s="493"/>
      <c r="X99" s="325" t="str">
        <f>IF(AND('BR3'!$K$2="ACTIVE",'BR3'!J99&gt;0),"Yes",IF(AND('BR2'!$K$2="ACTIVE",'BR2'!J99&gt;0),"Yes",IF(AND('BR1'!$K$2="ACTIVE",'BR1'!J99&gt;0),"Yes",IF(AND('ORIGINAL BUDGET'!$K$2="ACTIVE",'ORIGINAL BUDGET'!J99&gt;0),"Yes",""))))</f>
        <v/>
      </c>
      <c r="Y99" s="493"/>
      <c r="Z99" s="325" t="str">
        <f>IF(AND('BR3'!$K$2="ACTIVE",'BR3'!L99&gt;0),"Yes",IF(AND('BR2'!$K$2="ACTIVE",'BR2'!L99&gt;0),"Yes",IF(AND('BR1'!$K$2="ACTIVE",'BR1'!L99&gt;0),"Yes",IF(AND('ORIGINAL BUDGET'!$K$2="ACTIVE",'ORIGINAL BUDGET'!L99&gt;0),"Yes",""))))</f>
        <v/>
      </c>
      <c r="AA99" s="493"/>
      <c r="AB99" s="325" t="str">
        <f>IF(AND('BR3'!$K$2="ACTIVE",'BR3'!N99&gt;0),"Yes",IF(AND('BR2'!$K$2="ACTIVE",'BR2'!N99&gt;0),"Yes",IF(AND('BR1'!$K$2="ACTIVE",'BR1'!N99&gt;0),"Yes",IF(AND('ORIGINAL BUDGET'!$K$2="ACTIVE",'ORIGINAL BUDGET'!N99&gt;0),"Yes",""))))</f>
        <v/>
      </c>
      <c r="AC99" s="493"/>
      <c r="AD99" s="325" t="str">
        <f>IF(AND('BR3'!$K$2="ACTIVE",'BR3'!P99&gt;0),"Yes",IF(AND('BR2'!$K$2="ACTIVE",'BR2'!P99&gt;0),"Yes",IF(AND('BR1'!$K$2="ACTIVE",'BR1'!P99&gt;0),"Yes",IF(AND('ORIGINAL BUDGET'!$K$2="ACTIVE",'ORIGINAL BUDGET'!P99&gt;0),"Yes",""))))</f>
        <v/>
      </c>
      <c r="AE99" s="493"/>
      <c r="AF99" s="325" t="str">
        <f>IF(AND('BR3'!$K$2="ACTIVE",'BR3'!R99&gt;0),"Yes",IF(AND('BR2'!$K$2="ACTIVE",'BR2'!R99&gt;0),"Yes",IF(AND('BR1'!$K$2="ACTIVE",'BR1'!R99&gt;0),"Yes",IF(AND('ORIGINAL BUDGET'!$K$2="ACTIVE",'ORIGINAL BUDGET'!R99&gt;0),"Yes",""))))</f>
        <v/>
      </c>
      <c r="AG99" s="493"/>
      <c r="AH99" s="493" t="str">
        <f>IF(AND('BR3'!$K$2="ACTIVE",'BR3'!T99&gt;0),"Yes",IF(AND('BR2'!$K$2="ACTIVE",'BR2'!T99&gt;0),"Yes",IF(AND('BR1'!$K$2="ACTIVE",'BR1'!T99&gt;0),"Yes",IF(AND('ORIGINAL BUDGET'!$K$2="ACTIVE",'ORIGINAL BUDGET'!T99&gt;0),"Yes",""))))</f>
        <v/>
      </c>
      <c r="AI99" s="494"/>
      <c r="AL99" s="221"/>
      <c r="AM99" s="221"/>
      <c r="AN99" s="221"/>
      <c r="AO99" s="221"/>
      <c r="AP99" s="221"/>
      <c r="AQ99" s="221"/>
      <c r="AR99" s="57"/>
      <c r="AY99" s="1104"/>
    </row>
    <row r="100" spans="1:51" ht="23.25" customHeight="1">
      <c r="A100" s="122">
        <v>2</v>
      </c>
      <c r="B100" s="1773">
        <f>IF($L$2="","",IF($L$2="ORIGINAL",'ORIGINAL BUDGET'!$B100,IF($L$2="BR1",'BR1'!$B100,IF($L$2="BR2",'BR2'!$B100,IF($L$2="BR3",'BR3'!$B100)))))</f>
        <v>0</v>
      </c>
      <c r="C100" s="1774">
        <f>IF($L$2="","",IF($L$2="ORIGINAL",'ORIGINAL BUDGET'!$B100,IF($L$2="BR1",'BR1'!$B100,IF($L$2="BR2",'BR2'!$B100,IF($L$2="BR3",'BR3'!$B100)))))</f>
        <v>0</v>
      </c>
      <c r="D100" s="1774">
        <f>IF($L$2="","",IF($L$2="ORIGINAL",'ORIGINAL BUDGET'!$B100,IF($L$2="BR1",'BR1'!$B100,IF($L$2="BR2",'BR2'!$B100,IF($L$2="BR3",'BR3'!$B100)))))</f>
        <v>0</v>
      </c>
      <c r="E100" s="1775">
        <f>IF($L$2="","",IF($L$2="ORIGINAL",'ORIGINAL BUDGET'!$B100,IF($L$2="BR1",'BR1'!$B100,IF($L$2="BR2",'BR2'!$B100,IF($L$2="BR3",'BR3'!$B100)))))</f>
        <v>0</v>
      </c>
      <c r="F100" s="611"/>
      <c r="G100" s="847" t="str">
        <f t="shared" si="37"/>
        <v/>
      </c>
      <c r="H100" s="810">
        <f t="shared" si="38"/>
        <v>0</v>
      </c>
      <c r="I100" s="840"/>
      <c r="J100" s="810">
        <f t="shared" ref="J100:J113" si="41">I100*F100</f>
        <v>0</v>
      </c>
      <c r="K100" s="840"/>
      <c r="L100" s="810">
        <f t="shared" ref="L100:L113" si="42">K100*F100</f>
        <v>0</v>
      </c>
      <c r="M100" s="840"/>
      <c r="N100" s="810">
        <f t="shared" ref="N100:N113" si="43">M100*F100</f>
        <v>0</v>
      </c>
      <c r="O100" s="840"/>
      <c r="P100" s="810">
        <f t="shared" ref="P100:P113" si="44">O100*F100</f>
        <v>0</v>
      </c>
      <c r="Q100" s="840"/>
      <c r="R100" s="810">
        <f t="shared" si="39"/>
        <v>0</v>
      </c>
      <c r="S100" s="840"/>
      <c r="T100" s="810">
        <f t="shared" si="40"/>
        <v>0</v>
      </c>
      <c r="U100" s="410"/>
      <c r="V100" s="492" t="str">
        <f>IF(AND('BR3'!$K$2="ACTIVE",'BR3'!H100&gt;0),"Yes",IF(AND('BR2'!$K$2="ACTIVE",'BR2'!H100&gt;0),"Yes",IF(AND('BR1'!$K$2="ACTIVE",'BR1'!H100&gt;0),"Yes",IF(AND('ORIGINAL BUDGET'!$K$2="ACTIVE",'ORIGINAL BUDGET'!H100&gt;0),"Yes",""))))</f>
        <v/>
      </c>
      <c r="W100" s="493"/>
      <c r="X100" s="325" t="str">
        <f>IF(AND('BR3'!$K$2="ACTIVE",'BR3'!J100&gt;0),"Yes",IF(AND('BR2'!$K$2="ACTIVE",'BR2'!J100&gt;0),"Yes",IF(AND('BR1'!$K$2="ACTIVE",'BR1'!J100&gt;0),"Yes",IF(AND('ORIGINAL BUDGET'!$K$2="ACTIVE",'ORIGINAL BUDGET'!J100&gt;0),"Yes",""))))</f>
        <v/>
      </c>
      <c r="Y100" s="493"/>
      <c r="Z100" s="325" t="str">
        <f>IF(AND('BR3'!$K$2="ACTIVE",'BR3'!L100&gt;0),"Yes",IF(AND('BR2'!$K$2="ACTIVE",'BR2'!L100&gt;0),"Yes",IF(AND('BR1'!$K$2="ACTIVE",'BR1'!L100&gt;0),"Yes",IF(AND('ORIGINAL BUDGET'!$K$2="ACTIVE",'ORIGINAL BUDGET'!L100&gt;0),"Yes",""))))</f>
        <v/>
      </c>
      <c r="AA100" s="493"/>
      <c r="AB100" s="325" t="str">
        <f>IF(AND('BR3'!$K$2="ACTIVE",'BR3'!N100&gt;0),"Yes",IF(AND('BR2'!$K$2="ACTIVE",'BR2'!N100&gt;0),"Yes",IF(AND('BR1'!$K$2="ACTIVE",'BR1'!N100&gt;0),"Yes",IF(AND('ORIGINAL BUDGET'!$K$2="ACTIVE",'ORIGINAL BUDGET'!N100&gt;0),"Yes",""))))</f>
        <v/>
      </c>
      <c r="AC100" s="493"/>
      <c r="AD100" s="325" t="str">
        <f>IF(AND('BR3'!$K$2="ACTIVE",'BR3'!P100&gt;0),"Yes",IF(AND('BR2'!$K$2="ACTIVE",'BR2'!P100&gt;0),"Yes",IF(AND('BR1'!$K$2="ACTIVE",'BR1'!P100&gt;0),"Yes",IF(AND('ORIGINAL BUDGET'!$K$2="ACTIVE",'ORIGINAL BUDGET'!P100&gt;0),"Yes",""))))</f>
        <v/>
      </c>
      <c r="AE100" s="493"/>
      <c r="AF100" s="325" t="str">
        <f>IF(AND('BR3'!$K$2="ACTIVE",'BR3'!R100&gt;0),"Yes",IF(AND('BR2'!$K$2="ACTIVE",'BR2'!R100&gt;0),"Yes",IF(AND('BR1'!$K$2="ACTIVE",'BR1'!R100&gt;0),"Yes",IF(AND('ORIGINAL BUDGET'!$K$2="ACTIVE",'ORIGINAL BUDGET'!R100&gt;0),"Yes",""))))</f>
        <v/>
      </c>
      <c r="AG100" s="493"/>
      <c r="AH100" s="493" t="str">
        <f>IF(AND('BR3'!$K$2="ACTIVE",'BR3'!T100&gt;0),"Yes",IF(AND('BR2'!$K$2="ACTIVE",'BR2'!T100&gt;0),"Yes",IF(AND('BR1'!$K$2="ACTIVE",'BR1'!T100&gt;0),"Yes",IF(AND('ORIGINAL BUDGET'!$K$2="ACTIVE",'ORIGINAL BUDGET'!T100&gt;0),"Yes",""))))</f>
        <v/>
      </c>
      <c r="AI100" s="494"/>
      <c r="AL100" s="221"/>
      <c r="AM100" s="221"/>
      <c r="AN100" s="221"/>
      <c r="AO100" s="221"/>
      <c r="AP100" s="221"/>
      <c r="AQ100" s="221"/>
      <c r="AR100" s="57"/>
      <c r="AY100" s="1104"/>
    </row>
    <row r="101" spans="1:51" ht="23.25" customHeight="1">
      <c r="A101" s="122">
        <v>3</v>
      </c>
      <c r="B101" s="1726">
        <f>IF($L$2="","",IF($L$2="ORIGINAL",'ORIGINAL BUDGET'!$B101,IF($L$2="BR1",'BR1'!$B101,IF($L$2="BR2",'BR2'!$B101,IF($L$2="BR3",'BR3'!$B101)))))</f>
        <v>0</v>
      </c>
      <c r="C101" s="1727">
        <f>IF($L$2="","",IF($L$2="ORIGINAL",'ORIGINAL BUDGET'!$B101,IF($L$2="BR1",'BR1'!$B101,IF($L$2="BR2",'BR2'!$B101,IF($L$2="BR3",'BR3'!$B101)))))</f>
        <v>0</v>
      </c>
      <c r="D101" s="1727">
        <f>IF($L$2="","",IF($L$2="ORIGINAL",'ORIGINAL BUDGET'!$B101,IF($L$2="BR1",'BR1'!$B101,IF($L$2="BR2",'BR2'!$B101,IF($L$2="BR3",'BR3'!$B101)))))</f>
        <v>0</v>
      </c>
      <c r="E101" s="1728">
        <f>IF($L$2="","",IF($L$2="ORIGINAL",'ORIGINAL BUDGET'!$B101,IF($L$2="BR1",'BR1'!$B101,IF($L$2="BR2",'BR2'!$B101,IF($L$2="BR3",'BR3'!$B101)))))</f>
        <v>0</v>
      </c>
      <c r="F101" s="612"/>
      <c r="G101" s="847" t="str">
        <f t="shared" si="37"/>
        <v/>
      </c>
      <c r="H101" s="810">
        <f t="shared" si="38"/>
        <v>0</v>
      </c>
      <c r="I101" s="840"/>
      <c r="J101" s="810">
        <f t="shared" si="41"/>
        <v>0</v>
      </c>
      <c r="K101" s="840"/>
      <c r="L101" s="810">
        <f t="shared" si="42"/>
        <v>0</v>
      </c>
      <c r="M101" s="840"/>
      <c r="N101" s="810">
        <f t="shared" si="43"/>
        <v>0</v>
      </c>
      <c r="O101" s="840"/>
      <c r="P101" s="810">
        <f t="shared" si="44"/>
        <v>0</v>
      </c>
      <c r="Q101" s="840"/>
      <c r="R101" s="810">
        <f t="shared" si="39"/>
        <v>0</v>
      </c>
      <c r="S101" s="840"/>
      <c r="T101" s="810">
        <f t="shared" si="40"/>
        <v>0</v>
      </c>
      <c r="U101" s="410"/>
      <c r="V101" s="492" t="str">
        <f>IF(AND('BR3'!$K$2="ACTIVE",'BR3'!H101&gt;0),"Yes",IF(AND('BR2'!$K$2="ACTIVE",'BR2'!H101&gt;0),"Yes",IF(AND('BR1'!$K$2="ACTIVE",'BR1'!H101&gt;0),"Yes",IF(AND('ORIGINAL BUDGET'!$K$2="ACTIVE",'ORIGINAL BUDGET'!H101&gt;0),"Yes",""))))</f>
        <v/>
      </c>
      <c r="W101" s="493"/>
      <c r="X101" s="325" t="str">
        <f>IF(AND('BR3'!$K$2="ACTIVE",'BR3'!J101&gt;0),"Yes",IF(AND('BR2'!$K$2="ACTIVE",'BR2'!J101&gt;0),"Yes",IF(AND('BR1'!$K$2="ACTIVE",'BR1'!J101&gt;0),"Yes",IF(AND('ORIGINAL BUDGET'!$K$2="ACTIVE",'ORIGINAL BUDGET'!J101&gt;0),"Yes",""))))</f>
        <v/>
      </c>
      <c r="Y101" s="493"/>
      <c r="Z101" s="325" t="str">
        <f>IF(AND('BR3'!$K$2="ACTIVE",'BR3'!L101&gt;0),"Yes",IF(AND('BR2'!$K$2="ACTIVE",'BR2'!L101&gt;0),"Yes",IF(AND('BR1'!$K$2="ACTIVE",'BR1'!L101&gt;0),"Yes",IF(AND('ORIGINAL BUDGET'!$K$2="ACTIVE",'ORIGINAL BUDGET'!L101&gt;0),"Yes",""))))</f>
        <v/>
      </c>
      <c r="AA101" s="493"/>
      <c r="AB101" s="325" t="str">
        <f>IF(AND('BR3'!$K$2="ACTIVE",'BR3'!N101&gt;0),"Yes",IF(AND('BR2'!$K$2="ACTIVE",'BR2'!N101&gt;0),"Yes",IF(AND('BR1'!$K$2="ACTIVE",'BR1'!N101&gt;0),"Yes",IF(AND('ORIGINAL BUDGET'!$K$2="ACTIVE",'ORIGINAL BUDGET'!N101&gt;0),"Yes",""))))</f>
        <v/>
      </c>
      <c r="AC101" s="493"/>
      <c r="AD101" s="325" t="str">
        <f>IF(AND('BR3'!$K$2="ACTIVE",'BR3'!P101&gt;0),"Yes",IF(AND('BR2'!$K$2="ACTIVE",'BR2'!P101&gt;0),"Yes",IF(AND('BR1'!$K$2="ACTIVE",'BR1'!P101&gt;0),"Yes",IF(AND('ORIGINAL BUDGET'!$K$2="ACTIVE",'ORIGINAL BUDGET'!P101&gt;0),"Yes",""))))</f>
        <v/>
      </c>
      <c r="AE101" s="493"/>
      <c r="AF101" s="325" t="str">
        <f>IF(AND('BR3'!$K$2="ACTIVE",'BR3'!R101&gt;0),"Yes",IF(AND('BR2'!$K$2="ACTIVE",'BR2'!R101&gt;0),"Yes",IF(AND('BR1'!$K$2="ACTIVE",'BR1'!R101&gt;0),"Yes",IF(AND('ORIGINAL BUDGET'!$K$2="ACTIVE",'ORIGINAL BUDGET'!R101&gt;0),"Yes",""))))</f>
        <v/>
      </c>
      <c r="AG101" s="493"/>
      <c r="AH101" s="493" t="str">
        <f>IF(AND('BR3'!$K$2="ACTIVE",'BR3'!T101&gt;0),"Yes",IF(AND('BR2'!$K$2="ACTIVE",'BR2'!T101&gt;0),"Yes",IF(AND('BR1'!$K$2="ACTIVE",'BR1'!T101&gt;0),"Yes",IF(AND('ORIGINAL BUDGET'!$K$2="ACTIVE",'ORIGINAL BUDGET'!T101&gt;0),"Yes",""))))</f>
        <v/>
      </c>
      <c r="AI101" s="494"/>
      <c r="AL101" s="221"/>
      <c r="AM101" s="221"/>
      <c r="AN101" s="221"/>
      <c r="AO101" s="221"/>
      <c r="AP101" s="221"/>
      <c r="AQ101" s="221"/>
      <c r="AR101" s="57"/>
      <c r="AY101" s="1104"/>
    </row>
    <row r="102" spans="1:51" ht="23.25" customHeight="1">
      <c r="A102" s="122">
        <v>4</v>
      </c>
      <c r="B102" s="1726">
        <f>IF($L$2="","",IF($L$2="ORIGINAL",'ORIGINAL BUDGET'!$B102,IF($L$2="BR1",'BR1'!$B102,IF($L$2="BR2",'BR2'!$B102,IF($L$2="BR3",'BR3'!$B102)))))</f>
        <v>0</v>
      </c>
      <c r="C102" s="1727">
        <f>IF($L$2="","",IF($L$2="ORIGINAL",'ORIGINAL BUDGET'!$B102,IF($L$2="BR1",'BR1'!$B102,IF($L$2="BR2",'BR2'!$B102,IF($L$2="BR3",'BR3'!$B102)))))</f>
        <v>0</v>
      </c>
      <c r="D102" s="1727">
        <f>IF($L$2="","",IF($L$2="ORIGINAL",'ORIGINAL BUDGET'!$B102,IF($L$2="BR1",'BR1'!$B102,IF($L$2="BR2",'BR2'!$B102,IF($L$2="BR3",'BR3'!$B102)))))</f>
        <v>0</v>
      </c>
      <c r="E102" s="1728">
        <f>IF($L$2="","",IF($L$2="ORIGINAL",'ORIGINAL BUDGET'!$B102,IF($L$2="BR1",'BR1'!$B102,IF($L$2="BR2",'BR2'!$B102,IF($L$2="BR3",'BR3'!$B102)))))</f>
        <v>0</v>
      </c>
      <c r="F102" s="612"/>
      <c r="G102" s="847" t="str">
        <f t="shared" si="37"/>
        <v/>
      </c>
      <c r="H102" s="810">
        <f t="shared" si="38"/>
        <v>0</v>
      </c>
      <c r="I102" s="840"/>
      <c r="J102" s="810">
        <f t="shared" si="41"/>
        <v>0</v>
      </c>
      <c r="K102" s="840"/>
      <c r="L102" s="810">
        <f t="shared" si="42"/>
        <v>0</v>
      </c>
      <c r="M102" s="840"/>
      <c r="N102" s="810">
        <f t="shared" si="43"/>
        <v>0</v>
      </c>
      <c r="O102" s="840"/>
      <c r="P102" s="810">
        <f t="shared" si="44"/>
        <v>0</v>
      </c>
      <c r="Q102" s="840"/>
      <c r="R102" s="810">
        <f t="shared" si="39"/>
        <v>0</v>
      </c>
      <c r="S102" s="840"/>
      <c r="T102" s="810">
        <f t="shared" si="40"/>
        <v>0</v>
      </c>
      <c r="U102" s="410"/>
      <c r="V102" s="492" t="str">
        <f>IF(AND('BR3'!$K$2="ACTIVE",'BR3'!H102&gt;0),"Yes",IF(AND('BR2'!$K$2="ACTIVE",'BR2'!H102&gt;0),"Yes",IF(AND('BR1'!$K$2="ACTIVE",'BR1'!H102&gt;0),"Yes",IF(AND('ORIGINAL BUDGET'!$K$2="ACTIVE",'ORIGINAL BUDGET'!H102&gt;0),"Yes",""))))</f>
        <v/>
      </c>
      <c r="W102" s="493"/>
      <c r="X102" s="325" t="str">
        <f>IF(AND('BR3'!$K$2="ACTIVE",'BR3'!J102&gt;0),"Yes",IF(AND('BR2'!$K$2="ACTIVE",'BR2'!J102&gt;0),"Yes",IF(AND('BR1'!$K$2="ACTIVE",'BR1'!J102&gt;0),"Yes",IF(AND('ORIGINAL BUDGET'!$K$2="ACTIVE",'ORIGINAL BUDGET'!J102&gt;0),"Yes",""))))</f>
        <v/>
      </c>
      <c r="Y102" s="493"/>
      <c r="Z102" s="325" t="str">
        <f>IF(AND('BR3'!$K$2="ACTIVE",'BR3'!L102&gt;0),"Yes",IF(AND('BR2'!$K$2="ACTIVE",'BR2'!L102&gt;0),"Yes",IF(AND('BR1'!$K$2="ACTIVE",'BR1'!L102&gt;0),"Yes",IF(AND('ORIGINAL BUDGET'!$K$2="ACTIVE",'ORIGINAL BUDGET'!L102&gt;0),"Yes",""))))</f>
        <v/>
      </c>
      <c r="AA102" s="493"/>
      <c r="AB102" s="325" t="str">
        <f>IF(AND('BR3'!$K$2="ACTIVE",'BR3'!N102&gt;0),"Yes",IF(AND('BR2'!$K$2="ACTIVE",'BR2'!N102&gt;0),"Yes",IF(AND('BR1'!$K$2="ACTIVE",'BR1'!N102&gt;0),"Yes",IF(AND('ORIGINAL BUDGET'!$K$2="ACTIVE",'ORIGINAL BUDGET'!N102&gt;0),"Yes",""))))</f>
        <v/>
      </c>
      <c r="AC102" s="493"/>
      <c r="AD102" s="325" t="str">
        <f>IF(AND('BR3'!$K$2="ACTIVE",'BR3'!P102&gt;0),"Yes",IF(AND('BR2'!$K$2="ACTIVE",'BR2'!P102&gt;0),"Yes",IF(AND('BR1'!$K$2="ACTIVE",'BR1'!P102&gt;0),"Yes",IF(AND('ORIGINAL BUDGET'!$K$2="ACTIVE",'ORIGINAL BUDGET'!P102&gt;0),"Yes",""))))</f>
        <v/>
      </c>
      <c r="AE102" s="493"/>
      <c r="AF102" s="325" t="str">
        <f>IF(AND('BR3'!$K$2="ACTIVE",'BR3'!R102&gt;0),"Yes",IF(AND('BR2'!$K$2="ACTIVE",'BR2'!R102&gt;0),"Yes",IF(AND('BR1'!$K$2="ACTIVE",'BR1'!R102&gt;0),"Yes",IF(AND('ORIGINAL BUDGET'!$K$2="ACTIVE",'ORIGINAL BUDGET'!R102&gt;0),"Yes",""))))</f>
        <v/>
      </c>
      <c r="AG102" s="493"/>
      <c r="AH102" s="493" t="str">
        <f>IF(AND('BR3'!$K$2="ACTIVE",'BR3'!T102&gt;0),"Yes",IF(AND('BR2'!$K$2="ACTIVE",'BR2'!T102&gt;0),"Yes",IF(AND('BR1'!$K$2="ACTIVE",'BR1'!T102&gt;0),"Yes",IF(AND('ORIGINAL BUDGET'!$K$2="ACTIVE",'ORIGINAL BUDGET'!T102&gt;0),"Yes",""))))</f>
        <v/>
      </c>
      <c r="AI102" s="494"/>
      <c r="AK102" s="221"/>
      <c r="AL102" s="221"/>
      <c r="AM102" s="221"/>
      <c r="AN102" s="221"/>
      <c r="AO102" s="221"/>
      <c r="AP102" s="221"/>
      <c r="AQ102" s="221"/>
      <c r="AR102" s="57"/>
      <c r="AU102" s="2"/>
      <c r="AV102" s="2"/>
      <c r="AW102" s="2"/>
      <c r="AX102" s="2"/>
      <c r="AY102" s="1104"/>
    </row>
    <row r="103" spans="1:51" ht="23.25" customHeight="1" thickBot="1">
      <c r="A103" s="122">
        <v>5</v>
      </c>
      <c r="B103" s="1726">
        <f>IF($L$2="","",IF($L$2="ORIGINAL",'ORIGINAL BUDGET'!$B103,IF($L$2="BR1",'BR1'!$B103,IF($L$2="BR2",'BR2'!$B103,IF($L$2="BR3",'BR3'!$B103)))))</f>
        <v>0</v>
      </c>
      <c r="C103" s="1727">
        <f>IF($L$2="","",IF($L$2="ORIGINAL",'ORIGINAL BUDGET'!$B103,IF($L$2="BR1",'BR1'!$B103,IF($L$2="BR2",'BR2'!$B103,IF($L$2="BR3",'BR3'!$B103)))))</f>
        <v>0</v>
      </c>
      <c r="D103" s="1727">
        <f>IF($L$2="","",IF($L$2="ORIGINAL",'ORIGINAL BUDGET'!$B103,IF($L$2="BR1",'BR1'!$B103,IF($L$2="BR2",'BR2'!$B103,IF($L$2="BR3",'BR3'!$B103)))))</f>
        <v>0</v>
      </c>
      <c r="E103" s="1728">
        <f>IF($L$2="","",IF($L$2="ORIGINAL",'ORIGINAL BUDGET'!$B103,IF($L$2="BR1",'BR1'!$B103,IF($L$2="BR2",'BR2'!$B103,IF($L$2="BR3",'BR3'!$B103)))))</f>
        <v>0</v>
      </c>
      <c r="F103" s="612"/>
      <c r="G103" s="847" t="str">
        <f t="shared" si="37"/>
        <v/>
      </c>
      <c r="H103" s="810">
        <f t="shared" si="38"/>
        <v>0</v>
      </c>
      <c r="I103" s="840"/>
      <c r="J103" s="810">
        <f t="shared" si="41"/>
        <v>0</v>
      </c>
      <c r="K103" s="840"/>
      <c r="L103" s="810">
        <f t="shared" si="42"/>
        <v>0</v>
      </c>
      <c r="M103" s="840"/>
      <c r="N103" s="810">
        <f t="shared" si="43"/>
        <v>0</v>
      </c>
      <c r="O103" s="840"/>
      <c r="P103" s="810">
        <f t="shared" si="44"/>
        <v>0</v>
      </c>
      <c r="Q103" s="840"/>
      <c r="R103" s="810">
        <f t="shared" si="39"/>
        <v>0</v>
      </c>
      <c r="S103" s="840"/>
      <c r="T103" s="810">
        <f t="shared" si="40"/>
        <v>0</v>
      </c>
      <c r="U103" s="410"/>
      <c r="V103" s="492" t="str">
        <f>IF(AND('BR3'!$K$2="ACTIVE",'BR3'!H103&gt;0),"Yes",IF(AND('BR2'!$K$2="ACTIVE",'BR2'!H103&gt;0),"Yes",IF(AND('BR1'!$K$2="ACTIVE",'BR1'!H103&gt;0),"Yes",IF(AND('ORIGINAL BUDGET'!$K$2="ACTIVE",'ORIGINAL BUDGET'!H103&gt;0),"Yes",""))))</f>
        <v/>
      </c>
      <c r="W103" s="493"/>
      <c r="X103" s="325" t="str">
        <f>IF(AND('BR3'!$K$2="ACTIVE",'BR3'!J103&gt;0),"Yes",IF(AND('BR2'!$K$2="ACTIVE",'BR2'!J103&gt;0),"Yes",IF(AND('BR1'!$K$2="ACTIVE",'BR1'!J103&gt;0),"Yes",IF(AND('ORIGINAL BUDGET'!$K$2="ACTIVE",'ORIGINAL BUDGET'!J103&gt;0),"Yes",""))))</f>
        <v/>
      </c>
      <c r="Y103" s="493"/>
      <c r="Z103" s="325" t="str">
        <f>IF(AND('BR3'!$K$2="ACTIVE",'BR3'!L103&gt;0),"Yes",IF(AND('BR2'!$K$2="ACTIVE",'BR2'!L103&gt;0),"Yes",IF(AND('BR1'!$K$2="ACTIVE",'BR1'!L103&gt;0),"Yes",IF(AND('ORIGINAL BUDGET'!$K$2="ACTIVE",'ORIGINAL BUDGET'!L103&gt;0),"Yes",""))))</f>
        <v/>
      </c>
      <c r="AA103" s="493"/>
      <c r="AB103" s="325" t="str">
        <f>IF(AND('BR3'!$K$2="ACTIVE",'BR3'!N103&gt;0),"Yes",IF(AND('BR2'!$K$2="ACTIVE",'BR2'!N103&gt;0),"Yes",IF(AND('BR1'!$K$2="ACTIVE",'BR1'!N103&gt;0),"Yes",IF(AND('ORIGINAL BUDGET'!$K$2="ACTIVE",'ORIGINAL BUDGET'!N103&gt;0),"Yes",""))))</f>
        <v/>
      </c>
      <c r="AC103" s="493"/>
      <c r="AD103" s="325" t="str">
        <f>IF(AND('BR3'!$K$2="ACTIVE",'BR3'!P103&gt;0),"Yes",IF(AND('BR2'!$K$2="ACTIVE",'BR2'!P103&gt;0),"Yes",IF(AND('BR1'!$K$2="ACTIVE",'BR1'!P103&gt;0),"Yes",IF(AND('ORIGINAL BUDGET'!$K$2="ACTIVE",'ORIGINAL BUDGET'!P103&gt;0),"Yes",""))))</f>
        <v/>
      </c>
      <c r="AE103" s="493"/>
      <c r="AF103" s="325" t="str">
        <f>IF(AND('BR3'!$K$2="ACTIVE",'BR3'!R103&gt;0),"Yes",IF(AND('BR2'!$K$2="ACTIVE",'BR2'!R103&gt;0),"Yes",IF(AND('BR1'!$K$2="ACTIVE",'BR1'!R103&gt;0),"Yes",IF(AND('ORIGINAL BUDGET'!$K$2="ACTIVE",'ORIGINAL BUDGET'!R103&gt;0),"Yes",""))))</f>
        <v/>
      </c>
      <c r="AG103" s="493"/>
      <c r="AH103" s="493" t="str">
        <f>IF(AND('BR3'!$K$2="ACTIVE",'BR3'!T103&gt;0),"Yes",IF(AND('BR2'!$K$2="ACTIVE",'BR2'!T103&gt;0),"Yes",IF(AND('BR1'!$K$2="ACTIVE",'BR1'!T103&gt;0),"Yes",IF(AND('ORIGINAL BUDGET'!$K$2="ACTIVE",'ORIGINAL BUDGET'!T103&gt;0),"Yes",""))))</f>
        <v/>
      </c>
      <c r="AI103" s="494"/>
      <c r="AK103" s="221"/>
      <c r="AL103" s="221"/>
      <c r="AM103" s="221"/>
      <c r="AN103" s="221"/>
      <c r="AO103" s="221"/>
      <c r="AP103" s="221"/>
      <c r="AQ103" s="221"/>
      <c r="AR103" s="57"/>
      <c r="AU103" s="2"/>
      <c r="AV103" s="2"/>
      <c r="AW103" s="2"/>
      <c r="AX103" s="2"/>
      <c r="AY103" s="1104"/>
    </row>
    <row r="104" spans="1:51" ht="23.25" hidden="1" customHeight="1">
      <c r="A104" s="122">
        <v>6</v>
      </c>
      <c r="B104" s="1726">
        <f>IF($L$2="","",IF($L$2="ORIGINAL",'ORIGINAL BUDGET'!$B104,IF($L$2="BR1",'BR1'!$B104,IF($L$2="BR2",'BR2'!$B104,IF($L$2="BR3",'BR3'!$B104)))))</f>
        <v>0</v>
      </c>
      <c r="C104" s="1727">
        <f>IF($L$2="","",IF($L$2="ORIGINAL",'ORIGINAL BUDGET'!$B104,IF($L$2="BR1",'BR1'!$B104,IF($L$2="BR2",'BR2'!$B104,IF($L$2="BR3",'BR3'!$B104)))))</f>
        <v>0</v>
      </c>
      <c r="D104" s="1727">
        <f>IF($L$2="","",IF($L$2="ORIGINAL",'ORIGINAL BUDGET'!$B104,IF($L$2="BR1",'BR1'!$B104,IF($L$2="BR2",'BR2'!$B104,IF($L$2="BR3",'BR3'!$B104)))))</f>
        <v>0</v>
      </c>
      <c r="E104" s="1728">
        <f>IF($L$2="","",IF($L$2="ORIGINAL",'ORIGINAL BUDGET'!$B104,IF($L$2="BR1",'BR1'!$B104,IF($L$2="BR2",'BR2'!$B104,IF($L$2="BR3",'BR3'!$B104)))))</f>
        <v>0</v>
      </c>
      <c r="F104" s="612"/>
      <c r="G104" s="847" t="str">
        <f t="shared" si="37"/>
        <v/>
      </c>
      <c r="H104" s="810">
        <f t="shared" si="38"/>
        <v>0</v>
      </c>
      <c r="I104" s="840"/>
      <c r="J104" s="810">
        <f t="shared" si="41"/>
        <v>0</v>
      </c>
      <c r="K104" s="840"/>
      <c r="L104" s="810">
        <f t="shared" si="42"/>
        <v>0</v>
      </c>
      <c r="M104" s="840"/>
      <c r="N104" s="810">
        <f t="shared" si="43"/>
        <v>0</v>
      </c>
      <c r="O104" s="840"/>
      <c r="P104" s="810">
        <f t="shared" si="44"/>
        <v>0</v>
      </c>
      <c r="Q104" s="840"/>
      <c r="R104" s="810">
        <f t="shared" si="39"/>
        <v>0</v>
      </c>
      <c r="S104" s="840"/>
      <c r="T104" s="810">
        <f t="shared" si="40"/>
        <v>0</v>
      </c>
      <c r="U104" s="410"/>
      <c r="V104" s="492" t="str">
        <f>IF(AND('BR3'!$K$2="ACTIVE",'BR3'!H104&gt;0),"Yes",IF(AND('BR2'!$K$2="ACTIVE",'BR2'!H104&gt;0),"Yes",IF(AND('BR1'!$K$2="ACTIVE",'BR1'!H104&gt;0),"Yes",IF(AND('ORIGINAL BUDGET'!$K$2="ACTIVE",'ORIGINAL BUDGET'!H104&gt;0),"Yes",""))))</f>
        <v/>
      </c>
      <c r="W104" s="493"/>
      <c r="X104" s="325" t="str">
        <f>IF(AND('BR3'!$K$2="ACTIVE",'BR3'!J104&gt;0),"Yes",IF(AND('BR2'!$K$2="ACTIVE",'BR2'!J104&gt;0),"Yes",IF(AND('BR1'!$K$2="ACTIVE",'BR1'!J104&gt;0),"Yes",IF(AND('ORIGINAL BUDGET'!$K$2="ACTIVE",'ORIGINAL BUDGET'!J104&gt;0),"Yes",""))))</f>
        <v/>
      </c>
      <c r="Y104" s="493"/>
      <c r="Z104" s="325" t="str">
        <f>IF(AND('BR3'!$K$2="ACTIVE",'BR3'!L104&gt;0),"Yes",IF(AND('BR2'!$K$2="ACTIVE",'BR2'!L104&gt;0),"Yes",IF(AND('BR1'!$K$2="ACTIVE",'BR1'!L104&gt;0),"Yes",IF(AND('ORIGINAL BUDGET'!$K$2="ACTIVE",'ORIGINAL BUDGET'!L104&gt;0),"Yes",""))))</f>
        <v/>
      </c>
      <c r="AA104" s="493"/>
      <c r="AB104" s="325" t="str">
        <f>IF(AND('BR3'!$K$2="ACTIVE",'BR3'!N104&gt;0),"Yes",IF(AND('BR2'!$K$2="ACTIVE",'BR2'!N104&gt;0),"Yes",IF(AND('BR1'!$K$2="ACTIVE",'BR1'!N104&gt;0),"Yes",IF(AND('ORIGINAL BUDGET'!$K$2="ACTIVE",'ORIGINAL BUDGET'!N104&gt;0),"Yes",""))))</f>
        <v/>
      </c>
      <c r="AC104" s="493"/>
      <c r="AD104" s="325" t="str">
        <f>IF(AND('BR3'!$K$2="ACTIVE",'BR3'!P104&gt;0),"Yes",IF(AND('BR2'!$K$2="ACTIVE",'BR2'!P104&gt;0),"Yes",IF(AND('BR1'!$K$2="ACTIVE",'BR1'!P104&gt;0),"Yes",IF(AND('ORIGINAL BUDGET'!$K$2="ACTIVE",'ORIGINAL BUDGET'!P104&gt;0),"Yes",""))))</f>
        <v/>
      </c>
      <c r="AE104" s="493"/>
      <c r="AF104" s="325" t="str">
        <f>IF(AND('BR3'!$K$2="ACTIVE",'BR3'!R104&gt;0),"Yes",IF(AND('BR2'!$K$2="ACTIVE",'BR2'!R104&gt;0),"Yes",IF(AND('BR1'!$K$2="ACTIVE",'BR1'!R104&gt;0),"Yes",IF(AND('ORIGINAL BUDGET'!$K$2="ACTIVE",'ORIGINAL BUDGET'!R104&gt;0),"Yes",""))))</f>
        <v/>
      </c>
      <c r="AG104" s="493"/>
      <c r="AH104" s="493" t="str">
        <f>IF(AND('BR3'!$K$2="ACTIVE",'BR3'!T104&gt;0),"Yes",IF(AND('BR2'!$K$2="ACTIVE",'BR2'!T104&gt;0),"Yes",IF(AND('BR1'!$K$2="ACTIVE",'BR1'!T104&gt;0),"Yes",IF(AND('ORIGINAL BUDGET'!$K$2="ACTIVE",'ORIGINAL BUDGET'!T104&gt;0),"Yes",""))))</f>
        <v/>
      </c>
      <c r="AI104" s="494"/>
      <c r="AK104" s="221"/>
      <c r="AL104" s="221"/>
      <c r="AM104" s="221"/>
      <c r="AN104" s="221"/>
      <c r="AO104" s="221"/>
      <c r="AP104" s="221"/>
      <c r="AQ104" s="221"/>
      <c r="AR104" s="57"/>
      <c r="AU104" s="2"/>
      <c r="AV104" s="2"/>
      <c r="AW104" s="2"/>
      <c r="AX104" s="2"/>
      <c r="AY104" s="1104"/>
    </row>
    <row r="105" spans="1:51" ht="23.25" hidden="1" customHeight="1">
      <c r="A105" s="122">
        <v>7</v>
      </c>
      <c r="B105" s="1726">
        <f>IF($L$2="","",IF($L$2="ORIGINAL",'ORIGINAL BUDGET'!$B105,IF($L$2="BR1",'BR1'!$B105,IF($L$2="BR2",'BR2'!$B105,IF($L$2="BR3",'BR3'!$B105)))))</f>
        <v>0</v>
      </c>
      <c r="C105" s="1727">
        <f>IF($L$2="","",IF($L$2="ORIGINAL",'ORIGINAL BUDGET'!$B105,IF($L$2="BR1",'BR1'!$B105,IF($L$2="BR2",'BR2'!$B105,IF($L$2="BR3",'BR3'!$B105)))))</f>
        <v>0</v>
      </c>
      <c r="D105" s="1727">
        <f>IF($L$2="","",IF($L$2="ORIGINAL",'ORIGINAL BUDGET'!$B105,IF($L$2="BR1",'BR1'!$B105,IF($L$2="BR2",'BR2'!$B105,IF($L$2="BR3",'BR3'!$B105)))))</f>
        <v>0</v>
      </c>
      <c r="E105" s="1728">
        <f>IF($L$2="","",IF($L$2="ORIGINAL",'ORIGINAL BUDGET'!$B105,IF($L$2="BR1",'BR1'!$B105,IF($L$2="BR2",'BR2'!$B105,IF($L$2="BR3",'BR3'!$B105)))))</f>
        <v>0</v>
      </c>
      <c r="F105" s="612"/>
      <c r="G105" s="847" t="str">
        <f t="shared" si="37"/>
        <v/>
      </c>
      <c r="H105" s="810">
        <f t="shared" si="38"/>
        <v>0</v>
      </c>
      <c r="I105" s="840"/>
      <c r="J105" s="810">
        <f t="shared" si="41"/>
        <v>0</v>
      </c>
      <c r="K105" s="840"/>
      <c r="L105" s="810">
        <f t="shared" si="42"/>
        <v>0</v>
      </c>
      <c r="M105" s="840"/>
      <c r="N105" s="810">
        <f t="shared" si="43"/>
        <v>0</v>
      </c>
      <c r="O105" s="840"/>
      <c r="P105" s="810">
        <f t="shared" si="44"/>
        <v>0</v>
      </c>
      <c r="Q105" s="840"/>
      <c r="R105" s="810">
        <f t="shared" si="39"/>
        <v>0</v>
      </c>
      <c r="S105" s="840"/>
      <c r="T105" s="810">
        <f t="shared" si="40"/>
        <v>0</v>
      </c>
      <c r="U105" s="410"/>
      <c r="V105" s="492" t="str">
        <f>IF(AND('BR3'!$K$2="ACTIVE",'BR3'!H105&gt;0),"Yes",IF(AND('BR2'!$K$2="ACTIVE",'BR2'!H105&gt;0),"Yes",IF(AND('BR1'!$K$2="ACTIVE",'BR1'!H105&gt;0),"Yes",IF(AND('ORIGINAL BUDGET'!$K$2="ACTIVE",'ORIGINAL BUDGET'!H105&gt;0),"Yes",""))))</f>
        <v/>
      </c>
      <c r="W105" s="493"/>
      <c r="X105" s="325" t="str">
        <f>IF(AND('BR3'!$K$2="ACTIVE",'BR3'!J105&gt;0),"Yes",IF(AND('BR2'!$K$2="ACTIVE",'BR2'!J105&gt;0),"Yes",IF(AND('BR1'!$K$2="ACTIVE",'BR1'!J105&gt;0),"Yes",IF(AND('ORIGINAL BUDGET'!$K$2="ACTIVE",'ORIGINAL BUDGET'!J105&gt;0),"Yes",""))))</f>
        <v/>
      </c>
      <c r="Y105" s="493"/>
      <c r="Z105" s="325" t="str">
        <f>IF(AND('BR3'!$K$2="ACTIVE",'BR3'!L105&gt;0),"Yes",IF(AND('BR2'!$K$2="ACTIVE",'BR2'!L105&gt;0),"Yes",IF(AND('BR1'!$K$2="ACTIVE",'BR1'!L105&gt;0),"Yes",IF(AND('ORIGINAL BUDGET'!$K$2="ACTIVE",'ORIGINAL BUDGET'!L105&gt;0),"Yes",""))))</f>
        <v/>
      </c>
      <c r="AA105" s="493"/>
      <c r="AB105" s="325" t="str">
        <f>IF(AND('BR3'!$K$2="ACTIVE",'BR3'!N105&gt;0),"Yes",IF(AND('BR2'!$K$2="ACTIVE",'BR2'!N105&gt;0),"Yes",IF(AND('BR1'!$K$2="ACTIVE",'BR1'!N105&gt;0),"Yes",IF(AND('ORIGINAL BUDGET'!$K$2="ACTIVE",'ORIGINAL BUDGET'!N105&gt;0),"Yes",""))))</f>
        <v/>
      </c>
      <c r="AC105" s="493"/>
      <c r="AD105" s="325" t="str">
        <f>IF(AND('BR3'!$K$2="ACTIVE",'BR3'!P105&gt;0),"Yes",IF(AND('BR2'!$K$2="ACTIVE",'BR2'!P105&gt;0),"Yes",IF(AND('BR1'!$K$2="ACTIVE",'BR1'!P105&gt;0),"Yes",IF(AND('ORIGINAL BUDGET'!$K$2="ACTIVE",'ORIGINAL BUDGET'!P105&gt;0),"Yes",""))))</f>
        <v/>
      </c>
      <c r="AE105" s="493"/>
      <c r="AF105" s="325" t="str">
        <f>IF(AND('BR3'!$K$2="ACTIVE",'BR3'!R105&gt;0),"Yes",IF(AND('BR2'!$K$2="ACTIVE",'BR2'!R105&gt;0),"Yes",IF(AND('BR1'!$K$2="ACTIVE",'BR1'!R105&gt;0),"Yes",IF(AND('ORIGINAL BUDGET'!$K$2="ACTIVE",'ORIGINAL BUDGET'!R105&gt;0),"Yes",""))))</f>
        <v/>
      </c>
      <c r="AG105" s="493"/>
      <c r="AH105" s="493" t="str">
        <f>IF(AND('BR3'!$K$2="ACTIVE",'BR3'!T105&gt;0),"Yes",IF(AND('BR2'!$K$2="ACTIVE",'BR2'!T105&gt;0),"Yes",IF(AND('BR1'!$K$2="ACTIVE",'BR1'!T105&gt;0),"Yes",IF(AND('ORIGINAL BUDGET'!$K$2="ACTIVE",'ORIGINAL BUDGET'!T105&gt;0),"Yes",""))))</f>
        <v/>
      </c>
      <c r="AI105" s="494"/>
      <c r="AK105" s="221"/>
      <c r="AL105" s="221"/>
      <c r="AM105" s="221"/>
      <c r="AN105" s="221"/>
      <c r="AO105" s="221"/>
      <c r="AP105" s="221"/>
      <c r="AQ105" s="221"/>
      <c r="AR105" s="57"/>
      <c r="AU105" s="2"/>
      <c r="AV105" s="2"/>
      <c r="AW105" s="2"/>
      <c r="AX105" s="2"/>
      <c r="AY105" s="1104"/>
    </row>
    <row r="106" spans="1:51" ht="23.25" hidden="1" customHeight="1">
      <c r="A106" s="122">
        <v>8</v>
      </c>
      <c r="B106" s="1726">
        <f>IF($L$2="","",IF($L$2="ORIGINAL",'ORIGINAL BUDGET'!$B106,IF($L$2="BR1",'BR1'!$B106,IF($L$2="BR2",'BR2'!$B106,IF($L$2="BR3",'BR3'!$B106)))))</f>
        <v>0</v>
      </c>
      <c r="C106" s="1727">
        <f>IF($L$2="","",IF($L$2="ORIGINAL",'ORIGINAL BUDGET'!$B106,IF($L$2="BR1",'BR1'!$B106,IF($L$2="BR2",'BR2'!$B106,IF($L$2="BR3",'BR3'!$B106)))))</f>
        <v>0</v>
      </c>
      <c r="D106" s="1727">
        <f>IF($L$2="","",IF($L$2="ORIGINAL",'ORIGINAL BUDGET'!$B106,IF($L$2="BR1",'BR1'!$B106,IF($L$2="BR2",'BR2'!$B106,IF($L$2="BR3",'BR3'!$B106)))))</f>
        <v>0</v>
      </c>
      <c r="E106" s="1728">
        <f>IF($L$2="","",IF($L$2="ORIGINAL",'ORIGINAL BUDGET'!$B106,IF($L$2="BR1",'BR1'!$B106,IF($L$2="BR2",'BR2'!$B106,IF($L$2="BR3",'BR3'!$B106)))))</f>
        <v>0</v>
      </c>
      <c r="F106" s="612"/>
      <c r="G106" s="847" t="str">
        <f t="shared" si="37"/>
        <v/>
      </c>
      <c r="H106" s="810">
        <f t="shared" si="38"/>
        <v>0</v>
      </c>
      <c r="I106" s="840"/>
      <c r="J106" s="810">
        <f t="shared" si="41"/>
        <v>0</v>
      </c>
      <c r="K106" s="840"/>
      <c r="L106" s="810">
        <f t="shared" si="42"/>
        <v>0</v>
      </c>
      <c r="M106" s="840"/>
      <c r="N106" s="810">
        <f t="shared" si="43"/>
        <v>0</v>
      </c>
      <c r="O106" s="840"/>
      <c r="P106" s="810">
        <f t="shared" si="44"/>
        <v>0</v>
      </c>
      <c r="Q106" s="840"/>
      <c r="R106" s="810">
        <f t="shared" si="39"/>
        <v>0</v>
      </c>
      <c r="S106" s="840"/>
      <c r="T106" s="810">
        <f t="shared" si="40"/>
        <v>0</v>
      </c>
      <c r="U106" s="410"/>
      <c r="V106" s="492" t="str">
        <f>IF(AND('BR3'!$K$2="ACTIVE",'BR3'!H106&gt;0),"Yes",IF(AND('BR2'!$K$2="ACTIVE",'BR2'!H106&gt;0),"Yes",IF(AND('BR1'!$K$2="ACTIVE",'BR1'!H106&gt;0),"Yes",IF(AND('ORIGINAL BUDGET'!$K$2="ACTIVE",'ORIGINAL BUDGET'!H106&gt;0),"Yes",""))))</f>
        <v/>
      </c>
      <c r="W106" s="493"/>
      <c r="X106" s="325" t="str">
        <f>IF(AND('BR3'!$K$2="ACTIVE",'BR3'!J106&gt;0),"Yes",IF(AND('BR2'!$K$2="ACTIVE",'BR2'!J106&gt;0),"Yes",IF(AND('BR1'!$K$2="ACTIVE",'BR1'!J106&gt;0),"Yes",IF(AND('ORIGINAL BUDGET'!$K$2="ACTIVE",'ORIGINAL BUDGET'!J106&gt;0),"Yes",""))))</f>
        <v/>
      </c>
      <c r="Y106" s="493"/>
      <c r="Z106" s="325" t="str">
        <f>IF(AND('BR3'!$K$2="ACTIVE",'BR3'!L106&gt;0),"Yes",IF(AND('BR2'!$K$2="ACTIVE",'BR2'!L106&gt;0),"Yes",IF(AND('BR1'!$K$2="ACTIVE",'BR1'!L106&gt;0),"Yes",IF(AND('ORIGINAL BUDGET'!$K$2="ACTIVE",'ORIGINAL BUDGET'!L106&gt;0),"Yes",""))))</f>
        <v/>
      </c>
      <c r="AA106" s="493"/>
      <c r="AB106" s="325" t="str">
        <f>IF(AND('BR3'!$K$2="ACTIVE",'BR3'!N106&gt;0),"Yes",IF(AND('BR2'!$K$2="ACTIVE",'BR2'!N106&gt;0),"Yes",IF(AND('BR1'!$K$2="ACTIVE",'BR1'!N106&gt;0),"Yes",IF(AND('ORIGINAL BUDGET'!$K$2="ACTIVE",'ORIGINAL BUDGET'!N106&gt;0),"Yes",""))))</f>
        <v/>
      </c>
      <c r="AC106" s="493"/>
      <c r="AD106" s="325" t="str">
        <f>IF(AND('BR3'!$K$2="ACTIVE",'BR3'!P106&gt;0),"Yes",IF(AND('BR2'!$K$2="ACTIVE",'BR2'!P106&gt;0),"Yes",IF(AND('BR1'!$K$2="ACTIVE",'BR1'!P106&gt;0),"Yes",IF(AND('ORIGINAL BUDGET'!$K$2="ACTIVE",'ORIGINAL BUDGET'!P106&gt;0),"Yes",""))))</f>
        <v/>
      </c>
      <c r="AE106" s="493"/>
      <c r="AF106" s="325" t="str">
        <f>IF(AND('BR3'!$K$2="ACTIVE",'BR3'!R106&gt;0),"Yes",IF(AND('BR2'!$K$2="ACTIVE",'BR2'!R106&gt;0),"Yes",IF(AND('BR1'!$K$2="ACTIVE",'BR1'!R106&gt;0),"Yes",IF(AND('ORIGINAL BUDGET'!$K$2="ACTIVE",'ORIGINAL BUDGET'!R106&gt;0),"Yes",""))))</f>
        <v/>
      </c>
      <c r="AG106" s="493"/>
      <c r="AH106" s="493" t="str">
        <f>IF(AND('BR3'!$K$2="ACTIVE",'BR3'!T106&gt;0),"Yes",IF(AND('BR2'!$K$2="ACTIVE",'BR2'!T106&gt;0),"Yes",IF(AND('BR1'!$K$2="ACTIVE",'BR1'!T106&gt;0),"Yes",IF(AND('ORIGINAL BUDGET'!$K$2="ACTIVE",'ORIGINAL BUDGET'!T106&gt;0),"Yes",""))))</f>
        <v/>
      </c>
      <c r="AI106" s="494"/>
      <c r="AK106" s="221"/>
      <c r="AL106" s="221"/>
      <c r="AM106" s="221"/>
      <c r="AN106" s="221"/>
      <c r="AO106" s="221"/>
      <c r="AP106" s="221"/>
      <c r="AQ106" s="221"/>
      <c r="AR106" s="57"/>
      <c r="AU106" s="2"/>
      <c r="AV106" s="2"/>
      <c r="AW106" s="2"/>
      <c r="AX106" s="2"/>
      <c r="AY106" s="1104"/>
    </row>
    <row r="107" spans="1:51" ht="23.25" hidden="1" customHeight="1">
      <c r="A107" s="122">
        <v>9</v>
      </c>
      <c r="B107" s="1726">
        <f>IF($L$2="","",IF($L$2="ORIGINAL",'ORIGINAL BUDGET'!$B107,IF($L$2="BR1",'BR1'!$B107,IF($L$2="BR2",'BR2'!$B107,IF($L$2="BR3",'BR3'!$B107)))))</f>
        <v>0</v>
      </c>
      <c r="C107" s="1727">
        <f>IF($L$2="","",IF($L$2="ORIGINAL",'ORIGINAL BUDGET'!$B107,IF($L$2="BR1",'BR1'!$B107,IF($L$2="BR2",'BR2'!$B107,IF($L$2="BR3",'BR3'!$B107)))))</f>
        <v>0</v>
      </c>
      <c r="D107" s="1727">
        <f>IF($L$2="","",IF($L$2="ORIGINAL",'ORIGINAL BUDGET'!$B107,IF($L$2="BR1",'BR1'!$B107,IF($L$2="BR2",'BR2'!$B107,IF($L$2="BR3",'BR3'!$B107)))))</f>
        <v>0</v>
      </c>
      <c r="E107" s="1727">
        <f>IF($L$2="","",IF($L$2="ORIGINAL",'ORIGINAL BUDGET'!$B107,IF($L$2="BR1",'BR1'!$B107,IF($L$2="BR2",'BR2'!$B107,IF($L$2="BR3",'BR3'!$B107)))))</f>
        <v>0</v>
      </c>
      <c r="F107" s="612"/>
      <c r="G107" s="847" t="str">
        <f t="shared" si="37"/>
        <v/>
      </c>
      <c r="H107" s="810">
        <f t="shared" si="38"/>
        <v>0</v>
      </c>
      <c r="I107" s="840"/>
      <c r="J107" s="810">
        <f t="shared" si="41"/>
        <v>0</v>
      </c>
      <c r="K107" s="840"/>
      <c r="L107" s="810">
        <f t="shared" si="42"/>
        <v>0</v>
      </c>
      <c r="M107" s="840"/>
      <c r="N107" s="810">
        <f t="shared" si="43"/>
        <v>0</v>
      </c>
      <c r="O107" s="840"/>
      <c r="P107" s="810">
        <f t="shared" si="44"/>
        <v>0</v>
      </c>
      <c r="Q107" s="840"/>
      <c r="R107" s="810">
        <f t="shared" si="39"/>
        <v>0</v>
      </c>
      <c r="S107" s="840"/>
      <c r="T107" s="810">
        <f t="shared" si="40"/>
        <v>0</v>
      </c>
      <c r="U107" s="410"/>
      <c r="V107" s="492" t="str">
        <f>IF(AND('BR3'!$K$2="ACTIVE",'BR3'!H107&gt;0),"Yes",IF(AND('BR2'!$K$2="ACTIVE",'BR2'!H107&gt;0),"Yes",IF(AND('BR1'!$K$2="ACTIVE",'BR1'!H107&gt;0),"Yes",IF(AND('ORIGINAL BUDGET'!$K$2="ACTIVE",'ORIGINAL BUDGET'!H107&gt;0),"Yes",""))))</f>
        <v/>
      </c>
      <c r="W107" s="493"/>
      <c r="X107" s="325" t="str">
        <f>IF(AND('BR3'!$K$2="ACTIVE",'BR3'!J107&gt;0),"Yes",IF(AND('BR2'!$K$2="ACTIVE",'BR2'!J107&gt;0),"Yes",IF(AND('BR1'!$K$2="ACTIVE",'BR1'!J107&gt;0),"Yes",IF(AND('ORIGINAL BUDGET'!$K$2="ACTIVE",'ORIGINAL BUDGET'!J107&gt;0),"Yes",""))))</f>
        <v/>
      </c>
      <c r="Y107" s="493"/>
      <c r="Z107" s="325" t="str">
        <f>IF(AND('BR3'!$K$2="ACTIVE",'BR3'!L107&gt;0),"Yes",IF(AND('BR2'!$K$2="ACTIVE",'BR2'!L107&gt;0),"Yes",IF(AND('BR1'!$K$2="ACTIVE",'BR1'!L107&gt;0),"Yes",IF(AND('ORIGINAL BUDGET'!$K$2="ACTIVE",'ORIGINAL BUDGET'!L107&gt;0),"Yes",""))))</f>
        <v/>
      </c>
      <c r="AA107" s="493"/>
      <c r="AB107" s="325" t="str">
        <f>IF(AND('BR3'!$K$2="ACTIVE",'BR3'!N107&gt;0),"Yes",IF(AND('BR2'!$K$2="ACTIVE",'BR2'!N107&gt;0),"Yes",IF(AND('BR1'!$K$2="ACTIVE",'BR1'!N107&gt;0),"Yes",IF(AND('ORIGINAL BUDGET'!$K$2="ACTIVE",'ORIGINAL BUDGET'!N107&gt;0),"Yes",""))))</f>
        <v/>
      </c>
      <c r="AC107" s="493"/>
      <c r="AD107" s="325" t="str">
        <f>IF(AND('BR3'!$K$2="ACTIVE",'BR3'!P107&gt;0),"Yes",IF(AND('BR2'!$K$2="ACTIVE",'BR2'!P107&gt;0),"Yes",IF(AND('BR1'!$K$2="ACTIVE",'BR1'!P107&gt;0),"Yes",IF(AND('ORIGINAL BUDGET'!$K$2="ACTIVE",'ORIGINAL BUDGET'!P107&gt;0),"Yes",""))))</f>
        <v/>
      </c>
      <c r="AE107" s="493"/>
      <c r="AF107" s="325" t="str">
        <f>IF(AND('BR3'!$K$2="ACTIVE",'BR3'!R107&gt;0),"Yes",IF(AND('BR2'!$K$2="ACTIVE",'BR2'!R107&gt;0),"Yes",IF(AND('BR1'!$K$2="ACTIVE",'BR1'!R107&gt;0),"Yes",IF(AND('ORIGINAL BUDGET'!$K$2="ACTIVE",'ORIGINAL BUDGET'!R107&gt;0),"Yes",""))))</f>
        <v/>
      </c>
      <c r="AG107" s="493"/>
      <c r="AH107" s="493" t="str">
        <f>IF(AND('BR3'!$K$2="ACTIVE",'BR3'!T107&gt;0),"Yes",IF(AND('BR2'!$K$2="ACTIVE",'BR2'!T107&gt;0),"Yes",IF(AND('BR1'!$K$2="ACTIVE",'BR1'!T107&gt;0),"Yes",IF(AND('ORIGINAL BUDGET'!$K$2="ACTIVE",'ORIGINAL BUDGET'!T107&gt;0),"Yes",""))))</f>
        <v/>
      </c>
      <c r="AI107" s="494"/>
      <c r="AK107" s="221"/>
      <c r="AL107" s="221"/>
      <c r="AM107" s="221"/>
      <c r="AN107" s="221"/>
      <c r="AO107" s="221"/>
      <c r="AP107" s="221"/>
      <c r="AQ107" s="221"/>
      <c r="AR107" s="57"/>
      <c r="AU107" s="2"/>
      <c r="AV107" s="2"/>
      <c r="AW107" s="2"/>
      <c r="AX107" s="2"/>
      <c r="AY107" s="1104"/>
    </row>
    <row r="108" spans="1:51" ht="23.25" hidden="1" customHeight="1" thickBot="1">
      <c r="A108" s="122">
        <v>10</v>
      </c>
      <c r="B108" s="1726">
        <f>IF($L$2="","",IF($L$2="ORIGINAL",'ORIGINAL BUDGET'!$B108,IF($L$2="BR1",'BR1'!$B108,IF($L$2="BR2",'BR2'!$B108,IF($L$2="BR3",'BR3'!$B108)))))</f>
        <v>0</v>
      </c>
      <c r="C108" s="1727">
        <f>IF($L$2="","",IF($L$2="ORIGINAL",'ORIGINAL BUDGET'!$B108,IF($L$2="BR1",'BR1'!$B108,IF($L$2="BR2",'BR2'!$B108,IF($L$2="BR3",'BR3'!$B108)))))</f>
        <v>0</v>
      </c>
      <c r="D108" s="1727">
        <f>IF($L$2="","",IF($L$2="ORIGINAL",'ORIGINAL BUDGET'!$B108,IF($L$2="BR1",'BR1'!$B108,IF($L$2="BR2",'BR2'!$B108,IF($L$2="BR3",'BR3'!$B108)))))</f>
        <v>0</v>
      </c>
      <c r="E108" s="1727">
        <f>IF($L$2="","",IF($L$2="ORIGINAL",'ORIGINAL BUDGET'!$B108,IF($L$2="BR1",'BR1'!$B108,IF($L$2="BR2",'BR2'!$B108,IF($L$2="BR3",'BR3'!$B108)))))</f>
        <v>0</v>
      </c>
      <c r="F108" s="612"/>
      <c r="G108" s="847" t="str">
        <f t="shared" si="37"/>
        <v/>
      </c>
      <c r="H108" s="810">
        <f t="shared" si="38"/>
        <v>0</v>
      </c>
      <c r="I108" s="840"/>
      <c r="J108" s="810">
        <f t="shared" si="41"/>
        <v>0</v>
      </c>
      <c r="K108" s="840"/>
      <c r="L108" s="810">
        <f t="shared" si="42"/>
        <v>0</v>
      </c>
      <c r="M108" s="840"/>
      <c r="N108" s="810">
        <f t="shared" si="43"/>
        <v>0</v>
      </c>
      <c r="O108" s="840"/>
      <c r="P108" s="810">
        <f t="shared" si="44"/>
        <v>0</v>
      </c>
      <c r="Q108" s="840"/>
      <c r="R108" s="810">
        <f t="shared" si="39"/>
        <v>0</v>
      </c>
      <c r="S108" s="840"/>
      <c r="T108" s="810">
        <f t="shared" si="40"/>
        <v>0</v>
      </c>
      <c r="U108" s="410"/>
      <c r="V108" s="492" t="str">
        <f>IF(AND('BR3'!$K$2="ACTIVE",'BR3'!H108&gt;0),"Yes",IF(AND('BR2'!$K$2="ACTIVE",'BR2'!H108&gt;0),"Yes",IF(AND('BR1'!$K$2="ACTIVE",'BR1'!H108&gt;0),"Yes",IF(AND('ORIGINAL BUDGET'!$K$2="ACTIVE",'ORIGINAL BUDGET'!H108&gt;0),"Yes",""))))</f>
        <v/>
      </c>
      <c r="W108" s="493"/>
      <c r="X108" s="325" t="str">
        <f>IF(AND('BR3'!$K$2="ACTIVE",'BR3'!J108&gt;0),"Yes",IF(AND('BR2'!$K$2="ACTIVE",'BR2'!J108&gt;0),"Yes",IF(AND('BR1'!$K$2="ACTIVE",'BR1'!J108&gt;0),"Yes",IF(AND('ORIGINAL BUDGET'!$K$2="ACTIVE",'ORIGINAL BUDGET'!J108&gt;0),"Yes",""))))</f>
        <v/>
      </c>
      <c r="Y108" s="493"/>
      <c r="Z108" s="325" t="str">
        <f>IF(AND('BR3'!$K$2="ACTIVE",'BR3'!L108&gt;0),"Yes",IF(AND('BR2'!$K$2="ACTIVE",'BR2'!L108&gt;0),"Yes",IF(AND('BR1'!$K$2="ACTIVE",'BR1'!L108&gt;0),"Yes",IF(AND('ORIGINAL BUDGET'!$K$2="ACTIVE",'ORIGINAL BUDGET'!L108&gt;0),"Yes",""))))</f>
        <v/>
      </c>
      <c r="AA108" s="493"/>
      <c r="AB108" s="325" t="str">
        <f>IF(AND('BR3'!$K$2="ACTIVE",'BR3'!N108&gt;0),"Yes",IF(AND('BR2'!$K$2="ACTIVE",'BR2'!N108&gt;0),"Yes",IF(AND('BR1'!$K$2="ACTIVE",'BR1'!N108&gt;0),"Yes",IF(AND('ORIGINAL BUDGET'!$K$2="ACTIVE",'ORIGINAL BUDGET'!N108&gt;0),"Yes",""))))</f>
        <v/>
      </c>
      <c r="AC108" s="493"/>
      <c r="AD108" s="325" t="str">
        <f>IF(AND('BR3'!$K$2="ACTIVE",'BR3'!P108&gt;0),"Yes",IF(AND('BR2'!$K$2="ACTIVE",'BR2'!P108&gt;0),"Yes",IF(AND('BR1'!$K$2="ACTIVE",'BR1'!P108&gt;0),"Yes",IF(AND('ORIGINAL BUDGET'!$K$2="ACTIVE",'ORIGINAL BUDGET'!P108&gt;0),"Yes",""))))</f>
        <v/>
      </c>
      <c r="AE108" s="493"/>
      <c r="AF108" s="325" t="str">
        <f>IF(AND('BR3'!$K$2="ACTIVE",'BR3'!R108&gt;0),"Yes",IF(AND('BR2'!$K$2="ACTIVE",'BR2'!R108&gt;0),"Yes",IF(AND('BR1'!$K$2="ACTIVE",'BR1'!R108&gt;0),"Yes",IF(AND('ORIGINAL BUDGET'!$K$2="ACTIVE",'ORIGINAL BUDGET'!R108&gt;0),"Yes",""))))</f>
        <v/>
      </c>
      <c r="AG108" s="493"/>
      <c r="AH108" s="493" t="str">
        <f>IF(AND('BR3'!$K$2="ACTIVE",'BR3'!T108&gt;0),"Yes",IF(AND('BR2'!$K$2="ACTIVE",'BR2'!T108&gt;0),"Yes",IF(AND('BR1'!$K$2="ACTIVE",'BR1'!T108&gt;0),"Yes",IF(AND('ORIGINAL BUDGET'!$K$2="ACTIVE",'ORIGINAL BUDGET'!T108&gt;0),"Yes",""))))</f>
        <v/>
      </c>
      <c r="AI108" s="494"/>
      <c r="AK108" s="221"/>
      <c r="AL108" s="221"/>
      <c r="AM108" s="221"/>
      <c r="AN108" s="221"/>
      <c r="AO108" s="221"/>
      <c r="AP108" s="221"/>
      <c r="AQ108" s="221"/>
      <c r="AR108" s="57"/>
      <c r="AU108" s="2"/>
      <c r="AV108" s="2"/>
      <c r="AW108" s="2"/>
      <c r="AX108" s="2"/>
      <c r="AY108" s="1104"/>
    </row>
    <row r="109" spans="1:51" ht="23.25" hidden="1" customHeight="1">
      <c r="A109" s="122">
        <v>11</v>
      </c>
      <c r="B109" s="1726">
        <f>IF($L$2="","",IF($L$2="ORIGINAL",'ORIGINAL BUDGET'!$B109,IF($L$2="BR1",'BR1'!$B109,IF($L$2="BR2",'BR2'!$B109,IF($L$2="BR3",'BR3'!$B109)))))</f>
        <v>0</v>
      </c>
      <c r="C109" s="1727">
        <f>IF($L$2="","",IF($L$2="ORIGINAL",'ORIGINAL BUDGET'!$B109,IF($L$2="BR1",'BR1'!$B109,IF($L$2="BR2",'BR2'!$B109,IF($L$2="BR3",'BR3'!$B109)))))</f>
        <v>0</v>
      </c>
      <c r="D109" s="1727">
        <f>IF($L$2="","",IF($L$2="ORIGINAL",'ORIGINAL BUDGET'!$B109,IF($L$2="BR1",'BR1'!$B109,IF($L$2="BR2",'BR2'!$B109,IF($L$2="BR3",'BR3'!$B109)))))</f>
        <v>0</v>
      </c>
      <c r="E109" s="1727">
        <f>IF($L$2="","",IF($L$2="ORIGINAL",'ORIGINAL BUDGET'!$B109,IF($L$2="BR1",'BR1'!$B109,IF($L$2="BR2",'BR2'!$B109,IF($L$2="BR3",'BR3'!$B109)))))</f>
        <v>0</v>
      </c>
      <c r="F109" s="612"/>
      <c r="G109" s="847" t="str">
        <f t="shared" si="37"/>
        <v/>
      </c>
      <c r="H109" s="810">
        <f t="shared" si="38"/>
        <v>0</v>
      </c>
      <c r="I109" s="840"/>
      <c r="J109" s="810">
        <f t="shared" si="41"/>
        <v>0</v>
      </c>
      <c r="K109" s="840"/>
      <c r="L109" s="810">
        <f t="shared" si="42"/>
        <v>0</v>
      </c>
      <c r="M109" s="840"/>
      <c r="N109" s="810">
        <f t="shared" si="43"/>
        <v>0</v>
      </c>
      <c r="O109" s="840"/>
      <c r="P109" s="810">
        <f t="shared" si="44"/>
        <v>0</v>
      </c>
      <c r="Q109" s="840"/>
      <c r="R109" s="810">
        <f t="shared" si="39"/>
        <v>0</v>
      </c>
      <c r="S109" s="840"/>
      <c r="T109" s="810">
        <f t="shared" si="40"/>
        <v>0</v>
      </c>
      <c r="U109" s="410"/>
      <c r="V109" s="492" t="str">
        <f>IF(AND('BR3'!$K$2="ACTIVE",'BR3'!H109&gt;0),"Yes",IF(AND('BR2'!$K$2="ACTIVE",'BR2'!H109&gt;0),"Yes",IF(AND('BR1'!$K$2="ACTIVE",'BR1'!H109&gt;0),"Yes",IF(AND('ORIGINAL BUDGET'!$K$2="ACTIVE",'ORIGINAL BUDGET'!H109&gt;0),"Yes",""))))</f>
        <v/>
      </c>
      <c r="W109" s="493"/>
      <c r="X109" s="325" t="str">
        <f>IF(AND('BR3'!$K$2="ACTIVE",'BR3'!J109&gt;0),"Yes",IF(AND('BR2'!$K$2="ACTIVE",'BR2'!J109&gt;0),"Yes",IF(AND('BR1'!$K$2="ACTIVE",'BR1'!J109&gt;0),"Yes",IF(AND('ORIGINAL BUDGET'!$K$2="ACTIVE",'ORIGINAL BUDGET'!J109&gt;0),"Yes",""))))</f>
        <v/>
      </c>
      <c r="Y109" s="493"/>
      <c r="Z109" s="325" t="str">
        <f>IF(AND('BR3'!$K$2="ACTIVE",'BR3'!L109&gt;0),"Yes",IF(AND('BR2'!$K$2="ACTIVE",'BR2'!L109&gt;0),"Yes",IF(AND('BR1'!$K$2="ACTIVE",'BR1'!L109&gt;0),"Yes",IF(AND('ORIGINAL BUDGET'!$K$2="ACTIVE",'ORIGINAL BUDGET'!L109&gt;0),"Yes",""))))</f>
        <v/>
      </c>
      <c r="AA109" s="493"/>
      <c r="AB109" s="325" t="str">
        <f>IF(AND('BR3'!$K$2="ACTIVE",'BR3'!N109&gt;0),"Yes",IF(AND('BR2'!$K$2="ACTIVE",'BR2'!N109&gt;0),"Yes",IF(AND('BR1'!$K$2="ACTIVE",'BR1'!N109&gt;0),"Yes",IF(AND('ORIGINAL BUDGET'!$K$2="ACTIVE",'ORIGINAL BUDGET'!N109&gt;0),"Yes",""))))</f>
        <v/>
      </c>
      <c r="AC109" s="493"/>
      <c r="AD109" s="325" t="str">
        <f>IF(AND('BR3'!$K$2="ACTIVE",'BR3'!P109&gt;0),"Yes",IF(AND('BR2'!$K$2="ACTIVE",'BR2'!P109&gt;0),"Yes",IF(AND('BR1'!$K$2="ACTIVE",'BR1'!P109&gt;0),"Yes",IF(AND('ORIGINAL BUDGET'!$K$2="ACTIVE",'ORIGINAL BUDGET'!P109&gt;0),"Yes",""))))</f>
        <v/>
      </c>
      <c r="AE109" s="493"/>
      <c r="AF109" s="325" t="str">
        <f>IF(AND('BR3'!$K$2="ACTIVE",'BR3'!R109&gt;0),"Yes",IF(AND('BR2'!$K$2="ACTIVE",'BR2'!R109&gt;0),"Yes",IF(AND('BR1'!$K$2="ACTIVE",'BR1'!R109&gt;0),"Yes",IF(AND('ORIGINAL BUDGET'!$K$2="ACTIVE",'ORIGINAL BUDGET'!R109&gt;0),"Yes",""))))</f>
        <v/>
      </c>
      <c r="AG109" s="493"/>
      <c r="AH109" s="493" t="str">
        <f>IF(AND('BR3'!$K$2="ACTIVE",'BR3'!T109&gt;0),"Yes",IF(AND('BR2'!$K$2="ACTIVE",'BR2'!T109&gt;0),"Yes",IF(AND('BR1'!$K$2="ACTIVE",'BR1'!T109&gt;0),"Yes",IF(AND('ORIGINAL BUDGET'!$K$2="ACTIVE",'ORIGINAL BUDGET'!T109&gt;0),"Yes",""))))</f>
        <v/>
      </c>
      <c r="AI109" s="494"/>
      <c r="AK109" s="221"/>
      <c r="AL109" s="221"/>
      <c r="AM109" s="221"/>
      <c r="AN109" s="221"/>
      <c r="AO109" s="221"/>
      <c r="AP109" s="221"/>
      <c r="AQ109" s="221"/>
      <c r="AR109" s="57"/>
      <c r="AU109" s="2"/>
      <c r="AV109" s="2"/>
      <c r="AW109" s="2"/>
      <c r="AX109" s="2"/>
      <c r="AY109" s="1104"/>
    </row>
    <row r="110" spans="1:51" ht="23.25" hidden="1" customHeight="1">
      <c r="A110" s="122">
        <v>12</v>
      </c>
      <c r="B110" s="1726">
        <f>IF($L$2="","",IF($L$2="ORIGINAL",'ORIGINAL BUDGET'!$B110,IF($L$2="BR1",'BR1'!$B110,IF($L$2="BR2",'BR2'!$B110,IF($L$2="BR3",'BR3'!$B110)))))</f>
        <v>0</v>
      </c>
      <c r="C110" s="1727">
        <f>IF($L$2="","",IF($L$2="ORIGINAL",'ORIGINAL BUDGET'!$B110,IF($L$2="BR1",'BR1'!$B110,IF($L$2="BR2",'BR2'!$B110,IF($L$2="BR3",'BR3'!$B110)))))</f>
        <v>0</v>
      </c>
      <c r="D110" s="1727">
        <f>IF($L$2="","",IF($L$2="ORIGINAL",'ORIGINAL BUDGET'!$B110,IF($L$2="BR1",'BR1'!$B110,IF($L$2="BR2",'BR2'!$B110,IF($L$2="BR3",'BR3'!$B110)))))</f>
        <v>0</v>
      </c>
      <c r="E110" s="1727">
        <f>IF($L$2="","",IF($L$2="ORIGINAL",'ORIGINAL BUDGET'!$B110,IF($L$2="BR1",'BR1'!$B110,IF($L$2="BR2",'BR2'!$B110,IF($L$2="BR3",'BR3'!$B110)))))</f>
        <v>0</v>
      </c>
      <c r="F110" s="612"/>
      <c r="G110" s="847" t="str">
        <f t="shared" si="37"/>
        <v/>
      </c>
      <c r="H110" s="810">
        <f t="shared" si="38"/>
        <v>0</v>
      </c>
      <c r="I110" s="840"/>
      <c r="J110" s="810">
        <f t="shared" si="41"/>
        <v>0</v>
      </c>
      <c r="K110" s="840"/>
      <c r="L110" s="810">
        <f t="shared" si="42"/>
        <v>0</v>
      </c>
      <c r="M110" s="840"/>
      <c r="N110" s="810">
        <f t="shared" si="43"/>
        <v>0</v>
      </c>
      <c r="O110" s="840"/>
      <c r="P110" s="810">
        <f t="shared" si="44"/>
        <v>0</v>
      </c>
      <c r="Q110" s="840"/>
      <c r="R110" s="810">
        <f t="shared" si="39"/>
        <v>0</v>
      </c>
      <c r="S110" s="840"/>
      <c r="T110" s="810">
        <f t="shared" si="40"/>
        <v>0</v>
      </c>
      <c r="U110" s="410"/>
      <c r="V110" s="492" t="str">
        <f>IF(AND('BR3'!$K$2="ACTIVE",'BR3'!H110&gt;0),"Yes",IF(AND('BR2'!$K$2="ACTIVE",'BR2'!H110&gt;0),"Yes",IF(AND('BR1'!$K$2="ACTIVE",'BR1'!H110&gt;0),"Yes",IF(AND('ORIGINAL BUDGET'!$K$2="ACTIVE",'ORIGINAL BUDGET'!H110&gt;0),"Yes",""))))</f>
        <v/>
      </c>
      <c r="W110" s="493"/>
      <c r="X110" s="325" t="str">
        <f>IF(AND('BR3'!$K$2="ACTIVE",'BR3'!J110&gt;0),"Yes",IF(AND('BR2'!$K$2="ACTIVE",'BR2'!J110&gt;0),"Yes",IF(AND('BR1'!$K$2="ACTIVE",'BR1'!J110&gt;0),"Yes",IF(AND('ORIGINAL BUDGET'!$K$2="ACTIVE",'ORIGINAL BUDGET'!J110&gt;0),"Yes",""))))</f>
        <v/>
      </c>
      <c r="Y110" s="493"/>
      <c r="Z110" s="325" t="str">
        <f>IF(AND('BR3'!$K$2="ACTIVE",'BR3'!L110&gt;0),"Yes",IF(AND('BR2'!$K$2="ACTIVE",'BR2'!L110&gt;0),"Yes",IF(AND('BR1'!$K$2="ACTIVE",'BR1'!L110&gt;0),"Yes",IF(AND('ORIGINAL BUDGET'!$K$2="ACTIVE",'ORIGINAL BUDGET'!L110&gt;0),"Yes",""))))</f>
        <v/>
      </c>
      <c r="AA110" s="493"/>
      <c r="AB110" s="325" t="str">
        <f>IF(AND('BR3'!$K$2="ACTIVE",'BR3'!N110&gt;0),"Yes",IF(AND('BR2'!$K$2="ACTIVE",'BR2'!N110&gt;0),"Yes",IF(AND('BR1'!$K$2="ACTIVE",'BR1'!N110&gt;0),"Yes",IF(AND('ORIGINAL BUDGET'!$K$2="ACTIVE",'ORIGINAL BUDGET'!N110&gt;0),"Yes",""))))</f>
        <v/>
      </c>
      <c r="AC110" s="493"/>
      <c r="AD110" s="325" t="str">
        <f>IF(AND('BR3'!$K$2="ACTIVE",'BR3'!P110&gt;0),"Yes",IF(AND('BR2'!$K$2="ACTIVE",'BR2'!P110&gt;0),"Yes",IF(AND('BR1'!$K$2="ACTIVE",'BR1'!P110&gt;0),"Yes",IF(AND('ORIGINAL BUDGET'!$K$2="ACTIVE",'ORIGINAL BUDGET'!P110&gt;0),"Yes",""))))</f>
        <v/>
      </c>
      <c r="AE110" s="493"/>
      <c r="AF110" s="325" t="str">
        <f>IF(AND('BR3'!$K$2="ACTIVE",'BR3'!R110&gt;0),"Yes",IF(AND('BR2'!$K$2="ACTIVE",'BR2'!R110&gt;0),"Yes",IF(AND('BR1'!$K$2="ACTIVE",'BR1'!R110&gt;0),"Yes",IF(AND('ORIGINAL BUDGET'!$K$2="ACTIVE",'ORIGINAL BUDGET'!R110&gt;0),"Yes",""))))</f>
        <v/>
      </c>
      <c r="AG110" s="493"/>
      <c r="AH110" s="493" t="str">
        <f>IF(AND('BR3'!$K$2="ACTIVE",'BR3'!T110&gt;0),"Yes",IF(AND('BR2'!$K$2="ACTIVE",'BR2'!T110&gt;0),"Yes",IF(AND('BR1'!$K$2="ACTIVE",'BR1'!T110&gt;0),"Yes",IF(AND('ORIGINAL BUDGET'!$K$2="ACTIVE",'ORIGINAL BUDGET'!T110&gt;0),"Yes",""))))</f>
        <v/>
      </c>
      <c r="AI110" s="494"/>
      <c r="AK110" s="221"/>
      <c r="AL110" s="221"/>
      <c r="AM110" s="221"/>
      <c r="AN110" s="221"/>
      <c r="AO110" s="221"/>
      <c r="AP110" s="221"/>
      <c r="AQ110" s="221"/>
      <c r="AR110" s="57"/>
      <c r="AU110" s="2"/>
      <c r="AV110" s="2"/>
      <c r="AW110" s="2"/>
      <c r="AX110" s="2"/>
      <c r="AY110" s="1104"/>
    </row>
    <row r="111" spans="1:51" ht="23.25" hidden="1" customHeight="1">
      <c r="A111" s="122">
        <v>13</v>
      </c>
      <c r="B111" s="1726">
        <f>IF($L$2="","",IF($L$2="ORIGINAL",'ORIGINAL BUDGET'!$B111,IF($L$2="BR1",'BR1'!$B111,IF($L$2="BR2",'BR2'!$B111,IF($L$2="BR3",'BR3'!$B111)))))</f>
        <v>0</v>
      </c>
      <c r="C111" s="1727">
        <f>IF($L$2="","",IF($L$2="ORIGINAL",'ORIGINAL BUDGET'!$B111,IF($L$2="BR1",'BR1'!$B111,IF($L$2="BR2",'BR2'!$B111,IF($L$2="BR3",'BR3'!$B111)))))</f>
        <v>0</v>
      </c>
      <c r="D111" s="1727">
        <f>IF($L$2="","",IF($L$2="ORIGINAL",'ORIGINAL BUDGET'!$B111,IF($L$2="BR1",'BR1'!$B111,IF($L$2="BR2",'BR2'!$B111,IF($L$2="BR3",'BR3'!$B111)))))</f>
        <v>0</v>
      </c>
      <c r="E111" s="1727">
        <f>IF($L$2="","",IF($L$2="ORIGINAL",'ORIGINAL BUDGET'!$B111,IF($L$2="BR1",'BR1'!$B111,IF($L$2="BR2",'BR2'!$B111,IF($L$2="BR3",'BR3'!$B111)))))</f>
        <v>0</v>
      </c>
      <c r="F111" s="612"/>
      <c r="G111" s="847" t="str">
        <f t="shared" si="37"/>
        <v/>
      </c>
      <c r="H111" s="810">
        <f t="shared" si="38"/>
        <v>0</v>
      </c>
      <c r="I111" s="840"/>
      <c r="J111" s="810">
        <f t="shared" si="41"/>
        <v>0</v>
      </c>
      <c r="K111" s="840"/>
      <c r="L111" s="810">
        <f t="shared" si="42"/>
        <v>0</v>
      </c>
      <c r="M111" s="840"/>
      <c r="N111" s="810">
        <f t="shared" si="43"/>
        <v>0</v>
      </c>
      <c r="O111" s="840"/>
      <c r="P111" s="810">
        <f t="shared" si="44"/>
        <v>0</v>
      </c>
      <c r="Q111" s="840"/>
      <c r="R111" s="810">
        <f t="shared" si="39"/>
        <v>0</v>
      </c>
      <c r="S111" s="840"/>
      <c r="T111" s="810">
        <f t="shared" si="40"/>
        <v>0</v>
      </c>
      <c r="U111" s="410"/>
      <c r="V111" s="492" t="str">
        <f>IF(AND('BR3'!$K$2="ACTIVE",'BR3'!H111&gt;0),"Yes",IF(AND('BR2'!$K$2="ACTIVE",'BR2'!H111&gt;0),"Yes",IF(AND('BR1'!$K$2="ACTIVE",'BR1'!H111&gt;0),"Yes",IF(AND('ORIGINAL BUDGET'!$K$2="ACTIVE",'ORIGINAL BUDGET'!H111&gt;0),"Yes",""))))</f>
        <v/>
      </c>
      <c r="W111" s="493"/>
      <c r="X111" s="325" t="str">
        <f>IF(AND('BR3'!$K$2="ACTIVE",'BR3'!J111&gt;0),"Yes",IF(AND('BR2'!$K$2="ACTIVE",'BR2'!J111&gt;0),"Yes",IF(AND('BR1'!$K$2="ACTIVE",'BR1'!J111&gt;0),"Yes",IF(AND('ORIGINAL BUDGET'!$K$2="ACTIVE",'ORIGINAL BUDGET'!J111&gt;0),"Yes",""))))</f>
        <v/>
      </c>
      <c r="Y111" s="493"/>
      <c r="Z111" s="325" t="str">
        <f>IF(AND('BR3'!$K$2="ACTIVE",'BR3'!L111&gt;0),"Yes",IF(AND('BR2'!$K$2="ACTIVE",'BR2'!L111&gt;0),"Yes",IF(AND('BR1'!$K$2="ACTIVE",'BR1'!L111&gt;0),"Yes",IF(AND('ORIGINAL BUDGET'!$K$2="ACTIVE",'ORIGINAL BUDGET'!L111&gt;0),"Yes",""))))</f>
        <v/>
      </c>
      <c r="AA111" s="493"/>
      <c r="AB111" s="325" t="str">
        <f>IF(AND('BR3'!$K$2="ACTIVE",'BR3'!N111&gt;0),"Yes",IF(AND('BR2'!$K$2="ACTIVE",'BR2'!N111&gt;0),"Yes",IF(AND('BR1'!$K$2="ACTIVE",'BR1'!N111&gt;0),"Yes",IF(AND('ORIGINAL BUDGET'!$K$2="ACTIVE",'ORIGINAL BUDGET'!N111&gt;0),"Yes",""))))</f>
        <v/>
      </c>
      <c r="AC111" s="493"/>
      <c r="AD111" s="325" t="str">
        <f>IF(AND('BR3'!$K$2="ACTIVE",'BR3'!P111&gt;0),"Yes",IF(AND('BR2'!$K$2="ACTIVE",'BR2'!P111&gt;0),"Yes",IF(AND('BR1'!$K$2="ACTIVE",'BR1'!P111&gt;0),"Yes",IF(AND('ORIGINAL BUDGET'!$K$2="ACTIVE",'ORIGINAL BUDGET'!P111&gt;0),"Yes",""))))</f>
        <v/>
      </c>
      <c r="AE111" s="493"/>
      <c r="AF111" s="325" t="str">
        <f>IF(AND('BR3'!$K$2="ACTIVE",'BR3'!R111&gt;0),"Yes",IF(AND('BR2'!$K$2="ACTIVE",'BR2'!R111&gt;0),"Yes",IF(AND('BR1'!$K$2="ACTIVE",'BR1'!R111&gt;0),"Yes",IF(AND('ORIGINAL BUDGET'!$K$2="ACTIVE",'ORIGINAL BUDGET'!R111&gt;0),"Yes",""))))</f>
        <v/>
      </c>
      <c r="AG111" s="493"/>
      <c r="AH111" s="493" t="str">
        <f>IF(AND('BR3'!$K$2="ACTIVE",'BR3'!T111&gt;0),"Yes",IF(AND('BR2'!$K$2="ACTIVE",'BR2'!T111&gt;0),"Yes",IF(AND('BR1'!$K$2="ACTIVE",'BR1'!T111&gt;0),"Yes",IF(AND('ORIGINAL BUDGET'!$K$2="ACTIVE",'ORIGINAL BUDGET'!T111&gt;0),"Yes",""))))</f>
        <v/>
      </c>
      <c r="AI111" s="494"/>
      <c r="AK111" s="221"/>
      <c r="AL111" s="221"/>
      <c r="AM111" s="221"/>
      <c r="AN111" s="221"/>
      <c r="AO111" s="221"/>
      <c r="AP111" s="221"/>
      <c r="AQ111" s="221"/>
      <c r="AR111" s="57"/>
      <c r="AU111" s="2"/>
      <c r="AV111" s="2"/>
      <c r="AW111" s="2"/>
      <c r="AX111" s="2"/>
      <c r="AY111" s="1104"/>
    </row>
    <row r="112" spans="1:51" ht="23.25" hidden="1" customHeight="1">
      <c r="A112" s="122">
        <v>14</v>
      </c>
      <c r="B112" s="1726">
        <f>IF($L$2="","",IF($L$2="ORIGINAL",'ORIGINAL BUDGET'!$B112,IF($L$2="BR1",'BR1'!$B112,IF($L$2="BR2",'BR2'!$B112,IF($L$2="BR3",'BR3'!$B112)))))</f>
        <v>0</v>
      </c>
      <c r="C112" s="1727">
        <f>IF($L$2="","",IF($L$2="ORIGINAL",'ORIGINAL BUDGET'!$B112,IF($L$2="BR1",'BR1'!$B112,IF($L$2="BR2",'BR2'!$B112,IF($L$2="BR3",'BR3'!$B112)))))</f>
        <v>0</v>
      </c>
      <c r="D112" s="1727">
        <f>IF($L$2="","",IF($L$2="ORIGINAL",'ORIGINAL BUDGET'!$B112,IF($L$2="BR1",'BR1'!$B112,IF($L$2="BR2",'BR2'!$B112,IF($L$2="BR3",'BR3'!$B112)))))</f>
        <v>0</v>
      </c>
      <c r="E112" s="1728">
        <f>IF($L$2="","",IF($L$2="ORIGINAL",'ORIGINAL BUDGET'!$B112,IF($L$2="BR1",'BR1'!$B112,IF($L$2="BR2",'BR2'!$B112,IF($L$2="BR3",'BR3'!$B112)))))</f>
        <v>0</v>
      </c>
      <c r="F112" s="612"/>
      <c r="G112" s="847" t="str">
        <f t="shared" si="37"/>
        <v/>
      </c>
      <c r="H112" s="810">
        <f t="shared" si="38"/>
        <v>0</v>
      </c>
      <c r="I112" s="840"/>
      <c r="J112" s="810">
        <f t="shared" si="41"/>
        <v>0</v>
      </c>
      <c r="K112" s="840"/>
      <c r="L112" s="810">
        <f t="shared" si="42"/>
        <v>0</v>
      </c>
      <c r="M112" s="840"/>
      <c r="N112" s="810">
        <f t="shared" si="43"/>
        <v>0</v>
      </c>
      <c r="O112" s="840"/>
      <c r="P112" s="810">
        <f t="shared" si="44"/>
        <v>0</v>
      </c>
      <c r="Q112" s="840"/>
      <c r="R112" s="810">
        <f t="shared" si="39"/>
        <v>0</v>
      </c>
      <c r="S112" s="840"/>
      <c r="T112" s="810">
        <f t="shared" si="40"/>
        <v>0</v>
      </c>
      <c r="U112" s="410"/>
      <c r="V112" s="492" t="str">
        <f>IF(AND('BR3'!$K$2="ACTIVE",'BR3'!H112&gt;0),"Yes",IF(AND('BR2'!$K$2="ACTIVE",'BR2'!H112&gt;0),"Yes",IF(AND('BR1'!$K$2="ACTIVE",'BR1'!H112&gt;0),"Yes",IF(AND('ORIGINAL BUDGET'!$K$2="ACTIVE",'ORIGINAL BUDGET'!H112&gt;0),"Yes",""))))</f>
        <v/>
      </c>
      <c r="W112" s="493"/>
      <c r="X112" s="325" t="str">
        <f>IF(AND('BR3'!$K$2="ACTIVE",'BR3'!J112&gt;0),"Yes",IF(AND('BR2'!$K$2="ACTIVE",'BR2'!J112&gt;0),"Yes",IF(AND('BR1'!$K$2="ACTIVE",'BR1'!J112&gt;0),"Yes",IF(AND('ORIGINAL BUDGET'!$K$2="ACTIVE",'ORIGINAL BUDGET'!J112&gt;0),"Yes",""))))</f>
        <v/>
      </c>
      <c r="Y112" s="493"/>
      <c r="Z112" s="325" t="str">
        <f>IF(AND('BR3'!$K$2="ACTIVE",'BR3'!L112&gt;0),"Yes",IF(AND('BR2'!$K$2="ACTIVE",'BR2'!L112&gt;0),"Yes",IF(AND('BR1'!$K$2="ACTIVE",'BR1'!L112&gt;0),"Yes",IF(AND('ORIGINAL BUDGET'!$K$2="ACTIVE",'ORIGINAL BUDGET'!L112&gt;0),"Yes",""))))</f>
        <v/>
      </c>
      <c r="AA112" s="493"/>
      <c r="AB112" s="325" t="str">
        <f>IF(AND('BR3'!$K$2="ACTIVE",'BR3'!N112&gt;0),"Yes",IF(AND('BR2'!$K$2="ACTIVE",'BR2'!N112&gt;0),"Yes",IF(AND('BR1'!$K$2="ACTIVE",'BR1'!N112&gt;0),"Yes",IF(AND('ORIGINAL BUDGET'!$K$2="ACTIVE",'ORIGINAL BUDGET'!N112&gt;0),"Yes",""))))</f>
        <v/>
      </c>
      <c r="AC112" s="493"/>
      <c r="AD112" s="325" t="str">
        <f>IF(AND('BR3'!$K$2="ACTIVE",'BR3'!P112&gt;0),"Yes",IF(AND('BR2'!$K$2="ACTIVE",'BR2'!P112&gt;0),"Yes",IF(AND('BR1'!$K$2="ACTIVE",'BR1'!P112&gt;0),"Yes",IF(AND('ORIGINAL BUDGET'!$K$2="ACTIVE",'ORIGINAL BUDGET'!P112&gt;0),"Yes",""))))</f>
        <v/>
      </c>
      <c r="AE112" s="493"/>
      <c r="AF112" s="325" t="str">
        <f>IF(AND('BR3'!$K$2="ACTIVE",'BR3'!R112&gt;0),"Yes",IF(AND('BR2'!$K$2="ACTIVE",'BR2'!R112&gt;0),"Yes",IF(AND('BR1'!$K$2="ACTIVE",'BR1'!R112&gt;0),"Yes",IF(AND('ORIGINAL BUDGET'!$K$2="ACTIVE",'ORIGINAL BUDGET'!R112&gt;0),"Yes",""))))</f>
        <v/>
      </c>
      <c r="AG112" s="493"/>
      <c r="AH112" s="493" t="str">
        <f>IF(AND('BR3'!$K$2="ACTIVE",'BR3'!T112&gt;0),"Yes",IF(AND('BR2'!$K$2="ACTIVE",'BR2'!T112&gt;0),"Yes",IF(AND('BR1'!$K$2="ACTIVE",'BR1'!T112&gt;0),"Yes",IF(AND('ORIGINAL BUDGET'!$K$2="ACTIVE",'ORIGINAL BUDGET'!T112&gt;0),"Yes",""))))</f>
        <v/>
      </c>
      <c r="AI112" s="494"/>
      <c r="AK112" s="221"/>
      <c r="AL112" s="221"/>
      <c r="AM112" s="221"/>
      <c r="AN112" s="221"/>
      <c r="AO112" s="221"/>
      <c r="AP112" s="221"/>
      <c r="AQ112" s="221"/>
      <c r="AR112" s="57"/>
      <c r="AU112" s="2"/>
      <c r="AV112" s="2"/>
      <c r="AW112" s="2"/>
      <c r="AX112" s="2"/>
      <c r="AY112" s="1104"/>
    </row>
    <row r="113" spans="1:51" ht="23.25" hidden="1" customHeight="1" thickBot="1">
      <c r="A113" s="122">
        <v>15</v>
      </c>
      <c r="B113" s="1729">
        <f>IF($L$2="","",IF($L$2="ORIGINAL",'ORIGINAL BUDGET'!$B113,IF($L$2="BR1",'BR1'!$B113,IF($L$2="BR2",'BR2'!$B113,IF($L$2="BR3",'BR3'!$B113)))))</f>
        <v>0</v>
      </c>
      <c r="C113" s="1730">
        <f>IF($L$2="","",IF($L$2="ORIGINAL",'ORIGINAL BUDGET'!$B113,IF($L$2="BR1",'BR1'!$B113,IF($L$2="BR2",'BR2'!$B113,IF($L$2="BR3",'BR3'!$B113)))))</f>
        <v>0</v>
      </c>
      <c r="D113" s="1730">
        <f>IF($L$2="","",IF($L$2="ORIGINAL",'ORIGINAL BUDGET'!$B113,IF($L$2="BR1",'BR1'!$B113,IF($L$2="BR2",'BR2'!$B113,IF($L$2="BR3",'BR3'!$B113)))))</f>
        <v>0</v>
      </c>
      <c r="E113" s="1731">
        <f>IF($L$2="","",IF($L$2="ORIGINAL",'ORIGINAL BUDGET'!$B113,IF($L$2="BR1",'BR1'!$B113,IF($L$2="BR2",'BR2'!$B113,IF($L$2="BR3",'BR3'!$B113)))))</f>
        <v>0</v>
      </c>
      <c r="F113" s="613"/>
      <c r="G113" s="848" t="str">
        <f t="shared" si="37"/>
        <v/>
      </c>
      <c r="H113" s="813">
        <f t="shared" si="38"/>
        <v>0</v>
      </c>
      <c r="I113" s="840"/>
      <c r="J113" s="813">
        <f t="shared" si="41"/>
        <v>0</v>
      </c>
      <c r="K113" s="840"/>
      <c r="L113" s="813">
        <f t="shared" si="42"/>
        <v>0</v>
      </c>
      <c r="M113" s="840"/>
      <c r="N113" s="813">
        <f t="shared" si="43"/>
        <v>0</v>
      </c>
      <c r="O113" s="840"/>
      <c r="P113" s="813">
        <f t="shared" si="44"/>
        <v>0</v>
      </c>
      <c r="Q113" s="840"/>
      <c r="R113" s="813">
        <f t="shared" si="39"/>
        <v>0</v>
      </c>
      <c r="S113" s="840"/>
      <c r="T113" s="813">
        <f t="shared" si="40"/>
        <v>0</v>
      </c>
      <c r="U113" s="410"/>
      <c r="V113" s="495" t="str">
        <f>IF(AND('BR3'!$K$2="ACTIVE",'BR3'!H113&gt;0),"Yes",IF(AND('BR2'!$K$2="ACTIVE",'BR2'!H113&gt;0),"Yes",IF(AND('BR1'!$K$2="ACTIVE",'BR1'!H113&gt;0),"Yes",IF(AND('ORIGINAL BUDGET'!$K$2="ACTIVE",'ORIGINAL BUDGET'!H113&gt;0),"Yes",""))))</f>
        <v/>
      </c>
      <c r="W113" s="497"/>
      <c r="X113" s="496" t="str">
        <f>IF(AND('BR3'!$K$2="ACTIVE",'BR3'!J113&gt;0),"Yes",IF(AND('BR2'!$K$2="ACTIVE",'BR2'!J113&gt;0),"Yes",IF(AND('BR1'!$K$2="ACTIVE",'BR1'!J113&gt;0),"Yes",IF(AND('ORIGINAL BUDGET'!$K$2="ACTIVE",'ORIGINAL BUDGET'!J113&gt;0),"Yes",""))))</f>
        <v/>
      </c>
      <c r="Y113" s="497"/>
      <c r="Z113" s="496" t="str">
        <f>IF(AND('BR3'!$K$2="ACTIVE",'BR3'!L113&gt;0),"Yes",IF(AND('BR2'!$K$2="ACTIVE",'BR2'!L113&gt;0),"Yes",IF(AND('BR1'!$K$2="ACTIVE",'BR1'!L113&gt;0),"Yes",IF(AND('ORIGINAL BUDGET'!$K$2="ACTIVE",'ORIGINAL BUDGET'!L113&gt;0),"Yes",""))))</f>
        <v/>
      </c>
      <c r="AA113" s="497"/>
      <c r="AB113" s="496" t="str">
        <f>IF(AND('BR3'!$K$2="ACTIVE",'BR3'!N113&gt;0),"Yes",IF(AND('BR2'!$K$2="ACTIVE",'BR2'!N113&gt;0),"Yes",IF(AND('BR1'!$K$2="ACTIVE",'BR1'!N113&gt;0),"Yes",IF(AND('ORIGINAL BUDGET'!$K$2="ACTIVE",'ORIGINAL BUDGET'!N113&gt;0),"Yes",""))))</f>
        <v/>
      </c>
      <c r="AC113" s="497"/>
      <c r="AD113" s="496" t="str">
        <f>IF(AND('BR3'!$K$2="ACTIVE",'BR3'!P113&gt;0),"Yes",IF(AND('BR2'!$K$2="ACTIVE",'BR2'!P113&gt;0),"Yes",IF(AND('BR1'!$K$2="ACTIVE",'BR1'!P113&gt;0),"Yes",IF(AND('ORIGINAL BUDGET'!$K$2="ACTIVE",'ORIGINAL BUDGET'!P113&gt;0),"Yes",""))))</f>
        <v/>
      </c>
      <c r="AE113" s="497"/>
      <c r="AF113" s="496" t="str">
        <f>IF(AND('BR3'!$K$2="ACTIVE",'BR3'!R113&gt;0),"Yes",IF(AND('BR2'!$K$2="ACTIVE",'BR2'!R113&gt;0),"Yes",IF(AND('BR1'!$K$2="ACTIVE",'BR1'!R113&gt;0),"Yes",IF(AND('ORIGINAL BUDGET'!$K$2="ACTIVE",'ORIGINAL BUDGET'!R113&gt;0),"Yes",""))))</f>
        <v/>
      </c>
      <c r="AG113" s="497"/>
      <c r="AH113" s="497" t="str">
        <f>IF(AND('BR3'!$K$2="ACTIVE",'BR3'!T113&gt;0),"Yes",IF(AND('BR2'!$K$2="ACTIVE",'BR2'!T113&gt;0),"Yes",IF(AND('BR1'!$K$2="ACTIVE",'BR1'!T113&gt;0),"Yes",IF(AND('ORIGINAL BUDGET'!$K$2="ACTIVE",'ORIGINAL BUDGET'!T113&gt;0),"Yes",""))))</f>
        <v/>
      </c>
      <c r="AI113" s="498"/>
      <c r="AK113" s="221"/>
      <c r="AL113" s="221"/>
      <c r="AM113" s="221"/>
      <c r="AN113" s="221"/>
      <c r="AO113" s="221"/>
      <c r="AP113" s="221"/>
      <c r="AQ113" s="221"/>
      <c r="AR113" s="57"/>
      <c r="AU113" s="2"/>
      <c r="AV113" s="2"/>
      <c r="AW113" s="2"/>
      <c r="AX113" s="2"/>
      <c r="AY113" s="1104"/>
    </row>
    <row r="114" spans="1:51" ht="15.95" customHeight="1" thickTop="1" thickBot="1">
      <c r="A114" s="435"/>
      <c r="B114" s="520"/>
      <c r="C114" s="521"/>
      <c r="D114" s="522"/>
      <c r="E114" s="523"/>
      <c r="F114" s="436"/>
      <c r="G114" s="849"/>
      <c r="H114" s="437"/>
      <c r="I114" s="849"/>
      <c r="J114" s="437"/>
      <c r="K114" s="849"/>
      <c r="L114" s="437"/>
      <c r="M114" s="849"/>
      <c r="N114" s="437"/>
      <c r="O114" s="849"/>
      <c r="P114" s="437"/>
      <c r="Q114" s="849"/>
      <c r="R114" s="437"/>
      <c r="S114" s="849"/>
      <c r="T114" s="437"/>
      <c r="U114" s="214"/>
      <c r="V114" s="499"/>
      <c r="W114" s="504"/>
      <c r="X114" s="504">
        <f>SUM(X99:X113)</f>
        <v>0</v>
      </c>
      <c r="Y114" s="504"/>
      <c r="Z114" s="504">
        <f>SUM(Z99:Z113)</f>
        <v>0</v>
      </c>
      <c r="AA114" s="504"/>
      <c r="AB114" s="504">
        <f>SUM(AB99:AB113)</f>
        <v>0</v>
      </c>
      <c r="AC114" s="504"/>
      <c r="AD114" s="504">
        <f>SUM(AD99:AD113)</f>
        <v>0</v>
      </c>
      <c r="AE114" s="504"/>
      <c r="AF114" s="504">
        <f>SUM(AF99:AF113)</f>
        <v>0</v>
      </c>
      <c r="AG114" s="504"/>
      <c r="AH114" s="504">
        <f>SUM(AH99:AH113)</f>
        <v>0</v>
      </c>
      <c r="AI114" s="504"/>
      <c r="AL114" s="2"/>
      <c r="AM114" s="2"/>
      <c r="AN114" s="2"/>
      <c r="AO114" s="2"/>
      <c r="AP114" s="2"/>
      <c r="AQ114" s="2"/>
      <c r="AR114" s="2"/>
      <c r="AU114" s="2"/>
      <c r="AV114" s="2"/>
      <c r="AW114" s="2"/>
      <c r="AX114" s="2"/>
      <c r="AY114" s="1104"/>
    </row>
    <row r="115" spans="1:51" ht="24" customHeight="1" thickTop="1">
      <c r="A115" s="1739" t="str">
        <f>A13</f>
        <v>CAPITAL EXPENDITURES</v>
      </c>
      <c r="B115" s="1740"/>
      <c r="C115" s="1740"/>
      <c r="D115" s="1740"/>
      <c r="E115" s="1740"/>
      <c r="F115" s="1740"/>
      <c r="G115" s="1736" t="s">
        <v>84</v>
      </c>
      <c r="H115" s="1737"/>
      <c r="I115" s="1737"/>
      <c r="J115" s="1737"/>
      <c r="K115" s="1737"/>
      <c r="L115" s="1737"/>
      <c r="M115" s="1737"/>
      <c r="N115" s="1737"/>
      <c r="O115" s="1737"/>
      <c r="P115" s="1737"/>
      <c r="Q115" s="1737"/>
      <c r="R115" s="1737"/>
      <c r="S115" s="1737"/>
      <c r="T115" s="1737"/>
      <c r="U115" s="947"/>
      <c r="V115" s="1720" t="s">
        <v>155</v>
      </c>
      <c r="W115" s="1721"/>
      <c r="X115" s="1721"/>
      <c r="Y115" s="1721"/>
      <c r="Z115" s="1721"/>
      <c r="AA115" s="1721"/>
      <c r="AB115" s="1721"/>
      <c r="AC115" s="1721"/>
      <c r="AD115" s="1721"/>
      <c r="AE115" s="1721"/>
      <c r="AF115" s="1721"/>
      <c r="AG115" s="1721"/>
      <c r="AH115" s="1721"/>
      <c r="AI115" s="1722"/>
      <c r="AL115" s="1738"/>
      <c r="AM115" s="1738"/>
      <c r="AN115" s="1738"/>
      <c r="AO115" s="475"/>
      <c r="AP115" s="1084"/>
      <c r="AQ115" s="1084"/>
      <c r="AR115" s="1084"/>
      <c r="AY115" s="1104"/>
    </row>
    <row r="116" spans="1:51" ht="15.6" customHeight="1" thickBot="1">
      <c r="A116" s="1584"/>
      <c r="B116" s="1586"/>
      <c r="C116" s="1586"/>
      <c r="D116" s="1586"/>
      <c r="E116" s="1586"/>
      <c r="F116" s="1586"/>
      <c r="G116" s="1226" t="str">
        <f>'Fund Rec'!G110</f>
        <v/>
      </c>
      <c r="H116" s="1227">
        <f>'Fund Rec'!H110</f>
        <v>0</v>
      </c>
      <c r="I116" s="1228" t="str">
        <f>'Fund Rec'!I110</f>
        <v/>
      </c>
      <c r="J116" s="1227">
        <f>'Fund Rec'!J110</f>
        <v>0</v>
      </c>
      <c r="K116" s="1228" t="str">
        <f>'Fund Rec'!K110</f>
        <v/>
      </c>
      <c r="L116" s="1227">
        <f>'Fund Rec'!L110</f>
        <v>0</v>
      </c>
      <c r="M116" s="1228" t="str">
        <f>'Fund Rec'!M110</f>
        <v/>
      </c>
      <c r="N116" s="1227">
        <f>'Fund Rec'!N110</f>
        <v>0</v>
      </c>
      <c r="O116" s="1229" t="str">
        <f>'Fund Rec'!O110</f>
        <v/>
      </c>
      <c r="P116" s="697">
        <f>'Fund Rec'!P110</f>
        <v>0</v>
      </c>
      <c r="Q116" s="1229" t="str">
        <f>'Fund Rec'!Q110</f>
        <v/>
      </c>
      <c r="R116" s="1230">
        <f>'Fund Rec'!R110</f>
        <v>0</v>
      </c>
      <c r="S116" s="1229" t="str">
        <f>'Fund Rec'!S110</f>
        <v/>
      </c>
      <c r="T116" s="697">
        <f>'Fund Rec'!T110</f>
        <v>0</v>
      </c>
      <c r="U116" s="408"/>
      <c r="V116" s="1732" t="str">
        <f>$G$5</f>
        <v>RPPC, 53110</v>
      </c>
      <c r="W116" s="1716"/>
      <c r="X116" s="1716" t="str">
        <f>$I$5</f>
        <v>RPPC , 53129</v>
      </c>
      <c r="Y116" s="1716"/>
      <c r="Z116" s="1716" t="str">
        <f>$K$5</f>
        <v/>
      </c>
      <c r="AA116" s="1716"/>
      <c r="AB116" s="1716" t="str">
        <f>$M$5</f>
        <v/>
      </c>
      <c r="AC116" s="1716"/>
      <c r="AD116" s="1716" t="str">
        <f>$O$5</f>
        <v/>
      </c>
      <c r="AE116" s="1716"/>
      <c r="AF116" s="1716" t="str">
        <f>$Q$5</f>
        <v/>
      </c>
      <c r="AG116" s="1716"/>
      <c r="AH116" s="1716" t="str">
        <f>$S$5</f>
        <v/>
      </c>
      <c r="AI116" s="1718"/>
      <c r="AL116" s="2"/>
      <c r="AM116" s="2"/>
      <c r="AN116" s="2"/>
      <c r="AO116" s="2"/>
      <c r="AP116" s="2"/>
      <c r="AQ116" s="2"/>
      <c r="AR116" s="2"/>
      <c r="AY116" s="1104"/>
    </row>
    <row r="117" spans="1:51" ht="25.5" customHeight="1" thickTop="1" thickBot="1">
      <c r="A117" s="131"/>
      <c r="B117" s="159"/>
      <c r="C117" s="159"/>
      <c r="D117" s="18"/>
      <c r="E117" s="130" t="str">
        <f>'ORIGINAL BUDGET'!E117</f>
        <v>TOTAL CAPITAL EXPENDITURES</v>
      </c>
      <c r="F117" s="1112">
        <f>SUM(F118:F132)</f>
        <v>0</v>
      </c>
      <c r="G117" s="614"/>
      <c r="H117" s="615">
        <f>SUM(H118:H132)</f>
        <v>0</v>
      </c>
      <c r="I117" s="607"/>
      <c r="J117" s="605">
        <f>SUM(J118:J132)</f>
        <v>0</v>
      </c>
      <c r="K117" s="607"/>
      <c r="L117" s="596">
        <f>SUM(L118:L132)</f>
        <v>0</v>
      </c>
      <c r="M117" s="695"/>
      <c r="N117" s="596">
        <f>SUM(N118:N132)</f>
        <v>0</v>
      </c>
      <c r="O117" s="695"/>
      <c r="P117" s="596">
        <f>SUM(P118:P132)</f>
        <v>0</v>
      </c>
      <c r="Q117" s="607"/>
      <c r="R117" s="596">
        <f>SUM(R118:R132)</f>
        <v>0</v>
      </c>
      <c r="S117" s="695"/>
      <c r="T117" s="596">
        <f>SUM(T118:T132)</f>
        <v>0</v>
      </c>
      <c r="U117" s="409"/>
      <c r="V117" s="1733"/>
      <c r="W117" s="1717"/>
      <c r="X117" s="1717"/>
      <c r="Y117" s="1717"/>
      <c r="Z117" s="1717"/>
      <c r="AA117" s="1717"/>
      <c r="AB117" s="1717"/>
      <c r="AC117" s="1717"/>
      <c r="AD117" s="1717"/>
      <c r="AE117" s="1717"/>
      <c r="AF117" s="1717"/>
      <c r="AG117" s="1717"/>
      <c r="AH117" s="1717"/>
      <c r="AI117" s="1719"/>
      <c r="AL117" s="221"/>
      <c r="AM117" s="221"/>
      <c r="AN117" s="222"/>
      <c r="AO117" s="222"/>
      <c r="AP117" s="222"/>
      <c r="AQ117" s="222"/>
      <c r="AR117" s="222"/>
      <c r="AY117" s="1104"/>
    </row>
    <row r="118" spans="1:51" ht="23.25" customHeight="1" thickTop="1">
      <c r="A118" s="122">
        <v>1</v>
      </c>
      <c r="B118" s="1726">
        <f>IF($L$2="","",IF($L$2="ORIGINAL",'ORIGINAL BUDGET'!$B118,IF($L$2="BR1",'BR1'!$B118,IF($L$2="BR2",'BR2'!$B118,IF($L$2="BR3",'BR3'!$B118)))))</f>
        <v>0</v>
      </c>
      <c r="C118" s="1727">
        <f>IF($L$2="","",IF($L$2="ORIGINAL",'ORIGINAL BUDGET'!$B118,IF($L$2="BR1",'BR1'!$B118,IF($L$2="BR2",'BR2'!$B118,IF($L$2="BR3",'BR3'!$B118)))))</f>
        <v>0</v>
      </c>
      <c r="D118" s="1727">
        <f>IF($L$2="","",IF($L$2="ORIGINAL",'ORIGINAL BUDGET'!$B118,IF($L$2="BR1",'BR1'!$B118,IF($L$2="BR2",'BR2'!$B118,IF($L$2="BR3",'BR3'!$B118)))))</f>
        <v>0</v>
      </c>
      <c r="E118" s="1728">
        <f>IF($L$2="","",IF($L$2="ORIGINAL",'ORIGINAL BUDGET'!$B118,IF($L$2="BR1",'BR1'!$B118,IF($L$2="BR2",'BR2'!$B118,IF($L$2="BR3",'BR3'!$B118)))))</f>
        <v>0</v>
      </c>
      <c r="F118" s="1111"/>
      <c r="G118" s="847" t="str">
        <f t="shared" ref="G118:G132" si="45">IF(AND(F118&lt;&gt;0, 1-I118-K118-Q118-S118-M118-O118),1-I118-K118-Q118-S118-M118-O118,"")</f>
        <v/>
      </c>
      <c r="H118" s="810">
        <f t="shared" ref="H118:H132" si="46">IF(AND(G118*F118&lt;0.0001,G118*F118&gt;0),"",G118*F118)</f>
        <v>0</v>
      </c>
      <c r="I118" s="840"/>
      <c r="J118" s="810">
        <f>I118*F118</f>
        <v>0</v>
      </c>
      <c r="K118" s="842"/>
      <c r="L118" s="810">
        <f>K118*F118</f>
        <v>0</v>
      </c>
      <c r="M118" s="842"/>
      <c r="N118" s="810">
        <f>M118*F118</f>
        <v>0</v>
      </c>
      <c r="O118" s="842"/>
      <c r="P118" s="810">
        <f>O118*F118</f>
        <v>0</v>
      </c>
      <c r="Q118" s="842"/>
      <c r="R118" s="810">
        <f t="shared" ref="R118:R132" si="47">Q118*F118</f>
        <v>0</v>
      </c>
      <c r="S118" s="842"/>
      <c r="T118" s="810">
        <f t="shared" ref="T118:T132" si="48">S118*F118</f>
        <v>0</v>
      </c>
      <c r="U118" s="410"/>
      <c r="V118" s="492" t="str">
        <f>IF(AND('BR3'!$K$2="ACTIVE",'BR3'!H118&gt;0),"Yes",IF(AND('BR2'!$K$2="ACTIVE",'BR2'!H118&gt;0),"Yes",IF(AND('BR1'!$K$2="ACTIVE",'BR1'!H118&gt;0),"Yes",IF(AND('ORIGINAL BUDGET'!$K$2="ACTIVE",'ORIGINAL BUDGET'!H118&gt;0),"Yes",""))))</f>
        <v/>
      </c>
      <c r="W118" s="325"/>
      <c r="X118" s="325" t="str">
        <f>IF(AND('BR3'!$K$2="ACTIVE",'BR3'!J118&gt;0),"Yes",IF(AND('BR2'!$K$2="ACTIVE",'BR2'!J118&gt;0),"Yes",IF(AND('BR1'!$K$2="ACTIVE",'BR1'!J118&gt;0),"Yes",IF(AND('ORIGINAL BUDGET'!$K$2="ACTIVE",'ORIGINAL BUDGET'!J118&gt;0),"Yes",""))))</f>
        <v/>
      </c>
      <c r="Y118" s="325"/>
      <c r="Z118" s="325" t="str">
        <f>IF(AND('BR3'!$K$2="ACTIVE",'BR3'!L118&gt;0),"Yes",IF(AND('BR2'!$K$2="ACTIVE",'BR2'!L118&gt;0),"Yes",IF(AND('BR1'!$K$2="ACTIVE",'BR1'!L118&gt;0),"Yes",IF(AND('ORIGINAL BUDGET'!$K$2="ACTIVE",'ORIGINAL BUDGET'!L118&gt;0),"Yes",""))))</f>
        <v/>
      </c>
      <c r="AA118" s="325"/>
      <c r="AB118" s="325" t="str">
        <f>IF(AND('BR3'!$K$2="ACTIVE",'BR3'!N118&gt;0),"Yes",IF(AND('BR2'!$K$2="ACTIVE",'BR2'!N118&gt;0),"Yes",IF(AND('BR1'!$K$2="ACTIVE",'BR1'!N118&gt;0),"Yes",IF(AND('ORIGINAL BUDGET'!$K$2="ACTIVE",'ORIGINAL BUDGET'!N118&gt;0),"Yes",""))))</f>
        <v/>
      </c>
      <c r="AC118" s="325"/>
      <c r="AD118" s="325" t="str">
        <f>IF(AND('BR3'!$K$2="ACTIVE",'BR3'!P118&gt;0),"Yes",IF(AND('BR2'!$K$2="ACTIVE",'BR2'!P118&gt;0),"Yes",IF(AND('BR1'!$K$2="ACTIVE",'BR1'!P118&gt;0),"Yes",IF(AND('ORIGINAL BUDGET'!$K$2="ACTIVE",'ORIGINAL BUDGET'!P118&gt;0),"Yes",""))))</f>
        <v/>
      </c>
      <c r="AE118" s="325"/>
      <c r="AF118" s="325" t="str">
        <f>IF(AND('BR3'!$K$2="ACTIVE",'BR3'!R118&gt;0),"Yes",IF(AND('BR2'!$K$2="ACTIVE",'BR2'!R118&gt;0),"Yes",IF(AND('BR1'!$K$2="ACTIVE",'BR1'!R118&gt;0),"Yes",IF(AND('ORIGINAL BUDGET'!$K$2="ACTIVE",'ORIGINAL BUDGET'!R118&gt;0),"Yes",""))))</f>
        <v/>
      </c>
      <c r="AG118" s="325"/>
      <c r="AH118" s="493" t="str">
        <f>IF(AND('BR3'!$K$2="ACTIVE",'BR3'!T118&gt;0),"Yes",IF(AND('BR2'!$K$2="ACTIVE",'BR2'!T118&gt;0),"Yes",IF(AND('BR1'!$K$2="ACTIVE",'BR1'!T118&gt;0),"Yes",IF(AND('ORIGINAL BUDGET'!$K$2="ACTIVE",'ORIGINAL BUDGET'!T118&gt;0),"Yes",""))))</f>
        <v/>
      </c>
      <c r="AI118" s="500"/>
      <c r="AL118" s="221"/>
      <c r="AM118" s="221"/>
      <c r="AN118" s="221"/>
      <c r="AO118" s="221"/>
      <c r="AP118" s="221"/>
      <c r="AQ118" s="221"/>
      <c r="AR118" s="57"/>
      <c r="AY118" s="1104"/>
    </row>
    <row r="119" spans="1:51" ht="23.25" customHeight="1">
      <c r="A119" s="122">
        <v>2</v>
      </c>
      <c r="B119" s="1726">
        <f>IF($L$2="","",IF($L$2="ORIGINAL",'ORIGINAL BUDGET'!$B119,IF($L$2="BR1",'BR1'!$B119,IF($L$2="BR2",'BR2'!$B119,IF($L$2="BR3",'BR3'!$B119)))))</f>
        <v>0</v>
      </c>
      <c r="C119" s="1727">
        <f>IF($L$2="","",IF($L$2="ORIGINAL",'ORIGINAL BUDGET'!$B119,IF($L$2="BR1",'BR1'!$B119,IF($L$2="BR2",'BR2'!$B119,IF($L$2="BR3",'BR3'!$B119)))))</f>
        <v>0</v>
      </c>
      <c r="D119" s="1727">
        <f>IF($L$2="","",IF($L$2="ORIGINAL",'ORIGINAL BUDGET'!$B119,IF($L$2="BR1",'BR1'!$B119,IF($L$2="BR2",'BR2'!$B119,IF($L$2="BR3",'BR3'!$B119)))))</f>
        <v>0</v>
      </c>
      <c r="E119" s="1728">
        <f>IF($L$2="","",IF($L$2="ORIGINAL",'ORIGINAL BUDGET'!$B119,IF($L$2="BR1",'BR1'!$B119,IF($L$2="BR2",'BR2'!$B119,IF($L$2="BR3",'BR3'!$B119)))))</f>
        <v>0</v>
      </c>
      <c r="F119" s="612"/>
      <c r="G119" s="847" t="str">
        <f t="shared" si="45"/>
        <v/>
      </c>
      <c r="H119" s="810">
        <f t="shared" si="46"/>
        <v>0</v>
      </c>
      <c r="I119" s="840"/>
      <c r="J119" s="810">
        <f t="shared" ref="J119:J132" si="49">I119*F119</f>
        <v>0</v>
      </c>
      <c r="K119" s="842"/>
      <c r="L119" s="810">
        <f t="shared" ref="L119:L132" si="50">K119*F119</f>
        <v>0</v>
      </c>
      <c r="M119" s="842"/>
      <c r="N119" s="810">
        <f t="shared" ref="N119:N132" si="51">M119*F119</f>
        <v>0</v>
      </c>
      <c r="O119" s="842"/>
      <c r="P119" s="810">
        <f t="shared" ref="P119:P132" si="52">O119*F119</f>
        <v>0</v>
      </c>
      <c r="Q119" s="842"/>
      <c r="R119" s="810">
        <f t="shared" si="47"/>
        <v>0</v>
      </c>
      <c r="S119" s="842"/>
      <c r="T119" s="810">
        <f t="shared" si="48"/>
        <v>0</v>
      </c>
      <c r="U119" s="410"/>
      <c r="V119" s="492" t="str">
        <f>IF(AND('BR3'!$K$2="ACTIVE",'BR3'!H119&gt;0),"Yes",IF(AND('BR2'!$K$2="ACTIVE",'BR2'!H119&gt;0),"Yes",IF(AND('BR1'!$K$2="ACTIVE",'BR1'!H119&gt;0),"Yes",IF(AND('ORIGINAL BUDGET'!$K$2="ACTIVE",'ORIGINAL BUDGET'!H119&gt;0),"Yes",""))))</f>
        <v/>
      </c>
      <c r="W119" s="325"/>
      <c r="X119" s="325" t="str">
        <f>IF(AND('BR3'!$K$2="ACTIVE",'BR3'!J119&gt;0),"Yes",IF(AND('BR2'!$K$2="ACTIVE",'BR2'!J119&gt;0),"Yes",IF(AND('BR1'!$K$2="ACTIVE",'BR1'!J119&gt;0),"Yes",IF(AND('ORIGINAL BUDGET'!$K$2="ACTIVE",'ORIGINAL BUDGET'!J119&gt;0),"Yes",""))))</f>
        <v/>
      </c>
      <c r="Y119" s="325"/>
      <c r="Z119" s="325" t="str">
        <f>IF(AND('BR3'!$K$2="ACTIVE",'BR3'!L119&gt;0),"Yes",IF(AND('BR2'!$K$2="ACTIVE",'BR2'!L119&gt;0),"Yes",IF(AND('BR1'!$K$2="ACTIVE",'BR1'!L119&gt;0),"Yes",IF(AND('ORIGINAL BUDGET'!$K$2="ACTIVE",'ORIGINAL BUDGET'!L119&gt;0),"Yes",""))))</f>
        <v/>
      </c>
      <c r="AA119" s="325"/>
      <c r="AB119" s="325" t="str">
        <f>IF(AND('BR3'!$K$2="ACTIVE",'BR3'!N119&gt;0),"Yes",IF(AND('BR2'!$K$2="ACTIVE",'BR2'!N119&gt;0),"Yes",IF(AND('BR1'!$K$2="ACTIVE",'BR1'!N119&gt;0),"Yes",IF(AND('ORIGINAL BUDGET'!$K$2="ACTIVE",'ORIGINAL BUDGET'!N119&gt;0),"Yes",""))))</f>
        <v/>
      </c>
      <c r="AC119" s="325"/>
      <c r="AD119" s="325" t="str">
        <f>IF(AND('BR3'!$K$2="ACTIVE",'BR3'!P119&gt;0),"Yes",IF(AND('BR2'!$K$2="ACTIVE",'BR2'!P119&gt;0),"Yes",IF(AND('BR1'!$K$2="ACTIVE",'BR1'!P119&gt;0),"Yes",IF(AND('ORIGINAL BUDGET'!$K$2="ACTIVE",'ORIGINAL BUDGET'!P119&gt;0),"Yes",""))))</f>
        <v/>
      </c>
      <c r="AE119" s="325"/>
      <c r="AF119" s="325" t="str">
        <f>IF(AND('BR3'!$K$2="ACTIVE",'BR3'!R119&gt;0),"Yes",IF(AND('BR2'!$K$2="ACTIVE",'BR2'!R119&gt;0),"Yes",IF(AND('BR1'!$K$2="ACTIVE",'BR1'!R119&gt;0),"Yes",IF(AND('ORIGINAL BUDGET'!$K$2="ACTIVE",'ORIGINAL BUDGET'!R119&gt;0),"Yes",""))))</f>
        <v/>
      </c>
      <c r="AG119" s="325"/>
      <c r="AH119" s="493" t="str">
        <f>IF(AND('BR3'!$K$2="ACTIVE",'BR3'!T119&gt;0),"Yes",IF(AND('BR2'!$K$2="ACTIVE",'BR2'!T119&gt;0),"Yes",IF(AND('BR1'!$K$2="ACTIVE",'BR1'!T119&gt;0),"Yes",IF(AND('ORIGINAL BUDGET'!$K$2="ACTIVE",'ORIGINAL BUDGET'!T119&gt;0),"Yes",""))))</f>
        <v/>
      </c>
      <c r="AI119" s="500"/>
      <c r="AL119" s="221"/>
      <c r="AM119" s="221"/>
      <c r="AN119" s="221"/>
      <c r="AO119" s="221"/>
      <c r="AP119" s="221"/>
      <c r="AQ119" s="221"/>
      <c r="AR119" s="57"/>
      <c r="AY119" s="1104"/>
    </row>
    <row r="120" spans="1:51" ht="23.25" customHeight="1">
      <c r="A120" s="122">
        <v>3</v>
      </c>
      <c r="B120" s="1726">
        <f>IF($L$2="","",IF($L$2="ORIGINAL",'ORIGINAL BUDGET'!$B120,IF($L$2="BR1",'BR1'!$B120,IF($L$2="BR2",'BR2'!$B120,IF($L$2="BR3",'BR3'!$B120)))))</f>
        <v>0</v>
      </c>
      <c r="C120" s="1727">
        <f>IF($L$2="","",IF($L$2="ORIGINAL",'ORIGINAL BUDGET'!$B120,IF($L$2="BR1",'BR1'!$B120,IF($L$2="BR2",'BR2'!$B120,IF($L$2="BR3",'BR3'!$B120)))))</f>
        <v>0</v>
      </c>
      <c r="D120" s="1727">
        <f>IF($L$2="","",IF($L$2="ORIGINAL",'ORIGINAL BUDGET'!$B120,IF($L$2="BR1",'BR1'!$B120,IF($L$2="BR2",'BR2'!$B120,IF($L$2="BR3",'BR3'!$B120)))))</f>
        <v>0</v>
      </c>
      <c r="E120" s="1728">
        <f>IF($L$2="","",IF($L$2="ORIGINAL",'ORIGINAL BUDGET'!$B120,IF($L$2="BR1",'BR1'!$B120,IF($L$2="BR2",'BR2'!$B120,IF($L$2="BR3",'BR3'!$B120)))))</f>
        <v>0</v>
      </c>
      <c r="F120" s="612"/>
      <c r="G120" s="847" t="str">
        <f t="shared" si="45"/>
        <v/>
      </c>
      <c r="H120" s="810">
        <f t="shared" si="46"/>
        <v>0</v>
      </c>
      <c r="I120" s="840"/>
      <c r="J120" s="810">
        <f t="shared" si="49"/>
        <v>0</v>
      </c>
      <c r="K120" s="842"/>
      <c r="L120" s="810">
        <f t="shared" si="50"/>
        <v>0</v>
      </c>
      <c r="M120" s="842"/>
      <c r="N120" s="810">
        <f t="shared" si="51"/>
        <v>0</v>
      </c>
      <c r="O120" s="842"/>
      <c r="P120" s="810">
        <f t="shared" si="52"/>
        <v>0</v>
      </c>
      <c r="Q120" s="842"/>
      <c r="R120" s="810">
        <f t="shared" si="47"/>
        <v>0</v>
      </c>
      <c r="S120" s="842"/>
      <c r="T120" s="810">
        <f t="shared" si="48"/>
        <v>0</v>
      </c>
      <c r="U120" s="410"/>
      <c r="V120" s="492" t="str">
        <f>IF(AND('BR3'!$K$2="ACTIVE",'BR3'!H120&gt;0),"Yes",IF(AND('BR2'!$K$2="ACTIVE",'BR2'!H120&gt;0),"Yes",IF(AND('BR1'!$K$2="ACTIVE",'BR1'!H120&gt;0),"Yes",IF(AND('ORIGINAL BUDGET'!$K$2="ACTIVE",'ORIGINAL BUDGET'!H120&gt;0),"Yes",""))))</f>
        <v/>
      </c>
      <c r="W120" s="325"/>
      <c r="X120" s="325" t="str">
        <f>IF(AND('BR3'!$K$2="ACTIVE",'BR3'!J120&gt;0),"Yes",IF(AND('BR2'!$K$2="ACTIVE",'BR2'!J120&gt;0),"Yes",IF(AND('BR1'!$K$2="ACTIVE",'BR1'!J120&gt;0),"Yes",IF(AND('ORIGINAL BUDGET'!$K$2="ACTIVE",'ORIGINAL BUDGET'!J120&gt;0),"Yes",""))))</f>
        <v/>
      </c>
      <c r="Y120" s="325"/>
      <c r="Z120" s="325" t="str">
        <f>IF(AND('BR3'!$K$2="ACTIVE",'BR3'!L120&gt;0),"Yes",IF(AND('BR2'!$K$2="ACTIVE",'BR2'!L120&gt;0),"Yes",IF(AND('BR1'!$K$2="ACTIVE",'BR1'!L120&gt;0),"Yes",IF(AND('ORIGINAL BUDGET'!$K$2="ACTIVE",'ORIGINAL BUDGET'!L120&gt;0),"Yes",""))))</f>
        <v/>
      </c>
      <c r="AA120" s="325"/>
      <c r="AB120" s="325" t="str">
        <f>IF(AND('BR3'!$K$2="ACTIVE",'BR3'!N120&gt;0),"Yes",IF(AND('BR2'!$K$2="ACTIVE",'BR2'!N120&gt;0),"Yes",IF(AND('BR1'!$K$2="ACTIVE",'BR1'!N120&gt;0),"Yes",IF(AND('ORIGINAL BUDGET'!$K$2="ACTIVE",'ORIGINAL BUDGET'!N120&gt;0),"Yes",""))))</f>
        <v/>
      </c>
      <c r="AC120" s="325"/>
      <c r="AD120" s="325" t="str">
        <f>IF(AND('BR3'!$K$2="ACTIVE",'BR3'!P120&gt;0),"Yes",IF(AND('BR2'!$K$2="ACTIVE",'BR2'!P120&gt;0),"Yes",IF(AND('BR1'!$K$2="ACTIVE",'BR1'!P120&gt;0),"Yes",IF(AND('ORIGINAL BUDGET'!$K$2="ACTIVE",'ORIGINAL BUDGET'!P120&gt;0),"Yes",""))))</f>
        <v/>
      </c>
      <c r="AE120" s="325"/>
      <c r="AF120" s="325" t="str">
        <f>IF(AND('BR3'!$K$2="ACTIVE",'BR3'!R120&gt;0),"Yes",IF(AND('BR2'!$K$2="ACTIVE",'BR2'!R120&gt;0),"Yes",IF(AND('BR1'!$K$2="ACTIVE",'BR1'!R120&gt;0),"Yes",IF(AND('ORIGINAL BUDGET'!$K$2="ACTIVE",'ORIGINAL BUDGET'!R120&gt;0),"Yes",""))))</f>
        <v/>
      </c>
      <c r="AG120" s="325"/>
      <c r="AH120" s="493" t="str">
        <f>IF(AND('BR3'!$K$2="ACTIVE",'BR3'!T120&gt;0),"Yes",IF(AND('BR2'!$K$2="ACTIVE",'BR2'!T120&gt;0),"Yes",IF(AND('BR1'!$K$2="ACTIVE",'BR1'!T120&gt;0),"Yes",IF(AND('ORIGINAL BUDGET'!$K$2="ACTIVE",'ORIGINAL BUDGET'!T120&gt;0),"Yes",""))))</f>
        <v/>
      </c>
      <c r="AI120" s="500"/>
      <c r="AK120" s="221"/>
      <c r="AL120" s="221"/>
      <c r="AM120" s="221"/>
      <c r="AN120" s="221"/>
      <c r="AO120" s="221"/>
      <c r="AP120" s="221"/>
      <c r="AQ120" s="221"/>
      <c r="AR120" s="57"/>
      <c r="AU120" s="2"/>
      <c r="AV120" s="2"/>
      <c r="AW120" s="2"/>
      <c r="AX120" s="2"/>
      <c r="AY120" s="1104"/>
    </row>
    <row r="121" spans="1:51" ht="23.25" customHeight="1">
      <c r="A121" s="122">
        <v>4</v>
      </c>
      <c r="B121" s="1726">
        <f>IF($L$2="","",IF($L$2="ORIGINAL",'ORIGINAL BUDGET'!$B121,IF($L$2="BR1",'BR1'!$B121,IF($L$2="BR2",'BR2'!$B121,IF($L$2="BR3",'BR3'!$B121)))))</f>
        <v>0</v>
      </c>
      <c r="C121" s="1727">
        <f>IF($L$2="","",IF($L$2="ORIGINAL",'ORIGINAL BUDGET'!$B121,IF($L$2="BR1",'BR1'!$B121,IF($L$2="BR2",'BR2'!$B121,IF($L$2="BR3",'BR3'!$B121)))))</f>
        <v>0</v>
      </c>
      <c r="D121" s="1727">
        <f>IF($L$2="","",IF($L$2="ORIGINAL",'ORIGINAL BUDGET'!$B121,IF($L$2="BR1",'BR1'!$B121,IF($L$2="BR2",'BR2'!$B121,IF($L$2="BR3",'BR3'!$B121)))))</f>
        <v>0</v>
      </c>
      <c r="E121" s="1728">
        <f>IF($L$2="","",IF($L$2="ORIGINAL",'ORIGINAL BUDGET'!$B121,IF($L$2="BR1",'BR1'!$B121,IF($L$2="BR2",'BR2'!$B121,IF($L$2="BR3",'BR3'!$B121)))))</f>
        <v>0</v>
      </c>
      <c r="F121" s="612"/>
      <c r="G121" s="847" t="str">
        <f t="shared" si="45"/>
        <v/>
      </c>
      <c r="H121" s="810">
        <f t="shared" si="46"/>
        <v>0</v>
      </c>
      <c r="I121" s="840"/>
      <c r="J121" s="810">
        <f t="shared" si="49"/>
        <v>0</v>
      </c>
      <c r="K121" s="842"/>
      <c r="L121" s="810">
        <f t="shared" si="50"/>
        <v>0</v>
      </c>
      <c r="M121" s="842"/>
      <c r="N121" s="810">
        <f t="shared" si="51"/>
        <v>0</v>
      </c>
      <c r="O121" s="842"/>
      <c r="P121" s="810">
        <f t="shared" si="52"/>
        <v>0</v>
      </c>
      <c r="Q121" s="842"/>
      <c r="R121" s="810">
        <f t="shared" si="47"/>
        <v>0</v>
      </c>
      <c r="S121" s="842"/>
      <c r="T121" s="810">
        <f t="shared" si="48"/>
        <v>0</v>
      </c>
      <c r="U121" s="410"/>
      <c r="V121" s="492" t="str">
        <f>IF(AND('BR3'!$K$2="ACTIVE",'BR3'!H121&gt;0),"Yes",IF(AND('BR2'!$K$2="ACTIVE",'BR2'!H121&gt;0),"Yes",IF(AND('BR1'!$K$2="ACTIVE",'BR1'!H121&gt;0),"Yes",IF(AND('ORIGINAL BUDGET'!$K$2="ACTIVE",'ORIGINAL BUDGET'!H121&gt;0),"Yes",""))))</f>
        <v/>
      </c>
      <c r="W121" s="325"/>
      <c r="X121" s="325" t="str">
        <f>IF(AND('BR3'!$K$2="ACTIVE",'BR3'!J121&gt;0),"Yes",IF(AND('BR2'!$K$2="ACTIVE",'BR2'!J121&gt;0),"Yes",IF(AND('BR1'!$K$2="ACTIVE",'BR1'!J121&gt;0),"Yes",IF(AND('ORIGINAL BUDGET'!$K$2="ACTIVE",'ORIGINAL BUDGET'!J121&gt;0),"Yes",""))))</f>
        <v/>
      </c>
      <c r="Y121" s="325"/>
      <c r="Z121" s="325" t="str">
        <f>IF(AND('BR3'!$K$2="ACTIVE",'BR3'!L121&gt;0),"Yes",IF(AND('BR2'!$K$2="ACTIVE",'BR2'!L121&gt;0),"Yes",IF(AND('BR1'!$K$2="ACTIVE",'BR1'!L121&gt;0),"Yes",IF(AND('ORIGINAL BUDGET'!$K$2="ACTIVE",'ORIGINAL BUDGET'!L121&gt;0),"Yes",""))))</f>
        <v/>
      </c>
      <c r="AA121" s="325"/>
      <c r="AB121" s="325" t="str">
        <f>IF(AND('BR3'!$K$2="ACTIVE",'BR3'!N121&gt;0),"Yes",IF(AND('BR2'!$K$2="ACTIVE",'BR2'!N121&gt;0),"Yes",IF(AND('BR1'!$K$2="ACTIVE",'BR1'!N121&gt;0),"Yes",IF(AND('ORIGINAL BUDGET'!$K$2="ACTIVE",'ORIGINAL BUDGET'!N121&gt;0),"Yes",""))))</f>
        <v/>
      </c>
      <c r="AC121" s="325"/>
      <c r="AD121" s="325" t="str">
        <f>IF(AND('BR3'!$K$2="ACTIVE",'BR3'!P121&gt;0),"Yes",IF(AND('BR2'!$K$2="ACTIVE",'BR2'!P121&gt;0),"Yes",IF(AND('BR1'!$K$2="ACTIVE",'BR1'!P121&gt;0),"Yes",IF(AND('ORIGINAL BUDGET'!$K$2="ACTIVE",'ORIGINAL BUDGET'!P121&gt;0),"Yes",""))))</f>
        <v/>
      </c>
      <c r="AE121" s="325"/>
      <c r="AF121" s="325" t="str">
        <f>IF(AND('BR3'!$K$2="ACTIVE",'BR3'!R121&gt;0),"Yes",IF(AND('BR2'!$K$2="ACTIVE",'BR2'!R121&gt;0),"Yes",IF(AND('BR1'!$K$2="ACTIVE",'BR1'!R121&gt;0),"Yes",IF(AND('ORIGINAL BUDGET'!$K$2="ACTIVE",'ORIGINAL BUDGET'!R121&gt;0),"Yes",""))))</f>
        <v/>
      </c>
      <c r="AG121" s="325"/>
      <c r="AH121" s="493" t="str">
        <f>IF(AND('BR3'!$K$2="ACTIVE",'BR3'!T121&gt;0),"Yes",IF(AND('BR2'!$K$2="ACTIVE",'BR2'!T121&gt;0),"Yes",IF(AND('BR1'!$K$2="ACTIVE",'BR1'!T121&gt;0),"Yes",IF(AND('ORIGINAL BUDGET'!$K$2="ACTIVE",'ORIGINAL BUDGET'!T121&gt;0),"Yes",""))))</f>
        <v/>
      </c>
      <c r="AI121" s="500"/>
      <c r="AK121" s="221"/>
      <c r="AL121" s="221"/>
      <c r="AM121" s="221"/>
      <c r="AN121" s="221"/>
      <c r="AO121" s="221"/>
      <c r="AP121" s="221"/>
      <c r="AQ121" s="221"/>
      <c r="AR121" s="57"/>
      <c r="AU121" s="2"/>
      <c r="AV121" s="2"/>
      <c r="AW121" s="2"/>
      <c r="AX121" s="2"/>
      <c r="AY121" s="1104"/>
    </row>
    <row r="122" spans="1:51" ht="23.25" customHeight="1" thickBot="1">
      <c r="A122" s="122">
        <v>5</v>
      </c>
      <c r="B122" s="1726">
        <f>IF($L$2="","",IF($L$2="ORIGINAL",'ORIGINAL BUDGET'!$B122,IF($L$2="BR1",'BR1'!$B122,IF($L$2="BR2",'BR2'!$B122,IF($L$2="BR3",'BR3'!$B122)))))</f>
        <v>0</v>
      </c>
      <c r="C122" s="1727">
        <f>IF($L$2="","",IF($L$2="ORIGINAL",'ORIGINAL BUDGET'!$B122,IF($L$2="BR1",'BR1'!$B122,IF($L$2="BR2",'BR2'!$B122,IF($L$2="BR3",'BR3'!$B122)))))</f>
        <v>0</v>
      </c>
      <c r="D122" s="1727">
        <f>IF($L$2="","",IF($L$2="ORIGINAL",'ORIGINAL BUDGET'!$B122,IF($L$2="BR1",'BR1'!$B122,IF($L$2="BR2",'BR2'!$B122,IF($L$2="BR3",'BR3'!$B122)))))</f>
        <v>0</v>
      </c>
      <c r="E122" s="1728">
        <f>IF($L$2="","",IF($L$2="ORIGINAL",'ORIGINAL BUDGET'!$B122,IF($L$2="BR1",'BR1'!$B122,IF($L$2="BR2",'BR2'!$B122,IF($L$2="BR3",'BR3'!$B122)))))</f>
        <v>0</v>
      </c>
      <c r="F122" s="612"/>
      <c r="G122" s="847" t="str">
        <f t="shared" si="45"/>
        <v/>
      </c>
      <c r="H122" s="810">
        <f t="shared" si="46"/>
        <v>0</v>
      </c>
      <c r="I122" s="840"/>
      <c r="J122" s="810">
        <f t="shared" si="49"/>
        <v>0</v>
      </c>
      <c r="K122" s="842"/>
      <c r="L122" s="810">
        <f t="shared" si="50"/>
        <v>0</v>
      </c>
      <c r="M122" s="842"/>
      <c r="N122" s="810">
        <f t="shared" si="51"/>
        <v>0</v>
      </c>
      <c r="O122" s="842"/>
      <c r="P122" s="810">
        <f t="shared" si="52"/>
        <v>0</v>
      </c>
      <c r="Q122" s="842"/>
      <c r="R122" s="810">
        <f t="shared" si="47"/>
        <v>0</v>
      </c>
      <c r="S122" s="842"/>
      <c r="T122" s="810">
        <f t="shared" si="48"/>
        <v>0</v>
      </c>
      <c r="U122" s="410"/>
      <c r="V122" s="492" t="str">
        <f>IF(AND('BR3'!$K$2="ACTIVE",'BR3'!H122&gt;0),"Yes",IF(AND('BR2'!$K$2="ACTIVE",'BR2'!H122&gt;0),"Yes",IF(AND('BR1'!$K$2="ACTIVE",'BR1'!H122&gt;0),"Yes",IF(AND('ORIGINAL BUDGET'!$K$2="ACTIVE",'ORIGINAL BUDGET'!H122&gt;0),"Yes",""))))</f>
        <v/>
      </c>
      <c r="W122" s="325"/>
      <c r="X122" s="325" t="str">
        <f>IF(AND('BR3'!$K$2="ACTIVE",'BR3'!J122&gt;0),"Yes",IF(AND('BR2'!$K$2="ACTIVE",'BR2'!J122&gt;0),"Yes",IF(AND('BR1'!$K$2="ACTIVE",'BR1'!J122&gt;0),"Yes",IF(AND('ORIGINAL BUDGET'!$K$2="ACTIVE",'ORIGINAL BUDGET'!J122&gt;0),"Yes",""))))</f>
        <v/>
      </c>
      <c r="Y122" s="325"/>
      <c r="Z122" s="325" t="str">
        <f>IF(AND('BR3'!$K$2="ACTIVE",'BR3'!L122&gt;0),"Yes",IF(AND('BR2'!$K$2="ACTIVE",'BR2'!L122&gt;0),"Yes",IF(AND('BR1'!$K$2="ACTIVE",'BR1'!L122&gt;0),"Yes",IF(AND('ORIGINAL BUDGET'!$K$2="ACTIVE",'ORIGINAL BUDGET'!L122&gt;0),"Yes",""))))</f>
        <v/>
      </c>
      <c r="AA122" s="325"/>
      <c r="AB122" s="325" t="str">
        <f>IF(AND('BR3'!$K$2="ACTIVE",'BR3'!N122&gt;0),"Yes",IF(AND('BR2'!$K$2="ACTIVE",'BR2'!N122&gt;0),"Yes",IF(AND('BR1'!$K$2="ACTIVE",'BR1'!N122&gt;0),"Yes",IF(AND('ORIGINAL BUDGET'!$K$2="ACTIVE",'ORIGINAL BUDGET'!N122&gt;0),"Yes",""))))</f>
        <v/>
      </c>
      <c r="AC122" s="325"/>
      <c r="AD122" s="325" t="str">
        <f>IF(AND('BR3'!$K$2="ACTIVE",'BR3'!P122&gt;0),"Yes",IF(AND('BR2'!$K$2="ACTIVE",'BR2'!P122&gt;0),"Yes",IF(AND('BR1'!$K$2="ACTIVE",'BR1'!P122&gt;0),"Yes",IF(AND('ORIGINAL BUDGET'!$K$2="ACTIVE",'ORIGINAL BUDGET'!P122&gt;0),"Yes",""))))</f>
        <v/>
      </c>
      <c r="AE122" s="325"/>
      <c r="AF122" s="325" t="str">
        <f>IF(AND('BR3'!$K$2="ACTIVE",'BR3'!R122&gt;0),"Yes",IF(AND('BR2'!$K$2="ACTIVE",'BR2'!R122&gt;0),"Yes",IF(AND('BR1'!$K$2="ACTIVE",'BR1'!R122&gt;0),"Yes",IF(AND('ORIGINAL BUDGET'!$K$2="ACTIVE",'ORIGINAL BUDGET'!R122&gt;0),"Yes",""))))</f>
        <v/>
      </c>
      <c r="AG122" s="325"/>
      <c r="AH122" s="493" t="str">
        <f>IF(AND('BR3'!$K$2="ACTIVE",'BR3'!T122&gt;0),"Yes",IF(AND('BR2'!$K$2="ACTIVE",'BR2'!T122&gt;0),"Yes",IF(AND('BR1'!$K$2="ACTIVE",'BR1'!T122&gt;0),"Yes",IF(AND('ORIGINAL BUDGET'!$K$2="ACTIVE",'ORIGINAL BUDGET'!T122&gt;0),"Yes",""))))</f>
        <v/>
      </c>
      <c r="AI122" s="500"/>
      <c r="AK122" s="221"/>
      <c r="AL122" s="221"/>
      <c r="AM122" s="221"/>
      <c r="AN122" s="221"/>
      <c r="AO122" s="221"/>
      <c r="AP122" s="221"/>
      <c r="AQ122" s="221"/>
      <c r="AR122" s="57"/>
      <c r="AU122" s="2"/>
      <c r="AV122" s="2"/>
      <c r="AW122" s="2"/>
      <c r="AX122" s="2"/>
      <c r="AY122" s="1104"/>
    </row>
    <row r="123" spans="1:51" ht="23.25" hidden="1" customHeight="1">
      <c r="A123" s="122">
        <v>6</v>
      </c>
      <c r="B123" s="1726">
        <f>IF($L$2="","",IF($L$2="ORIGINAL",'ORIGINAL BUDGET'!$B123,IF($L$2="BR1",'BR1'!$B123,IF($L$2="BR2",'BR2'!$B123,IF($L$2="BR3",'BR3'!$B123)))))</f>
        <v>0</v>
      </c>
      <c r="C123" s="1727">
        <f>IF($L$2="","",IF($L$2="ORIGINAL",'ORIGINAL BUDGET'!$B123,IF($L$2="BR1",'BR1'!$B123,IF($L$2="BR2",'BR2'!$B123,IF($L$2="BR3",'BR3'!$B123)))))</f>
        <v>0</v>
      </c>
      <c r="D123" s="1727">
        <f>IF($L$2="","",IF($L$2="ORIGINAL",'ORIGINAL BUDGET'!$B123,IF($L$2="BR1",'BR1'!$B123,IF($L$2="BR2",'BR2'!$B123,IF($L$2="BR3",'BR3'!$B123)))))</f>
        <v>0</v>
      </c>
      <c r="E123" s="1728">
        <f>IF($L$2="","",IF($L$2="ORIGINAL",'ORIGINAL BUDGET'!$B123,IF($L$2="BR1",'BR1'!$B123,IF($L$2="BR2",'BR2'!$B123,IF($L$2="BR3",'BR3'!$B123)))))</f>
        <v>0</v>
      </c>
      <c r="F123" s="612"/>
      <c r="G123" s="847" t="str">
        <f t="shared" si="45"/>
        <v/>
      </c>
      <c r="H123" s="810">
        <f t="shared" si="46"/>
        <v>0</v>
      </c>
      <c r="I123" s="840"/>
      <c r="J123" s="810">
        <f t="shared" si="49"/>
        <v>0</v>
      </c>
      <c r="K123" s="842"/>
      <c r="L123" s="810">
        <f t="shared" si="50"/>
        <v>0</v>
      </c>
      <c r="M123" s="842"/>
      <c r="N123" s="810">
        <f t="shared" si="51"/>
        <v>0</v>
      </c>
      <c r="O123" s="842"/>
      <c r="P123" s="810">
        <f t="shared" si="52"/>
        <v>0</v>
      </c>
      <c r="Q123" s="842"/>
      <c r="R123" s="810">
        <f t="shared" si="47"/>
        <v>0</v>
      </c>
      <c r="S123" s="842"/>
      <c r="T123" s="810">
        <f t="shared" si="48"/>
        <v>0</v>
      </c>
      <c r="U123" s="410"/>
      <c r="V123" s="492" t="str">
        <f>IF(AND('BR3'!$K$2="ACTIVE",'BR3'!H123&gt;0),"Yes",IF(AND('BR2'!$K$2="ACTIVE",'BR2'!H123&gt;0),"Yes",IF(AND('BR1'!$K$2="ACTIVE",'BR1'!H123&gt;0),"Yes",IF(AND('ORIGINAL BUDGET'!$K$2="ACTIVE",'ORIGINAL BUDGET'!H123&gt;0),"Yes",""))))</f>
        <v/>
      </c>
      <c r="W123" s="325"/>
      <c r="X123" s="325" t="str">
        <f>IF(AND('BR3'!$K$2="ACTIVE",'BR3'!J123&gt;0),"Yes",IF(AND('BR2'!$K$2="ACTIVE",'BR2'!J123&gt;0),"Yes",IF(AND('BR1'!$K$2="ACTIVE",'BR1'!J123&gt;0),"Yes",IF(AND('ORIGINAL BUDGET'!$K$2="ACTIVE",'ORIGINAL BUDGET'!J123&gt;0),"Yes",""))))</f>
        <v/>
      </c>
      <c r="Y123" s="325"/>
      <c r="Z123" s="325" t="str">
        <f>IF(AND('BR3'!$K$2="ACTIVE",'BR3'!L123&gt;0),"Yes",IF(AND('BR2'!$K$2="ACTIVE",'BR2'!L123&gt;0),"Yes",IF(AND('BR1'!$K$2="ACTIVE",'BR1'!L123&gt;0),"Yes",IF(AND('ORIGINAL BUDGET'!$K$2="ACTIVE",'ORIGINAL BUDGET'!L123&gt;0),"Yes",""))))</f>
        <v/>
      </c>
      <c r="AA123" s="325"/>
      <c r="AB123" s="325" t="str">
        <f>IF(AND('BR3'!$K$2="ACTIVE",'BR3'!N123&gt;0),"Yes",IF(AND('BR2'!$K$2="ACTIVE",'BR2'!N123&gt;0),"Yes",IF(AND('BR1'!$K$2="ACTIVE",'BR1'!N123&gt;0),"Yes",IF(AND('ORIGINAL BUDGET'!$K$2="ACTIVE",'ORIGINAL BUDGET'!N123&gt;0),"Yes",""))))</f>
        <v/>
      </c>
      <c r="AC123" s="325"/>
      <c r="AD123" s="325" t="str">
        <f>IF(AND('BR3'!$K$2="ACTIVE",'BR3'!P123&gt;0),"Yes",IF(AND('BR2'!$K$2="ACTIVE",'BR2'!P123&gt;0),"Yes",IF(AND('BR1'!$K$2="ACTIVE",'BR1'!P123&gt;0),"Yes",IF(AND('ORIGINAL BUDGET'!$K$2="ACTIVE",'ORIGINAL BUDGET'!P123&gt;0),"Yes",""))))</f>
        <v/>
      </c>
      <c r="AE123" s="325"/>
      <c r="AF123" s="325" t="str">
        <f>IF(AND('BR3'!$K$2="ACTIVE",'BR3'!R123&gt;0),"Yes",IF(AND('BR2'!$K$2="ACTIVE",'BR2'!R123&gt;0),"Yes",IF(AND('BR1'!$K$2="ACTIVE",'BR1'!R123&gt;0),"Yes",IF(AND('ORIGINAL BUDGET'!$K$2="ACTIVE",'ORIGINAL BUDGET'!R123&gt;0),"Yes",""))))</f>
        <v/>
      </c>
      <c r="AG123" s="325"/>
      <c r="AH123" s="493" t="str">
        <f>IF(AND('BR3'!$K$2="ACTIVE",'BR3'!T123&gt;0),"Yes",IF(AND('BR2'!$K$2="ACTIVE",'BR2'!T123&gt;0),"Yes",IF(AND('BR1'!$K$2="ACTIVE",'BR1'!T123&gt;0),"Yes",IF(AND('ORIGINAL BUDGET'!$K$2="ACTIVE",'ORIGINAL BUDGET'!T123&gt;0),"Yes",""))))</f>
        <v/>
      </c>
      <c r="AI123" s="500"/>
      <c r="AK123" s="221"/>
      <c r="AL123" s="221"/>
      <c r="AM123" s="221"/>
      <c r="AN123" s="221"/>
      <c r="AO123" s="221"/>
      <c r="AP123" s="221"/>
      <c r="AQ123" s="221"/>
      <c r="AR123" s="57"/>
      <c r="AU123" s="2"/>
      <c r="AV123" s="2"/>
      <c r="AW123" s="2"/>
      <c r="AX123" s="2"/>
      <c r="AY123" s="1104"/>
    </row>
    <row r="124" spans="1:51" ht="23.25" hidden="1" customHeight="1">
      <c r="A124" s="122">
        <v>7</v>
      </c>
      <c r="B124" s="1726">
        <f>IF($L$2="","",IF($L$2="ORIGINAL",'ORIGINAL BUDGET'!$B124,IF($L$2="BR1",'BR1'!$B124,IF($L$2="BR2",'BR2'!$B124,IF($L$2="BR3",'BR3'!$B124)))))</f>
        <v>0</v>
      </c>
      <c r="C124" s="1727">
        <f>IF($L$2="","",IF($L$2="ORIGINAL",'ORIGINAL BUDGET'!$B124,IF($L$2="BR1",'BR1'!$B124,IF($L$2="BR2",'BR2'!$B124,IF($L$2="BR3",'BR3'!$B124)))))</f>
        <v>0</v>
      </c>
      <c r="D124" s="1727">
        <f>IF($L$2="","",IF($L$2="ORIGINAL",'ORIGINAL BUDGET'!$B124,IF($L$2="BR1",'BR1'!$B124,IF($L$2="BR2",'BR2'!$B124,IF($L$2="BR3",'BR3'!$B124)))))</f>
        <v>0</v>
      </c>
      <c r="E124" s="1728">
        <f>IF($L$2="","",IF($L$2="ORIGINAL",'ORIGINAL BUDGET'!$B124,IF($L$2="BR1",'BR1'!$B124,IF($L$2="BR2",'BR2'!$B124,IF($L$2="BR3",'BR3'!$B124)))))</f>
        <v>0</v>
      </c>
      <c r="F124" s="612"/>
      <c r="G124" s="847" t="str">
        <f t="shared" si="45"/>
        <v/>
      </c>
      <c r="H124" s="810">
        <f t="shared" si="46"/>
        <v>0</v>
      </c>
      <c r="I124" s="840"/>
      <c r="J124" s="810">
        <f t="shared" si="49"/>
        <v>0</v>
      </c>
      <c r="K124" s="843"/>
      <c r="L124" s="810">
        <f t="shared" si="50"/>
        <v>0</v>
      </c>
      <c r="M124" s="843"/>
      <c r="N124" s="810">
        <f t="shared" si="51"/>
        <v>0</v>
      </c>
      <c r="O124" s="843"/>
      <c r="P124" s="810">
        <f t="shared" si="52"/>
        <v>0</v>
      </c>
      <c r="Q124" s="843"/>
      <c r="R124" s="810">
        <f t="shared" si="47"/>
        <v>0</v>
      </c>
      <c r="S124" s="843"/>
      <c r="T124" s="810">
        <f t="shared" si="48"/>
        <v>0</v>
      </c>
      <c r="U124" s="410"/>
      <c r="V124" s="492" t="str">
        <f>IF(AND('BR3'!$K$2="ACTIVE",'BR3'!H124&gt;0),"Yes",IF(AND('BR2'!$K$2="ACTIVE",'BR2'!H124&gt;0),"Yes",IF(AND('BR1'!$K$2="ACTIVE",'BR1'!H124&gt;0),"Yes",IF(AND('ORIGINAL BUDGET'!$K$2="ACTIVE",'ORIGINAL BUDGET'!H124&gt;0),"Yes",""))))</f>
        <v/>
      </c>
      <c r="W124" s="325"/>
      <c r="X124" s="325" t="str">
        <f>IF(AND('BR3'!$K$2="ACTIVE",'BR3'!J124&gt;0),"Yes",IF(AND('BR2'!$K$2="ACTIVE",'BR2'!J124&gt;0),"Yes",IF(AND('BR1'!$K$2="ACTIVE",'BR1'!J124&gt;0),"Yes",IF(AND('ORIGINAL BUDGET'!$K$2="ACTIVE",'ORIGINAL BUDGET'!J124&gt;0),"Yes",""))))</f>
        <v/>
      </c>
      <c r="Y124" s="325"/>
      <c r="Z124" s="325" t="str">
        <f>IF(AND('BR3'!$K$2="ACTIVE",'BR3'!L124&gt;0),"Yes",IF(AND('BR2'!$K$2="ACTIVE",'BR2'!L124&gt;0),"Yes",IF(AND('BR1'!$K$2="ACTIVE",'BR1'!L124&gt;0),"Yes",IF(AND('ORIGINAL BUDGET'!$K$2="ACTIVE",'ORIGINAL BUDGET'!L124&gt;0),"Yes",""))))</f>
        <v/>
      </c>
      <c r="AA124" s="325"/>
      <c r="AB124" s="325" t="str">
        <f>IF(AND('BR3'!$K$2="ACTIVE",'BR3'!N124&gt;0),"Yes",IF(AND('BR2'!$K$2="ACTIVE",'BR2'!N124&gt;0),"Yes",IF(AND('BR1'!$K$2="ACTIVE",'BR1'!N124&gt;0),"Yes",IF(AND('ORIGINAL BUDGET'!$K$2="ACTIVE",'ORIGINAL BUDGET'!N124&gt;0),"Yes",""))))</f>
        <v/>
      </c>
      <c r="AC124" s="325"/>
      <c r="AD124" s="325" t="str">
        <f>IF(AND('BR3'!$K$2="ACTIVE",'BR3'!P124&gt;0),"Yes",IF(AND('BR2'!$K$2="ACTIVE",'BR2'!P124&gt;0),"Yes",IF(AND('BR1'!$K$2="ACTIVE",'BR1'!P124&gt;0),"Yes",IF(AND('ORIGINAL BUDGET'!$K$2="ACTIVE",'ORIGINAL BUDGET'!P124&gt;0),"Yes",""))))</f>
        <v/>
      </c>
      <c r="AE124" s="325"/>
      <c r="AF124" s="325" t="str">
        <f>IF(AND('BR3'!$K$2="ACTIVE",'BR3'!R124&gt;0),"Yes",IF(AND('BR2'!$K$2="ACTIVE",'BR2'!R124&gt;0),"Yes",IF(AND('BR1'!$K$2="ACTIVE",'BR1'!R124&gt;0),"Yes",IF(AND('ORIGINAL BUDGET'!$K$2="ACTIVE",'ORIGINAL BUDGET'!R124&gt;0),"Yes",""))))</f>
        <v/>
      </c>
      <c r="AG124" s="325"/>
      <c r="AH124" s="493" t="str">
        <f>IF(AND('BR3'!$K$2="ACTIVE",'BR3'!T124&gt;0),"Yes",IF(AND('BR2'!$K$2="ACTIVE",'BR2'!T124&gt;0),"Yes",IF(AND('BR1'!$K$2="ACTIVE",'BR1'!T124&gt;0),"Yes",IF(AND('ORIGINAL BUDGET'!$K$2="ACTIVE",'ORIGINAL BUDGET'!T124&gt;0),"Yes",""))))</f>
        <v/>
      </c>
      <c r="AI124" s="500"/>
      <c r="AK124" s="221"/>
      <c r="AL124" s="221"/>
      <c r="AM124" s="221"/>
      <c r="AN124" s="221"/>
      <c r="AO124" s="221"/>
      <c r="AP124" s="221"/>
      <c r="AQ124" s="221"/>
      <c r="AR124" s="57"/>
      <c r="AU124" s="2"/>
      <c r="AV124" s="2"/>
      <c r="AW124" s="2"/>
      <c r="AX124" s="2"/>
      <c r="AY124" s="1104"/>
    </row>
    <row r="125" spans="1:51" ht="23.25" hidden="1" customHeight="1">
      <c r="A125" s="122">
        <v>8</v>
      </c>
      <c r="B125" s="1726">
        <f>IF($L$2="","",IF($L$2="ORIGINAL",'ORIGINAL BUDGET'!$B125,IF($L$2="BR1",'BR1'!$B125,IF($L$2="BR2",'BR2'!$B125,IF($L$2="BR3",'BR3'!$B125)))))</f>
        <v>0</v>
      </c>
      <c r="C125" s="1727">
        <f>IF($L$2="","",IF($L$2="ORIGINAL",'ORIGINAL BUDGET'!$B125,IF($L$2="BR1",'BR1'!$B125,IF($L$2="BR2",'BR2'!$B125,IF($L$2="BR3",'BR3'!$B125)))))</f>
        <v>0</v>
      </c>
      <c r="D125" s="1727">
        <f>IF($L$2="","",IF($L$2="ORIGINAL",'ORIGINAL BUDGET'!$B125,IF($L$2="BR1",'BR1'!$B125,IF($L$2="BR2",'BR2'!$B125,IF($L$2="BR3",'BR3'!$B125)))))</f>
        <v>0</v>
      </c>
      <c r="E125" s="1727">
        <f>IF($L$2="","",IF($L$2="ORIGINAL",'ORIGINAL BUDGET'!$B125,IF($L$2="BR1",'BR1'!$B125,IF($L$2="BR2",'BR2'!$B125,IF($L$2="BR3",'BR3'!$B125)))))</f>
        <v>0</v>
      </c>
      <c r="F125" s="612"/>
      <c r="G125" s="847" t="str">
        <f t="shared" si="45"/>
        <v/>
      </c>
      <c r="H125" s="810">
        <f t="shared" si="46"/>
        <v>0</v>
      </c>
      <c r="I125" s="840"/>
      <c r="J125" s="810">
        <f t="shared" si="49"/>
        <v>0</v>
      </c>
      <c r="K125" s="843"/>
      <c r="L125" s="810">
        <f t="shared" si="50"/>
        <v>0</v>
      </c>
      <c r="M125" s="843"/>
      <c r="N125" s="810">
        <f t="shared" si="51"/>
        <v>0</v>
      </c>
      <c r="O125" s="843"/>
      <c r="P125" s="810">
        <f t="shared" si="52"/>
        <v>0</v>
      </c>
      <c r="Q125" s="843"/>
      <c r="R125" s="810">
        <f t="shared" si="47"/>
        <v>0</v>
      </c>
      <c r="S125" s="843"/>
      <c r="T125" s="810">
        <f t="shared" si="48"/>
        <v>0</v>
      </c>
      <c r="U125" s="410"/>
      <c r="V125" s="492" t="str">
        <f>IF(AND('BR3'!$K$2="ACTIVE",'BR3'!H125&gt;0),"Yes",IF(AND('BR2'!$K$2="ACTIVE",'BR2'!H125&gt;0),"Yes",IF(AND('BR1'!$K$2="ACTIVE",'BR1'!H125&gt;0),"Yes",IF(AND('ORIGINAL BUDGET'!$K$2="ACTIVE",'ORIGINAL BUDGET'!H125&gt;0),"Yes",""))))</f>
        <v/>
      </c>
      <c r="W125" s="325"/>
      <c r="X125" s="325" t="str">
        <f>IF(AND('BR3'!$K$2="ACTIVE",'BR3'!J125&gt;0),"Yes",IF(AND('BR2'!$K$2="ACTIVE",'BR2'!J125&gt;0),"Yes",IF(AND('BR1'!$K$2="ACTIVE",'BR1'!J125&gt;0),"Yes",IF(AND('ORIGINAL BUDGET'!$K$2="ACTIVE",'ORIGINAL BUDGET'!J125&gt;0),"Yes",""))))</f>
        <v/>
      </c>
      <c r="Y125" s="325"/>
      <c r="Z125" s="325" t="str">
        <f>IF(AND('BR3'!$K$2="ACTIVE",'BR3'!L125&gt;0),"Yes",IF(AND('BR2'!$K$2="ACTIVE",'BR2'!L125&gt;0),"Yes",IF(AND('BR1'!$K$2="ACTIVE",'BR1'!L125&gt;0),"Yes",IF(AND('ORIGINAL BUDGET'!$K$2="ACTIVE",'ORIGINAL BUDGET'!L125&gt;0),"Yes",""))))</f>
        <v/>
      </c>
      <c r="AA125" s="325"/>
      <c r="AB125" s="325" t="str">
        <f>IF(AND('BR3'!$K$2="ACTIVE",'BR3'!N125&gt;0),"Yes",IF(AND('BR2'!$K$2="ACTIVE",'BR2'!N125&gt;0),"Yes",IF(AND('BR1'!$K$2="ACTIVE",'BR1'!N125&gt;0),"Yes",IF(AND('ORIGINAL BUDGET'!$K$2="ACTIVE",'ORIGINAL BUDGET'!N125&gt;0),"Yes",""))))</f>
        <v/>
      </c>
      <c r="AC125" s="325"/>
      <c r="AD125" s="325" t="str">
        <f>IF(AND('BR3'!$K$2="ACTIVE",'BR3'!P125&gt;0),"Yes",IF(AND('BR2'!$K$2="ACTIVE",'BR2'!P125&gt;0),"Yes",IF(AND('BR1'!$K$2="ACTIVE",'BR1'!P125&gt;0),"Yes",IF(AND('ORIGINAL BUDGET'!$K$2="ACTIVE",'ORIGINAL BUDGET'!P125&gt;0),"Yes",""))))</f>
        <v/>
      </c>
      <c r="AE125" s="325"/>
      <c r="AF125" s="325" t="str">
        <f>IF(AND('BR3'!$K$2="ACTIVE",'BR3'!R125&gt;0),"Yes",IF(AND('BR2'!$K$2="ACTIVE",'BR2'!R125&gt;0),"Yes",IF(AND('BR1'!$K$2="ACTIVE",'BR1'!R125&gt;0),"Yes",IF(AND('ORIGINAL BUDGET'!$K$2="ACTIVE",'ORIGINAL BUDGET'!R125&gt;0),"Yes",""))))</f>
        <v/>
      </c>
      <c r="AG125" s="325"/>
      <c r="AH125" s="493" t="str">
        <f>IF(AND('BR3'!$K$2="ACTIVE",'BR3'!T125&gt;0),"Yes",IF(AND('BR2'!$K$2="ACTIVE",'BR2'!T125&gt;0),"Yes",IF(AND('BR1'!$K$2="ACTIVE",'BR1'!T125&gt;0),"Yes",IF(AND('ORIGINAL BUDGET'!$K$2="ACTIVE",'ORIGINAL BUDGET'!T125&gt;0),"Yes",""))))</f>
        <v/>
      </c>
      <c r="AI125" s="500"/>
      <c r="AK125" s="221"/>
      <c r="AL125" s="221"/>
      <c r="AM125" s="221"/>
      <c r="AN125" s="221"/>
      <c r="AO125" s="221"/>
      <c r="AP125" s="221"/>
      <c r="AQ125" s="221"/>
      <c r="AR125" s="57"/>
      <c r="AU125" s="2"/>
      <c r="AV125" s="2"/>
      <c r="AW125" s="2"/>
      <c r="AX125" s="2"/>
      <c r="AY125" s="1104"/>
    </row>
    <row r="126" spans="1:51" ht="23.25" hidden="1" customHeight="1">
      <c r="A126" s="122">
        <v>9</v>
      </c>
      <c r="B126" s="1726">
        <f>IF($L$2="","",IF($L$2="ORIGINAL",'ORIGINAL BUDGET'!$B126,IF($L$2="BR1",'BR1'!$B126,IF($L$2="BR2",'BR2'!$B126,IF($L$2="BR3",'BR3'!$B126)))))</f>
        <v>0</v>
      </c>
      <c r="C126" s="1727">
        <f>IF($L$2="","",IF($L$2="ORIGINAL",'ORIGINAL BUDGET'!$B126,IF($L$2="BR1",'BR1'!$B126,IF($L$2="BR2",'BR2'!$B126,IF($L$2="BR3",'BR3'!$B126)))))</f>
        <v>0</v>
      </c>
      <c r="D126" s="1727">
        <f>IF($L$2="","",IF($L$2="ORIGINAL",'ORIGINAL BUDGET'!$B126,IF($L$2="BR1",'BR1'!$B126,IF($L$2="BR2",'BR2'!$B126,IF($L$2="BR3",'BR3'!$B126)))))</f>
        <v>0</v>
      </c>
      <c r="E126" s="1727">
        <f>IF($L$2="","",IF($L$2="ORIGINAL",'ORIGINAL BUDGET'!$B126,IF($L$2="BR1",'BR1'!$B126,IF($L$2="BR2",'BR2'!$B126,IF($L$2="BR3",'BR3'!$B126)))))</f>
        <v>0</v>
      </c>
      <c r="F126" s="612"/>
      <c r="G126" s="847" t="str">
        <f t="shared" si="45"/>
        <v/>
      </c>
      <c r="H126" s="810">
        <f t="shared" si="46"/>
        <v>0</v>
      </c>
      <c r="I126" s="840"/>
      <c r="J126" s="810">
        <f t="shared" si="49"/>
        <v>0</v>
      </c>
      <c r="K126" s="843"/>
      <c r="L126" s="810">
        <f t="shared" si="50"/>
        <v>0</v>
      </c>
      <c r="M126" s="843"/>
      <c r="N126" s="810">
        <f t="shared" si="51"/>
        <v>0</v>
      </c>
      <c r="O126" s="843"/>
      <c r="P126" s="810">
        <f t="shared" si="52"/>
        <v>0</v>
      </c>
      <c r="Q126" s="843"/>
      <c r="R126" s="810">
        <f t="shared" si="47"/>
        <v>0</v>
      </c>
      <c r="S126" s="843"/>
      <c r="T126" s="810">
        <f t="shared" si="48"/>
        <v>0</v>
      </c>
      <c r="U126" s="410"/>
      <c r="V126" s="492" t="str">
        <f>IF(AND('BR3'!$K$2="ACTIVE",'BR3'!H126&gt;0),"Yes",IF(AND('BR2'!$K$2="ACTIVE",'BR2'!H126&gt;0),"Yes",IF(AND('BR1'!$K$2="ACTIVE",'BR1'!H126&gt;0),"Yes",IF(AND('ORIGINAL BUDGET'!$K$2="ACTIVE",'ORIGINAL BUDGET'!H126&gt;0),"Yes",""))))</f>
        <v/>
      </c>
      <c r="W126" s="325"/>
      <c r="X126" s="325" t="str">
        <f>IF(AND('BR3'!$K$2="ACTIVE",'BR3'!J126&gt;0),"Yes",IF(AND('BR2'!$K$2="ACTIVE",'BR2'!J126&gt;0),"Yes",IF(AND('BR1'!$K$2="ACTIVE",'BR1'!J126&gt;0),"Yes",IF(AND('ORIGINAL BUDGET'!$K$2="ACTIVE",'ORIGINAL BUDGET'!J126&gt;0),"Yes",""))))</f>
        <v/>
      </c>
      <c r="Y126" s="325"/>
      <c r="Z126" s="325" t="str">
        <f>IF(AND('BR3'!$K$2="ACTIVE",'BR3'!L126&gt;0),"Yes",IF(AND('BR2'!$K$2="ACTIVE",'BR2'!L126&gt;0),"Yes",IF(AND('BR1'!$K$2="ACTIVE",'BR1'!L126&gt;0),"Yes",IF(AND('ORIGINAL BUDGET'!$K$2="ACTIVE",'ORIGINAL BUDGET'!L126&gt;0),"Yes",""))))</f>
        <v/>
      </c>
      <c r="AA126" s="325"/>
      <c r="AB126" s="325" t="str">
        <f>IF(AND('BR3'!$K$2="ACTIVE",'BR3'!N126&gt;0),"Yes",IF(AND('BR2'!$K$2="ACTIVE",'BR2'!N126&gt;0),"Yes",IF(AND('BR1'!$K$2="ACTIVE",'BR1'!N126&gt;0),"Yes",IF(AND('ORIGINAL BUDGET'!$K$2="ACTIVE",'ORIGINAL BUDGET'!N126&gt;0),"Yes",""))))</f>
        <v/>
      </c>
      <c r="AC126" s="325"/>
      <c r="AD126" s="325" t="str">
        <f>IF(AND('BR3'!$K$2="ACTIVE",'BR3'!P126&gt;0),"Yes",IF(AND('BR2'!$K$2="ACTIVE",'BR2'!P126&gt;0),"Yes",IF(AND('BR1'!$K$2="ACTIVE",'BR1'!P126&gt;0),"Yes",IF(AND('ORIGINAL BUDGET'!$K$2="ACTIVE",'ORIGINAL BUDGET'!P126&gt;0),"Yes",""))))</f>
        <v/>
      </c>
      <c r="AE126" s="325"/>
      <c r="AF126" s="325" t="str">
        <f>IF(AND('BR3'!$K$2="ACTIVE",'BR3'!R126&gt;0),"Yes",IF(AND('BR2'!$K$2="ACTIVE",'BR2'!R126&gt;0),"Yes",IF(AND('BR1'!$K$2="ACTIVE",'BR1'!R126&gt;0),"Yes",IF(AND('ORIGINAL BUDGET'!$K$2="ACTIVE",'ORIGINAL BUDGET'!R126&gt;0),"Yes",""))))</f>
        <v/>
      </c>
      <c r="AG126" s="325"/>
      <c r="AH126" s="493" t="str">
        <f>IF(AND('BR3'!$K$2="ACTIVE",'BR3'!T126&gt;0),"Yes",IF(AND('BR2'!$K$2="ACTIVE",'BR2'!T126&gt;0),"Yes",IF(AND('BR1'!$K$2="ACTIVE",'BR1'!T126&gt;0),"Yes",IF(AND('ORIGINAL BUDGET'!$K$2="ACTIVE",'ORIGINAL BUDGET'!T126&gt;0),"Yes",""))))</f>
        <v/>
      </c>
      <c r="AI126" s="500"/>
      <c r="AK126" s="221"/>
      <c r="AL126" s="221"/>
      <c r="AM126" s="221"/>
      <c r="AN126" s="221"/>
      <c r="AO126" s="221"/>
      <c r="AP126" s="221"/>
      <c r="AQ126" s="221"/>
      <c r="AR126" s="57"/>
      <c r="AU126" s="2"/>
      <c r="AV126" s="2"/>
      <c r="AW126" s="2"/>
      <c r="AX126" s="2"/>
      <c r="AY126" s="1104"/>
    </row>
    <row r="127" spans="1:51" ht="23.25" hidden="1" customHeight="1">
      <c r="A127" s="122">
        <v>10</v>
      </c>
      <c r="B127" s="1726">
        <f>IF($L$2="","",IF($L$2="ORIGINAL",'ORIGINAL BUDGET'!$B127,IF($L$2="BR1",'BR1'!$B127,IF($L$2="BR2",'BR2'!$B127,IF($L$2="BR3",'BR3'!$B127)))))</f>
        <v>0</v>
      </c>
      <c r="C127" s="1727">
        <f>IF($L$2="","",IF($L$2="ORIGINAL",'ORIGINAL BUDGET'!$B127,IF($L$2="BR1",'BR1'!$B127,IF($L$2="BR2",'BR2'!$B127,IF($L$2="BR3",'BR3'!$B127)))))</f>
        <v>0</v>
      </c>
      <c r="D127" s="1727">
        <f>IF($L$2="","",IF($L$2="ORIGINAL",'ORIGINAL BUDGET'!$B127,IF($L$2="BR1",'BR1'!$B127,IF($L$2="BR2",'BR2'!$B127,IF($L$2="BR3",'BR3'!$B127)))))</f>
        <v>0</v>
      </c>
      <c r="E127" s="1727">
        <f>IF($L$2="","",IF($L$2="ORIGINAL",'ORIGINAL BUDGET'!$B127,IF($L$2="BR1",'BR1'!$B127,IF($L$2="BR2",'BR2'!$B127,IF($L$2="BR3",'BR3'!$B127)))))</f>
        <v>0</v>
      </c>
      <c r="F127" s="612"/>
      <c r="G127" s="847" t="str">
        <f t="shared" si="45"/>
        <v/>
      </c>
      <c r="H127" s="810">
        <f t="shared" si="46"/>
        <v>0</v>
      </c>
      <c r="I127" s="840"/>
      <c r="J127" s="810">
        <f t="shared" si="49"/>
        <v>0</v>
      </c>
      <c r="K127" s="843"/>
      <c r="L127" s="810">
        <f t="shared" si="50"/>
        <v>0</v>
      </c>
      <c r="M127" s="843"/>
      <c r="N127" s="810">
        <f t="shared" si="51"/>
        <v>0</v>
      </c>
      <c r="O127" s="843"/>
      <c r="P127" s="810">
        <f t="shared" si="52"/>
        <v>0</v>
      </c>
      <c r="Q127" s="843"/>
      <c r="R127" s="810">
        <f t="shared" si="47"/>
        <v>0</v>
      </c>
      <c r="S127" s="843"/>
      <c r="T127" s="810">
        <f t="shared" si="48"/>
        <v>0</v>
      </c>
      <c r="U127" s="410"/>
      <c r="V127" s="492" t="str">
        <f>IF(AND('BR3'!$K$2="ACTIVE",'BR3'!H127&gt;0),"Yes",IF(AND('BR2'!$K$2="ACTIVE",'BR2'!H127&gt;0),"Yes",IF(AND('BR1'!$K$2="ACTIVE",'BR1'!H127&gt;0),"Yes",IF(AND('ORIGINAL BUDGET'!$K$2="ACTIVE",'ORIGINAL BUDGET'!H127&gt;0),"Yes",""))))</f>
        <v/>
      </c>
      <c r="W127" s="325"/>
      <c r="X127" s="325" t="str">
        <f>IF(AND('BR3'!$K$2="ACTIVE",'BR3'!J127&gt;0),"Yes",IF(AND('BR2'!$K$2="ACTIVE",'BR2'!J127&gt;0),"Yes",IF(AND('BR1'!$K$2="ACTIVE",'BR1'!J127&gt;0),"Yes",IF(AND('ORIGINAL BUDGET'!$K$2="ACTIVE",'ORIGINAL BUDGET'!J127&gt;0),"Yes",""))))</f>
        <v/>
      </c>
      <c r="Y127" s="325"/>
      <c r="Z127" s="325" t="str">
        <f>IF(AND('BR3'!$K$2="ACTIVE",'BR3'!L127&gt;0),"Yes",IF(AND('BR2'!$K$2="ACTIVE",'BR2'!L127&gt;0),"Yes",IF(AND('BR1'!$K$2="ACTIVE",'BR1'!L127&gt;0),"Yes",IF(AND('ORIGINAL BUDGET'!$K$2="ACTIVE",'ORIGINAL BUDGET'!L127&gt;0),"Yes",""))))</f>
        <v/>
      </c>
      <c r="AA127" s="325"/>
      <c r="AB127" s="325" t="str">
        <f>IF(AND('BR3'!$K$2="ACTIVE",'BR3'!N127&gt;0),"Yes",IF(AND('BR2'!$K$2="ACTIVE",'BR2'!N127&gt;0),"Yes",IF(AND('BR1'!$K$2="ACTIVE",'BR1'!N127&gt;0),"Yes",IF(AND('ORIGINAL BUDGET'!$K$2="ACTIVE",'ORIGINAL BUDGET'!N127&gt;0),"Yes",""))))</f>
        <v/>
      </c>
      <c r="AC127" s="325"/>
      <c r="AD127" s="325" t="str">
        <f>IF(AND('BR3'!$K$2="ACTIVE",'BR3'!P127&gt;0),"Yes",IF(AND('BR2'!$K$2="ACTIVE",'BR2'!P127&gt;0),"Yes",IF(AND('BR1'!$K$2="ACTIVE",'BR1'!P127&gt;0),"Yes",IF(AND('ORIGINAL BUDGET'!$K$2="ACTIVE",'ORIGINAL BUDGET'!P127&gt;0),"Yes",""))))</f>
        <v/>
      </c>
      <c r="AE127" s="325"/>
      <c r="AF127" s="325" t="str">
        <f>IF(AND('BR3'!$K$2="ACTIVE",'BR3'!R127&gt;0),"Yes",IF(AND('BR2'!$K$2="ACTIVE",'BR2'!R127&gt;0),"Yes",IF(AND('BR1'!$K$2="ACTIVE",'BR1'!R127&gt;0),"Yes",IF(AND('ORIGINAL BUDGET'!$K$2="ACTIVE",'ORIGINAL BUDGET'!R127&gt;0),"Yes",""))))</f>
        <v/>
      </c>
      <c r="AG127" s="325"/>
      <c r="AH127" s="493" t="str">
        <f>IF(AND('BR3'!$K$2="ACTIVE",'BR3'!T127&gt;0),"Yes",IF(AND('BR2'!$K$2="ACTIVE",'BR2'!T127&gt;0),"Yes",IF(AND('BR1'!$K$2="ACTIVE",'BR1'!T127&gt;0),"Yes",IF(AND('ORIGINAL BUDGET'!$K$2="ACTIVE",'ORIGINAL BUDGET'!T127&gt;0),"Yes",""))))</f>
        <v/>
      </c>
      <c r="AI127" s="500"/>
      <c r="AK127" s="221"/>
      <c r="AL127" s="221"/>
      <c r="AM127" s="221"/>
      <c r="AN127" s="221"/>
      <c r="AO127" s="221"/>
      <c r="AP127" s="221"/>
      <c r="AQ127" s="221"/>
      <c r="AR127" s="57"/>
      <c r="AU127" s="2"/>
      <c r="AV127" s="2"/>
      <c r="AW127" s="2"/>
      <c r="AX127" s="2"/>
      <c r="AY127" s="1104"/>
    </row>
    <row r="128" spans="1:51" ht="23.25" hidden="1" customHeight="1">
      <c r="A128" s="122">
        <v>11</v>
      </c>
      <c r="B128" s="1726">
        <f>IF($L$2="","",IF($L$2="ORIGINAL",'ORIGINAL BUDGET'!$B128,IF($L$2="BR1",'BR1'!$B128,IF($L$2="BR2",'BR2'!$B128,IF($L$2="BR3",'BR3'!$B128)))))</f>
        <v>0</v>
      </c>
      <c r="C128" s="1727">
        <f>IF($L$2="","",IF($L$2="ORIGINAL",'ORIGINAL BUDGET'!$B128,IF($L$2="BR1",'BR1'!$B128,IF($L$2="BR2",'BR2'!$B128,IF($L$2="BR3",'BR3'!$B128)))))</f>
        <v>0</v>
      </c>
      <c r="D128" s="1727">
        <f>IF($L$2="","",IF($L$2="ORIGINAL",'ORIGINAL BUDGET'!$B128,IF($L$2="BR1",'BR1'!$B128,IF($L$2="BR2",'BR2'!$B128,IF($L$2="BR3",'BR3'!$B128)))))</f>
        <v>0</v>
      </c>
      <c r="E128" s="1727">
        <f>IF($L$2="","",IF($L$2="ORIGINAL",'ORIGINAL BUDGET'!$B128,IF($L$2="BR1",'BR1'!$B128,IF($L$2="BR2",'BR2'!$B128,IF($L$2="BR3",'BR3'!$B128)))))</f>
        <v>0</v>
      </c>
      <c r="F128" s="612"/>
      <c r="G128" s="847" t="str">
        <f t="shared" si="45"/>
        <v/>
      </c>
      <c r="H128" s="810">
        <f t="shared" si="46"/>
        <v>0</v>
      </c>
      <c r="I128" s="840"/>
      <c r="J128" s="810">
        <f t="shared" si="49"/>
        <v>0</v>
      </c>
      <c r="K128" s="843"/>
      <c r="L128" s="810">
        <f t="shared" si="50"/>
        <v>0</v>
      </c>
      <c r="M128" s="843"/>
      <c r="N128" s="810">
        <f t="shared" si="51"/>
        <v>0</v>
      </c>
      <c r="O128" s="843"/>
      <c r="P128" s="810">
        <f t="shared" si="52"/>
        <v>0</v>
      </c>
      <c r="Q128" s="843"/>
      <c r="R128" s="810">
        <f t="shared" si="47"/>
        <v>0</v>
      </c>
      <c r="S128" s="843"/>
      <c r="T128" s="810">
        <f t="shared" si="48"/>
        <v>0</v>
      </c>
      <c r="U128" s="410"/>
      <c r="V128" s="492" t="str">
        <f>IF(AND('BR3'!$K$2="ACTIVE",'BR3'!H128&gt;0),"Yes",IF(AND('BR2'!$K$2="ACTIVE",'BR2'!H128&gt;0),"Yes",IF(AND('BR1'!$K$2="ACTIVE",'BR1'!H128&gt;0),"Yes",IF(AND('ORIGINAL BUDGET'!$K$2="ACTIVE",'ORIGINAL BUDGET'!H128&gt;0),"Yes",""))))</f>
        <v/>
      </c>
      <c r="W128" s="325"/>
      <c r="X128" s="325" t="str">
        <f>IF(AND('BR3'!$K$2="ACTIVE",'BR3'!J128&gt;0),"Yes",IF(AND('BR2'!$K$2="ACTIVE",'BR2'!J128&gt;0),"Yes",IF(AND('BR1'!$K$2="ACTIVE",'BR1'!J128&gt;0),"Yes",IF(AND('ORIGINAL BUDGET'!$K$2="ACTIVE",'ORIGINAL BUDGET'!J128&gt;0),"Yes",""))))</f>
        <v/>
      </c>
      <c r="Y128" s="325"/>
      <c r="Z128" s="325" t="str">
        <f>IF(AND('BR3'!$K$2="ACTIVE",'BR3'!L128&gt;0),"Yes",IF(AND('BR2'!$K$2="ACTIVE",'BR2'!L128&gt;0),"Yes",IF(AND('BR1'!$K$2="ACTIVE",'BR1'!L128&gt;0),"Yes",IF(AND('ORIGINAL BUDGET'!$K$2="ACTIVE",'ORIGINAL BUDGET'!L128&gt;0),"Yes",""))))</f>
        <v/>
      </c>
      <c r="AA128" s="325"/>
      <c r="AB128" s="325" t="str">
        <f>IF(AND('BR3'!$K$2="ACTIVE",'BR3'!N128&gt;0),"Yes",IF(AND('BR2'!$K$2="ACTIVE",'BR2'!N128&gt;0),"Yes",IF(AND('BR1'!$K$2="ACTIVE",'BR1'!N128&gt;0),"Yes",IF(AND('ORIGINAL BUDGET'!$K$2="ACTIVE",'ORIGINAL BUDGET'!N128&gt;0),"Yes",""))))</f>
        <v/>
      </c>
      <c r="AC128" s="325"/>
      <c r="AD128" s="325" t="str">
        <f>IF(AND('BR3'!$K$2="ACTIVE",'BR3'!P128&gt;0),"Yes",IF(AND('BR2'!$K$2="ACTIVE",'BR2'!P128&gt;0),"Yes",IF(AND('BR1'!$K$2="ACTIVE",'BR1'!P128&gt;0),"Yes",IF(AND('ORIGINAL BUDGET'!$K$2="ACTIVE",'ORIGINAL BUDGET'!P128&gt;0),"Yes",""))))</f>
        <v/>
      </c>
      <c r="AE128" s="325"/>
      <c r="AF128" s="325" t="str">
        <f>IF(AND('BR3'!$K$2="ACTIVE",'BR3'!R128&gt;0),"Yes",IF(AND('BR2'!$K$2="ACTIVE",'BR2'!R128&gt;0),"Yes",IF(AND('BR1'!$K$2="ACTIVE",'BR1'!R128&gt;0),"Yes",IF(AND('ORIGINAL BUDGET'!$K$2="ACTIVE",'ORIGINAL BUDGET'!R128&gt;0),"Yes",""))))</f>
        <v/>
      </c>
      <c r="AG128" s="325"/>
      <c r="AH128" s="493" t="str">
        <f>IF(AND('BR3'!$K$2="ACTIVE",'BR3'!T128&gt;0),"Yes",IF(AND('BR2'!$K$2="ACTIVE",'BR2'!T128&gt;0),"Yes",IF(AND('BR1'!$K$2="ACTIVE",'BR1'!T128&gt;0),"Yes",IF(AND('ORIGINAL BUDGET'!$K$2="ACTIVE",'ORIGINAL BUDGET'!T128&gt;0),"Yes",""))))</f>
        <v/>
      </c>
      <c r="AI128" s="500"/>
      <c r="AK128" s="221"/>
      <c r="AL128" s="221"/>
      <c r="AM128" s="221"/>
      <c r="AN128" s="221"/>
      <c r="AO128" s="221"/>
      <c r="AP128" s="221"/>
      <c r="AQ128" s="221"/>
      <c r="AR128" s="57"/>
      <c r="AU128" s="2"/>
      <c r="AV128" s="2"/>
      <c r="AW128" s="2"/>
      <c r="AX128" s="2"/>
      <c r="AY128" s="1104"/>
    </row>
    <row r="129" spans="1:51" ht="23.25" hidden="1" customHeight="1">
      <c r="A129" s="122">
        <v>12</v>
      </c>
      <c r="B129" s="1726">
        <f>IF($L$2="","",IF($L$2="ORIGINAL",'ORIGINAL BUDGET'!$B129,IF($L$2="BR1",'BR1'!$B129,IF($L$2="BR2",'BR2'!$B129,IF($L$2="BR3",'BR3'!$B129)))))</f>
        <v>0</v>
      </c>
      <c r="C129" s="1727">
        <f>IF($L$2="","",IF($L$2="ORIGINAL",'ORIGINAL BUDGET'!$B129,IF($L$2="BR1",'BR1'!$B129,IF($L$2="BR2",'BR2'!$B129,IF($L$2="BR3",'BR3'!$B129)))))</f>
        <v>0</v>
      </c>
      <c r="D129" s="1727">
        <f>IF($L$2="","",IF($L$2="ORIGINAL",'ORIGINAL BUDGET'!$B129,IF($L$2="BR1",'BR1'!$B129,IF($L$2="BR2",'BR2'!$B129,IF($L$2="BR3",'BR3'!$B129)))))</f>
        <v>0</v>
      </c>
      <c r="E129" s="1727">
        <f>IF($L$2="","",IF($L$2="ORIGINAL",'ORIGINAL BUDGET'!$B129,IF($L$2="BR1",'BR1'!$B129,IF($L$2="BR2",'BR2'!$B129,IF($L$2="BR3",'BR3'!$B129)))))</f>
        <v>0</v>
      </c>
      <c r="F129" s="612"/>
      <c r="G129" s="847" t="str">
        <f t="shared" si="45"/>
        <v/>
      </c>
      <c r="H129" s="810">
        <f t="shared" si="46"/>
        <v>0</v>
      </c>
      <c r="I129" s="840"/>
      <c r="J129" s="810">
        <f t="shared" si="49"/>
        <v>0</v>
      </c>
      <c r="K129" s="843"/>
      <c r="L129" s="810">
        <f t="shared" si="50"/>
        <v>0</v>
      </c>
      <c r="M129" s="843"/>
      <c r="N129" s="810">
        <f t="shared" si="51"/>
        <v>0</v>
      </c>
      <c r="O129" s="843"/>
      <c r="P129" s="810">
        <f t="shared" si="52"/>
        <v>0</v>
      </c>
      <c r="Q129" s="843"/>
      <c r="R129" s="810">
        <f t="shared" si="47"/>
        <v>0</v>
      </c>
      <c r="S129" s="843"/>
      <c r="T129" s="810">
        <f t="shared" si="48"/>
        <v>0</v>
      </c>
      <c r="U129" s="410"/>
      <c r="V129" s="492" t="str">
        <f>IF(AND('BR3'!$K$2="ACTIVE",'BR3'!H129&gt;0),"Yes",IF(AND('BR2'!$K$2="ACTIVE",'BR2'!H129&gt;0),"Yes",IF(AND('BR1'!$K$2="ACTIVE",'BR1'!H129&gt;0),"Yes",IF(AND('ORIGINAL BUDGET'!$K$2="ACTIVE",'ORIGINAL BUDGET'!H129&gt;0),"Yes",""))))</f>
        <v/>
      </c>
      <c r="W129" s="325"/>
      <c r="X129" s="325" t="str">
        <f>IF(AND('BR3'!$K$2="ACTIVE",'BR3'!J129&gt;0),"Yes",IF(AND('BR2'!$K$2="ACTIVE",'BR2'!J129&gt;0),"Yes",IF(AND('BR1'!$K$2="ACTIVE",'BR1'!J129&gt;0),"Yes",IF(AND('ORIGINAL BUDGET'!$K$2="ACTIVE",'ORIGINAL BUDGET'!J129&gt;0),"Yes",""))))</f>
        <v/>
      </c>
      <c r="Y129" s="325"/>
      <c r="Z129" s="325" t="str">
        <f>IF(AND('BR3'!$K$2="ACTIVE",'BR3'!L129&gt;0),"Yes",IF(AND('BR2'!$K$2="ACTIVE",'BR2'!L129&gt;0),"Yes",IF(AND('BR1'!$K$2="ACTIVE",'BR1'!L129&gt;0),"Yes",IF(AND('ORIGINAL BUDGET'!$K$2="ACTIVE",'ORIGINAL BUDGET'!L129&gt;0),"Yes",""))))</f>
        <v/>
      </c>
      <c r="AA129" s="325"/>
      <c r="AB129" s="325" t="str">
        <f>IF(AND('BR3'!$K$2="ACTIVE",'BR3'!N129&gt;0),"Yes",IF(AND('BR2'!$K$2="ACTIVE",'BR2'!N129&gt;0),"Yes",IF(AND('BR1'!$K$2="ACTIVE",'BR1'!N129&gt;0),"Yes",IF(AND('ORIGINAL BUDGET'!$K$2="ACTIVE",'ORIGINAL BUDGET'!N129&gt;0),"Yes",""))))</f>
        <v/>
      </c>
      <c r="AC129" s="325"/>
      <c r="AD129" s="325" t="str">
        <f>IF(AND('BR3'!$K$2="ACTIVE",'BR3'!P129&gt;0),"Yes",IF(AND('BR2'!$K$2="ACTIVE",'BR2'!P129&gt;0),"Yes",IF(AND('BR1'!$K$2="ACTIVE",'BR1'!P129&gt;0),"Yes",IF(AND('ORIGINAL BUDGET'!$K$2="ACTIVE",'ORIGINAL BUDGET'!P129&gt;0),"Yes",""))))</f>
        <v/>
      </c>
      <c r="AE129" s="325"/>
      <c r="AF129" s="325" t="str">
        <f>IF(AND('BR3'!$K$2="ACTIVE",'BR3'!R129&gt;0),"Yes",IF(AND('BR2'!$K$2="ACTIVE",'BR2'!R129&gt;0),"Yes",IF(AND('BR1'!$K$2="ACTIVE",'BR1'!R129&gt;0),"Yes",IF(AND('ORIGINAL BUDGET'!$K$2="ACTIVE",'ORIGINAL BUDGET'!R129&gt;0),"Yes",""))))</f>
        <v/>
      </c>
      <c r="AG129" s="325"/>
      <c r="AH129" s="493" t="str">
        <f>IF(AND('BR3'!$K$2="ACTIVE",'BR3'!T129&gt;0),"Yes",IF(AND('BR2'!$K$2="ACTIVE",'BR2'!T129&gt;0),"Yes",IF(AND('BR1'!$K$2="ACTIVE",'BR1'!T129&gt;0),"Yes",IF(AND('ORIGINAL BUDGET'!$K$2="ACTIVE",'ORIGINAL BUDGET'!T129&gt;0),"Yes",""))))</f>
        <v/>
      </c>
      <c r="AI129" s="500"/>
      <c r="AK129" s="221"/>
      <c r="AL129" s="221"/>
      <c r="AM129" s="221"/>
      <c r="AN129" s="221"/>
      <c r="AO129" s="221"/>
      <c r="AP129" s="221"/>
      <c r="AQ129" s="221"/>
      <c r="AR129" s="57"/>
      <c r="AU129" s="2"/>
      <c r="AV129" s="2"/>
      <c r="AW129" s="2"/>
      <c r="AX129" s="2"/>
      <c r="AY129" s="1104"/>
    </row>
    <row r="130" spans="1:51" ht="23.25" hidden="1" customHeight="1">
      <c r="A130" s="122">
        <v>13</v>
      </c>
      <c r="B130" s="1726">
        <f>IF($L$2="","",IF($L$2="ORIGINAL",'ORIGINAL BUDGET'!$B130,IF($L$2="BR1",'BR1'!$B130,IF($L$2="BR2",'BR2'!$B130,IF($L$2="BR3",'BR3'!$B130)))))</f>
        <v>0</v>
      </c>
      <c r="C130" s="1727">
        <f>IF($L$2="","",IF($L$2="ORIGINAL",'ORIGINAL BUDGET'!$B130,IF($L$2="BR1",'BR1'!$B130,IF($L$2="BR2",'BR2'!$B130,IF($L$2="BR3",'BR3'!$B130)))))</f>
        <v>0</v>
      </c>
      <c r="D130" s="1727">
        <f>IF($L$2="","",IF($L$2="ORIGINAL",'ORIGINAL BUDGET'!$B130,IF($L$2="BR1",'BR1'!$B130,IF($L$2="BR2",'BR2'!$B130,IF($L$2="BR3",'BR3'!$B130)))))</f>
        <v>0</v>
      </c>
      <c r="E130" s="1728">
        <f>IF($L$2="","",IF($L$2="ORIGINAL",'ORIGINAL BUDGET'!$B130,IF($L$2="BR1",'BR1'!$B130,IF($L$2="BR2",'BR2'!$B130,IF($L$2="BR3",'BR3'!$B130)))))</f>
        <v>0</v>
      </c>
      <c r="F130" s="612"/>
      <c r="G130" s="847" t="str">
        <f t="shared" si="45"/>
        <v/>
      </c>
      <c r="H130" s="810">
        <f t="shared" si="46"/>
        <v>0</v>
      </c>
      <c r="I130" s="840"/>
      <c r="J130" s="810">
        <f t="shared" si="49"/>
        <v>0</v>
      </c>
      <c r="K130" s="843"/>
      <c r="L130" s="810">
        <f t="shared" si="50"/>
        <v>0</v>
      </c>
      <c r="M130" s="843"/>
      <c r="N130" s="810">
        <f t="shared" si="51"/>
        <v>0</v>
      </c>
      <c r="O130" s="843"/>
      <c r="P130" s="810">
        <f t="shared" si="52"/>
        <v>0</v>
      </c>
      <c r="Q130" s="843"/>
      <c r="R130" s="810">
        <f t="shared" si="47"/>
        <v>0</v>
      </c>
      <c r="S130" s="843"/>
      <c r="T130" s="810">
        <f t="shared" si="48"/>
        <v>0</v>
      </c>
      <c r="U130" s="410"/>
      <c r="V130" s="492" t="str">
        <f>IF(AND('BR3'!$K$2="ACTIVE",'BR3'!H130&gt;0),"Yes",IF(AND('BR2'!$K$2="ACTIVE",'BR2'!H130&gt;0),"Yes",IF(AND('BR1'!$K$2="ACTIVE",'BR1'!H130&gt;0),"Yes",IF(AND('ORIGINAL BUDGET'!$K$2="ACTIVE",'ORIGINAL BUDGET'!H130&gt;0),"Yes",""))))</f>
        <v/>
      </c>
      <c r="W130" s="325"/>
      <c r="X130" s="325" t="str">
        <f>IF(AND('BR3'!$K$2="ACTIVE",'BR3'!J130&gt;0),"Yes",IF(AND('BR2'!$K$2="ACTIVE",'BR2'!J130&gt;0),"Yes",IF(AND('BR1'!$K$2="ACTIVE",'BR1'!J130&gt;0),"Yes",IF(AND('ORIGINAL BUDGET'!$K$2="ACTIVE",'ORIGINAL BUDGET'!J130&gt;0),"Yes",""))))</f>
        <v/>
      </c>
      <c r="Y130" s="325"/>
      <c r="Z130" s="325" t="str">
        <f>IF(AND('BR3'!$K$2="ACTIVE",'BR3'!L130&gt;0),"Yes",IF(AND('BR2'!$K$2="ACTIVE",'BR2'!L130&gt;0),"Yes",IF(AND('BR1'!$K$2="ACTIVE",'BR1'!L130&gt;0),"Yes",IF(AND('ORIGINAL BUDGET'!$K$2="ACTIVE",'ORIGINAL BUDGET'!L130&gt;0),"Yes",""))))</f>
        <v/>
      </c>
      <c r="AA130" s="325"/>
      <c r="AB130" s="325" t="str">
        <f>IF(AND('BR3'!$K$2="ACTIVE",'BR3'!N130&gt;0),"Yes",IF(AND('BR2'!$K$2="ACTIVE",'BR2'!N130&gt;0),"Yes",IF(AND('BR1'!$K$2="ACTIVE",'BR1'!N130&gt;0),"Yes",IF(AND('ORIGINAL BUDGET'!$K$2="ACTIVE",'ORIGINAL BUDGET'!N130&gt;0),"Yes",""))))</f>
        <v/>
      </c>
      <c r="AC130" s="325"/>
      <c r="AD130" s="325" t="str">
        <f>IF(AND('BR3'!$K$2="ACTIVE",'BR3'!P130&gt;0),"Yes",IF(AND('BR2'!$K$2="ACTIVE",'BR2'!P130&gt;0),"Yes",IF(AND('BR1'!$K$2="ACTIVE",'BR1'!P130&gt;0),"Yes",IF(AND('ORIGINAL BUDGET'!$K$2="ACTIVE",'ORIGINAL BUDGET'!P130&gt;0),"Yes",""))))</f>
        <v/>
      </c>
      <c r="AE130" s="325"/>
      <c r="AF130" s="325" t="str">
        <f>IF(AND('BR3'!$K$2="ACTIVE",'BR3'!R130&gt;0),"Yes",IF(AND('BR2'!$K$2="ACTIVE",'BR2'!R130&gt;0),"Yes",IF(AND('BR1'!$K$2="ACTIVE",'BR1'!R130&gt;0),"Yes",IF(AND('ORIGINAL BUDGET'!$K$2="ACTIVE",'ORIGINAL BUDGET'!R130&gt;0),"Yes",""))))</f>
        <v/>
      </c>
      <c r="AG130" s="325"/>
      <c r="AH130" s="493" t="str">
        <f>IF(AND('BR3'!$K$2="ACTIVE",'BR3'!T130&gt;0),"Yes",IF(AND('BR2'!$K$2="ACTIVE",'BR2'!T130&gt;0),"Yes",IF(AND('BR1'!$K$2="ACTIVE",'BR1'!T130&gt;0),"Yes",IF(AND('ORIGINAL BUDGET'!$K$2="ACTIVE",'ORIGINAL BUDGET'!T130&gt;0),"Yes",""))))</f>
        <v/>
      </c>
      <c r="AI130" s="500"/>
      <c r="AK130" s="221"/>
      <c r="AL130" s="221"/>
      <c r="AM130" s="221"/>
      <c r="AN130" s="221"/>
      <c r="AO130" s="221"/>
      <c r="AP130" s="221"/>
      <c r="AQ130" s="221"/>
      <c r="AR130" s="57"/>
      <c r="AU130" s="2"/>
      <c r="AV130" s="2"/>
      <c r="AW130" s="2"/>
      <c r="AX130" s="2"/>
      <c r="AY130" s="1104"/>
    </row>
    <row r="131" spans="1:51" ht="23.25" hidden="1" customHeight="1">
      <c r="A131" s="122">
        <v>14</v>
      </c>
      <c r="B131" s="1726">
        <f>IF($L$2="","",IF($L$2="ORIGINAL",'ORIGINAL BUDGET'!$B131,IF($L$2="BR1",'BR1'!$B131,IF($L$2="BR2",'BR2'!$B131,IF($L$2="BR3",'BR3'!$B131)))))</f>
        <v>0</v>
      </c>
      <c r="C131" s="1727">
        <f>IF($L$2="","",IF($L$2="ORIGINAL",'ORIGINAL BUDGET'!$B131,IF($L$2="BR1",'BR1'!$B131,IF($L$2="BR2",'BR2'!$B131,IF($L$2="BR3",'BR3'!$B131)))))</f>
        <v>0</v>
      </c>
      <c r="D131" s="1727">
        <f>IF($L$2="","",IF($L$2="ORIGINAL",'ORIGINAL BUDGET'!$B131,IF($L$2="BR1",'BR1'!$B131,IF($L$2="BR2",'BR2'!$B131,IF($L$2="BR3",'BR3'!$B131)))))</f>
        <v>0</v>
      </c>
      <c r="E131" s="1728">
        <f>IF($L$2="","",IF($L$2="ORIGINAL",'ORIGINAL BUDGET'!$B131,IF($L$2="BR1",'BR1'!$B131,IF($L$2="BR2",'BR2'!$B131,IF($L$2="BR3",'BR3'!$B131)))))</f>
        <v>0</v>
      </c>
      <c r="F131" s="612"/>
      <c r="G131" s="847" t="str">
        <f t="shared" si="45"/>
        <v/>
      </c>
      <c r="H131" s="810">
        <f t="shared" si="46"/>
        <v>0</v>
      </c>
      <c r="I131" s="840"/>
      <c r="J131" s="810">
        <f t="shared" si="49"/>
        <v>0</v>
      </c>
      <c r="K131" s="843"/>
      <c r="L131" s="810">
        <f t="shared" si="50"/>
        <v>0</v>
      </c>
      <c r="M131" s="843"/>
      <c r="N131" s="810">
        <f t="shared" si="51"/>
        <v>0</v>
      </c>
      <c r="O131" s="843"/>
      <c r="P131" s="810">
        <f t="shared" si="52"/>
        <v>0</v>
      </c>
      <c r="Q131" s="843"/>
      <c r="R131" s="810">
        <f t="shared" si="47"/>
        <v>0</v>
      </c>
      <c r="S131" s="843"/>
      <c r="T131" s="810">
        <f t="shared" si="48"/>
        <v>0</v>
      </c>
      <c r="U131" s="410"/>
      <c r="V131" s="492" t="str">
        <f>IF(AND('BR3'!$K$2="ACTIVE",'BR3'!H131&gt;0),"Yes",IF(AND('BR2'!$K$2="ACTIVE",'BR2'!H131&gt;0),"Yes",IF(AND('BR1'!$K$2="ACTIVE",'BR1'!H131&gt;0),"Yes",IF(AND('ORIGINAL BUDGET'!$K$2="ACTIVE",'ORIGINAL BUDGET'!H131&gt;0),"Yes",""))))</f>
        <v/>
      </c>
      <c r="W131" s="325"/>
      <c r="X131" s="325" t="str">
        <f>IF(AND('BR3'!$K$2="ACTIVE",'BR3'!J131&gt;0),"Yes",IF(AND('BR2'!$K$2="ACTIVE",'BR2'!J131&gt;0),"Yes",IF(AND('BR1'!$K$2="ACTIVE",'BR1'!J131&gt;0),"Yes",IF(AND('ORIGINAL BUDGET'!$K$2="ACTIVE",'ORIGINAL BUDGET'!J131&gt;0),"Yes",""))))</f>
        <v/>
      </c>
      <c r="Y131" s="325"/>
      <c r="Z131" s="325" t="str">
        <f>IF(AND('BR3'!$K$2="ACTIVE",'BR3'!L131&gt;0),"Yes",IF(AND('BR2'!$K$2="ACTIVE",'BR2'!L131&gt;0),"Yes",IF(AND('BR1'!$K$2="ACTIVE",'BR1'!L131&gt;0),"Yes",IF(AND('ORIGINAL BUDGET'!$K$2="ACTIVE",'ORIGINAL BUDGET'!L131&gt;0),"Yes",""))))</f>
        <v/>
      </c>
      <c r="AA131" s="325"/>
      <c r="AB131" s="325" t="str">
        <f>IF(AND('BR3'!$K$2="ACTIVE",'BR3'!N131&gt;0),"Yes",IF(AND('BR2'!$K$2="ACTIVE",'BR2'!N131&gt;0),"Yes",IF(AND('BR1'!$K$2="ACTIVE",'BR1'!N131&gt;0),"Yes",IF(AND('ORIGINAL BUDGET'!$K$2="ACTIVE",'ORIGINAL BUDGET'!N131&gt;0),"Yes",""))))</f>
        <v/>
      </c>
      <c r="AC131" s="325"/>
      <c r="AD131" s="325" t="str">
        <f>IF(AND('BR3'!$K$2="ACTIVE",'BR3'!P131&gt;0),"Yes",IF(AND('BR2'!$K$2="ACTIVE",'BR2'!P131&gt;0),"Yes",IF(AND('BR1'!$K$2="ACTIVE",'BR1'!P131&gt;0),"Yes",IF(AND('ORIGINAL BUDGET'!$K$2="ACTIVE",'ORIGINAL BUDGET'!P131&gt;0),"Yes",""))))</f>
        <v/>
      </c>
      <c r="AE131" s="325"/>
      <c r="AF131" s="325" t="str">
        <f>IF(AND('BR3'!$K$2="ACTIVE",'BR3'!R131&gt;0),"Yes",IF(AND('BR2'!$K$2="ACTIVE",'BR2'!R131&gt;0),"Yes",IF(AND('BR1'!$K$2="ACTIVE",'BR1'!R131&gt;0),"Yes",IF(AND('ORIGINAL BUDGET'!$K$2="ACTIVE",'ORIGINAL BUDGET'!R131&gt;0),"Yes",""))))</f>
        <v/>
      </c>
      <c r="AG131" s="325"/>
      <c r="AH131" s="493" t="str">
        <f>IF(AND('BR3'!$K$2="ACTIVE",'BR3'!T131&gt;0),"Yes",IF(AND('BR2'!$K$2="ACTIVE",'BR2'!T131&gt;0),"Yes",IF(AND('BR1'!$K$2="ACTIVE",'BR1'!T131&gt;0),"Yes",IF(AND('ORIGINAL BUDGET'!$K$2="ACTIVE",'ORIGINAL BUDGET'!T131&gt;0),"Yes",""))))</f>
        <v/>
      </c>
      <c r="AI131" s="500"/>
      <c r="AK131" s="221"/>
      <c r="AL131" s="221"/>
      <c r="AM131" s="221"/>
      <c r="AN131" s="221"/>
      <c r="AO131" s="221"/>
      <c r="AP131" s="221"/>
      <c r="AQ131" s="221"/>
      <c r="AR131" s="57"/>
      <c r="AU131" s="2"/>
      <c r="AV131" s="2"/>
      <c r="AW131" s="2"/>
      <c r="AX131" s="2"/>
      <c r="AY131" s="1104"/>
    </row>
    <row r="132" spans="1:51" ht="23.25" hidden="1" customHeight="1" thickBot="1">
      <c r="A132" s="122">
        <v>15</v>
      </c>
      <c r="B132" s="1729">
        <f>IF($L$2="","",IF($L$2="ORIGINAL",'ORIGINAL BUDGET'!$B132,IF($L$2="BR1",'BR1'!$B132,IF($L$2="BR2",'BR2'!$B132,IF($L$2="BR3",'BR3'!$B132)))))</f>
        <v>0</v>
      </c>
      <c r="C132" s="1730">
        <f>IF($L$2="","",IF($L$2="ORIGINAL",'ORIGINAL BUDGET'!$B132,IF($L$2="BR1",'BR1'!$B132,IF($L$2="BR2",'BR2'!$B132,IF($L$2="BR3",'BR3'!$B132)))))</f>
        <v>0</v>
      </c>
      <c r="D132" s="1730">
        <f>IF($L$2="","",IF($L$2="ORIGINAL",'ORIGINAL BUDGET'!$B132,IF($L$2="BR1",'BR1'!$B132,IF($L$2="BR2",'BR2'!$B132,IF($L$2="BR3",'BR3'!$B132)))))</f>
        <v>0</v>
      </c>
      <c r="E132" s="1731">
        <f>IF($L$2="","",IF($L$2="ORIGINAL",'ORIGINAL BUDGET'!$B132,IF($L$2="BR1",'BR1'!$B132,IF($L$2="BR2",'BR2'!$B132,IF($L$2="BR3",'BR3'!$B132)))))</f>
        <v>0</v>
      </c>
      <c r="F132" s="613"/>
      <c r="G132" s="850" t="str">
        <f t="shared" si="45"/>
        <v/>
      </c>
      <c r="H132" s="813">
        <f t="shared" si="46"/>
        <v>0</v>
      </c>
      <c r="I132" s="840"/>
      <c r="J132" s="813">
        <f t="shared" si="49"/>
        <v>0</v>
      </c>
      <c r="K132" s="842"/>
      <c r="L132" s="813">
        <f t="shared" si="50"/>
        <v>0</v>
      </c>
      <c r="M132" s="842"/>
      <c r="N132" s="813">
        <f t="shared" si="51"/>
        <v>0</v>
      </c>
      <c r="O132" s="842"/>
      <c r="P132" s="813">
        <f t="shared" si="52"/>
        <v>0</v>
      </c>
      <c r="Q132" s="842"/>
      <c r="R132" s="813">
        <f t="shared" si="47"/>
        <v>0</v>
      </c>
      <c r="S132" s="842"/>
      <c r="T132" s="813">
        <f t="shared" si="48"/>
        <v>0</v>
      </c>
      <c r="U132" s="410"/>
      <c r="V132" s="495" t="str">
        <f>IF(AND('BR3'!$K$2="ACTIVE",'BR3'!H132&gt;0),"Yes",IF(AND('BR2'!$K$2="ACTIVE",'BR2'!H132&gt;0),"Yes",IF(AND('BR1'!$K$2="ACTIVE",'BR1'!H132&gt;0),"Yes",IF(AND('ORIGINAL BUDGET'!$K$2="ACTIVE",'ORIGINAL BUDGET'!H132&gt;0),"Yes",""))))</f>
        <v/>
      </c>
      <c r="W132" s="496"/>
      <c r="X132" s="496" t="str">
        <f>IF(AND('BR3'!$K$2="ACTIVE",'BR3'!J132&gt;0),"Yes",IF(AND('BR2'!$K$2="ACTIVE",'BR2'!J132&gt;0),"Yes",IF(AND('BR1'!$K$2="ACTIVE",'BR1'!J132&gt;0),"Yes",IF(AND('ORIGINAL BUDGET'!$K$2="ACTIVE",'ORIGINAL BUDGET'!J132&gt;0),"Yes",""))))</f>
        <v/>
      </c>
      <c r="Y132" s="496"/>
      <c r="Z132" s="496" t="str">
        <f>IF(AND('BR3'!$K$2="ACTIVE",'BR3'!L132&gt;0),"Yes",IF(AND('BR2'!$K$2="ACTIVE",'BR2'!L132&gt;0),"Yes",IF(AND('BR1'!$K$2="ACTIVE",'BR1'!L132&gt;0),"Yes",IF(AND('ORIGINAL BUDGET'!$K$2="ACTIVE",'ORIGINAL BUDGET'!L132&gt;0),"Yes",""))))</f>
        <v/>
      </c>
      <c r="AA132" s="496"/>
      <c r="AB132" s="496" t="str">
        <f>IF(AND('BR3'!$K$2="ACTIVE",'BR3'!N132&gt;0),"Yes",IF(AND('BR2'!$K$2="ACTIVE",'BR2'!N132&gt;0),"Yes",IF(AND('BR1'!$K$2="ACTIVE",'BR1'!N132&gt;0),"Yes",IF(AND('ORIGINAL BUDGET'!$K$2="ACTIVE",'ORIGINAL BUDGET'!N132&gt;0),"Yes",""))))</f>
        <v/>
      </c>
      <c r="AC132" s="496"/>
      <c r="AD132" s="496" t="str">
        <f>IF(AND('BR3'!$K$2="ACTIVE",'BR3'!P132&gt;0),"Yes",IF(AND('BR2'!$K$2="ACTIVE",'BR2'!P132&gt;0),"Yes",IF(AND('BR1'!$K$2="ACTIVE",'BR1'!P132&gt;0),"Yes",IF(AND('ORIGINAL BUDGET'!$K$2="ACTIVE",'ORIGINAL BUDGET'!P132&gt;0),"Yes",""))))</f>
        <v/>
      </c>
      <c r="AE132" s="496"/>
      <c r="AF132" s="496" t="str">
        <f>IF(AND('BR3'!$K$2="ACTIVE",'BR3'!R132&gt;0),"Yes",IF(AND('BR2'!$K$2="ACTIVE",'BR2'!R132&gt;0),"Yes",IF(AND('BR1'!$K$2="ACTIVE",'BR1'!R132&gt;0),"Yes",IF(AND('ORIGINAL BUDGET'!$K$2="ACTIVE",'ORIGINAL BUDGET'!R132&gt;0),"Yes",""))))</f>
        <v/>
      </c>
      <c r="AG132" s="496"/>
      <c r="AH132" s="497" t="str">
        <f>IF(AND('BR3'!$K$2="ACTIVE",'BR3'!T132&gt;0),"Yes",IF(AND('BR2'!$K$2="ACTIVE",'BR2'!T132&gt;0),"Yes",IF(AND('BR1'!$K$2="ACTIVE",'BR1'!T132&gt;0),"Yes",IF(AND('ORIGINAL BUDGET'!$K$2="ACTIVE",'ORIGINAL BUDGET'!T132&gt;0),"Yes",""))))</f>
        <v/>
      </c>
      <c r="AI132" s="501"/>
      <c r="AK132" s="221"/>
      <c r="AL132" s="221"/>
      <c r="AM132" s="221"/>
      <c r="AN132" s="221"/>
      <c r="AO132" s="221"/>
      <c r="AP132" s="221"/>
      <c r="AQ132" s="221"/>
      <c r="AR132" s="57"/>
      <c r="AU132" s="2"/>
      <c r="AV132" s="2"/>
      <c r="AW132" s="2"/>
      <c r="AX132" s="2"/>
      <c r="AY132" s="1104"/>
    </row>
    <row r="133" spans="1:51" ht="15.95" customHeight="1" thickTop="1" thickBot="1">
      <c r="A133" s="435"/>
      <c r="B133" s="520"/>
      <c r="C133" s="521"/>
      <c r="D133" s="522"/>
      <c r="E133" s="523"/>
      <c r="F133" s="436"/>
      <c r="G133" s="849"/>
      <c r="H133" s="437"/>
      <c r="I133" s="849"/>
      <c r="J133" s="437"/>
      <c r="K133" s="849"/>
      <c r="L133" s="437"/>
      <c r="M133" s="849"/>
      <c r="N133" s="437"/>
      <c r="O133" s="849"/>
      <c r="P133" s="437"/>
      <c r="Q133" s="849"/>
      <c r="R133" s="437"/>
      <c r="S133" s="849"/>
      <c r="T133" s="437"/>
      <c r="U133" s="214"/>
      <c r="V133" s="499"/>
      <c r="W133" s="504"/>
      <c r="X133" s="504">
        <f>SUM(X118:X132)</f>
        <v>0</v>
      </c>
      <c r="Y133" s="504"/>
      <c r="Z133" s="504">
        <f t="shared" ref="Z133:AH133" si="53">SUM(Z118:Z132)</f>
        <v>0</v>
      </c>
      <c r="AA133" s="504"/>
      <c r="AB133" s="504">
        <f t="shared" si="53"/>
        <v>0</v>
      </c>
      <c r="AC133" s="504"/>
      <c r="AD133" s="504">
        <f t="shared" si="53"/>
        <v>0</v>
      </c>
      <c r="AE133" s="504"/>
      <c r="AF133" s="504">
        <f t="shared" si="53"/>
        <v>0</v>
      </c>
      <c r="AG133" s="504"/>
      <c r="AH133" s="504">
        <f t="shared" si="53"/>
        <v>0</v>
      </c>
      <c r="AI133" s="504"/>
      <c r="AL133" s="2"/>
      <c r="AM133" s="2"/>
      <c r="AN133" s="2"/>
      <c r="AO133" s="2"/>
      <c r="AP133" s="2"/>
      <c r="AQ133" s="2"/>
      <c r="AR133" s="2"/>
      <c r="AU133" s="2"/>
      <c r="AV133" s="2"/>
      <c r="AW133" s="2"/>
      <c r="AX133" s="2"/>
      <c r="AY133" s="1104"/>
    </row>
    <row r="134" spans="1:51" ht="20.25" customHeight="1" thickTop="1">
      <c r="A134" s="1739" t="str">
        <f>A14</f>
        <v>OTHER COSTS</v>
      </c>
      <c r="B134" s="1740"/>
      <c r="C134" s="1740"/>
      <c r="D134" s="1740"/>
      <c r="E134" s="1740"/>
      <c r="F134" s="1740"/>
      <c r="G134" s="1736" t="s">
        <v>84</v>
      </c>
      <c r="H134" s="1737"/>
      <c r="I134" s="1737"/>
      <c r="J134" s="1737"/>
      <c r="K134" s="1737"/>
      <c r="L134" s="1737"/>
      <c r="M134" s="1737"/>
      <c r="N134" s="1737"/>
      <c r="O134" s="1737"/>
      <c r="P134" s="1737"/>
      <c r="Q134" s="1737"/>
      <c r="R134" s="1737"/>
      <c r="S134" s="1737"/>
      <c r="T134" s="1737"/>
      <c r="U134" s="947"/>
      <c r="V134" s="1723" t="s">
        <v>155</v>
      </c>
      <c r="W134" s="1724"/>
      <c r="X134" s="1724"/>
      <c r="Y134" s="1724"/>
      <c r="Z134" s="1724"/>
      <c r="AA134" s="1724"/>
      <c r="AB134" s="1724"/>
      <c r="AC134" s="1724"/>
      <c r="AD134" s="1724"/>
      <c r="AE134" s="1724"/>
      <c r="AF134" s="1724"/>
      <c r="AG134" s="1724"/>
      <c r="AH134" s="1724"/>
      <c r="AI134" s="1725"/>
      <c r="AL134" s="1738"/>
      <c r="AM134" s="1738"/>
      <c r="AN134" s="1738"/>
      <c r="AO134" s="475"/>
      <c r="AP134" s="1084"/>
      <c r="AQ134" s="1084"/>
      <c r="AR134" s="1084"/>
      <c r="AY134" s="1104"/>
    </row>
    <row r="135" spans="1:51" ht="15.6" customHeight="1" thickBot="1">
      <c r="A135" s="1584"/>
      <c r="B135" s="1586"/>
      <c r="C135" s="1586"/>
      <c r="D135" s="1586"/>
      <c r="E135" s="1586"/>
      <c r="F135" s="1586"/>
      <c r="G135" s="1226" t="str">
        <f>'Fund Rec'!G141</f>
        <v/>
      </c>
      <c r="H135" s="1227">
        <f>'Fund Rec'!H141</f>
        <v>0</v>
      </c>
      <c r="I135" s="1228" t="str">
        <f>'Fund Rec'!I141</f>
        <v/>
      </c>
      <c r="J135" s="1227">
        <f>'Fund Rec'!J141</f>
        <v>0</v>
      </c>
      <c r="K135" s="1228" t="str">
        <f>'Fund Rec'!K141</f>
        <v/>
      </c>
      <c r="L135" s="1227">
        <f>'Fund Rec'!L141</f>
        <v>0</v>
      </c>
      <c r="M135" s="1228" t="str">
        <f>'Fund Rec'!M141</f>
        <v/>
      </c>
      <c r="N135" s="1227">
        <f>'Fund Rec'!N141</f>
        <v>0</v>
      </c>
      <c r="O135" s="1229" t="str">
        <f>'Fund Rec'!O141</f>
        <v/>
      </c>
      <c r="P135" s="697">
        <f>'Fund Rec'!P141</f>
        <v>0</v>
      </c>
      <c r="Q135" s="1229" t="str">
        <f>'Fund Rec'!Q141</f>
        <v/>
      </c>
      <c r="R135" s="1230">
        <f>'Fund Rec'!R141</f>
        <v>0</v>
      </c>
      <c r="S135" s="1229" t="str">
        <f>'Fund Rec'!S141</f>
        <v/>
      </c>
      <c r="T135" s="697">
        <f>'Fund Rec'!T141</f>
        <v>0</v>
      </c>
      <c r="U135" s="408"/>
      <c r="V135" s="1732" t="str">
        <f>$G$5</f>
        <v>RPPC, 53110</v>
      </c>
      <c r="W135" s="1716" t="s">
        <v>154</v>
      </c>
      <c r="X135" s="1716" t="str">
        <f>$I$5</f>
        <v>RPPC , 53129</v>
      </c>
      <c r="Y135" s="1716"/>
      <c r="Z135" s="1716" t="str">
        <f>$K$5</f>
        <v/>
      </c>
      <c r="AA135" s="1716"/>
      <c r="AB135" s="1716" t="str">
        <f>$M$5</f>
        <v/>
      </c>
      <c r="AC135" s="1716"/>
      <c r="AD135" s="1716" t="str">
        <f>$O$5</f>
        <v/>
      </c>
      <c r="AE135" s="1716"/>
      <c r="AF135" s="1716" t="str">
        <f>$Q$5</f>
        <v/>
      </c>
      <c r="AG135" s="1716"/>
      <c r="AH135" s="1716" t="str">
        <f>$S$5</f>
        <v/>
      </c>
      <c r="AI135" s="1718"/>
      <c r="AL135" s="2"/>
      <c r="AM135" s="2"/>
      <c r="AN135" s="2"/>
      <c r="AO135" s="2"/>
      <c r="AP135" s="2"/>
      <c r="AQ135" s="2"/>
      <c r="AR135" s="2"/>
      <c r="AY135" s="1104"/>
    </row>
    <row r="136" spans="1:51" ht="25.5" customHeight="1" thickTop="1" thickBot="1">
      <c r="A136" s="131"/>
      <c r="B136" s="159"/>
      <c r="C136" s="159"/>
      <c r="D136" s="18"/>
      <c r="E136" s="130" t="str">
        <f>'ORIGINAL BUDGET'!E136</f>
        <v>TOTAL OTHER COSTS</v>
      </c>
      <c r="F136" s="809">
        <f>SUM(F137:F151)</f>
        <v>0</v>
      </c>
      <c r="G136" s="614"/>
      <c r="H136" s="615">
        <f>SUM(H137:H151)</f>
        <v>0</v>
      </c>
      <c r="I136" s="607"/>
      <c r="J136" s="605">
        <f>SUM(J137:J151)</f>
        <v>0</v>
      </c>
      <c r="K136" s="607"/>
      <c r="L136" s="596">
        <f>SUM(L137:L151)</f>
        <v>0</v>
      </c>
      <c r="M136" s="695"/>
      <c r="N136" s="596">
        <f>SUM(N137:N151)</f>
        <v>0</v>
      </c>
      <c r="O136" s="607"/>
      <c r="P136" s="596">
        <f>SUM(P137:P151)</f>
        <v>0</v>
      </c>
      <c r="Q136" s="607"/>
      <c r="R136" s="596">
        <f>SUM(R137:R151)</f>
        <v>0</v>
      </c>
      <c r="S136" s="695"/>
      <c r="T136" s="596">
        <f>SUM(T137:T151)</f>
        <v>0</v>
      </c>
      <c r="U136" s="409"/>
      <c r="V136" s="1733"/>
      <c r="W136" s="1717"/>
      <c r="X136" s="1717"/>
      <c r="Y136" s="1717"/>
      <c r="Z136" s="1717"/>
      <c r="AA136" s="1717"/>
      <c r="AB136" s="1717"/>
      <c r="AC136" s="1717"/>
      <c r="AD136" s="1717"/>
      <c r="AE136" s="1717"/>
      <c r="AF136" s="1717"/>
      <c r="AG136" s="1717"/>
      <c r="AH136" s="1717"/>
      <c r="AI136" s="1719"/>
      <c r="AL136" s="221"/>
      <c r="AM136" s="221"/>
      <c r="AN136" s="222"/>
      <c r="AO136" s="222"/>
      <c r="AP136" s="222"/>
      <c r="AQ136" s="222"/>
      <c r="AR136" s="222"/>
      <c r="AY136" s="1104"/>
    </row>
    <row r="137" spans="1:51" ht="23.25" customHeight="1" thickTop="1">
      <c r="A137" s="122">
        <v>1</v>
      </c>
      <c r="B137" s="1726">
        <f>IF($L$2="","",IF($L$2="ORIGINAL",'ORIGINAL BUDGET'!$B137,IF($L$2="BR1",'BR1'!$B137,IF($L$2="BR2",'BR2'!$B137,IF($L$2="BR3",'BR3'!$B137)))))</f>
        <v>0</v>
      </c>
      <c r="C137" s="1727">
        <f>IF($L$2="","",IF($L$2="ORIGINAL",'ORIGINAL BUDGET'!$B137,IF($L$2="BR1",'BR1'!$B137,IF($L$2="BR2",'BR2'!$B137,IF($L$2="BR3",'BR3'!$B137)))))</f>
        <v>0</v>
      </c>
      <c r="D137" s="1727">
        <f>IF($L$2="","",IF($L$2="ORIGINAL",'ORIGINAL BUDGET'!$B137,IF($L$2="BR1",'BR1'!$B137,IF($L$2="BR2",'BR2'!$B137,IF($L$2="BR3",'BR3'!$B137)))))</f>
        <v>0</v>
      </c>
      <c r="E137" s="1728">
        <f>IF($L$2="","",IF($L$2="ORIGINAL",'ORIGINAL BUDGET'!$B137,IF($L$2="BR1",'BR1'!$B137,IF($L$2="BR2",'BR2'!$B137,IF($L$2="BR3",'BR3'!$B137)))))</f>
        <v>0</v>
      </c>
      <c r="F137" s="610"/>
      <c r="G137" s="847" t="str">
        <f t="shared" ref="G137:G151" si="54">IF(AND(F137&lt;&gt;0, 1-I137-K137-Q137-S137-M137-O137),1-I137-K137-Q137-S137-M137-O137,"")</f>
        <v/>
      </c>
      <c r="H137" s="810">
        <f t="shared" ref="H137:H151" si="55">IF(AND(G137*F137&lt;0.0001,G137*F137&gt;0),"",G137*F137)</f>
        <v>0</v>
      </c>
      <c r="I137" s="840"/>
      <c r="J137" s="810">
        <f>I137*F137</f>
        <v>0</v>
      </c>
      <c r="K137" s="842"/>
      <c r="L137" s="810">
        <f>K137*F137</f>
        <v>0</v>
      </c>
      <c r="M137" s="842"/>
      <c r="N137" s="810">
        <f>M137*F137</f>
        <v>0</v>
      </c>
      <c r="O137" s="842"/>
      <c r="P137" s="810">
        <f>O137*F137</f>
        <v>0</v>
      </c>
      <c r="Q137" s="842"/>
      <c r="R137" s="810">
        <f t="shared" ref="R137:R151" si="56">Q137*F137</f>
        <v>0</v>
      </c>
      <c r="S137" s="842"/>
      <c r="T137" s="810">
        <f t="shared" ref="T137:T151" si="57">S137*F137</f>
        <v>0</v>
      </c>
      <c r="U137" s="410"/>
      <c r="V137" s="492" t="str">
        <f>IF(AND('BR3'!$K$2="ACTIVE",'BR3'!H137&gt;0),"Yes",IF(AND('BR2'!$K$2="ACTIVE",'BR2'!H137&gt;0),"Yes",IF(AND('BR1'!$K$2="ACTIVE",'BR1'!H137&gt;0),"Yes",IF(AND('ORIGINAL BUDGET'!$K$2="ACTIVE",'ORIGINAL BUDGET'!H137&gt;0),"Yes",""))))</f>
        <v/>
      </c>
      <c r="W137" s="325" t="str">
        <f t="shared" ref="W137:W151" si="58">IF(AND(G137&gt;0,V137=""),1,"")</f>
        <v/>
      </c>
      <c r="X137" s="325" t="str">
        <f>IF(AND('BR3'!$K$2="ACTIVE",'BR3'!J137&gt;0),"Yes",IF(AND('BR2'!$K$2="ACTIVE",'BR2'!J137&gt;0),"Yes",IF(AND('BR1'!$K$2="ACTIVE",'BR1'!J137&gt;0),"Yes",IF(AND('ORIGINAL BUDGET'!$K$2="ACTIVE",'ORIGINAL BUDGET'!J137&gt;0),"Yes",""))))</f>
        <v/>
      </c>
      <c r="Y137" s="325"/>
      <c r="Z137" s="325" t="str">
        <f>IF(AND('BR3'!$K$2="ACTIVE",'BR3'!L137&gt;0),"Yes",IF(AND('BR2'!$K$2="ACTIVE",'BR2'!L137&gt;0),"Yes",IF(AND('BR1'!$K$2="ACTIVE",'BR1'!L137&gt;0),"Yes",IF(AND('ORIGINAL BUDGET'!$K$2="ACTIVE",'ORIGINAL BUDGET'!L137&gt;0),"Yes",""))))</f>
        <v/>
      </c>
      <c r="AA137" s="325"/>
      <c r="AB137" s="325" t="str">
        <f>IF(AND('BR3'!$K$2="ACTIVE",'BR3'!N137&gt;0),"Yes",IF(AND('BR2'!$K$2="ACTIVE",'BR2'!N137&gt;0),"Yes",IF(AND('BR1'!$K$2="ACTIVE",'BR1'!N137&gt;0),"Yes",IF(AND('ORIGINAL BUDGET'!$K$2="ACTIVE",'ORIGINAL BUDGET'!N137&gt;0),"Yes",""))))</f>
        <v/>
      </c>
      <c r="AC137" s="325"/>
      <c r="AD137" s="325" t="str">
        <f>IF(AND('BR3'!$K$2="ACTIVE",'BR3'!P137&gt;0),"Yes",IF(AND('BR2'!$K$2="ACTIVE",'BR2'!P137&gt;0),"Yes",IF(AND('BR1'!$K$2="ACTIVE",'BR1'!P137&gt;0),"Yes",IF(AND('ORIGINAL BUDGET'!$K$2="ACTIVE",'ORIGINAL BUDGET'!P137&gt;0),"Yes",""))))</f>
        <v/>
      </c>
      <c r="AE137" s="325"/>
      <c r="AF137" s="325" t="str">
        <f>IF(AND('BR3'!$K$2="ACTIVE",'BR3'!R137&gt;0),"Yes",IF(AND('BR2'!$K$2="ACTIVE",'BR2'!R137&gt;0),"Yes",IF(AND('BR1'!$K$2="ACTIVE",'BR1'!R137&gt;0),"Yes",IF(AND('ORIGINAL BUDGET'!$K$2="ACTIVE",'ORIGINAL BUDGET'!R137&gt;0),"Yes",""))))</f>
        <v/>
      </c>
      <c r="AG137" s="325"/>
      <c r="AH137" s="493" t="str">
        <f>IF(AND('BR3'!$K$2="ACTIVE",'BR3'!T137&gt;0),"Yes",IF(AND('BR2'!$K$2="ACTIVE",'BR2'!T137&gt;0),"Yes",IF(AND('BR1'!$K$2="ACTIVE",'BR1'!T137&gt;0),"Yes",IF(AND('ORIGINAL BUDGET'!$K$2="ACTIVE",'ORIGINAL BUDGET'!T137&gt;0),"Yes",""))))</f>
        <v/>
      </c>
      <c r="AI137" s="500"/>
      <c r="AL137" s="221"/>
      <c r="AM137" s="221"/>
      <c r="AN137" s="221"/>
      <c r="AO137" s="221"/>
      <c r="AP137" s="221"/>
      <c r="AQ137" s="221"/>
      <c r="AR137" s="57"/>
      <c r="AY137" s="1104"/>
    </row>
    <row r="138" spans="1:51" ht="23.25" customHeight="1">
      <c r="A138" s="122">
        <v>2</v>
      </c>
      <c r="B138" s="1726">
        <f>IF($L$2="","",IF($L$2="ORIGINAL",'ORIGINAL BUDGET'!$B138,IF($L$2="BR1",'BR1'!$B138,IF($L$2="BR2",'BR2'!$B138,IF($L$2="BR3",'BR3'!$B138)))))</f>
        <v>0</v>
      </c>
      <c r="C138" s="1727">
        <f>IF($L$2="","",IF($L$2="ORIGINAL",'ORIGINAL BUDGET'!$B138,IF($L$2="BR1",'BR1'!$B138,IF($L$2="BR2",'BR2'!$B138,IF($L$2="BR3",'BR3'!$B138)))))</f>
        <v>0</v>
      </c>
      <c r="D138" s="1727">
        <f>IF($L$2="","",IF($L$2="ORIGINAL",'ORIGINAL BUDGET'!$B138,IF($L$2="BR1",'BR1'!$B138,IF($L$2="BR2",'BR2'!$B138,IF($L$2="BR3",'BR3'!$B138)))))</f>
        <v>0</v>
      </c>
      <c r="E138" s="1728">
        <f>IF($L$2="","",IF($L$2="ORIGINAL",'ORIGINAL BUDGET'!$B138,IF($L$2="BR1",'BR1'!$B138,IF($L$2="BR2",'BR2'!$B138,IF($L$2="BR3",'BR3'!$B138)))))</f>
        <v>0</v>
      </c>
      <c r="F138" s="617"/>
      <c r="G138" s="847" t="str">
        <f t="shared" si="54"/>
        <v/>
      </c>
      <c r="H138" s="810">
        <f t="shared" si="55"/>
        <v>0</v>
      </c>
      <c r="I138" s="840"/>
      <c r="J138" s="810">
        <f t="shared" ref="J138:J151" si="59">I138*F138</f>
        <v>0</v>
      </c>
      <c r="K138" s="842"/>
      <c r="L138" s="810">
        <f t="shared" ref="L138:L151" si="60">K138*F138</f>
        <v>0</v>
      </c>
      <c r="M138" s="842"/>
      <c r="N138" s="810">
        <f t="shared" ref="N138:N151" si="61">M138*F138</f>
        <v>0</v>
      </c>
      <c r="O138" s="842"/>
      <c r="P138" s="810">
        <f t="shared" ref="P138:P151" si="62">O138*F138</f>
        <v>0</v>
      </c>
      <c r="Q138" s="842"/>
      <c r="R138" s="810">
        <f t="shared" si="56"/>
        <v>0</v>
      </c>
      <c r="S138" s="842"/>
      <c r="T138" s="810">
        <f t="shared" si="57"/>
        <v>0</v>
      </c>
      <c r="U138" s="410"/>
      <c r="V138" s="492" t="str">
        <f>IF(AND('BR3'!$K$2="ACTIVE",'BR3'!H138&gt;0),"Yes",IF(AND('BR2'!$K$2="ACTIVE",'BR2'!H138&gt;0),"Yes",IF(AND('BR1'!$K$2="ACTIVE",'BR1'!H138&gt;0),"Yes",IF(AND('ORIGINAL BUDGET'!$K$2="ACTIVE",'ORIGINAL BUDGET'!H138&gt;0),"Yes",""))))</f>
        <v/>
      </c>
      <c r="W138" s="325" t="str">
        <f t="shared" si="58"/>
        <v/>
      </c>
      <c r="X138" s="325" t="str">
        <f>IF(AND('BR3'!$K$2="ACTIVE",'BR3'!J138&gt;0),"Yes",IF(AND('BR2'!$K$2="ACTIVE",'BR2'!J138&gt;0),"Yes",IF(AND('BR1'!$K$2="ACTIVE",'BR1'!J138&gt;0),"Yes",IF(AND('ORIGINAL BUDGET'!$K$2="ACTIVE",'ORIGINAL BUDGET'!J138&gt;0),"Yes",""))))</f>
        <v/>
      </c>
      <c r="Y138" s="325"/>
      <c r="Z138" s="325" t="str">
        <f>IF(AND('BR3'!$K$2="ACTIVE",'BR3'!L138&gt;0),"Yes",IF(AND('BR2'!$K$2="ACTIVE",'BR2'!L138&gt;0),"Yes",IF(AND('BR1'!$K$2="ACTIVE",'BR1'!L138&gt;0),"Yes",IF(AND('ORIGINAL BUDGET'!$K$2="ACTIVE",'ORIGINAL BUDGET'!L138&gt;0),"Yes",""))))</f>
        <v/>
      </c>
      <c r="AA138" s="325"/>
      <c r="AB138" s="325" t="str">
        <f>IF(AND('BR3'!$K$2="ACTIVE",'BR3'!N138&gt;0),"Yes",IF(AND('BR2'!$K$2="ACTIVE",'BR2'!N138&gt;0),"Yes",IF(AND('BR1'!$K$2="ACTIVE",'BR1'!N138&gt;0),"Yes",IF(AND('ORIGINAL BUDGET'!$K$2="ACTIVE",'ORIGINAL BUDGET'!N138&gt;0),"Yes",""))))</f>
        <v/>
      </c>
      <c r="AC138" s="325"/>
      <c r="AD138" s="325" t="str">
        <f>IF(AND('BR3'!$K$2="ACTIVE",'BR3'!P138&gt;0),"Yes",IF(AND('BR2'!$K$2="ACTIVE",'BR2'!P138&gt;0),"Yes",IF(AND('BR1'!$K$2="ACTIVE",'BR1'!P138&gt;0),"Yes",IF(AND('ORIGINAL BUDGET'!$K$2="ACTIVE",'ORIGINAL BUDGET'!P138&gt;0),"Yes",""))))</f>
        <v/>
      </c>
      <c r="AE138" s="325"/>
      <c r="AF138" s="325" t="str">
        <f>IF(AND('BR3'!$K$2="ACTIVE",'BR3'!R138&gt;0),"Yes",IF(AND('BR2'!$K$2="ACTIVE",'BR2'!R138&gt;0),"Yes",IF(AND('BR1'!$K$2="ACTIVE",'BR1'!R138&gt;0),"Yes",IF(AND('ORIGINAL BUDGET'!$K$2="ACTIVE",'ORIGINAL BUDGET'!R138&gt;0),"Yes",""))))</f>
        <v/>
      </c>
      <c r="AG138" s="325"/>
      <c r="AH138" s="493" t="str">
        <f>IF(AND('BR3'!$K$2="ACTIVE",'BR3'!T138&gt;0),"Yes",IF(AND('BR2'!$K$2="ACTIVE",'BR2'!T138&gt;0),"Yes",IF(AND('BR1'!$K$2="ACTIVE",'BR1'!T138&gt;0),"Yes",IF(AND('ORIGINAL BUDGET'!$K$2="ACTIVE",'ORIGINAL BUDGET'!T138&gt;0),"Yes",""))))</f>
        <v/>
      </c>
      <c r="AI138" s="500"/>
      <c r="AL138" s="221"/>
      <c r="AM138" s="221"/>
      <c r="AN138" s="221"/>
      <c r="AO138" s="221"/>
      <c r="AP138" s="221"/>
      <c r="AQ138" s="221"/>
      <c r="AR138" s="57"/>
      <c r="AY138" s="1104"/>
    </row>
    <row r="139" spans="1:51" ht="23.25" customHeight="1">
      <c r="A139" s="122">
        <v>3</v>
      </c>
      <c r="B139" s="1726">
        <f>IF($L$2="","",IF($L$2="ORIGINAL",'ORIGINAL BUDGET'!$B139,IF($L$2="BR1",'BR1'!$B139,IF($L$2="BR2",'BR2'!$B139,IF($L$2="BR3",'BR3'!$B139)))))</f>
        <v>0</v>
      </c>
      <c r="C139" s="1727">
        <f>IF($L$2="","",IF($L$2="ORIGINAL",'ORIGINAL BUDGET'!$B139,IF($L$2="BR1",'BR1'!$B139,IF($L$2="BR2",'BR2'!$B139,IF($L$2="BR3",'BR3'!$B139)))))</f>
        <v>0</v>
      </c>
      <c r="D139" s="1727">
        <f>IF($L$2="","",IF($L$2="ORIGINAL",'ORIGINAL BUDGET'!$B139,IF($L$2="BR1",'BR1'!$B139,IF($L$2="BR2",'BR2'!$B139,IF($L$2="BR3",'BR3'!$B139)))))</f>
        <v>0</v>
      </c>
      <c r="E139" s="1728">
        <f>IF($L$2="","",IF($L$2="ORIGINAL",'ORIGINAL BUDGET'!$B139,IF($L$2="BR1",'BR1'!$B139,IF($L$2="BR2",'BR2'!$B139,IF($L$2="BR3",'BR3'!$B139)))))</f>
        <v>0</v>
      </c>
      <c r="F139" s="617"/>
      <c r="G139" s="847" t="str">
        <f t="shared" si="54"/>
        <v/>
      </c>
      <c r="H139" s="810">
        <f t="shared" si="55"/>
        <v>0</v>
      </c>
      <c r="I139" s="840"/>
      <c r="J139" s="810">
        <f t="shared" si="59"/>
        <v>0</v>
      </c>
      <c r="K139" s="842"/>
      <c r="L139" s="810">
        <f t="shared" si="60"/>
        <v>0</v>
      </c>
      <c r="M139" s="842"/>
      <c r="N139" s="810">
        <f t="shared" si="61"/>
        <v>0</v>
      </c>
      <c r="O139" s="842"/>
      <c r="P139" s="810">
        <f t="shared" si="62"/>
        <v>0</v>
      </c>
      <c r="Q139" s="842"/>
      <c r="R139" s="810">
        <f t="shared" si="56"/>
        <v>0</v>
      </c>
      <c r="S139" s="842"/>
      <c r="T139" s="810">
        <f t="shared" si="57"/>
        <v>0</v>
      </c>
      <c r="U139" s="410"/>
      <c r="V139" s="492" t="str">
        <f>IF(AND('BR3'!$K$2="ACTIVE",'BR3'!H139&gt;0),"Yes",IF(AND('BR2'!$K$2="ACTIVE",'BR2'!H139&gt;0),"Yes",IF(AND('BR1'!$K$2="ACTIVE",'BR1'!H139&gt;0),"Yes",IF(AND('ORIGINAL BUDGET'!$K$2="ACTIVE",'ORIGINAL BUDGET'!H139&gt;0),"Yes",""))))</f>
        <v/>
      </c>
      <c r="W139" s="325" t="str">
        <f t="shared" si="58"/>
        <v/>
      </c>
      <c r="X139" s="325" t="str">
        <f>IF(AND('BR3'!$K$2="ACTIVE",'BR3'!J139&gt;0),"Yes",IF(AND('BR2'!$K$2="ACTIVE",'BR2'!J139&gt;0),"Yes",IF(AND('BR1'!$K$2="ACTIVE",'BR1'!J139&gt;0),"Yes",IF(AND('ORIGINAL BUDGET'!$K$2="ACTIVE",'ORIGINAL BUDGET'!J139&gt;0),"Yes",""))))</f>
        <v/>
      </c>
      <c r="Y139" s="325"/>
      <c r="Z139" s="325" t="str">
        <f>IF(AND('BR3'!$K$2="ACTIVE",'BR3'!L139&gt;0),"Yes",IF(AND('BR2'!$K$2="ACTIVE",'BR2'!L139&gt;0),"Yes",IF(AND('BR1'!$K$2="ACTIVE",'BR1'!L139&gt;0),"Yes",IF(AND('ORIGINAL BUDGET'!$K$2="ACTIVE",'ORIGINAL BUDGET'!L139&gt;0),"Yes",""))))</f>
        <v/>
      </c>
      <c r="AA139" s="325"/>
      <c r="AB139" s="325" t="str">
        <f>IF(AND('BR3'!$K$2="ACTIVE",'BR3'!N139&gt;0),"Yes",IF(AND('BR2'!$K$2="ACTIVE",'BR2'!N139&gt;0),"Yes",IF(AND('BR1'!$K$2="ACTIVE",'BR1'!N139&gt;0),"Yes",IF(AND('ORIGINAL BUDGET'!$K$2="ACTIVE",'ORIGINAL BUDGET'!N139&gt;0),"Yes",""))))</f>
        <v/>
      </c>
      <c r="AC139" s="325"/>
      <c r="AD139" s="325" t="str">
        <f>IF(AND('BR3'!$K$2="ACTIVE",'BR3'!P139&gt;0),"Yes",IF(AND('BR2'!$K$2="ACTIVE",'BR2'!P139&gt;0),"Yes",IF(AND('BR1'!$K$2="ACTIVE",'BR1'!P139&gt;0),"Yes",IF(AND('ORIGINAL BUDGET'!$K$2="ACTIVE",'ORIGINAL BUDGET'!P139&gt;0),"Yes",""))))</f>
        <v/>
      </c>
      <c r="AE139" s="325"/>
      <c r="AF139" s="325" t="str">
        <f>IF(AND('BR3'!$K$2="ACTIVE",'BR3'!R139&gt;0),"Yes",IF(AND('BR2'!$K$2="ACTIVE",'BR2'!R139&gt;0),"Yes",IF(AND('BR1'!$K$2="ACTIVE",'BR1'!R139&gt;0),"Yes",IF(AND('ORIGINAL BUDGET'!$K$2="ACTIVE",'ORIGINAL BUDGET'!R139&gt;0),"Yes",""))))</f>
        <v/>
      </c>
      <c r="AG139" s="325"/>
      <c r="AH139" s="493" t="str">
        <f>IF(AND('BR3'!$K$2="ACTIVE",'BR3'!T139&gt;0),"Yes",IF(AND('BR2'!$K$2="ACTIVE",'BR2'!T139&gt;0),"Yes",IF(AND('BR1'!$K$2="ACTIVE",'BR1'!T139&gt;0),"Yes",IF(AND('ORIGINAL BUDGET'!$K$2="ACTIVE",'ORIGINAL BUDGET'!T139&gt;0),"Yes",""))))</f>
        <v/>
      </c>
      <c r="AI139" s="500"/>
      <c r="AK139" s="221"/>
      <c r="AL139" s="221"/>
      <c r="AM139" s="221"/>
      <c r="AN139" s="221"/>
      <c r="AO139" s="221"/>
      <c r="AP139" s="221"/>
      <c r="AQ139" s="221"/>
      <c r="AR139" s="57"/>
      <c r="AU139" s="2"/>
      <c r="AV139" s="2"/>
      <c r="AW139" s="2"/>
      <c r="AX139" s="2"/>
      <c r="AY139" s="1104"/>
    </row>
    <row r="140" spans="1:51" ht="23.25" customHeight="1">
      <c r="A140" s="122">
        <v>4</v>
      </c>
      <c r="B140" s="1726">
        <f>IF($L$2="","",IF($L$2="ORIGINAL",'ORIGINAL BUDGET'!$B140,IF($L$2="BR1",'BR1'!$B140,IF($L$2="BR2",'BR2'!$B140,IF($L$2="BR3",'BR3'!$B140)))))</f>
        <v>0</v>
      </c>
      <c r="C140" s="1727">
        <f>IF($L$2="","",IF($L$2="ORIGINAL",'ORIGINAL BUDGET'!$B140,IF($L$2="BR1",'BR1'!$B140,IF($L$2="BR2",'BR2'!$B140,IF($L$2="BR3",'BR3'!$B140)))))</f>
        <v>0</v>
      </c>
      <c r="D140" s="1727">
        <f>IF($L$2="","",IF($L$2="ORIGINAL",'ORIGINAL BUDGET'!$B140,IF($L$2="BR1",'BR1'!$B140,IF($L$2="BR2",'BR2'!$B140,IF($L$2="BR3",'BR3'!$B140)))))</f>
        <v>0</v>
      </c>
      <c r="E140" s="1728">
        <f>IF($L$2="","",IF($L$2="ORIGINAL",'ORIGINAL BUDGET'!$B140,IF($L$2="BR1",'BR1'!$B140,IF($L$2="BR2",'BR2'!$B140,IF($L$2="BR3",'BR3'!$B140)))))</f>
        <v>0</v>
      </c>
      <c r="F140" s="617"/>
      <c r="G140" s="847" t="str">
        <f t="shared" si="54"/>
        <v/>
      </c>
      <c r="H140" s="810">
        <f t="shared" si="55"/>
        <v>0</v>
      </c>
      <c r="I140" s="840"/>
      <c r="J140" s="810">
        <f t="shared" si="59"/>
        <v>0</v>
      </c>
      <c r="K140" s="842"/>
      <c r="L140" s="810">
        <f t="shared" si="60"/>
        <v>0</v>
      </c>
      <c r="M140" s="842"/>
      <c r="N140" s="810">
        <f t="shared" si="61"/>
        <v>0</v>
      </c>
      <c r="O140" s="842"/>
      <c r="P140" s="810">
        <f t="shared" si="62"/>
        <v>0</v>
      </c>
      <c r="Q140" s="842"/>
      <c r="R140" s="810">
        <f t="shared" si="56"/>
        <v>0</v>
      </c>
      <c r="S140" s="842"/>
      <c r="T140" s="810">
        <f t="shared" si="57"/>
        <v>0</v>
      </c>
      <c r="U140" s="410"/>
      <c r="V140" s="492" t="str">
        <f>IF(AND('BR3'!$K$2="ACTIVE",'BR3'!H140&gt;0),"Yes",IF(AND('BR2'!$K$2="ACTIVE",'BR2'!H140&gt;0),"Yes",IF(AND('BR1'!$K$2="ACTIVE",'BR1'!H140&gt;0),"Yes",IF(AND('ORIGINAL BUDGET'!$K$2="ACTIVE",'ORIGINAL BUDGET'!H140&gt;0),"Yes",""))))</f>
        <v/>
      </c>
      <c r="W140" s="325" t="str">
        <f t="shared" si="58"/>
        <v/>
      </c>
      <c r="X140" s="325" t="str">
        <f>IF(AND('BR3'!$K$2="ACTIVE",'BR3'!J140&gt;0),"Yes",IF(AND('BR2'!$K$2="ACTIVE",'BR2'!J140&gt;0),"Yes",IF(AND('BR1'!$K$2="ACTIVE",'BR1'!J140&gt;0),"Yes",IF(AND('ORIGINAL BUDGET'!$K$2="ACTIVE",'ORIGINAL BUDGET'!J140&gt;0),"Yes",""))))</f>
        <v/>
      </c>
      <c r="Y140" s="325"/>
      <c r="Z140" s="325" t="str">
        <f>IF(AND('BR3'!$K$2="ACTIVE",'BR3'!L140&gt;0),"Yes",IF(AND('BR2'!$K$2="ACTIVE",'BR2'!L140&gt;0),"Yes",IF(AND('BR1'!$K$2="ACTIVE",'BR1'!L140&gt;0),"Yes",IF(AND('ORIGINAL BUDGET'!$K$2="ACTIVE",'ORIGINAL BUDGET'!L140&gt;0),"Yes",""))))</f>
        <v/>
      </c>
      <c r="AA140" s="325"/>
      <c r="AB140" s="325" t="str">
        <f>IF(AND('BR3'!$K$2="ACTIVE",'BR3'!N140&gt;0),"Yes",IF(AND('BR2'!$K$2="ACTIVE",'BR2'!N140&gt;0),"Yes",IF(AND('BR1'!$K$2="ACTIVE",'BR1'!N140&gt;0),"Yes",IF(AND('ORIGINAL BUDGET'!$K$2="ACTIVE",'ORIGINAL BUDGET'!N140&gt;0),"Yes",""))))</f>
        <v/>
      </c>
      <c r="AC140" s="325"/>
      <c r="AD140" s="325" t="str">
        <f>IF(AND('BR3'!$K$2="ACTIVE",'BR3'!P140&gt;0),"Yes",IF(AND('BR2'!$K$2="ACTIVE",'BR2'!P140&gt;0),"Yes",IF(AND('BR1'!$K$2="ACTIVE",'BR1'!P140&gt;0),"Yes",IF(AND('ORIGINAL BUDGET'!$K$2="ACTIVE",'ORIGINAL BUDGET'!P140&gt;0),"Yes",""))))</f>
        <v/>
      </c>
      <c r="AE140" s="325"/>
      <c r="AF140" s="325" t="str">
        <f>IF(AND('BR3'!$K$2="ACTIVE",'BR3'!R140&gt;0),"Yes",IF(AND('BR2'!$K$2="ACTIVE",'BR2'!R140&gt;0),"Yes",IF(AND('BR1'!$K$2="ACTIVE",'BR1'!R140&gt;0),"Yes",IF(AND('ORIGINAL BUDGET'!$K$2="ACTIVE",'ORIGINAL BUDGET'!R140&gt;0),"Yes",""))))</f>
        <v/>
      </c>
      <c r="AG140" s="325"/>
      <c r="AH140" s="493" t="str">
        <f>IF(AND('BR3'!$K$2="ACTIVE",'BR3'!T140&gt;0),"Yes",IF(AND('BR2'!$K$2="ACTIVE",'BR2'!T140&gt;0),"Yes",IF(AND('BR1'!$K$2="ACTIVE",'BR1'!T140&gt;0),"Yes",IF(AND('ORIGINAL BUDGET'!$K$2="ACTIVE",'ORIGINAL BUDGET'!T140&gt;0),"Yes",""))))</f>
        <v/>
      </c>
      <c r="AI140" s="500"/>
      <c r="AK140" s="221"/>
      <c r="AL140" s="221"/>
      <c r="AM140" s="221"/>
      <c r="AN140" s="221"/>
      <c r="AO140" s="221"/>
      <c r="AP140" s="221"/>
      <c r="AQ140" s="221"/>
      <c r="AR140" s="57"/>
      <c r="AU140" s="2"/>
      <c r="AV140" s="2"/>
      <c r="AW140" s="2"/>
      <c r="AX140" s="2"/>
      <c r="AY140" s="1104"/>
    </row>
    <row r="141" spans="1:51" ht="23.25" customHeight="1" thickBot="1">
      <c r="A141" s="122">
        <v>5</v>
      </c>
      <c r="B141" s="1726">
        <f>IF($L$2="","",IF($L$2="ORIGINAL",'ORIGINAL BUDGET'!$B141,IF($L$2="BR1",'BR1'!$B141,IF($L$2="BR2",'BR2'!$B141,IF($L$2="BR3",'BR3'!$B141)))))</f>
        <v>0</v>
      </c>
      <c r="C141" s="1727">
        <f>IF($L$2="","",IF($L$2="ORIGINAL",'ORIGINAL BUDGET'!$B141,IF($L$2="BR1",'BR1'!$B141,IF($L$2="BR2",'BR2'!$B141,IF($L$2="BR3",'BR3'!$B141)))))</f>
        <v>0</v>
      </c>
      <c r="D141" s="1727">
        <f>IF($L$2="","",IF($L$2="ORIGINAL",'ORIGINAL BUDGET'!$B141,IF($L$2="BR1",'BR1'!$B141,IF($L$2="BR2",'BR2'!$B141,IF($L$2="BR3",'BR3'!$B141)))))</f>
        <v>0</v>
      </c>
      <c r="E141" s="1728">
        <f>IF($L$2="","",IF($L$2="ORIGINAL",'ORIGINAL BUDGET'!$B141,IF($L$2="BR1",'BR1'!$B141,IF($L$2="BR2",'BR2'!$B141,IF($L$2="BR3",'BR3'!$B141)))))</f>
        <v>0</v>
      </c>
      <c r="F141" s="617"/>
      <c r="G141" s="847" t="str">
        <f t="shared" si="54"/>
        <v/>
      </c>
      <c r="H141" s="810">
        <f t="shared" si="55"/>
        <v>0</v>
      </c>
      <c r="I141" s="840"/>
      <c r="J141" s="810">
        <f t="shared" si="59"/>
        <v>0</v>
      </c>
      <c r="K141" s="842"/>
      <c r="L141" s="810">
        <f t="shared" si="60"/>
        <v>0</v>
      </c>
      <c r="M141" s="842"/>
      <c r="N141" s="810">
        <f t="shared" si="61"/>
        <v>0</v>
      </c>
      <c r="O141" s="842"/>
      <c r="P141" s="810">
        <f t="shared" si="62"/>
        <v>0</v>
      </c>
      <c r="Q141" s="842"/>
      <c r="R141" s="810">
        <f t="shared" si="56"/>
        <v>0</v>
      </c>
      <c r="S141" s="842"/>
      <c r="T141" s="810">
        <f t="shared" si="57"/>
        <v>0</v>
      </c>
      <c r="U141" s="410"/>
      <c r="V141" s="492" t="str">
        <f>IF(AND('BR3'!$K$2="ACTIVE",'BR3'!H141&gt;0),"Yes",IF(AND('BR2'!$K$2="ACTIVE",'BR2'!H141&gt;0),"Yes",IF(AND('BR1'!$K$2="ACTIVE",'BR1'!H141&gt;0),"Yes",IF(AND('ORIGINAL BUDGET'!$K$2="ACTIVE",'ORIGINAL BUDGET'!H141&gt;0),"Yes",""))))</f>
        <v/>
      </c>
      <c r="W141" s="325" t="str">
        <f t="shared" si="58"/>
        <v/>
      </c>
      <c r="X141" s="325" t="str">
        <f>IF(AND('BR3'!$K$2="ACTIVE",'BR3'!J141&gt;0),"Yes",IF(AND('BR2'!$K$2="ACTIVE",'BR2'!J141&gt;0),"Yes",IF(AND('BR1'!$K$2="ACTIVE",'BR1'!J141&gt;0),"Yes",IF(AND('ORIGINAL BUDGET'!$K$2="ACTIVE",'ORIGINAL BUDGET'!J141&gt;0),"Yes",""))))</f>
        <v/>
      </c>
      <c r="Y141" s="325"/>
      <c r="Z141" s="325" t="str">
        <f>IF(AND('BR3'!$K$2="ACTIVE",'BR3'!L141&gt;0),"Yes",IF(AND('BR2'!$K$2="ACTIVE",'BR2'!L141&gt;0),"Yes",IF(AND('BR1'!$K$2="ACTIVE",'BR1'!L141&gt;0),"Yes",IF(AND('ORIGINAL BUDGET'!$K$2="ACTIVE",'ORIGINAL BUDGET'!L141&gt;0),"Yes",""))))</f>
        <v/>
      </c>
      <c r="AA141" s="325"/>
      <c r="AB141" s="325" t="str">
        <f>IF(AND('BR3'!$K$2="ACTIVE",'BR3'!N141&gt;0),"Yes",IF(AND('BR2'!$K$2="ACTIVE",'BR2'!N141&gt;0),"Yes",IF(AND('BR1'!$K$2="ACTIVE",'BR1'!N141&gt;0),"Yes",IF(AND('ORIGINAL BUDGET'!$K$2="ACTIVE",'ORIGINAL BUDGET'!N141&gt;0),"Yes",""))))</f>
        <v/>
      </c>
      <c r="AC141" s="325"/>
      <c r="AD141" s="325" t="str">
        <f>IF(AND('BR3'!$K$2="ACTIVE",'BR3'!P141&gt;0),"Yes",IF(AND('BR2'!$K$2="ACTIVE",'BR2'!P141&gt;0),"Yes",IF(AND('BR1'!$K$2="ACTIVE",'BR1'!P141&gt;0),"Yes",IF(AND('ORIGINAL BUDGET'!$K$2="ACTIVE",'ORIGINAL BUDGET'!P141&gt;0),"Yes",""))))</f>
        <v/>
      </c>
      <c r="AE141" s="325"/>
      <c r="AF141" s="325" t="str">
        <f>IF(AND('BR3'!$K$2="ACTIVE",'BR3'!R141&gt;0),"Yes",IF(AND('BR2'!$K$2="ACTIVE",'BR2'!R141&gt;0),"Yes",IF(AND('BR1'!$K$2="ACTIVE",'BR1'!R141&gt;0),"Yes",IF(AND('ORIGINAL BUDGET'!$K$2="ACTIVE",'ORIGINAL BUDGET'!R141&gt;0),"Yes",""))))</f>
        <v/>
      </c>
      <c r="AG141" s="325"/>
      <c r="AH141" s="493" t="str">
        <f>IF(AND('BR3'!$K$2="ACTIVE",'BR3'!T141&gt;0),"Yes",IF(AND('BR2'!$K$2="ACTIVE",'BR2'!T141&gt;0),"Yes",IF(AND('BR1'!$K$2="ACTIVE",'BR1'!T141&gt;0),"Yes",IF(AND('ORIGINAL BUDGET'!$K$2="ACTIVE",'ORIGINAL BUDGET'!T141&gt;0),"Yes",""))))</f>
        <v/>
      </c>
      <c r="AI141" s="500"/>
      <c r="AK141" s="221"/>
      <c r="AL141" s="221"/>
      <c r="AM141" s="221"/>
      <c r="AN141" s="221"/>
      <c r="AO141" s="221"/>
      <c r="AP141" s="221"/>
      <c r="AQ141" s="221"/>
      <c r="AR141" s="57"/>
      <c r="AU141" s="2"/>
      <c r="AV141" s="2"/>
      <c r="AW141" s="2"/>
      <c r="AX141" s="2"/>
      <c r="AY141" s="1104"/>
    </row>
    <row r="142" spans="1:51" ht="23.25" hidden="1" customHeight="1">
      <c r="A142" s="122">
        <v>6</v>
      </c>
      <c r="B142" s="1726">
        <f>IF($L$2="","",IF($L$2="ORIGINAL",'ORIGINAL BUDGET'!$B142,IF($L$2="BR1",'BR1'!$B142,IF($L$2="BR2",'BR2'!$B142,IF($L$2="BR3",'BR3'!$B142)))))</f>
        <v>0</v>
      </c>
      <c r="C142" s="1727">
        <f>IF($L$2="","",IF($L$2="ORIGINAL",'ORIGINAL BUDGET'!$B142,IF($L$2="BR1",'BR1'!$B142,IF($L$2="BR2",'BR2'!$B142,IF($L$2="BR3",'BR3'!$B142)))))</f>
        <v>0</v>
      </c>
      <c r="D142" s="1727">
        <f>IF($L$2="","",IF($L$2="ORIGINAL",'ORIGINAL BUDGET'!$B142,IF($L$2="BR1",'BR1'!$B142,IF($L$2="BR2",'BR2'!$B142,IF($L$2="BR3",'BR3'!$B142)))))</f>
        <v>0</v>
      </c>
      <c r="E142" s="1728">
        <f>IF($L$2="","",IF($L$2="ORIGINAL",'ORIGINAL BUDGET'!$B142,IF($L$2="BR1",'BR1'!$B142,IF($L$2="BR2",'BR2'!$B142,IF($L$2="BR3",'BR3'!$B142)))))</f>
        <v>0</v>
      </c>
      <c r="F142" s="617"/>
      <c r="G142" s="847" t="str">
        <f t="shared" si="54"/>
        <v/>
      </c>
      <c r="H142" s="810">
        <f t="shared" si="55"/>
        <v>0</v>
      </c>
      <c r="I142" s="840"/>
      <c r="J142" s="810">
        <f t="shared" si="59"/>
        <v>0</v>
      </c>
      <c r="K142" s="842"/>
      <c r="L142" s="810">
        <f t="shared" si="60"/>
        <v>0</v>
      </c>
      <c r="M142" s="842"/>
      <c r="N142" s="810">
        <f t="shared" si="61"/>
        <v>0</v>
      </c>
      <c r="O142" s="842"/>
      <c r="P142" s="810">
        <f t="shared" si="62"/>
        <v>0</v>
      </c>
      <c r="Q142" s="842"/>
      <c r="R142" s="810">
        <f t="shared" si="56"/>
        <v>0</v>
      </c>
      <c r="S142" s="842"/>
      <c r="T142" s="810">
        <f t="shared" si="57"/>
        <v>0</v>
      </c>
      <c r="U142" s="410"/>
      <c r="V142" s="492" t="str">
        <f>IF(AND('BR3'!$K$2="ACTIVE",'BR3'!H142&gt;0),"Yes",IF(AND('BR2'!$K$2="ACTIVE",'BR2'!H142&gt;0),"Yes",IF(AND('BR1'!$K$2="ACTIVE",'BR1'!H142&gt;0),"Yes",IF(AND('ORIGINAL BUDGET'!$K$2="ACTIVE",'ORIGINAL BUDGET'!H142&gt;0),"Yes",""))))</f>
        <v/>
      </c>
      <c r="W142" s="325" t="str">
        <f t="shared" si="58"/>
        <v/>
      </c>
      <c r="X142" s="325" t="str">
        <f>IF(AND('BR3'!$K$2="ACTIVE",'BR3'!J142&gt;0),"Yes",IF(AND('BR2'!$K$2="ACTIVE",'BR2'!J142&gt;0),"Yes",IF(AND('BR1'!$K$2="ACTIVE",'BR1'!J142&gt;0),"Yes",IF(AND('ORIGINAL BUDGET'!$K$2="ACTIVE",'ORIGINAL BUDGET'!J142&gt;0),"Yes",""))))</f>
        <v/>
      </c>
      <c r="Y142" s="325"/>
      <c r="Z142" s="325" t="str">
        <f>IF(AND('BR3'!$K$2="ACTIVE",'BR3'!L142&gt;0),"Yes",IF(AND('BR2'!$K$2="ACTIVE",'BR2'!L142&gt;0),"Yes",IF(AND('BR1'!$K$2="ACTIVE",'BR1'!L142&gt;0),"Yes",IF(AND('ORIGINAL BUDGET'!$K$2="ACTIVE",'ORIGINAL BUDGET'!L142&gt;0),"Yes",""))))</f>
        <v/>
      </c>
      <c r="AA142" s="325"/>
      <c r="AB142" s="325" t="str">
        <f>IF(AND('BR3'!$K$2="ACTIVE",'BR3'!N142&gt;0),"Yes",IF(AND('BR2'!$K$2="ACTIVE",'BR2'!N142&gt;0),"Yes",IF(AND('BR1'!$K$2="ACTIVE",'BR1'!N142&gt;0),"Yes",IF(AND('ORIGINAL BUDGET'!$K$2="ACTIVE",'ORIGINAL BUDGET'!N142&gt;0),"Yes",""))))</f>
        <v/>
      </c>
      <c r="AC142" s="325"/>
      <c r="AD142" s="325" t="str">
        <f>IF(AND('BR3'!$K$2="ACTIVE",'BR3'!P142&gt;0),"Yes",IF(AND('BR2'!$K$2="ACTIVE",'BR2'!P142&gt;0),"Yes",IF(AND('BR1'!$K$2="ACTIVE",'BR1'!P142&gt;0),"Yes",IF(AND('ORIGINAL BUDGET'!$K$2="ACTIVE",'ORIGINAL BUDGET'!P142&gt;0),"Yes",""))))</f>
        <v/>
      </c>
      <c r="AE142" s="325"/>
      <c r="AF142" s="325" t="str">
        <f>IF(AND('BR3'!$K$2="ACTIVE",'BR3'!R142&gt;0),"Yes",IF(AND('BR2'!$K$2="ACTIVE",'BR2'!R142&gt;0),"Yes",IF(AND('BR1'!$K$2="ACTIVE",'BR1'!R142&gt;0),"Yes",IF(AND('ORIGINAL BUDGET'!$K$2="ACTIVE",'ORIGINAL BUDGET'!R142&gt;0),"Yes",""))))</f>
        <v/>
      </c>
      <c r="AG142" s="325"/>
      <c r="AH142" s="493" t="str">
        <f>IF(AND('BR3'!$K$2="ACTIVE",'BR3'!T142&gt;0),"Yes",IF(AND('BR2'!$K$2="ACTIVE",'BR2'!T142&gt;0),"Yes",IF(AND('BR1'!$K$2="ACTIVE",'BR1'!T142&gt;0),"Yes",IF(AND('ORIGINAL BUDGET'!$K$2="ACTIVE",'ORIGINAL BUDGET'!T142&gt;0),"Yes",""))))</f>
        <v/>
      </c>
      <c r="AI142" s="500"/>
      <c r="AK142" s="221"/>
      <c r="AL142" s="221"/>
      <c r="AM142" s="221"/>
      <c r="AN142" s="221"/>
      <c r="AO142" s="221"/>
      <c r="AP142" s="221"/>
      <c r="AQ142" s="221"/>
      <c r="AR142" s="57"/>
      <c r="AU142" s="2"/>
      <c r="AV142" s="2"/>
      <c r="AW142" s="2"/>
      <c r="AX142" s="2"/>
      <c r="AY142" s="1104"/>
    </row>
    <row r="143" spans="1:51" ht="23.25" hidden="1" customHeight="1">
      <c r="A143" s="122">
        <v>7</v>
      </c>
      <c r="B143" s="1726">
        <f>IF($L$2="","",IF($L$2="ORIGINAL",'ORIGINAL BUDGET'!$B143,IF($L$2="BR1",'BR1'!$B143,IF($L$2="BR2",'BR2'!$B143,IF($L$2="BR3",'BR3'!$B143)))))</f>
        <v>0</v>
      </c>
      <c r="C143" s="1727">
        <f>IF($L$2="","",IF($L$2="ORIGINAL",'ORIGINAL BUDGET'!$B143,IF($L$2="BR1",'BR1'!$B143,IF($L$2="BR2",'BR2'!$B143,IF($L$2="BR3",'BR3'!$B143)))))</f>
        <v>0</v>
      </c>
      <c r="D143" s="1727">
        <f>IF($L$2="","",IF($L$2="ORIGINAL",'ORIGINAL BUDGET'!$B143,IF($L$2="BR1",'BR1'!$B143,IF($L$2="BR2",'BR2'!$B143,IF($L$2="BR3",'BR3'!$B143)))))</f>
        <v>0</v>
      </c>
      <c r="E143" s="1728">
        <f>IF($L$2="","",IF($L$2="ORIGINAL",'ORIGINAL BUDGET'!$B143,IF($L$2="BR1",'BR1'!$B143,IF($L$2="BR2",'BR2'!$B143,IF($L$2="BR3",'BR3'!$B143)))))</f>
        <v>0</v>
      </c>
      <c r="F143" s="617"/>
      <c r="G143" s="847" t="str">
        <f t="shared" si="54"/>
        <v/>
      </c>
      <c r="H143" s="810">
        <f t="shared" si="55"/>
        <v>0</v>
      </c>
      <c r="I143" s="840"/>
      <c r="J143" s="810">
        <f t="shared" si="59"/>
        <v>0</v>
      </c>
      <c r="K143" s="842"/>
      <c r="L143" s="810">
        <f t="shared" si="60"/>
        <v>0</v>
      </c>
      <c r="M143" s="842"/>
      <c r="N143" s="810">
        <f t="shared" si="61"/>
        <v>0</v>
      </c>
      <c r="O143" s="842"/>
      <c r="P143" s="810">
        <f t="shared" si="62"/>
        <v>0</v>
      </c>
      <c r="Q143" s="842"/>
      <c r="R143" s="810">
        <f t="shared" si="56"/>
        <v>0</v>
      </c>
      <c r="S143" s="842"/>
      <c r="T143" s="810">
        <f t="shared" si="57"/>
        <v>0</v>
      </c>
      <c r="U143" s="410"/>
      <c r="V143" s="492" t="str">
        <f>IF(AND('BR3'!$K$2="ACTIVE",'BR3'!H143&gt;0),"Yes",IF(AND('BR2'!$K$2="ACTIVE",'BR2'!H143&gt;0),"Yes",IF(AND('BR1'!$K$2="ACTIVE",'BR1'!H143&gt;0),"Yes",IF(AND('ORIGINAL BUDGET'!$K$2="ACTIVE",'ORIGINAL BUDGET'!H143&gt;0),"Yes",""))))</f>
        <v/>
      </c>
      <c r="W143" s="325" t="str">
        <f t="shared" si="58"/>
        <v/>
      </c>
      <c r="X143" s="325" t="str">
        <f>IF(AND('BR3'!$K$2="ACTIVE",'BR3'!J143&gt;0),"Yes",IF(AND('BR2'!$K$2="ACTIVE",'BR2'!J143&gt;0),"Yes",IF(AND('BR1'!$K$2="ACTIVE",'BR1'!J143&gt;0),"Yes",IF(AND('ORIGINAL BUDGET'!$K$2="ACTIVE",'ORIGINAL BUDGET'!J143&gt;0),"Yes",""))))</f>
        <v/>
      </c>
      <c r="Y143" s="325"/>
      <c r="Z143" s="325" t="str">
        <f>IF(AND('BR3'!$K$2="ACTIVE",'BR3'!L143&gt;0),"Yes",IF(AND('BR2'!$K$2="ACTIVE",'BR2'!L143&gt;0),"Yes",IF(AND('BR1'!$K$2="ACTIVE",'BR1'!L143&gt;0),"Yes",IF(AND('ORIGINAL BUDGET'!$K$2="ACTIVE",'ORIGINAL BUDGET'!L143&gt;0),"Yes",""))))</f>
        <v/>
      </c>
      <c r="AA143" s="325"/>
      <c r="AB143" s="325" t="str">
        <f>IF(AND('BR3'!$K$2="ACTIVE",'BR3'!N143&gt;0),"Yes",IF(AND('BR2'!$K$2="ACTIVE",'BR2'!N143&gt;0),"Yes",IF(AND('BR1'!$K$2="ACTIVE",'BR1'!N143&gt;0),"Yes",IF(AND('ORIGINAL BUDGET'!$K$2="ACTIVE",'ORIGINAL BUDGET'!N143&gt;0),"Yes",""))))</f>
        <v/>
      </c>
      <c r="AC143" s="325"/>
      <c r="AD143" s="325" t="str">
        <f>IF(AND('BR3'!$K$2="ACTIVE",'BR3'!P143&gt;0),"Yes",IF(AND('BR2'!$K$2="ACTIVE",'BR2'!P143&gt;0),"Yes",IF(AND('BR1'!$K$2="ACTIVE",'BR1'!P143&gt;0),"Yes",IF(AND('ORIGINAL BUDGET'!$K$2="ACTIVE",'ORIGINAL BUDGET'!P143&gt;0),"Yes",""))))</f>
        <v/>
      </c>
      <c r="AE143" s="325"/>
      <c r="AF143" s="325" t="str">
        <f>IF(AND('BR3'!$K$2="ACTIVE",'BR3'!R143&gt;0),"Yes",IF(AND('BR2'!$K$2="ACTIVE",'BR2'!R143&gt;0),"Yes",IF(AND('BR1'!$K$2="ACTIVE",'BR1'!R143&gt;0),"Yes",IF(AND('ORIGINAL BUDGET'!$K$2="ACTIVE",'ORIGINAL BUDGET'!R143&gt;0),"Yes",""))))</f>
        <v/>
      </c>
      <c r="AG143" s="325"/>
      <c r="AH143" s="493" t="str">
        <f>IF(AND('BR3'!$K$2="ACTIVE",'BR3'!T143&gt;0),"Yes",IF(AND('BR2'!$K$2="ACTIVE",'BR2'!T143&gt;0),"Yes",IF(AND('BR1'!$K$2="ACTIVE",'BR1'!T143&gt;0),"Yes",IF(AND('ORIGINAL BUDGET'!$K$2="ACTIVE",'ORIGINAL BUDGET'!T143&gt;0),"Yes",""))))</f>
        <v/>
      </c>
      <c r="AI143" s="500"/>
      <c r="AK143" s="221"/>
      <c r="AL143" s="221"/>
      <c r="AM143" s="221"/>
      <c r="AN143" s="221"/>
      <c r="AO143" s="221"/>
      <c r="AP143" s="221"/>
      <c r="AQ143" s="221"/>
      <c r="AR143" s="57"/>
      <c r="AU143" s="2"/>
      <c r="AV143" s="2"/>
      <c r="AW143" s="2"/>
      <c r="AX143" s="2"/>
      <c r="AY143" s="1104"/>
    </row>
    <row r="144" spans="1:51" ht="23.25" hidden="1" customHeight="1">
      <c r="A144" s="122">
        <v>8</v>
      </c>
      <c r="B144" s="1726">
        <f>IF($L$2="","",IF($L$2="ORIGINAL",'ORIGINAL BUDGET'!$B144,IF($L$2="BR1",'BR1'!$B144,IF($L$2="BR2",'BR2'!$B144,IF($L$2="BR3",'BR3'!$B144)))))</f>
        <v>0</v>
      </c>
      <c r="C144" s="1727">
        <f>IF($L$2="","",IF($L$2="ORIGINAL",'ORIGINAL BUDGET'!$B144,IF($L$2="BR1",'BR1'!$B144,IF($L$2="BR2",'BR2'!$B144,IF($L$2="BR3",'BR3'!$B144)))))</f>
        <v>0</v>
      </c>
      <c r="D144" s="1727">
        <f>IF($L$2="","",IF($L$2="ORIGINAL",'ORIGINAL BUDGET'!$B144,IF($L$2="BR1",'BR1'!$B144,IF($L$2="BR2",'BR2'!$B144,IF($L$2="BR3",'BR3'!$B144)))))</f>
        <v>0</v>
      </c>
      <c r="E144" s="1727">
        <f>IF($L$2="","",IF($L$2="ORIGINAL",'ORIGINAL BUDGET'!$B144,IF($L$2="BR1",'BR1'!$B144,IF($L$2="BR2",'BR2'!$B144,IF($L$2="BR3",'BR3'!$B144)))))</f>
        <v>0</v>
      </c>
      <c r="F144" s="617"/>
      <c r="G144" s="847" t="str">
        <f t="shared" si="54"/>
        <v/>
      </c>
      <c r="H144" s="810">
        <f t="shared" si="55"/>
        <v>0</v>
      </c>
      <c r="I144" s="840"/>
      <c r="J144" s="810">
        <f t="shared" si="59"/>
        <v>0</v>
      </c>
      <c r="K144" s="842"/>
      <c r="L144" s="810">
        <f t="shared" si="60"/>
        <v>0</v>
      </c>
      <c r="M144" s="842"/>
      <c r="N144" s="810">
        <f t="shared" si="61"/>
        <v>0</v>
      </c>
      <c r="O144" s="842"/>
      <c r="P144" s="810">
        <f t="shared" si="62"/>
        <v>0</v>
      </c>
      <c r="Q144" s="842"/>
      <c r="R144" s="810">
        <f t="shared" si="56"/>
        <v>0</v>
      </c>
      <c r="S144" s="842"/>
      <c r="T144" s="810">
        <f t="shared" si="57"/>
        <v>0</v>
      </c>
      <c r="U144" s="410"/>
      <c r="V144" s="492" t="str">
        <f>IF(AND('BR3'!$K$2="ACTIVE",'BR3'!H144&gt;0),"Yes",IF(AND('BR2'!$K$2="ACTIVE",'BR2'!H144&gt;0),"Yes",IF(AND('BR1'!$K$2="ACTIVE",'BR1'!H144&gt;0),"Yes",IF(AND('ORIGINAL BUDGET'!$K$2="ACTIVE",'ORIGINAL BUDGET'!H144&gt;0),"Yes",""))))</f>
        <v/>
      </c>
      <c r="W144" s="325" t="str">
        <f t="shared" si="58"/>
        <v/>
      </c>
      <c r="X144" s="325" t="str">
        <f>IF(AND('BR3'!$K$2="ACTIVE",'BR3'!J144&gt;0),"Yes",IF(AND('BR2'!$K$2="ACTIVE",'BR2'!J144&gt;0),"Yes",IF(AND('BR1'!$K$2="ACTIVE",'BR1'!J144&gt;0),"Yes",IF(AND('ORIGINAL BUDGET'!$K$2="ACTIVE",'ORIGINAL BUDGET'!J144&gt;0),"Yes",""))))</f>
        <v/>
      </c>
      <c r="Y144" s="325"/>
      <c r="Z144" s="325" t="str">
        <f>IF(AND('BR3'!$K$2="ACTIVE",'BR3'!L144&gt;0),"Yes",IF(AND('BR2'!$K$2="ACTIVE",'BR2'!L144&gt;0),"Yes",IF(AND('BR1'!$K$2="ACTIVE",'BR1'!L144&gt;0),"Yes",IF(AND('ORIGINAL BUDGET'!$K$2="ACTIVE",'ORIGINAL BUDGET'!L144&gt;0),"Yes",""))))</f>
        <v/>
      </c>
      <c r="AA144" s="325"/>
      <c r="AB144" s="325" t="str">
        <f>IF(AND('BR3'!$K$2="ACTIVE",'BR3'!N144&gt;0),"Yes",IF(AND('BR2'!$K$2="ACTIVE",'BR2'!N144&gt;0),"Yes",IF(AND('BR1'!$K$2="ACTIVE",'BR1'!N144&gt;0),"Yes",IF(AND('ORIGINAL BUDGET'!$K$2="ACTIVE",'ORIGINAL BUDGET'!N144&gt;0),"Yes",""))))</f>
        <v/>
      </c>
      <c r="AC144" s="325"/>
      <c r="AD144" s="325" t="str">
        <f>IF(AND('BR3'!$K$2="ACTIVE",'BR3'!P144&gt;0),"Yes",IF(AND('BR2'!$K$2="ACTIVE",'BR2'!P144&gt;0),"Yes",IF(AND('BR1'!$K$2="ACTIVE",'BR1'!P144&gt;0),"Yes",IF(AND('ORIGINAL BUDGET'!$K$2="ACTIVE",'ORIGINAL BUDGET'!P144&gt;0),"Yes",""))))</f>
        <v/>
      </c>
      <c r="AE144" s="325"/>
      <c r="AF144" s="325" t="str">
        <f>IF(AND('BR3'!$K$2="ACTIVE",'BR3'!R144&gt;0),"Yes",IF(AND('BR2'!$K$2="ACTIVE",'BR2'!R144&gt;0),"Yes",IF(AND('BR1'!$K$2="ACTIVE",'BR1'!R144&gt;0),"Yes",IF(AND('ORIGINAL BUDGET'!$K$2="ACTIVE",'ORIGINAL BUDGET'!R144&gt;0),"Yes",""))))</f>
        <v/>
      </c>
      <c r="AG144" s="325"/>
      <c r="AH144" s="493" t="str">
        <f>IF(AND('BR3'!$K$2="ACTIVE",'BR3'!T144&gt;0),"Yes",IF(AND('BR2'!$K$2="ACTIVE",'BR2'!T144&gt;0),"Yes",IF(AND('BR1'!$K$2="ACTIVE",'BR1'!T144&gt;0),"Yes",IF(AND('ORIGINAL BUDGET'!$K$2="ACTIVE",'ORIGINAL BUDGET'!T144&gt;0),"Yes",""))))</f>
        <v/>
      </c>
      <c r="AI144" s="500"/>
      <c r="AK144" s="221"/>
      <c r="AL144" s="221"/>
      <c r="AM144" s="221"/>
      <c r="AN144" s="221"/>
      <c r="AO144" s="221"/>
      <c r="AP144" s="221"/>
      <c r="AQ144" s="221"/>
      <c r="AR144" s="57"/>
      <c r="AU144" s="2"/>
      <c r="AV144" s="2"/>
      <c r="AW144" s="2"/>
      <c r="AX144" s="2"/>
      <c r="AY144" s="1104"/>
    </row>
    <row r="145" spans="1:51" ht="23.25" hidden="1" customHeight="1">
      <c r="A145" s="122">
        <v>9</v>
      </c>
      <c r="B145" s="1726">
        <f>IF($L$2="","",IF($L$2="ORIGINAL",'ORIGINAL BUDGET'!$B145,IF($L$2="BR1",'BR1'!$B145,IF($L$2="BR2",'BR2'!$B145,IF($L$2="BR3",'BR3'!$B145)))))</f>
        <v>0</v>
      </c>
      <c r="C145" s="1727">
        <f>IF($L$2="","",IF($L$2="ORIGINAL",'ORIGINAL BUDGET'!$B145,IF($L$2="BR1",'BR1'!$B145,IF($L$2="BR2",'BR2'!$B145,IF($L$2="BR3",'BR3'!$B145)))))</f>
        <v>0</v>
      </c>
      <c r="D145" s="1727">
        <f>IF($L$2="","",IF($L$2="ORIGINAL",'ORIGINAL BUDGET'!$B145,IF($L$2="BR1",'BR1'!$B145,IF($L$2="BR2",'BR2'!$B145,IF($L$2="BR3",'BR3'!$B145)))))</f>
        <v>0</v>
      </c>
      <c r="E145" s="1727">
        <f>IF($L$2="","",IF($L$2="ORIGINAL",'ORIGINAL BUDGET'!$B145,IF($L$2="BR1",'BR1'!$B145,IF($L$2="BR2",'BR2'!$B145,IF($L$2="BR3",'BR3'!$B145)))))</f>
        <v>0</v>
      </c>
      <c r="F145" s="617"/>
      <c r="G145" s="847" t="str">
        <f t="shared" si="54"/>
        <v/>
      </c>
      <c r="H145" s="810">
        <f t="shared" si="55"/>
        <v>0</v>
      </c>
      <c r="I145" s="840"/>
      <c r="J145" s="810">
        <f t="shared" si="59"/>
        <v>0</v>
      </c>
      <c r="K145" s="842"/>
      <c r="L145" s="810">
        <f t="shared" si="60"/>
        <v>0</v>
      </c>
      <c r="M145" s="842"/>
      <c r="N145" s="810">
        <f t="shared" si="61"/>
        <v>0</v>
      </c>
      <c r="O145" s="842"/>
      <c r="P145" s="810">
        <f t="shared" si="62"/>
        <v>0</v>
      </c>
      <c r="Q145" s="842"/>
      <c r="R145" s="810">
        <f t="shared" si="56"/>
        <v>0</v>
      </c>
      <c r="S145" s="842"/>
      <c r="T145" s="810">
        <f t="shared" si="57"/>
        <v>0</v>
      </c>
      <c r="U145" s="410"/>
      <c r="V145" s="492" t="str">
        <f>IF(AND('BR3'!$K$2="ACTIVE",'BR3'!H145&gt;0),"Yes",IF(AND('BR2'!$K$2="ACTIVE",'BR2'!H145&gt;0),"Yes",IF(AND('BR1'!$K$2="ACTIVE",'BR1'!H145&gt;0),"Yes",IF(AND('ORIGINAL BUDGET'!$K$2="ACTIVE",'ORIGINAL BUDGET'!H145&gt;0),"Yes",""))))</f>
        <v/>
      </c>
      <c r="W145" s="325" t="str">
        <f t="shared" si="58"/>
        <v/>
      </c>
      <c r="X145" s="325" t="str">
        <f>IF(AND('BR3'!$K$2="ACTIVE",'BR3'!J145&gt;0),"Yes",IF(AND('BR2'!$K$2="ACTIVE",'BR2'!J145&gt;0),"Yes",IF(AND('BR1'!$K$2="ACTIVE",'BR1'!J145&gt;0),"Yes",IF(AND('ORIGINAL BUDGET'!$K$2="ACTIVE",'ORIGINAL BUDGET'!J145&gt;0),"Yes",""))))</f>
        <v/>
      </c>
      <c r="Y145" s="325"/>
      <c r="Z145" s="325" t="str">
        <f>IF(AND('BR3'!$K$2="ACTIVE",'BR3'!L145&gt;0),"Yes",IF(AND('BR2'!$K$2="ACTIVE",'BR2'!L145&gt;0),"Yes",IF(AND('BR1'!$K$2="ACTIVE",'BR1'!L145&gt;0),"Yes",IF(AND('ORIGINAL BUDGET'!$K$2="ACTIVE",'ORIGINAL BUDGET'!L145&gt;0),"Yes",""))))</f>
        <v/>
      </c>
      <c r="AA145" s="325"/>
      <c r="AB145" s="325" t="str">
        <f>IF(AND('BR3'!$K$2="ACTIVE",'BR3'!N145&gt;0),"Yes",IF(AND('BR2'!$K$2="ACTIVE",'BR2'!N145&gt;0),"Yes",IF(AND('BR1'!$K$2="ACTIVE",'BR1'!N145&gt;0),"Yes",IF(AND('ORIGINAL BUDGET'!$K$2="ACTIVE",'ORIGINAL BUDGET'!N145&gt;0),"Yes",""))))</f>
        <v/>
      </c>
      <c r="AC145" s="325"/>
      <c r="AD145" s="325" t="str">
        <f>IF(AND('BR3'!$K$2="ACTIVE",'BR3'!P145&gt;0),"Yes",IF(AND('BR2'!$K$2="ACTIVE",'BR2'!P145&gt;0),"Yes",IF(AND('BR1'!$K$2="ACTIVE",'BR1'!P145&gt;0),"Yes",IF(AND('ORIGINAL BUDGET'!$K$2="ACTIVE",'ORIGINAL BUDGET'!P145&gt;0),"Yes",""))))</f>
        <v/>
      </c>
      <c r="AE145" s="325"/>
      <c r="AF145" s="325" t="str">
        <f>IF(AND('BR3'!$K$2="ACTIVE",'BR3'!R145&gt;0),"Yes",IF(AND('BR2'!$K$2="ACTIVE",'BR2'!R145&gt;0),"Yes",IF(AND('BR1'!$K$2="ACTIVE",'BR1'!R145&gt;0),"Yes",IF(AND('ORIGINAL BUDGET'!$K$2="ACTIVE",'ORIGINAL BUDGET'!R145&gt;0),"Yes",""))))</f>
        <v/>
      </c>
      <c r="AG145" s="325"/>
      <c r="AH145" s="493" t="str">
        <f>IF(AND('BR3'!$K$2="ACTIVE",'BR3'!T145&gt;0),"Yes",IF(AND('BR2'!$K$2="ACTIVE",'BR2'!T145&gt;0),"Yes",IF(AND('BR1'!$K$2="ACTIVE",'BR1'!T145&gt;0),"Yes",IF(AND('ORIGINAL BUDGET'!$K$2="ACTIVE",'ORIGINAL BUDGET'!T145&gt;0),"Yes",""))))</f>
        <v/>
      </c>
      <c r="AI145" s="500"/>
      <c r="AK145" s="221"/>
      <c r="AL145" s="221"/>
      <c r="AM145" s="221"/>
      <c r="AN145" s="221"/>
      <c r="AO145" s="221"/>
      <c r="AP145" s="221"/>
      <c r="AQ145" s="221"/>
      <c r="AR145" s="57"/>
      <c r="AU145" s="2"/>
      <c r="AV145" s="2"/>
      <c r="AW145" s="2"/>
      <c r="AX145" s="2"/>
      <c r="AY145" s="1104"/>
    </row>
    <row r="146" spans="1:51" ht="23.25" hidden="1" customHeight="1">
      <c r="A146" s="122">
        <v>10</v>
      </c>
      <c r="B146" s="1726">
        <f>IF($L$2="","",IF($L$2="ORIGINAL",'ORIGINAL BUDGET'!$B146,IF($L$2="BR1",'BR1'!$B146,IF($L$2="BR2",'BR2'!$B146,IF($L$2="BR3",'BR3'!$B146)))))</f>
        <v>0</v>
      </c>
      <c r="C146" s="1727">
        <f>IF($L$2="","",IF($L$2="ORIGINAL",'ORIGINAL BUDGET'!$B146,IF($L$2="BR1",'BR1'!$B146,IF($L$2="BR2",'BR2'!$B146,IF($L$2="BR3",'BR3'!$B146)))))</f>
        <v>0</v>
      </c>
      <c r="D146" s="1727">
        <f>IF($L$2="","",IF($L$2="ORIGINAL",'ORIGINAL BUDGET'!$B146,IF($L$2="BR1",'BR1'!$B146,IF($L$2="BR2",'BR2'!$B146,IF($L$2="BR3",'BR3'!$B146)))))</f>
        <v>0</v>
      </c>
      <c r="E146" s="1727">
        <f>IF($L$2="","",IF($L$2="ORIGINAL",'ORIGINAL BUDGET'!$B146,IF($L$2="BR1",'BR1'!$B146,IF($L$2="BR2",'BR2'!$B146,IF($L$2="BR3",'BR3'!$B146)))))</f>
        <v>0</v>
      </c>
      <c r="F146" s="617"/>
      <c r="G146" s="847" t="str">
        <f t="shared" si="54"/>
        <v/>
      </c>
      <c r="H146" s="810">
        <f t="shared" si="55"/>
        <v>0</v>
      </c>
      <c r="I146" s="840"/>
      <c r="J146" s="810">
        <f t="shared" si="59"/>
        <v>0</v>
      </c>
      <c r="K146" s="842"/>
      <c r="L146" s="810">
        <f t="shared" si="60"/>
        <v>0</v>
      </c>
      <c r="M146" s="842"/>
      <c r="N146" s="810">
        <f t="shared" si="61"/>
        <v>0</v>
      </c>
      <c r="O146" s="842"/>
      <c r="P146" s="810">
        <f t="shared" si="62"/>
        <v>0</v>
      </c>
      <c r="Q146" s="842"/>
      <c r="R146" s="810">
        <f t="shared" si="56"/>
        <v>0</v>
      </c>
      <c r="S146" s="842"/>
      <c r="T146" s="810">
        <f t="shared" si="57"/>
        <v>0</v>
      </c>
      <c r="U146" s="410"/>
      <c r="V146" s="492" t="str">
        <f>IF(AND('BR3'!$K$2="ACTIVE",'BR3'!H146&gt;0),"Yes",IF(AND('BR2'!$K$2="ACTIVE",'BR2'!H146&gt;0),"Yes",IF(AND('BR1'!$K$2="ACTIVE",'BR1'!H146&gt;0),"Yes",IF(AND('ORIGINAL BUDGET'!$K$2="ACTIVE",'ORIGINAL BUDGET'!H146&gt;0),"Yes",""))))</f>
        <v/>
      </c>
      <c r="W146" s="325" t="str">
        <f t="shared" si="58"/>
        <v/>
      </c>
      <c r="X146" s="325" t="str">
        <f>IF(AND('BR3'!$K$2="ACTIVE",'BR3'!J146&gt;0),"Yes",IF(AND('BR2'!$K$2="ACTIVE",'BR2'!J146&gt;0),"Yes",IF(AND('BR1'!$K$2="ACTIVE",'BR1'!J146&gt;0),"Yes",IF(AND('ORIGINAL BUDGET'!$K$2="ACTIVE",'ORIGINAL BUDGET'!J146&gt;0),"Yes",""))))</f>
        <v/>
      </c>
      <c r="Y146" s="325"/>
      <c r="Z146" s="325" t="str">
        <f>IF(AND('BR3'!$K$2="ACTIVE",'BR3'!L146&gt;0),"Yes",IF(AND('BR2'!$K$2="ACTIVE",'BR2'!L146&gt;0),"Yes",IF(AND('BR1'!$K$2="ACTIVE",'BR1'!L146&gt;0),"Yes",IF(AND('ORIGINAL BUDGET'!$K$2="ACTIVE",'ORIGINAL BUDGET'!L146&gt;0),"Yes",""))))</f>
        <v/>
      </c>
      <c r="AA146" s="325"/>
      <c r="AB146" s="325" t="str">
        <f>IF(AND('BR3'!$K$2="ACTIVE",'BR3'!N146&gt;0),"Yes",IF(AND('BR2'!$K$2="ACTIVE",'BR2'!N146&gt;0),"Yes",IF(AND('BR1'!$K$2="ACTIVE",'BR1'!N146&gt;0),"Yes",IF(AND('ORIGINAL BUDGET'!$K$2="ACTIVE",'ORIGINAL BUDGET'!N146&gt;0),"Yes",""))))</f>
        <v/>
      </c>
      <c r="AC146" s="325"/>
      <c r="AD146" s="325" t="str">
        <f>IF(AND('BR3'!$K$2="ACTIVE",'BR3'!P146&gt;0),"Yes",IF(AND('BR2'!$K$2="ACTIVE",'BR2'!P146&gt;0),"Yes",IF(AND('BR1'!$K$2="ACTIVE",'BR1'!P146&gt;0),"Yes",IF(AND('ORIGINAL BUDGET'!$K$2="ACTIVE",'ORIGINAL BUDGET'!P146&gt;0),"Yes",""))))</f>
        <v/>
      </c>
      <c r="AE146" s="325"/>
      <c r="AF146" s="325" t="str">
        <f>IF(AND('BR3'!$K$2="ACTIVE",'BR3'!R146&gt;0),"Yes",IF(AND('BR2'!$K$2="ACTIVE",'BR2'!R146&gt;0),"Yes",IF(AND('BR1'!$K$2="ACTIVE",'BR1'!R146&gt;0),"Yes",IF(AND('ORIGINAL BUDGET'!$K$2="ACTIVE",'ORIGINAL BUDGET'!R146&gt;0),"Yes",""))))</f>
        <v/>
      </c>
      <c r="AG146" s="325"/>
      <c r="AH146" s="493" t="str">
        <f>IF(AND('BR3'!$K$2="ACTIVE",'BR3'!T146&gt;0),"Yes",IF(AND('BR2'!$K$2="ACTIVE",'BR2'!T146&gt;0),"Yes",IF(AND('BR1'!$K$2="ACTIVE",'BR1'!T146&gt;0),"Yes",IF(AND('ORIGINAL BUDGET'!$K$2="ACTIVE",'ORIGINAL BUDGET'!T146&gt;0),"Yes",""))))</f>
        <v/>
      </c>
      <c r="AI146" s="500"/>
      <c r="AK146" s="221"/>
      <c r="AL146" s="221"/>
      <c r="AM146" s="221"/>
      <c r="AN146" s="221"/>
      <c r="AO146" s="221"/>
      <c r="AP146" s="221"/>
      <c r="AQ146" s="221"/>
      <c r="AR146" s="57"/>
      <c r="AU146" s="2"/>
      <c r="AV146" s="2"/>
      <c r="AW146" s="2"/>
      <c r="AX146" s="2"/>
      <c r="AY146" s="1104"/>
    </row>
    <row r="147" spans="1:51" ht="23.25" hidden="1" customHeight="1">
      <c r="A147" s="122">
        <v>11</v>
      </c>
      <c r="B147" s="1726">
        <f>IF($L$2="","",IF($L$2="ORIGINAL",'ORIGINAL BUDGET'!$B147,IF($L$2="BR1",'BR1'!$B147,IF($L$2="BR2",'BR2'!$B147,IF($L$2="BR3",'BR3'!$B147)))))</f>
        <v>0</v>
      </c>
      <c r="C147" s="1727">
        <f>IF($L$2="","",IF($L$2="ORIGINAL",'ORIGINAL BUDGET'!$B147,IF($L$2="BR1",'BR1'!$B147,IF($L$2="BR2",'BR2'!$B147,IF($L$2="BR3",'BR3'!$B147)))))</f>
        <v>0</v>
      </c>
      <c r="D147" s="1727">
        <f>IF($L$2="","",IF($L$2="ORIGINAL",'ORIGINAL BUDGET'!$B147,IF($L$2="BR1",'BR1'!$B147,IF($L$2="BR2",'BR2'!$B147,IF($L$2="BR3",'BR3'!$B147)))))</f>
        <v>0</v>
      </c>
      <c r="E147" s="1727">
        <f>IF($L$2="","",IF($L$2="ORIGINAL",'ORIGINAL BUDGET'!$B147,IF($L$2="BR1",'BR1'!$B147,IF($L$2="BR2",'BR2'!$B147,IF($L$2="BR3",'BR3'!$B147)))))</f>
        <v>0</v>
      </c>
      <c r="F147" s="617"/>
      <c r="G147" s="847" t="str">
        <f t="shared" si="54"/>
        <v/>
      </c>
      <c r="H147" s="810">
        <f t="shared" si="55"/>
        <v>0</v>
      </c>
      <c r="I147" s="840"/>
      <c r="J147" s="810">
        <f t="shared" si="59"/>
        <v>0</v>
      </c>
      <c r="K147" s="842"/>
      <c r="L147" s="810">
        <f t="shared" si="60"/>
        <v>0</v>
      </c>
      <c r="M147" s="842"/>
      <c r="N147" s="810">
        <f t="shared" si="61"/>
        <v>0</v>
      </c>
      <c r="O147" s="842"/>
      <c r="P147" s="810">
        <f t="shared" si="62"/>
        <v>0</v>
      </c>
      <c r="Q147" s="842"/>
      <c r="R147" s="810">
        <f t="shared" si="56"/>
        <v>0</v>
      </c>
      <c r="S147" s="842"/>
      <c r="T147" s="810">
        <f t="shared" si="57"/>
        <v>0</v>
      </c>
      <c r="U147" s="410"/>
      <c r="V147" s="492" t="str">
        <f>IF(AND('BR3'!$K$2="ACTIVE",'BR3'!H147&gt;0),"Yes",IF(AND('BR2'!$K$2="ACTIVE",'BR2'!H147&gt;0),"Yes",IF(AND('BR1'!$K$2="ACTIVE",'BR1'!H147&gt;0),"Yes",IF(AND('ORIGINAL BUDGET'!$K$2="ACTIVE",'ORIGINAL BUDGET'!H147&gt;0),"Yes",""))))</f>
        <v/>
      </c>
      <c r="W147" s="325" t="str">
        <f t="shared" si="58"/>
        <v/>
      </c>
      <c r="X147" s="325" t="str">
        <f>IF(AND('BR3'!$K$2="ACTIVE",'BR3'!J147&gt;0),"Yes",IF(AND('BR2'!$K$2="ACTIVE",'BR2'!J147&gt;0),"Yes",IF(AND('BR1'!$K$2="ACTIVE",'BR1'!J147&gt;0),"Yes",IF(AND('ORIGINAL BUDGET'!$K$2="ACTIVE",'ORIGINAL BUDGET'!J147&gt;0),"Yes",""))))</f>
        <v/>
      </c>
      <c r="Y147" s="325"/>
      <c r="Z147" s="325" t="str">
        <f>IF(AND('BR3'!$K$2="ACTIVE",'BR3'!L147&gt;0),"Yes",IF(AND('BR2'!$K$2="ACTIVE",'BR2'!L147&gt;0),"Yes",IF(AND('BR1'!$K$2="ACTIVE",'BR1'!L147&gt;0),"Yes",IF(AND('ORIGINAL BUDGET'!$K$2="ACTIVE",'ORIGINAL BUDGET'!L147&gt;0),"Yes",""))))</f>
        <v/>
      </c>
      <c r="AA147" s="325"/>
      <c r="AB147" s="325" t="str">
        <f>IF(AND('BR3'!$K$2="ACTIVE",'BR3'!N147&gt;0),"Yes",IF(AND('BR2'!$K$2="ACTIVE",'BR2'!N147&gt;0),"Yes",IF(AND('BR1'!$K$2="ACTIVE",'BR1'!N147&gt;0),"Yes",IF(AND('ORIGINAL BUDGET'!$K$2="ACTIVE",'ORIGINAL BUDGET'!N147&gt;0),"Yes",""))))</f>
        <v/>
      </c>
      <c r="AC147" s="325"/>
      <c r="AD147" s="325" t="str">
        <f>IF(AND('BR3'!$K$2="ACTIVE",'BR3'!P147&gt;0),"Yes",IF(AND('BR2'!$K$2="ACTIVE",'BR2'!P147&gt;0),"Yes",IF(AND('BR1'!$K$2="ACTIVE",'BR1'!P147&gt;0),"Yes",IF(AND('ORIGINAL BUDGET'!$K$2="ACTIVE",'ORIGINAL BUDGET'!P147&gt;0),"Yes",""))))</f>
        <v/>
      </c>
      <c r="AE147" s="325"/>
      <c r="AF147" s="325" t="str">
        <f>IF(AND('BR3'!$K$2="ACTIVE",'BR3'!R147&gt;0),"Yes",IF(AND('BR2'!$K$2="ACTIVE",'BR2'!R147&gt;0),"Yes",IF(AND('BR1'!$K$2="ACTIVE",'BR1'!R147&gt;0),"Yes",IF(AND('ORIGINAL BUDGET'!$K$2="ACTIVE",'ORIGINAL BUDGET'!R147&gt;0),"Yes",""))))</f>
        <v/>
      </c>
      <c r="AG147" s="325"/>
      <c r="AH147" s="493" t="str">
        <f>IF(AND('BR3'!$K$2="ACTIVE",'BR3'!T147&gt;0),"Yes",IF(AND('BR2'!$K$2="ACTIVE",'BR2'!T147&gt;0),"Yes",IF(AND('BR1'!$K$2="ACTIVE",'BR1'!T147&gt;0),"Yes",IF(AND('ORIGINAL BUDGET'!$K$2="ACTIVE",'ORIGINAL BUDGET'!T147&gt;0),"Yes",""))))</f>
        <v/>
      </c>
      <c r="AI147" s="500"/>
      <c r="AK147" s="221"/>
      <c r="AL147" s="221"/>
      <c r="AM147" s="221"/>
      <c r="AN147" s="221"/>
      <c r="AO147" s="221"/>
      <c r="AP147" s="221"/>
      <c r="AQ147" s="221"/>
      <c r="AR147" s="57"/>
      <c r="AU147" s="2"/>
      <c r="AV147" s="2"/>
      <c r="AW147" s="2"/>
      <c r="AX147" s="2"/>
      <c r="AY147" s="1104"/>
    </row>
    <row r="148" spans="1:51" ht="23.25" hidden="1" customHeight="1">
      <c r="A148" s="122">
        <v>12</v>
      </c>
      <c r="B148" s="1726">
        <f>IF($L$2="","",IF($L$2="ORIGINAL",'ORIGINAL BUDGET'!$B148,IF($L$2="BR1",'BR1'!$B148,IF($L$2="BR2",'BR2'!$B148,IF($L$2="BR3",'BR3'!$B148)))))</f>
        <v>0</v>
      </c>
      <c r="C148" s="1727">
        <f>IF($L$2="","",IF($L$2="ORIGINAL",'ORIGINAL BUDGET'!$B148,IF($L$2="BR1",'BR1'!$B148,IF($L$2="BR2",'BR2'!$B148,IF($L$2="BR3",'BR3'!$B148)))))</f>
        <v>0</v>
      </c>
      <c r="D148" s="1727">
        <f>IF($L$2="","",IF($L$2="ORIGINAL",'ORIGINAL BUDGET'!$B148,IF($L$2="BR1",'BR1'!$B148,IF($L$2="BR2",'BR2'!$B148,IF($L$2="BR3",'BR3'!$B148)))))</f>
        <v>0</v>
      </c>
      <c r="E148" s="1727">
        <f>IF($L$2="","",IF($L$2="ORIGINAL",'ORIGINAL BUDGET'!$B148,IF($L$2="BR1",'BR1'!$B148,IF($L$2="BR2",'BR2'!$B148,IF($L$2="BR3",'BR3'!$B148)))))</f>
        <v>0</v>
      </c>
      <c r="F148" s="617"/>
      <c r="G148" s="847" t="str">
        <f t="shared" si="54"/>
        <v/>
      </c>
      <c r="H148" s="810">
        <f t="shared" si="55"/>
        <v>0</v>
      </c>
      <c r="I148" s="840"/>
      <c r="J148" s="810">
        <f t="shared" si="59"/>
        <v>0</v>
      </c>
      <c r="K148" s="842"/>
      <c r="L148" s="810">
        <f t="shared" si="60"/>
        <v>0</v>
      </c>
      <c r="M148" s="842"/>
      <c r="N148" s="810">
        <f t="shared" si="61"/>
        <v>0</v>
      </c>
      <c r="O148" s="842"/>
      <c r="P148" s="810">
        <f t="shared" si="62"/>
        <v>0</v>
      </c>
      <c r="Q148" s="842"/>
      <c r="R148" s="810">
        <f t="shared" si="56"/>
        <v>0</v>
      </c>
      <c r="S148" s="842"/>
      <c r="T148" s="810">
        <f t="shared" si="57"/>
        <v>0</v>
      </c>
      <c r="U148" s="410"/>
      <c r="V148" s="492" t="str">
        <f>IF(AND('BR3'!$K$2="ACTIVE",'BR3'!H148&gt;0),"Yes",IF(AND('BR2'!$K$2="ACTIVE",'BR2'!H148&gt;0),"Yes",IF(AND('BR1'!$K$2="ACTIVE",'BR1'!H148&gt;0),"Yes",IF(AND('ORIGINAL BUDGET'!$K$2="ACTIVE",'ORIGINAL BUDGET'!H148&gt;0),"Yes",""))))</f>
        <v/>
      </c>
      <c r="W148" s="325" t="str">
        <f t="shared" si="58"/>
        <v/>
      </c>
      <c r="X148" s="325" t="str">
        <f>IF(AND('BR3'!$K$2="ACTIVE",'BR3'!J148&gt;0),"Yes",IF(AND('BR2'!$K$2="ACTIVE",'BR2'!J148&gt;0),"Yes",IF(AND('BR1'!$K$2="ACTIVE",'BR1'!J148&gt;0),"Yes",IF(AND('ORIGINAL BUDGET'!$K$2="ACTIVE",'ORIGINAL BUDGET'!J148&gt;0),"Yes",""))))</f>
        <v/>
      </c>
      <c r="Y148" s="325"/>
      <c r="Z148" s="325" t="str">
        <f>IF(AND('BR3'!$K$2="ACTIVE",'BR3'!L148&gt;0),"Yes",IF(AND('BR2'!$K$2="ACTIVE",'BR2'!L148&gt;0),"Yes",IF(AND('BR1'!$K$2="ACTIVE",'BR1'!L148&gt;0),"Yes",IF(AND('ORIGINAL BUDGET'!$K$2="ACTIVE",'ORIGINAL BUDGET'!L148&gt;0),"Yes",""))))</f>
        <v/>
      </c>
      <c r="AA148" s="325"/>
      <c r="AB148" s="325" t="str">
        <f>IF(AND('BR3'!$K$2="ACTIVE",'BR3'!N148&gt;0),"Yes",IF(AND('BR2'!$K$2="ACTIVE",'BR2'!N148&gt;0),"Yes",IF(AND('BR1'!$K$2="ACTIVE",'BR1'!N148&gt;0),"Yes",IF(AND('ORIGINAL BUDGET'!$K$2="ACTIVE",'ORIGINAL BUDGET'!N148&gt;0),"Yes",""))))</f>
        <v/>
      </c>
      <c r="AC148" s="325"/>
      <c r="AD148" s="325" t="str">
        <f>IF(AND('BR3'!$K$2="ACTIVE",'BR3'!P148&gt;0),"Yes",IF(AND('BR2'!$K$2="ACTIVE",'BR2'!P148&gt;0),"Yes",IF(AND('BR1'!$K$2="ACTIVE",'BR1'!P148&gt;0),"Yes",IF(AND('ORIGINAL BUDGET'!$K$2="ACTIVE",'ORIGINAL BUDGET'!P148&gt;0),"Yes",""))))</f>
        <v/>
      </c>
      <c r="AE148" s="325"/>
      <c r="AF148" s="325" t="str">
        <f>IF(AND('BR3'!$K$2="ACTIVE",'BR3'!R148&gt;0),"Yes",IF(AND('BR2'!$K$2="ACTIVE",'BR2'!R148&gt;0),"Yes",IF(AND('BR1'!$K$2="ACTIVE",'BR1'!R148&gt;0),"Yes",IF(AND('ORIGINAL BUDGET'!$K$2="ACTIVE",'ORIGINAL BUDGET'!R148&gt;0),"Yes",""))))</f>
        <v/>
      </c>
      <c r="AG148" s="325"/>
      <c r="AH148" s="493" t="str">
        <f>IF(AND('BR3'!$K$2="ACTIVE",'BR3'!T148&gt;0),"Yes",IF(AND('BR2'!$K$2="ACTIVE",'BR2'!T148&gt;0),"Yes",IF(AND('BR1'!$K$2="ACTIVE",'BR1'!T148&gt;0),"Yes",IF(AND('ORIGINAL BUDGET'!$K$2="ACTIVE",'ORIGINAL BUDGET'!T148&gt;0),"Yes",""))))</f>
        <v/>
      </c>
      <c r="AI148" s="500"/>
      <c r="AK148" s="221"/>
      <c r="AL148" s="221"/>
      <c r="AM148" s="221"/>
      <c r="AN148" s="221"/>
      <c r="AO148" s="221"/>
      <c r="AP148" s="221"/>
      <c r="AQ148" s="221"/>
      <c r="AR148" s="57"/>
      <c r="AU148" s="2"/>
      <c r="AV148" s="2"/>
      <c r="AW148" s="2"/>
      <c r="AX148" s="2"/>
      <c r="AY148" s="1104"/>
    </row>
    <row r="149" spans="1:51" ht="23.25" hidden="1" customHeight="1">
      <c r="A149" s="122">
        <v>13</v>
      </c>
      <c r="B149" s="1726">
        <f>IF($L$2="","",IF($L$2="ORIGINAL",'ORIGINAL BUDGET'!$B149,IF($L$2="BR1",'BR1'!$B149,IF($L$2="BR2",'BR2'!$B149,IF($L$2="BR3",'BR3'!$B149)))))</f>
        <v>0</v>
      </c>
      <c r="C149" s="1727">
        <f>IF($L$2="","",IF($L$2="ORIGINAL",'ORIGINAL BUDGET'!$B149,IF($L$2="BR1",'BR1'!$B149,IF($L$2="BR2",'BR2'!$B149,IF($L$2="BR3",'BR3'!$B149)))))</f>
        <v>0</v>
      </c>
      <c r="D149" s="1727">
        <f>IF($L$2="","",IF($L$2="ORIGINAL",'ORIGINAL BUDGET'!$B149,IF($L$2="BR1",'BR1'!$B149,IF($L$2="BR2",'BR2'!$B149,IF($L$2="BR3",'BR3'!$B149)))))</f>
        <v>0</v>
      </c>
      <c r="E149" s="1728">
        <f>IF($L$2="","",IF($L$2="ORIGINAL",'ORIGINAL BUDGET'!$B149,IF($L$2="BR1",'BR1'!$B149,IF($L$2="BR2",'BR2'!$B149,IF($L$2="BR3",'BR3'!$B149)))))</f>
        <v>0</v>
      </c>
      <c r="F149" s="617"/>
      <c r="G149" s="847" t="str">
        <f t="shared" si="54"/>
        <v/>
      </c>
      <c r="H149" s="810">
        <f t="shared" si="55"/>
        <v>0</v>
      </c>
      <c r="I149" s="840"/>
      <c r="J149" s="810">
        <f t="shared" si="59"/>
        <v>0</v>
      </c>
      <c r="K149" s="842"/>
      <c r="L149" s="810">
        <f t="shared" si="60"/>
        <v>0</v>
      </c>
      <c r="M149" s="842"/>
      <c r="N149" s="810">
        <f t="shared" si="61"/>
        <v>0</v>
      </c>
      <c r="O149" s="842"/>
      <c r="P149" s="810">
        <f t="shared" si="62"/>
        <v>0</v>
      </c>
      <c r="Q149" s="842"/>
      <c r="R149" s="810">
        <f t="shared" si="56"/>
        <v>0</v>
      </c>
      <c r="S149" s="842"/>
      <c r="T149" s="810">
        <f t="shared" si="57"/>
        <v>0</v>
      </c>
      <c r="U149" s="410"/>
      <c r="V149" s="492" t="str">
        <f>IF(AND('BR3'!$K$2="ACTIVE",'BR3'!H149&gt;0),"Yes",IF(AND('BR2'!$K$2="ACTIVE",'BR2'!H149&gt;0),"Yes",IF(AND('BR1'!$K$2="ACTIVE",'BR1'!H149&gt;0),"Yes",IF(AND('ORIGINAL BUDGET'!$K$2="ACTIVE",'ORIGINAL BUDGET'!H149&gt;0),"Yes",""))))</f>
        <v/>
      </c>
      <c r="W149" s="325" t="str">
        <f t="shared" si="58"/>
        <v/>
      </c>
      <c r="X149" s="325" t="str">
        <f>IF(AND('BR3'!$K$2="ACTIVE",'BR3'!J149&gt;0),"Yes",IF(AND('BR2'!$K$2="ACTIVE",'BR2'!J149&gt;0),"Yes",IF(AND('BR1'!$K$2="ACTIVE",'BR1'!J149&gt;0),"Yes",IF(AND('ORIGINAL BUDGET'!$K$2="ACTIVE",'ORIGINAL BUDGET'!J149&gt;0),"Yes",""))))</f>
        <v/>
      </c>
      <c r="Y149" s="325"/>
      <c r="Z149" s="325" t="str">
        <f>IF(AND('BR3'!$K$2="ACTIVE",'BR3'!L149&gt;0),"Yes",IF(AND('BR2'!$K$2="ACTIVE",'BR2'!L149&gt;0),"Yes",IF(AND('BR1'!$K$2="ACTIVE",'BR1'!L149&gt;0),"Yes",IF(AND('ORIGINAL BUDGET'!$K$2="ACTIVE",'ORIGINAL BUDGET'!L149&gt;0),"Yes",""))))</f>
        <v/>
      </c>
      <c r="AA149" s="325"/>
      <c r="AB149" s="325" t="str">
        <f>IF(AND('BR3'!$K$2="ACTIVE",'BR3'!N149&gt;0),"Yes",IF(AND('BR2'!$K$2="ACTIVE",'BR2'!N149&gt;0),"Yes",IF(AND('BR1'!$K$2="ACTIVE",'BR1'!N149&gt;0),"Yes",IF(AND('ORIGINAL BUDGET'!$K$2="ACTIVE",'ORIGINAL BUDGET'!N149&gt;0),"Yes",""))))</f>
        <v/>
      </c>
      <c r="AC149" s="325"/>
      <c r="AD149" s="325" t="str">
        <f>IF(AND('BR3'!$K$2="ACTIVE",'BR3'!P149&gt;0),"Yes",IF(AND('BR2'!$K$2="ACTIVE",'BR2'!P149&gt;0),"Yes",IF(AND('BR1'!$K$2="ACTIVE",'BR1'!P149&gt;0),"Yes",IF(AND('ORIGINAL BUDGET'!$K$2="ACTIVE",'ORIGINAL BUDGET'!P149&gt;0),"Yes",""))))</f>
        <v/>
      </c>
      <c r="AE149" s="325"/>
      <c r="AF149" s="325" t="str">
        <f>IF(AND('BR3'!$K$2="ACTIVE",'BR3'!R149&gt;0),"Yes",IF(AND('BR2'!$K$2="ACTIVE",'BR2'!R149&gt;0),"Yes",IF(AND('BR1'!$K$2="ACTIVE",'BR1'!R149&gt;0),"Yes",IF(AND('ORIGINAL BUDGET'!$K$2="ACTIVE",'ORIGINAL BUDGET'!R149&gt;0),"Yes",""))))</f>
        <v/>
      </c>
      <c r="AG149" s="325"/>
      <c r="AH149" s="493" t="str">
        <f>IF(AND('BR3'!$K$2="ACTIVE",'BR3'!T149&gt;0),"Yes",IF(AND('BR2'!$K$2="ACTIVE",'BR2'!T149&gt;0),"Yes",IF(AND('BR1'!$K$2="ACTIVE",'BR1'!T149&gt;0),"Yes",IF(AND('ORIGINAL BUDGET'!$K$2="ACTIVE",'ORIGINAL BUDGET'!T149&gt;0),"Yes",""))))</f>
        <v/>
      </c>
      <c r="AI149" s="500"/>
      <c r="AK149" s="221"/>
      <c r="AL149" s="221"/>
      <c r="AM149" s="221"/>
      <c r="AN149" s="221"/>
      <c r="AO149" s="221"/>
      <c r="AP149" s="221"/>
      <c r="AQ149" s="221"/>
      <c r="AR149" s="57"/>
      <c r="AU149" s="2"/>
      <c r="AV149" s="2"/>
      <c r="AW149" s="2"/>
      <c r="AX149" s="2"/>
      <c r="AY149" s="1104"/>
    </row>
    <row r="150" spans="1:51" ht="23.25" hidden="1" customHeight="1">
      <c r="A150" s="122">
        <v>14</v>
      </c>
      <c r="B150" s="1726">
        <f>IF($L$2="","",IF($L$2="ORIGINAL",'ORIGINAL BUDGET'!$B150,IF($L$2="BR1",'BR1'!$B150,IF($L$2="BR2",'BR2'!$B150,IF($L$2="BR3",'BR3'!$B150)))))</f>
        <v>0</v>
      </c>
      <c r="C150" s="1727">
        <f>IF($L$2="","",IF($L$2="ORIGINAL",'ORIGINAL BUDGET'!$B150,IF($L$2="BR1",'BR1'!$B150,IF($L$2="BR2",'BR2'!$B150,IF($L$2="BR3",'BR3'!$B150)))))</f>
        <v>0</v>
      </c>
      <c r="D150" s="1727">
        <f>IF($L$2="","",IF($L$2="ORIGINAL",'ORIGINAL BUDGET'!$B150,IF($L$2="BR1",'BR1'!$B150,IF($L$2="BR2",'BR2'!$B150,IF($L$2="BR3",'BR3'!$B150)))))</f>
        <v>0</v>
      </c>
      <c r="E150" s="1728">
        <f>IF($L$2="","",IF($L$2="ORIGINAL",'ORIGINAL BUDGET'!$B150,IF($L$2="BR1",'BR1'!$B150,IF($L$2="BR2",'BR2'!$B150,IF($L$2="BR3",'BR3'!$B150)))))</f>
        <v>0</v>
      </c>
      <c r="F150" s="617"/>
      <c r="G150" s="847" t="str">
        <f t="shared" si="54"/>
        <v/>
      </c>
      <c r="H150" s="810">
        <f t="shared" si="55"/>
        <v>0</v>
      </c>
      <c r="I150" s="840"/>
      <c r="J150" s="810">
        <f t="shared" si="59"/>
        <v>0</v>
      </c>
      <c r="K150" s="842"/>
      <c r="L150" s="810">
        <f t="shared" si="60"/>
        <v>0</v>
      </c>
      <c r="M150" s="842"/>
      <c r="N150" s="810">
        <f t="shared" si="61"/>
        <v>0</v>
      </c>
      <c r="O150" s="842"/>
      <c r="P150" s="810">
        <f t="shared" si="62"/>
        <v>0</v>
      </c>
      <c r="Q150" s="842"/>
      <c r="R150" s="810">
        <f t="shared" si="56"/>
        <v>0</v>
      </c>
      <c r="S150" s="842"/>
      <c r="T150" s="810">
        <f t="shared" si="57"/>
        <v>0</v>
      </c>
      <c r="U150" s="410"/>
      <c r="V150" s="492" t="str">
        <f>IF(AND('BR3'!$K$2="ACTIVE",'BR3'!H150&gt;0),"Yes",IF(AND('BR2'!$K$2="ACTIVE",'BR2'!H150&gt;0),"Yes",IF(AND('BR1'!$K$2="ACTIVE",'BR1'!H150&gt;0),"Yes",IF(AND('ORIGINAL BUDGET'!$K$2="ACTIVE",'ORIGINAL BUDGET'!H150&gt;0),"Yes",""))))</f>
        <v/>
      </c>
      <c r="W150" s="325" t="str">
        <f t="shared" si="58"/>
        <v/>
      </c>
      <c r="X150" s="325" t="str">
        <f>IF(AND('BR3'!$K$2="ACTIVE",'BR3'!J150&gt;0),"Yes",IF(AND('BR2'!$K$2="ACTIVE",'BR2'!J150&gt;0),"Yes",IF(AND('BR1'!$K$2="ACTIVE",'BR1'!J150&gt;0),"Yes",IF(AND('ORIGINAL BUDGET'!$K$2="ACTIVE",'ORIGINAL BUDGET'!J150&gt;0),"Yes",""))))</f>
        <v/>
      </c>
      <c r="Y150" s="325"/>
      <c r="Z150" s="325" t="str">
        <f>IF(AND('BR3'!$K$2="ACTIVE",'BR3'!L150&gt;0),"Yes",IF(AND('BR2'!$K$2="ACTIVE",'BR2'!L150&gt;0),"Yes",IF(AND('BR1'!$K$2="ACTIVE",'BR1'!L150&gt;0),"Yes",IF(AND('ORIGINAL BUDGET'!$K$2="ACTIVE",'ORIGINAL BUDGET'!L150&gt;0),"Yes",""))))</f>
        <v/>
      </c>
      <c r="AA150" s="325"/>
      <c r="AB150" s="325" t="str">
        <f>IF(AND('BR3'!$K$2="ACTIVE",'BR3'!N150&gt;0),"Yes",IF(AND('BR2'!$K$2="ACTIVE",'BR2'!N150&gt;0),"Yes",IF(AND('BR1'!$K$2="ACTIVE",'BR1'!N150&gt;0),"Yes",IF(AND('ORIGINAL BUDGET'!$K$2="ACTIVE",'ORIGINAL BUDGET'!N150&gt;0),"Yes",""))))</f>
        <v/>
      </c>
      <c r="AC150" s="325"/>
      <c r="AD150" s="325" t="str">
        <f>IF(AND('BR3'!$K$2="ACTIVE",'BR3'!P150&gt;0),"Yes",IF(AND('BR2'!$K$2="ACTIVE",'BR2'!P150&gt;0),"Yes",IF(AND('BR1'!$K$2="ACTIVE",'BR1'!P150&gt;0),"Yes",IF(AND('ORIGINAL BUDGET'!$K$2="ACTIVE",'ORIGINAL BUDGET'!P150&gt;0),"Yes",""))))</f>
        <v/>
      </c>
      <c r="AE150" s="325"/>
      <c r="AF150" s="325" t="str">
        <f>IF(AND('BR3'!$K$2="ACTIVE",'BR3'!R150&gt;0),"Yes",IF(AND('BR2'!$K$2="ACTIVE",'BR2'!R150&gt;0),"Yes",IF(AND('BR1'!$K$2="ACTIVE",'BR1'!R150&gt;0),"Yes",IF(AND('ORIGINAL BUDGET'!$K$2="ACTIVE",'ORIGINAL BUDGET'!R150&gt;0),"Yes",""))))</f>
        <v/>
      </c>
      <c r="AG150" s="325"/>
      <c r="AH150" s="493" t="str">
        <f>IF(AND('BR3'!$K$2="ACTIVE",'BR3'!T150&gt;0),"Yes",IF(AND('BR2'!$K$2="ACTIVE",'BR2'!T150&gt;0),"Yes",IF(AND('BR1'!$K$2="ACTIVE",'BR1'!T150&gt;0),"Yes",IF(AND('ORIGINAL BUDGET'!$K$2="ACTIVE",'ORIGINAL BUDGET'!T150&gt;0),"Yes",""))))</f>
        <v/>
      </c>
      <c r="AI150" s="500"/>
      <c r="AK150" s="221"/>
      <c r="AL150" s="221"/>
      <c r="AM150" s="221"/>
      <c r="AN150" s="221"/>
      <c r="AO150" s="221"/>
      <c r="AP150" s="221"/>
      <c r="AQ150" s="221"/>
      <c r="AR150" s="57"/>
      <c r="AU150" s="2"/>
      <c r="AV150" s="2"/>
      <c r="AW150" s="2"/>
      <c r="AX150" s="2"/>
      <c r="AY150" s="1104"/>
    </row>
    <row r="151" spans="1:51" ht="23.25" hidden="1" customHeight="1" thickBot="1">
      <c r="A151" s="122">
        <v>15</v>
      </c>
      <c r="B151" s="1729">
        <f>IF($L$2="","",IF($L$2="ORIGINAL",'ORIGINAL BUDGET'!$B151,IF($L$2="BR1",'BR1'!$B151,IF($L$2="BR2",'BR2'!$B151,IF($L$2="BR3",'BR3'!$B151)))))</f>
        <v>0</v>
      </c>
      <c r="C151" s="1730">
        <f>IF($L$2="","",IF($L$2="ORIGINAL",'ORIGINAL BUDGET'!$B151,IF($L$2="BR1",'BR1'!$B151,IF($L$2="BR2",'BR2'!$B151,IF($L$2="BR3",'BR3'!$B151)))))</f>
        <v>0</v>
      </c>
      <c r="D151" s="1730">
        <f>IF($L$2="","",IF($L$2="ORIGINAL",'ORIGINAL BUDGET'!$B151,IF($L$2="BR1",'BR1'!$B151,IF($L$2="BR2",'BR2'!$B151,IF($L$2="BR3",'BR3'!$B151)))))</f>
        <v>0</v>
      </c>
      <c r="E151" s="1731">
        <f>IF($L$2="","",IF($L$2="ORIGINAL",'ORIGINAL BUDGET'!$B151,IF($L$2="BR1",'BR1'!$B151,IF($L$2="BR2",'BR2'!$B151,IF($L$2="BR3",'BR3'!$B151)))))</f>
        <v>0</v>
      </c>
      <c r="F151" s="618"/>
      <c r="G151" s="850" t="str">
        <f t="shared" si="54"/>
        <v/>
      </c>
      <c r="H151" s="813">
        <f t="shared" si="55"/>
        <v>0</v>
      </c>
      <c r="I151" s="840"/>
      <c r="J151" s="813">
        <f t="shared" si="59"/>
        <v>0</v>
      </c>
      <c r="K151" s="842"/>
      <c r="L151" s="813">
        <f t="shared" si="60"/>
        <v>0</v>
      </c>
      <c r="M151" s="842"/>
      <c r="N151" s="813">
        <f t="shared" si="61"/>
        <v>0</v>
      </c>
      <c r="O151" s="842"/>
      <c r="P151" s="813">
        <f t="shared" si="62"/>
        <v>0</v>
      </c>
      <c r="Q151" s="842"/>
      <c r="R151" s="813">
        <f t="shared" si="56"/>
        <v>0</v>
      </c>
      <c r="S151" s="842"/>
      <c r="T151" s="813">
        <f t="shared" si="57"/>
        <v>0</v>
      </c>
      <c r="U151" s="410"/>
      <c r="V151" s="495" t="str">
        <f>IF(AND('BR3'!$K$2="ACTIVE",'BR3'!H151&gt;0),"Yes",IF(AND('BR2'!$K$2="ACTIVE",'BR2'!H151&gt;0),"Yes",IF(AND('BR1'!$K$2="ACTIVE",'BR1'!H151&gt;0),"Yes",IF(AND('ORIGINAL BUDGET'!$K$2="ACTIVE",'ORIGINAL BUDGET'!H151&gt;0),"Yes",""))))</f>
        <v/>
      </c>
      <c r="W151" s="496" t="str">
        <f t="shared" si="58"/>
        <v/>
      </c>
      <c r="X151" s="496" t="str">
        <f>IF(AND('BR3'!$K$2="ACTIVE",'BR3'!J151&gt;0),"Yes",IF(AND('BR2'!$K$2="ACTIVE",'BR2'!J151&gt;0),"Yes",IF(AND('BR1'!$K$2="ACTIVE",'BR1'!J151&gt;0),"Yes",IF(AND('ORIGINAL BUDGET'!$K$2="ACTIVE",'ORIGINAL BUDGET'!J151&gt;0),"Yes",""))))</f>
        <v/>
      </c>
      <c r="Y151" s="496"/>
      <c r="Z151" s="496" t="str">
        <f>IF(AND('BR3'!$K$2="ACTIVE",'BR3'!L151&gt;0),"Yes",IF(AND('BR2'!$K$2="ACTIVE",'BR2'!L151&gt;0),"Yes",IF(AND('BR1'!$K$2="ACTIVE",'BR1'!L151&gt;0),"Yes",IF(AND('ORIGINAL BUDGET'!$K$2="ACTIVE",'ORIGINAL BUDGET'!L151&gt;0),"Yes",""))))</f>
        <v/>
      </c>
      <c r="AA151" s="496"/>
      <c r="AB151" s="496" t="str">
        <f>IF(AND('BR3'!$K$2="ACTIVE",'BR3'!N151&gt;0),"Yes",IF(AND('BR2'!$K$2="ACTIVE",'BR2'!N151&gt;0),"Yes",IF(AND('BR1'!$K$2="ACTIVE",'BR1'!N151&gt;0),"Yes",IF(AND('ORIGINAL BUDGET'!$K$2="ACTIVE",'ORIGINAL BUDGET'!N151&gt;0),"Yes",""))))</f>
        <v/>
      </c>
      <c r="AC151" s="496"/>
      <c r="AD151" s="496" t="str">
        <f>IF(AND('BR3'!$K$2="ACTIVE",'BR3'!P151&gt;0),"Yes",IF(AND('BR2'!$K$2="ACTIVE",'BR2'!P151&gt;0),"Yes",IF(AND('BR1'!$K$2="ACTIVE",'BR1'!P151&gt;0),"Yes",IF(AND('ORIGINAL BUDGET'!$K$2="ACTIVE",'ORIGINAL BUDGET'!P151&gt;0),"Yes",""))))</f>
        <v/>
      </c>
      <c r="AE151" s="496"/>
      <c r="AF151" s="496" t="str">
        <f>IF(AND('BR3'!$K$2="ACTIVE",'BR3'!R151&gt;0),"Yes",IF(AND('BR2'!$K$2="ACTIVE",'BR2'!R151&gt;0),"Yes",IF(AND('BR1'!$K$2="ACTIVE",'BR1'!R151&gt;0),"Yes",IF(AND('ORIGINAL BUDGET'!$K$2="ACTIVE",'ORIGINAL BUDGET'!R151&gt;0),"Yes",""))))</f>
        <v/>
      </c>
      <c r="AG151" s="496"/>
      <c r="AH151" s="497" t="str">
        <f>IF(AND('BR3'!$K$2="ACTIVE",'BR3'!T151&gt;0),"Yes",IF(AND('BR2'!$K$2="ACTIVE",'BR2'!T151&gt;0),"Yes",IF(AND('BR1'!$K$2="ACTIVE",'BR1'!T151&gt;0),"Yes",IF(AND('ORIGINAL BUDGET'!$K$2="ACTIVE",'ORIGINAL BUDGET'!T151&gt;0),"Yes",""))))</f>
        <v/>
      </c>
      <c r="AI151" s="501"/>
      <c r="AK151" s="221"/>
      <c r="AL151" s="221"/>
      <c r="AM151" s="221"/>
      <c r="AN151" s="221"/>
      <c r="AO151" s="221"/>
      <c r="AP151" s="221"/>
      <c r="AQ151" s="221"/>
      <c r="AR151" s="57"/>
      <c r="AU151" s="2"/>
      <c r="AV151" s="2"/>
      <c r="AW151" s="2"/>
      <c r="AX151" s="2"/>
      <c r="AY151" s="1104"/>
    </row>
    <row r="152" spans="1:51" ht="15.95" customHeight="1" thickTop="1" thickBot="1">
      <c r="A152" s="435"/>
      <c r="B152" s="520"/>
      <c r="C152" s="521"/>
      <c r="D152" s="522"/>
      <c r="E152" s="523"/>
      <c r="F152" s="436"/>
      <c r="G152" s="849"/>
      <c r="H152" s="437"/>
      <c r="I152" s="849"/>
      <c r="J152" s="437"/>
      <c r="K152" s="849"/>
      <c r="L152" s="437"/>
      <c r="M152" s="849"/>
      <c r="N152" s="437"/>
      <c r="O152" s="849"/>
      <c r="P152" s="437"/>
      <c r="Q152" s="849"/>
      <c r="R152" s="437"/>
      <c r="S152" s="849"/>
      <c r="T152" s="437"/>
      <c r="U152" s="257"/>
      <c r="V152" s="499"/>
      <c r="W152" s="504">
        <f>SUM(W137:W151)</f>
        <v>0</v>
      </c>
      <c r="X152" s="504">
        <f t="shared" ref="X152:AH152" si="63">SUM(X137:X151)</f>
        <v>0</v>
      </c>
      <c r="Y152" s="504"/>
      <c r="Z152" s="504">
        <f t="shared" si="63"/>
        <v>0</v>
      </c>
      <c r="AA152" s="504"/>
      <c r="AB152" s="504">
        <f t="shared" si="63"/>
        <v>0</v>
      </c>
      <c r="AC152" s="504"/>
      <c r="AD152" s="504">
        <f t="shared" si="63"/>
        <v>0</v>
      </c>
      <c r="AE152" s="504"/>
      <c r="AF152" s="504">
        <f t="shared" si="63"/>
        <v>0</v>
      </c>
      <c r="AG152" s="504"/>
      <c r="AH152" s="502">
        <f t="shared" si="63"/>
        <v>0</v>
      </c>
      <c r="AI152" s="505"/>
      <c r="AY152" s="1104"/>
    </row>
    <row r="153" spans="1:51" ht="20.25" customHeight="1" thickTop="1">
      <c r="A153" s="1739" t="str">
        <f>A15</f>
        <v>INDIRECT COSTS</v>
      </c>
      <c r="B153" s="1740"/>
      <c r="C153" s="1740"/>
      <c r="D153" s="1740"/>
      <c r="E153" s="1740"/>
      <c r="F153" s="1740"/>
      <c r="G153" s="1736" t="s">
        <v>84</v>
      </c>
      <c r="H153" s="1737"/>
      <c r="I153" s="1737"/>
      <c r="J153" s="1737"/>
      <c r="K153" s="1737"/>
      <c r="L153" s="1737"/>
      <c r="M153" s="1737"/>
      <c r="N153" s="1737"/>
      <c r="O153" s="1737"/>
      <c r="P153" s="1737"/>
      <c r="Q153" s="1737"/>
      <c r="R153" s="1737"/>
      <c r="S153" s="1737"/>
      <c r="T153" s="1737"/>
      <c r="U153" s="947"/>
      <c r="V153" s="1741" t="s">
        <v>155</v>
      </c>
      <c r="W153" s="1721"/>
      <c r="X153" s="1721"/>
      <c r="Y153" s="1721"/>
      <c r="Z153" s="1721"/>
      <c r="AA153" s="1721"/>
      <c r="AB153" s="1721"/>
      <c r="AC153" s="1721"/>
      <c r="AD153" s="1721"/>
      <c r="AE153" s="1721"/>
      <c r="AF153" s="1721"/>
      <c r="AG153" s="1721"/>
      <c r="AH153" s="1721"/>
      <c r="AI153" s="1722"/>
      <c r="AL153" s="1738"/>
      <c r="AM153" s="1738"/>
      <c r="AN153" s="1738"/>
      <c r="AO153" s="475"/>
      <c r="AP153" s="1084"/>
      <c r="AQ153" s="1084"/>
      <c r="AR153" s="1084"/>
      <c r="AY153" s="1104"/>
    </row>
    <row r="154" spans="1:51" ht="15.6" customHeight="1" thickBot="1">
      <c r="A154" s="1584"/>
      <c r="B154" s="1586"/>
      <c r="C154" s="1586"/>
      <c r="D154" s="1586"/>
      <c r="E154" s="1586"/>
      <c r="F154" s="1586"/>
      <c r="G154" s="1226" t="str">
        <f>'Fund Rec'!G172</f>
        <v/>
      </c>
      <c r="H154" s="1227">
        <f>'Fund Rec'!H172</f>
        <v>0</v>
      </c>
      <c r="I154" s="1228" t="str">
        <f>'Fund Rec'!I172</f>
        <v/>
      </c>
      <c r="J154" s="1227">
        <f>'Fund Rec'!J172</f>
        <v>0</v>
      </c>
      <c r="K154" s="1228" t="str">
        <f>'Fund Rec'!K172</f>
        <v/>
      </c>
      <c r="L154" s="1227">
        <f>'Fund Rec'!L172</f>
        <v>0</v>
      </c>
      <c r="M154" s="1228" t="str">
        <f>'Fund Rec'!M172</f>
        <v/>
      </c>
      <c r="N154" s="1227">
        <f>'Fund Rec'!N172</f>
        <v>0</v>
      </c>
      <c r="O154" s="1229" t="str">
        <f>'Fund Rec'!O172</f>
        <v/>
      </c>
      <c r="P154" s="697">
        <f>'Fund Rec'!P172</f>
        <v>0</v>
      </c>
      <c r="Q154" s="1229" t="str">
        <f>'Fund Rec'!Q172</f>
        <v/>
      </c>
      <c r="R154" s="1230">
        <f>'Fund Rec'!R172</f>
        <v>0</v>
      </c>
      <c r="S154" s="1229" t="str">
        <f>'Fund Rec'!S172</f>
        <v/>
      </c>
      <c r="T154" s="1234">
        <f>'Fund Rec'!T172</f>
        <v>0</v>
      </c>
      <c r="U154" s="947"/>
      <c r="V154" s="1734" t="str">
        <f>$G$5</f>
        <v>RPPC, 53110</v>
      </c>
      <c r="W154" s="1716" t="s">
        <v>154</v>
      </c>
      <c r="X154" s="1716" t="str">
        <f>$I$5</f>
        <v>RPPC , 53129</v>
      </c>
      <c r="Y154" s="1716"/>
      <c r="Z154" s="1716" t="str">
        <f>$K$5</f>
        <v/>
      </c>
      <c r="AA154" s="1716"/>
      <c r="AB154" s="1716" t="str">
        <f>$M$5</f>
        <v/>
      </c>
      <c r="AC154" s="1716"/>
      <c r="AD154" s="1716" t="str">
        <f>$O$5</f>
        <v/>
      </c>
      <c r="AE154" s="1716"/>
      <c r="AF154" s="1716" t="str">
        <f>$Q$5</f>
        <v/>
      </c>
      <c r="AG154" s="1716"/>
      <c r="AH154" s="1716" t="str">
        <f>$S$5</f>
        <v/>
      </c>
      <c r="AI154" s="1718"/>
      <c r="AL154" s="2"/>
      <c r="AM154" s="2"/>
      <c r="AN154" s="2"/>
      <c r="AO154" s="2"/>
      <c r="AP154" s="2"/>
      <c r="AQ154" s="2"/>
      <c r="AR154" s="2"/>
      <c r="AY154" s="1104"/>
    </row>
    <row r="155" spans="1:51" ht="25.5" customHeight="1" thickTop="1" thickBot="1">
      <c r="A155" s="131"/>
      <c r="B155" s="159"/>
      <c r="C155" s="159"/>
      <c r="D155" s="18"/>
      <c r="E155" s="130" t="str">
        <f>'ORIGINAL BUDGET'!E155</f>
        <v>TOTAL INDIRECT COSTS</v>
      </c>
      <c r="F155" s="809">
        <f>SUM(F156:F156)</f>
        <v>0</v>
      </c>
      <c r="G155" s="619"/>
      <c r="H155" s="609">
        <f>SUM(H156:H156)</f>
        <v>0</v>
      </c>
      <c r="I155" s="607"/>
      <c r="J155" s="605">
        <f>SUM(J156:J156)</f>
        <v>0</v>
      </c>
      <c r="K155" s="695"/>
      <c r="L155" s="596">
        <f>SUM(L156:L156)</f>
        <v>0</v>
      </c>
      <c r="M155" s="695"/>
      <c r="N155" s="1233">
        <f>SUM(N156:N156)</f>
        <v>0</v>
      </c>
      <c r="O155" s="1231"/>
      <c r="P155" s="596">
        <f>SUM(P156:P156)</f>
        <v>0</v>
      </c>
      <c r="Q155" s="607"/>
      <c r="R155" s="596">
        <f>SUM(R156:R156)</f>
        <v>0</v>
      </c>
      <c r="S155" s="695"/>
      <c r="T155" s="1235">
        <f>SUM(T156:T156)</f>
        <v>0</v>
      </c>
      <c r="U155" s="947"/>
      <c r="V155" s="1735"/>
      <c r="W155" s="1717"/>
      <c r="X155" s="1717"/>
      <c r="Y155" s="1717"/>
      <c r="Z155" s="1717"/>
      <c r="AA155" s="1717"/>
      <c r="AB155" s="1717"/>
      <c r="AC155" s="1717"/>
      <c r="AD155" s="1717"/>
      <c r="AE155" s="1717"/>
      <c r="AF155" s="1717"/>
      <c r="AG155" s="1717"/>
      <c r="AH155" s="1717"/>
      <c r="AI155" s="1719"/>
      <c r="AL155" s="221"/>
      <c r="AM155" s="221"/>
      <c r="AN155" s="222"/>
      <c r="AO155" s="222"/>
      <c r="AP155" s="222"/>
      <c r="AQ155" s="222"/>
      <c r="AR155" s="222"/>
      <c r="AY155" s="1104"/>
    </row>
    <row r="156" spans="1:51" ht="23.25" customHeight="1" thickTop="1" thickBot="1">
      <c r="A156" s="1506"/>
      <c r="B156" s="1756" t="str">
        <f>IF('BR3'!$K$2="ACTIVE",'BR3'!B156,IF('BR2'!$K$2="ACTIVE",'BR2'!B156,IF('BR1'!$K$2="ACTIVE",'BR1'!B156,'ORIGINAL BUDGET'!B156)))</f>
        <v>of Total Wages and Benefits</v>
      </c>
      <c r="C156" s="1757">
        <f>IF('BR3'!$K$2="ACTIVE",'BR3'!C156,IF('BR2'!$K$2="ACTIVE",'BR2'!C156,IF('BR1'!$K$2="ACTIVE",'BR1'!C156,'ORIGINAL BUDGET'!C156)))</f>
        <v>0</v>
      </c>
      <c r="D156" s="1757">
        <f>IF('BR3'!$K$2="ACTIVE",'BR3'!D156,IF('BR2'!$K$2="ACTIVE",'BR2'!D156,IF('BR1'!$K$2="ACTIVE",'BR1'!D156,'ORIGINAL BUDGET'!D156)))</f>
        <v>0</v>
      </c>
      <c r="E156" s="1758">
        <f>IF('BR3'!$K$2="ACTIVE",'BR3'!E156,IF('BR2'!$K$2="ACTIVE",'BR2'!E156,IF('BR1'!$K$2="ACTIVE",'BR1'!E156,'ORIGINAL BUDGET'!E156)))</f>
        <v>0</v>
      </c>
      <c r="F156" s="1097">
        <f>IF($B156='ORIGINAL BUDGET'!$V154,((F11+F12+F13+F14)*$A156),IF($B156='ORIGINAL BUDGET'!$V155,(F11*$A156),F43*$A156))</f>
        <v>0</v>
      </c>
      <c r="G156" s="851" t="str">
        <f>IF(AND(F156&lt;&gt;0, 1-I156-K156-Q156-S156-M156-O156),1-I156-K156-Q156-S156-M156-O156,"")</f>
        <v/>
      </c>
      <c r="H156" s="998">
        <f>IF($B156='ORIGINAL BUDGET'!$V154,((H11+H12+H13+H14)*$A156),IF($B156='ORIGINAL BUDGET'!$V155,(H11*$A156),H43*$A156))</f>
        <v>0</v>
      </c>
      <c r="I156" s="1095" t="str">
        <f>IF($F156&lt;&gt;0,J156/$F156,"")</f>
        <v/>
      </c>
      <c r="J156" s="995">
        <f>IF($B156='ORIGINAL BUDGET'!$V154,((J11+J12+J13+J14)*$A156),IF($B156='ORIGINAL BUDGET'!$V155,(J11*$A156),J43*$A156))</f>
        <v>0</v>
      </c>
      <c r="K156" s="1095" t="str">
        <f>IF($F156&lt;&gt;0,L156/$F156,"")</f>
        <v/>
      </c>
      <c r="L156" s="995">
        <f>IF($B156='ORIGINAL BUDGET'!$V154,((L11+L12+L13+L14)*$A156),IF($B156='ORIGINAL BUDGET'!$V155,(L11*$A156),L43*$A156))</f>
        <v>0</v>
      </c>
      <c r="M156" s="1095" t="str">
        <f>IF($F156&lt;&gt;0,N156/$F156,"")</f>
        <v/>
      </c>
      <c r="N156" s="1019">
        <f>IF($B156='ORIGINAL BUDGET'!$V154,((N11+N12+N13+N14)*$A156),IF($B156='ORIGINAL BUDGET'!$V155,(N11*$A156),N43*$A156))</f>
        <v>0</v>
      </c>
      <c r="O156" s="1232" t="str">
        <f>IF($F156&lt;&gt;0,P156/$F156,"")</f>
        <v/>
      </c>
      <c r="P156" s="814">
        <f>IF($B156='ORIGINAL BUDGET'!$V154,((P11+P12+P13+P14)*$A156),IF($B156='ORIGINAL BUDGET'!$V155,(P11*$A156),P43*$A156))</f>
        <v>0</v>
      </c>
      <c r="Q156" s="1096" t="str">
        <f>IF($F156&lt;&gt;0,R156/$F156,"")</f>
        <v/>
      </c>
      <c r="R156" s="815">
        <f>IF($B156='ORIGINAL BUDGET'!$V154,((R11+R12+R13+R14)*$A156),IF($B156='ORIGINAL BUDGET'!$V155,(R11*$A156),R43*$A156))</f>
        <v>0</v>
      </c>
      <c r="S156" s="1095" t="str">
        <f>IF($F156&lt;&gt;0,T156/$F156,"")</f>
        <v/>
      </c>
      <c r="T156" s="1236">
        <f>IF($B156='ORIGINAL BUDGET'!$V154,((T11+T12+T13+T14)*$A156),IF($B156='ORIGINAL BUDGET'!$V155,(T11*$A156),T43*$A156))</f>
        <v>0</v>
      </c>
      <c r="U156" s="947"/>
      <c r="V156" s="1085" t="str">
        <f>IF(AND('BR3'!$K$2="ACTIVE",'BR3'!H156&gt;0),"Yes",IF(AND('BR2'!$K$2="ACTIVE",'BR2'!H156&gt;0),"Yes",IF(AND('BR1'!$K$2="ACTIVE",'BR1'!H156&gt;0),"Yes",IF(AND('ORIGINAL BUDGET'!$K$2="ACTIVE",'ORIGINAL BUDGET'!H156&gt;0),"Yes",""))))</f>
        <v/>
      </c>
      <c r="W156" s="496" t="str">
        <f t="shared" ref="W156" si="64">IF(AND(G156&gt;0,V156=""),1,"")</f>
        <v/>
      </c>
      <c r="X156" s="496" t="str">
        <f>IF(AND('BR3'!$K$2="ACTIVE",'BR3'!J156&gt;0),"Yes",IF(AND('BR2'!$K$2="ACTIVE",'BR2'!J156&gt;0),"Yes",IF(AND('BR1'!$K$2="ACTIVE",'BR1'!J156&gt;0),"Yes",IF(AND('ORIGINAL BUDGET'!$K$2="ACTIVE",'ORIGINAL BUDGET'!J156&gt;0),"Yes",""))))</f>
        <v/>
      </c>
      <c r="Y156" s="496"/>
      <c r="Z156" s="496" t="str">
        <f>IF(AND('BR3'!$K$2="ACTIVE",'BR3'!L156&gt;0),"Yes",IF(AND('BR2'!$K$2="ACTIVE",'BR2'!L156&gt;0),"Yes",IF(AND('BR1'!$K$2="ACTIVE",'BR1'!L156&gt;0),"Yes",IF(AND('ORIGINAL BUDGET'!$K$2="ACTIVE",'ORIGINAL BUDGET'!L156&gt;0),"Yes",""))))</f>
        <v/>
      </c>
      <c r="AA156" s="496"/>
      <c r="AB156" s="496" t="str">
        <f>IF(AND('BR3'!$K$2="ACTIVE",'BR3'!N156&gt;0),"Yes",IF(AND('BR2'!$K$2="ACTIVE",'BR2'!N156&gt;0),"Yes",IF(AND('BR1'!$K$2="ACTIVE",'BR1'!N156&gt;0),"Yes",IF(AND('ORIGINAL BUDGET'!$K$2="ACTIVE",'ORIGINAL BUDGET'!N156&gt;0),"Yes",""))))</f>
        <v/>
      </c>
      <c r="AC156" s="496"/>
      <c r="AD156" s="496" t="str">
        <f>IF(AND('BR3'!$K$2="ACTIVE",'BR3'!P156&gt;0),"Yes",IF(AND('BR2'!$K$2="ACTIVE",'BR2'!P156&gt;0),"Yes",IF(AND('BR1'!$K$2="ACTIVE",'BR1'!P156&gt;0),"Yes",IF(AND('ORIGINAL BUDGET'!$K$2="ACTIVE",'ORIGINAL BUDGET'!P156&gt;0),"Yes",""))))</f>
        <v/>
      </c>
      <c r="AE156" s="496"/>
      <c r="AF156" s="496" t="str">
        <f>IF(AND('BR3'!$K$2="ACTIVE",'BR3'!R156&gt;0),"Yes",IF(AND('BR2'!$K$2="ACTIVE",'BR2'!R156&gt;0),"Yes",IF(AND('BR1'!$K$2="ACTIVE",'BR1'!R156&gt;0),"Yes",IF(AND('ORIGINAL BUDGET'!$K$2="ACTIVE",'ORIGINAL BUDGET'!R156&gt;0),"Yes",""))))</f>
        <v/>
      </c>
      <c r="AG156" s="496"/>
      <c r="AH156" s="497" t="str">
        <f>IF(AND('BR3'!$K$2="ACTIVE",'BR3'!T156&gt;0),"Yes",IF(AND('BR2'!$K$2="ACTIVE",'BR2'!T156&gt;0),"Yes",IF(AND('BR1'!$K$2="ACTIVE",'BR1'!T156&gt;0),"Yes",IF(AND('ORIGINAL BUDGET'!$K$2="ACTIVE",'ORIGINAL BUDGET'!T156&gt;0),"Yes",""))))</f>
        <v/>
      </c>
      <c r="AI156" s="501"/>
      <c r="AL156" s="221"/>
      <c r="AM156" s="221"/>
      <c r="AN156" s="221"/>
      <c r="AO156" s="221"/>
      <c r="AP156" s="221"/>
      <c r="AQ156" s="221"/>
      <c r="AR156" s="57"/>
      <c r="AY156" s="1104"/>
    </row>
    <row r="157" spans="1:51" ht="15.75" thickTop="1">
      <c r="H157" s="211"/>
      <c r="I157" s="54"/>
      <c r="J157" s="211"/>
      <c r="K157" s="54"/>
      <c r="L157" s="211"/>
      <c r="M157" s="54"/>
      <c r="N157" s="211"/>
      <c r="O157" s="54"/>
      <c r="P157" s="211"/>
      <c r="Q157" s="54"/>
      <c r="R157" s="211"/>
      <c r="S157" s="54"/>
      <c r="T157" s="211"/>
      <c r="V157" s="488"/>
      <c r="W157" s="506">
        <f>SUM(W156)</f>
        <v>0</v>
      </c>
      <c r="X157" s="506">
        <f t="shared" ref="X157:AI157" si="65">SUM(X156)</f>
        <v>0</v>
      </c>
      <c r="Y157" s="506">
        <f t="shared" si="65"/>
        <v>0</v>
      </c>
      <c r="Z157" s="506">
        <f t="shared" si="65"/>
        <v>0</v>
      </c>
      <c r="AA157" s="506">
        <f t="shared" si="65"/>
        <v>0</v>
      </c>
      <c r="AB157" s="506">
        <f t="shared" si="65"/>
        <v>0</v>
      </c>
      <c r="AC157" s="506">
        <f t="shared" si="65"/>
        <v>0</v>
      </c>
      <c r="AD157" s="506">
        <f t="shared" si="65"/>
        <v>0</v>
      </c>
      <c r="AE157" s="506">
        <f t="shared" si="65"/>
        <v>0</v>
      </c>
      <c r="AF157" s="506">
        <f t="shared" si="65"/>
        <v>0</v>
      </c>
      <c r="AG157" s="506">
        <f t="shared" si="65"/>
        <v>0</v>
      </c>
      <c r="AH157" s="506">
        <f t="shared" si="65"/>
        <v>0</v>
      </c>
      <c r="AI157" s="506">
        <f t="shared" si="65"/>
        <v>0</v>
      </c>
      <c r="AY157" s="1104"/>
    </row>
    <row r="158" spans="1:51">
      <c r="B158" s="1060"/>
      <c r="AY158" s="1104"/>
    </row>
    <row r="159" spans="1:51">
      <c r="B159" s="1058"/>
      <c r="AY159" s="1104"/>
    </row>
    <row r="160" spans="1:51">
      <c r="B160" s="1059"/>
      <c r="AY160" s="1104"/>
    </row>
    <row r="161" spans="2:51">
      <c r="B161" s="1059"/>
      <c r="AY161" s="1104"/>
    </row>
    <row r="162" spans="2:51">
      <c r="AY162" s="1104"/>
    </row>
    <row r="163" spans="2:51">
      <c r="AY163" s="1104"/>
    </row>
    <row r="164" spans="2:51">
      <c r="J164" s="160" t="s">
        <v>162</v>
      </c>
      <c r="AY164" s="1104"/>
    </row>
    <row r="165" spans="2:51">
      <c r="AY165" s="1104"/>
    </row>
    <row r="166" spans="2:51">
      <c r="AY166" s="1104"/>
    </row>
    <row r="167" spans="2:51">
      <c r="AY167" s="1104"/>
    </row>
    <row r="168" spans="2:51">
      <c r="AY168" s="1104"/>
    </row>
    <row r="169" spans="2:51">
      <c r="AY169" s="1104"/>
    </row>
    <row r="170" spans="2:51">
      <c r="AY170" s="1104"/>
    </row>
    <row r="171" spans="2:51">
      <c r="AY171" s="1104"/>
    </row>
    <row r="172" spans="2:51">
      <c r="AY172" s="1104"/>
    </row>
    <row r="173" spans="2:51">
      <c r="AY173" s="1104"/>
    </row>
    <row r="174" spans="2:51">
      <c r="AY174" s="1104"/>
    </row>
    <row r="175" spans="2:51">
      <c r="AY175" s="1104"/>
    </row>
    <row r="176" spans="2:51">
      <c r="AY176" s="1104"/>
    </row>
    <row r="177" spans="51:51">
      <c r="AY177" s="1104"/>
    </row>
    <row r="178" spans="51:51">
      <c r="AY178" s="1104"/>
    </row>
    <row r="179" spans="51:51">
      <c r="AY179" s="1104"/>
    </row>
    <row r="180" spans="51:51">
      <c r="AY180" s="1104"/>
    </row>
    <row r="181" spans="51:51">
      <c r="AY181" s="1104"/>
    </row>
    <row r="182" spans="51:51">
      <c r="AY182" s="1104"/>
    </row>
    <row r="183" spans="51:51">
      <c r="AY183" s="1104"/>
    </row>
    <row r="184" spans="51:51">
      <c r="AY184" s="1104"/>
    </row>
    <row r="185" spans="51:51">
      <c r="AY185" s="1104"/>
    </row>
    <row r="186" spans="51:51">
      <c r="AY186" s="1104"/>
    </row>
    <row r="187" spans="51:51">
      <c r="AY187" s="1104"/>
    </row>
    <row r="188" spans="51:51">
      <c r="AY188" s="1104"/>
    </row>
    <row r="189" spans="51:51">
      <c r="AY189" s="1104"/>
    </row>
    <row r="190" spans="51:51">
      <c r="AY190" s="1104"/>
    </row>
    <row r="191" spans="51:51">
      <c r="AY191" s="1104"/>
    </row>
    <row r="192" spans="51:51">
      <c r="AY192" s="1104"/>
    </row>
    <row r="193" spans="51:51">
      <c r="AY193" s="1104"/>
    </row>
    <row r="194" spans="51:51">
      <c r="AY194" s="1104"/>
    </row>
    <row r="195" spans="51:51">
      <c r="AY195" s="1104"/>
    </row>
    <row r="196" spans="51:51">
      <c r="AY196" s="1104"/>
    </row>
    <row r="197" spans="51:51">
      <c r="AY197" s="1104"/>
    </row>
    <row r="198" spans="51:51">
      <c r="AY198" s="1104"/>
    </row>
    <row r="199" spans="51:51">
      <c r="AY199" s="1104"/>
    </row>
    <row r="200" spans="51:51">
      <c r="AY200" s="1104"/>
    </row>
    <row r="201" spans="51:51">
      <c r="AY201" s="1104"/>
    </row>
    <row r="202" spans="51:51">
      <c r="AY202" s="1104"/>
    </row>
    <row r="203" spans="51:51">
      <c r="AY203" s="1104"/>
    </row>
    <row r="204" spans="51:51">
      <c r="AY204" s="1104"/>
    </row>
    <row r="205" spans="51:51">
      <c r="AY205" s="1104"/>
    </row>
    <row r="206" spans="51:51">
      <c r="AY206" s="1104"/>
    </row>
    <row r="207" spans="51:51">
      <c r="AY207" s="1104"/>
    </row>
    <row r="208" spans="51:51">
      <c r="AY208" s="1104"/>
    </row>
    <row r="209" spans="51:51">
      <c r="AY209" s="1104"/>
    </row>
    <row r="210" spans="51:51">
      <c r="AY210" s="1104"/>
    </row>
    <row r="211" spans="51:51">
      <c r="AY211" s="1104"/>
    </row>
    <row r="212" spans="51:51">
      <c r="AY212" s="1104"/>
    </row>
    <row r="213" spans="51:51">
      <c r="AY213" s="1104"/>
    </row>
    <row r="214" spans="51:51">
      <c r="AY214" s="1104"/>
    </row>
    <row r="215" spans="51:51">
      <c r="AY215" s="1104"/>
    </row>
    <row r="216" spans="51:51">
      <c r="AY216" s="1104"/>
    </row>
    <row r="217" spans="51:51">
      <c r="AY217" s="1104"/>
    </row>
    <row r="218" spans="51:51">
      <c r="AY218" s="1104"/>
    </row>
    <row r="219" spans="51:51">
      <c r="AY219" s="1104"/>
    </row>
    <row r="220" spans="51:51">
      <c r="AY220" s="1104"/>
    </row>
    <row r="221" spans="51:51">
      <c r="AY221" s="1104"/>
    </row>
    <row r="222" spans="51:51">
      <c r="AY222" s="1104"/>
    </row>
    <row r="223" spans="51:51">
      <c r="AY223" s="1104"/>
    </row>
    <row r="224" spans="51:51">
      <c r="AY224" s="1104"/>
    </row>
    <row r="225" spans="51:51">
      <c r="AY225" s="1104"/>
    </row>
    <row r="226" spans="51:51">
      <c r="AY226" s="1104"/>
    </row>
    <row r="227" spans="51:51">
      <c r="AY227" s="1104"/>
    </row>
    <row r="228" spans="51:51">
      <c r="AY228" s="1104"/>
    </row>
    <row r="229" spans="51:51">
      <c r="AY229" s="1104"/>
    </row>
    <row r="230" spans="51:51">
      <c r="AY230" s="1104"/>
    </row>
    <row r="231" spans="51:51">
      <c r="AY231" s="1104"/>
    </row>
    <row r="232" spans="51:51">
      <c r="AY232" s="1104"/>
    </row>
    <row r="233" spans="51:51">
      <c r="AY233" s="1104"/>
    </row>
    <row r="234" spans="51:51">
      <c r="AY234" s="1104"/>
    </row>
    <row r="235" spans="51:51">
      <c r="AY235" s="1104"/>
    </row>
    <row r="236" spans="51:51">
      <c r="AY236" s="1104"/>
    </row>
    <row r="237" spans="51:51">
      <c r="AY237" s="1104"/>
    </row>
    <row r="238" spans="51:51">
      <c r="AY238" s="1104"/>
    </row>
    <row r="239" spans="51:51">
      <c r="AY239" s="1104"/>
    </row>
    <row r="240" spans="51:51">
      <c r="AY240" s="1104"/>
    </row>
    <row r="241" spans="51:51">
      <c r="AY241" s="1104"/>
    </row>
    <row r="242" spans="51:51">
      <c r="AY242" s="1104"/>
    </row>
    <row r="243" spans="51:51">
      <c r="AY243" s="1104"/>
    </row>
    <row r="244" spans="51:51">
      <c r="AY244" s="1104"/>
    </row>
    <row r="245" spans="51:51">
      <c r="AY245" s="1104"/>
    </row>
    <row r="246" spans="51:51">
      <c r="AY246" s="1104"/>
    </row>
    <row r="247" spans="51:51">
      <c r="AY247" s="1104"/>
    </row>
    <row r="248" spans="51:51">
      <c r="AY248" s="1104"/>
    </row>
    <row r="249" spans="51:51">
      <c r="AY249" s="1104"/>
    </row>
    <row r="250" spans="51:51">
      <c r="AY250" s="1104"/>
    </row>
    <row r="251" spans="51:51">
      <c r="AY251" s="1104"/>
    </row>
    <row r="252" spans="51:51">
      <c r="AY252" s="1104"/>
    </row>
    <row r="253" spans="51:51">
      <c r="AY253" s="1104"/>
    </row>
    <row r="254" spans="51:51">
      <c r="AY254" s="1104"/>
    </row>
    <row r="255" spans="51:51">
      <c r="AY255" s="1104"/>
    </row>
    <row r="256" spans="51:51">
      <c r="AY256" s="1104"/>
    </row>
    <row r="257" spans="51:51">
      <c r="AY257" s="1104"/>
    </row>
    <row r="258" spans="51:51">
      <c r="AY258" s="1104"/>
    </row>
    <row r="259" spans="51:51">
      <c r="AY259" s="1104"/>
    </row>
    <row r="260" spans="51:51">
      <c r="AY260" s="1104"/>
    </row>
    <row r="261" spans="51:51">
      <c r="AY261" s="1104"/>
    </row>
    <row r="262" spans="51:51">
      <c r="AY262" s="1104"/>
    </row>
    <row r="263" spans="51:51">
      <c r="AY263" s="1104"/>
    </row>
    <row r="264" spans="51:51">
      <c r="AY264" s="1104"/>
    </row>
    <row r="265" spans="51:51">
      <c r="AY265" s="1104"/>
    </row>
    <row r="266" spans="51:51">
      <c r="AY266" s="1104"/>
    </row>
    <row r="267" spans="51:51">
      <c r="AY267" s="1104"/>
    </row>
    <row r="268" spans="51:51">
      <c r="AY268" s="1104"/>
    </row>
    <row r="269" spans="51:51">
      <c r="AY269" s="1104"/>
    </row>
    <row r="270" spans="51:51">
      <c r="AY270" s="1104"/>
    </row>
    <row r="271" spans="51:51">
      <c r="AY271" s="1104"/>
    </row>
    <row r="272" spans="51:51">
      <c r="AY272" s="1104"/>
    </row>
    <row r="273" spans="51:51">
      <c r="AY273" s="1104"/>
    </row>
    <row r="274" spans="51:51">
      <c r="AY274" s="1104"/>
    </row>
    <row r="275" spans="51:51">
      <c r="AY275" s="1104"/>
    </row>
    <row r="276" spans="51:51">
      <c r="AY276" s="1104"/>
    </row>
    <row r="277" spans="51:51">
      <c r="AY277" s="1104"/>
    </row>
    <row r="278" spans="51:51">
      <c r="AY278" s="1104"/>
    </row>
    <row r="279" spans="51:51">
      <c r="AY279" s="1104"/>
    </row>
    <row r="280" spans="51:51">
      <c r="AY280" s="1104"/>
    </row>
    <row r="281" spans="51:51">
      <c r="AY281" s="1104"/>
    </row>
    <row r="282" spans="51:51">
      <c r="AY282" s="1104"/>
    </row>
    <row r="283" spans="51:51">
      <c r="AY283" s="1104"/>
    </row>
    <row r="284" spans="51:51">
      <c r="AY284" s="1104"/>
    </row>
    <row r="285" spans="51:51">
      <c r="AY285" s="1104"/>
    </row>
    <row r="286" spans="51:51">
      <c r="AY286" s="1104"/>
    </row>
    <row r="287" spans="51:51">
      <c r="AY287" s="1104"/>
    </row>
    <row r="288" spans="51:51">
      <c r="AY288" s="1104"/>
    </row>
    <row r="289" spans="51:51">
      <c r="AY289" s="1104"/>
    </row>
    <row r="290" spans="51:51">
      <c r="AY290" s="1104"/>
    </row>
    <row r="291" spans="51:51">
      <c r="AY291" s="1104"/>
    </row>
    <row r="292" spans="51:51">
      <c r="AY292" s="1104"/>
    </row>
    <row r="293" spans="51:51">
      <c r="AY293" s="1104"/>
    </row>
    <row r="294" spans="51:51">
      <c r="AY294" s="1104"/>
    </row>
    <row r="295" spans="51:51">
      <c r="AY295" s="1104"/>
    </row>
    <row r="296" spans="51:51">
      <c r="AY296" s="1104"/>
    </row>
    <row r="297" spans="51:51">
      <c r="AY297" s="1104"/>
    </row>
    <row r="298" spans="51:51">
      <c r="AY298" s="1104"/>
    </row>
    <row r="299" spans="51:51">
      <c r="AY299" s="1104"/>
    </row>
    <row r="300" spans="51:51">
      <c r="AY300" s="1104"/>
    </row>
    <row r="301" spans="51:51">
      <c r="AY301" s="1104"/>
    </row>
    <row r="302" spans="51:51">
      <c r="AY302" s="1104"/>
    </row>
    <row r="303" spans="51:51">
      <c r="AY303" s="1104"/>
    </row>
    <row r="304" spans="51:51">
      <c r="AY304" s="1104"/>
    </row>
    <row r="305" spans="51:51">
      <c r="AY305" s="1104"/>
    </row>
    <row r="306" spans="51:51">
      <c r="AY306" s="1104"/>
    </row>
    <row r="307" spans="51:51">
      <c r="AY307" s="1104"/>
    </row>
    <row r="308" spans="51:51">
      <c r="AY308" s="1104"/>
    </row>
    <row r="309" spans="51:51">
      <c r="AY309" s="1104"/>
    </row>
    <row r="310" spans="51:51">
      <c r="AY310" s="1104"/>
    </row>
    <row r="311" spans="51:51">
      <c r="AY311" s="1104"/>
    </row>
    <row r="312" spans="51:51">
      <c r="AY312" s="1104"/>
    </row>
    <row r="313" spans="51:51">
      <c r="AY313" s="1104"/>
    </row>
    <row r="314" spans="51:51">
      <c r="AY314" s="1104"/>
    </row>
    <row r="315" spans="51:51">
      <c r="AY315" s="1104"/>
    </row>
    <row r="316" spans="51:51">
      <c r="AY316" s="1104"/>
    </row>
    <row r="317" spans="51:51">
      <c r="AY317" s="1104"/>
    </row>
    <row r="318" spans="51:51">
      <c r="AY318" s="1104"/>
    </row>
    <row r="319" spans="51:51">
      <c r="AY319" s="1104"/>
    </row>
    <row r="320" spans="51:51">
      <c r="AY320" s="1104"/>
    </row>
    <row r="321" spans="51:51">
      <c r="AY321" s="1104"/>
    </row>
    <row r="322" spans="51:51">
      <c r="AY322" s="1104"/>
    </row>
    <row r="323" spans="51:51">
      <c r="AY323" s="1104"/>
    </row>
    <row r="324" spans="51:51">
      <c r="AY324" s="1104"/>
    </row>
    <row r="325" spans="51:51">
      <c r="AY325" s="1104"/>
    </row>
    <row r="326" spans="51:51">
      <c r="AY326" s="1104"/>
    </row>
    <row r="327" spans="51:51">
      <c r="AY327" s="1104"/>
    </row>
    <row r="328" spans="51:51">
      <c r="AY328" s="1104"/>
    </row>
    <row r="329" spans="51:51">
      <c r="AY329" s="1104"/>
    </row>
    <row r="330" spans="51:51">
      <c r="AY330" s="1104"/>
    </row>
    <row r="331" spans="51:51">
      <c r="AY331" s="1104"/>
    </row>
    <row r="332" spans="51:51">
      <c r="AY332" s="1104"/>
    </row>
    <row r="333" spans="51:51">
      <c r="AY333" s="1104"/>
    </row>
    <row r="334" spans="51:51">
      <c r="AY334" s="1104"/>
    </row>
    <row r="335" spans="51:51">
      <c r="AY335" s="1104"/>
    </row>
    <row r="336" spans="51:51">
      <c r="AY336" s="1104"/>
    </row>
    <row r="337" spans="51:51">
      <c r="AY337" s="1104"/>
    </row>
    <row r="338" spans="51:51">
      <c r="AY338" s="1104"/>
    </row>
    <row r="339" spans="51:51">
      <c r="AY339" s="1104"/>
    </row>
    <row r="340" spans="51:51">
      <c r="AY340" s="1104"/>
    </row>
    <row r="341" spans="51:51">
      <c r="AY341" s="1104"/>
    </row>
    <row r="342" spans="51:51">
      <c r="AY342" s="1104"/>
    </row>
    <row r="343" spans="51:51">
      <c r="AY343" s="1104"/>
    </row>
    <row r="344" spans="51:51">
      <c r="AY344" s="1104"/>
    </row>
    <row r="345" spans="51:51">
      <c r="AY345" s="1104"/>
    </row>
    <row r="346" spans="51:51">
      <c r="AY346" s="1104"/>
    </row>
    <row r="347" spans="51:51">
      <c r="AY347" s="1104"/>
    </row>
    <row r="348" spans="51:51">
      <c r="AY348" s="1104"/>
    </row>
    <row r="349" spans="51:51">
      <c r="AY349" s="1104"/>
    </row>
    <row r="350" spans="51:51">
      <c r="AY350" s="1104"/>
    </row>
    <row r="351" spans="51:51">
      <c r="AY351" s="1104"/>
    </row>
    <row r="352" spans="51:51">
      <c r="AY352" s="1104"/>
    </row>
    <row r="353" spans="51:51">
      <c r="AY353" s="1104"/>
    </row>
    <row r="354" spans="51:51">
      <c r="AY354" s="1104"/>
    </row>
    <row r="355" spans="51:51">
      <c r="AY355" s="1104"/>
    </row>
    <row r="356" spans="51:51">
      <c r="AY356" s="1104"/>
    </row>
    <row r="357" spans="51:51">
      <c r="AY357" s="1104"/>
    </row>
    <row r="358" spans="51:51">
      <c r="AY358" s="1104"/>
    </row>
    <row r="359" spans="51:51">
      <c r="AY359" s="1104"/>
    </row>
    <row r="360" spans="51:51">
      <c r="AY360" s="1104"/>
    </row>
    <row r="361" spans="51:51">
      <c r="AY361" s="1104"/>
    </row>
    <row r="362" spans="51:51">
      <c r="AY362" s="1104"/>
    </row>
    <row r="363" spans="51:51">
      <c r="AY363" s="1104"/>
    </row>
    <row r="364" spans="51:51">
      <c r="AY364" s="1104"/>
    </row>
    <row r="365" spans="51:51">
      <c r="AY365" s="1104"/>
    </row>
    <row r="366" spans="51:51">
      <c r="AY366" s="1104"/>
    </row>
    <row r="367" spans="51:51">
      <c r="AY367" s="1104"/>
    </row>
    <row r="368" spans="51:51">
      <c r="AY368" s="1104"/>
    </row>
    <row r="369" spans="51:51">
      <c r="AY369" s="1104"/>
    </row>
    <row r="370" spans="51:51">
      <c r="AY370" s="1104"/>
    </row>
    <row r="371" spans="51:51">
      <c r="AY371" s="1104"/>
    </row>
    <row r="372" spans="51:51">
      <c r="AY372" s="1104"/>
    </row>
    <row r="373" spans="51:51">
      <c r="AY373" s="1104"/>
    </row>
    <row r="374" spans="51:51">
      <c r="AY374" s="1104"/>
    </row>
    <row r="375" spans="51:51">
      <c r="AY375" s="1104"/>
    </row>
    <row r="376" spans="51:51">
      <c r="AY376" s="1104"/>
    </row>
    <row r="377" spans="51:51">
      <c r="AY377" s="1104"/>
    </row>
    <row r="378" spans="51:51">
      <c r="AY378" s="1104"/>
    </row>
    <row r="379" spans="51:51">
      <c r="AY379" s="1104"/>
    </row>
    <row r="380" spans="51:51">
      <c r="AY380" s="1104"/>
    </row>
    <row r="381" spans="51:51">
      <c r="AY381" s="1104"/>
    </row>
    <row r="382" spans="51:51">
      <c r="AY382" s="1104"/>
    </row>
    <row r="383" spans="51:51">
      <c r="AY383" s="1104"/>
    </row>
    <row r="384" spans="51:51">
      <c r="AY384" s="1104"/>
    </row>
    <row r="385" spans="51:51">
      <c r="AY385" s="1104"/>
    </row>
    <row r="386" spans="51:51">
      <c r="AY386" s="1104"/>
    </row>
    <row r="387" spans="51:51">
      <c r="AY387" s="1104"/>
    </row>
    <row r="388" spans="51:51">
      <c r="AY388" s="1104"/>
    </row>
    <row r="389" spans="51:51">
      <c r="AY389" s="1104"/>
    </row>
    <row r="390" spans="51:51">
      <c r="AY390" s="1104"/>
    </row>
    <row r="391" spans="51:51">
      <c r="AY391" s="1104"/>
    </row>
    <row r="392" spans="51:51">
      <c r="AY392" s="1104"/>
    </row>
    <row r="393" spans="51:51">
      <c r="AY393" s="1104"/>
    </row>
    <row r="394" spans="51:51">
      <c r="AY394" s="1104"/>
    </row>
    <row r="395" spans="51:51">
      <c r="AY395" s="1104"/>
    </row>
    <row r="396" spans="51:51">
      <c r="AY396" s="1104"/>
    </row>
    <row r="397" spans="51:51">
      <c r="AY397" s="1104"/>
    </row>
    <row r="398" spans="51:51">
      <c r="AY398" s="1104"/>
    </row>
    <row r="399" spans="51:51">
      <c r="AY399" s="1104"/>
    </row>
    <row r="400" spans="51:51">
      <c r="AY400" s="1104"/>
    </row>
    <row r="401" spans="51:51">
      <c r="AY401" s="1104"/>
    </row>
    <row r="402" spans="51:51">
      <c r="AY402" s="1104"/>
    </row>
    <row r="403" spans="51:51">
      <c r="AY403" s="1104"/>
    </row>
    <row r="404" spans="51:51">
      <c r="AY404" s="1104"/>
    </row>
    <row r="405" spans="51:51">
      <c r="AY405" s="1104"/>
    </row>
    <row r="406" spans="51:51">
      <c r="AY406" s="1104"/>
    </row>
    <row r="407" spans="51:51">
      <c r="AY407" s="1104"/>
    </row>
    <row r="408" spans="51:51">
      <c r="AY408" s="1104"/>
    </row>
    <row r="409" spans="51:51">
      <c r="AY409" s="1104"/>
    </row>
    <row r="410" spans="51:51">
      <c r="AY410" s="1104"/>
    </row>
    <row r="411" spans="51:51">
      <c r="AY411" s="1104"/>
    </row>
    <row r="412" spans="51:51">
      <c r="AY412" s="1104"/>
    </row>
    <row r="413" spans="51:51">
      <c r="AY413" s="1104"/>
    </row>
    <row r="414" spans="51:51">
      <c r="AY414" s="1104"/>
    </row>
    <row r="415" spans="51:51">
      <c r="AY415" s="1104"/>
    </row>
    <row r="416" spans="51:51">
      <c r="AY416" s="1104"/>
    </row>
    <row r="417" spans="51:51">
      <c r="AY417" s="1104"/>
    </row>
    <row r="418" spans="51:51">
      <c r="AY418" s="1104"/>
    </row>
    <row r="419" spans="51:51">
      <c r="AY419" s="1104"/>
    </row>
    <row r="420" spans="51:51">
      <c r="AY420" s="1104"/>
    </row>
    <row r="421" spans="51:51">
      <c r="AY421" s="1104"/>
    </row>
    <row r="422" spans="51:51">
      <c r="AY422" s="1104"/>
    </row>
    <row r="423" spans="51:51">
      <c r="AY423" s="1104"/>
    </row>
    <row r="424" spans="51:51">
      <c r="AY424" s="1104"/>
    </row>
    <row r="425" spans="51:51">
      <c r="AY425" s="1104"/>
    </row>
    <row r="426" spans="51:51">
      <c r="AY426" s="1104"/>
    </row>
    <row r="427" spans="51:51">
      <c r="AY427" s="1104"/>
    </row>
    <row r="428" spans="51:51">
      <c r="AY428" s="1104"/>
    </row>
    <row r="429" spans="51:51">
      <c r="AY429" s="1104"/>
    </row>
    <row r="430" spans="51:51">
      <c r="AY430" s="1104"/>
    </row>
    <row r="431" spans="51:51">
      <c r="AY431" s="1104"/>
    </row>
    <row r="432" spans="51:51">
      <c r="AY432" s="1104"/>
    </row>
    <row r="433" spans="51:51">
      <c r="AY433" s="1104"/>
    </row>
    <row r="434" spans="51:51">
      <c r="AY434" s="1104"/>
    </row>
    <row r="435" spans="51:51">
      <c r="AY435" s="1104"/>
    </row>
    <row r="436" spans="51:51">
      <c r="AY436" s="1104"/>
    </row>
    <row r="437" spans="51:51">
      <c r="AY437" s="1104"/>
    </row>
    <row r="438" spans="51:51">
      <c r="AY438" s="1104"/>
    </row>
    <row r="439" spans="51:51">
      <c r="AY439" s="1104"/>
    </row>
    <row r="440" spans="51:51">
      <c r="AY440" s="1104"/>
    </row>
    <row r="441" spans="51:51">
      <c r="AY441" s="1104"/>
    </row>
    <row r="442" spans="51:51">
      <c r="AY442" s="1104"/>
    </row>
    <row r="443" spans="51:51">
      <c r="AY443" s="1104"/>
    </row>
    <row r="444" spans="51:51">
      <c r="AY444" s="1104"/>
    </row>
    <row r="445" spans="51:51">
      <c r="AY445" s="1104"/>
    </row>
    <row r="446" spans="51:51">
      <c r="AY446" s="1104"/>
    </row>
    <row r="447" spans="51:51">
      <c r="AY447" s="1104"/>
    </row>
    <row r="448" spans="51:51">
      <c r="AY448" s="1104"/>
    </row>
    <row r="449" spans="51:51">
      <c r="AY449" s="1104"/>
    </row>
    <row r="450" spans="51:51">
      <c r="AY450" s="1104"/>
    </row>
    <row r="451" spans="51:51">
      <c r="AY451" s="1104"/>
    </row>
    <row r="452" spans="51:51">
      <c r="AY452" s="1104"/>
    </row>
    <row r="453" spans="51:51">
      <c r="AY453" s="1104"/>
    </row>
    <row r="454" spans="51:51">
      <c r="AY454" s="1104"/>
    </row>
    <row r="455" spans="51:51">
      <c r="AY455" s="1104"/>
    </row>
    <row r="456" spans="51:51">
      <c r="AY456" s="1104"/>
    </row>
    <row r="457" spans="51:51">
      <c r="AY457" s="1104"/>
    </row>
    <row r="458" spans="51:51">
      <c r="AY458" s="1104"/>
    </row>
    <row r="459" spans="51:51">
      <c r="AY459" s="1104"/>
    </row>
    <row r="460" spans="51:51">
      <c r="AY460" s="1104"/>
    </row>
    <row r="461" spans="51:51">
      <c r="AY461" s="1104"/>
    </row>
    <row r="462" spans="51:51">
      <c r="AY462" s="1104"/>
    </row>
    <row r="463" spans="51:51">
      <c r="AY463" s="1104"/>
    </row>
    <row r="464" spans="51:51">
      <c r="AY464" s="1104"/>
    </row>
    <row r="465" spans="51:51">
      <c r="AY465" s="1104"/>
    </row>
    <row r="466" spans="51:51">
      <c r="AY466" s="1104"/>
    </row>
    <row r="467" spans="51:51">
      <c r="AY467" s="1104"/>
    </row>
    <row r="468" spans="51:51">
      <c r="AY468" s="1104"/>
    </row>
    <row r="469" spans="51:51">
      <c r="AY469" s="1104"/>
    </row>
    <row r="470" spans="51:51">
      <c r="AY470" s="1104"/>
    </row>
    <row r="471" spans="51:51">
      <c r="AY471" s="1104"/>
    </row>
    <row r="472" spans="51:51">
      <c r="AY472" s="1104"/>
    </row>
    <row r="473" spans="51:51">
      <c r="AY473" s="1104"/>
    </row>
    <row r="474" spans="51:51">
      <c r="AY474" s="1104"/>
    </row>
    <row r="475" spans="51:51">
      <c r="AY475" s="1104"/>
    </row>
    <row r="476" spans="51:51">
      <c r="AY476" s="1104"/>
    </row>
    <row r="477" spans="51:51">
      <c r="AY477" s="1104"/>
    </row>
    <row r="478" spans="51:51">
      <c r="AY478" s="1104"/>
    </row>
    <row r="479" spans="51:51">
      <c r="AY479" s="1104"/>
    </row>
    <row r="480" spans="51:51">
      <c r="AY480" s="1104"/>
    </row>
    <row r="481" spans="51:51">
      <c r="AY481" s="1104"/>
    </row>
    <row r="482" spans="51:51">
      <c r="AY482" s="1104"/>
    </row>
    <row r="483" spans="51:51">
      <c r="AY483" s="1104"/>
    </row>
    <row r="484" spans="51:51">
      <c r="AY484" s="1104"/>
    </row>
    <row r="485" spans="51:51">
      <c r="AY485" s="1104"/>
    </row>
    <row r="486" spans="51:51">
      <c r="AY486" s="1104"/>
    </row>
    <row r="487" spans="51:51">
      <c r="AY487" s="1104"/>
    </row>
    <row r="488" spans="51:51">
      <c r="AY488" s="1104"/>
    </row>
    <row r="489" spans="51:51">
      <c r="AY489" s="1104"/>
    </row>
    <row r="490" spans="51:51">
      <c r="AY490" s="1104"/>
    </row>
    <row r="491" spans="51:51">
      <c r="AY491" s="1104"/>
    </row>
    <row r="492" spans="51:51">
      <c r="AY492" s="1104"/>
    </row>
    <row r="493" spans="51:51">
      <c r="AY493" s="1104"/>
    </row>
    <row r="494" spans="51:51">
      <c r="AY494" s="1104"/>
    </row>
    <row r="495" spans="51:51">
      <c r="AY495" s="1104"/>
    </row>
    <row r="496" spans="51:51">
      <c r="AY496" s="1104"/>
    </row>
    <row r="497" spans="51:51">
      <c r="AY497" s="1104"/>
    </row>
    <row r="498" spans="51:51">
      <c r="AY498" s="1104"/>
    </row>
    <row r="499" spans="51:51">
      <c r="AY499" s="1104"/>
    </row>
    <row r="500" spans="51:51">
      <c r="AY500" s="1104"/>
    </row>
    <row r="501" spans="51:51">
      <c r="AY501" s="1104"/>
    </row>
    <row r="502" spans="51:51">
      <c r="AY502" s="1104"/>
    </row>
    <row r="503" spans="51:51">
      <c r="AY503" s="1104"/>
    </row>
    <row r="504" spans="51:51">
      <c r="AY504" s="1104"/>
    </row>
    <row r="505" spans="51:51">
      <c r="AY505" s="1104"/>
    </row>
    <row r="506" spans="51:51">
      <c r="AY506" s="1104"/>
    </row>
    <row r="507" spans="51:51">
      <c r="AY507" s="1104"/>
    </row>
    <row r="508" spans="51:51">
      <c r="AY508" s="1104"/>
    </row>
    <row r="509" spans="51:51">
      <c r="AY509" s="1104"/>
    </row>
    <row r="510" spans="51:51">
      <c r="AY510" s="1104"/>
    </row>
    <row r="511" spans="51:51">
      <c r="AY511" s="1104"/>
    </row>
    <row r="512" spans="51:51">
      <c r="AY512" s="1104"/>
    </row>
    <row r="513" spans="51:51">
      <c r="AY513" s="1104"/>
    </row>
    <row r="514" spans="51:51">
      <c r="AY514" s="1104"/>
    </row>
    <row r="515" spans="51:51">
      <c r="AY515" s="1104"/>
    </row>
    <row r="516" spans="51:51">
      <c r="AY516" s="1104"/>
    </row>
    <row r="517" spans="51:51">
      <c r="AY517" s="1104"/>
    </row>
    <row r="518" spans="51:51">
      <c r="AY518" s="1104"/>
    </row>
    <row r="519" spans="51:51">
      <c r="AY519" s="1104"/>
    </row>
    <row r="520" spans="51:51">
      <c r="AY520" s="1104"/>
    </row>
    <row r="521" spans="51:51">
      <c r="AY521" s="1104"/>
    </row>
    <row r="522" spans="51:51">
      <c r="AY522" s="1104"/>
    </row>
    <row r="523" spans="51:51">
      <c r="AY523" s="1104"/>
    </row>
    <row r="524" spans="51:51">
      <c r="AY524" s="1104"/>
    </row>
    <row r="525" spans="51:51">
      <c r="AY525" s="1104"/>
    </row>
    <row r="526" spans="51:51">
      <c r="AY526" s="1104"/>
    </row>
    <row r="527" spans="51:51">
      <c r="AY527" s="1104"/>
    </row>
    <row r="528" spans="51:51">
      <c r="AY528" s="1104"/>
    </row>
    <row r="529" spans="51:51">
      <c r="AY529" s="1104"/>
    </row>
    <row r="530" spans="51:51">
      <c r="AY530" s="1104"/>
    </row>
    <row r="531" spans="51:51">
      <c r="AY531" s="1104"/>
    </row>
    <row r="532" spans="51:51">
      <c r="AY532" s="1104"/>
    </row>
    <row r="533" spans="51:51">
      <c r="AY533" s="1104"/>
    </row>
    <row r="534" spans="51:51">
      <c r="AY534" s="1104"/>
    </row>
    <row r="535" spans="51:51">
      <c r="AY535" s="1104"/>
    </row>
    <row r="536" spans="51:51">
      <c r="AY536" s="1104"/>
    </row>
    <row r="537" spans="51:51">
      <c r="AY537" s="1104"/>
    </row>
    <row r="538" spans="51:51">
      <c r="AY538" s="1104"/>
    </row>
    <row r="539" spans="51:51">
      <c r="AY539" s="1104"/>
    </row>
    <row r="540" spans="51:51">
      <c r="AY540" s="1104"/>
    </row>
    <row r="541" spans="51:51">
      <c r="AY541" s="1104"/>
    </row>
    <row r="542" spans="51:51">
      <c r="AY542" s="1104"/>
    </row>
    <row r="543" spans="51:51">
      <c r="AY543" s="1104"/>
    </row>
    <row r="544" spans="51:51">
      <c r="AY544" s="1104"/>
    </row>
    <row r="545" spans="51:51">
      <c r="AY545" s="1104"/>
    </row>
    <row r="546" spans="51:51">
      <c r="AY546" s="1104"/>
    </row>
    <row r="547" spans="51:51">
      <c r="AY547" s="1104"/>
    </row>
    <row r="548" spans="51:51">
      <c r="AY548" s="1104"/>
    </row>
    <row r="549" spans="51:51">
      <c r="AY549" s="1104"/>
    </row>
    <row r="550" spans="51:51">
      <c r="AY550" s="1104"/>
    </row>
    <row r="551" spans="51:51">
      <c r="AY551" s="1104"/>
    </row>
    <row r="552" spans="51:51">
      <c r="AY552" s="1104"/>
    </row>
    <row r="553" spans="51:51">
      <c r="AY553" s="1104"/>
    </row>
    <row r="554" spans="51:51">
      <c r="AY554" s="1104"/>
    </row>
    <row r="555" spans="51:51">
      <c r="AY555" s="1104"/>
    </row>
    <row r="556" spans="51:51">
      <c r="AY556" s="1104"/>
    </row>
    <row r="557" spans="51:51">
      <c r="AY557" s="1104"/>
    </row>
    <row r="558" spans="51:51">
      <c r="AY558" s="1104"/>
    </row>
    <row r="559" spans="51:51">
      <c r="AY559" s="1104"/>
    </row>
    <row r="560" spans="51:51">
      <c r="AY560" s="1104"/>
    </row>
    <row r="561" spans="51:51">
      <c r="AY561" s="1104"/>
    </row>
    <row r="562" spans="51:51">
      <c r="AY562" s="1104"/>
    </row>
    <row r="563" spans="51:51">
      <c r="AY563" s="1104"/>
    </row>
    <row r="564" spans="51:51">
      <c r="AY564" s="1104"/>
    </row>
    <row r="565" spans="51:51">
      <c r="AY565" s="1104"/>
    </row>
    <row r="566" spans="51:51">
      <c r="AY566" s="1104"/>
    </row>
    <row r="567" spans="51:51">
      <c r="AY567" s="1104"/>
    </row>
    <row r="568" spans="51:51">
      <c r="AY568" s="1104"/>
    </row>
    <row r="569" spans="51:51">
      <c r="AY569" s="1104"/>
    </row>
    <row r="570" spans="51:51">
      <c r="AY570" s="1104"/>
    </row>
    <row r="571" spans="51:51">
      <c r="AY571" s="1104"/>
    </row>
    <row r="572" spans="51:51">
      <c r="AY572" s="1104"/>
    </row>
    <row r="573" spans="51:51">
      <c r="AY573" s="1104"/>
    </row>
    <row r="574" spans="51:51">
      <c r="AY574" s="1104"/>
    </row>
    <row r="575" spans="51:51">
      <c r="AY575" s="1104"/>
    </row>
    <row r="576" spans="51:51">
      <c r="AY576" s="1104"/>
    </row>
    <row r="577" spans="51:51">
      <c r="AY577" s="1104"/>
    </row>
    <row r="578" spans="51:51">
      <c r="AY578" s="1104"/>
    </row>
    <row r="579" spans="51:51">
      <c r="AY579" s="1104"/>
    </row>
    <row r="580" spans="51:51">
      <c r="AY580" s="1104"/>
    </row>
    <row r="581" spans="51:51">
      <c r="AY581" s="1104"/>
    </row>
    <row r="582" spans="51:51">
      <c r="AY582" s="1104"/>
    </row>
    <row r="583" spans="51:51">
      <c r="AY583" s="1104"/>
    </row>
    <row r="584" spans="51:51">
      <c r="AY584" s="1104"/>
    </row>
    <row r="585" spans="51:51">
      <c r="AY585" s="1104"/>
    </row>
    <row r="586" spans="51:51">
      <c r="AY586" s="1104"/>
    </row>
    <row r="587" spans="51:51">
      <c r="AY587" s="1104"/>
    </row>
    <row r="588" spans="51:51">
      <c r="AY588" s="1104"/>
    </row>
    <row r="589" spans="51:51">
      <c r="AY589" s="1104"/>
    </row>
    <row r="590" spans="51:51">
      <c r="AY590" s="1104"/>
    </row>
    <row r="591" spans="51:51">
      <c r="AY591" s="1104"/>
    </row>
    <row r="592" spans="51:51">
      <c r="AY592" s="1104"/>
    </row>
    <row r="593" spans="51:51">
      <c r="AY593" s="1104"/>
    </row>
    <row r="594" spans="51:51">
      <c r="AY594" s="1104"/>
    </row>
    <row r="595" spans="51:51">
      <c r="AY595" s="1104"/>
    </row>
    <row r="596" spans="51:51">
      <c r="AY596" s="1104"/>
    </row>
    <row r="597" spans="51:51">
      <c r="AY597" s="1104"/>
    </row>
    <row r="598" spans="51:51">
      <c r="AY598" s="1104"/>
    </row>
    <row r="599" spans="51:51">
      <c r="AY599" s="1104"/>
    </row>
    <row r="600" spans="51:51">
      <c r="AY600" s="1104"/>
    </row>
    <row r="601" spans="51:51">
      <c r="AY601" s="1104"/>
    </row>
    <row r="602" spans="51:51">
      <c r="AY602" s="1104"/>
    </row>
    <row r="603" spans="51:51">
      <c r="AY603" s="1104"/>
    </row>
    <row r="604" spans="51:51">
      <c r="AY604" s="1104"/>
    </row>
    <row r="605" spans="51:51">
      <c r="AY605" s="1104"/>
    </row>
    <row r="606" spans="51:51">
      <c r="AY606" s="1104"/>
    </row>
    <row r="607" spans="51:51">
      <c r="AY607" s="1104"/>
    </row>
    <row r="608" spans="51:51">
      <c r="AY608" s="1104"/>
    </row>
    <row r="609" spans="51:51">
      <c r="AY609" s="1104"/>
    </row>
    <row r="610" spans="51:51">
      <c r="AY610" s="1104"/>
    </row>
    <row r="611" spans="51:51">
      <c r="AY611" s="1104"/>
    </row>
    <row r="612" spans="51:51">
      <c r="AY612" s="1104"/>
    </row>
    <row r="613" spans="51:51">
      <c r="AY613" s="1104"/>
    </row>
    <row r="614" spans="51:51">
      <c r="AY614" s="1104"/>
    </row>
    <row r="615" spans="51:51">
      <c r="AY615" s="1104"/>
    </row>
    <row r="616" spans="51:51">
      <c r="AY616" s="1104"/>
    </row>
    <row r="617" spans="51:51">
      <c r="AY617" s="1104"/>
    </row>
    <row r="618" spans="51:51">
      <c r="AY618" s="1104"/>
    </row>
    <row r="619" spans="51:51">
      <c r="AY619" s="1104"/>
    </row>
    <row r="620" spans="51:51">
      <c r="AY620" s="1104"/>
    </row>
    <row r="621" spans="51:51">
      <c r="AY621" s="1104"/>
    </row>
    <row r="622" spans="51:51">
      <c r="AY622" s="1104"/>
    </row>
    <row r="623" spans="51:51">
      <c r="AY623" s="1104"/>
    </row>
    <row r="624" spans="51:51">
      <c r="AY624" s="1104"/>
    </row>
    <row r="625" spans="51:51">
      <c r="AY625" s="1104"/>
    </row>
    <row r="626" spans="51:51">
      <c r="AY626" s="1104"/>
    </row>
    <row r="627" spans="51:51">
      <c r="AY627" s="1104"/>
    </row>
    <row r="628" spans="51:51">
      <c r="AY628" s="1104"/>
    </row>
    <row r="629" spans="51:51">
      <c r="AY629" s="1104"/>
    </row>
    <row r="630" spans="51:51">
      <c r="AY630" s="1104"/>
    </row>
    <row r="631" spans="51:51">
      <c r="AY631" s="1104"/>
    </row>
    <row r="632" spans="51:51">
      <c r="AY632" s="1104"/>
    </row>
    <row r="633" spans="51:51">
      <c r="AY633" s="1104"/>
    </row>
    <row r="634" spans="51:51">
      <c r="AY634" s="1104"/>
    </row>
    <row r="635" spans="51:51">
      <c r="AY635" s="1104"/>
    </row>
    <row r="636" spans="51:51">
      <c r="AY636" s="1104"/>
    </row>
    <row r="637" spans="51:51">
      <c r="AY637" s="1104"/>
    </row>
    <row r="638" spans="51:51">
      <c r="AY638" s="1104"/>
    </row>
    <row r="639" spans="51:51">
      <c r="AY639" s="1104"/>
    </row>
    <row r="640" spans="51:51">
      <c r="AY640" s="1104"/>
    </row>
    <row r="641" spans="51:51">
      <c r="AY641" s="1104"/>
    </row>
    <row r="642" spans="51:51">
      <c r="AY642" s="1104"/>
    </row>
    <row r="643" spans="51:51">
      <c r="AY643" s="1104"/>
    </row>
    <row r="644" spans="51:51">
      <c r="AY644" s="1104"/>
    </row>
    <row r="645" spans="51:51">
      <c r="AY645" s="1104"/>
    </row>
    <row r="646" spans="51:51">
      <c r="AY646" s="1104"/>
    </row>
    <row r="647" spans="51:51">
      <c r="AY647" s="1104"/>
    </row>
    <row r="648" spans="51:51">
      <c r="AY648" s="1104"/>
    </row>
    <row r="649" spans="51:51">
      <c r="AY649" s="1104"/>
    </row>
    <row r="650" spans="51:51">
      <c r="AY650" s="1104"/>
    </row>
    <row r="651" spans="51:51">
      <c r="AY651" s="1104"/>
    </row>
    <row r="652" spans="51:51">
      <c r="AY652" s="1104"/>
    </row>
    <row r="653" spans="51:51">
      <c r="AY653" s="1104"/>
    </row>
    <row r="654" spans="51:51">
      <c r="AY654" s="1104"/>
    </row>
    <row r="655" spans="51:51">
      <c r="AY655" s="1104"/>
    </row>
    <row r="656" spans="51:51">
      <c r="AY656" s="1104"/>
    </row>
    <row r="657" spans="51:51">
      <c r="AY657" s="1104"/>
    </row>
    <row r="658" spans="51:51">
      <c r="AY658" s="1104"/>
    </row>
    <row r="659" spans="51:51">
      <c r="AY659" s="1104"/>
    </row>
    <row r="660" spans="51:51">
      <c r="AY660" s="1104"/>
    </row>
    <row r="661" spans="51:51">
      <c r="AY661" s="1104"/>
    </row>
    <row r="662" spans="51:51">
      <c r="AY662" s="1104"/>
    </row>
    <row r="663" spans="51:51">
      <c r="AY663" s="1104"/>
    </row>
    <row r="664" spans="51:51">
      <c r="AY664" s="1104"/>
    </row>
    <row r="665" spans="51:51">
      <c r="AY665" s="1104"/>
    </row>
    <row r="666" spans="51:51">
      <c r="AY666" s="1104"/>
    </row>
    <row r="667" spans="51:51">
      <c r="AY667" s="1104"/>
    </row>
    <row r="668" spans="51:51">
      <c r="AY668" s="1104"/>
    </row>
    <row r="669" spans="51:51">
      <c r="AY669" s="1104"/>
    </row>
    <row r="670" spans="51:51">
      <c r="AY670" s="1104"/>
    </row>
    <row r="671" spans="51:51">
      <c r="AY671" s="1104"/>
    </row>
    <row r="672" spans="51:51">
      <c r="AY672" s="1104"/>
    </row>
    <row r="673" spans="51:51">
      <c r="AY673" s="1104"/>
    </row>
    <row r="674" spans="51:51">
      <c r="AY674" s="1104"/>
    </row>
    <row r="675" spans="51:51">
      <c r="AY675" s="1104"/>
    </row>
    <row r="676" spans="51:51">
      <c r="AY676" s="1104"/>
    </row>
    <row r="677" spans="51:51">
      <c r="AY677" s="1104"/>
    </row>
    <row r="678" spans="51:51">
      <c r="AY678" s="1104"/>
    </row>
    <row r="679" spans="51:51">
      <c r="AY679" s="1104"/>
    </row>
    <row r="680" spans="51:51">
      <c r="AY680" s="1104"/>
    </row>
    <row r="681" spans="51:51">
      <c r="AY681" s="1104"/>
    </row>
    <row r="682" spans="51:51">
      <c r="AY682" s="1104"/>
    </row>
    <row r="683" spans="51:51">
      <c r="AY683" s="1104"/>
    </row>
    <row r="684" spans="51:51">
      <c r="AY684" s="1104"/>
    </row>
    <row r="685" spans="51:51">
      <c r="AY685" s="1104"/>
    </row>
    <row r="686" spans="51:51">
      <c r="AY686" s="1104"/>
    </row>
    <row r="687" spans="51:51">
      <c r="AY687" s="1104"/>
    </row>
    <row r="688" spans="51:51">
      <c r="AY688" s="1104"/>
    </row>
    <row r="689" spans="51:51">
      <c r="AY689" s="1104"/>
    </row>
    <row r="690" spans="51:51">
      <c r="AY690" s="1104"/>
    </row>
    <row r="691" spans="51:51">
      <c r="AY691" s="1104"/>
    </row>
    <row r="692" spans="51:51">
      <c r="AY692" s="1104"/>
    </row>
    <row r="693" spans="51:51">
      <c r="AY693" s="1104"/>
    </row>
    <row r="694" spans="51:51">
      <c r="AY694" s="1104"/>
    </row>
    <row r="695" spans="51:51">
      <c r="AY695" s="1104"/>
    </row>
    <row r="696" spans="51:51">
      <c r="AY696" s="1104"/>
    </row>
    <row r="697" spans="51:51">
      <c r="AY697" s="1104"/>
    </row>
    <row r="698" spans="51:51">
      <c r="AY698" s="1104"/>
    </row>
    <row r="699" spans="51:51">
      <c r="AY699" s="1104"/>
    </row>
    <row r="700" spans="51:51">
      <c r="AY700" s="1104"/>
    </row>
    <row r="701" spans="51:51">
      <c r="AY701" s="1104"/>
    </row>
    <row r="702" spans="51:51">
      <c r="AY702" s="1104"/>
    </row>
    <row r="703" spans="51:51">
      <c r="AY703" s="1104"/>
    </row>
    <row r="704" spans="51:51">
      <c r="AY704" s="1104"/>
    </row>
    <row r="705" spans="51:51">
      <c r="AY705" s="1104"/>
    </row>
    <row r="706" spans="51:51">
      <c r="AY706" s="1104"/>
    </row>
    <row r="707" spans="51:51">
      <c r="AY707" s="1104"/>
    </row>
    <row r="708" spans="51:51">
      <c r="AY708" s="1104"/>
    </row>
    <row r="709" spans="51:51">
      <c r="AY709" s="1104"/>
    </row>
    <row r="710" spans="51:51">
      <c r="AY710" s="1104"/>
    </row>
    <row r="711" spans="51:51">
      <c r="AY711" s="1104"/>
    </row>
    <row r="712" spans="51:51">
      <c r="AY712" s="1104"/>
    </row>
    <row r="713" spans="51:51">
      <c r="AY713" s="1104"/>
    </row>
    <row r="714" spans="51:51">
      <c r="AY714" s="1104"/>
    </row>
    <row r="715" spans="51:51">
      <c r="AY715" s="1104"/>
    </row>
    <row r="716" spans="51:51">
      <c r="AY716" s="1104"/>
    </row>
    <row r="717" spans="51:51">
      <c r="AY717" s="1104"/>
    </row>
    <row r="718" spans="51:51">
      <c r="AY718" s="1104"/>
    </row>
    <row r="719" spans="51:51">
      <c r="AY719" s="1104"/>
    </row>
    <row r="720" spans="51:51">
      <c r="AY720" s="1104"/>
    </row>
    <row r="721" spans="51:51">
      <c r="AY721" s="1104"/>
    </row>
    <row r="722" spans="51:51">
      <c r="AY722" s="1104"/>
    </row>
    <row r="723" spans="51:51">
      <c r="AY723" s="1104"/>
    </row>
    <row r="724" spans="51:51">
      <c r="AY724" s="1104"/>
    </row>
    <row r="725" spans="51:51">
      <c r="AY725" s="1104"/>
    </row>
    <row r="726" spans="51:51">
      <c r="AY726" s="1104"/>
    </row>
    <row r="727" spans="51:51">
      <c r="AY727" s="1104"/>
    </row>
    <row r="728" spans="51:51">
      <c r="AY728" s="1104"/>
    </row>
    <row r="729" spans="51:51">
      <c r="AY729" s="1104"/>
    </row>
    <row r="730" spans="51:51">
      <c r="AY730" s="1104"/>
    </row>
    <row r="731" spans="51:51">
      <c r="AY731" s="1104"/>
    </row>
    <row r="732" spans="51:51">
      <c r="AY732" s="1104"/>
    </row>
    <row r="733" spans="51:51">
      <c r="AY733" s="1104"/>
    </row>
    <row r="734" spans="51:51">
      <c r="AY734" s="1104"/>
    </row>
    <row r="735" spans="51:51">
      <c r="AY735" s="1104"/>
    </row>
    <row r="736" spans="51:51">
      <c r="AY736" s="1104"/>
    </row>
    <row r="737" spans="51:51">
      <c r="AY737" s="1104"/>
    </row>
    <row r="738" spans="51:51">
      <c r="AY738" s="1104"/>
    </row>
    <row r="739" spans="51:51">
      <c r="AY739" s="1104"/>
    </row>
    <row r="740" spans="51:51">
      <c r="AY740" s="1104"/>
    </row>
    <row r="741" spans="51:51">
      <c r="AY741" s="1104"/>
    </row>
    <row r="742" spans="51:51">
      <c r="AY742" s="1104"/>
    </row>
    <row r="743" spans="51:51">
      <c r="AY743" s="1104"/>
    </row>
    <row r="744" spans="51:51">
      <c r="AY744" s="1104"/>
    </row>
    <row r="745" spans="51:51">
      <c r="AY745" s="1104"/>
    </row>
    <row r="746" spans="51:51">
      <c r="AY746" s="1104"/>
    </row>
    <row r="747" spans="51:51">
      <c r="AY747" s="1104"/>
    </row>
    <row r="748" spans="51:51">
      <c r="AY748" s="1104"/>
    </row>
    <row r="749" spans="51:51">
      <c r="AY749" s="1104"/>
    </row>
    <row r="750" spans="51:51">
      <c r="AY750" s="1104"/>
    </row>
    <row r="751" spans="51:51">
      <c r="AY751" s="1104"/>
    </row>
    <row r="752" spans="51:51">
      <c r="AY752" s="1104"/>
    </row>
    <row r="753" spans="51:51">
      <c r="AY753" s="1104"/>
    </row>
    <row r="754" spans="51:51">
      <c r="AY754" s="1104"/>
    </row>
    <row r="755" spans="51:51">
      <c r="AY755" s="1104"/>
    </row>
    <row r="756" spans="51:51">
      <c r="AY756" s="1104"/>
    </row>
    <row r="757" spans="51:51">
      <c r="AY757" s="1104"/>
    </row>
    <row r="758" spans="51:51">
      <c r="AY758" s="1104"/>
    </row>
    <row r="759" spans="51:51">
      <c r="AY759" s="1104"/>
    </row>
    <row r="760" spans="51:51">
      <c r="AY760" s="1104"/>
    </row>
    <row r="761" spans="51:51">
      <c r="AY761" s="1104"/>
    </row>
    <row r="762" spans="51:51">
      <c r="AY762" s="1104"/>
    </row>
    <row r="763" spans="51:51">
      <c r="AY763" s="1104"/>
    </row>
    <row r="764" spans="51:51">
      <c r="AY764" s="1104"/>
    </row>
    <row r="765" spans="51:51">
      <c r="AY765" s="1104"/>
    </row>
    <row r="766" spans="51:51">
      <c r="AY766" s="1104"/>
    </row>
    <row r="767" spans="51:51">
      <c r="AY767" s="1104"/>
    </row>
    <row r="768" spans="51:51">
      <c r="AY768" s="1104"/>
    </row>
    <row r="769" spans="51:51">
      <c r="AY769" s="1104"/>
    </row>
    <row r="770" spans="51:51">
      <c r="AY770" s="1104"/>
    </row>
    <row r="771" spans="51:51">
      <c r="AY771" s="1104"/>
    </row>
    <row r="772" spans="51:51">
      <c r="AY772" s="1104"/>
    </row>
    <row r="773" spans="51:51">
      <c r="AY773" s="1104"/>
    </row>
    <row r="774" spans="51:51">
      <c r="AY774" s="1104"/>
    </row>
    <row r="775" spans="51:51">
      <c r="AY775" s="1104"/>
    </row>
    <row r="776" spans="51:51">
      <c r="AY776" s="1104"/>
    </row>
    <row r="777" spans="51:51">
      <c r="AY777" s="1104"/>
    </row>
    <row r="778" spans="51:51">
      <c r="AY778" s="1104"/>
    </row>
    <row r="779" spans="51:51">
      <c r="AY779" s="1104"/>
    </row>
    <row r="780" spans="51:51">
      <c r="AY780" s="1104"/>
    </row>
    <row r="781" spans="51:51">
      <c r="AY781" s="1104"/>
    </row>
    <row r="782" spans="51:51">
      <c r="AY782" s="1104"/>
    </row>
    <row r="783" spans="51:51">
      <c r="AY783" s="1104"/>
    </row>
    <row r="784" spans="51:51">
      <c r="AY784" s="1104"/>
    </row>
    <row r="785" spans="51:51">
      <c r="AY785" s="1104"/>
    </row>
    <row r="786" spans="51:51">
      <c r="AY786" s="1104"/>
    </row>
    <row r="787" spans="51:51">
      <c r="AY787" s="1104"/>
    </row>
    <row r="788" spans="51:51">
      <c r="AY788" s="1104"/>
    </row>
    <row r="789" spans="51:51">
      <c r="AY789" s="1104"/>
    </row>
    <row r="790" spans="51:51">
      <c r="AY790" s="1104"/>
    </row>
    <row r="791" spans="51:51">
      <c r="AY791" s="1104"/>
    </row>
    <row r="792" spans="51:51">
      <c r="AY792" s="1104"/>
    </row>
    <row r="793" spans="51:51">
      <c r="AY793" s="1104"/>
    </row>
    <row r="794" spans="51:51">
      <c r="AY794" s="1104"/>
    </row>
    <row r="795" spans="51:51">
      <c r="AY795" s="1104"/>
    </row>
    <row r="796" spans="51:51">
      <c r="AY796" s="1104"/>
    </row>
    <row r="797" spans="51:51">
      <c r="AY797" s="1104"/>
    </row>
    <row r="798" spans="51:51">
      <c r="AY798" s="1104"/>
    </row>
    <row r="799" spans="51:51">
      <c r="AY799" s="1104"/>
    </row>
    <row r="800" spans="51:51">
      <c r="AY800" s="1104"/>
    </row>
    <row r="801" spans="51:51">
      <c r="AY801" s="1104"/>
    </row>
    <row r="802" spans="51:51">
      <c r="AY802" s="1104"/>
    </row>
    <row r="803" spans="51:51">
      <c r="AY803" s="1104"/>
    </row>
    <row r="804" spans="51:51">
      <c r="AY804" s="1104"/>
    </row>
    <row r="805" spans="51:51">
      <c r="AY805" s="1104"/>
    </row>
    <row r="806" spans="51:51">
      <c r="AY806" s="1104"/>
    </row>
    <row r="807" spans="51:51">
      <c r="AY807" s="1104"/>
    </row>
    <row r="808" spans="51:51">
      <c r="AY808" s="1104"/>
    </row>
    <row r="809" spans="51:51">
      <c r="AY809" s="1104"/>
    </row>
    <row r="810" spans="51:51">
      <c r="AY810" s="1104"/>
    </row>
    <row r="811" spans="51:51">
      <c r="AY811" s="1104"/>
    </row>
    <row r="812" spans="51:51">
      <c r="AY812" s="1104"/>
    </row>
    <row r="813" spans="51:51">
      <c r="AY813" s="1104"/>
    </row>
    <row r="814" spans="51:51">
      <c r="AY814" s="1104"/>
    </row>
    <row r="815" spans="51:51">
      <c r="AY815" s="1104"/>
    </row>
    <row r="816" spans="51:51">
      <c r="AY816" s="1104"/>
    </row>
    <row r="817" spans="51:51">
      <c r="AY817" s="1104"/>
    </row>
    <row r="818" spans="51:51">
      <c r="AY818" s="1104"/>
    </row>
    <row r="819" spans="51:51">
      <c r="AY819" s="1104"/>
    </row>
    <row r="820" spans="51:51">
      <c r="AY820" s="1104"/>
    </row>
    <row r="821" spans="51:51">
      <c r="AY821" s="1104"/>
    </row>
    <row r="822" spans="51:51">
      <c r="AY822" s="1104"/>
    </row>
    <row r="823" spans="51:51">
      <c r="AY823" s="1104"/>
    </row>
    <row r="824" spans="51:51">
      <c r="AY824" s="1104"/>
    </row>
    <row r="825" spans="51:51">
      <c r="AY825" s="1104"/>
    </row>
    <row r="826" spans="51:51">
      <c r="AY826" s="1104"/>
    </row>
    <row r="827" spans="51:51">
      <c r="AY827" s="1104"/>
    </row>
    <row r="828" spans="51:51">
      <c r="AY828" s="1104"/>
    </row>
    <row r="829" spans="51:51">
      <c r="AY829" s="1104"/>
    </row>
    <row r="830" spans="51:51">
      <c r="AY830" s="1104"/>
    </row>
    <row r="831" spans="51:51">
      <c r="AY831" s="1104"/>
    </row>
    <row r="832" spans="51:51">
      <c r="AY832" s="1104"/>
    </row>
    <row r="833" spans="51:51">
      <c r="AY833" s="1104"/>
    </row>
    <row r="834" spans="51:51">
      <c r="AY834" s="1104"/>
    </row>
    <row r="835" spans="51:51">
      <c r="AY835" s="1104"/>
    </row>
    <row r="836" spans="51:51">
      <c r="AY836" s="1104"/>
    </row>
    <row r="837" spans="51:51">
      <c r="AY837" s="1104"/>
    </row>
    <row r="838" spans="51:51">
      <c r="AY838" s="1104"/>
    </row>
    <row r="839" spans="51:51">
      <c r="AY839" s="1104"/>
    </row>
    <row r="840" spans="51:51">
      <c r="AY840" s="1104"/>
    </row>
    <row r="841" spans="51:51">
      <c r="AY841" s="1104"/>
    </row>
    <row r="842" spans="51:51">
      <c r="AY842" s="1104"/>
    </row>
    <row r="843" spans="51:51">
      <c r="AY843" s="1104"/>
    </row>
    <row r="844" spans="51:51">
      <c r="AY844" s="1104"/>
    </row>
    <row r="845" spans="51:51">
      <c r="AY845" s="1104"/>
    </row>
    <row r="846" spans="51:51">
      <c r="AY846" s="1104"/>
    </row>
    <row r="847" spans="51:51">
      <c r="AY847" s="1104"/>
    </row>
    <row r="848" spans="51:51">
      <c r="AY848" s="1104"/>
    </row>
    <row r="849" spans="51:51">
      <c r="AY849" s="1104"/>
    </row>
    <row r="850" spans="51:51">
      <c r="AY850" s="1104"/>
    </row>
    <row r="851" spans="51:51">
      <c r="AY851" s="1104"/>
    </row>
    <row r="852" spans="51:51">
      <c r="AY852" s="1104"/>
    </row>
    <row r="853" spans="51:51">
      <c r="AY853" s="1104"/>
    </row>
    <row r="854" spans="51:51">
      <c r="AY854" s="1104"/>
    </row>
    <row r="855" spans="51:51">
      <c r="AY855" s="1104"/>
    </row>
    <row r="856" spans="51:51">
      <c r="AY856" s="1104"/>
    </row>
    <row r="857" spans="51:51">
      <c r="AY857" s="1104"/>
    </row>
    <row r="858" spans="51:51">
      <c r="AY858" s="1104"/>
    </row>
    <row r="859" spans="51:51">
      <c r="AY859" s="1104"/>
    </row>
    <row r="860" spans="51:51">
      <c r="AY860" s="1104"/>
    </row>
    <row r="861" spans="51:51">
      <c r="AY861" s="1104"/>
    </row>
    <row r="862" spans="51:51">
      <c r="AY862" s="1104"/>
    </row>
    <row r="863" spans="51:51">
      <c r="AY863" s="1104"/>
    </row>
    <row r="864" spans="51:51">
      <c r="AY864" s="1104"/>
    </row>
    <row r="865" spans="51:51">
      <c r="AY865" s="1104"/>
    </row>
    <row r="866" spans="51:51">
      <c r="AY866" s="1104"/>
    </row>
    <row r="867" spans="51:51">
      <c r="AY867" s="1104"/>
    </row>
    <row r="868" spans="51:51">
      <c r="AY868" s="1104"/>
    </row>
    <row r="869" spans="51:51">
      <c r="AY869" s="1104"/>
    </row>
    <row r="870" spans="51:51">
      <c r="AY870" s="1104"/>
    </row>
    <row r="871" spans="51:51">
      <c r="AY871" s="1104"/>
    </row>
    <row r="872" spans="51:51">
      <c r="AY872" s="1104"/>
    </row>
    <row r="873" spans="51:51">
      <c r="AY873" s="1104"/>
    </row>
    <row r="874" spans="51:51">
      <c r="AY874" s="1104"/>
    </row>
    <row r="875" spans="51:51">
      <c r="AY875" s="1104"/>
    </row>
    <row r="876" spans="51:51">
      <c r="AY876" s="1104"/>
    </row>
    <row r="877" spans="51:51">
      <c r="AY877" s="1104"/>
    </row>
    <row r="878" spans="51:51">
      <c r="AY878" s="1104"/>
    </row>
    <row r="879" spans="51:51">
      <c r="AY879" s="1104"/>
    </row>
    <row r="880" spans="51:51">
      <c r="AY880" s="1104"/>
    </row>
    <row r="881" spans="51:51">
      <c r="AY881" s="1104"/>
    </row>
    <row r="882" spans="51:51">
      <c r="AY882" s="1104"/>
    </row>
    <row r="883" spans="51:51">
      <c r="AY883" s="1104"/>
    </row>
    <row r="884" spans="51:51">
      <c r="AY884" s="1104"/>
    </row>
    <row r="885" spans="51:51">
      <c r="AY885" s="1104"/>
    </row>
    <row r="886" spans="51:51">
      <c r="AY886" s="1104"/>
    </row>
    <row r="887" spans="51:51">
      <c r="AY887" s="1104"/>
    </row>
    <row r="888" spans="51:51">
      <c r="AY888" s="1104"/>
    </row>
    <row r="889" spans="51:51">
      <c r="AY889" s="1104"/>
    </row>
    <row r="890" spans="51:51">
      <c r="AY890" s="1104"/>
    </row>
    <row r="891" spans="51:51">
      <c r="AY891" s="1104"/>
    </row>
    <row r="892" spans="51:51">
      <c r="AY892" s="1104"/>
    </row>
    <row r="893" spans="51:51">
      <c r="AY893" s="1104"/>
    </row>
    <row r="894" spans="51:51">
      <c r="AY894" s="1104"/>
    </row>
    <row r="895" spans="51:51">
      <c r="AY895" s="1104"/>
    </row>
    <row r="896" spans="51:51">
      <c r="AY896" s="1104"/>
    </row>
    <row r="897" spans="51:51">
      <c r="AY897" s="1104"/>
    </row>
    <row r="898" spans="51:51">
      <c r="AY898" s="1104"/>
    </row>
    <row r="899" spans="51:51">
      <c r="AY899" s="1104"/>
    </row>
    <row r="900" spans="51:51">
      <c r="AY900" s="1104"/>
    </row>
    <row r="901" spans="51:51">
      <c r="AY901" s="1104"/>
    </row>
    <row r="902" spans="51:51">
      <c r="AY902" s="1104"/>
    </row>
    <row r="903" spans="51:51">
      <c r="AY903" s="1104"/>
    </row>
    <row r="904" spans="51:51">
      <c r="AY904" s="1104"/>
    </row>
    <row r="905" spans="51:51">
      <c r="AY905" s="1104"/>
    </row>
    <row r="906" spans="51:51">
      <c r="AY906" s="1104"/>
    </row>
    <row r="907" spans="51:51">
      <c r="AY907" s="1104"/>
    </row>
    <row r="908" spans="51:51">
      <c r="AY908" s="1104"/>
    </row>
    <row r="909" spans="51:51">
      <c r="AY909" s="1104"/>
    </row>
    <row r="910" spans="51:51">
      <c r="AY910" s="1104"/>
    </row>
    <row r="911" spans="51:51">
      <c r="AY911" s="1104"/>
    </row>
    <row r="912" spans="51:51">
      <c r="AY912" s="1104"/>
    </row>
    <row r="913" spans="51:51">
      <c r="AY913" s="1104"/>
    </row>
    <row r="914" spans="51:51">
      <c r="AY914" s="1104"/>
    </row>
    <row r="915" spans="51:51">
      <c r="AY915" s="1104"/>
    </row>
    <row r="916" spans="51:51">
      <c r="AY916" s="1104"/>
    </row>
    <row r="917" spans="51:51">
      <c r="AY917" s="1104"/>
    </row>
    <row r="918" spans="51:51">
      <c r="AY918" s="1104"/>
    </row>
    <row r="919" spans="51:51">
      <c r="AY919" s="1104"/>
    </row>
    <row r="920" spans="51:51">
      <c r="AY920" s="1104"/>
    </row>
    <row r="921" spans="51:51">
      <c r="AY921" s="1104"/>
    </row>
    <row r="922" spans="51:51">
      <c r="AY922" s="1104"/>
    </row>
    <row r="923" spans="51:51">
      <c r="AY923" s="1104"/>
    </row>
    <row r="924" spans="51:51">
      <c r="AY924" s="1104"/>
    </row>
    <row r="925" spans="51:51">
      <c r="AY925" s="1104"/>
    </row>
    <row r="926" spans="51:51">
      <c r="AY926" s="1104"/>
    </row>
    <row r="927" spans="51:51">
      <c r="AY927" s="1104"/>
    </row>
    <row r="928" spans="51:51">
      <c r="AY928" s="1104"/>
    </row>
    <row r="929" spans="51:51">
      <c r="AY929" s="1104"/>
    </row>
    <row r="930" spans="51:51">
      <c r="AY930" s="1104"/>
    </row>
    <row r="931" spans="51:51">
      <c r="AY931" s="1104"/>
    </row>
    <row r="932" spans="51:51">
      <c r="AY932" s="1104"/>
    </row>
    <row r="933" spans="51:51">
      <c r="AY933" s="1104"/>
    </row>
    <row r="934" spans="51:51">
      <c r="AY934" s="1104"/>
    </row>
    <row r="935" spans="51:51">
      <c r="AY935" s="1104"/>
    </row>
    <row r="936" spans="51:51">
      <c r="AY936" s="1104"/>
    </row>
    <row r="937" spans="51:51">
      <c r="AY937" s="1104"/>
    </row>
    <row r="938" spans="51:51">
      <c r="AY938" s="1104"/>
    </row>
    <row r="939" spans="51:51">
      <c r="AY939" s="1104"/>
    </row>
    <row r="940" spans="51:51">
      <c r="AY940" s="1104"/>
    </row>
    <row r="941" spans="51:51">
      <c r="AY941" s="1104"/>
    </row>
    <row r="942" spans="51:51">
      <c r="AY942" s="1104"/>
    </row>
    <row r="943" spans="51:51">
      <c r="AY943" s="1104"/>
    </row>
    <row r="944" spans="51:51">
      <c r="AY944" s="1104"/>
    </row>
    <row r="945" spans="51:51">
      <c r="AY945" s="1104"/>
    </row>
    <row r="946" spans="51:51">
      <c r="AY946" s="1104"/>
    </row>
    <row r="947" spans="51:51">
      <c r="AY947" s="1104"/>
    </row>
    <row r="948" spans="51:51">
      <c r="AY948" s="1104"/>
    </row>
  </sheetData>
  <sheetProtection algorithmName="SHA-512" hashValue="8rM1qvYA0EvsY+bW952j1zydeTlwn4LHFeXrZggvnyKKpCnZzJ+1Tm5x6j5/ppHHTE/B07GD32DoC8ellv7Dhg==" saltValue="aTPPOKbBygiI1osCNRTodw==" spinCount="100000" sheet="1" objects="1" scenarios="1"/>
  <mergeCells count="187">
    <mergeCell ref="AH135:AH136"/>
    <mergeCell ref="AC97:AC98"/>
    <mergeCell ref="AE97:AE98"/>
    <mergeCell ref="AG97:AG98"/>
    <mergeCell ref="V115:AI115"/>
    <mergeCell ref="W116:W117"/>
    <mergeCell ref="Y116:Y117"/>
    <mergeCell ref="AA116:AA117"/>
    <mergeCell ref="AC116:AC117"/>
    <mergeCell ref="AE116:AE117"/>
    <mergeCell ref="AG116:AG117"/>
    <mergeCell ref="AH97:AH98"/>
    <mergeCell ref="AD97:AD98"/>
    <mergeCell ref="V116:V117"/>
    <mergeCell ref="X116:X117"/>
    <mergeCell ref="AI116:AI117"/>
    <mergeCell ref="AB116:AB117"/>
    <mergeCell ref="AD116:AD117"/>
    <mergeCell ref="AF116:AF117"/>
    <mergeCell ref="AH116:AH117"/>
    <mergeCell ref="X97:X98"/>
    <mergeCell ref="Z97:Z98"/>
    <mergeCell ref="AB97:AB98"/>
    <mergeCell ref="AA97:AA98"/>
    <mergeCell ref="J1:K1"/>
    <mergeCell ref="J2:K2"/>
    <mergeCell ref="B111:E111"/>
    <mergeCell ref="B42:E42"/>
    <mergeCell ref="B112:E112"/>
    <mergeCell ref="A12:E12"/>
    <mergeCell ref="A13:E13"/>
    <mergeCell ref="O30:P30"/>
    <mergeCell ref="G115:T115"/>
    <mergeCell ref="A115:F116"/>
    <mergeCell ref="L1:N1"/>
    <mergeCell ref="B110:E110"/>
    <mergeCell ref="F1:G1"/>
    <mergeCell ref="H1:I1"/>
    <mergeCell ref="S1:T1"/>
    <mergeCell ref="A1:D1"/>
    <mergeCell ref="M4:N4"/>
    <mergeCell ref="A5:B5"/>
    <mergeCell ref="I30:J30"/>
    <mergeCell ref="D27:F27"/>
    <mergeCell ref="D26:F26"/>
    <mergeCell ref="A22:T23"/>
    <mergeCell ref="A30:E30"/>
    <mergeCell ref="H26:I26"/>
    <mergeCell ref="A2:D2"/>
    <mergeCell ref="S4:T4"/>
    <mergeCell ref="B107:E107"/>
    <mergeCell ref="B109:E109"/>
    <mergeCell ref="W97:W98"/>
    <mergeCell ref="Y97:Y98"/>
    <mergeCell ref="B105:E105"/>
    <mergeCell ref="B106:E106"/>
    <mergeCell ref="A10:E10"/>
    <mergeCell ref="H2:I2"/>
    <mergeCell ref="S2:T2"/>
    <mergeCell ref="Q30:R30"/>
    <mergeCell ref="S30:T30"/>
    <mergeCell ref="A14:E14"/>
    <mergeCell ref="A11:E11"/>
    <mergeCell ref="F18:H19"/>
    <mergeCell ref="L2:N2"/>
    <mergeCell ref="I18:I19"/>
    <mergeCell ref="V43:AI43"/>
    <mergeCell ref="V96:AI96"/>
    <mergeCell ref="AI97:AI98"/>
    <mergeCell ref="F2:G2"/>
    <mergeCell ref="AI7:AI10"/>
    <mergeCell ref="V97:V98"/>
    <mergeCell ref="Z116:Z117"/>
    <mergeCell ref="AX6:AX10"/>
    <mergeCell ref="C4:F4"/>
    <mergeCell ref="Q5:R5"/>
    <mergeCell ref="S5:T5"/>
    <mergeCell ref="C6:E6"/>
    <mergeCell ref="C5:F5"/>
    <mergeCell ref="G5:H5"/>
    <mergeCell ref="I5:J5"/>
    <mergeCell ref="K5:L5"/>
    <mergeCell ref="M5:N5"/>
    <mergeCell ref="O5:P5"/>
    <mergeCell ref="I4:J4"/>
    <mergeCell ref="K4:L4"/>
    <mergeCell ref="AK6:AK10"/>
    <mergeCell ref="U7:U10"/>
    <mergeCell ref="AH7:AH10"/>
    <mergeCell ref="AP6:AP10"/>
    <mergeCell ref="AR6:AR10"/>
    <mergeCell ref="AT6:AT10"/>
    <mergeCell ref="G4:H4"/>
    <mergeCell ref="AL6:AL10"/>
    <mergeCell ref="AN6:AN10"/>
    <mergeCell ref="O4:P4"/>
    <mergeCell ref="Q4:R4"/>
    <mergeCell ref="AV6:AV10"/>
    <mergeCell ref="AK43:AQ43"/>
    <mergeCell ref="AL115:AN115"/>
    <mergeCell ref="G39:T39"/>
    <mergeCell ref="B99:E99"/>
    <mergeCell ref="A96:F97"/>
    <mergeCell ref="B100:E100"/>
    <mergeCell ref="B101:E101"/>
    <mergeCell ref="G96:T96"/>
    <mergeCell ref="B102:E102"/>
    <mergeCell ref="B103:E103"/>
    <mergeCell ref="B104:E104"/>
    <mergeCell ref="B108:E108"/>
    <mergeCell ref="B113:E113"/>
    <mergeCell ref="K30:L30"/>
    <mergeCell ref="M30:N30"/>
    <mergeCell ref="A39:F40"/>
    <mergeCell ref="A15:E15"/>
    <mergeCell ref="C7:E7"/>
    <mergeCell ref="AF97:AF98"/>
    <mergeCell ref="AL96:AN96"/>
    <mergeCell ref="J18:N18"/>
    <mergeCell ref="J19:N19"/>
    <mergeCell ref="G30:H30"/>
    <mergeCell ref="B118:E118"/>
    <mergeCell ref="B119:E119"/>
    <mergeCell ref="B128:E128"/>
    <mergeCell ref="B129:E129"/>
    <mergeCell ref="B122:E122"/>
    <mergeCell ref="B123:E123"/>
    <mergeCell ref="B124:E124"/>
    <mergeCell ref="B130:E130"/>
    <mergeCell ref="B131:E131"/>
    <mergeCell ref="B132:E132"/>
    <mergeCell ref="B120:E120"/>
    <mergeCell ref="B121:E121"/>
    <mergeCell ref="B144:E144"/>
    <mergeCell ref="B137:E137"/>
    <mergeCell ref="G134:T134"/>
    <mergeCell ref="B156:E156"/>
    <mergeCell ref="G153:T153"/>
    <mergeCell ref="B125:E125"/>
    <mergeCell ref="B126:E126"/>
    <mergeCell ref="B127:E127"/>
    <mergeCell ref="A153:F154"/>
    <mergeCell ref="B150:E150"/>
    <mergeCell ref="B151:E151"/>
    <mergeCell ref="B140:E140"/>
    <mergeCell ref="B141:E141"/>
    <mergeCell ref="B143:E143"/>
    <mergeCell ref="B142:E142"/>
    <mergeCell ref="AH154:AH155"/>
    <mergeCell ref="V154:V155"/>
    <mergeCell ref="X154:X155"/>
    <mergeCell ref="Z154:Z155"/>
    <mergeCell ref="AB154:AB155"/>
    <mergeCell ref="AD154:AD155"/>
    <mergeCell ref="AF154:AF155"/>
    <mergeCell ref="V153:AI153"/>
    <mergeCell ref="W154:W155"/>
    <mergeCell ref="Y154:Y155"/>
    <mergeCell ref="AA154:AA155"/>
    <mergeCell ref="AC154:AC155"/>
    <mergeCell ref="AE154:AE155"/>
    <mergeCell ref="AG154:AG155"/>
    <mergeCell ref="AI154:AI155"/>
    <mergeCell ref="AL153:AN153"/>
    <mergeCell ref="B145:E145"/>
    <mergeCell ref="B146:E146"/>
    <mergeCell ref="B147:E147"/>
    <mergeCell ref="B148:E148"/>
    <mergeCell ref="B149:E149"/>
    <mergeCell ref="AL134:AN134"/>
    <mergeCell ref="B138:E138"/>
    <mergeCell ref="B139:E139"/>
    <mergeCell ref="V135:V136"/>
    <mergeCell ref="X135:X136"/>
    <mergeCell ref="Z135:Z136"/>
    <mergeCell ref="AB135:AB136"/>
    <mergeCell ref="AD135:AD136"/>
    <mergeCell ref="AF135:AF136"/>
    <mergeCell ref="A134:F135"/>
    <mergeCell ref="V134:AI134"/>
    <mergeCell ref="W135:W136"/>
    <mergeCell ref="Y135:Y136"/>
    <mergeCell ref="AA135:AA136"/>
    <mergeCell ref="AC135:AC136"/>
    <mergeCell ref="AE135:AE136"/>
    <mergeCell ref="AG135:AG136"/>
    <mergeCell ref="AI135:AI136"/>
  </mergeCells>
  <conditionalFormatting sqref="G98">
    <cfRule type="cellIs" dxfId="4627" priority="822" stopIfTrue="1" operator="lessThan">
      <formula>-0.0000444444444444444</formula>
    </cfRule>
  </conditionalFormatting>
  <conditionalFormatting sqref="I97">
    <cfRule type="expression" dxfId="4626" priority="821" stopIfTrue="1">
      <formula>ISERROR(I97)</formula>
    </cfRule>
  </conditionalFormatting>
  <conditionalFormatting sqref="K97">
    <cfRule type="expression" dxfId="4625" priority="819" stopIfTrue="1">
      <formula>ISERROR(K97)</formula>
    </cfRule>
  </conditionalFormatting>
  <conditionalFormatting sqref="M97">
    <cfRule type="expression" dxfId="4624" priority="818" stopIfTrue="1">
      <formula>ISERROR(M97)</formula>
    </cfRule>
  </conditionalFormatting>
  <conditionalFormatting sqref="O97">
    <cfRule type="expression" dxfId="4623" priority="817" stopIfTrue="1">
      <formula>ISERROR(O97)</formula>
    </cfRule>
  </conditionalFormatting>
  <conditionalFormatting sqref="Q97">
    <cfRule type="expression" dxfId="4622" priority="816" stopIfTrue="1">
      <formula>ISERROR(Q97)</formula>
    </cfRule>
  </conditionalFormatting>
  <conditionalFormatting sqref="S97">
    <cfRule type="expression" dxfId="4621" priority="815" stopIfTrue="1">
      <formula>ISERROR(S97)</formula>
    </cfRule>
  </conditionalFormatting>
  <conditionalFormatting sqref="G117">
    <cfRule type="cellIs" dxfId="4620" priority="814" stopIfTrue="1" operator="lessThan">
      <formula>-0.0000444444444444444</formula>
    </cfRule>
  </conditionalFormatting>
  <conditionalFormatting sqref="G136">
    <cfRule type="cellIs" dxfId="4619" priority="798" stopIfTrue="1" operator="lessThan">
      <formula>-0.0000444444444444444</formula>
    </cfRule>
  </conditionalFormatting>
  <conditionalFormatting sqref="G155">
    <cfRule type="cellIs" dxfId="4618" priority="790" stopIfTrue="1" operator="lessThan">
      <formula>-0.0000444444444444444</formula>
    </cfRule>
  </conditionalFormatting>
  <conditionalFormatting sqref="H155">
    <cfRule type="cellIs" dxfId="4617" priority="775" stopIfTrue="1" operator="lessThan">
      <formula>-0.0000444444444444444</formula>
    </cfRule>
  </conditionalFormatting>
  <conditionalFormatting sqref="H94">
    <cfRule type="expression" dxfId="4616" priority="761">
      <formula>IF(H94&lt;0, TRUE, IF(AND(H94&gt;0,V94=""),TRUE,FALSE))</formula>
    </cfRule>
  </conditionalFormatting>
  <conditionalFormatting sqref="H60">
    <cfRule type="expression" dxfId="4615" priority="758">
      <formula>IF(H60&lt;0, TRUE, IF(AND(H60&gt;0,V60=""),TRUE,FALSE))</formula>
    </cfRule>
  </conditionalFormatting>
  <conditionalFormatting sqref="H61">
    <cfRule type="expression" dxfId="4614" priority="757">
      <formula>IF(H61&lt;0, TRUE, IF(AND(H61&gt;0,V61=""),TRUE,FALSE))</formula>
    </cfRule>
  </conditionalFormatting>
  <conditionalFormatting sqref="H62">
    <cfRule type="expression" dxfId="4613" priority="756">
      <formula>IF(H62&lt;0, TRUE, IF(AND(H62&gt;0,V62=""),TRUE,FALSE))</formula>
    </cfRule>
  </conditionalFormatting>
  <conditionalFormatting sqref="H63">
    <cfRule type="expression" dxfId="4612" priority="755">
      <formula>IF(H63&lt;0, TRUE, IF(AND(H63&gt;0,V63=""),TRUE,FALSE))</formula>
    </cfRule>
  </conditionalFormatting>
  <conditionalFormatting sqref="H64">
    <cfRule type="expression" dxfId="4611" priority="754">
      <formula>IF(H64&lt;0, TRUE, IF(AND(H64&gt;0,V64=""),TRUE,FALSE))</formula>
    </cfRule>
  </conditionalFormatting>
  <conditionalFormatting sqref="H65">
    <cfRule type="expression" dxfId="4610" priority="753">
      <formula>IF(H65&lt;0, TRUE, IF(AND(H65&gt;0,V65=""),TRUE,FALSE))</formula>
    </cfRule>
  </conditionalFormatting>
  <conditionalFormatting sqref="H66">
    <cfRule type="expression" dxfId="4609" priority="752">
      <formula>IF(H66&lt;0, TRUE, IF(AND(H66&gt;0,V66=""),TRUE,FALSE))</formula>
    </cfRule>
  </conditionalFormatting>
  <conditionalFormatting sqref="H67">
    <cfRule type="expression" dxfId="4608" priority="751">
      <formula>IF(H67&lt;0, TRUE, IF(AND(H67&gt;0,V67=""),TRUE,FALSE))</formula>
    </cfRule>
  </conditionalFormatting>
  <conditionalFormatting sqref="H68">
    <cfRule type="expression" dxfId="4607" priority="750">
      <formula>IF(H68&lt;0, TRUE, IF(AND(H68&gt;0,V68=""),TRUE,FALSE))</formula>
    </cfRule>
  </conditionalFormatting>
  <conditionalFormatting sqref="H69">
    <cfRule type="expression" dxfId="4606" priority="749">
      <formula>IF(H69&lt;0, TRUE, IF(AND(H69&gt;0,V69=""),TRUE,FALSE))</formula>
    </cfRule>
  </conditionalFormatting>
  <conditionalFormatting sqref="H70">
    <cfRule type="expression" dxfId="4605" priority="748">
      <formula>IF(H70&lt;0, TRUE, IF(AND(H70&gt;0,V70=""),TRUE,FALSE))</formula>
    </cfRule>
  </conditionalFormatting>
  <conditionalFormatting sqref="H71">
    <cfRule type="expression" dxfId="4604" priority="747">
      <formula>IF(H71&lt;0, TRUE, IF(AND(H71&gt;0,V71=""),TRUE,FALSE))</formula>
    </cfRule>
  </conditionalFormatting>
  <conditionalFormatting sqref="H72">
    <cfRule type="expression" dxfId="4603" priority="746">
      <formula>IF(H72&lt;0, TRUE, IF(AND(H72&gt;0,V72=""),TRUE,FALSE))</formula>
    </cfRule>
  </conditionalFormatting>
  <conditionalFormatting sqref="H73">
    <cfRule type="expression" dxfId="4602" priority="745">
      <formula>IF(H73&lt;0, TRUE, IF(AND(H73&gt;0,V73=""),TRUE,FALSE))</formula>
    </cfRule>
  </conditionalFormatting>
  <conditionalFormatting sqref="H74">
    <cfRule type="expression" dxfId="4601" priority="744">
      <formula>IF(H74&lt;0, TRUE, IF(AND(H74&gt;0,V74=""),TRUE,FALSE))</formula>
    </cfRule>
  </conditionalFormatting>
  <conditionalFormatting sqref="H75">
    <cfRule type="expression" dxfId="4600" priority="743">
      <formula>IF(H75&lt;0, TRUE, IF(AND(H75&gt;0,V75=""),TRUE,FALSE))</formula>
    </cfRule>
  </conditionalFormatting>
  <conditionalFormatting sqref="H76">
    <cfRule type="expression" dxfId="4599" priority="742">
      <formula>IF(H76&lt;0, TRUE, IF(AND(H76&gt;0,V76=""),TRUE,FALSE))</formula>
    </cfRule>
  </conditionalFormatting>
  <conditionalFormatting sqref="H77">
    <cfRule type="expression" dxfId="4598" priority="741">
      <formula>IF(H77&lt;0, TRUE, IF(AND(H77&gt;0,V77=""),TRUE,FALSE))</formula>
    </cfRule>
  </conditionalFormatting>
  <conditionalFormatting sqref="H78">
    <cfRule type="expression" dxfId="4597" priority="740">
      <formula>IF(H78&lt;0, TRUE, IF(AND(H78&gt;0,V78=""),TRUE,FALSE))</formula>
    </cfRule>
  </conditionalFormatting>
  <conditionalFormatting sqref="H79">
    <cfRule type="expression" dxfId="4596" priority="739">
      <formula>IF(H79&lt;0, TRUE, IF(AND(H79&gt;0,V79=""),TRUE,FALSE))</formula>
    </cfRule>
  </conditionalFormatting>
  <conditionalFormatting sqref="H80">
    <cfRule type="expression" dxfId="4595" priority="738">
      <formula>IF(H80&lt;0, TRUE, IF(AND(H80&gt;0,V80=""),TRUE,FALSE))</formula>
    </cfRule>
  </conditionalFormatting>
  <conditionalFormatting sqref="H81">
    <cfRule type="expression" dxfId="4594" priority="737">
      <formula>IF(H81&lt;0, TRUE, IF(AND(H81&gt;0,V81=""),TRUE,FALSE))</formula>
    </cfRule>
  </conditionalFormatting>
  <conditionalFormatting sqref="H82">
    <cfRule type="expression" dxfId="4593" priority="736">
      <formula>IF(H82&lt;0, TRUE, IF(AND(H82&gt;0,V82=""),TRUE,FALSE))</formula>
    </cfRule>
  </conditionalFormatting>
  <conditionalFormatting sqref="H83">
    <cfRule type="expression" dxfId="4592" priority="735">
      <formula>IF(H83&lt;0, TRUE, IF(AND(H83&gt;0,V83=""),TRUE,FALSE))</formula>
    </cfRule>
  </conditionalFormatting>
  <conditionalFormatting sqref="H84">
    <cfRule type="expression" dxfId="4591" priority="734">
      <formula>IF(H84&lt;0, TRUE, IF(AND(H84&gt;0,V84=""),TRUE,FALSE))</formula>
    </cfRule>
  </conditionalFormatting>
  <conditionalFormatting sqref="H85">
    <cfRule type="expression" dxfId="4590" priority="733">
      <formula>IF(H85&lt;0, TRUE, IF(AND(H85&gt;0,V85=""),TRUE,FALSE))</formula>
    </cfRule>
  </conditionalFormatting>
  <conditionalFormatting sqref="H86">
    <cfRule type="expression" dxfId="4589" priority="732">
      <formula>IF(H86&lt;0, TRUE, IF(AND(H86&gt;0,V86=""),TRUE,FALSE))</formula>
    </cfRule>
  </conditionalFormatting>
  <conditionalFormatting sqref="H87">
    <cfRule type="expression" dxfId="4588" priority="731">
      <formula>IF(H87&lt;0, TRUE, IF(AND(H87&gt;0,V87=""),TRUE,FALSE))</formula>
    </cfRule>
  </conditionalFormatting>
  <conditionalFormatting sqref="H88">
    <cfRule type="expression" dxfId="4587" priority="730">
      <formula>IF(H88&lt;0, TRUE, IF(AND(H88&gt;0,V88=""),TRUE,FALSE))</formula>
    </cfRule>
  </conditionalFormatting>
  <conditionalFormatting sqref="H89">
    <cfRule type="expression" dxfId="4586" priority="729">
      <formula>IF(H89&lt;0, TRUE, IF(AND(H89&gt;0,V89=""),TRUE,FALSE))</formula>
    </cfRule>
  </conditionalFormatting>
  <conditionalFormatting sqref="H90">
    <cfRule type="expression" dxfId="4585" priority="728">
      <formula>IF(H90&lt;0, TRUE, IF(AND(H90&gt;0,V90=""),TRUE,FALSE))</formula>
    </cfRule>
  </conditionalFormatting>
  <conditionalFormatting sqref="H91">
    <cfRule type="expression" dxfId="4584" priority="727">
      <formula>IF(H91&lt;0, TRUE, IF(AND(H91&gt;0,V91=""),TRUE,FALSE))</formula>
    </cfRule>
  </conditionalFormatting>
  <conditionalFormatting sqref="H92">
    <cfRule type="expression" dxfId="4583" priority="726">
      <formula>IF(H92&lt;0, TRUE, IF(AND(H92&gt;0,V92=""),TRUE,FALSE))</formula>
    </cfRule>
  </conditionalFormatting>
  <conditionalFormatting sqref="H93">
    <cfRule type="expression" dxfId="4582" priority="725">
      <formula>IF(H93&lt;0, TRUE, IF(AND(H93&gt;0,V93=""),TRUE,FALSE))</formula>
    </cfRule>
  </conditionalFormatting>
  <conditionalFormatting sqref="J94">
    <cfRule type="expression" dxfId="4581" priority="711">
      <formula>IF(J94&lt;0, TRUE, IF(AND(J94&gt;0,X94=""),TRUE,FALSE))</formula>
    </cfRule>
  </conditionalFormatting>
  <conditionalFormatting sqref="J60">
    <cfRule type="expression" dxfId="4580" priority="708">
      <formula>IF(J60&lt;0, TRUE, IF(AND(J60&gt;0,X60=""),TRUE,FALSE))</formula>
    </cfRule>
  </conditionalFormatting>
  <conditionalFormatting sqref="J61">
    <cfRule type="expression" dxfId="4579" priority="707">
      <formula>IF(J61&lt;0, TRUE, IF(AND(J61&gt;0,X61=""),TRUE,FALSE))</formula>
    </cfRule>
  </conditionalFormatting>
  <conditionalFormatting sqref="J62">
    <cfRule type="expression" dxfId="4578" priority="706">
      <formula>IF(J62&lt;0, TRUE, IF(AND(J62&gt;0,X62=""),TRUE,FALSE))</formula>
    </cfRule>
  </conditionalFormatting>
  <conditionalFormatting sqref="J63">
    <cfRule type="expression" dxfId="4577" priority="705">
      <formula>IF(J63&lt;0, TRUE, IF(AND(J63&gt;0,X63=""),TRUE,FALSE))</formula>
    </cfRule>
  </conditionalFormatting>
  <conditionalFormatting sqref="J64">
    <cfRule type="expression" dxfId="4576" priority="704">
      <formula>IF(J64&lt;0, TRUE, IF(AND(J64&gt;0,X64=""),TRUE,FALSE))</formula>
    </cfRule>
  </conditionalFormatting>
  <conditionalFormatting sqref="J65">
    <cfRule type="expression" dxfId="4575" priority="703">
      <formula>IF(J65&lt;0, TRUE, IF(AND(J65&gt;0,X65=""),TRUE,FALSE))</formula>
    </cfRule>
  </conditionalFormatting>
  <conditionalFormatting sqref="J66">
    <cfRule type="expression" dxfId="4574" priority="702">
      <formula>IF(J66&lt;0, TRUE, IF(AND(J66&gt;0,X66=""),TRUE,FALSE))</formula>
    </cfRule>
  </conditionalFormatting>
  <conditionalFormatting sqref="J67">
    <cfRule type="expression" dxfId="4573" priority="701">
      <formula>IF(J67&lt;0, TRUE, IF(AND(J67&gt;0,X67=""),TRUE,FALSE))</formula>
    </cfRule>
  </conditionalFormatting>
  <conditionalFormatting sqref="J68">
    <cfRule type="expression" dxfId="4572" priority="700">
      <formula>IF(J68&lt;0, TRUE, IF(AND(J68&gt;0,X68=""),TRUE,FALSE))</formula>
    </cfRule>
  </conditionalFormatting>
  <conditionalFormatting sqref="J69">
    <cfRule type="expression" dxfId="4571" priority="699">
      <formula>IF(J69&lt;0, TRUE, IF(AND(J69&gt;0,X69=""),TRUE,FALSE))</formula>
    </cfRule>
  </conditionalFormatting>
  <conditionalFormatting sqref="J70">
    <cfRule type="expression" dxfId="4570" priority="698">
      <formula>IF(J70&lt;0, TRUE, IF(AND(J70&gt;0,X70=""),TRUE,FALSE))</formula>
    </cfRule>
  </conditionalFormatting>
  <conditionalFormatting sqref="J71">
    <cfRule type="expression" dxfId="4569" priority="697">
      <formula>IF(J71&lt;0, TRUE, IF(AND(J71&gt;0,X71=""),TRUE,FALSE))</formula>
    </cfRule>
  </conditionalFormatting>
  <conditionalFormatting sqref="J72">
    <cfRule type="expression" dxfId="4568" priority="696">
      <formula>IF(J72&lt;0, TRUE, IF(AND(J72&gt;0,X72=""),TRUE,FALSE))</formula>
    </cfRule>
  </conditionalFormatting>
  <conditionalFormatting sqref="J73">
    <cfRule type="expression" dxfId="4567" priority="695">
      <formula>IF(J73&lt;0, TRUE, IF(AND(J73&gt;0,X73=""),TRUE,FALSE))</formula>
    </cfRule>
  </conditionalFormatting>
  <conditionalFormatting sqref="J74">
    <cfRule type="expression" dxfId="4566" priority="694">
      <formula>IF(J74&lt;0, TRUE, IF(AND(J74&gt;0,X74=""),TRUE,FALSE))</formula>
    </cfRule>
  </conditionalFormatting>
  <conditionalFormatting sqref="J75">
    <cfRule type="expression" dxfId="4565" priority="693">
      <formula>IF(J75&lt;0, TRUE, IF(AND(J75&gt;0,X75=""),TRUE,FALSE))</formula>
    </cfRule>
  </conditionalFormatting>
  <conditionalFormatting sqref="J76">
    <cfRule type="expression" dxfId="4564" priority="692">
      <formula>IF(J76&lt;0, TRUE, IF(AND(J76&gt;0,X76=""),TRUE,FALSE))</formula>
    </cfRule>
  </conditionalFormatting>
  <conditionalFormatting sqref="J77">
    <cfRule type="expression" dxfId="4563" priority="691">
      <formula>IF(J77&lt;0, TRUE, IF(AND(J77&gt;0,X77=""),TRUE,FALSE))</formula>
    </cfRule>
  </conditionalFormatting>
  <conditionalFormatting sqref="J78">
    <cfRule type="expression" dxfId="4562" priority="690">
      <formula>IF(J78&lt;0, TRUE, IF(AND(J78&gt;0,X78=""),TRUE,FALSE))</formula>
    </cfRule>
  </conditionalFormatting>
  <conditionalFormatting sqref="J79">
    <cfRule type="expression" dxfId="4561" priority="689">
      <formula>IF(J79&lt;0, TRUE, IF(AND(J79&gt;0,X79=""),TRUE,FALSE))</formula>
    </cfRule>
  </conditionalFormatting>
  <conditionalFormatting sqref="J80">
    <cfRule type="expression" dxfId="4560" priority="688">
      <formula>IF(J80&lt;0, TRUE, IF(AND(J80&gt;0,X80=""),TRUE,FALSE))</formula>
    </cfRule>
  </conditionalFormatting>
  <conditionalFormatting sqref="J81">
    <cfRule type="expression" dxfId="4559" priority="687">
      <formula>IF(J81&lt;0, TRUE, IF(AND(J81&gt;0,X81=""),TRUE,FALSE))</formula>
    </cfRule>
  </conditionalFormatting>
  <conditionalFormatting sqref="J82">
    <cfRule type="expression" dxfId="4558" priority="686">
      <formula>IF(J82&lt;0, TRUE, IF(AND(J82&gt;0,X82=""),TRUE,FALSE))</formula>
    </cfRule>
  </conditionalFormatting>
  <conditionalFormatting sqref="J83">
    <cfRule type="expression" dxfId="4557" priority="685">
      <formula>IF(J83&lt;0, TRUE, IF(AND(J83&gt;0,X83=""),TRUE,FALSE))</formula>
    </cfRule>
  </conditionalFormatting>
  <conditionalFormatting sqref="J84">
    <cfRule type="expression" dxfId="4556" priority="684">
      <formula>IF(J84&lt;0, TRUE, IF(AND(J84&gt;0,X84=""),TRUE,FALSE))</formula>
    </cfRule>
  </conditionalFormatting>
  <conditionalFormatting sqref="J85">
    <cfRule type="expression" dxfId="4555" priority="683">
      <formula>IF(J85&lt;0, TRUE, IF(AND(J85&gt;0,X85=""),TRUE,FALSE))</formula>
    </cfRule>
  </conditionalFormatting>
  <conditionalFormatting sqref="J86">
    <cfRule type="expression" dxfId="4554" priority="682">
      <formula>IF(J86&lt;0, TRUE, IF(AND(J86&gt;0,X86=""),TRUE,FALSE))</formula>
    </cfRule>
  </conditionalFormatting>
  <conditionalFormatting sqref="J87">
    <cfRule type="expression" dxfId="4553" priority="681">
      <formula>IF(J87&lt;0, TRUE, IF(AND(J87&gt;0,X87=""),TRUE,FALSE))</formula>
    </cfRule>
  </conditionalFormatting>
  <conditionalFormatting sqref="J88">
    <cfRule type="expression" dxfId="4552" priority="680">
      <formula>IF(J88&lt;0, TRUE, IF(AND(J88&gt;0,X88=""),TRUE,FALSE))</formula>
    </cfRule>
  </conditionalFormatting>
  <conditionalFormatting sqref="J89">
    <cfRule type="expression" dxfId="4551" priority="679">
      <formula>IF(J89&lt;0, TRUE, IF(AND(J89&gt;0,X89=""),TRUE,FALSE))</formula>
    </cfRule>
  </conditionalFormatting>
  <conditionalFormatting sqref="J90">
    <cfRule type="expression" dxfId="4550" priority="678">
      <formula>IF(J90&lt;0, TRUE, IF(AND(J90&gt;0,X90=""),TRUE,FALSE))</formula>
    </cfRule>
  </conditionalFormatting>
  <conditionalFormatting sqref="J91">
    <cfRule type="expression" dxfId="4549" priority="677">
      <formula>IF(J91&lt;0, TRUE, IF(AND(J91&gt;0,X91=""),TRUE,FALSE))</formula>
    </cfRule>
  </conditionalFormatting>
  <conditionalFormatting sqref="J92">
    <cfRule type="expression" dxfId="4548" priority="676">
      <formula>IF(J92&lt;0, TRUE, IF(AND(J92&gt;0,X92=""),TRUE,FALSE))</formula>
    </cfRule>
  </conditionalFormatting>
  <conditionalFormatting sqref="J93">
    <cfRule type="expression" dxfId="4547" priority="675">
      <formula>IF(J93&lt;0, TRUE, IF(AND(J93&gt;0,X93=""),TRUE,FALSE))</formula>
    </cfRule>
  </conditionalFormatting>
  <conditionalFormatting sqref="L94">
    <cfRule type="expression" dxfId="4546" priority="661">
      <formula>IF(L94&lt;0, TRUE, IF(AND(L94&gt;0,Z94=""),TRUE,FALSE))</formula>
    </cfRule>
  </conditionalFormatting>
  <conditionalFormatting sqref="L60">
    <cfRule type="expression" dxfId="4545" priority="658">
      <formula>IF(L60&lt;0, TRUE, IF(AND(L60&gt;0,Z60=""),TRUE,FALSE))</formula>
    </cfRule>
  </conditionalFormatting>
  <conditionalFormatting sqref="L61">
    <cfRule type="expression" dxfId="4544" priority="657">
      <formula>IF(L61&lt;0, TRUE, IF(AND(L61&gt;0,Z61=""),TRUE,FALSE))</formula>
    </cfRule>
  </conditionalFormatting>
  <conditionalFormatting sqref="L62">
    <cfRule type="expression" dxfId="4543" priority="656">
      <formula>IF(L62&lt;0, TRUE, IF(AND(L62&gt;0,Z62=""),TRUE,FALSE))</formula>
    </cfRule>
  </conditionalFormatting>
  <conditionalFormatting sqref="L63">
    <cfRule type="expression" dxfId="4542" priority="655">
      <formula>IF(L63&lt;0, TRUE, IF(AND(L63&gt;0,Z63=""),TRUE,FALSE))</formula>
    </cfRule>
  </conditionalFormatting>
  <conditionalFormatting sqref="L64">
    <cfRule type="expression" dxfId="4541" priority="654">
      <formula>IF(L64&lt;0, TRUE, IF(AND(L64&gt;0,Z64=""),TRUE,FALSE))</formula>
    </cfRule>
  </conditionalFormatting>
  <conditionalFormatting sqref="L65">
    <cfRule type="expression" dxfId="4540" priority="653">
      <formula>IF(L65&lt;0, TRUE, IF(AND(L65&gt;0,Z65=""),TRUE,FALSE))</formula>
    </cfRule>
  </conditionalFormatting>
  <conditionalFormatting sqref="L66">
    <cfRule type="expression" dxfId="4539" priority="652">
      <formula>IF(L66&lt;0, TRUE, IF(AND(L66&gt;0,Z66=""),TRUE,FALSE))</formula>
    </cfRule>
  </conditionalFormatting>
  <conditionalFormatting sqref="L67">
    <cfRule type="expression" dxfId="4538" priority="651">
      <formula>IF(L67&lt;0, TRUE, IF(AND(L67&gt;0,Z67=""),TRUE,FALSE))</formula>
    </cfRule>
  </conditionalFormatting>
  <conditionalFormatting sqref="L68">
    <cfRule type="expression" dxfId="4537" priority="650">
      <formula>IF(L68&lt;0, TRUE, IF(AND(L68&gt;0,Z68=""),TRUE,FALSE))</formula>
    </cfRule>
  </conditionalFormatting>
  <conditionalFormatting sqref="L69">
    <cfRule type="expression" dxfId="4536" priority="649">
      <formula>IF(L69&lt;0, TRUE, IF(AND(L69&gt;0,Z69=""),TRUE,FALSE))</formula>
    </cfRule>
  </conditionalFormatting>
  <conditionalFormatting sqref="L70">
    <cfRule type="expression" dxfId="4535" priority="648">
      <formula>IF(L70&lt;0, TRUE, IF(AND(L70&gt;0,Z70=""),TRUE,FALSE))</formula>
    </cfRule>
  </conditionalFormatting>
  <conditionalFormatting sqref="L71">
    <cfRule type="expression" dxfId="4534" priority="647">
      <formula>IF(L71&lt;0, TRUE, IF(AND(L71&gt;0,Z71=""),TRUE,FALSE))</formula>
    </cfRule>
  </conditionalFormatting>
  <conditionalFormatting sqref="L72">
    <cfRule type="expression" dxfId="4533" priority="646">
      <formula>IF(L72&lt;0, TRUE, IF(AND(L72&gt;0,Z72=""),TRUE,FALSE))</formula>
    </cfRule>
  </conditionalFormatting>
  <conditionalFormatting sqref="L73">
    <cfRule type="expression" dxfId="4532" priority="645">
      <formula>IF(L73&lt;0, TRUE, IF(AND(L73&gt;0,Z73=""),TRUE,FALSE))</formula>
    </cfRule>
  </conditionalFormatting>
  <conditionalFormatting sqref="L74">
    <cfRule type="expression" dxfId="4531" priority="644">
      <formula>IF(L74&lt;0, TRUE, IF(AND(L74&gt;0,Z74=""),TRUE,FALSE))</formula>
    </cfRule>
  </conditionalFormatting>
  <conditionalFormatting sqref="L75">
    <cfRule type="expression" dxfId="4530" priority="643">
      <formula>IF(L75&lt;0, TRUE, IF(AND(L75&gt;0,Z75=""),TRUE,FALSE))</formula>
    </cfRule>
  </conditionalFormatting>
  <conditionalFormatting sqref="L76">
    <cfRule type="expression" dxfId="4529" priority="642">
      <formula>IF(L76&lt;0, TRUE, IF(AND(L76&gt;0,Z76=""),TRUE,FALSE))</formula>
    </cfRule>
  </conditionalFormatting>
  <conditionalFormatting sqref="L77">
    <cfRule type="expression" dxfId="4528" priority="641">
      <formula>IF(L77&lt;0, TRUE, IF(AND(L77&gt;0,Z77=""),TRUE,FALSE))</formula>
    </cfRule>
  </conditionalFormatting>
  <conditionalFormatting sqref="L78">
    <cfRule type="expression" dxfId="4527" priority="640">
      <formula>IF(L78&lt;0, TRUE, IF(AND(L78&gt;0,Z78=""),TRUE,FALSE))</formula>
    </cfRule>
  </conditionalFormatting>
  <conditionalFormatting sqref="L79">
    <cfRule type="expression" dxfId="4526" priority="639">
      <formula>IF(L79&lt;0, TRUE, IF(AND(L79&gt;0,Z79=""),TRUE,FALSE))</formula>
    </cfRule>
  </conditionalFormatting>
  <conditionalFormatting sqref="L80">
    <cfRule type="expression" dxfId="4525" priority="638">
      <formula>IF(L80&lt;0, TRUE, IF(AND(L80&gt;0,Z80=""),TRUE,FALSE))</formula>
    </cfRule>
  </conditionalFormatting>
  <conditionalFormatting sqref="L81">
    <cfRule type="expression" dxfId="4524" priority="637">
      <formula>IF(L81&lt;0, TRUE, IF(AND(L81&gt;0,Z81=""),TRUE,FALSE))</formula>
    </cfRule>
  </conditionalFormatting>
  <conditionalFormatting sqref="L82">
    <cfRule type="expression" dxfId="4523" priority="636">
      <formula>IF(L82&lt;0, TRUE, IF(AND(L82&gt;0,Z82=""),TRUE,FALSE))</formula>
    </cfRule>
  </conditionalFormatting>
  <conditionalFormatting sqref="L83">
    <cfRule type="expression" dxfId="4522" priority="635">
      <formula>IF(L83&lt;0, TRUE, IF(AND(L83&gt;0,Z83=""),TRUE,FALSE))</formula>
    </cfRule>
  </conditionalFormatting>
  <conditionalFormatting sqref="L84">
    <cfRule type="expression" dxfId="4521" priority="634">
      <formula>IF(L84&lt;0, TRUE, IF(AND(L84&gt;0,Z84=""),TRUE,FALSE))</formula>
    </cfRule>
  </conditionalFormatting>
  <conditionalFormatting sqref="L85">
    <cfRule type="expression" dxfId="4520" priority="633">
      <formula>IF(L85&lt;0, TRUE, IF(AND(L85&gt;0,Z85=""),TRUE,FALSE))</formula>
    </cfRule>
  </conditionalFormatting>
  <conditionalFormatting sqref="L86">
    <cfRule type="expression" dxfId="4519" priority="632">
      <formula>IF(L86&lt;0, TRUE, IF(AND(L86&gt;0,Z86=""),TRUE,FALSE))</formula>
    </cfRule>
  </conditionalFormatting>
  <conditionalFormatting sqref="L87">
    <cfRule type="expression" dxfId="4518" priority="631">
      <formula>IF(L87&lt;0, TRUE, IF(AND(L87&gt;0,Z87=""),TRUE,FALSE))</formula>
    </cfRule>
  </conditionalFormatting>
  <conditionalFormatting sqref="L88">
    <cfRule type="expression" dxfId="4517" priority="630">
      <formula>IF(L88&lt;0, TRUE, IF(AND(L88&gt;0,Z88=""),TRUE,FALSE))</formula>
    </cfRule>
  </conditionalFormatting>
  <conditionalFormatting sqref="L89">
    <cfRule type="expression" dxfId="4516" priority="629">
      <formula>IF(L89&lt;0, TRUE, IF(AND(L89&gt;0,Z89=""),TRUE,FALSE))</formula>
    </cfRule>
  </conditionalFormatting>
  <conditionalFormatting sqref="L90">
    <cfRule type="expression" dxfId="4515" priority="628">
      <formula>IF(L90&lt;0, TRUE, IF(AND(L90&gt;0,Z90=""),TRUE,FALSE))</formula>
    </cfRule>
  </conditionalFormatting>
  <conditionalFormatting sqref="L91">
    <cfRule type="expression" dxfId="4514" priority="627">
      <formula>IF(L91&lt;0, TRUE, IF(AND(L91&gt;0,Z91=""),TRUE,FALSE))</formula>
    </cfRule>
  </conditionalFormatting>
  <conditionalFormatting sqref="L92">
    <cfRule type="expression" dxfId="4513" priority="626">
      <formula>IF(L92&lt;0, TRUE, IF(AND(L92&gt;0,Z92=""),TRUE,FALSE))</formula>
    </cfRule>
  </conditionalFormatting>
  <conditionalFormatting sqref="L93">
    <cfRule type="expression" dxfId="4512" priority="625">
      <formula>IF(L93&lt;0, TRUE, IF(AND(L93&gt;0,Z93=""),TRUE,FALSE))</formula>
    </cfRule>
  </conditionalFormatting>
  <conditionalFormatting sqref="P94">
    <cfRule type="expression" dxfId="4511" priority="611">
      <formula>IF(P94&lt;0, TRUE, IF(AND(P94&gt;0,AD94=""),TRUE,FALSE))</formula>
    </cfRule>
  </conditionalFormatting>
  <conditionalFormatting sqref="P60">
    <cfRule type="expression" dxfId="4510" priority="608">
      <formula>IF(P60&lt;0, TRUE, IF(AND(P60&gt;0,AD60=""),TRUE,FALSE))</formula>
    </cfRule>
  </conditionalFormatting>
  <conditionalFormatting sqref="P61">
    <cfRule type="expression" dxfId="4509" priority="607">
      <formula>IF(P61&lt;0, TRUE, IF(AND(P61&gt;0,AD61=""),TRUE,FALSE))</formula>
    </cfRule>
  </conditionalFormatting>
  <conditionalFormatting sqref="P62">
    <cfRule type="expression" dxfId="4508" priority="606">
      <formula>IF(P62&lt;0, TRUE, IF(AND(P62&gt;0,AD62=""),TRUE,FALSE))</formula>
    </cfRule>
  </conditionalFormatting>
  <conditionalFormatting sqref="P63">
    <cfRule type="expression" dxfId="4507" priority="605">
      <formula>IF(P63&lt;0, TRUE, IF(AND(P63&gt;0,AD63=""),TRUE,FALSE))</formula>
    </cfRule>
  </conditionalFormatting>
  <conditionalFormatting sqref="P64">
    <cfRule type="expression" dxfId="4506" priority="604">
      <formula>IF(P64&lt;0, TRUE, IF(AND(P64&gt;0,AD64=""),TRUE,FALSE))</formula>
    </cfRule>
  </conditionalFormatting>
  <conditionalFormatting sqref="P65:P71">
    <cfRule type="expression" dxfId="4505" priority="603">
      <formula>IF(P65&lt;0, TRUE, IF(AND(P65&gt;0,AD65=""),TRUE,FALSE))</formula>
    </cfRule>
  </conditionalFormatting>
  <conditionalFormatting sqref="P72">
    <cfRule type="expression" dxfId="4504" priority="596">
      <formula>IF(P72&lt;0, TRUE, IF(AND(P72&gt;0,AD72=""),TRUE,FALSE))</formula>
    </cfRule>
  </conditionalFormatting>
  <conditionalFormatting sqref="P73">
    <cfRule type="expression" dxfId="4503" priority="595">
      <formula>IF(P73&lt;0, TRUE, IF(AND(P73&gt;0,AD73=""),TRUE,FALSE))</formula>
    </cfRule>
  </conditionalFormatting>
  <conditionalFormatting sqref="P74">
    <cfRule type="expression" dxfId="4502" priority="594">
      <formula>IF(P74&lt;0, TRUE, IF(AND(P74&gt;0,AD74=""),TRUE,FALSE))</formula>
    </cfRule>
  </conditionalFormatting>
  <conditionalFormatting sqref="P75">
    <cfRule type="expression" dxfId="4501" priority="593">
      <formula>IF(P75&lt;0, TRUE, IF(AND(P75&gt;0,AD75=""),TRUE,FALSE))</formula>
    </cfRule>
  </conditionalFormatting>
  <conditionalFormatting sqref="P76">
    <cfRule type="expression" dxfId="4500" priority="592">
      <formula>IF(P76&lt;0, TRUE, IF(AND(P76&gt;0,AD76=""),TRUE,FALSE))</formula>
    </cfRule>
  </conditionalFormatting>
  <conditionalFormatting sqref="P77">
    <cfRule type="expression" dxfId="4499" priority="591">
      <formula>IF(P77&lt;0, TRUE, IF(AND(P77&gt;0,AD77=""),TRUE,FALSE))</formula>
    </cfRule>
  </conditionalFormatting>
  <conditionalFormatting sqref="P78">
    <cfRule type="expression" dxfId="4498" priority="590">
      <formula>IF(P78&lt;0, TRUE, IF(AND(P78&gt;0,AD78=""),TRUE,FALSE))</formula>
    </cfRule>
  </conditionalFormatting>
  <conditionalFormatting sqref="P79">
    <cfRule type="expression" dxfId="4497" priority="589">
      <formula>IF(P79&lt;0, TRUE, IF(AND(P79&gt;0,AD79=""),TRUE,FALSE))</formula>
    </cfRule>
  </conditionalFormatting>
  <conditionalFormatting sqref="P80">
    <cfRule type="expression" dxfId="4496" priority="588">
      <formula>IF(P80&lt;0, TRUE, IF(AND(P80&gt;0,AD80=""),TRUE,FALSE))</formula>
    </cfRule>
  </conditionalFormatting>
  <conditionalFormatting sqref="P81">
    <cfRule type="expression" dxfId="4495" priority="587">
      <formula>IF(P81&lt;0, TRUE, IF(AND(P81&gt;0,AD81=""),TRUE,FALSE))</formula>
    </cfRule>
  </conditionalFormatting>
  <conditionalFormatting sqref="P82">
    <cfRule type="expression" dxfId="4494" priority="586">
      <formula>IF(P82&lt;0, TRUE, IF(AND(P82&gt;0,AD82=""),TRUE,FALSE))</formula>
    </cfRule>
  </conditionalFormatting>
  <conditionalFormatting sqref="P83">
    <cfRule type="expression" dxfId="4493" priority="585">
      <formula>IF(P83&lt;0, TRUE, IF(AND(P83&gt;0,AD83=""),TRUE,FALSE))</formula>
    </cfRule>
  </conditionalFormatting>
  <conditionalFormatting sqref="P84">
    <cfRule type="expression" dxfId="4492" priority="584">
      <formula>IF(P84&lt;0, TRUE, IF(AND(P84&gt;0,AD84=""),TRUE,FALSE))</formula>
    </cfRule>
  </conditionalFormatting>
  <conditionalFormatting sqref="P85">
    <cfRule type="expression" dxfId="4491" priority="583">
      <formula>IF(P85&lt;0, TRUE, IF(AND(P85&gt;0,AD85=""),TRUE,FALSE))</formula>
    </cfRule>
  </conditionalFormatting>
  <conditionalFormatting sqref="P86">
    <cfRule type="expression" dxfId="4490" priority="582">
      <formula>IF(P86&lt;0, TRUE, IF(AND(P86&gt;0,AD86=""),TRUE,FALSE))</formula>
    </cfRule>
  </conditionalFormatting>
  <conditionalFormatting sqref="P87">
    <cfRule type="expression" dxfId="4489" priority="581">
      <formula>IF(P87&lt;0, TRUE, IF(AND(P87&gt;0,AD87=""),TRUE,FALSE))</formula>
    </cfRule>
  </conditionalFormatting>
  <conditionalFormatting sqref="P88">
    <cfRule type="expression" dxfId="4488" priority="580">
      <formula>IF(P88&lt;0, TRUE, IF(AND(P88&gt;0,AD88=""),TRUE,FALSE))</formula>
    </cfRule>
  </conditionalFormatting>
  <conditionalFormatting sqref="P89">
    <cfRule type="expression" dxfId="4487" priority="579">
      <formula>IF(P89&lt;0, TRUE, IF(AND(P89&gt;0,AD89=""),TRUE,FALSE))</formula>
    </cfRule>
  </conditionalFormatting>
  <conditionalFormatting sqref="P90">
    <cfRule type="expression" dxfId="4486" priority="578">
      <formula>IF(P90&lt;0, TRUE, IF(AND(P90&gt;0,AD90=""),TRUE,FALSE))</formula>
    </cfRule>
  </conditionalFormatting>
  <conditionalFormatting sqref="P91">
    <cfRule type="expression" dxfId="4485" priority="577">
      <formula>IF(P91&lt;0, TRUE, IF(AND(P91&gt;0,AD91=""),TRUE,FALSE))</formula>
    </cfRule>
  </conditionalFormatting>
  <conditionalFormatting sqref="P92">
    <cfRule type="expression" dxfId="4484" priority="576">
      <formula>IF(P92&lt;0, TRUE, IF(AND(P92&gt;0,AD92=""),TRUE,FALSE))</formula>
    </cfRule>
  </conditionalFormatting>
  <conditionalFormatting sqref="P93">
    <cfRule type="expression" dxfId="4483" priority="575">
      <formula>IF(P93&lt;0, TRUE, IF(AND(P93&gt;0,AD93=""),TRUE,FALSE))</formula>
    </cfRule>
  </conditionalFormatting>
  <conditionalFormatting sqref="R94">
    <cfRule type="expression" dxfId="4482" priority="561">
      <formula>IF(R94&lt;0, TRUE, IF(AND(R94&gt;0,AF94=""),TRUE,FALSE))</formula>
    </cfRule>
  </conditionalFormatting>
  <conditionalFormatting sqref="R60">
    <cfRule type="expression" dxfId="4481" priority="558">
      <formula>IF(R60&lt;0, TRUE, IF(AND(R60&gt;0,AF60=""),TRUE,FALSE))</formula>
    </cfRule>
  </conditionalFormatting>
  <conditionalFormatting sqref="R61">
    <cfRule type="expression" dxfId="4480" priority="557">
      <formula>IF(R61&lt;0, TRUE, IF(AND(R61&gt;0,AF61=""),TRUE,FALSE))</formula>
    </cfRule>
  </conditionalFormatting>
  <conditionalFormatting sqref="R62">
    <cfRule type="expression" dxfId="4479" priority="556">
      <formula>IF(R62&lt;0, TRUE, IF(AND(R62&gt;0,AF62=""),TRUE,FALSE))</formula>
    </cfRule>
  </conditionalFormatting>
  <conditionalFormatting sqref="R63">
    <cfRule type="expression" dxfId="4478" priority="555">
      <formula>IF(R63&lt;0, TRUE, IF(AND(R63&gt;0,AF63=""),TRUE,FALSE))</formula>
    </cfRule>
  </conditionalFormatting>
  <conditionalFormatting sqref="R64">
    <cfRule type="expression" dxfId="4477" priority="554">
      <formula>IF(R64&lt;0, TRUE, IF(AND(R64&gt;0,AF64=""),TRUE,FALSE))</formula>
    </cfRule>
  </conditionalFormatting>
  <conditionalFormatting sqref="R65:R71">
    <cfRule type="expression" dxfId="4476" priority="553">
      <formula>IF(R65&lt;0, TRUE, IF(AND(R65&gt;0,AF65=""),TRUE,FALSE))</formula>
    </cfRule>
  </conditionalFormatting>
  <conditionalFormatting sqref="R72">
    <cfRule type="expression" dxfId="4475" priority="546">
      <formula>IF(R72&lt;0, TRUE, IF(AND(R72&gt;0,AF72=""),TRUE,FALSE))</formula>
    </cfRule>
  </conditionalFormatting>
  <conditionalFormatting sqref="R73">
    <cfRule type="expression" dxfId="4474" priority="545">
      <formula>IF(R73&lt;0, TRUE, IF(AND(R73&gt;0,AF73=""),TRUE,FALSE))</formula>
    </cfRule>
  </conditionalFormatting>
  <conditionalFormatting sqref="R74">
    <cfRule type="expression" dxfId="4473" priority="544">
      <formula>IF(R74&lt;0, TRUE, IF(AND(R74&gt;0,AF74=""),TRUE,FALSE))</formula>
    </cfRule>
  </conditionalFormatting>
  <conditionalFormatting sqref="R75">
    <cfRule type="expression" dxfId="4472" priority="543">
      <formula>IF(R75&lt;0, TRUE, IF(AND(R75&gt;0,AF75=""),TRUE,FALSE))</formula>
    </cfRule>
  </conditionalFormatting>
  <conditionalFormatting sqref="R76">
    <cfRule type="expression" dxfId="4471" priority="542">
      <formula>IF(R76&lt;0, TRUE, IF(AND(R76&gt;0,AF76=""),TRUE,FALSE))</formula>
    </cfRule>
  </conditionalFormatting>
  <conditionalFormatting sqref="R77">
    <cfRule type="expression" dxfId="4470" priority="541">
      <formula>IF(R77&lt;0, TRUE, IF(AND(R77&gt;0,AF77=""),TRUE,FALSE))</formula>
    </cfRule>
  </conditionalFormatting>
  <conditionalFormatting sqref="R78">
    <cfRule type="expression" dxfId="4469" priority="540">
      <formula>IF(R78&lt;0, TRUE, IF(AND(R78&gt;0,AF78=""),TRUE,FALSE))</formula>
    </cfRule>
  </conditionalFormatting>
  <conditionalFormatting sqref="R79">
    <cfRule type="expression" dxfId="4468" priority="539">
      <formula>IF(R79&lt;0, TRUE, IF(AND(R79&gt;0,AF79=""),TRUE,FALSE))</formula>
    </cfRule>
  </conditionalFormatting>
  <conditionalFormatting sqref="R80">
    <cfRule type="expression" dxfId="4467" priority="538">
      <formula>IF(R80&lt;0, TRUE, IF(AND(R80&gt;0,AF80=""),TRUE,FALSE))</formula>
    </cfRule>
  </conditionalFormatting>
  <conditionalFormatting sqref="R81">
    <cfRule type="expression" dxfId="4466" priority="537">
      <formula>IF(R81&lt;0, TRUE, IF(AND(R81&gt;0,AF81=""),TRUE,FALSE))</formula>
    </cfRule>
  </conditionalFormatting>
  <conditionalFormatting sqref="R82">
    <cfRule type="expression" dxfId="4465" priority="536">
      <formula>IF(R82&lt;0, TRUE, IF(AND(R82&gt;0,AF82=""),TRUE,FALSE))</formula>
    </cfRule>
  </conditionalFormatting>
  <conditionalFormatting sqref="R83">
    <cfRule type="expression" dxfId="4464" priority="535">
      <formula>IF(R83&lt;0, TRUE, IF(AND(R83&gt;0,AF83=""),TRUE,FALSE))</formula>
    </cfRule>
  </conditionalFormatting>
  <conditionalFormatting sqref="R84">
    <cfRule type="expression" dxfId="4463" priority="534">
      <formula>IF(R84&lt;0, TRUE, IF(AND(R84&gt;0,AF84=""),TRUE,FALSE))</formula>
    </cfRule>
  </conditionalFormatting>
  <conditionalFormatting sqref="R85">
    <cfRule type="expression" dxfId="4462" priority="533">
      <formula>IF(R85&lt;0, TRUE, IF(AND(R85&gt;0,AF85=""),TRUE,FALSE))</formula>
    </cfRule>
  </conditionalFormatting>
  <conditionalFormatting sqref="R86">
    <cfRule type="expression" dxfId="4461" priority="532">
      <formula>IF(R86&lt;0, TRUE, IF(AND(R86&gt;0,AF86=""),TRUE,FALSE))</formula>
    </cfRule>
  </conditionalFormatting>
  <conditionalFormatting sqref="R87">
    <cfRule type="expression" dxfId="4460" priority="531">
      <formula>IF(R87&lt;0, TRUE, IF(AND(R87&gt;0,AF87=""),TRUE,FALSE))</formula>
    </cfRule>
  </conditionalFormatting>
  <conditionalFormatting sqref="R88">
    <cfRule type="expression" dxfId="4459" priority="530">
      <formula>IF(R88&lt;0, TRUE, IF(AND(R88&gt;0,AF88=""),TRUE,FALSE))</formula>
    </cfRule>
  </conditionalFormatting>
  <conditionalFormatting sqref="R89">
    <cfRule type="expression" dxfId="4458" priority="529">
      <formula>IF(R89&lt;0, TRUE, IF(AND(R89&gt;0,AF89=""),TRUE,FALSE))</formula>
    </cfRule>
  </conditionalFormatting>
  <conditionalFormatting sqref="R90">
    <cfRule type="expression" dxfId="4457" priority="528">
      <formula>IF(R90&lt;0, TRUE, IF(AND(R90&gt;0,AF90=""),TRUE,FALSE))</formula>
    </cfRule>
  </conditionalFormatting>
  <conditionalFormatting sqref="R91">
    <cfRule type="expression" dxfId="4456" priority="527">
      <formula>IF(R91&lt;0, TRUE, IF(AND(R91&gt;0,AF91=""),TRUE,FALSE))</formula>
    </cfRule>
  </conditionalFormatting>
  <conditionalFormatting sqref="R92">
    <cfRule type="expression" dxfId="4455" priority="526">
      <formula>IF(R92&lt;0, TRUE, IF(AND(R92&gt;0,AF92=""),TRUE,FALSE))</formula>
    </cfRule>
  </conditionalFormatting>
  <conditionalFormatting sqref="R93">
    <cfRule type="expression" dxfId="4454" priority="525">
      <formula>IF(R93&lt;0, TRUE, IF(AND(R93&gt;0,AF93=""),TRUE,FALSE))</formula>
    </cfRule>
  </conditionalFormatting>
  <conditionalFormatting sqref="T94">
    <cfRule type="expression" dxfId="4453" priority="511">
      <formula>IF(T94&lt;0, TRUE, IF(AND(T94&gt;0,AH94=""),TRUE,FALSE))</formula>
    </cfRule>
  </conditionalFormatting>
  <conditionalFormatting sqref="T60">
    <cfRule type="expression" dxfId="4452" priority="508">
      <formula>IF(T60&lt;0, TRUE, IF(AND(T60&gt;0,AH60=""),TRUE,FALSE))</formula>
    </cfRule>
  </conditionalFormatting>
  <conditionalFormatting sqref="T61">
    <cfRule type="expression" dxfId="4451" priority="507">
      <formula>IF(T61&lt;0, TRUE, IF(AND(T61&gt;0,AH61=""),TRUE,FALSE))</formula>
    </cfRule>
  </conditionalFormatting>
  <conditionalFormatting sqref="T62">
    <cfRule type="expression" dxfId="4450" priority="506">
      <formula>IF(T62&lt;0, TRUE, IF(AND(T62&gt;0,AH62=""),TRUE,FALSE))</formula>
    </cfRule>
  </conditionalFormatting>
  <conditionalFormatting sqref="T63">
    <cfRule type="expression" dxfId="4449" priority="505">
      <formula>IF(T63&lt;0, TRUE, IF(AND(T63&gt;0,AH63=""),TRUE,FALSE))</formula>
    </cfRule>
  </conditionalFormatting>
  <conditionalFormatting sqref="T64">
    <cfRule type="expression" dxfId="4448" priority="504">
      <formula>IF(T64&lt;0, TRUE, IF(AND(T64&gt;0,AH64=""),TRUE,FALSE))</formula>
    </cfRule>
  </conditionalFormatting>
  <conditionalFormatting sqref="T65:T71">
    <cfRule type="expression" dxfId="4447" priority="503">
      <formula>IF(T65&lt;0, TRUE, IF(AND(T65&gt;0,AH65=""),TRUE,FALSE))</formula>
    </cfRule>
  </conditionalFormatting>
  <conditionalFormatting sqref="T72">
    <cfRule type="expression" dxfId="4446" priority="496">
      <formula>IF(T72&lt;0, TRUE, IF(AND(T72&gt;0,AH72=""),TRUE,FALSE))</formula>
    </cfRule>
  </conditionalFormatting>
  <conditionalFormatting sqref="T73">
    <cfRule type="expression" dxfId="4445" priority="495">
      <formula>IF(T73&lt;0, TRUE, IF(AND(T73&gt;0,AH73=""),TRUE,FALSE))</formula>
    </cfRule>
  </conditionalFormatting>
  <conditionalFormatting sqref="T74">
    <cfRule type="expression" dxfId="4444" priority="494">
      <formula>IF(T74&lt;0, TRUE, IF(AND(T74&gt;0,AH74=""),TRUE,FALSE))</formula>
    </cfRule>
  </conditionalFormatting>
  <conditionalFormatting sqref="T75">
    <cfRule type="expression" dxfId="4443" priority="493">
      <formula>IF(T75&lt;0, TRUE, IF(AND(T75&gt;0,AH75=""),TRUE,FALSE))</formula>
    </cfRule>
  </conditionalFormatting>
  <conditionalFormatting sqref="T76">
    <cfRule type="expression" dxfId="4442" priority="492">
      <formula>IF(T76&lt;0, TRUE, IF(AND(T76&gt;0,AH76=""),TRUE,FALSE))</formula>
    </cfRule>
  </conditionalFormatting>
  <conditionalFormatting sqref="T77">
    <cfRule type="expression" dxfId="4441" priority="491">
      <formula>IF(T77&lt;0, TRUE, IF(AND(T77&gt;0,AH77=""),TRUE,FALSE))</formula>
    </cfRule>
  </conditionalFormatting>
  <conditionalFormatting sqref="T78">
    <cfRule type="expression" dxfId="4440" priority="490">
      <formula>IF(T78&lt;0, TRUE, IF(AND(T78&gt;0,AH78=""),TRUE,FALSE))</formula>
    </cfRule>
  </conditionalFormatting>
  <conditionalFormatting sqref="T79">
    <cfRule type="expression" dxfId="4439" priority="489">
      <formula>IF(T79&lt;0, TRUE, IF(AND(T79&gt;0,AH79=""),TRUE,FALSE))</formula>
    </cfRule>
  </conditionalFormatting>
  <conditionalFormatting sqref="T80">
    <cfRule type="expression" dxfId="4438" priority="488">
      <formula>IF(T80&lt;0, TRUE, IF(AND(T80&gt;0,AH80=""),TRUE,FALSE))</formula>
    </cfRule>
  </conditionalFormatting>
  <conditionalFormatting sqref="T81">
    <cfRule type="expression" dxfId="4437" priority="487">
      <formula>IF(T81&lt;0, TRUE, IF(AND(T81&gt;0,AH81=""),TRUE,FALSE))</formula>
    </cfRule>
  </conditionalFormatting>
  <conditionalFormatting sqref="T82">
    <cfRule type="expression" dxfId="4436" priority="486">
      <formula>IF(T82&lt;0, TRUE, IF(AND(T82&gt;0,AH82=""),TRUE,FALSE))</formula>
    </cfRule>
  </conditionalFormatting>
  <conditionalFormatting sqref="T83">
    <cfRule type="expression" dxfId="4435" priority="485">
      <formula>IF(T83&lt;0, TRUE, IF(AND(T83&gt;0,AH83=""),TRUE,FALSE))</formula>
    </cfRule>
  </conditionalFormatting>
  <conditionalFormatting sqref="T84">
    <cfRule type="expression" dxfId="4434" priority="484">
      <formula>IF(T84&lt;0, TRUE, IF(AND(T84&gt;0,AH84=""),TRUE,FALSE))</formula>
    </cfRule>
  </conditionalFormatting>
  <conditionalFormatting sqref="T85">
    <cfRule type="expression" dxfId="4433" priority="483">
      <formula>IF(T85&lt;0, TRUE, IF(AND(T85&gt;0,AH85=""),TRUE,FALSE))</formula>
    </cfRule>
  </conditionalFormatting>
  <conditionalFormatting sqref="T86">
    <cfRule type="expression" dxfId="4432" priority="482">
      <formula>IF(T86&lt;0, TRUE, IF(AND(T86&gt;0,AH86=""),TRUE,FALSE))</formula>
    </cfRule>
  </conditionalFormatting>
  <conditionalFormatting sqref="T87">
    <cfRule type="expression" dxfId="4431" priority="481">
      <formula>IF(T87&lt;0, TRUE, IF(AND(T87&gt;0,AH87=""),TRUE,FALSE))</formula>
    </cfRule>
  </conditionalFormatting>
  <conditionalFormatting sqref="T88">
    <cfRule type="expression" dxfId="4430" priority="480">
      <formula>IF(T88&lt;0, TRUE, IF(AND(T88&gt;0,AH88=""),TRUE,FALSE))</formula>
    </cfRule>
  </conditionalFormatting>
  <conditionalFormatting sqref="T89">
    <cfRule type="expression" dxfId="4429" priority="479">
      <formula>IF(T89&lt;0, TRUE, IF(AND(T89&gt;0,AH89=""),TRUE,FALSE))</formula>
    </cfRule>
  </conditionalFormatting>
  <conditionalFormatting sqref="T90">
    <cfRule type="expression" dxfId="4428" priority="478">
      <formula>IF(T90&lt;0, TRUE, IF(AND(T90&gt;0,AH90=""),TRUE,FALSE))</formula>
    </cfRule>
  </conditionalFormatting>
  <conditionalFormatting sqref="T91">
    <cfRule type="expression" dxfId="4427" priority="477">
      <formula>IF(T91&lt;0, TRUE, IF(AND(T91&gt;0,AH91=""),TRUE,FALSE))</formula>
    </cfRule>
  </conditionalFormatting>
  <conditionalFormatting sqref="T92">
    <cfRule type="expression" dxfId="4426" priority="476">
      <formula>IF(T92&lt;0, TRUE, IF(AND(T92&gt;0,AH92=""),TRUE,FALSE))</formula>
    </cfRule>
  </conditionalFormatting>
  <conditionalFormatting sqref="T93">
    <cfRule type="expression" dxfId="4425" priority="475">
      <formula>IF(T93&lt;0, TRUE, IF(AND(T93&gt;0,AH93=""),TRUE,FALSE))</formula>
    </cfRule>
  </conditionalFormatting>
  <conditionalFormatting sqref="H99">
    <cfRule type="expression" dxfId="4424" priority="474">
      <formula>IF(H99&lt;0, TRUE, IF(AND(H99&gt;0,V99=""),TRUE,FALSE))</formula>
    </cfRule>
  </conditionalFormatting>
  <conditionalFormatting sqref="H100">
    <cfRule type="expression" dxfId="4423" priority="473">
      <formula>IF(H100&lt;0, TRUE, IF(AND(H100&gt;0,V100=""),TRUE,FALSE))</formula>
    </cfRule>
  </conditionalFormatting>
  <conditionalFormatting sqref="H101">
    <cfRule type="expression" dxfId="4422" priority="472">
      <formula>IF(H101&lt;0, TRUE, IF(AND(H101&gt;0,V101=""),TRUE,FALSE))</formula>
    </cfRule>
  </conditionalFormatting>
  <conditionalFormatting sqref="H102">
    <cfRule type="expression" dxfId="4421" priority="471">
      <formula>IF(H102&lt;0, TRUE, IF(AND(H102&gt;0,V102=""),TRUE,FALSE))</formula>
    </cfRule>
  </conditionalFormatting>
  <conditionalFormatting sqref="H103">
    <cfRule type="expression" dxfId="4420" priority="470">
      <formula>IF(H103&lt;0, TRUE, IF(AND(H103&gt;0,V103=""),TRUE,FALSE))</formula>
    </cfRule>
  </conditionalFormatting>
  <conditionalFormatting sqref="H104">
    <cfRule type="expression" dxfId="4419" priority="469">
      <formula>IF(H104&lt;0, TRUE, IF(AND(H104&gt;0,V104=""),TRUE,FALSE))</formula>
    </cfRule>
  </conditionalFormatting>
  <conditionalFormatting sqref="H105">
    <cfRule type="expression" dxfId="4418" priority="468">
      <formula>IF(H105&lt;0, TRUE, IF(AND(H105&gt;0,V105=""),TRUE,FALSE))</formula>
    </cfRule>
  </conditionalFormatting>
  <conditionalFormatting sqref="H106">
    <cfRule type="expression" dxfId="4417" priority="467">
      <formula>IF(H106&lt;0, TRUE, IF(AND(H106&gt;0,V106=""),TRUE,FALSE))</formula>
    </cfRule>
  </conditionalFormatting>
  <conditionalFormatting sqref="H107">
    <cfRule type="expression" dxfId="4416" priority="466">
      <formula>IF(H107&lt;0, TRUE, IF(AND(H107&gt;0,V107=""),TRUE,FALSE))</formula>
    </cfRule>
  </conditionalFormatting>
  <conditionalFormatting sqref="H108">
    <cfRule type="expression" dxfId="4415" priority="465">
      <formula>IF(H108&lt;0, TRUE, IF(AND(H108&gt;0,V108=""),TRUE,FALSE))</formula>
    </cfRule>
  </conditionalFormatting>
  <conditionalFormatting sqref="H109">
    <cfRule type="expression" dxfId="4414" priority="464">
      <formula>IF(H109&lt;0, TRUE, IF(AND(H109&gt;0,V109=""),TRUE,FALSE))</formula>
    </cfRule>
  </conditionalFormatting>
  <conditionalFormatting sqref="H110">
    <cfRule type="expression" dxfId="4413" priority="463">
      <formula>IF(H110&lt;0, TRUE, IF(AND(H110&gt;0,V110=""),TRUE,FALSE))</formula>
    </cfRule>
  </conditionalFormatting>
  <conditionalFormatting sqref="H111">
    <cfRule type="expression" dxfId="4412" priority="462">
      <formula>IF(H111&lt;0, TRUE, IF(AND(H111&gt;0,V111=""),TRUE,FALSE))</formula>
    </cfRule>
  </conditionalFormatting>
  <conditionalFormatting sqref="H112">
    <cfRule type="expression" dxfId="4411" priority="461">
      <formula>IF(H112&lt;0, TRUE, IF(AND(H112&gt;0,V112=""),TRUE,FALSE))</formula>
    </cfRule>
  </conditionalFormatting>
  <conditionalFormatting sqref="J99">
    <cfRule type="expression" dxfId="4410" priority="459">
      <formula>IF(J99&lt;0, TRUE, IF(AND(J99&gt;0,X99=""),TRUE,FALSE))</formula>
    </cfRule>
  </conditionalFormatting>
  <conditionalFormatting sqref="J100">
    <cfRule type="expression" dxfId="4409" priority="458">
      <formula>IF(J100&lt;0, TRUE, IF(AND(J100&gt;0,X100=""),TRUE,FALSE))</formula>
    </cfRule>
  </conditionalFormatting>
  <conditionalFormatting sqref="J101">
    <cfRule type="expression" dxfId="4408" priority="457">
      <formula>IF(J101&lt;0, TRUE, IF(AND(J101&gt;0,X101=""),TRUE,FALSE))</formula>
    </cfRule>
  </conditionalFormatting>
  <conditionalFormatting sqref="J102">
    <cfRule type="expression" dxfId="4407" priority="456">
      <formula>IF(J102&lt;0, TRUE, IF(AND(J102&gt;0,X102=""),TRUE,FALSE))</formula>
    </cfRule>
  </conditionalFormatting>
  <conditionalFormatting sqref="J103">
    <cfRule type="expression" dxfId="4406" priority="455">
      <formula>IF(J103&lt;0, TRUE, IF(AND(J103&gt;0,X103=""),TRUE,FALSE))</formula>
    </cfRule>
  </conditionalFormatting>
  <conditionalFormatting sqref="J104">
    <cfRule type="expression" dxfId="4405" priority="454">
      <formula>IF(J104&lt;0, TRUE, IF(AND(J104&gt;0,X104=""),TRUE,FALSE))</formula>
    </cfRule>
  </conditionalFormatting>
  <conditionalFormatting sqref="J105">
    <cfRule type="expression" dxfId="4404" priority="453">
      <formula>IF(J105&lt;0, TRUE, IF(AND(J105&gt;0,X105=""),TRUE,FALSE))</formula>
    </cfRule>
  </conditionalFormatting>
  <conditionalFormatting sqref="J106">
    <cfRule type="expression" dxfId="4403" priority="452">
      <formula>IF(J106&lt;0, TRUE, IF(AND(J106&gt;0,X106=""),TRUE,FALSE))</formula>
    </cfRule>
  </conditionalFormatting>
  <conditionalFormatting sqref="J107">
    <cfRule type="expression" dxfId="4402" priority="451">
      <formula>IF(J107&lt;0, TRUE, IF(AND(J107&gt;0,X107=""),TRUE,FALSE))</formula>
    </cfRule>
  </conditionalFormatting>
  <conditionalFormatting sqref="J108">
    <cfRule type="expression" dxfId="4401" priority="450">
      <formula>IF(J108&lt;0, TRUE, IF(AND(J108&gt;0,X108=""),TRUE,FALSE))</formula>
    </cfRule>
  </conditionalFormatting>
  <conditionalFormatting sqref="J109">
    <cfRule type="expression" dxfId="4400" priority="449">
      <formula>IF(J109&lt;0, TRUE, IF(AND(J109&gt;0,X109=""),TRUE,FALSE))</formula>
    </cfRule>
  </conditionalFormatting>
  <conditionalFormatting sqref="J110">
    <cfRule type="expression" dxfId="4399" priority="448">
      <formula>IF(J110&lt;0, TRUE, IF(AND(J110&gt;0,X110=""),TRUE,FALSE))</formula>
    </cfRule>
  </conditionalFormatting>
  <conditionalFormatting sqref="J111">
    <cfRule type="expression" dxfId="4398" priority="447">
      <formula>IF(J111&lt;0, TRUE, IF(AND(J111&gt;0,X111=""),TRUE,FALSE))</formula>
    </cfRule>
  </conditionalFormatting>
  <conditionalFormatting sqref="J112">
    <cfRule type="expression" dxfId="4397" priority="446">
      <formula>IF(J112&lt;0, TRUE, IF(AND(J112&gt;0,X112=""),TRUE,FALSE))</formula>
    </cfRule>
  </conditionalFormatting>
  <conditionalFormatting sqref="L99">
    <cfRule type="expression" dxfId="4396" priority="444">
      <formula>IF(L99&lt;0, TRUE, IF(AND(L99&gt;0,Z99=""),TRUE,FALSE))</formula>
    </cfRule>
  </conditionalFormatting>
  <conditionalFormatting sqref="L100">
    <cfRule type="expression" dxfId="4395" priority="443">
      <formula>IF(L100&lt;0, TRUE, IF(AND(L100&gt;0,Z100=""),TRUE,FALSE))</formula>
    </cfRule>
  </conditionalFormatting>
  <conditionalFormatting sqref="L101">
    <cfRule type="expression" dxfId="4394" priority="442">
      <formula>IF(L101&lt;0, TRUE, IF(AND(L101&gt;0,Z101=""),TRUE,FALSE))</formula>
    </cfRule>
  </conditionalFormatting>
  <conditionalFormatting sqref="L102">
    <cfRule type="expression" dxfId="4393" priority="441">
      <formula>IF(L102&lt;0, TRUE, IF(AND(L102&gt;0,Z102=""),TRUE,FALSE))</formula>
    </cfRule>
  </conditionalFormatting>
  <conditionalFormatting sqref="L103">
    <cfRule type="expression" dxfId="4392" priority="440">
      <formula>IF(L103&lt;0, TRUE, IF(AND(L103&gt;0,Z103=""),TRUE,FALSE))</formula>
    </cfRule>
  </conditionalFormatting>
  <conditionalFormatting sqref="L104">
    <cfRule type="expression" dxfId="4391" priority="439">
      <formula>IF(L104&lt;0, TRUE, IF(AND(L104&gt;0,Z104=""),TRUE,FALSE))</formula>
    </cfRule>
  </conditionalFormatting>
  <conditionalFormatting sqref="L105">
    <cfRule type="expression" dxfId="4390" priority="438">
      <formula>IF(L105&lt;0, TRUE, IF(AND(L105&gt;0,Z105=""),TRUE,FALSE))</formula>
    </cfRule>
  </conditionalFormatting>
  <conditionalFormatting sqref="L106">
    <cfRule type="expression" dxfId="4389" priority="437">
      <formula>IF(L106&lt;0, TRUE, IF(AND(L106&gt;0,Z106=""),TRUE,FALSE))</formula>
    </cfRule>
  </conditionalFormatting>
  <conditionalFormatting sqref="L107">
    <cfRule type="expression" dxfId="4388" priority="436">
      <formula>IF(L107&lt;0, TRUE, IF(AND(L107&gt;0,Z107=""),TRUE,FALSE))</formula>
    </cfRule>
  </conditionalFormatting>
  <conditionalFormatting sqref="L108">
    <cfRule type="expression" dxfId="4387" priority="435">
      <formula>IF(L108&lt;0, TRUE, IF(AND(L108&gt;0,Z108=""),TRUE,FALSE))</formula>
    </cfRule>
  </conditionalFormatting>
  <conditionalFormatting sqref="L109">
    <cfRule type="expression" dxfId="4386" priority="434">
      <formula>IF(L109&lt;0, TRUE, IF(AND(L109&gt;0,Z109=""),TRUE,FALSE))</formula>
    </cfRule>
  </conditionalFormatting>
  <conditionalFormatting sqref="L110">
    <cfRule type="expression" dxfId="4385" priority="433">
      <formula>IF(L110&lt;0, TRUE, IF(AND(L110&gt;0,Z110=""),TRUE,FALSE))</formula>
    </cfRule>
  </conditionalFormatting>
  <conditionalFormatting sqref="L111">
    <cfRule type="expression" dxfId="4384" priority="432">
      <formula>IF(L111&lt;0, TRUE, IF(AND(L111&gt;0,Z111=""),TRUE,FALSE))</formula>
    </cfRule>
  </conditionalFormatting>
  <conditionalFormatting sqref="L112">
    <cfRule type="expression" dxfId="4383" priority="431">
      <formula>IF(L112&lt;0, TRUE, IF(AND(L112&gt;0,Z112=""),TRUE,FALSE))</formula>
    </cfRule>
  </conditionalFormatting>
  <conditionalFormatting sqref="P99">
    <cfRule type="expression" dxfId="4382" priority="429">
      <formula>IF(P99&lt;0, TRUE, IF(AND(P99&gt;0,AD99=""),TRUE,FALSE))</formula>
    </cfRule>
  </conditionalFormatting>
  <conditionalFormatting sqref="P100">
    <cfRule type="expression" dxfId="4381" priority="428">
      <formula>IF(P100&lt;0, TRUE, IF(AND(P100&gt;0,AD100=""),TRUE,FALSE))</formula>
    </cfRule>
  </conditionalFormatting>
  <conditionalFormatting sqref="P101">
    <cfRule type="expression" dxfId="4380" priority="427">
      <formula>IF(P101&lt;0, TRUE, IF(AND(P101&gt;0,AD101=""),TRUE,FALSE))</formula>
    </cfRule>
  </conditionalFormatting>
  <conditionalFormatting sqref="P102">
    <cfRule type="expression" dxfId="4379" priority="426">
      <formula>IF(P102&lt;0, TRUE, IF(AND(P102&gt;0,AD102=""),TRUE,FALSE))</formula>
    </cfRule>
  </conditionalFormatting>
  <conditionalFormatting sqref="P103">
    <cfRule type="expression" dxfId="4378" priority="425">
      <formula>IF(P103&lt;0, TRUE, IF(AND(P103&gt;0,AD103=""),TRUE,FALSE))</formula>
    </cfRule>
  </conditionalFormatting>
  <conditionalFormatting sqref="P104">
    <cfRule type="expression" dxfId="4377" priority="424">
      <formula>IF(P104&lt;0, TRUE, IF(AND(P104&gt;0,AD104=""),TRUE,FALSE))</formula>
    </cfRule>
  </conditionalFormatting>
  <conditionalFormatting sqref="P105">
    <cfRule type="expression" dxfId="4376" priority="423">
      <formula>IF(P105&lt;0, TRUE, IF(AND(P105&gt;0,AD105=""),TRUE,FALSE))</formula>
    </cfRule>
  </conditionalFormatting>
  <conditionalFormatting sqref="P106">
    <cfRule type="expression" dxfId="4375" priority="422">
      <formula>IF(P106&lt;0, TRUE, IF(AND(P106&gt;0,AD106=""),TRUE,FALSE))</formula>
    </cfRule>
  </conditionalFormatting>
  <conditionalFormatting sqref="P107">
    <cfRule type="expression" dxfId="4374" priority="421">
      <formula>IF(P107&lt;0, TRUE, IF(AND(P107&gt;0,AD107=""),TRUE,FALSE))</formula>
    </cfRule>
  </conditionalFormatting>
  <conditionalFormatting sqref="P108">
    <cfRule type="expression" dxfId="4373" priority="420">
      <formula>IF(P108&lt;0, TRUE, IF(AND(P108&gt;0,AD108=""),TRUE,FALSE))</formula>
    </cfRule>
  </conditionalFormatting>
  <conditionalFormatting sqref="P109">
    <cfRule type="expression" dxfId="4372" priority="419">
      <formula>IF(P109&lt;0, TRUE, IF(AND(P109&gt;0,AD109=""),TRUE,FALSE))</formula>
    </cfRule>
  </conditionalFormatting>
  <conditionalFormatting sqref="P110">
    <cfRule type="expression" dxfId="4371" priority="418">
      <formula>IF(P110&lt;0, TRUE, IF(AND(P110&gt;0,AD110=""),TRUE,FALSE))</formula>
    </cfRule>
  </conditionalFormatting>
  <conditionalFormatting sqref="P111">
    <cfRule type="expression" dxfId="4370" priority="417">
      <formula>IF(P111&lt;0, TRUE, IF(AND(P111&gt;0,AD111=""),TRUE,FALSE))</formula>
    </cfRule>
  </conditionalFormatting>
  <conditionalFormatting sqref="P112">
    <cfRule type="expression" dxfId="4369" priority="416">
      <formula>IF(P112&lt;0, TRUE, IF(AND(P112&gt;0,AD112=""),TRUE,FALSE))</formula>
    </cfRule>
  </conditionalFormatting>
  <conditionalFormatting sqref="R99">
    <cfRule type="expression" dxfId="4368" priority="414">
      <formula>IF(R99&lt;0, TRUE, IF(AND(R99&gt;0,AF99=""),TRUE,FALSE))</formula>
    </cfRule>
  </conditionalFormatting>
  <conditionalFormatting sqref="R100">
    <cfRule type="expression" dxfId="4367" priority="413">
      <formula>IF(R100&lt;0, TRUE, IF(AND(R100&gt;0,AF100=""),TRUE,FALSE))</formula>
    </cfRule>
  </conditionalFormatting>
  <conditionalFormatting sqref="R101">
    <cfRule type="expression" dxfId="4366" priority="412">
      <formula>IF(R101&lt;0, TRUE, IF(AND(R101&gt;0,AF101=""),TRUE,FALSE))</formula>
    </cfRule>
  </conditionalFormatting>
  <conditionalFormatting sqref="R102">
    <cfRule type="expression" dxfId="4365" priority="411">
      <formula>IF(R102&lt;0, TRUE, IF(AND(R102&gt;0,AF102=""),TRUE,FALSE))</formula>
    </cfRule>
  </conditionalFormatting>
  <conditionalFormatting sqref="R103">
    <cfRule type="expression" dxfId="4364" priority="410">
      <formula>IF(R103&lt;0, TRUE, IF(AND(R103&gt;0,AF103=""),TRUE,FALSE))</formula>
    </cfRule>
  </conditionalFormatting>
  <conditionalFormatting sqref="R104">
    <cfRule type="expression" dxfId="4363" priority="409">
      <formula>IF(R104&lt;0, TRUE, IF(AND(R104&gt;0,AF104=""),TRUE,FALSE))</formula>
    </cfRule>
  </conditionalFormatting>
  <conditionalFormatting sqref="R105">
    <cfRule type="expression" dxfId="4362" priority="408">
      <formula>IF(R105&lt;0, TRUE, IF(AND(R105&gt;0,AF105=""),TRUE,FALSE))</formula>
    </cfRule>
  </conditionalFormatting>
  <conditionalFormatting sqref="R106">
    <cfRule type="expression" dxfId="4361" priority="407">
      <formula>IF(R106&lt;0, TRUE, IF(AND(R106&gt;0,AF106=""),TRUE,FALSE))</formula>
    </cfRule>
  </conditionalFormatting>
  <conditionalFormatting sqref="R107">
    <cfRule type="expression" dxfId="4360" priority="406">
      <formula>IF(R107&lt;0, TRUE, IF(AND(R107&gt;0,AF107=""),TRUE,FALSE))</formula>
    </cfRule>
  </conditionalFormatting>
  <conditionalFormatting sqref="R108">
    <cfRule type="expression" dxfId="4359" priority="405">
      <formula>IF(R108&lt;0, TRUE, IF(AND(R108&gt;0,AF108=""),TRUE,FALSE))</formula>
    </cfRule>
  </conditionalFormatting>
  <conditionalFormatting sqref="R109">
    <cfRule type="expression" dxfId="4358" priority="404">
      <formula>IF(R109&lt;0, TRUE, IF(AND(R109&gt;0,AF109=""),TRUE,FALSE))</formula>
    </cfRule>
  </conditionalFormatting>
  <conditionalFormatting sqref="R110">
    <cfRule type="expression" dxfId="4357" priority="403">
      <formula>IF(R110&lt;0, TRUE, IF(AND(R110&gt;0,AF110=""),TRUE,FALSE))</formula>
    </cfRule>
  </conditionalFormatting>
  <conditionalFormatting sqref="R111">
    <cfRule type="expression" dxfId="4356" priority="402">
      <formula>IF(R111&lt;0, TRUE, IF(AND(R111&gt;0,AF111=""),TRUE,FALSE))</formula>
    </cfRule>
  </conditionalFormatting>
  <conditionalFormatting sqref="R112">
    <cfRule type="expression" dxfId="4355" priority="401">
      <formula>IF(R112&lt;0, TRUE, IF(AND(R112&gt;0,AF112=""),TRUE,FALSE))</formula>
    </cfRule>
  </conditionalFormatting>
  <conditionalFormatting sqref="T99">
    <cfRule type="expression" dxfId="4354" priority="399">
      <formula>IF(T99&lt;0, TRUE, IF(AND(T99&gt;0,AH99=""),TRUE,FALSE))</formula>
    </cfRule>
  </conditionalFormatting>
  <conditionalFormatting sqref="T100">
    <cfRule type="expression" dxfId="4353" priority="398">
      <formula>IF(T100&lt;0, TRUE, IF(AND(T100&gt;0,AH100=""),TRUE,FALSE))</formula>
    </cfRule>
  </conditionalFormatting>
  <conditionalFormatting sqref="T101">
    <cfRule type="expression" dxfId="4352" priority="397">
      <formula>IF(T101&lt;0, TRUE, IF(AND(T101&gt;0,AH101=""),TRUE,FALSE))</formula>
    </cfRule>
  </conditionalFormatting>
  <conditionalFormatting sqref="T102">
    <cfRule type="expression" dxfId="4351" priority="396">
      <formula>IF(T102&lt;0, TRUE, IF(AND(T102&gt;0,AH102=""),TRUE,FALSE))</formula>
    </cfRule>
  </conditionalFormatting>
  <conditionalFormatting sqref="T103">
    <cfRule type="expression" dxfId="4350" priority="395">
      <formula>IF(T103&lt;0, TRUE, IF(AND(T103&gt;0,AH103=""),TRUE,FALSE))</formula>
    </cfRule>
  </conditionalFormatting>
  <conditionalFormatting sqref="T104">
    <cfRule type="expression" dxfId="4349" priority="394">
      <formula>IF(T104&lt;0, TRUE, IF(AND(T104&gt;0,AH104=""),TRUE,FALSE))</formula>
    </cfRule>
  </conditionalFormatting>
  <conditionalFormatting sqref="T105">
    <cfRule type="expression" dxfId="4348" priority="393">
      <formula>IF(T105&lt;0, TRUE, IF(AND(T105&gt;0,AH105=""),TRUE,FALSE))</formula>
    </cfRule>
  </conditionalFormatting>
  <conditionalFormatting sqref="T106">
    <cfRule type="expression" dxfId="4347" priority="392">
      <formula>IF(T106&lt;0, TRUE, IF(AND(T106&gt;0,AH106=""),TRUE,FALSE))</formula>
    </cfRule>
  </conditionalFormatting>
  <conditionalFormatting sqref="T107">
    <cfRule type="expression" dxfId="4346" priority="391">
      <formula>IF(T107&lt;0, TRUE, IF(AND(T107&gt;0,AH107=""),TRUE,FALSE))</formula>
    </cfRule>
  </conditionalFormatting>
  <conditionalFormatting sqref="T108">
    <cfRule type="expression" dxfId="4345" priority="390">
      <formula>IF(T108&lt;0, TRUE, IF(AND(T108&gt;0,AH108=""),TRUE,FALSE))</formula>
    </cfRule>
  </conditionalFormatting>
  <conditionalFormatting sqref="T109">
    <cfRule type="expression" dxfId="4344" priority="389">
      <formula>IF(T109&lt;0, TRUE, IF(AND(T109&gt;0,AH109=""),TRUE,FALSE))</formula>
    </cfRule>
  </conditionalFormatting>
  <conditionalFormatting sqref="T110">
    <cfRule type="expression" dxfId="4343" priority="388">
      <formula>IF(T110&lt;0, TRUE, IF(AND(T110&gt;0,AH110=""),TRUE,FALSE))</formula>
    </cfRule>
  </conditionalFormatting>
  <conditionalFormatting sqref="T111">
    <cfRule type="expression" dxfId="4342" priority="387">
      <formula>IF(T111&lt;0, TRUE, IF(AND(T111&gt;0,AH111=""),TRUE,FALSE))</formula>
    </cfRule>
  </conditionalFormatting>
  <conditionalFormatting sqref="T112">
    <cfRule type="expression" dxfId="4341" priority="386">
      <formula>IF(T112&lt;0, TRUE, IF(AND(T112&gt;0,AH112=""),TRUE,FALSE))</formula>
    </cfRule>
  </conditionalFormatting>
  <conditionalFormatting sqref="H113">
    <cfRule type="expression" dxfId="4340" priority="384">
      <formula>IF(H113&lt;0, TRUE, IF(AND(H113&gt;0,V113=""),TRUE,FALSE))</formula>
    </cfRule>
  </conditionalFormatting>
  <conditionalFormatting sqref="J113">
    <cfRule type="expression" dxfId="4339" priority="383">
      <formula>IF(J113&lt;0, TRUE, IF(AND(J113&gt;0,X113=""),TRUE,FALSE))</formula>
    </cfRule>
  </conditionalFormatting>
  <conditionalFormatting sqref="L113">
    <cfRule type="expression" dxfId="4338" priority="382">
      <formula>IF(L113&lt;0, TRUE, IF(AND(L113&gt;0,Z113=""),TRUE,FALSE))</formula>
    </cfRule>
  </conditionalFormatting>
  <conditionalFormatting sqref="P113">
    <cfRule type="expression" dxfId="4337" priority="381">
      <formula>IF(P113&lt;0, TRUE, IF(AND(P113&gt;0,AD113=""),TRUE,FALSE))</formula>
    </cfRule>
  </conditionalFormatting>
  <conditionalFormatting sqref="R113">
    <cfRule type="expression" dxfId="4336" priority="380">
      <formula>IF(R113&lt;0, TRUE, IF(AND(R113&gt;0,AF113=""),TRUE,FALSE))</formula>
    </cfRule>
  </conditionalFormatting>
  <conditionalFormatting sqref="T113">
    <cfRule type="expression" dxfId="4335" priority="379">
      <formula>IF(T113&lt;0, TRUE, IF(AND(T113&gt;0,AH113=""),TRUE,FALSE))</formula>
    </cfRule>
  </conditionalFormatting>
  <conditionalFormatting sqref="H118">
    <cfRule type="expression" dxfId="4334" priority="378">
      <formula>IF(H118&lt;0, TRUE, IF(AND(H118&gt;0,V118=""),TRUE,FALSE))</formula>
    </cfRule>
  </conditionalFormatting>
  <conditionalFormatting sqref="H119">
    <cfRule type="expression" dxfId="4333" priority="377">
      <formula>IF(H119&lt;0, TRUE, IF(AND(H119&gt;0,V119=""),TRUE,FALSE))</formula>
    </cfRule>
  </conditionalFormatting>
  <conditionalFormatting sqref="H120">
    <cfRule type="expression" dxfId="4332" priority="376">
      <formula>IF(H120&lt;0, TRUE, IF(AND(H120&gt;0,V120=""),TRUE,FALSE))</formula>
    </cfRule>
  </conditionalFormatting>
  <conditionalFormatting sqref="H121">
    <cfRule type="expression" dxfId="4331" priority="375">
      <formula>IF(H121&lt;0, TRUE, IF(AND(H121&gt;0,V121=""),TRUE,FALSE))</formula>
    </cfRule>
  </conditionalFormatting>
  <conditionalFormatting sqref="H122">
    <cfRule type="expression" dxfId="4330" priority="374">
      <formula>IF(H122&lt;0, TRUE, IF(AND(H122&gt;0,V122=""),TRUE,FALSE))</formula>
    </cfRule>
  </conditionalFormatting>
  <conditionalFormatting sqref="H123">
    <cfRule type="expression" dxfId="4329" priority="373">
      <formula>IF(H123&lt;0, TRUE, IF(AND(H123&gt;0,V123=""),TRUE,FALSE))</formula>
    </cfRule>
  </conditionalFormatting>
  <conditionalFormatting sqref="H124">
    <cfRule type="expression" dxfId="4328" priority="372">
      <formula>IF(H124&lt;0, TRUE, IF(AND(H124&gt;0,V124=""),TRUE,FALSE))</formula>
    </cfRule>
  </conditionalFormatting>
  <conditionalFormatting sqref="H125">
    <cfRule type="expression" dxfId="4327" priority="371">
      <formula>IF(H125&lt;0, TRUE, IF(AND(H125&gt;0,V125=""),TRUE,FALSE))</formula>
    </cfRule>
  </conditionalFormatting>
  <conditionalFormatting sqref="H126">
    <cfRule type="expression" dxfId="4326" priority="370">
      <formula>IF(H126&lt;0, TRUE, IF(AND(H126&gt;0,V126=""),TRUE,FALSE))</formula>
    </cfRule>
  </conditionalFormatting>
  <conditionalFormatting sqref="H127">
    <cfRule type="expression" dxfId="4325" priority="369">
      <formula>IF(H127&lt;0, TRUE, IF(AND(H127&gt;0,V127=""),TRUE,FALSE))</formula>
    </cfRule>
  </conditionalFormatting>
  <conditionalFormatting sqref="H128">
    <cfRule type="expression" dxfId="4324" priority="368">
      <formula>IF(H128&lt;0, TRUE, IF(AND(H128&gt;0,V128=""),TRUE,FALSE))</formula>
    </cfRule>
  </conditionalFormatting>
  <conditionalFormatting sqref="H129">
    <cfRule type="expression" dxfId="4323" priority="367">
      <formula>IF(H129&lt;0, TRUE, IF(AND(H129&gt;0,V129=""),TRUE,FALSE))</formula>
    </cfRule>
  </conditionalFormatting>
  <conditionalFormatting sqref="H130">
    <cfRule type="expression" dxfId="4322" priority="366">
      <formula>IF(H130&lt;0, TRUE, IF(AND(H130&gt;0,V130=""),TRUE,FALSE))</formula>
    </cfRule>
  </conditionalFormatting>
  <conditionalFormatting sqref="H131">
    <cfRule type="expression" dxfId="4321" priority="365">
      <formula>IF(H131&lt;0, TRUE, IF(AND(H131&gt;0,V131=""),TRUE,FALSE))</formula>
    </cfRule>
  </conditionalFormatting>
  <conditionalFormatting sqref="J118">
    <cfRule type="expression" dxfId="4320" priority="364">
      <formula>IF(J118&lt;0, TRUE, IF(AND(J118&gt;0,X118=""),TRUE,FALSE))</formula>
    </cfRule>
  </conditionalFormatting>
  <conditionalFormatting sqref="J119">
    <cfRule type="expression" dxfId="4319" priority="363">
      <formula>IF(J119&lt;0, TRUE, IF(AND(J119&gt;0,X119=""),TRUE,FALSE))</formula>
    </cfRule>
  </conditionalFormatting>
  <conditionalFormatting sqref="J120">
    <cfRule type="expression" dxfId="4318" priority="362">
      <formula>IF(J120&lt;0, TRUE, IF(AND(J120&gt;0,X120=""),TRUE,FALSE))</formula>
    </cfRule>
  </conditionalFormatting>
  <conditionalFormatting sqref="J121">
    <cfRule type="expression" dxfId="4317" priority="361">
      <formula>IF(J121&lt;0, TRUE, IF(AND(J121&gt;0,X121=""),TRUE,FALSE))</formula>
    </cfRule>
  </conditionalFormatting>
  <conditionalFormatting sqref="J122">
    <cfRule type="expression" dxfId="4316" priority="360">
      <formula>IF(J122&lt;0, TRUE, IF(AND(J122&gt;0,X122=""),TRUE,FALSE))</formula>
    </cfRule>
  </conditionalFormatting>
  <conditionalFormatting sqref="J123">
    <cfRule type="expression" dxfId="4315" priority="359">
      <formula>IF(J123&lt;0, TRUE, IF(AND(J123&gt;0,X123=""),TRUE,FALSE))</formula>
    </cfRule>
  </conditionalFormatting>
  <conditionalFormatting sqref="J124">
    <cfRule type="expression" dxfId="4314" priority="358">
      <formula>IF(J124&lt;0, TRUE, IF(AND(J124&gt;0,X124=""),TRUE,FALSE))</formula>
    </cfRule>
  </conditionalFormatting>
  <conditionalFormatting sqref="J125">
    <cfRule type="expression" dxfId="4313" priority="357">
      <formula>IF(J125&lt;0, TRUE, IF(AND(J125&gt;0,X125=""),TRUE,FALSE))</formula>
    </cfRule>
  </conditionalFormatting>
  <conditionalFormatting sqref="J126">
    <cfRule type="expression" dxfId="4312" priority="356">
      <formula>IF(J126&lt;0, TRUE, IF(AND(J126&gt;0,X126=""),TRUE,FALSE))</formula>
    </cfRule>
  </conditionalFormatting>
  <conditionalFormatting sqref="J127">
    <cfRule type="expression" dxfId="4311" priority="355">
      <formula>IF(J127&lt;0, TRUE, IF(AND(J127&gt;0,X127=""),TRUE,FALSE))</formula>
    </cfRule>
  </conditionalFormatting>
  <conditionalFormatting sqref="J128">
    <cfRule type="expression" dxfId="4310" priority="354">
      <formula>IF(J128&lt;0, TRUE, IF(AND(J128&gt;0,X128=""),TRUE,FALSE))</formula>
    </cfRule>
  </conditionalFormatting>
  <conditionalFormatting sqref="J129">
    <cfRule type="expression" dxfId="4309" priority="353">
      <formula>IF(J129&lt;0, TRUE, IF(AND(J129&gt;0,X129=""),TRUE,FALSE))</formula>
    </cfRule>
  </conditionalFormatting>
  <conditionalFormatting sqref="J130">
    <cfRule type="expression" dxfId="4308" priority="352">
      <formula>IF(J130&lt;0, TRUE, IF(AND(J130&gt;0,X130=""),TRUE,FALSE))</formula>
    </cfRule>
  </conditionalFormatting>
  <conditionalFormatting sqref="J131">
    <cfRule type="expression" dxfId="4307" priority="351">
      <formula>IF(J131&lt;0, TRUE, IF(AND(J131&gt;0,X131=""),TRUE,FALSE))</formula>
    </cfRule>
  </conditionalFormatting>
  <conditionalFormatting sqref="L118">
    <cfRule type="expression" dxfId="4306" priority="350">
      <formula>IF(L118&lt;0, TRUE, IF(AND(L118&gt;0,Z118=""),TRUE,FALSE))</formula>
    </cfRule>
  </conditionalFormatting>
  <conditionalFormatting sqref="L119">
    <cfRule type="expression" dxfId="4305" priority="349">
      <formula>IF(L119&lt;0, TRUE, IF(AND(L119&gt;0,Z119=""),TRUE,FALSE))</formula>
    </cfRule>
  </conditionalFormatting>
  <conditionalFormatting sqref="L120">
    <cfRule type="expression" dxfId="4304" priority="348">
      <formula>IF(L120&lt;0, TRUE, IF(AND(L120&gt;0,Z120=""),TRUE,FALSE))</formula>
    </cfRule>
  </conditionalFormatting>
  <conditionalFormatting sqref="L121">
    <cfRule type="expression" dxfId="4303" priority="347">
      <formula>IF(L121&lt;0, TRUE, IF(AND(L121&gt;0,Z121=""),TRUE,FALSE))</formula>
    </cfRule>
  </conditionalFormatting>
  <conditionalFormatting sqref="L122">
    <cfRule type="expression" dxfId="4302" priority="346">
      <formula>IF(L122&lt;0, TRUE, IF(AND(L122&gt;0,Z122=""),TRUE,FALSE))</formula>
    </cfRule>
  </conditionalFormatting>
  <conditionalFormatting sqref="L123">
    <cfRule type="expression" dxfId="4301" priority="345">
      <formula>IF(L123&lt;0, TRUE, IF(AND(L123&gt;0,Z123=""),TRUE,FALSE))</formula>
    </cfRule>
  </conditionalFormatting>
  <conditionalFormatting sqref="L124">
    <cfRule type="expression" dxfId="4300" priority="344">
      <formula>IF(L124&lt;0, TRUE, IF(AND(L124&gt;0,Z124=""),TRUE,FALSE))</formula>
    </cfRule>
  </conditionalFormatting>
  <conditionalFormatting sqref="L125">
    <cfRule type="expression" dxfId="4299" priority="343">
      <formula>IF(L125&lt;0, TRUE, IF(AND(L125&gt;0,Z125=""),TRUE,FALSE))</formula>
    </cfRule>
  </conditionalFormatting>
  <conditionalFormatting sqref="L126">
    <cfRule type="expression" dxfId="4298" priority="342">
      <formula>IF(L126&lt;0, TRUE, IF(AND(L126&gt;0,Z126=""),TRUE,FALSE))</formula>
    </cfRule>
  </conditionalFormatting>
  <conditionalFormatting sqref="L127">
    <cfRule type="expression" dxfId="4297" priority="341">
      <formula>IF(L127&lt;0, TRUE, IF(AND(L127&gt;0,Z127=""),TRUE,FALSE))</formula>
    </cfRule>
  </conditionalFormatting>
  <conditionalFormatting sqref="L128">
    <cfRule type="expression" dxfId="4296" priority="340">
      <formula>IF(L128&lt;0, TRUE, IF(AND(L128&gt;0,Z128=""),TRUE,FALSE))</formula>
    </cfRule>
  </conditionalFormatting>
  <conditionalFormatting sqref="L129">
    <cfRule type="expression" dxfId="4295" priority="339">
      <formula>IF(L129&lt;0, TRUE, IF(AND(L129&gt;0,Z129=""),TRUE,FALSE))</formula>
    </cfRule>
  </conditionalFormatting>
  <conditionalFormatting sqref="L130">
    <cfRule type="expression" dxfId="4294" priority="338">
      <formula>IF(L130&lt;0, TRUE, IF(AND(L130&gt;0,Z130=""),TRUE,FALSE))</formula>
    </cfRule>
  </conditionalFormatting>
  <conditionalFormatting sqref="L131">
    <cfRule type="expression" dxfId="4293" priority="337">
      <formula>IF(L131&lt;0, TRUE, IF(AND(L131&gt;0,Z131=""),TRUE,FALSE))</formula>
    </cfRule>
  </conditionalFormatting>
  <conditionalFormatting sqref="P118">
    <cfRule type="expression" dxfId="4292" priority="336">
      <formula>IF(P118&lt;0, TRUE, IF(AND(P118&gt;0,AD118=""),TRUE,FALSE))</formula>
    </cfRule>
  </conditionalFormatting>
  <conditionalFormatting sqref="P119">
    <cfRule type="expression" dxfId="4291" priority="335">
      <formula>IF(P119&lt;0, TRUE, IF(AND(P119&gt;0,AD119=""),TRUE,FALSE))</formula>
    </cfRule>
  </conditionalFormatting>
  <conditionalFormatting sqref="P120">
    <cfRule type="expression" dxfId="4290" priority="334">
      <formula>IF(P120&lt;0, TRUE, IF(AND(P120&gt;0,AD120=""),TRUE,FALSE))</formula>
    </cfRule>
  </conditionalFormatting>
  <conditionalFormatting sqref="P121">
    <cfRule type="expression" dxfId="4289" priority="333">
      <formula>IF(P121&lt;0, TRUE, IF(AND(P121&gt;0,AD121=""),TRUE,FALSE))</formula>
    </cfRule>
  </conditionalFormatting>
  <conditionalFormatting sqref="P122">
    <cfRule type="expression" dxfId="4288" priority="332">
      <formula>IF(P122&lt;0, TRUE, IF(AND(P122&gt;0,AD122=""),TRUE,FALSE))</formula>
    </cfRule>
  </conditionalFormatting>
  <conditionalFormatting sqref="P123">
    <cfRule type="expression" dxfId="4287" priority="331">
      <formula>IF(P123&lt;0, TRUE, IF(AND(P123&gt;0,AD123=""),TRUE,FALSE))</formula>
    </cfRule>
  </conditionalFormatting>
  <conditionalFormatting sqref="P124">
    <cfRule type="expression" dxfId="4286" priority="330">
      <formula>IF(P124&lt;0, TRUE, IF(AND(P124&gt;0,AD124=""),TRUE,FALSE))</formula>
    </cfRule>
  </conditionalFormatting>
  <conditionalFormatting sqref="P125">
    <cfRule type="expression" dxfId="4285" priority="329">
      <formula>IF(P125&lt;0, TRUE, IF(AND(P125&gt;0,AD125=""),TRUE,FALSE))</formula>
    </cfRule>
  </conditionalFormatting>
  <conditionalFormatting sqref="P126">
    <cfRule type="expression" dxfId="4284" priority="328">
      <formula>IF(P126&lt;0, TRUE, IF(AND(P126&gt;0,AD126=""),TRUE,FALSE))</formula>
    </cfRule>
  </conditionalFormatting>
  <conditionalFormatting sqref="P127">
    <cfRule type="expression" dxfId="4283" priority="327">
      <formula>IF(P127&lt;0, TRUE, IF(AND(P127&gt;0,AD127=""),TRUE,FALSE))</formula>
    </cfRule>
  </conditionalFormatting>
  <conditionalFormatting sqref="P128">
    <cfRule type="expression" dxfId="4282" priority="326">
      <formula>IF(P128&lt;0, TRUE, IF(AND(P128&gt;0,AD128=""),TRUE,FALSE))</formula>
    </cfRule>
  </conditionalFormatting>
  <conditionalFormatting sqref="P129">
    <cfRule type="expression" dxfId="4281" priority="325">
      <formula>IF(P129&lt;0, TRUE, IF(AND(P129&gt;0,AD129=""),TRUE,FALSE))</formula>
    </cfRule>
  </conditionalFormatting>
  <conditionalFormatting sqref="P130">
    <cfRule type="expression" dxfId="4280" priority="324">
      <formula>IF(P130&lt;0, TRUE, IF(AND(P130&gt;0,AD130=""),TRUE,FALSE))</formula>
    </cfRule>
  </conditionalFormatting>
  <conditionalFormatting sqref="P131">
    <cfRule type="expression" dxfId="4279" priority="323">
      <formula>IF(P131&lt;0, TRUE, IF(AND(P131&gt;0,AD131=""),TRUE,FALSE))</formula>
    </cfRule>
  </conditionalFormatting>
  <conditionalFormatting sqref="R118">
    <cfRule type="expression" dxfId="4278" priority="322">
      <formula>IF(R118&lt;0, TRUE, IF(AND(R118&gt;0,AF118=""),TRUE,FALSE))</formula>
    </cfRule>
  </conditionalFormatting>
  <conditionalFormatting sqref="R119">
    <cfRule type="expression" dxfId="4277" priority="321">
      <formula>IF(R119&lt;0, TRUE, IF(AND(R119&gt;0,AF119=""),TRUE,FALSE))</formula>
    </cfRule>
  </conditionalFormatting>
  <conditionalFormatting sqref="R120">
    <cfRule type="expression" dxfId="4276" priority="320">
      <formula>IF(R120&lt;0, TRUE, IF(AND(R120&gt;0,AF120=""),TRUE,FALSE))</formula>
    </cfRule>
  </conditionalFormatting>
  <conditionalFormatting sqref="R121">
    <cfRule type="expression" dxfId="4275" priority="319">
      <formula>IF(R121&lt;0, TRUE, IF(AND(R121&gt;0,AF121=""),TRUE,FALSE))</formula>
    </cfRule>
  </conditionalFormatting>
  <conditionalFormatting sqref="R122">
    <cfRule type="expression" dxfId="4274" priority="318">
      <formula>IF(R122&lt;0, TRUE, IF(AND(R122&gt;0,AF122=""),TRUE,FALSE))</formula>
    </cfRule>
  </conditionalFormatting>
  <conditionalFormatting sqref="R123">
    <cfRule type="expression" dxfId="4273" priority="317">
      <formula>IF(R123&lt;0, TRUE, IF(AND(R123&gt;0,AF123=""),TRUE,FALSE))</formula>
    </cfRule>
  </conditionalFormatting>
  <conditionalFormatting sqref="R124">
    <cfRule type="expression" dxfId="4272" priority="316">
      <formula>IF(R124&lt;0, TRUE, IF(AND(R124&gt;0,AF124=""),TRUE,FALSE))</formula>
    </cfRule>
  </conditionalFormatting>
  <conditionalFormatting sqref="R125">
    <cfRule type="expression" dxfId="4271" priority="315">
      <formula>IF(R125&lt;0, TRUE, IF(AND(R125&gt;0,AF125=""),TRUE,FALSE))</formula>
    </cfRule>
  </conditionalFormatting>
  <conditionalFormatting sqref="R126">
    <cfRule type="expression" dxfId="4270" priority="314">
      <formula>IF(R126&lt;0, TRUE, IF(AND(R126&gt;0,AF126=""),TRUE,FALSE))</formula>
    </cfRule>
  </conditionalFormatting>
  <conditionalFormatting sqref="R127">
    <cfRule type="expression" dxfId="4269" priority="313">
      <formula>IF(R127&lt;0, TRUE, IF(AND(R127&gt;0,AF127=""),TRUE,FALSE))</formula>
    </cfRule>
  </conditionalFormatting>
  <conditionalFormatting sqref="R128">
    <cfRule type="expression" dxfId="4268" priority="312">
      <formula>IF(R128&lt;0, TRUE, IF(AND(R128&gt;0,AF128=""),TRUE,FALSE))</formula>
    </cfRule>
  </conditionalFormatting>
  <conditionalFormatting sqref="R129">
    <cfRule type="expression" dxfId="4267" priority="311">
      <formula>IF(R129&lt;0, TRUE, IF(AND(R129&gt;0,AF129=""),TRUE,FALSE))</formula>
    </cfRule>
  </conditionalFormatting>
  <conditionalFormatting sqref="R130">
    <cfRule type="expression" dxfId="4266" priority="310">
      <formula>IF(R130&lt;0, TRUE, IF(AND(R130&gt;0,AF130=""),TRUE,FALSE))</formula>
    </cfRule>
  </conditionalFormatting>
  <conditionalFormatting sqref="R131">
    <cfRule type="expression" dxfId="4265" priority="309">
      <formula>IF(R131&lt;0, TRUE, IF(AND(R131&gt;0,AF131=""),TRUE,FALSE))</formula>
    </cfRule>
  </conditionalFormatting>
  <conditionalFormatting sqref="T118">
    <cfRule type="expression" dxfId="4264" priority="308">
      <formula>IF(T118&lt;0, TRUE, IF(AND(T118&gt;0,AH118=""),TRUE,FALSE))</formula>
    </cfRule>
  </conditionalFormatting>
  <conditionalFormatting sqref="T119">
    <cfRule type="expression" dxfId="4263" priority="307">
      <formula>IF(T119&lt;0, TRUE, IF(AND(T119&gt;0,AH119=""),TRUE,FALSE))</formula>
    </cfRule>
  </conditionalFormatting>
  <conditionalFormatting sqref="T120">
    <cfRule type="expression" dxfId="4262" priority="306">
      <formula>IF(T120&lt;0, TRUE, IF(AND(T120&gt;0,AH120=""),TRUE,FALSE))</formula>
    </cfRule>
  </conditionalFormatting>
  <conditionalFormatting sqref="T121">
    <cfRule type="expression" dxfId="4261" priority="305">
      <formula>IF(T121&lt;0, TRUE, IF(AND(T121&gt;0,AH121=""),TRUE,FALSE))</formula>
    </cfRule>
  </conditionalFormatting>
  <conditionalFormatting sqref="T122">
    <cfRule type="expression" dxfId="4260" priority="304">
      <formula>IF(T122&lt;0, TRUE, IF(AND(T122&gt;0,AH122=""),TRUE,FALSE))</formula>
    </cfRule>
  </conditionalFormatting>
  <conditionalFormatting sqref="T123">
    <cfRule type="expression" dxfId="4259" priority="303">
      <formula>IF(T123&lt;0, TRUE, IF(AND(T123&gt;0,AH123=""),TRUE,FALSE))</formula>
    </cfRule>
  </conditionalFormatting>
  <conditionalFormatting sqref="T124">
    <cfRule type="expression" dxfId="4258" priority="302">
      <formula>IF(T124&lt;0, TRUE, IF(AND(T124&gt;0,AH124=""),TRUE,FALSE))</formula>
    </cfRule>
  </conditionalFormatting>
  <conditionalFormatting sqref="T125">
    <cfRule type="expression" dxfId="4257" priority="301">
      <formula>IF(T125&lt;0, TRUE, IF(AND(T125&gt;0,AH125=""),TRUE,FALSE))</formula>
    </cfRule>
  </conditionalFormatting>
  <conditionalFormatting sqref="T126">
    <cfRule type="expression" dxfId="4256" priority="300">
      <formula>IF(T126&lt;0, TRUE, IF(AND(T126&gt;0,AH126=""),TRUE,FALSE))</formula>
    </cfRule>
  </conditionalFormatting>
  <conditionalFormatting sqref="T127">
    <cfRule type="expression" dxfId="4255" priority="299">
      <formula>IF(T127&lt;0, TRUE, IF(AND(T127&gt;0,AH127=""),TRUE,FALSE))</formula>
    </cfRule>
  </conditionalFormatting>
  <conditionalFormatting sqref="T128">
    <cfRule type="expression" dxfId="4254" priority="298">
      <formula>IF(T128&lt;0, TRUE, IF(AND(T128&gt;0,AH128=""),TRUE,FALSE))</formula>
    </cfRule>
  </conditionalFormatting>
  <conditionalFormatting sqref="T129">
    <cfRule type="expression" dxfId="4253" priority="297">
      <formula>IF(T129&lt;0, TRUE, IF(AND(T129&gt;0,AH129=""),TRUE,FALSE))</formula>
    </cfRule>
  </conditionalFormatting>
  <conditionalFormatting sqref="T130">
    <cfRule type="expression" dxfId="4252" priority="296">
      <formula>IF(T130&lt;0, TRUE, IF(AND(T130&gt;0,AH130=""),TRUE,FALSE))</formula>
    </cfRule>
  </conditionalFormatting>
  <conditionalFormatting sqref="T131">
    <cfRule type="expression" dxfId="4251" priority="295">
      <formula>IF(T131&lt;0, TRUE, IF(AND(T131&gt;0,AH131=""),TRUE,FALSE))</formula>
    </cfRule>
  </conditionalFormatting>
  <conditionalFormatting sqref="H132">
    <cfRule type="expression" dxfId="4250" priority="294">
      <formula>IF(H132&lt;0, TRUE, IF(AND(H132&gt;0,V132=""),TRUE,FALSE))</formula>
    </cfRule>
  </conditionalFormatting>
  <conditionalFormatting sqref="J132">
    <cfRule type="expression" dxfId="4249" priority="293">
      <formula>IF(J132&lt;0, TRUE, IF(AND(J132&gt;0,X132=""),TRUE,FALSE))</formula>
    </cfRule>
  </conditionalFormatting>
  <conditionalFormatting sqref="L132">
    <cfRule type="expression" dxfId="4248" priority="292">
      <formula>IF(L132&lt;0, TRUE, IF(AND(L132&gt;0,Z132=""),TRUE,FALSE))</formula>
    </cfRule>
  </conditionalFormatting>
  <conditionalFormatting sqref="P132">
    <cfRule type="expression" dxfId="4247" priority="291">
      <formula>IF(P132&lt;0, TRUE, IF(AND(P132&gt;0,AD132=""),TRUE,FALSE))</formula>
    </cfRule>
  </conditionalFormatting>
  <conditionalFormatting sqref="R132">
    <cfRule type="expression" dxfId="4246" priority="290">
      <formula>IF(R132&lt;0, TRUE, IF(AND(R132&gt;0,AF132=""),TRUE,FALSE))</formula>
    </cfRule>
  </conditionalFormatting>
  <conditionalFormatting sqref="T132">
    <cfRule type="expression" dxfId="4245" priority="289">
      <formula>IF(T132&lt;0, TRUE, IF(AND(T132&gt;0,AH132=""),TRUE,FALSE))</formula>
    </cfRule>
  </conditionalFormatting>
  <conditionalFormatting sqref="H137">
    <cfRule type="expression" dxfId="4244" priority="228">
      <formula>IF(H137&lt;0, TRUE, IF(AND(H137&gt;0,V137=""),TRUE,FALSE))</formula>
    </cfRule>
  </conditionalFormatting>
  <conditionalFormatting sqref="H138">
    <cfRule type="expression" dxfId="4243" priority="227">
      <formula>IF(H138&lt;0, TRUE, IF(AND(H138&gt;0,V138=""),TRUE,FALSE))</formula>
    </cfRule>
  </conditionalFormatting>
  <conditionalFormatting sqref="H139">
    <cfRule type="expression" dxfId="4242" priority="226">
      <formula>IF(H139&lt;0, TRUE, IF(AND(H139&gt;0,V139=""),TRUE,FALSE))</formula>
    </cfRule>
  </conditionalFormatting>
  <conditionalFormatting sqref="H140">
    <cfRule type="expression" dxfId="4241" priority="225">
      <formula>IF(H140&lt;0, TRUE, IF(AND(H140&gt;0,V140=""),TRUE,FALSE))</formula>
    </cfRule>
  </conditionalFormatting>
  <conditionalFormatting sqref="H141">
    <cfRule type="expression" dxfId="4240" priority="224">
      <formula>IF(H141&lt;0, TRUE, IF(AND(H141&gt;0,V141=""),TRUE,FALSE))</formula>
    </cfRule>
  </conditionalFormatting>
  <conditionalFormatting sqref="J137">
    <cfRule type="expression" dxfId="4239" priority="223">
      <formula>IF(J137&lt;0, TRUE, IF(AND(J137&gt;0,X137=""),TRUE,FALSE))</formula>
    </cfRule>
  </conditionalFormatting>
  <conditionalFormatting sqref="J138">
    <cfRule type="expression" dxfId="4238" priority="222">
      <formula>IF(J138&lt;0, TRUE, IF(AND(J138&gt;0,X138=""),TRUE,FALSE))</formula>
    </cfRule>
  </conditionalFormatting>
  <conditionalFormatting sqref="J139">
    <cfRule type="expression" dxfId="4237" priority="221">
      <formula>IF(J139&lt;0, TRUE, IF(AND(J139&gt;0,X139=""),TRUE,FALSE))</formula>
    </cfRule>
  </conditionalFormatting>
  <conditionalFormatting sqref="J140">
    <cfRule type="expression" dxfId="4236" priority="220">
      <formula>IF(J140&lt;0, TRUE, IF(AND(J140&gt;0,X140=""),TRUE,FALSE))</formula>
    </cfRule>
  </conditionalFormatting>
  <conditionalFormatting sqref="J141">
    <cfRule type="expression" dxfId="4235" priority="219">
      <formula>IF(J141&lt;0, TRUE, IF(AND(J141&gt;0,X141=""),TRUE,FALSE))</formula>
    </cfRule>
  </conditionalFormatting>
  <conditionalFormatting sqref="L137">
    <cfRule type="expression" dxfId="4234" priority="218">
      <formula>IF(L137&lt;0, TRUE, IF(AND(L137&gt;0,Z137=""),TRUE,FALSE))</formula>
    </cfRule>
  </conditionalFormatting>
  <conditionalFormatting sqref="L138">
    <cfRule type="expression" dxfId="4233" priority="217">
      <formula>IF(L138&lt;0, TRUE, IF(AND(L138&gt;0,Z138=""),TRUE,FALSE))</formula>
    </cfRule>
  </conditionalFormatting>
  <conditionalFormatting sqref="L139">
    <cfRule type="expression" dxfId="4232" priority="216">
      <formula>IF(L139&lt;0, TRUE, IF(AND(L139&gt;0,Z139=""),TRUE,FALSE))</formula>
    </cfRule>
  </conditionalFormatting>
  <conditionalFormatting sqref="L140">
    <cfRule type="expression" dxfId="4231" priority="215">
      <formula>IF(L140&lt;0, TRUE, IF(AND(L140&gt;0,Z140=""),TRUE,FALSE))</formula>
    </cfRule>
  </conditionalFormatting>
  <conditionalFormatting sqref="L141">
    <cfRule type="expression" dxfId="4230" priority="214">
      <formula>IF(L141&lt;0, TRUE, IF(AND(L141&gt;0,Z141=""),TRUE,FALSE))</formula>
    </cfRule>
  </conditionalFormatting>
  <conditionalFormatting sqref="P137">
    <cfRule type="expression" dxfId="4229" priority="213">
      <formula>IF(P137&lt;0, TRUE, IF(AND(P137&gt;0,AD137=""),TRUE,FALSE))</formula>
    </cfRule>
  </conditionalFormatting>
  <conditionalFormatting sqref="P138">
    <cfRule type="expression" dxfId="4228" priority="212">
      <formula>IF(P138&lt;0, TRUE, IF(AND(P138&gt;0,AD138=""),TRUE,FALSE))</formula>
    </cfRule>
  </conditionalFormatting>
  <conditionalFormatting sqref="P139">
    <cfRule type="expression" dxfId="4227" priority="211">
      <formula>IF(P139&lt;0, TRUE, IF(AND(P139&gt;0,AD139=""),TRUE,FALSE))</formula>
    </cfRule>
  </conditionalFormatting>
  <conditionalFormatting sqref="P140">
    <cfRule type="expression" dxfId="4226" priority="210">
      <formula>IF(P140&lt;0, TRUE, IF(AND(P140&gt;0,AD140=""),TRUE,FALSE))</formula>
    </cfRule>
  </conditionalFormatting>
  <conditionalFormatting sqref="P141">
    <cfRule type="expression" dxfId="4225" priority="209">
      <formula>IF(P141&lt;0, TRUE, IF(AND(P141&gt;0,AD141=""),TRUE,FALSE))</formula>
    </cfRule>
  </conditionalFormatting>
  <conditionalFormatting sqref="R137">
    <cfRule type="expression" dxfId="4224" priority="208">
      <formula>IF(R137&lt;0, TRUE, IF(AND(R137&gt;0,AF137=""),TRUE,FALSE))</formula>
    </cfRule>
  </conditionalFormatting>
  <conditionalFormatting sqref="R138">
    <cfRule type="expression" dxfId="4223" priority="207">
      <formula>IF(R138&lt;0, TRUE, IF(AND(R138&gt;0,AF138=""),TRUE,FALSE))</formula>
    </cfRule>
  </conditionalFormatting>
  <conditionalFormatting sqref="R139">
    <cfRule type="expression" dxfId="4222" priority="206">
      <formula>IF(R139&lt;0, TRUE, IF(AND(R139&gt;0,AF139=""),TRUE,FALSE))</formula>
    </cfRule>
  </conditionalFormatting>
  <conditionalFormatting sqref="R140">
    <cfRule type="expression" dxfId="4221" priority="205">
      <formula>IF(R140&lt;0, TRUE, IF(AND(R140&gt;0,AF140=""),TRUE,FALSE))</formula>
    </cfRule>
  </conditionalFormatting>
  <conditionalFormatting sqref="R141">
    <cfRule type="expression" dxfId="4220" priority="204">
      <formula>IF(R141&lt;0, TRUE, IF(AND(R141&gt;0,AF141=""),TRUE,FALSE))</formula>
    </cfRule>
  </conditionalFormatting>
  <conditionalFormatting sqref="T137">
    <cfRule type="expression" dxfId="4219" priority="203">
      <formula>IF(T137&lt;0, TRUE, IF(AND(T137&gt;0,AH137=""),TRUE,FALSE))</formula>
    </cfRule>
  </conditionalFormatting>
  <conditionalFormatting sqref="T138">
    <cfRule type="expression" dxfId="4218" priority="202">
      <formula>IF(T138&lt;0, TRUE, IF(AND(T138&gt;0,AH138=""),TRUE,FALSE))</formula>
    </cfRule>
  </conditionalFormatting>
  <conditionalFormatting sqref="T139">
    <cfRule type="expression" dxfId="4217" priority="201">
      <formula>IF(T139&lt;0, TRUE, IF(AND(T139&gt;0,AH139=""),TRUE,FALSE))</formula>
    </cfRule>
  </conditionalFormatting>
  <conditionalFormatting sqref="T140">
    <cfRule type="expression" dxfId="4216" priority="200">
      <formula>IF(T140&lt;0, TRUE, IF(AND(T140&gt;0,AH140=""),TRUE,FALSE))</formula>
    </cfRule>
  </conditionalFormatting>
  <conditionalFormatting sqref="T141">
    <cfRule type="expression" dxfId="4215" priority="199">
      <formula>IF(T141&lt;0, TRUE, IF(AND(T141&gt;0,AH141=""),TRUE,FALSE))</formula>
    </cfRule>
  </conditionalFormatting>
  <conditionalFormatting sqref="H142">
    <cfRule type="expression" dxfId="4214" priority="198">
      <formula>IF(H142&lt;0, TRUE, IF(AND(H142&gt;0,V142=""),TRUE,FALSE))</formula>
    </cfRule>
  </conditionalFormatting>
  <conditionalFormatting sqref="H143">
    <cfRule type="expression" dxfId="4213" priority="197">
      <formula>IF(H143&lt;0, TRUE, IF(AND(H143&gt;0,V143=""),TRUE,FALSE))</formula>
    </cfRule>
  </conditionalFormatting>
  <conditionalFormatting sqref="H144">
    <cfRule type="expression" dxfId="4212" priority="196">
      <formula>IF(H144&lt;0, TRUE, IF(AND(H144&gt;0,V144=""),TRUE,FALSE))</formula>
    </cfRule>
  </conditionalFormatting>
  <conditionalFormatting sqref="H145">
    <cfRule type="expression" dxfId="4211" priority="195">
      <formula>IF(H145&lt;0, TRUE, IF(AND(H145&gt;0,V145=""),TRUE,FALSE))</formula>
    </cfRule>
  </conditionalFormatting>
  <conditionalFormatting sqref="H146">
    <cfRule type="expression" dxfId="4210" priority="194">
      <formula>IF(H146&lt;0, TRUE, IF(AND(H146&gt;0,V146=""),TRUE,FALSE))</formula>
    </cfRule>
  </conditionalFormatting>
  <conditionalFormatting sqref="J142">
    <cfRule type="expression" dxfId="4209" priority="193">
      <formula>IF(J142&lt;0, TRUE, IF(AND(J142&gt;0,X142=""),TRUE,FALSE))</formula>
    </cfRule>
  </conditionalFormatting>
  <conditionalFormatting sqref="J143">
    <cfRule type="expression" dxfId="4208" priority="192">
      <formula>IF(J143&lt;0, TRUE, IF(AND(J143&gt;0,X143=""),TRUE,FALSE))</formula>
    </cfRule>
  </conditionalFormatting>
  <conditionalFormatting sqref="J144">
    <cfRule type="expression" dxfId="4207" priority="191">
      <formula>IF(J144&lt;0, TRUE, IF(AND(J144&gt;0,X144=""),TRUE,FALSE))</formula>
    </cfRule>
  </conditionalFormatting>
  <conditionalFormatting sqref="J145">
    <cfRule type="expression" dxfId="4206" priority="190">
      <formula>IF(J145&lt;0, TRUE, IF(AND(J145&gt;0,X145=""),TRUE,FALSE))</formula>
    </cfRule>
  </conditionalFormatting>
  <conditionalFormatting sqref="J146">
    <cfRule type="expression" dxfId="4205" priority="189">
      <formula>IF(J146&lt;0, TRUE, IF(AND(J146&gt;0,X146=""),TRUE,FALSE))</formula>
    </cfRule>
  </conditionalFormatting>
  <conditionalFormatting sqref="L142">
    <cfRule type="expression" dxfId="4204" priority="188">
      <formula>IF(L142&lt;0, TRUE, IF(AND(L142&gt;0,Z142=""),TRUE,FALSE))</formula>
    </cfRule>
  </conditionalFormatting>
  <conditionalFormatting sqref="L143">
    <cfRule type="expression" dxfId="4203" priority="187">
      <formula>IF(L143&lt;0, TRUE, IF(AND(L143&gt;0,Z143=""),TRUE,FALSE))</formula>
    </cfRule>
  </conditionalFormatting>
  <conditionalFormatting sqref="L144">
    <cfRule type="expression" dxfId="4202" priority="186">
      <formula>IF(L144&lt;0, TRUE, IF(AND(L144&gt;0,Z144=""),TRUE,FALSE))</formula>
    </cfRule>
  </conditionalFormatting>
  <conditionalFormatting sqref="L145">
    <cfRule type="expression" dxfId="4201" priority="185">
      <formula>IF(L145&lt;0, TRUE, IF(AND(L145&gt;0,Z145=""),TRUE,FALSE))</formula>
    </cfRule>
  </conditionalFormatting>
  <conditionalFormatting sqref="L146">
    <cfRule type="expression" dxfId="4200" priority="184">
      <formula>IF(L146&lt;0, TRUE, IF(AND(L146&gt;0,Z146=""),TRUE,FALSE))</formula>
    </cfRule>
  </conditionalFormatting>
  <conditionalFormatting sqref="P142">
    <cfRule type="expression" dxfId="4199" priority="183">
      <formula>IF(P142&lt;0, TRUE, IF(AND(P142&gt;0,AD142=""),TRUE,FALSE))</formula>
    </cfRule>
  </conditionalFormatting>
  <conditionalFormatting sqref="P143">
    <cfRule type="expression" dxfId="4198" priority="182">
      <formula>IF(P143&lt;0, TRUE, IF(AND(P143&gt;0,AD143=""),TRUE,FALSE))</formula>
    </cfRule>
  </conditionalFormatting>
  <conditionalFormatting sqref="P144">
    <cfRule type="expression" dxfId="4197" priority="181">
      <formula>IF(P144&lt;0, TRUE, IF(AND(P144&gt;0,AD144=""),TRUE,FALSE))</formula>
    </cfRule>
  </conditionalFormatting>
  <conditionalFormatting sqref="P145">
    <cfRule type="expression" dxfId="4196" priority="180">
      <formula>IF(P145&lt;0, TRUE, IF(AND(P145&gt;0,AD145=""),TRUE,FALSE))</formula>
    </cfRule>
  </conditionalFormatting>
  <conditionalFormatting sqref="P146">
    <cfRule type="expression" dxfId="4195" priority="179">
      <formula>IF(P146&lt;0, TRUE, IF(AND(P146&gt;0,AD146=""),TRUE,FALSE))</formula>
    </cfRule>
  </conditionalFormatting>
  <conditionalFormatting sqref="R142">
    <cfRule type="expression" dxfId="4194" priority="178">
      <formula>IF(R142&lt;0, TRUE, IF(AND(R142&gt;0,AF142=""),TRUE,FALSE))</formula>
    </cfRule>
  </conditionalFormatting>
  <conditionalFormatting sqref="R143">
    <cfRule type="expression" dxfId="4193" priority="177">
      <formula>IF(R143&lt;0, TRUE, IF(AND(R143&gt;0,AF143=""),TRUE,FALSE))</formula>
    </cfRule>
  </conditionalFormatting>
  <conditionalFormatting sqref="R144">
    <cfRule type="expression" dxfId="4192" priority="176">
      <formula>IF(R144&lt;0, TRUE, IF(AND(R144&gt;0,AF144=""),TRUE,FALSE))</formula>
    </cfRule>
  </conditionalFormatting>
  <conditionalFormatting sqref="R145">
    <cfRule type="expression" dxfId="4191" priority="175">
      <formula>IF(R145&lt;0, TRUE, IF(AND(R145&gt;0,AF145=""),TRUE,FALSE))</formula>
    </cfRule>
  </conditionalFormatting>
  <conditionalFormatting sqref="R146">
    <cfRule type="expression" dxfId="4190" priority="174">
      <formula>IF(R146&lt;0, TRUE, IF(AND(R146&gt;0,AF146=""),TRUE,FALSE))</formula>
    </cfRule>
  </conditionalFormatting>
  <conditionalFormatting sqref="T142">
    <cfRule type="expression" dxfId="4189" priority="173">
      <formula>IF(T142&lt;0, TRUE, IF(AND(T142&gt;0,AH142=""),TRUE,FALSE))</formula>
    </cfRule>
  </conditionalFormatting>
  <conditionalFormatting sqref="T143">
    <cfRule type="expression" dxfId="4188" priority="172">
      <formula>IF(T143&lt;0, TRUE, IF(AND(T143&gt;0,AH143=""),TRUE,FALSE))</formula>
    </cfRule>
  </conditionalFormatting>
  <conditionalFormatting sqref="T144">
    <cfRule type="expression" dxfId="4187" priority="171">
      <formula>IF(T144&lt;0, TRUE, IF(AND(T144&gt;0,AH144=""),TRUE,FALSE))</formula>
    </cfRule>
  </conditionalFormatting>
  <conditionalFormatting sqref="T145">
    <cfRule type="expression" dxfId="4186" priority="170">
      <formula>IF(T145&lt;0, TRUE, IF(AND(T145&gt;0,AH145=""),TRUE,FALSE))</formula>
    </cfRule>
  </conditionalFormatting>
  <conditionalFormatting sqref="T146">
    <cfRule type="expression" dxfId="4185" priority="169">
      <formula>IF(T146&lt;0, TRUE, IF(AND(T146&gt;0,AH146=""),TRUE,FALSE))</formula>
    </cfRule>
  </conditionalFormatting>
  <conditionalFormatting sqref="H147">
    <cfRule type="expression" dxfId="4184" priority="168">
      <formula>IF(H147&lt;0, TRUE, IF(AND(H147&gt;0,V147=""),TRUE,FALSE))</formula>
    </cfRule>
  </conditionalFormatting>
  <conditionalFormatting sqref="H148">
    <cfRule type="expression" dxfId="4183" priority="167">
      <formula>IF(H148&lt;0, TRUE, IF(AND(H148&gt;0,V148=""),TRUE,FALSE))</formula>
    </cfRule>
  </conditionalFormatting>
  <conditionalFormatting sqref="H149">
    <cfRule type="expression" dxfId="4182" priority="166">
      <formula>IF(H149&lt;0, TRUE, IF(AND(H149&gt;0,V149=""),TRUE,FALSE))</formula>
    </cfRule>
  </conditionalFormatting>
  <conditionalFormatting sqref="H150">
    <cfRule type="expression" dxfId="4181" priority="165">
      <formula>IF(H150&lt;0, TRUE, IF(AND(H150&gt;0,V150=""),TRUE,FALSE))</formula>
    </cfRule>
  </conditionalFormatting>
  <conditionalFormatting sqref="H151">
    <cfRule type="expression" dxfId="4180" priority="164">
      <formula>IF(H151&lt;0, TRUE, IF(AND(H151&gt;0,V151=""),TRUE,FALSE))</formula>
    </cfRule>
  </conditionalFormatting>
  <conditionalFormatting sqref="J147">
    <cfRule type="expression" dxfId="4179" priority="163">
      <formula>IF(J147&lt;0, TRUE, IF(AND(J147&gt;0,X147=""),TRUE,FALSE))</formula>
    </cfRule>
  </conditionalFormatting>
  <conditionalFormatting sqref="J148">
    <cfRule type="expression" dxfId="4178" priority="162">
      <formula>IF(J148&lt;0, TRUE, IF(AND(J148&gt;0,X148=""),TRUE,FALSE))</formula>
    </cfRule>
  </conditionalFormatting>
  <conditionalFormatting sqref="J149">
    <cfRule type="expression" dxfId="4177" priority="161">
      <formula>IF(J149&lt;0, TRUE, IF(AND(J149&gt;0,X149=""),TRUE,FALSE))</formula>
    </cfRule>
  </conditionalFormatting>
  <conditionalFormatting sqref="J150">
    <cfRule type="expression" dxfId="4176" priority="160">
      <formula>IF(J150&lt;0, TRUE, IF(AND(J150&gt;0,X150=""),TRUE,FALSE))</formula>
    </cfRule>
  </conditionalFormatting>
  <conditionalFormatting sqref="J151">
    <cfRule type="expression" dxfId="4175" priority="159">
      <formula>IF(J151&lt;0, TRUE, IF(AND(J151&gt;0,X151=""),TRUE,FALSE))</formula>
    </cfRule>
  </conditionalFormatting>
  <conditionalFormatting sqref="L147">
    <cfRule type="expression" dxfId="4174" priority="158">
      <formula>IF(L147&lt;0, TRUE, IF(AND(L147&gt;0,Z147=""),TRUE,FALSE))</formula>
    </cfRule>
  </conditionalFormatting>
  <conditionalFormatting sqref="L148">
    <cfRule type="expression" dxfId="4173" priority="157">
      <formula>IF(L148&lt;0, TRUE, IF(AND(L148&gt;0,Z148=""),TRUE,FALSE))</formula>
    </cfRule>
  </conditionalFormatting>
  <conditionalFormatting sqref="L149">
    <cfRule type="expression" dxfId="4172" priority="156">
      <formula>IF(L149&lt;0, TRUE, IF(AND(L149&gt;0,Z149=""),TRUE,FALSE))</formula>
    </cfRule>
  </conditionalFormatting>
  <conditionalFormatting sqref="L150">
    <cfRule type="expression" dxfId="4171" priority="155">
      <formula>IF(L150&lt;0, TRUE, IF(AND(L150&gt;0,Z150=""),TRUE,FALSE))</formula>
    </cfRule>
  </conditionalFormatting>
  <conditionalFormatting sqref="L151">
    <cfRule type="expression" dxfId="4170" priority="154">
      <formula>IF(L151&lt;0, TRUE, IF(AND(L151&gt;0,Z151=""),TRUE,FALSE))</formula>
    </cfRule>
  </conditionalFormatting>
  <conditionalFormatting sqref="P147">
    <cfRule type="expression" dxfId="4169" priority="153">
      <formula>IF(P147&lt;0, TRUE, IF(AND(P147&gt;0,AD147=""),TRUE,FALSE))</formula>
    </cfRule>
  </conditionalFormatting>
  <conditionalFormatting sqref="P148">
    <cfRule type="expression" dxfId="4168" priority="152">
      <formula>IF(P148&lt;0, TRUE, IF(AND(P148&gt;0,AD148=""),TRUE,FALSE))</formula>
    </cfRule>
  </conditionalFormatting>
  <conditionalFormatting sqref="P149">
    <cfRule type="expression" dxfId="4167" priority="151">
      <formula>IF(P149&lt;0, TRUE, IF(AND(P149&gt;0,AD149=""),TRUE,FALSE))</formula>
    </cfRule>
  </conditionalFormatting>
  <conditionalFormatting sqref="P150">
    <cfRule type="expression" dxfId="4166" priority="150">
      <formula>IF(P150&lt;0, TRUE, IF(AND(P150&gt;0,AD150=""),TRUE,FALSE))</formula>
    </cfRule>
  </conditionalFormatting>
  <conditionalFormatting sqref="P151">
    <cfRule type="expression" dxfId="4165" priority="149">
      <formula>IF(P151&lt;0, TRUE, IF(AND(P151&gt;0,AD151=""),TRUE,FALSE))</formula>
    </cfRule>
  </conditionalFormatting>
  <conditionalFormatting sqref="R147">
    <cfRule type="expression" dxfId="4164" priority="148">
      <formula>IF(R147&lt;0, TRUE, IF(AND(R147&gt;0,AF147=""),TRUE,FALSE))</formula>
    </cfRule>
  </conditionalFormatting>
  <conditionalFormatting sqref="R148">
    <cfRule type="expression" dxfId="4163" priority="147">
      <formula>IF(R148&lt;0, TRUE, IF(AND(R148&gt;0,AF148=""),TRUE,FALSE))</formula>
    </cfRule>
  </conditionalFormatting>
  <conditionalFormatting sqref="R149">
    <cfRule type="expression" dxfId="4162" priority="146">
      <formula>IF(R149&lt;0, TRUE, IF(AND(R149&gt;0,AF149=""),TRUE,FALSE))</formula>
    </cfRule>
  </conditionalFormatting>
  <conditionalFormatting sqref="R150">
    <cfRule type="expression" dxfId="4161" priority="145">
      <formula>IF(R150&lt;0, TRUE, IF(AND(R150&gt;0,AF150=""),TRUE,FALSE))</formula>
    </cfRule>
  </conditionalFormatting>
  <conditionalFormatting sqref="R151">
    <cfRule type="expression" dxfId="4160" priority="144">
      <formula>IF(R151&lt;0, TRUE, IF(AND(R151&gt;0,AF151=""),TRUE,FALSE))</formula>
    </cfRule>
  </conditionalFormatting>
  <conditionalFormatting sqref="T147">
    <cfRule type="expression" dxfId="4159" priority="143">
      <formula>IF(T147&lt;0, TRUE, IF(AND(T147&gt;0,AH147=""),TRUE,FALSE))</formula>
    </cfRule>
  </conditionalFormatting>
  <conditionalFormatting sqref="T148">
    <cfRule type="expression" dxfId="4158" priority="142">
      <formula>IF(T148&lt;0, TRUE, IF(AND(T148&gt;0,AH148=""),TRUE,FALSE))</formula>
    </cfRule>
  </conditionalFormatting>
  <conditionalFormatting sqref="T149">
    <cfRule type="expression" dxfId="4157" priority="141">
      <formula>IF(T149&lt;0, TRUE, IF(AND(T149&gt;0,AH149=""),TRUE,FALSE))</formula>
    </cfRule>
  </conditionalFormatting>
  <conditionalFormatting sqref="T150">
    <cfRule type="expression" dxfId="4156" priority="140">
      <formula>IF(T150&lt;0, TRUE, IF(AND(T150&gt;0,AH150=""),TRUE,FALSE))</formula>
    </cfRule>
  </conditionalFormatting>
  <conditionalFormatting sqref="T151">
    <cfRule type="expression" dxfId="4155" priority="139">
      <formula>IF(T151&lt;0, TRUE, IF(AND(T151&gt;0,AH151=""),TRUE,FALSE))</formula>
    </cfRule>
  </conditionalFormatting>
  <conditionalFormatting sqref="N94">
    <cfRule type="expression" dxfId="4154" priority="119">
      <formula>IF(N94&lt;0, TRUE, IF(AND(N94&gt;0,AB94=""),TRUE,FALSE))</formula>
    </cfRule>
  </conditionalFormatting>
  <conditionalFormatting sqref="N60">
    <cfRule type="expression" dxfId="4153" priority="116">
      <formula>IF(N60&lt;0, TRUE, IF(AND(N60&gt;0,AB60=""),TRUE,FALSE))</formula>
    </cfRule>
  </conditionalFormatting>
  <conditionalFormatting sqref="N61">
    <cfRule type="expression" dxfId="4152" priority="115">
      <formula>IF(N61&lt;0, TRUE, IF(AND(N61&gt;0,AB61=""),TRUE,FALSE))</formula>
    </cfRule>
  </conditionalFormatting>
  <conditionalFormatting sqref="N62">
    <cfRule type="expression" dxfId="4151" priority="114">
      <formula>IF(N62&lt;0, TRUE, IF(AND(N62&gt;0,AB62=""),TRUE,FALSE))</formula>
    </cfRule>
  </conditionalFormatting>
  <conditionalFormatting sqref="N63">
    <cfRule type="expression" dxfId="4150" priority="113">
      <formula>IF(N63&lt;0, TRUE, IF(AND(N63&gt;0,AB63=""),TRUE,FALSE))</formula>
    </cfRule>
  </conditionalFormatting>
  <conditionalFormatting sqref="N64">
    <cfRule type="expression" dxfId="4149" priority="112">
      <formula>IF(N64&lt;0, TRUE, IF(AND(N64&gt;0,AB64=""),TRUE,FALSE))</formula>
    </cfRule>
  </conditionalFormatting>
  <conditionalFormatting sqref="N65">
    <cfRule type="expression" dxfId="4148" priority="111">
      <formula>IF(N65&lt;0, TRUE, IF(AND(N65&gt;0,AB65=""),TRUE,FALSE))</formula>
    </cfRule>
  </conditionalFormatting>
  <conditionalFormatting sqref="N66">
    <cfRule type="expression" dxfId="4147" priority="110">
      <formula>IF(N66&lt;0, TRUE, IF(AND(N66&gt;0,AB66=""),TRUE,FALSE))</formula>
    </cfRule>
  </conditionalFormatting>
  <conditionalFormatting sqref="N67">
    <cfRule type="expression" dxfId="4146" priority="109">
      <formula>IF(N67&lt;0, TRUE, IF(AND(N67&gt;0,AB67=""),TRUE,FALSE))</formula>
    </cfRule>
  </conditionalFormatting>
  <conditionalFormatting sqref="N68">
    <cfRule type="expression" dxfId="4145" priority="108">
      <formula>IF(N68&lt;0, TRUE, IF(AND(N68&gt;0,AB68=""),TRUE,FALSE))</formula>
    </cfRule>
  </conditionalFormatting>
  <conditionalFormatting sqref="N69">
    <cfRule type="expression" dxfId="4144" priority="107">
      <formula>IF(N69&lt;0, TRUE, IF(AND(N69&gt;0,AB69=""),TRUE,FALSE))</formula>
    </cfRule>
  </conditionalFormatting>
  <conditionalFormatting sqref="N70">
    <cfRule type="expression" dxfId="4143" priority="106">
      <formula>IF(N70&lt;0, TRUE, IF(AND(N70&gt;0,AB70=""),TRUE,FALSE))</formula>
    </cfRule>
  </conditionalFormatting>
  <conditionalFormatting sqref="N71">
    <cfRule type="expression" dxfId="4142" priority="105">
      <formula>IF(N71&lt;0, TRUE, IF(AND(N71&gt;0,AB71=""),TRUE,FALSE))</formula>
    </cfRule>
  </conditionalFormatting>
  <conditionalFormatting sqref="N72">
    <cfRule type="expression" dxfId="4141" priority="104">
      <formula>IF(N72&lt;0, TRUE, IF(AND(N72&gt;0,AB72=""),TRUE,FALSE))</formula>
    </cfRule>
  </conditionalFormatting>
  <conditionalFormatting sqref="N73">
    <cfRule type="expression" dxfId="4140" priority="103">
      <formula>IF(N73&lt;0, TRUE, IF(AND(N73&gt;0,AB73=""),TRUE,FALSE))</formula>
    </cfRule>
  </conditionalFormatting>
  <conditionalFormatting sqref="N74">
    <cfRule type="expression" dxfId="4139" priority="102">
      <formula>IF(N74&lt;0, TRUE, IF(AND(N74&gt;0,AB74=""),TRUE,FALSE))</formula>
    </cfRule>
  </conditionalFormatting>
  <conditionalFormatting sqref="N75">
    <cfRule type="expression" dxfId="4138" priority="101">
      <formula>IF(N75&lt;0, TRUE, IF(AND(N75&gt;0,AB75=""),TRUE,FALSE))</formula>
    </cfRule>
  </conditionalFormatting>
  <conditionalFormatting sqref="N76">
    <cfRule type="expression" dxfId="4137" priority="100">
      <formula>IF(N76&lt;0, TRUE, IF(AND(N76&gt;0,AB76=""),TRUE,FALSE))</formula>
    </cfRule>
  </conditionalFormatting>
  <conditionalFormatting sqref="N77">
    <cfRule type="expression" dxfId="4136" priority="99">
      <formula>IF(N77&lt;0, TRUE, IF(AND(N77&gt;0,AB77=""),TRUE,FALSE))</formula>
    </cfRule>
  </conditionalFormatting>
  <conditionalFormatting sqref="N78">
    <cfRule type="expression" dxfId="4135" priority="98">
      <formula>IF(N78&lt;0, TRUE, IF(AND(N78&gt;0,AB78=""),TRUE,FALSE))</formula>
    </cfRule>
  </conditionalFormatting>
  <conditionalFormatting sqref="N79">
    <cfRule type="expression" dxfId="4134" priority="97">
      <formula>IF(N79&lt;0, TRUE, IF(AND(N79&gt;0,AB79=""),TRUE,FALSE))</formula>
    </cfRule>
  </conditionalFormatting>
  <conditionalFormatting sqref="N80">
    <cfRule type="expression" dxfId="4133" priority="96">
      <formula>IF(N80&lt;0, TRUE, IF(AND(N80&gt;0,AB80=""),TRUE,FALSE))</formula>
    </cfRule>
  </conditionalFormatting>
  <conditionalFormatting sqref="N81">
    <cfRule type="expression" dxfId="4132" priority="95">
      <formula>IF(N81&lt;0, TRUE, IF(AND(N81&gt;0,AB81=""),TRUE,FALSE))</formula>
    </cfRule>
  </conditionalFormatting>
  <conditionalFormatting sqref="N82">
    <cfRule type="expression" dxfId="4131" priority="94">
      <formula>IF(N82&lt;0, TRUE, IF(AND(N82&gt;0,AB82=""),TRUE,FALSE))</formula>
    </cfRule>
  </conditionalFormatting>
  <conditionalFormatting sqref="N83">
    <cfRule type="expression" dxfId="4130" priority="93">
      <formula>IF(N83&lt;0, TRUE, IF(AND(N83&gt;0,AB83=""),TRUE,FALSE))</formula>
    </cfRule>
  </conditionalFormatting>
  <conditionalFormatting sqref="N84">
    <cfRule type="expression" dxfId="4129" priority="92">
      <formula>IF(N84&lt;0, TRUE, IF(AND(N84&gt;0,AB84=""),TRUE,FALSE))</formula>
    </cfRule>
  </conditionalFormatting>
  <conditionalFormatting sqref="N85">
    <cfRule type="expression" dxfId="4128" priority="91">
      <formula>IF(N85&lt;0, TRUE, IF(AND(N85&gt;0,AB85=""),TRUE,FALSE))</formula>
    </cfRule>
  </conditionalFormatting>
  <conditionalFormatting sqref="N86">
    <cfRule type="expression" dxfId="4127" priority="90">
      <formula>IF(N86&lt;0, TRUE, IF(AND(N86&gt;0,AB86=""),TRUE,FALSE))</formula>
    </cfRule>
  </conditionalFormatting>
  <conditionalFormatting sqref="N87">
    <cfRule type="expression" dxfId="4126" priority="89">
      <formula>IF(N87&lt;0, TRUE, IF(AND(N87&gt;0,AB87=""),TRUE,FALSE))</formula>
    </cfRule>
  </conditionalFormatting>
  <conditionalFormatting sqref="N88">
    <cfRule type="expression" dxfId="4125" priority="88">
      <formula>IF(N88&lt;0, TRUE, IF(AND(N88&gt;0,AB88=""),TRUE,FALSE))</formula>
    </cfRule>
  </conditionalFormatting>
  <conditionalFormatting sqref="N89">
    <cfRule type="expression" dxfId="4124" priority="87">
      <formula>IF(N89&lt;0, TRUE, IF(AND(N89&gt;0,AB89=""),TRUE,FALSE))</formula>
    </cfRule>
  </conditionalFormatting>
  <conditionalFormatting sqref="N90">
    <cfRule type="expression" dxfId="4123" priority="86">
      <formula>IF(N90&lt;0, TRUE, IF(AND(N90&gt;0,AB90=""),TRUE,FALSE))</formula>
    </cfRule>
  </conditionalFormatting>
  <conditionalFormatting sqref="N91">
    <cfRule type="expression" dxfId="4122" priority="85">
      <formula>IF(N91&lt;0, TRUE, IF(AND(N91&gt;0,AB91=""),TRUE,FALSE))</formula>
    </cfRule>
  </conditionalFormatting>
  <conditionalFormatting sqref="N92">
    <cfRule type="expression" dxfId="4121" priority="84">
      <formula>IF(N92&lt;0, TRUE, IF(AND(N92&gt;0,AB92=""),TRUE,FALSE))</formula>
    </cfRule>
  </conditionalFormatting>
  <conditionalFormatting sqref="N93">
    <cfRule type="expression" dxfId="4120" priority="83">
      <formula>IF(N93&lt;0, TRUE, IF(AND(N93&gt;0,AB93=""),TRUE,FALSE))</formula>
    </cfRule>
  </conditionalFormatting>
  <conditionalFormatting sqref="N99">
    <cfRule type="expression" dxfId="4119" priority="82">
      <formula>IF(N99&lt;0, TRUE, IF(AND(N99&gt;0,AB99=""),TRUE,FALSE))</formula>
    </cfRule>
  </conditionalFormatting>
  <conditionalFormatting sqref="N100">
    <cfRule type="expression" dxfId="4118" priority="81">
      <formula>IF(N100&lt;0, TRUE, IF(AND(N100&gt;0,AB100=""),TRUE,FALSE))</formula>
    </cfRule>
  </conditionalFormatting>
  <conditionalFormatting sqref="N101">
    <cfRule type="expression" dxfId="4117" priority="80">
      <formula>IF(N101&lt;0, TRUE, IF(AND(N101&gt;0,AB101=""),TRUE,FALSE))</formula>
    </cfRule>
  </conditionalFormatting>
  <conditionalFormatting sqref="N102">
    <cfRule type="expression" dxfId="4116" priority="79">
      <formula>IF(N102&lt;0, TRUE, IF(AND(N102&gt;0,AB102=""),TRUE,FALSE))</formula>
    </cfRule>
  </conditionalFormatting>
  <conditionalFormatting sqref="N103">
    <cfRule type="expression" dxfId="4115" priority="78">
      <formula>IF(N103&lt;0, TRUE, IF(AND(N103&gt;0,AB103=""),TRUE,FALSE))</formula>
    </cfRule>
  </conditionalFormatting>
  <conditionalFormatting sqref="N104">
    <cfRule type="expression" dxfId="4114" priority="77">
      <formula>IF(N104&lt;0, TRUE, IF(AND(N104&gt;0,AB104=""),TRUE,FALSE))</formula>
    </cfRule>
  </conditionalFormatting>
  <conditionalFormatting sqref="N105">
    <cfRule type="expression" dxfId="4113" priority="76">
      <formula>IF(N105&lt;0, TRUE, IF(AND(N105&gt;0,AB105=""),TRUE,FALSE))</formula>
    </cfRule>
  </conditionalFormatting>
  <conditionalFormatting sqref="N106">
    <cfRule type="expression" dxfId="4112" priority="75">
      <formula>IF(N106&lt;0, TRUE, IF(AND(N106&gt;0,AB106=""),TRUE,FALSE))</formula>
    </cfRule>
  </conditionalFormatting>
  <conditionalFormatting sqref="N107">
    <cfRule type="expression" dxfId="4111" priority="74">
      <formula>IF(N107&lt;0, TRUE, IF(AND(N107&gt;0,AB107=""),TRUE,FALSE))</formula>
    </cfRule>
  </conditionalFormatting>
  <conditionalFormatting sqref="N108">
    <cfRule type="expression" dxfId="4110" priority="73">
      <formula>IF(N108&lt;0, TRUE, IF(AND(N108&gt;0,AB108=""),TRUE,FALSE))</formula>
    </cfRule>
  </conditionalFormatting>
  <conditionalFormatting sqref="N109">
    <cfRule type="expression" dxfId="4109" priority="72">
      <formula>IF(N109&lt;0, TRUE, IF(AND(N109&gt;0,AB109=""),TRUE,FALSE))</formula>
    </cfRule>
  </conditionalFormatting>
  <conditionalFormatting sqref="N110">
    <cfRule type="expression" dxfId="4108" priority="71">
      <formula>IF(N110&lt;0, TRUE, IF(AND(N110&gt;0,AB110=""),TRUE,FALSE))</formula>
    </cfRule>
  </conditionalFormatting>
  <conditionalFormatting sqref="N111">
    <cfRule type="expression" dxfId="4107" priority="70">
      <formula>IF(N111&lt;0, TRUE, IF(AND(N111&gt;0,AB111=""),TRUE,FALSE))</formula>
    </cfRule>
  </conditionalFormatting>
  <conditionalFormatting sqref="N112">
    <cfRule type="expression" dxfId="4106" priority="69">
      <formula>IF(N112&lt;0, TRUE, IF(AND(N112&gt;0,AB112=""),TRUE,FALSE))</formula>
    </cfRule>
  </conditionalFormatting>
  <conditionalFormatting sqref="N113">
    <cfRule type="expression" dxfId="4105" priority="67">
      <formula>IF(N113&lt;0, TRUE, IF(AND(N113&gt;0,AB113=""),TRUE,FALSE))</formula>
    </cfRule>
  </conditionalFormatting>
  <conditionalFormatting sqref="N118">
    <cfRule type="expression" dxfId="4104" priority="66">
      <formula>IF(N118&lt;0, TRUE, IF(AND(N118&gt;0,AB118=""),TRUE,FALSE))</formula>
    </cfRule>
  </conditionalFormatting>
  <conditionalFormatting sqref="N119">
    <cfRule type="expression" dxfId="4103" priority="65">
      <formula>IF(N119&lt;0, TRUE, IF(AND(N119&gt;0,AB119=""),TRUE,FALSE))</formula>
    </cfRule>
  </conditionalFormatting>
  <conditionalFormatting sqref="N120">
    <cfRule type="expression" dxfId="4102" priority="64">
      <formula>IF(N120&lt;0, TRUE, IF(AND(N120&gt;0,AB120=""),TRUE,FALSE))</formula>
    </cfRule>
  </conditionalFormatting>
  <conditionalFormatting sqref="N121">
    <cfRule type="expression" dxfId="4101" priority="63">
      <formula>IF(N121&lt;0, TRUE, IF(AND(N121&gt;0,AB121=""),TRUE,FALSE))</formula>
    </cfRule>
  </conditionalFormatting>
  <conditionalFormatting sqref="N122">
    <cfRule type="expression" dxfId="4100" priority="62">
      <formula>IF(N122&lt;0, TRUE, IF(AND(N122&gt;0,AB122=""),TRUE,FALSE))</formula>
    </cfRule>
  </conditionalFormatting>
  <conditionalFormatting sqref="N123">
    <cfRule type="expression" dxfId="4099" priority="61">
      <formula>IF(N123&lt;0, TRUE, IF(AND(N123&gt;0,AB123=""),TRUE,FALSE))</formula>
    </cfRule>
  </conditionalFormatting>
  <conditionalFormatting sqref="N124">
    <cfRule type="expression" dxfId="4098" priority="60">
      <formula>IF(N124&lt;0, TRUE, IF(AND(N124&gt;0,AB124=""),TRUE,FALSE))</formula>
    </cfRule>
  </conditionalFormatting>
  <conditionalFormatting sqref="N125">
    <cfRule type="expression" dxfId="4097" priority="59">
      <formula>IF(N125&lt;0, TRUE, IF(AND(N125&gt;0,AB125=""),TRUE,FALSE))</formula>
    </cfRule>
  </conditionalFormatting>
  <conditionalFormatting sqref="N126">
    <cfRule type="expression" dxfId="4096" priority="58">
      <formula>IF(N126&lt;0, TRUE, IF(AND(N126&gt;0,AB126=""),TRUE,FALSE))</formula>
    </cfRule>
  </conditionalFormatting>
  <conditionalFormatting sqref="N127">
    <cfRule type="expression" dxfId="4095" priority="57">
      <formula>IF(N127&lt;0, TRUE, IF(AND(N127&gt;0,AB127=""),TRUE,FALSE))</formula>
    </cfRule>
  </conditionalFormatting>
  <conditionalFormatting sqref="N128">
    <cfRule type="expression" dxfId="4094" priority="56">
      <formula>IF(N128&lt;0, TRUE, IF(AND(N128&gt;0,AB128=""),TRUE,FALSE))</formula>
    </cfRule>
  </conditionalFormatting>
  <conditionalFormatting sqref="N129">
    <cfRule type="expression" dxfId="4093" priority="55">
      <formula>IF(N129&lt;0, TRUE, IF(AND(N129&gt;0,AB129=""),TRUE,FALSE))</formula>
    </cfRule>
  </conditionalFormatting>
  <conditionalFormatting sqref="N130">
    <cfRule type="expression" dxfId="4092" priority="54">
      <formula>IF(N130&lt;0, TRUE, IF(AND(N130&gt;0,AB130=""),TRUE,FALSE))</formula>
    </cfRule>
  </conditionalFormatting>
  <conditionalFormatting sqref="N131">
    <cfRule type="expression" dxfId="4091" priority="53">
      <formula>IF(N131&lt;0, TRUE, IF(AND(N131&gt;0,AB131=""),TRUE,FALSE))</formula>
    </cfRule>
  </conditionalFormatting>
  <conditionalFormatting sqref="N132">
    <cfRule type="expression" dxfId="4090" priority="52">
      <formula>IF(N132&lt;0, TRUE, IF(AND(N132&gt;0,AB132=""),TRUE,FALSE))</formula>
    </cfRule>
  </conditionalFormatting>
  <conditionalFormatting sqref="N137">
    <cfRule type="expression" dxfId="4089" priority="41">
      <formula>IF(N137&lt;0, TRUE, IF(AND(N137&gt;0,AB137=""),TRUE,FALSE))</formula>
    </cfRule>
  </conditionalFormatting>
  <conditionalFormatting sqref="N138">
    <cfRule type="expression" dxfId="4088" priority="40">
      <formula>IF(N138&lt;0, TRUE, IF(AND(N138&gt;0,AB138=""),TRUE,FALSE))</formula>
    </cfRule>
  </conditionalFormatting>
  <conditionalFormatting sqref="N139">
    <cfRule type="expression" dxfId="4087" priority="39">
      <formula>IF(N139&lt;0, TRUE, IF(AND(N139&gt;0,AB139=""),TRUE,FALSE))</formula>
    </cfRule>
  </conditionalFormatting>
  <conditionalFormatting sqref="N140">
    <cfRule type="expression" dxfId="4086" priority="38">
      <formula>IF(N140&lt;0, TRUE, IF(AND(N140&gt;0,AB140=""),TRUE,FALSE))</formula>
    </cfRule>
  </conditionalFormatting>
  <conditionalFormatting sqref="N141">
    <cfRule type="expression" dxfId="4085" priority="37">
      <formula>IF(N141&lt;0, TRUE, IF(AND(N141&gt;0,AB141=""),TRUE,FALSE))</formula>
    </cfRule>
  </conditionalFormatting>
  <conditionalFormatting sqref="N142">
    <cfRule type="expression" dxfId="4084" priority="36">
      <formula>IF(N142&lt;0, TRUE, IF(AND(N142&gt;0,AB142=""),TRUE,FALSE))</formula>
    </cfRule>
  </conditionalFormatting>
  <conditionalFormatting sqref="N143">
    <cfRule type="expression" dxfId="4083" priority="35">
      <formula>IF(N143&lt;0, TRUE, IF(AND(N143&gt;0,AB143=""),TRUE,FALSE))</formula>
    </cfRule>
  </conditionalFormatting>
  <conditionalFormatting sqref="N144">
    <cfRule type="expression" dxfId="4082" priority="34">
      <formula>IF(N144&lt;0, TRUE, IF(AND(N144&gt;0,AB144=""),TRUE,FALSE))</formula>
    </cfRule>
  </conditionalFormatting>
  <conditionalFormatting sqref="N145">
    <cfRule type="expression" dxfId="4081" priority="33">
      <formula>IF(N145&lt;0, TRUE, IF(AND(N145&gt;0,AB145=""),TRUE,FALSE))</formula>
    </cfRule>
  </conditionalFormatting>
  <conditionalFormatting sqref="N146">
    <cfRule type="expression" dxfId="4080" priority="32">
      <formula>IF(N146&lt;0, TRUE, IF(AND(N146&gt;0,AB146=""),TRUE,FALSE))</formula>
    </cfRule>
  </conditionalFormatting>
  <conditionalFormatting sqref="N147">
    <cfRule type="expression" dxfId="4079" priority="31">
      <formula>IF(N147&lt;0, TRUE, IF(AND(N147&gt;0,AB147=""),TRUE,FALSE))</formula>
    </cfRule>
  </conditionalFormatting>
  <conditionalFormatting sqref="N148">
    <cfRule type="expression" dxfId="4078" priority="30">
      <formula>IF(N148&lt;0, TRUE, IF(AND(N148&gt;0,AB148=""),TRUE,FALSE))</formula>
    </cfRule>
  </conditionalFormatting>
  <conditionalFormatting sqref="N149">
    <cfRule type="expression" dxfId="4077" priority="29">
      <formula>IF(N149&lt;0, TRUE, IF(AND(N149&gt;0,AB149=""),TRUE,FALSE))</formula>
    </cfRule>
  </conditionalFormatting>
  <conditionalFormatting sqref="N150">
    <cfRule type="expression" dxfId="4076" priority="28">
      <formula>IF(N150&lt;0, TRUE, IF(AND(N150&gt;0,AB150=""),TRUE,FALSE))</formula>
    </cfRule>
  </conditionalFormatting>
  <conditionalFormatting sqref="N151">
    <cfRule type="expression" dxfId="4075" priority="27">
      <formula>IF(N151&lt;0, TRUE, IF(AND(N151&gt;0,AB151=""),TRUE,FALSE))</formula>
    </cfRule>
  </conditionalFormatting>
  <conditionalFormatting sqref="H45:H59">
    <cfRule type="expression" dxfId="4074" priority="25">
      <formula>IF(H45&lt;0, TRUE, IF(AND(H45&gt;0,V45=""),TRUE,FALSE))</formula>
    </cfRule>
  </conditionalFormatting>
  <conditionalFormatting sqref="J45:J59">
    <cfRule type="expression" dxfId="4073" priority="24">
      <formula>IF(J45&lt;0, TRUE, IF(AND(J45&gt;0,X45=""),TRUE,FALSE))</formula>
    </cfRule>
  </conditionalFormatting>
  <conditionalFormatting sqref="L45:L59">
    <cfRule type="expression" dxfId="4072" priority="23">
      <formula>IF(L45&lt;0, TRUE, IF(AND(L45&gt;0,Z45=""),TRUE,FALSE))</formula>
    </cfRule>
  </conditionalFormatting>
  <conditionalFormatting sqref="P45:P59">
    <cfRule type="expression" dxfId="4071" priority="22">
      <formula>IF(P45&lt;0, TRUE, IF(AND(P45&gt;0,AD45=""),TRUE,FALSE))</formula>
    </cfRule>
  </conditionalFormatting>
  <conditionalFormatting sqref="R45:R59">
    <cfRule type="expression" dxfId="4070" priority="21">
      <formula>IF(R45&lt;0, TRUE, IF(AND(R45&gt;0,AF45=""),TRUE,FALSE))</formula>
    </cfRule>
  </conditionalFormatting>
  <conditionalFormatting sqref="T45:T59">
    <cfRule type="expression" dxfId="4069" priority="20">
      <formula>IF(T45&lt;0, TRUE, IF(AND(T45&gt;0,AH45=""),TRUE,FALSE))</formula>
    </cfRule>
  </conditionalFormatting>
  <conditionalFormatting sqref="N45:N59">
    <cfRule type="expression" dxfId="4068" priority="19">
      <formula>IF(N45&lt;0, TRUE, IF(AND(N45&gt;0,AB45=""),TRUE,FALSE))</formula>
    </cfRule>
  </conditionalFormatting>
  <conditionalFormatting sqref="I116">
    <cfRule type="expression" dxfId="4067" priority="18" stopIfTrue="1">
      <formula>ISERROR(I116)</formula>
    </cfRule>
  </conditionalFormatting>
  <conditionalFormatting sqref="K116">
    <cfRule type="expression" dxfId="4066" priority="17" stopIfTrue="1">
      <formula>ISERROR(K116)</formula>
    </cfRule>
  </conditionalFormatting>
  <conditionalFormatting sqref="M116">
    <cfRule type="expression" dxfId="4065" priority="16" stopIfTrue="1">
      <formula>ISERROR(M116)</formula>
    </cfRule>
  </conditionalFormatting>
  <conditionalFormatting sqref="O116">
    <cfRule type="expression" dxfId="4064" priority="15" stopIfTrue="1">
      <formula>ISERROR(O116)</formula>
    </cfRule>
  </conditionalFormatting>
  <conditionalFormatting sqref="Q116">
    <cfRule type="expression" dxfId="4063" priority="14" stopIfTrue="1">
      <formula>ISERROR(Q116)</formula>
    </cfRule>
  </conditionalFormatting>
  <conditionalFormatting sqref="S116">
    <cfRule type="expression" dxfId="4062" priority="13" stopIfTrue="1">
      <formula>ISERROR(S116)</formula>
    </cfRule>
  </conditionalFormatting>
  <conditionalFormatting sqref="I135">
    <cfRule type="expression" dxfId="4061" priority="12" stopIfTrue="1">
      <formula>ISERROR(I135)</formula>
    </cfRule>
  </conditionalFormatting>
  <conditionalFormatting sqref="K135">
    <cfRule type="expression" dxfId="4060" priority="11" stopIfTrue="1">
      <formula>ISERROR(K135)</formula>
    </cfRule>
  </conditionalFormatting>
  <conditionalFormatting sqref="M135">
    <cfRule type="expression" dxfId="4059" priority="10" stopIfTrue="1">
      <formula>ISERROR(M135)</formula>
    </cfRule>
  </conditionalFormatting>
  <conditionalFormatting sqref="O135">
    <cfRule type="expression" dxfId="4058" priority="9" stopIfTrue="1">
      <formula>ISERROR(O135)</formula>
    </cfRule>
  </conditionalFormatting>
  <conditionalFormatting sqref="Q135">
    <cfRule type="expression" dxfId="4057" priority="8" stopIfTrue="1">
      <formula>ISERROR(Q135)</formula>
    </cfRule>
  </conditionalFormatting>
  <conditionalFormatting sqref="S135">
    <cfRule type="expression" dxfId="4056" priority="7" stopIfTrue="1">
      <formula>ISERROR(S135)</formula>
    </cfRule>
  </conditionalFormatting>
  <conditionalFormatting sqref="I154">
    <cfRule type="expression" dxfId="4055" priority="6" stopIfTrue="1">
      <formula>ISERROR(I154)</formula>
    </cfRule>
  </conditionalFormatting>
  <conditionalFormatting sqref="K154">
    <cfRule type="expression" dxfId="4054" priority="5" stopIfTrue="1">
      <formula>ISERROR(K154)</formula>
    </cfRule>
  </conditionalFormatting>
  <conditionalFormatting sqref="M154">
    <cfRule type="expression" dxfId="4053" priority="4" stopIfTrue="1">
      <formula>ISERROR(M154)</formula>
    </cfRule>
  </conditionalFormatting>
  <conditionalFormatting sqref="O154">
    <cfRule type="expression" dxfId="4052" priority="3" stopIfTrue="1">
      <formula>ISERROR(O154)</formula>
    </cfRule>
  </conditionalFormatting>
  <conditionalFormatting sqref="Q154">
    <cfRule type="expression" dxfId="4051" priority="2" stopIfTrue="1">
      <formula>ISERROR(Q154)</formula>
    </cfRule>
  </conditionalFormatting>
  <conditionalFormatting sqref="S154">
    <cfRule type="expression" dxfId="4050" priority="1" stopIfTrue="1">
      <formula>ISERROR(S154)</formula>
    </cfRule>
  </conditionalFormatting>
  <dataValidations count="7">
    <dataValidation type="whole" errorStyle="information" allowBlank="1" showErrorMessage="1" errorTitle="IMPORTANT" error="If this line item is for equipment and has been purchased with any Federal/State dollars, a CDPH 1203 form must be submitted with this invoice; be sure to update the cumulative CDPH 1204 form too. _x000a__x000a_" sqref="F12">
      <formula1>0</formula1>
      <formula2>0</formula2>
    </dataValidation>
    <dataValidation type="decimal" operator="lessThanOrEqual" allowBlank="1" showInputMessage="1" showErrorMessage="1" error="Please enter a value that is less than or equal to 100%" sqref="U45:U95">
      <formula1>1</formula1>
    </dataValidation>
    <dataValidation type="decimal" operator="lessThanOrEqual" allowBlank="1" showInputMessage="1" showErrorMessage="1" error="FTE % cannot exceed 100%. " sqref="D152 M45:M94 D114 D133 D45:D95">
      <formula1>1</formula1>
    </dataValidation>
    <dataValidation allowBlank="1" showInputMessage="1" showErrorMessage="1" prompt="Make sure to update the Fiscal Year on the 'DATA' Sheet." sqref="F2"/>
    <dataValidation type="list" allowBlank="1" showInputMessage="1" showErrorMessage="1" errorTitle="Please choose the current budget" promptTitle="Please choose the current budget" prompt="Click on the drop-down arrow and choose the budget that this invoice will be applied to.  Budget line items will be populated from the selected budget. _x000a__x000a_Hit ESC to remove this message." sqref="L2:N2">
      <formula1>"Original,BR1,BR2,BR3"</formula1>
    </dataValidation>
    <dataValidation allowBlank="1" showInputMessage="1" showErrorMessage="1" prompt="Indirect Costs are auto-calculated using the methodology chosen in cell B190.  " sqref="F156"/>
    <dataValidation type="list" allowBlank="1" showInputMessage="1" showErrorMessage="1" sqref="D27:F27">
      <formula1>Position_Title</formula1>
    </dataValidation>
  </dataValidations>
  <printOptions horizontalCentered="1"/>
  <pageMargins left="0" right="0" top="0.5" bottom="0.25" header="0" footer="0"/>
  <pageSetup scale="49" fitToHeight="3" orientation="landscape" blackAndWhite="1" r:id="rId1"/>
  <headerFooter>
    <oddHeader>&amp;L&amp;12&amp;GMaternal, Child and Adolescent Health Division&amp;C&amp;16&amp;A&amp;R</oddHeader>
    <oddFooter>&amp;L&amp;14&amp;F&amp;C&amp;14&amp;P of &amp;N&amp;R&amp;14Printed: &amp;D &amp;T</oddFooter>
  </headerFooter>
  <rowBreaks count="2" manualBreakCount="2">
    <brk id="37" max="20" man="1"/>
    <brk id="113" max="20"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0593" r:id="rId5" name="Button 1">
              <controlPr defaultSize="0" print="0" autoFill="0" autoPict="0">
                <anchor moveWithCells="1" sizeWithCells="1">
                  <from>
                    <xdr:col>0</xdr:col>
                    <xdr:colOff>152400</xdr:colOff>
                    <xdr:row>0</xdr:row>
                    <xdr:rowOff>0</xdr:rowOff>
                  </from>
                  <to>
                    <xdr:col>0</xdr:col>
                    <xdr:colOff>152400</xdr:colOff>
                    <xdr:row>0</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6">
    <tabColor theme="3" tint="0.79998168889431442"/>
    <pageSetUpPr autoPageBreaks="0"/>
  </sheetPr>
  <dimension ref="A1:BA948"/>
  <sheetViews>
    <sheetView showGridLines="0" showZeros="0" zoomScale="96" zoomScaleNormal="96" zoomScaleSheetLayoutView="70" workbookViewId="0">
      <pane ySplit="8" topLeftCell="A9" activePane="bottomLeft" state="frozen"/>
      <selection activeCell="A156" sqref="A156"/>
      <selection pane="bottomLeft" activeCell="A156" sqref="A156"/>
    </sheetView>
  </sheetViews>
  <sheetFormatPr defaultColWidth="9.140625" defaultRowHeight="15"/>
  <cols>
    <col min="1" max="1" width="9.85546875" style="37" customWidth="1"/>
    <col min="2" max="2" width="12.7109375" style="37" customWidth="1"/>
    <col min="3" max="3" width="51.5703125" style="37" customWidth="1"/>
    <col min="4" max="4" width="13.7109375" style="37" customWidth="1"/>
    <col min="5" max="5" width="20.7109375" style="160" customWidth="1"/>
    <col min="6" max="6" width="19.7109375" style="160" customWidth="1"/>
    <col min="7" max="7" width="18.7109375" style="37" customWidth="1"/>
    <col min="8" max="8" width="18.7109375" style="160" customWidth="1"/>
    <col min="9" max="9" width="18.7109375" style="37" customWidth="1"/>
    <col min="10" max="10" width="18.7109375" style="160" customWidth="1"/>
    <col min="11" max="11" width="18.7109375" style="37" customWidth="1"/>
    <col min="12" max="12" width="18.7109375" style="160" customWidth="1"/>
    <col min="13" max="13" width="18.7109375" style="37" customWidth="1"/>
    <col min="14" max="14" width="18.7109375" style="160" customWidth="1"/>
    <col min="15" max="15" width="18.7109375" style="37" hidden="1" customWidth="1"/>
    <col min="16" max="16" width="18.7109375" style="160" hidden="1" customWidth="1"/>
    <col min="17" max="17" width="18.7109375" style="37" hidden="1" customWidth="1"/>
    <col min="18" max="18" width="18.7109375" style="160" hidden="1" customWidth="1"/>
    <col min="19" max="19" width="18.7109375" style="37" hidden="1" customWidth="1"/>
    <col min="20" max="20" width="18.7109375" style="160" hidden="1" customWidth="1"/>
    <col min="21" max="21" width="2.5703125" style="205" customWidth="1"/>
    <col min="22" max="27" width="10" style="304" hidden="1" customWidth="1"/>
    <col min="28" max="33" width="9.7109375" style="304" hidden="1" customWidth="1"/>
    <col min="34" max="35" width="9.7109375" style="284" hidden="1" customWidth="1"/>
    <col min="36" max="36" width="30.7109375" style="169" hidden="1" customWidth="1"/>
    <col min="37" max="37" width="29.140625" style="169" hidden="1" customWidth="1"/>
    <col min="38" max="43" width="20.7109375" style="169" hidden="1" customWidth="1"/>
    <col min="44" max="44" width="22.7109375" style="169" hidden="1" customWidth="1"/>
    <col min="45" max="51" width="17.5703125" style="169" hidden="1" customWidth="1"/>
    <col min="52" max="52" width="9.140625" style="169" hidden="1" customWidth="1"/>
    <col min="53" max="16384" width="9.140625" style="169"/>
  </cols>
  <sheetData>
    <row r="1" spans="1:51" ht="35.25" customHeight="1" thickTop="1" thickBot="1">
      <c r="A1" s="1620" t="s">
        <v>148</v>
      </c>
      <c r="B1" s="1621"/>
      <c r="C1" s="1621"/>
      <c r="D1" s="1622"/>
      <c r="E1" s="782"/>
      <c r="F1" s="1791" t="s">
        <v>62</v>
      </c>
      <c r="G1" s="1792"/>
      <c r="H1" s="1605" t="s">
        <v>68</v>
      </c>
      <c r="I1" s="1790"/>
      <c r="J1" s="1605" t="s">
        <v>69</v>
      </c>
      <c r="K1" s="1606"/>
      <c r="L1" s="1793" t="s">
        <v>155</v>
      </c>
      <c r="M1" s="1794"/>
      <c r="N1" s="1795"/>
      <c r="O1" s="256"/>
      <c r="P1" s="211"/>
      <c r="Q1" s="54"/>
      <c r="R1" s="211"/>
      <c r="S1" s="1787"/>
      <c r="T1" s="1787"/>
      <c r="U1" s="779"/>
      <c r="V1" s="278"/>
      <c r="AA1" s="278"/>
      <c r="AB1" s="278"/>
      <c r="AC1" s="278"/>
      <c r="AD1" s="278"/>
      <c r="AE1" s="278"/>
      <c r="AF1" s="278"/>
      <c r="AG1" s="278"/>
      <c r="AH1" s="197"/>
      <c r="AI1" s="197"/>
      <c r="AJ1" s="2"/>
      <c r="AK1" s="208"/>
      <c r="AL1" s="208"/>
      <c r="AM1" s="208"/>
      <c r="AN1" s="208"/>
      <c r="AO1" s="208"/>
      <c r="AP1" s="208"/>
      <c r="AQ1" s="208"/>
      <c r="AR1" s="208"/>
      <c r="AS1" s="208"/>
      <c r="AT1" s="208"/>
      <c r="AU1" s="208"/>
      <c r="AV1" s="208"/>
      <c r="AW1" s="208"/>
      <c r="AX1" s="208"/>
      <c r="AY1" s="208"/>
    </row>
    <row r="2" spans="1:51" s="176" customFormat="1" ht="28.5" customHeight="1" thickTop="1" thickBot="1">
      <c r="A2" s="1623" t="str">
        <f>IF(C7&gt;"","SUBCONTRACT","")</f>
        <v/>
      </c>
      <c r="B2" s="1623"/>
      <c r="C2" s="1623"/>
      <c r="D2" s="1623"/>
      <c r="E2" s="485"/>
      <c r="F2" s="1771" t="str">
        <f>'ORIGINAL BUDGET'!F2</f>
        <v>2019-2020</v>
      </c>
      <c r="G2" s="1772"/>
      <c r="H2" s="1800" t="str">
        <f>IF('ORIGINAL BUDGET'!I2="Quarterly","","Month 7")</f>
        <v>Month 7</v>
      </c>
      <c r="I2" s="1801"/>
      <c r="J2" s="1799" t="str">
        <f>IF('ORIGINAL BUDGET'!I2="Quarterly","","January")</f>
        <v>January</v>
      </c>
      <c r="K2" s="1772"/>
      <c r="L2" s="1796" t="str">
        <f>'Month 6 (Q2)'!L2:N2</f>
        <v>Original</v>
      </c>
      <c r="M2" s="1797"/>
      <c r="N2" s="1798"/>
      <c r="O2" s="795"/>
      <c r="P2" s="787"/>
      <c r="Q2" s="787"/>
      <c r="R2" s="787"/>
      <c r="S2" s="1617"/>
      <c r="T2" s="1617"/>
      <c r="U2" s="780"/>
      <c r="V2" s="305"/>
      <c r="AA2" s="305"/>
      <c r="AB2" s="305"/>
      <c r="AC2" s="305"/>
      <c r="AD2" s="305"/>
      <c r="AE2" s="305"/>
      <c r="AF2" s="305"/>
      <c r="AG2" s="305"/>
      <c r="AH2" s="305"/>
      <c r="AI2" s="305"/>
      <c r="AJ2" s="2"/>
    </row>
    <row r="3" spans="1:51" ht="25.15" customHeight="1" thickTop="1" thickBot="1">
      <c r="A3" s="1430" t="str">
        <f>TemplateVersion</f>
        <v>Rev. 10/11/18</v>
      </c>
      <c r="B3" s="837"/>
      <c r="C3" s="207"/>
      <c r="D3" s="207"/>
      <c r="E3" s="207"/>
      <c r="F3" s="207"/>
      <c r="G3" s="207"/>
      <c r="H3" s="207"/>
      <c r="I3" s="207"/>
      <c r="J3" s="207"/>
      <c r="K3" s="207"/>
      <c r="L3" s="207"/>
      <c r="M3" s="207"/>
      <c r="N3" s="207"/>
      <c r="O3" s="781"/>
      <c r="P3" s="781"/>
      <c r="Q3" s="781"/>
      <c r="R3" s="781"/>
      <c r="S3" s="781"/>
      <c r="T3" s="781"/>
      <c r="U3" s="207"/>
      <c r="V3" s="197"/>
      <c r="W3" s="197"/>
      <c r="X3" s="197"/>
      <c r="Y3" s="197"/>
      <c r="Z3" s="197"/>
      <c r="AA3" s="197"/>
      <c r="AB3" s="197"/>
      <c r="AC3" s="197"/>
      <c r="AD3" s="197"/>
      <c r="AE3" s="197"/>
      <c r="AF3" s="197"/>
      <c r="AG3" s="197"/>
      <c r="AH3" s="197"/>
      <c r="AI3" s="197"/>
      <c r="AJ3" s="182"/>
    </row>
    <row r="4" spans="1:51" ht="45" customHeight="1" thickTop="1" thickBot="1">
      <c r="A4" s="527" t="s">
        <v>119</v>
      </c>
      <c r="B4" s="528"/>
      <c r="C4" s="1788" t="str">
        <f>'ORIGINAL BUDGET'!C4</f>
        <v>RPPC</v>
      </c>
      <c r="D4" s="1789"/>
      <c r="E4" s="1789"/>
      <c r="F4" s="1789"/>
      <c r="G4" s="1529" t="s">
        <v>150</v>
      </c>
      <c r="H4" s="1530"/>
      <c r="I4" s="1529" t="s">
        <v>150</v>
      </c>
      <c r="J4" s="1530"/>
      <c r="K4" s="1529" t="s">
        <v>150</v>
      </c>
      <c r="L4" s="1530"/>
      <c r="M4" s="1632" t="s">
        <v>150</v>
      </c>
      <c r="N4" s="1633"/>
      <c r="O4" s="1632" t="s">
        <v>150</v>
      </c>
      <c r="P4" s="1633"/>
      <c r="Q4" s="1632" t="s">
        <v>150</v>
      </c>
      <c r="R4" s="1633"/>
      <c r="S4" s="1632" t="s">
        <v>150</v>
      </c>
      <c r="T4" s="1633"/>
      <c r="U4" s="642"/>
      <c r="V4" s="306"/>
      <c r="W4" s="306"/>
      <c r="X4" s="306"/>
      <c r="Y4" s="306"/>
      <c r="Z4" s="306"/>
      <c r="AA4" s="306"/>
      <c r="AB4" s="307"/>
      <c r="AC4" s="307"/>
      <c r="AD4" s="307"/>
      <c r="AE4" s="307"/>
      <c r="AF4" s="307"/>
      <c r="AG4" s="307"/>
      <c r="AH4" s="29"/>
      <c r="AI4" s="29"/>
      <c r="AJ4" s="21"/>
    </row>
    <row r="5" spans="1:51" ht="45" customHeight="1" thickBot="1">
      <c r="A5" s="1751" t="s">
        <v>120</v>
      </c>
      <c r="B5" s="1752"/>
      <c r="C5" s="1748">
        <f>'ORIGINAL BUDGET'!C5</f>
        <v>0</v>
      </c>
      <c r="D5" s="1749"/>
      <c r="E5" s="1749"/>
      <c r="F5" s="1750"/>
      <c r="G5" s="1552" t="str">
        <f>IF(G30="","",CONCATENATE(G30,", ",TEXT(H31,"?????")))</f>
        <v>RPPC, 53110</v>
      </c>
      <c r="H5" s="1553"/>
      <c r="I5" s="1552" t="str">
        <f>IF(I30="","",CONCATENATE(I30,", ",TEXT(J31,"?????")))</f>
        <v>RPPC , 53129</v>
      </c>
      <c r="J5" s="1553"/>
      <c r="K5" s="1552" t="str">
        <f>IF(K30="","",CONCATENATE(K30,", ",TEXT(L31,"?????")))</f>
        <v/>
      </c>
      <c r="L5" s="1553"/>
      <c r="M5" s="1552" t="str">
        <f>IF(M30="","",CONCATENATE(M30,", ",TEXT(N31,"?????")))</f>
        <v/>
      </c>
      <c r="N5" s="1553"/>
      <c r="O5" s="1552" t="str">
        <f>IF(O30="","",CONCATENATE(O30,", ",TEXT(P31,"?????")))</f>
        <v/>
      </c>
      <c r="P5" s="1553"/>
      <c r="Q5" s="1552" t="str">
        <f>IF(Q30="","",CONCATENATE(Q30,", ",TEXT(R31,"?????")))</f>
        <v/>
      </c>
      <c r="R5" s="1553"/>
      <c r="S5" s="1552" t="str">
        <f>IF(S30="","",CONCATENATE(S30,", ",TEXT(T31,"?????")))</f>
        <v/>
      </c>
      <c r="T5" s="1553"/>
      <c r="U5" s="642"/>
      <c r="V5" s="306"/>
      <c r="W5" s="306"/>
      <c r="X5" s="306"/>
      <c r="Y5" s="306"/>
      <c r="Z5" s="306"/>
      <c r="AA5" s="306"/>
      <c r="AB5" s="307"/>
      <c r="AC5" s="307"/>
      <c r="AD5" s="307"/>
      <c r="AE5" s="307"/>
      <c r="AF5" s="307"/>
      <c r="AG5" s="307"/>
      <c r="AH5" s="29"/>
      <c r="AI5" s="29"/>
      <c r="AJ5" s="21"/>
    </row>
    <row r="6" spans="1:51" ht="45" customHeight="1" thickBot="1">
      <c r="A6" s="529" t="s">
        <v>121</v>
      </c>
      <c r="B6" s="530"/>
      <c r="C6" s="1742">
        <f>'ORIGINAL BUDGET'!C6</f>
        <v>0</v>
      </c>
      <c r="D6" s="1743"/>
      <c r="E6" s="1744"/>
      <c r="F6" s="544" t="s">
        <v>0</v>
      </c>
      <c r="G6" s="571" t="s">
        <v>1</v>
      </c>
      <c r="H6" s="572" t="s">
        <v>2</v>
      </c>
      <c r="I6" s="622" t="s">
        <v>18</v>
      </c>
      <c r="J6" s="623" t="s">
        <v>3</v>
      </c>
      <c r="K6" s="620" t="s">
        <v>19</v>
      </c>
      <c r="L6" s="626" t="s">
        <v>4</v>
      </c>
      <c r="M6" s="632" t="s">
        <v>5</v>
      </c>
      <c r="N6" s="633" t="s">
        <v>6</v>
      </c>
      <c r="O6" s="637" t="s">
        <v>20</v>
      </c>
      <c r="P6" s="638" t="s">
        <v>7</v>
      </c>
      <c r="Q6" s="640" t="s">
        <v>8</v>
      </c>
      <c r="R6" s="641" t="s">
        <v>9</v>
      </c>
      <c r="S6" s="571" t="s">
        <v>21</v>
      </c>
      <c r="T6" s="641" t="s">
        <v>10</v>
      </c>
      <c r="U6" s="643"/>
      <c r="V6" s="308"/>
      <c r="W6" s="308"/>
      <c r="X6" s="308"/>
      <c r="Y6" s="308"/>
      <c r="Z6" s="308"/>
      <c r="AA6" s="308"/>
      <c r="AB6" s="309"/>
      <c r="AC6" s="309"/>
      <c r="AD6" s="309"/>
      <c r="AE6" s="309"/>
      <c r="AF6" s="309"/>
      <c r="AG6" s="309"/>
      <c r="AH6" s="310"/>
      <c r="AI6" s="310"/>
      <c r="AJ6" s="21"/>
      <c r="AK6" s="1815" t="s">
        <v>196</v>
      </c>
      <c r="AL6" s="1813" t="str">
        <f>G5</f>
        <v>RPPC, 53110</v>
      </c>
      <c r="AM6" s="393"/>
      <c r="AN6" s="1813" t="str">
        <f>I5</f>
        <v>RPPC , 53129</v>
      </c>
      <c r="AO6" s="396"/>
      <c r="AP6" s="1813" t="str">
        <f>K5</f>
        <v/>
      </c>
      <c r="AQ6" s="393"/>
      <c r="AR6" s="1813" t="str">
        <f>M5</f>
        <v/>
      </c>
      <c r="AS6" s="393"/>
      <c r="AT6" s="1813" t="str">
        <f>O5</f>
        <v/>
      </c>
      <c r="AU6" s="393"/>
      <c r="AV6" s="1813" t="str">
        <f>Q5</f>
        <v/>
      </c>
      <c r="AW6" s="396"/>
      <c r="AX6" s="1813" t="str">
        <f>S5</f>
        <v/>
      </c>
      <c r="AY6" s="335"/>
    </row>
    <row r="7" spans="1:51" ht="45" customHeight="1" thickBot="1">
      <c r="A7" s="531" t="s">
        <v>122</v>
      </c>
      <c r="B7" s="532"/>
      <c r="C7" s="1745">
        <f>'ORIGINAL BUDGET'!C7</f>
        <v>0</v>
      </c>
      <c r="D7" s="1746"/>
      <c r="E7" s="1747"/>
      <c r="F7" s="545" t="s">
        <v>64</v>
      </c>
      <c r="G7" s="573" t="s">
        <v>13</v>
      </c>
      <c r="H7" s="574" t="s">
        <v>94</v>
      </c>
      <c r="I7" s="573" t="s">
        <v>13</v>
      </c>
      <c r="J7" s="574" t="s">
        <v>94</v>
      </c>
      <c r="K7" s="627" t="s">
        <v>13</v>
      </c>
      <c r="L7" s="574" t="s">
        <v>94</v>
      </c>
      <c r="M7" s="634" t="s">
        <v>13</v>
      </c>
      <c r="N7" s="574" t="s">
        <v>94</v>
      </c>
      <c r="O7" s="627" t="s">
        <v>13</v>
      </c>
      <c r="P7" s="574" t="s">
        <v>94</v>
      </c>
      <c r="Q7" s="573" t="s">
        <v>13</v>
      </c>
      <c r="R7" s="574" t="s">
        <v>94</v>
      </c>
      <c r="S7" s="573" t="s">
        <v>13</v>
      </c>
      <c r="T7" s="574" t="s">
        <v>94</v>
      </c>
      <c r="U7" s="1753"/>
      <c r="V7" s="311"/>
      <c r="W7" s="311"/>
      <c r="X7" s="311"/>
      <c r="Y7" s="311"/>
      <c r="Z7" s="311"/>
      <c r="AA7" s="311"/>
      <c r="AB7" s="312"/>
      <c r="AC7" s="312"/>
      <c r="AD7" s="312"/>
      <c r="AE7" s="312"/>
      <c r="AF7" s="312"/>
      <c r="AG7" s="312"/>
      <c r="AH7" s="1754"/>
      <c r="AI7" s="1754"/>
      <c r="AJ7" s="184"/>
      <c r="AK7" s="1816"/>
      <c r="AL7" s="1813"/>
      <c r="AM7" s="394"/>
      <c r="AN7" s="1813"/>
      <c r="AO7" s="397"/>
      <c r="AP7" s="1813"/>
      <c r="AQ7" s="394"/>
      <c r="AR7" s="1813"/>
      <c r="AS7" s="394"/>
      <c r="AT7" s="1813"/>
      <c r="AU7" s="394"/>
      <c r="AV7" s="1813"/>
      <c r="AW7" s="397"/>
      <c r="AX7" s="1813"/>
      <c r="AY7" s="335"/>
    </row>
    <row r="8" spans="1:51" ht="27.95" hidden="1" customHeight="1" thickTop="1" thickBot="1">
      <c r="A8" s="451"/>
      <c r="B8" s="462"/>
      <c r="C8" s="452"/>
      <c r="D8" s="452"/>
      <c r="E8" s="452"/>
      <c r="F8" s="461" t="s">
        <v>144</v>
      </c>
      <c r="G8" s="575"/>
      <c r="H8" s="576"/>
      <c r="I8" s="575"/>
      <c r="J8" s="576"/>
      <c r="K8" s="625"/>
      <c r="L8" s="576"/>
      <c r="M8" s="631"/>
      <c r="N8" s="576"/>
      <c r="O8" s="625"/>
      <c r="P8" s="576"/>
      <c r="Q8" s="575"/>
      <c r="R8" s="576"/>
      <c r="S8" s="575"/>
      <c r="T8" s="576"/>
      <c r="U8" s="1753"/>
      <c r="V8" s="311"/>
      <c r="W8" s="311"/>
      <c r="X8" s="311"/>
      <c r="Y8" s="311"/>
      <c r="Z8" s="311"/>
      <c r="AA8" s="311"/>
      <c r="AB8" s="312"/>
      <c r="AC8" s="312"/>
      <c r="AD8" s="312"/>
      <c r="AE8" s="312"/>
      <c r="AF8" s="312"/>
      <c r="AG8" s="312"/>
      <c r="AH8" s="1754"/>
      <c r="AI8" s="1754"/>
      <c r="AJ8" s="184"/>
      <c r="AK8" s="1816"/>
      <c r="AL8" s="1814"/>
      <c r="AM8" s="394"/>
      <c r="AN8" s="1814"/>
      <c r="AO8" s="397"/>
      <c r="AP8" s="1814"/>
      <c r="AQ8" s="394"/>
      <c r="AR8" s="1814"/>
      <c r="AS8" s="394"/>
      <c r="AT8" s="1814"/>
      <c r="AU8" s="394"/>
      <c r="AV8" s="1814"/>
      <c r="AW8" s="397"/>
      <c r="AX8" s="1814"/>
      <c r="AY8" s="335"/>
    </row>
    <row r="9" spans="1:51" ht="27.95" customHeight="1" thickTop="1" thickBot="1">
      <c r="A9" s="453"/>
      <c r="B9" s="146"/>
      <c r="C9" s="450"/>
      <c r="D9" s="450"/>
      <c r="E9" s="450"/>
      <c r="F9" s="1238"/>
      <c r="G9" s="1239"/>
      <c r="H9" s="1240"/>
      <c r="I9" s="1239"/>
      <c r="J9" s="458"/>
      <c r="K9" s="459"/>
      <c r="L9" s="458"/>
      <c r="M9" s="458"/>
      <c r="N9" s="458"/>
      <c r="O9" s="459"/>
      <c r="P9" s="458"/>
      <c r="Q9" s="457"/>
      <c r="R9" s="458"/>
      <c r="S9" s="457"/>
      <c r="T9" s="458"/>
      <c r="U9" s="1753"/>
      <c r="V9" s="311"/>
      <c r="W9" s="311"/>
      <c r="X9" s="311"/>
      <c r="Y9" s="311"/>
      <c r="Z9" s="311"/>
      <c r="AA9" s="311"/>
      <c r="AB9" s="312"/>
      <c r="AC9" s="312"/>
      <c r="AD9" s="312"/>
      <c r="AE9" s="312"/>
      <c r="AF9" s="312"/>
      <c r="AG9" s="312"/>
      <c r="AH9" s="1754"/>
      <c r="AI9" s="1754"/>
      <c r="AJ9" s="184"/>
      <c r="AK9" s="1816"/>
      <c r="AL9" s="1814"/>
      <c r="AM9" s="394"/>
      <c r="AN9" s="1814"/>
      <c r="AO9" s="397"/>
      <c r="AP9" s="1814"/>
      <c r="AQ9" s="394"/>
      <c r="AR9" s="1814"/>
      <c r="AS9" s="394"/>
      <c r="AT9" s="1814"/>
      <c r="AU9" s="394"/>
      <c r="AV9" s="1814"/>
      <c r="AW9" s="397"/>
      <c r="AX9" s="1814"/>
      <c r="AY9" s="335"/>
    </row>
    <row r="10" spans="1:51" ht="26.25" customHeight="1" thickTop="1" thickBot="1">
      <c r="A10" s="1611" t="s">
        <v>57</v>
      </c>
      <c r="B10" s="1612"/>
      <c r="C10" s="1612"/>
      <c r="D10" s="1612"/>
      <c r="E10" s="1613"/>
      <c r="F10" s="541"/>
      <c r="G10" s="577"/>
      <c r="H10" s="578"/>
      <c r="I10" s="554"/>
      <c r="J10" s="578"/>
      <c r="K10" s="650"/>
      <c r="L10" s="578"/>
      <c r="M10" s="659"/>
      <c r="N10" s="578"/>
      <c r="O10" s="650"/>
      <c r="P10" s="578"/>
      <c r="Q10" s="554"/>
      <c r="R10" s="578"/>
      <c r="S10" s="554"/>
      <c r="T10" s="578"/>
      <c r="U10" s="1822"/>
      <c r="V10" s="313"/>
      <c r="W10" s="313"/>
      <c r="X10" s="313"/>
      <c r="Y10" s="313"/>
      <c r="Z10" s="313"/>
      <c r="AA10" s="313"/>
      <c r="AB10" s="312"/>
      <c r="AC10" s="312"/>
      <c r="AD10" s="312"/>
      <c r="AE10" s="312"/>
      <c r="AF10" s="312"/>
      <c r="AG10" s="312"/>
      <c r="AH10" s="1755"/>
      <c r="AI10" s="1755"/>
      <c r="AJ10" s="21"/>
      <c r="AK10" s="1817"/>
      <c r="AL10" s="1813"/>
      <c r="AM10" s="395"/>
      <c r="AN10" s="1813"/>
      <c r="AO10" s="395"/>
      <c r="AP10" s="1813"/>
      <c r="AQ10" s="395"/>
      <c r="AR10" s="1813"/>
      <c r="AS10" s="395"/>
      <c r="AT10" s="1813"/>
      <c r="AU10" s="395"/>
      <c r="AV10" s="1813"/>
      <c r="AW10" s="398"/>
      <c r="AX10" s="1813"/>
      <c r="AY10" s="335"/>
    </row>
    <row r="11" spans="1:51" ht="30" customHeight="1" thickTop="1">
      <c r="A11" s="1575" t="str">
        <f>'ORIGINAL BUDGET'!A11</f>
        <v>PERSONNEL</v>
      </c>
      <c r="B11" s="1785"/>
      <c r="C11" s="1785"/>
      <c r="D11" s="1785"/>
      <c r="E11" s="1786"/>
      <c r="F11" s="542">
        <f>IF('ORIGINAL BUDGET'!$I$2="Monthly",F41,"")</f>
        <v>0</v>
      </c>
      <c r="G11" s="564" t="str">
        <f t="shared" ref="G11:G15" si="0">IF(F11=0,"",H11/F11)</f>
        <v/>
      </c>
      <c r="H11" s="565">
        <f>IF('ORIGINAL BUDGET'!$I$2="Monthly",H41,"")</f>
        <v>0</v>
      </c>
      <c r="I11" s="478" t="str">
        <f t="shared" ref="I11:I15" si="1">IF(F11=0,"",J11/F11)</f>
        <v/>
      </c>
      <c r="J11" s="654">
        <f>IF('ORIGINAL BUDGET'!$I$2="Monthly",J41,"")</f>
        <v>0</v>
      </c>
      <c r="K11" s="482" t="str">
        <f t="shared" ref="K11:K15" si="2">IF(F11=0,"",L11/F11)</f>
        <v/>
      </c>
      <c r="L11" s="565">
        <f>IF('ORIGINAL BUDGET'!$I$2="Monthly",L41,"")</f>
        <v>0</v>
      </c>
      <c r="M11" s="482" t="str">
        <f t="shared" ref="M11:M15" si="3">IF(F11=0,"",N11/F11)</f>
        <v/>
      </c>
      <c r="N11" s="565">
        <f>IF('ORIGINAL BUDGET'!$I$2="Monthly",N41,"")</f>
        <v>0</v>
      </c>
      <c r="O11" s="482" t="str">
        <f t="shared" ref="O11:O15" si="4">IF(F11=0,"",P11/F11)</f>
        <v/>
      </c>
      <c r="P11" s="565">
        <f>IF('ORIGINAL BUDGET'!$I$2="Monthly",P41,"")</f>
        <v>0</v>
      </c>
      <c r="Q11" s="482" t="str">
        <f t="shared" ref="Q11:Q14" si="5">IF(F11=0,"",R11/F11)</f>
        <v/>
      </c>
      <c r="R11" s="565">
        <f>IF('ORIGINAL BUDGET'!$I$2="Monthly",R41,"")</f>
        <v>0</v>
      </c>
      <c r="S11" s="482" t="str">
        <f t="shared" ref="S11:S15" si="6">IF(F11=0,"",T11/F11)</f>
        <v/>
      </c>
      <c r="T11" s="671">
        <f>IF('ORIGINAL BUDGET'!$I$2="Monthly",T41,"")</f>
        <v>0</v>
      </c>
      <c r="U11" s="667">
        <f t="shared" ref="U11:U15" si="7">IF(G11&lt;0, "ERROR", G11+I11+K11+M11+O11+Q11+S11)</f>
        <v>0</v>
      </c>
      <c r="V11" s="314"/>
      <c r="W11" s="314"/>
      <c r="X11" s="314"/>
      <c r="Y11" s="314"/>
      <c r="Z11" s="314"/>
      <c r="AA11" s="314"/>
      <c r="AB11" s="307"/>
      <c r="AC11" s="307"/>
      <c r="AD11" s="307"/>
      <c r="AE11" s="307"/>
      <c r="AF11" s="307"/>
      <c r="AG11" s="307"/>
      <c r="AH11" s="286"/>
      <c r="AI11" s="29"/>
      <c r="AJ11" s="21"/>
      <c r="AK11" s="210" t="str">
        <f t="shared" ref="AK11:AK15" si="8">A11</f>
        <v>PERSONNEL</v>
      </c>
      <c r="AL11" s="836" t="str">
        <f>IF('Month 6 (Q2)'!H$40&lt;0,H$40-'Month 6 (Q2)'!H$40,IF(H$40&lt;0,H$40,""))</f>
        <v/>
      </c>
      <c r="AM11" s="836" t="str">
        <f>IF('Month 6 (Q2)'!I$40&lt;0,I$40-'Month 6 (Q2)'!I$40,IF(I$40&lt;0,I$40,""))</f>
        <v/>
      </c>
      <c r="AN11" s="836" t="str">
        <f>IF('Month 6 (Q2)'!J$40&lt;0,J$40-'Month 6 (Q2)'!J$40,IF(J$40&lt;0,J$40,""))</f>
        <v/>
      </c>
      <c r="AO11" s="836" t="str">
        <f>IF('Month 6 (Q2)'!K$40&lt;0,K$40-'Month 6 (Q2)'!K$40,IF(K$40&lt;0,K$40,""))</f>
        <v/>
      </c>
      <c r="AP11" s="836" t="str">
        <f>IF('Month 6 (Q2)'!L$40&lt;0,L$40-'Month 6 (Q2)'!L$40,IF(L$40&lt;0,L$40,""))</f>
        <v/>
      </c>
      <c r="AQ11" s="836" t="str">
        <f>IF('Month 6 (Q2)'!M$40&lt;0,M$40-'Month 6 (Q2)'!M$40,IF(M$40&lt;0,M$40,""))</f>
        <v/>
      </c>
      <c r="AR11" s="836" t="str">
        <f>IF('Month 6 (Q2)'!N$40&lt;0,N$40-'Month 6 (Q2)'!N$40,IF(N$40&lt;0,N$40,""))</f>
        <v/>
      </c>
      <c r="AS11" s="836" t="str">
        <f>IF('Month 6 (Q2)'!O$40&lt;0,O$40-'Month 6 (Q2)'!O$40,IF(O$40&lt;0,O$40,""))</f>
        <v/>
      </c>
      <c r="AT11" s="836" t="str">
        <f>IF('Month 6 (Q2)'!P$40&lt;0,P$40-'Month 6 (Q2)'!P$40,IF(P$40&lt;0,P$40,""))</f>
        <v/>
      </c>
      <c r="AU11" s="836" t="str">
        <f>IF('Month 6 (Q2)'!Q$40&lt;0,Q$40-'Month 6 (Q2)'!Q$40,IF(Q$40&lt;0,Q$40,""))</f>
        <v/>
      </c>
      <c r="AV11" s="836" t="str">
        <f>IF('Month 6 (Q2)'!R$40&lt;0,R$40-'Month 6 (Q2)'!R$40,IF(R$40&lt;0,R$40,""))</f>
        <v/>
      </c>
      <c r="AW11" s="836" t="str">
        <f>IF('Month 6 (Q2)'!S$40&lt;0,S$40-'Month 6 (Q2)'!S$40,IF(S$40&lt;0,S$40,""))</f>
        <v/>
      </c>
      <c r="AX11" s="836" t="str">
        <f>IF('Month 6 (Q2)'!T$40&lt;0,T$40-'Month 6 (Q2)'!T$40,IF(T$40&lt;0,T$40,""))</f>
        <v/>
      </c>
      <c r="AY11" s="197"/>
    </row>
    <row r="12" spans="1:51" ht="30" customHeight="1">
      <c r="A12" s="1805" t="str">
        <f>'ORIGINAL BUDGET'!A12</f>
        <v>OPERATING EXPENSES</v>
      </c>
      <c r="B12" s="1806"/>
      <c r="C12" s="1806"/>
      <c r="D12" s="1806"/>
      <c r="E12" s="1807"/>
      <c r="F12" s="547">
        <f>IF('ORIGINAL BUDGET'!$I$2="Monthly",F98,"")</f>
        <v>0</v>
      </c>
      <c r="G12" s="579" t="str">
        <f t="shared" si="0"/>
        <v/>
      </c>
      <c r="H12" s="580">
        <f>IF('ORIGINAL BUDGET'!$I$2="Monthly",H98,"")</f>
        <v>0</v>
      </c>
      <c r="I12" s="552" t="str">
        <f t="shared" si="1"/>
        <v/>
      </c>
      <c r="J12" s="580">
        <f>IF('ORIGINAL BUDGET'!$I$2="Monthly",J98,"")</f>
        <v>0</v>
      </c>
      <c r="K12" s="651" t="str">
        <f t="shared" si="2"/>
        <v/>
      </c>
      <c r="L12" s="580">
        <f>IF('ORIGINAL BUDGET'!$I$2="Monthly",L98,"")</f>
        <v>0</v>
      </c>
      <c r="M12" s="551" t="str">
        <f t="shared" si="3"/>
        <v/>
      </c>
      <c r="N12" s="784">
        <f>IF('ORIGINAL BUDGET'!$I$2="Monthly",N98,"")</f>
        <v>0</v>
      </c>
      <c r="O12" s="651" t="str">
        <f t="shared" si="4"/>
        <v/>
      </c>
      <c r="P12" s="580">
        <f>IF('ORIGINAL BUDGET'!$I$2="Monthly",P98,"")</f>
        <v>0</v>
      </c>
      <c r="Q12" s="551" t="str">
        <f t="shared" si="5"/>
        <v/>
      </c>
      <c r="R12" s="567">
        <f>IF('ORIGINAL BUDGET'!$I$2="Monthly",R98,"")</f>
        <v>0</v>
      </c>
      <c r="S12" s="551" t="str">
        <f t="shared" si="6"/>
        <v/>
      </c>
      <c r="T12" s="673">
        <f>IF('ORIGINAL BUDGET'!$I$2="Monthly",T98,"")</f>
        <v>0</v>
      </c>
      <c r="U12" s="667">
        <f t="shared" si="7"/>
        <v>0</v>
      </c>
      <c r="V12" s="314"/>
      <c r="W12" s="314"/>
      <c r="X12" s="314"/>
      <c r="Y12" s="314"/>
      <c r="Z12" s="314"/>
      <c r="AA12" s="314"/>
      <c r="AB12" s="307"/>
      <c r="AC12" s="307"/>
      <c r="AD12" s="307"/>
      <c r="AE12" s="307"/>
      <c r="AF12" s="307"/>
      <c r="AG12" s="307"/>
      <c r="AH12" s="286"/>
      <c r="AI12" s="29"/>
      <c r="AJ12" s="471"/>
      <c r="AK12" s="210" t="str">
        <f t="shared" si="8"/>
        <v>OPERATING EXPENSES</v>
      </c>
      <c r="AL12" s="836" t="str">
        <f>IF('Month 6 (Q2)'!H$97&lt;0,H$97-'Month 6 (Q2)'!H$97,IF(H$97&lt;0,H$97,""))</f>
        <v/>
      </c>
      <c r="AM12" s="836" t="str">
        <f>IF('Month 6 (Q2)'!I$97&lt;0,I$97-'Month 6 (Q2)'!I$97,IF(I$97&lt;0,I$97,""))</f>
        <v/>
      </c>
      <c r="AN12" s="836" t="str">
        <f>IF('Month 6 (Q2)'!J$97&lt;0,J$97-'Month 6 (Q2)'!J$97,IF(J$97&lt;0,J$97,""))</f>
        <v/>
      </c>
      <c r="AO12" s="836" t="str">
        <f>IF('Month 6 (Q2)'!K$97&lt;0,K$97-'Month 6 (Q2)'!K$97,IF(K$97&lt;0,K$97,""))</f>
        <v/>
      </c>
      <c r="AP12" s="836" t="str">
        <f>IF('Month 6 (Q2)'!L$97&lt;0,L$97-'Month 6 (Q2)'!L$97,IF(L$97&lt;0,L$97,""))</f>
        <v/>
      </c>
      <c r="AQ12" s="836" t="str">
        <f>IF('Month 6 (Q2)'!M$97&lt;0,M$97-'Month 6 (Q2)'!M$97,IF(M$97&lt;0,M$97,""))</f>
        <v/>
      </c>
      <c r="AR12" s="836" t="str">
        <f>IF('Month 6 (Q2)'!N$97&lt;0,N$97-'Month 6 (Q2)'!N$97,IF(N$97&lt;0,N$97,""))</f>
        <v/>
      </c>
      <c r="AS12" s="836" t="str">
        <f>IF('Month 6 (Q2)'!O$97&lt;0,O$97-'Month 6 (Q2)'!O$97,IF(O$97&lt;0,O$97,""))</f>
        <v/>
      </c>
      <c r="AT12" s="836" t="str">
        <f>IF('Month 6 (Q2)'!P$97&lt;0,P$97-'Month 6 (Q2)'!P$97,IF(P$97&lt;0,P$97,""))</f>
        <v/>
      </c>
      <c r="AU12" s="836" t="str">
        <f>IF('Month 6 (Q2)'!Q$97&lt;0,Q$97-'Month 6 (Q2)'!Q$97,IF(Q$97&lt;0,Q$97,""))</f>
        <v/>
      </c>
      <c r="AV12" s="836" t="str">
        <f>IF('Month 6 (Q2)'!R$97&lt;0,R$97-'Month 6 (Q2)'!R$97,IF(R$97&lt;0,R$97,""))</f>
        <v/>
      </c>
      <c r="AW12" s="836" t="str">
        <f>IF('Month 6 (Q2)'!S$97&lt;0,S$97-'Month 6 (Q2)'!S$97,IF(S$97&lt;0,S$97,""))</f>
        <v/>
      </c>
      <c r="AX12" s="836" t="str">
        <f>IF('Month 6 (Q2)'!T$97&lt;0,T$97-'Month 6 (Q2)'!T$97,IF(T$97&lt;0,T$97,""))</f>
        <v/>
      </c>
      <c r="AY12" s="336"/>
    </row>
    <row r="13" spans="1:51" ht="30" customHeight="1">
      <c r="A13" s="1802" t="str">
        <f>'ORIGINAL BUDGET'!A13</f>
        <v>CAPITAL EXPENDITURES</v>
      </c>
      <c r="B13" s="1803"/>
      <c r="C13" s="1803"/>
      <c r="D13" s="1803"/>
      <c r="E13" s="1804"/>
      <c r="F13" s="543">
        <f>IF('ORIGINAL BUDGET'!$I$2="Monthly",F117,"")</f>
        <v>0</v>
      </c>
      <c r="G13" s="566" t="str">
        <f t="shared" si="0"/>
        <v/>
      </c>
      <c r="H13" s="567">
        <f>IF('ORIGINAL BUDGET'!$I$2="Monthly",H117,"")</f>
        <v>0</v>
      </c>
      <c r="I13" s="479" t="str">
        <f t="shared" si="1"/>
        <v/>
      </c>
      <c r="J13" s="569">
        <f>IF('ORIGINAL BUDGET'!$I$2="Monthly",J117,"")</f>
        <v>0</v>
      </c>
      <c r="K13" s="1062" t="str">
        <f t="shared" si="2"/>
        <v/>
      </c>
      <c r="L13" s="569">
        <f>IF('ORIGINAL BUDGET'!$I$2="Monthly",L117,"")</f>
        <v>0</v>
      </c>
      <c r="M13" s="660" t="str">
        <f t="shared" si="3"/>
        <v/>
      </c>
      <c r="N13" s="569">
        <f>IF('ORIGINAL BUDGET'!$I$2="Monthly",N117,"")</f>
        <v>0</v>
      </c>
      <c r="O13" s="555" t="str">
        <f t="shared" si="4"/>
        <v/>
      </c>
      <c r="P13" s="567">
        <f>IF('ORIGINAL BUDGET'!$I$2="Monthly",P117,"")</f>
        <v>0</v>
      </c>
      <c r="Q13" s="551" t="str">
        <f t="shared" si="5"/>
        <v/>
      </c>
      <c r="R13" s="669">
        <f>IF('ORIGINAL BUDGET'!$I$2="Monthly",R117,"")</f>
        <v>0</v>
      </c>
      <c r="S13" s="551" t="str">
        <f t="shared" si="6"/>
        <v/>
      </c>
      <c r="T13" s="672">
        <f>IF('ORIGINAL BUDGET'!$I$2="Monthly",T117,"")</f>
        <v>0</v>
      </c>
      <c r="U13" s="667">
        <f t="shared" si="7"/>
        <v>0</v>
      </c>
      <c r="V13" s="314"/>
      <c r="W13" s="314"/>
      <c r="X13" s="314"/>
      <c r="Y13" s="314"/>
      <c r="Z13" s="314"/>
      <c r="AA13" s="314"/>
      <c r="AB13" s="307"/>
      <c r="AC13" s="307"/>
      <c r="AD13" s="307"/>
      <c r="AE13" s="307"/>
      <c r="AF13" s="307"/>
      <c r="AG13" s="307"/>
      <c r="AH13" s="286"/>
      <c r="AI13" s="29"/>
      <c r="AJ13" s="471"/>
      <c r="AK13" s="210" t="str">
        <f t="shared" si="8"/>
        <v>CAPITAL EXPENDITURES</v>
      </c>
      <c r="AL13" s="836" t="str">
        <f>IF('Month 6 (Q2)'!H$116&lt;0,H$116-'Month 6 (Q2)'!H$116,IF(H$116&lt;0,H$116,""))</f>
        <v/>
      </c>
      <c r="AM13" s="836" t="str">
        <f>IF('Month 6 (Q2)'!I$116&lt;0,I$116-'Month 6 (Q2)'!I$116,IF(I$116&lt;0,I$116,""))</f>
        <v/>
      </c>
      <c r="AN13" s="836" t="str">
        <f>IF('Month 6 (Q2)'!J$116&lt;0,J$116-'Month 6 (Q2)'!J$116,IF(J$116&lt;0,J$116,""))</f>
        <v/>
      </c>
      <c r="AO13" s="836" t="str">
        <f>IF('Month 6 (Q2)'!K$116&lt;0,K$116-'Month 6 (Q2)'!K$116,IF(K$116&lt;0,K$116,""))</f>
        <v/>
      </c>
      <c r="AP13" s="836" t="str">
        <f>IF('Month 6 (Q2)'!L$116&lt;0,L$116-'Month 6 (Q2)'!L$116,IF(L$116&lt;0,L$116,""))</f>
        <v/>
      </c>
      <c r="AQ13" s="836" t="str">
        <f>IF('Month 6 (Q2)'!M$116&lt;0,M$116-'Month 6 (Q2)'!M$116,IF(M$116&lt;0,M$116,""))</f>
        <v/>
      </c>
      <c r="AR13" s="836" t="str">
        <f>IF('Month 6 (Q2)'!N$116&lt;0,N$116-'Month 6 (Q2)'!N$116,IF(N$116&lt;0,N$116,""))</f>
        <v/>
      </c>
      <c r="AS13" s="836" t="str">
        <f>IF('Month 6 (Q2)'!O$116&lt;0,O$116-'Month 6 (Q2)'!O$116,IF(O$116&lt;0,O$116,""))</f>
        <v/>
      </c>
      <c r="AT13" s="836" t="str">
        <f>IF('Month 6 (Q2)'!P$116&lt;0,P$116-'Month 6 (Q2)'!P$116,IF(P$116&lt;0,P$116,""))</f>
        <v/>
      </c>
      <c r="AU13" s="836" t="str">
        <f>IF('Month 6 (Q2)'!Q$116&lt;0,Q$116-'Month 6 (Q2)'!Q$116,IF(Q$116&lt;0,Q$116,""))</f>
        <v/>
      </c>
      <c r="AV13" s="836" t="str">
        <f>IF('Month 6 (Q2)'!R$116&lt;0,R$116-'Month 6 (Q2)'!R$116,IF(R$116&lt;0,R$116,""))</f>
        <v/>
      </c>
      <c r="AW13" s="836" t="str">
        <f>IF('Month 6 (Q2)'!S$116&lt;0,S$116-'Month 6 (Q2)'!S$116,IF(S$116&lt;0,S$116,""))</f>
        <v/>
      </c>
      <c r="AX13" s="836" t="str">
        <f>IF('Month 6 (Q2)'!T$116&lt;0,T$116-'Month 6 (Q2)'!T$116,IF(T$116&lt;0,T$116,""))</f>
        <v/>
      </c>
      <c r="AY13" s="336"/>
    </row>
    <row r="14" spans="1:51" ht="30" customHeight="1">
      <c r="A14" s="1782" t="str">
        <f>'ORIGINAL BUDGET'!A14</f>
        <v>OTHER COSTS</v>
      </c>
      <c r="B14" s="1783"/>
      <c r="C14" s="1783"/>
      <c r="D14" s="1783"/>
      <c r="E14" s="1784"/>
      <c r="F14" s="546">
        <f>IF('ORIGINAL BUDGET'!$I$2="Monthly",F136,"")</f>
        <v>0</v>
      </c>
      <c r="G14" s="566" t="str">
        <f t="shared" si="0"/>
        <v/>
      </c>
      <c r="H14" s="567">
        <f>IF('ORIGINAL BUDGET'!$I$2="Monthly",H136,"")</f>
        <v>0</v>
      </c>
      <c r="I14" s="552" t="str">
        <f t="shared" si="1"/>
        <v/>
      </c>
      <c r="J14" s="567">
        <f>IF('ORIGINAL BUDGET'!$I$2="Monthly",J136,"")</f>
        <v>0</v>
      </c>
      <c r="K14" s="553" t="str">
        <f t="shared" si="2"/>
        <v/>
      </c>
      <c r="L14" s="567">
        <f>IF('ORIGINAL BUDGET'!$I$2="Monthly",L136,"")</f>
        <v>0</v>
      </c>
      <c r="M14" s="652" t="str">
        <f t="shared" si="3"/>
        <v/>
      </c>
      <c r="N14" s="567">
        <f>IF('ORIGINAL BUDGET'!$I$2="Monthly",N136,"")</f>
        <v>0</v>
      </c>
      <c r="O14" s="553" t="str">
        <f t="shared" si="4"/>
        <v/>
      </c>
      <c r="P14" s="567">
        <f>IF('ORIGINAL BUDGET'!$I$2="Monthly",P136,"")</f>
        <v>0</v>
      </c>
      <c r="Q14" s="552" t="str">
        <f t="shared" si="5"/>
        <v/>
      </c>
      <c r="R14" s="567">
        <f>IF('ORIGINAL BUDGET'!$I$2="Monthly",R136,"")</f>
        <v>0</v>
      </c>
      <c r="S14" s="551" t="str">
        <f t="shared" si="6"/>
        <v/>
      </c>
      <c r="T14" s="673">
        <f>IF('ORIGINAL BUDGET'!$I$2="Monthly",T136,"")</f>
        <v>0</v>
      </c>
      <c r="U14" s="667">
        <f t="shared" si="7"/>
        <v>0</v>
      </c>
      <c r="V14" s="314"/>
      <c r="W14" s="314"/>
      <c r="X14" s="314"/>
      <c r="Y14" s="314"/>
      <c r="Z14" s="314"/>
      <c r="AA14" s="314"/>
      <c r="AB14" s="307"/>
      <c r="AC14" s="307"/>
      <c r="AD14" s="307"/>
      <c r="AE14" s="307"/>
      <c r="AF14" s="307"/>
      <c r="AG14" s="307"/>
      <c r="AH14" s="286"/>
      <c r="AI14" s="29"/>
      <c r="AJ14" s="471"/>
      <c r="AK14" s="151" t="str">
        <f t="shared" si="8"/>
        <v>OTHER COSTS</v>
      </c>
      <c r="AL14" s="836" t="str">
        <f>IF('Month 6 (Q2)'!H$135&lt;0,H$135-'Month 6 (Q2)'!H$135,IF(H$135&lt;0,H$135,""))</f>
        <v/>
      </c>
      <c r="AM14" s="836" t="str">
        <f>IF('Month 6 (Q2)'!I$135&lt;0,I$135-'Month 6 (Q2)'!I$135,IF(I$135&lt;0,I$135,""))</f>
        <v/>
      </c>
      <c r="AN14" s="836" t="str">
        <f>IF('Month 6 (Q2)'!J$135&lt;0,J$135-'Month 6 (Q2)'!J$135,IF(J$135&lt;0,J$135,""))</f>
        <v/>
      </c>
      <c r="AO14" s="836" t="str">
        <f>IF('Month 6 (Q2)'!K$135&lt;0,K$135-'Month 6 (Q2)'!K$135,IF(K$135&lt;0,K$135,""))</f>
        <v/>
      </c>
      <c r="AP14" s="836" t="str">
        <f>IF('Month 6 (Q2)'!L$135&lt;0,L$135-'Month 6 (Q2)'!L$135,IF(L$135&lt;0,L$135,""))</f>
        <v/>
      </c>
      <c r="AQ14" s="836" t="str">
        <f>IF('Month 6 (Q2)'!M$135&lt;0,M$135-'Month 6 (Q2)'!M$135,IF(M$135&lt;0,M$135,""))</f>
        <v/>
      </c>
      <c r="AR14" s="836" t="str">
        <f>IF('Month 6 (Q2)'!N$135&lt;0,N$135-'Month 6 (Q2)'!N$135,IF(N$135&lt;0,N$135,""))</f>
        <v/>
      </c>
      <c r="AS14" s="836" t="str">
        <f>IF('Month 6 (Q2)'!O$135&lt;0,O$135-'Month 6 (Q2)'!O$135,IF(O$135&lt;0,O$135,""))</f>
        <v/>
      </c>
      <c r="AT14" s="836" t="str">
        <f>IF('Month 6 (Q2)'!P$135&lt;0,P$135-'Month 6 (Q2)'!P$135,IF(P$135&lt;0,P$135,""))</f>
        <v/>
      </c>
      <c r="AU14" s="836" t="str">
        <f>IF('Month 6 (Q2)'!Q$135&lt;0,Q$135-'Month 6 (Q2)'!Q$135,IF(Q$135&lt;0,Q$135,""))</f>
        <v/>
      </c>
      <c r="AV14" s="836" t="str">
        <f>IF('Month 6 (Q2)'!R$135&lt;0,R$135-'Month 6 (Q2)'!R$135,IF(R$135&lt;0,R$135,""))</f>
        <v/>
      </c>
      <c r="AW14" s="836" t="str">
        <f>IF('Month 6 (Q2)'!S$135&lt;0,S$135-'Month 6 (Q2)'!S$135,IF(S$135&lt;0,S$135,""))</f>
        <v/>
      </c>
      <c r="AX14" s="836" t="str">
        <f>IF('Month 6 (Q2)'!T$135&lt;0,T$135-'Month 6 (Q2)'!T$135,IF(T$135&lt;0,T$135,""))</f>
        <v/>
      </c>
      <c r="AY14" s="336"/>
    </row>
    <row r="15" spans="1:51" ht="30" customHeight="1" thickBot="1">
      <c r="A15" s="1779" t="str">
        <f>'ORIGINAL BUDGET'!A15</f>
        <v>INDIRECT COSTS</v>
      </c>
      <c r="B15" s="1780"/>
      <c r="C15" s="1780"/>
      <c r="D15" s="1780"/>
      <c r="E15" s="1781"/>
      <c r="F15" s="548">
        <f>IF('ORIGINAL BUDGET'!$I$2="Monthly",F155,"")</f>
        <v>0</v>
      </c>
      <c r="G15" s="581" t="str">
        <f t="shared" si="0"/>
        <v/>
      </c>
      <c r="H15" s="582">
        <f>IF('ORIGINAL BUDGET'!$I$2="Monthly",H155,"")</f>
        <v>0</v>
      </c>
      <c r="I15" s="556" t="str">
        <f t="shared" si="1"/>
        <v/>
      </c>
      <c r="J15" s="655">
        <f>IF('ORIGINAL BUDGET'!$I$2="Monthly",J155,"")</f>
        <v>0</v>
      </c>
      <c r="K15" s="653" t="str">
        <f t="shared" si="2"/>
        <v/>
      </c>
      <c r="L15" s="655">
        <f>IF('ORIGINAL BUDGET'!$I$2="Monthly",L155,"")</f>
        <v>0</v>
      </c>
      <c r="M15" s="653" t="str">
        <f t="shared" si="3"/>
        <v/>
      </c>
      <c r="N15" s="655">
        <f>IF('ORIGINAL BUDGET'!$I$2="Monthly",N155,"")</f>
        <v>0</v>
      </c>
      <c r="O15" s="662" t="str">
        <f t="shared" si="4"/>
        <v/>
      </c>
      <c r="P15" s="582">
        <f>IF('ORIGINAL BUDGET'!$I$2="Monthly",P155,"")</f>
        <v>0</v>
      </c>
      <c r="Q15" s="664" t="str">
        <f>IF(F15=0,"",T15/F15)</f>
        <v/>
      </c>
      <c r="R15" s="670">
        <f>IF('ORIGINAL BUDGET'!$I$2="Monthly",R155,"")</f>
        <v>0</v>
      </c>
      <c r="S15" s="666" t="str">
        <f t="shared" si="6"/>
        <v/>
      </c>
      <c r="T15" s="674">
        <f>IF('ORIGINAL BUDGET'!$I$2="Monthly",T155,"")</f>
        <v>0</v>
      </c>
      <c r="U15" s="667">
        <f t="shared" si="7"/>
        <v>0</v>
      </c>
      <c r="V15" s="314"/>
      <c r="W15" s="314"/>
      <c r="X15" s="314"/>
      <c r="Y15" s="314"/>
      <c r="Z15" s="314"/>
      <c r="AA15" s="314"/>
      <c r="AB15" s="307"/>
      <c r="AC15" s="307"/>
      <c r="AD15" s="307"/>
      <c r="AE15" s="307"/>
      <c r="AF15" s="307"/>
      <c r="AG15" s="307"/>
      <c r="AH15" s="286"/>
      <c r="AI15" s="29"/>
      <c r="AJ15" s="471"/>
      <c r="AK15" s="152" t="str">
        <f t="shared" si="8"/>
        <v>INDIRECT COSTS</v>
      </c>
      <c r="AL15" s="836" t="str">
        <f>IF('Month 6 (Q2)'!H$154&lt;0,H$154-'Month 6 (Q2)'!H$154,IF(H$154&lt;0,H$154,""))</f>
        <v/>
      </c>
      <c r="AM15" s="836" t="str">
        <f>IF('Month 6 (Q2)'!I$154&lt;0,I$154-'Month 6 (Q2)'!I$154,IF(I$154&lt;0,I$154,""))</f>
        <v/>
      </c>
      <c r="AN15" s="836" t="str">
        <f>IF('Month 6 (Q2)'!J$154&lt;0,J$154-'Month 6 (Q2)'!J$154,IF(J$154&lt;0,J$154,""))</f>
        <v/>
      </c>
      <c r="AO15" s="836" t="str">
        <f>IF('Month 6 (Q2)'!K$154&lt;0,K$154-'Month 6 (Q2)'!K$154,IF(K$154&lt;0,K$154,""))</f>
        <v/>
      </c>
      <c r="AP15" s="836" t="str">
        <f>IF('Month 6 (Q2)'!L$154&lt;0,L$154-'Month 6 (Q2)'!L$154,IF(L$154&lt;0,L$154,""))</f>
        <v/>
      </c>
      <c r="AQ15" s="836" t="str">
        <f>IF('Month 6 (Q2)'!M$154&lt;0,M$154-'Month 6 (Q2)'!M$154,IF(M$154&lt;0,M$154,""))</f>
        <v/>
      </c>
      <c r="AR15" s="836" t="str">
        <f>IF('Month 6 (Q2)'!N$154&lt;0,N$154-'Month 6 (Q2)'!N$154,IF(N$154&lt;0,N$154,""))</f>
        <v/>
      </c>
      <c r="AS15" s="836" t="str">
        <f>IF('Month 6 (Q2)'!O$154&lt;0,O$154-'Month 6 (Q2)'!O$154,IF(O$154&lt;0,O$154,""))</f>
        <v/>
      </c>
      <c r="AT15" s="836" t="str">
        <f>IF('Month 6 (Q2)'!P$154&lt;0,P$154-'Month 6 (Q2)'!P$154,IF(P$154&lt;0,P$154,""))</f>
        <v/>
      </c>
      <c r="AU15" s="836" t="str">
        <f>IF('Month 6 (Q2)'!Q$154&lt;0,Q$154-'Month 6 (Q2)'!Q$154,IF(Q$154&lt;0,Q$154,""))</f>
        <v/>
      </c>
      <c r="AV15" s="836" t="str">
        <f>IF('Month 6 (Q2)'!R$154&lt;0,R$154-'Month 6 (Q2)'!R$154,IF(R$154&lt;0,R$154,""))</f>
        <v/>
      </c>
      <c r="AW15" s="836" t="str">
        <f>IF('Month 6 (Q2)'!S$154&lt;0,S$154-'Month 6 (Q2)'!S$154,IF(S$154&lt;0,S$154,""))</f>
        <v/>
      </c>
      <c r="AX15" s="836" t="str">
        <f>IF('Month 6 (Q2)'!T$154&lt;0,T$154-'Month 6 (Q2)'!T$154,IF(T$154&lt;0,T$154,""))</f>
        <v/>
      </c>
      <c r="AY15" s="336"/>
    </row>
    <row r="16" spans="1:51" ht="42" customHeight="1" thickTop="1" thickBot="1">
      <c r="A16" s="777"/>
      <c r="B16" s="125"/>
      <c r="C16" s="89"/>
      <c r="D16" s="126"/>
      <c r="E16" s="392" t="s">
        <v>73</v>
      </c>
      <c r="F16" s="549">
        <f>SUM(F11:F15)</f>
        <v>0</v>
      </c>
      <c r="G16" s="583" t="str">
        <f>IF(F16=0,"",H16/F16)</f>
        <v/>
      </c>
      <c r="H16" s="584">
        <f>SUM(H11:H15)</f>
        <v>0</v>
      </c>
      <c r="I16" s="483" t="str">
        <f>IF(F16=0,"",J16/F16)</f>
        <v/>
      </c>
      <c r="J16" s="584">
        <f>SUM(J11:J15)</f>
        <v>0</v>
      </c>
      <c r="K16" s="483" t="str">
        <f>IF(F16=0,"",L16/F16)</f>
        <v/>
      </c>
      <c r="L16" s="584">
        <f>SUM(L11:L15)</f>
        <v>0</v>
      </c>
      <c r="M16" s="661" t="str">
        <f>IF(F16=0,"",N16/F16)</f>
        <v/>
      </c>
      <c r="N16" s="584">
        <f>SUM(N11:N15)</f>
        <v>0</v>
      </c>
      <c r="O16" s="483" t="str">
        <f>IF(F16=0,"",P16/F16)</f>
        <v/>
      </c>
      <c r="P16" s="584">
        <f>SUM(P11:P15)</f>
        <v>0</v>
      </c>
      <c r="Q16" s="665" t="str">
        <f>IF(F16=0,"",R16/F16)</f>
        <v/>
      </c>
      <c r="R16" s="584">
        <f>SUM(R11:R15)</f>
        <v>0</v>
      </c>
      <c r="S16" s="483" t="str">
        <f>IF(F16=0,"",T16/F16)</f>
        <v/>
      </c>
      <c r="T16" s="584">
        <f>SUM(T11:T15)</f>
        <v>0</v>
      </c>
      <c r="U16" s="667">
        <f>G16+I16+K16+M16+O16+Q16+S16</f>
        <v>0</v>
      </c>
      <c r="V16" s="314"/>
      <c r="W16" s="314"/>
      <c r="X16" s="314"/>
      <c r="Y16" s="314"/>
      <c r="Z16" s="314"/>
      <c r="AA16" s="314"/>
      <c r="AB16" s="307"/>
      <c r="AC16" s="307"/>
      <c r="AD16" s="307"/>
      <c r="AE16" s="307"/>
      <c r="AF16" s="307"/>
      <c r="AG16" s="307"/>
      <c r="AH16" s="286"/>
      <c r="AI16" s="29"/>
      <c r="AJ16" s="471"/>
      <c r="AK16" s="152"/>
      <c r="AL16" s="442"/>
      <c r="AM16" s="442"/>
      <c r="AN16" s="442"/>
      <c r="AO16" s="442"/>
      <c r="AP16" s="442"/>
      <c r="AQ16" s="442"/>
      <c r="AR16" s="442"/>
      <c r="AS16" s="442"/>
      <c r="AT16" s="442"/>
      <c r="AU16" s="442"/>
      <c r="AV16" s="442"/>
      <c r="AW16" s="442"/>
      <c r="AX16" s="442"/>
      <c r="AY16" s="336"/>
    </row>
    <row r="17" spans="1:53" ht="21" customHeight="1" thickTop="1" thickBot="1">
      <c r="A17" s="88"/>
      <c r="B17" s="84"/>
      <c r="C17" s="84"/>
      <c r="D17" s="88"/>
      <c r="E17" s="87"/>
      <c r="F17" s="61"/>
      <c r="G17" s="769"/>
      <c r="H17" s="770"/>
      <c r="I17" s="678"/>
      <c r="J17" s="771"/>
      <c r="K17" s="765"/>
      <c r="L17" s="771"/>
      <c r="M17" s="766"/>
      <c r="N17" s="771"/>
      <c r="O17" s="767"/>
      <c r="P17" s="772"/>
      <c r="Q17" s="768"/>
      <c r="R17" s="773"/>
      <c r="S17" s="767"/>
      <c r="T17" s="774"/>
      <c r="U17" s="668"/>
      <c r="V17" s="306"/>
      <c r="W17" s="306"/>
      <c r="X17" s="306"/>
      <c r="Y17" s="306"/>
      <c r="Z17" s="306"/>
      <c r="AA17" s="306"/>
      <c r="AB17" s="307"/>
      <c r="AC17" s="307"/>
      <c r="AD17" s="307"/>
      <c r="AE17" s="307"/>
      <c r="AF17" s="307"/>
      <c r="AG17" s="307"/>
      <c r="AH17" s="286"/>
      <c r="AI17" s="29"/>
      <c r="AJ17" s="471"/>
      <c r="AK17" s="152"/>
      <c r="AL17" s="442"/>
      <c r="AM17" s="442"/>
      <c r="AN17" s="442"/>
      <c r="AO17" s="442"/>
      <c r="AP17" s="442"/>
      <c r="AQ17" s="442"/>
      <c r="AR17" s="442"/>
      <c r="AS17" s="442"/>
      <c r="AT17" s="442"/>
      <c r="AU17" s="442"/>
      <c r="AV17" s="442"/>
      <c r="AW17" s="442"/>
      <c r="AX17" s="442"/>
      <c r="AY17" s="336"/>
    </row>
    <row r="18" spans="1:53" s="1149" customFormat="1" ht="49.5" customHeight="1" thickTop="1" thickBot="1">
      <c r="A18" s="1163"/>
      <c r="E18" s="1164"/>
      <c r="F18" s="1823">
        <f>F37-AY18</f>
        <v>0</v>
      </c>
      <c r="G18" s="1824"/>
      <c r="H18" s="1825"/>
      <c r="I18" s="1759" t="str">
        <f>IF(AY18&gt;0.001,"W/Cuts","")</f>
        <v/>
      </c>
      <c r="J18" s="1761" t="s">
        <v>191</v>
      </c>
      <c r="K18" s="1762"/>
      <c r="L18" s="1762"/>
      <c r="M18" s="1762"/>
      <c r="N18" s="1763"/>
      <c r="O18" s="1165"/>
      <c r="P18" s="1166"/>
      <c r="Q18" s="1166"/>
      <c r="R18" s="1166"/>
      <c r="S18" s="1166"/>
      <c r="T18" s="1166"/>
      <c r="U18" s="1166"/>
      <c r="V18" s="1167"/>
      <c r="W18" s="1167"/>
      <c r="X18" s="1167"/>
      <c r="Y18" s="1167"/>
      <c r="Z18" s="1167"/>
      <c r="AA18" s="1167"/>
      <c r="AB18" s="1168"/>
      <c r="AC18" s="1168"/>
      <c r="AD18" s="1168"/>
      <c r="AE18" s="1168"/>
      <c r="AF18" s="1168"/>
      <c r="AG18" s="1168"/>
      <c r="AH18" s="1169"/>
      <c r="AI18" s="1144"/>
      <c r="AJ18" s="1170"/>
      <c r="AK18" s="1171" t="s">
        <v>73</v>
      </c>
      <c r="AL18" s="1172">
        <f t="shared" ref="AL18:AX18" si="9">SUM(AL11:AL17)</f>
        <v>0</v>
      </c>
      <c r="AM18" s="1172">
        <f t="shared" si="9"/>
        <v>0</v>
      </c>
      <c r="AN18" s="1172">
        <f t="shared" si="9"/>
        <v>0</v>
      </c>
      <c r="AO18" s="1172">
        <f t="shared" si="9"/>
        <v>0</v>
      </c>
      <c r="AP18" s="1172">
        <f t="shared" si="9"/>
        <v>0</v>
      </c>
      <c r="AQ18" s="1172">
        <f t="shared" si="9"/>
        <v>0</v>
      </c>
      <c r="AR18" s="1172">
        <f t="shared" si="9"/>
        <v>0</v>
      </c>
      <c r="AS18" s="1172">
        <f t="shared" si="9"/>
        <v>0</v>
      </c>
      <c r="AT18" s="1172">
        <f t="shared" si="9"/>
        <v>0</v>
      </c>
      <c r="AU18" s="1172">
        <f t="shared" si="9"/>
        <v>0</v>
      </c>
      <c r="AV18" s="1172">
        <f t="shared" si="9"/>
        <v>0</v>
      </c>
      <c r="AW18" s="1172">
        <f t="shared" si="9"/>
        <v>0</v>
      </c>
      <c r="AX18" s="1172">
        <f t="shared" si="9"/>
        <v>0</v>
      </c>
      <c r="AY18" s="1173">
        <f>ABS(AL18+AN18+AP18+AR18+AT18+AV18+AX18)</f>
        <v>0</v>
      </c>
    </row>
    <row r="19" spans="1:53" s="921" customFormat="1" ht="49.5" customHeight="1" thickTop="1" thickBot="1">
      <c r="A19" s="914"/>
      <c r="B19" s="915"/>
      <c r="C19" s="915"/>
      <c r="D19" s="915"/>
      <c r="E19" s="916"/>
      <c r="F19" s="1826"/>
      <c r="G19" s="1827"/>
      <c r="H19" s="1827"/>
      <c r="I19" s="1760"/>
      <c r="J19" s="1761" t="s">
        <v>197</v>
      </c>
      <c r="K19" s="1762"/>
      <c r="L19" s="1762"/>
      <c r="M19" s="1762"/>
      <c r="N19" s="1763"/>
      <c r="O19" s="922"/>
      <c r="P19" s="917"/>
      <c r="Q19" s="917"/>
      <c r="R19" s="917"/>
      <c r="S19" s="917"/>
      <c r="T19" s="917"/>
      <c r="U19" s="775"/>
      <c r="V19" s="315"/>
      <c r="W19" s="315"/>
      <c r="X19" s="315"/>
      <c r="Y19" s="315"/>
      <c r="Z19" s="315"/>
      <c r="AA19" s="315"/>
      <c r="AB19" s="918"/>
      <c r="AC19" s="918"/>
      <c r="AD19" s="918"/>
      <c r="AE19" s="918"/>
      <c r="AF19" s="918"/>
      <c r="AG19" s="918"/>
      <c r="AH19" s="919"/>
      <c r="AI19" s="919"/>
      <c r="AJ19" s="920"/>
      <c r="AK19" s="920"/>
      <c r="AL19" s="920"/>
      <c r="AM19" s="920"/>
      <c r="AN19" s="920"/>
      <c r="AO19" s="920"/>
      <c r="AP19" s="920"/>
      <c r="AQ19" s="920"/>
      <c r="AR19" s="920"/>
      <c r="AS19" s="920"/>
      <c r="AT19" s="920"/>
      <c r="AU19" s="920"/>
      <c r="AV19" s="920"/>
      <c r="AW19" s="920"/>
      <c r="AX19" s="920"/>
      <c r="AY19" s="920"/>
    </row>
    <row r="20" spans="1:53" ht="16.5" thickTop="1">
      <c r="A20" s="212"/>
      <c r="B20" s="212"/>
      <c r="C20" s="212"/>
      <c r="D20" s="213"/>
      <c r="E20" s="39"/>
      <c r="F20" s="15"/>
      <c r="G20" s="5"/>
      <c r="H20" s="15"/>
      <c r="I20" s="418"/>
      <c r="J20" s="484"/>
      <c r="K20" s="418"/>
      <c r="L20" s="484"/>
      <c r="M20" s="418"/>
      <c r="N20" s="484"/>
      <c r="O20" s="418"/>
      <c r="P20" s="484"/>
      <c r="Q20" s="418"/>
      <c r="R20" s="35"/>
      <c r="S20" s="7"/>
      <c r="T20" s="776"/>
      <c r="U20" s="668"/>
      <c r="V20" s="306"/>
      <c r="W20" s="306"/>
      <c r="X20" s="306"/>
      <c r="Y20" s="306"/>
      <c r="Z20" s="306"/>
      <c r="AA20" s="306"/>
      <c r="AB20" s="307"/>
      <c r="AC20" s="307"/>
      <c r="AD20" s="307"/>
      <c r="AE20" s="307"/>
      <c r="AF20" s="307"/>
      <c r="AG20" s="307"/>
      <c r="AH20" s="29"/>
      <c r="AI20" s="29"/>
      <c r="AJ20" s="471"/>
      <c r="AK20" s="471"/>
      <c r="AL20" s="471"/>
      <c r="AM20" s="471"/>
      <c r="AN20" s="471"/>
      <c r="AO20" s="471"/>
      <c r="AP20" s="471"/>
      <c r="AQ20" s="471"/>
      <c r="AR20" s="471"/>
      <c r="AS20" s="471"/>
      <c r="AT20" s="471"/>
      <c r="AU20" s="471"/>
      <c r="AV20" s="471"/>
      <c r="AW20" s="471"/>
      <c r="AX20" s="471"/>
      <c r="AY20" s="471"/>
    </row>
    <row r="21" spans="1:53" ht="34.5" thickBot="1">
      <c r="A21" s="778"/>
      <c r="B21" s="81"/>
      <c r="C21" s="81"/>
      <c r="D21" s="82"/>
      <c r="E21" s="83"/>
      <c r="F21" s="343">
        <f>IF('ORIGINAL BUDGET'!I2="Quarterly","!  Invoice Type on Budget sheet must be set to Monthly to use this invoice", )</f>
        <v>0</v>
      </c>
      <c r="G21" s="339"/>
      <c r="I21" s="418"/>
      <c r="J21" s="484"/>
      <c r="K21" s="418"/>
      <c r="L21" s="484"/>
      <c r="M21" s="418"/>
      <c r="N21" s="484"/>
      <c r="O21" s="418"/>
      <c r="P21" s="484"/>
      <c r="Q21" s="418"/>
      <c r="R21" s="341"/>
      <c r="S21" s="6"/>
      <c r="T21" s="62"/>
      <c r="U21" s="668"/>
      <c r="V21" s="306"/>
      <c r="W21" s="306"/>
      <c r="X21" s="306"/>
      <c r="Y21" s="306"/>
      <c r="Z21" s="306"/>
      <c r="AA21" s="306"/>
      <c r="AB21" s="307"/>
      <c r="AC21" s="307"/>
      <c r="AD21" s="307"/>
      <c r="AE21" s="307"/>
      <c r="AF21" s="307"/>
      <c r="AG21" s="307"/>
      <c r="AH21" s="29"/>
      <c r="AI21" s="29"/>
      <c r="AJ21" s="471"/>
      <c r="AK21" s="471"/>
      <c r="AL21" s="471"/>
      <c r="AM21" s="471"/>
      <c r="AN21" s="471"/>
      <c r="AO21" s="471"/>
      <c r="AP21" s="471"/>
      <c r="AQ21" s="471"/>
      <c r="AR21" s="471"/>
      <c r="AS21" s="471"/>
      <c r="AT21" s="471"/>
      <c r="AU21" s="471"/>
      <c r="AV21" s="471"/>
      <c r="AW21" s="471"/>
      <c r="AX21" s="471"/>
      <c r="AY21" s="471"/>
    </row>
    <row r="22" spans="1:53" ht="15.75" customHeight="1" thickTop="1">
      <c r="A22" s="1764" t="s">
        <v>226</v>
      </c>
      <c r="B22" s="1765"/>
      <c r="C22" s="1765"/>
      <c r="D22" s="1765"/>
      <c r="E22" s="1765"/>
      <c r="F22" s="1765"/>
      <c r="G22" s="1765"/>
      <c r="H22" s="1765"/>
      <c r="I22" s="1765"/>
      <c r="J22" s="1765"/>
      <c r="K22" s="1765"/>
      <c r="L22" s="1765"/>
      <c r="M22" s="1765"/>
      <c r="N22" s="1765"/>
      <c r="O22" s="1765"/>
      <c r="P22" s="1765"/>
      <c r="Q22" s="1765"/>
      <c r="R22" s="1765"/>
      <c r="S22" s="1765"/>
      <c r="T22" s="1766"/>
      <c r="U22" s="1122"/>
      <c r="V22" s="29"/>
      <c r="W22" s="29"/>
      <c r="X22" s="29"/>
      <c r="Y22" s="10"/>
      <c r="Z22" s="10"/>
      <c r="AA22" s="10"/>
      <c r="AB22" s="10"/>
      <c r="AC22" s="169"/>
      <c r="AD22" s="10"/>
      <c r="AE22" s="11"/>
      <c r="AF22" s="11"/>
      <c r="AG22" s="55"/>
      <c r="AH22" s="11"/>
      <c r="AI22" s="11"/>
      <c r="AJ22" s="11"/>
      <c r="AK22" s="11"/>
      <c r="AS22" s="10"/>
      <c r="AT22" s="10"/>
      <c r="AY22" s="1104"/>
    </row>
    <row r="23" spans="1:53" ht="15" customHeight="1">
      <c r="A23" s="1767"/>
      <c r="B23" s="1768"/>
      <c r="C23" s="1768"/>
      <c r="D23" s="1768"/>
      <c r="E23" s="1768"/>
      <c r="F23" s="1768"/>
      <c r="G23" s="1768"/>
      <c r="H23" s="1768"/>
      <c r="I23" s="1768"/>
      <c r="J23" s="1768"/>
      <c r="K23" s="1768"/>
      <c r="L23" s="1768"/>
      <c r="M23" s="1768"/>
      <c r="N23" s="1768"/>
      <c r="O23" s="1768"/>
      <c r="P23" s="1768"/>
      <c r="Q23" s="1768"/>
      <c r="R23" s="1768"/>
      <c r="S23" s="1768"/>
      <c r="T23" s="1769"/>
      <c r="U23" s="1122"/>
      <c r="V23" s="29"/>
      <c r="W23" s="29"/>
      <c r="X23" s="29"/>
      <c r="Y23" s="10"/>
      <c r="Z23" s="10"/>
      <c r="AA23" s="10"/>
      <c r="AB23" s="10"/>
      <c r="AC23" s="169"/>
      <c r="AD23" s="10"/>
      <c r="AE23" s="11"/>
      <c r="AF23" s="11"/>
      <c r="AG23" s="55"/>
      <c r="AH23" s="11"/>
      <c r="AI23" s="11"/>
      <c r="AJ23" s="11"/>
      <c r="AK23" s="11"/>
      <c r="AS23" s="10"/>
      <c r="AT23" s="10"/>
      <c r="AY23" s="1104"/>
    </row>
    <row r="24" spans="1:53" s="1131" customFormat="1" ht="30">
      <c r="A24" s="1123"/>
      <c r="B24" s="1124"/>
      <c r="C24" s="1124"/>
      <c r="D24" s="1124"/>
      <c r="E24" s="1124"/>
      <c r="F24" s="1124"/>
      <c r="G24" s="1124"/>
      <c r="H24" s="1124"/>
      <c r="I24" s="1124"/>
      <c r="J24" s="1125"/>
      <c r="K24" s="1126"/>
      <c r="L24" s="1124"/>
      <c r="M24" s="1124"/>
      <c r="N24" s="1124"/>
      <c r="O24" s="1124"/>
      <c r="P24" s="1124"/>
      <c r="Q24" s="1124"/>
      <c r="R24" s="1124"/>
      <c r="S24" s="1124"/>
      <c r="T24" s="1127"/>
      <c r="U24" s="1128"/>
      <c r="V24" s="1129"/>
      <c r="W24" s="1129"/>
      <c r="X24" s="1129"/>
      <c r="Y24" s="1130"/>
      <c r="Z24" s="1130"/>
      <c r="AA24" s="1130"/>
      <c r="AB24" s="1130"/>
      <c r="AD24" s="1130"/>
      <c r="AE24" s="1132"/>
      <c r="AF24" s="1132"/>
      <c r="AG24" s="1133"/>
      <c r="AH24" s="1132"/>
      <c r="AI24" s="1132"/>
      <c r="AJ24" s="1132"/>
      <c r="AK24" s="1132"/>
      <c r="AS24" s="1130"/>
      <c r="AT24" s="1130"/>
      <c r="AY24" s="1104"/>
      <c r="AZ24" s="169"/>
      <c r="BA24" s="169"/>
    </row>
    <row r="25" spans="1:53" s="1131" customFormat="1" ht="30.75" thickBot="1">
      <c r="A25" s="1123"/>
      <c r="B25" s="1124"/>
      <c r="C25" s="1121" t="s">
        <v>203</v>
      </c>
      <c r="D25" s="1134"/>
      <c r="E25" s="1135"/>
      <c r="F25" s="1135"/>
      <c r="G25" s="1136"/>
      <c r="H25" s="1125"/>
      <c r="I25" s="1125"/>
      <c r="K25" s="1126"/>
      <c r="L25" s="1124"/>
      <c r="M25" s="1124"/>
      <c r="N25" s="1124"/>
      <c r="O25" s="1124"/>
      <c r="P25" s="1124"/>
      <c r="Q25" s="1124"/>
      <c r="R25" s="1124"/>
      <c r="S25" s="1124"/>
      <c r="T25" s="1127"/>
      <c r="U25" s="1128"/>
      <c r="V25" s="1129"/>
      <c r="W25" s="1129"/>
      <c r="X25" s="1129"/>
      <c r="Y25" s="1130"/>
      <c r="Z25" s="1130"/>
      <c r="AA25" s="1130"/>
      <c r="AB25" s="1130"/>
      <c r="AD25" s="1130"/>
      <c r="AE25" s="1132"/>
      <c r="AF25" s="1132"/>
      <c r="AG25" s="1133"/>
      <c r="AH25" s="1132"/>
      <c r="AI25" s="1132"/>
      <c r="AJ25" s="1132"/>
      <c r="AK25" s="1132"/>
      <c r="AS25" s="1130"/>
      <c r="AT25" s="1130"/>
      <c r="AY25" s="1104"/>
      <c r="AZ25" s="169"/>
      <c r="BA25" s="169"/>
    </row>
    <row r="26" spans="1:53" ht="23.25">
      <c r="A26" s="820"/>
      <c r="B26" s="817"/>
      <c r="C26" s="1121" t="s">
        <v>204</v>
      </c>
      <c r="D26" s="1770" t="s">
        <v>205</v>
      </c>
      <c r="E26" s="1770"/>
      <c r="F26" s="1770"/>
      <c r="G26" s="821"/>
      <c r="H26" s="1604" t="s">
        <v>173</v>
      </c>
      <c r="I26" s="1604"/>
      <c r="J26" s="169"/>
      <c r="K26" s="465"/>
      <c r="L26" s="823"/>
      <c r="M26" s="824"/>
      <c r="N26" s="823"/>
      <c r="O26" s="824"/>
      <c r="P26" s="823"/>
      <c r="Q26" s="824"/>
      <c r="R26" s="822"/>
      <c r="S26" s="825"/>
      <c r="T26" s="826"/>
      <c r="U26" s="924"/>
      <c r="V26" s="293"/>
      <c r="W26" s="293"/>
      <c r="X26" s="293"/>
      <c r="Y26" s="20"/>
      <c r="Z26" s="20"/>
      <c r="AA26" s="20"/>
      <c r="AB26" s="10"/>
      <c r="AC26" s="169"/>
      <c r="AD26" s="10"/>
      <c r="AE26" s="11"/>
      <c r="AF26" s="11"/>
      <c r="AG26" s="55"/>
      <c r="AH26" s="11"/>
      <c r="AI26" s="11"/>
      <c r="AJ26" s="11"/>
      <c r="AK26" s="11"/>
      <c r="AS26" s="10"/>
      <c r="AT26" s="10"/>
      <c r="AY26" s="1104"/>
    </row>
    <row r="27" spans="1:53" ht="23.25">
      <c r="A27" s="816"/>
      <c r="B27" s="817"/>
      <c r="C27" s="817"/>
      <c r="D27" s="1595" t="s">
        <v>206</v>
      </c>
      <c r="E27" s="1595"/>
      <c r="F27" s="1595"/>
      <c r="G27" s="817"/>
      <c r="H27" s="817"/>
      <c r="I27" s="817"/>
      <c r="J27" s="464"/>
      <c r="K27" s="818"/>
      <c r="L27" s="817"/>
      <c r="M27" s="817"/>
      <c r="N27" s="817"/>
      <c r="O27" s="817"/>
      <c r="P27" s="817"/>
      <c r="Q27" s="817"/>
      <c r="R27" s="817"/>
      <c r="S27" s="817"/>
      <c r="T27" s="819"/>
      <c r="U27" s="924"/>
      <c r="V27" s="293"/>
      <c r="W27" s="293"/>
      <c r="X27" s="293"/>
      <c r="Y27" s="20"/>
      <c r="Z27" s="20"/>
      <c r="AA27" s="20"/>
      <c r="AB27" s="10"/>
      <c r="AC27" s="169"/>
      <c r="AD27" s="10"/>
      <c r="AE27" s="11"/>
      <c r="AF27" s="11"/>
      <c r="AG27" s="55"/>
      <c r="AH27" s="11"/>
      <c r="AI27" s="11"/>
      <c r="AJ27" s="11"/>
      <c r="AK27" s="11"/>
      <c r="AS27" s="10"/>
      <c r="AT27" s="10"/>
      <c r="AY27" s="1104"/>
    </row>
    <row r="28" spans="1:53" ht="12.75" customHeight="1" thickBot="1">
      <c r="A28" s="827"/>
      <c r="B28" s="828"/>
      <c r="C28" s="828"/>
      <c r="D28" s="828"/>
      <c r="E28" s="829"/>
      <c r="F28" s="829"/>
      <c r="G28" s="828"/>
      <c r="H28" s="829"/>
      <c r="I28" s="828"/>
      <c r="J28" s="829"/>
      <c r="K28" s="830"/>
      <c r="L28" s="831"/>
      <c r="M28" s="830"/>
      <c r="N28" s="831"/>
      <c r="O28" s="832"/>
      <c r="P28" s="831"/>
      <c r="Q28" s="833"/>
      <c r="R28" s="831"/>
      <c r="S28" s="833"/>
      <c r="T28" s="834"/>
      <c r="U28" s="923"/>
      <c r="V28" s="292"/>
      <c r="W28" s="292"/>
      <c r="X28" s="292"/>
      <c r="Y28" s="10"/>
      <c r="Z28" s="10"/>
      <c r="AA28" s="10"/>
      <c r="AB28" s="10"/>
      <c r="AC28" s="169"/>
      <c r="AD28" s="10"/>
      <c r="AE28" s="11"/>
      <c r="AF28" s="11"/>
      <c r="AG28" s="55"/>
      <c r="AH28" s="11"/>
      <c r="AI28" s="11"/>
      <c r="AJ28" s="11"/>
      <c r="AK28" s="11"/>
      <c r="AS28" s="10"/>
      <c r="AT28" s="10"/>
      <c r="AY28" s="1104"/>
    </row>
    <row r="29" spans="1:53" s="1149" customFormat="1" ht="34.5" thickTop="1" thickBot="1">
      <c r="P29" s="1150"/>
      <c r="R29" s="1150"/>
      <c r="T29" s="1150"/>
      <c r="U29" s="1151"/>
      <c r="V29" s="1152"/>
      <c r="W29" s="1152"/>
      <c r="X29" s="1152"/>
      <c r="Y29" s="1152"/>
      <c r="Z29" s="1152"/>
      <c r="AA29" s="1152"/>
      <c r="AB29" s="1152"/>
      <c r="AC29" s="1152"/>
      <c r="AD29" s="1152"/>
      <c r="AE29" s="1152"/>
      <c r="AF29" s="1152"/>
      <c r="AG29" s="1152"/>
      <c r="AH29" s="1153"/>
      <c r="AI29" s="1153"/>
      <c r="AY29" s="1104"/>
      <c r="AZ29" s="169"/>
      <c r="BA29" s="169"/>
    </row>
    <row r="30" spans="1:53" ht="27" thickTop="1">
      <c r="A30" s="1602" t="s">
        <v>14</v>
      </c>
      <c r="B30" s="1603"/>
      <c r="C30" s="1603"/>
      <c r="D30" s="1603"/>
      <c r="E30" s="1603"/>
      <c r="F30" s="871" t="s">
        <v>150</v>
      </c>
      <c r="G30" s="1589" t="str">
        <f>IF('BR3'!$K$2="ACTIVE",'BR3'!G30,IF('BR2'!$K$2="ACTIVE",'BR2'!G30,IF('BR1'!$K$2="ACTIVE",'BR1'!G30,'ORIGINAL BUDGET'!G30)))</f>
        <v>RPPC</v>
      </c>
      <c r="H30" s="1590">
        <f>IF('BR3'!$K$2="ACTIVE",'BR3'!H30,IF('BR2'!$K$2="ACTIVE",'BR2'!H30,IF('BR1'!$K$2="ACTIVE",'BR1'!H30,'ORIGINAL BUDGET'!H30)))</f>
        <v>0</v>
      </c>
      <c r="I30" s="1589" t="str">
        <f>IF('BR3'!$K$2="ACTIVE",'BR3'!I30,IF('BR2'!$K$2="ACTIVE",'BR2'!I30,IF('BR1'!$K$2="ACTIVE",'BR1'!I30,'ORIGINAL BUDGET'!I30)))</f>
        <v xml:space="preserve">RPPC </v>
      </c>
      <c r="J30" s="1590">
        <f>IF('BR3'!$K$2="ACTIVE",'BR3'!J30,IF('BR2'!$K$2="ACTIVE",'BR2'!J30,IF('BR1'!$K$2="ACTIVE",'BR1'!J30,'ORIGINAL BUDGET'!J30)))</f>
        <v>0</v>
      </c>
      <c r="K30" s="1589">
        <f>IF('BR3'!$K$2="ACTIVE",'BR3'!K30,IF('BR2'!$K$2="ACTIVE",'BR2'!K30,IF('BR1'!$K$2="ACTIVE",'BR1'!K30,'ORIGINAL BUDGET'!K30)))</f>
        <v>0</v>
      </c>
      <c r="L30" s="1590">
        <f>IF('BR3'!$K$2="ACTIVE",'BR3'!L30,IF('BR2'!$K$2="ACTIVE",'BR2'!L30,IF('BR1'!$K$2="ACTIVE",'BR1'!L30,'ORIGINAL BUDGET'!L30)))</f>
        <v>0</v>
      </c>
      <c r="M30" s="1589">
        <f>IF('BR3'!$K$2="ACTIVE",'BR3'!M30,IF('BR2'!$K$2="ACTIVE",'BR2'!M30,IF('BR1'!$K$2="ACTIVE",'BR1'!M30,'ORIGINAL BUDGET'!M30)))</f>
        <v>0</v>
      </c>
      <c r="N30" s="1590">
        <f>IF('BR3'!$K$2="ACTIVE",'BR3'!N30,IF('BR2'!$K$2="ACTIVE",'BR2'!N30,IF('BR1'!$K$2="ACTIVE",'BR1'!N30,'ORIGINAL BUDGET'!N30)))</f>
        <v>0</v>
      </c>
      <c r="O30" s="1589">
        <f>IF('BR3'!$K$2="ACTIVE",'BR3'!O30,IF('BR2'!$K$2="ACTIVE",'BR2'!O30,IF('BR1'!$K$2="ACTIVE",'BR1'!O30,'ORIGINAL BUDGET'!O30)))</f>
        <v>0</v>
      </c>
      <c r="P30" s="1590">
        <f>IF('BR3'!$K$2="ACTIVE",'BR3'!P30,IF('BR2'!$K$2="ACTIVE",'BR2'!P30,IF('BR1'!$K$2="ACTIVE",'BR1'!P30,'ORIGINAL BUDGET'!P30)))</f>
        <v>0</v>
      </c>
      <c r="Q30" s="1589">
        <f>IF('BR3'!$K$2="ACTIVE",'BR3'!Q30,IF('BR2'!$K$2="ACTIVE",'BR2'!Q30,IF('BR1'!$K$2="ACTIVE",'BR1'!Q30,'ORIGINAL BUDGET'!Q30)))</f>
        <v>0</v>
      </c>
      <c r="R30" s="1590">
        <f>IF('BR3'!$K$2="ACTIVE",'BR3'!R30,IF('BR2'!$K$2="ACTIVE",'BR2'!R30,IF('BR1'!$K$2="ACTIVE",'BR1'!R30,'ORIGINAL BUDGET'!R30)))</f>
        <v>0</v>
      </c>
      <c r="S30" s="1589">
        <f>IF('BR3'!$K$2="ACTIVE",'BR3'!S30,IF('BR2'!$K$2="ACTIVE",'BR2'!S30,IF('BR1'!$K$2="ACTIVE",'BR1'!S30,'ORIGINAL BUDGET'!S30)))</f>
        <v>0</v>
      </c>
      <c r="T30" s="1590">
        <f>IF('BR3'!$K$2="ACTIVE",'BR3'!T30,IF('BR2'!$K$2="ACTIVE",'BR2'!T30,IF('BR1'!$K$2="ACTIVE",'BR1'!T30,'ORIGINAL BUDGET'!T30)))</f>
        <v>0</v>
      </c>
      <c r="U30" s="446"/>
      <c r="V30" s="317"/>
      <c r="W30" s="317"/>
      <c r="X30" s="317"/>
      <c r="Y30" s="317"/>
      <c r="Z30" s="317"/>
      <c r="AA30" s="317"/>
      <c r="AB30" s="294"/>
      <c r="AC30" s="294"/>
      <c r="AD30" s="294"/>
      <c r="AE30" s="294"/>
      <c r="AF30" s="294"/>
      <c r="AG30" s="294"/>
      <c r="AH30" s="316"/>
      <c r="AI30" s="316"/>
      <c r="AJ30" s="57"/>
      <c r="AK30" s="57"/>
      <c r="AL30" s="57"/>
      <c r="AM30" s="57"/>
      <c r="AN30" s="57"/>
      <c r="AO30" s="57"/>
      <c r="AP30" s="57"/>
      <c r="AQ30" s="57"/>
      <c r="AR30" s="57"/>
      <c r="AS30" s="57"/>
      <c r="AT30" s="57"/>
      <c r="AU30" s="57"/>
      <c r="AV30" s="57"/>
      <c r="AW30" s="57"/>
      <c r="AX30" s="57"/>
      <c r="AY30" s="1104"/>
    </row>
    <row r="31" spans="1:53" ht="16.5" thickBot="1">
      <c r="A31" s="872"/>
      <c r="B31" s="873"/>
      <c r="C31" s="873"/>
      <c r="D31" s="873"/>
      <c r="E31" s="873"/>
      <c r="F31" s="875" t="s">
        <v>149</v>
      </c>
      <c r="G31" s="911"/>
      <c r="H31" s="586">
        <f>IF('BR3'!$K$2="ACTIVE",'BR3'!H31,IF('BR2'!$K$2="ACTIVE",'BR2'!H31,IF('BR1'!$K$2="ACTIVE",'BR1'!H31,'ORIGINAL BUDGET'!H31)))</f>
        <v>53110</v>
      </c>
      <c r="I31" s="911"/>
      <c r="J31" s="586">
        <f>IF('BR3'!$K$2="ACTIVE",'BR3'!J31,IF('BR2'!$K$2="ACTIVE",'BR2'!J31,IF('BR1'!$K$2="ACTIVE",'BR1'!J31,'ORIGINAL BUDGET'!J31)))</f>
        <v>53129</v>
      </c>
      <c r="K31" s="911" t="s">
        <v>78</v>
      </c>
      <c r="L31" s="586">
        <f>IF('BR3'!$K$2="ACTIVE",'BR3'!L31,IF('BR2'!$K$2="ACTIVE",'BR2'!L31,IF('BR1'!$K$2="ACTIVE",'BR1'!L31,'ORIGINAL BUDGET'!L31)))</f>
        <v>0</v>
      </c>
      <c r="M31" s="911" t="s">
        <v>78</v>
      </c>
      <c r="N31" s="586">
        <f>IF('BR3'!$K$2="ACTIVE",'BR3'!N31,IF('BR2'!$K$2="ACTIVE",'BR2'!N31,IF('BR1'!$K$2="ACTIVE",'BR1'!N31,'ORIGINAL BUDGET'!N31)))</f>
        <v>0</v>
      </c>
      <c r="O31" s="911" t="s">
        <v>78</v>
      </c>
      <c r="P31" s="586">
        <f>IF('BR3'!$K$2="ACTIVE",'BR3'!P31,IF('BR2'!$K$2="ACTIVE",'BR2'!P31,IF('BR1'!$K$2="ACTIVE",'BR1'!P31,'ORIGINAL BUDGET'!P31)))</f>
        <v>0</v>
      </c>
      <c r="Q31" s="911"/>
      <c r="R31" s="586">
        <f>IF('BR3'!$K$2="ACTIVE",'BR3'!R31,IF('BR2'!$K$2="ACTIVE",'BR2'!R31,IF('BR1'!$K$2="ACTIVE",'BR1'!R31,'ORIGINAL BUDGET'!R31)))</f>
        <v>0</v>
      </c>
      <c r="S31" s="911" t="s">
        <v>78</v>
      </c>
      <c r="T31" s="586">
        <f>IF('BR3'!$K$2="ACTIVE",'BR3'!T31,IF('BR2'!$K$2="ACTIVE",'BR2'!T31,IF('BR1'!$K$2="ACTIVE",'BR1'!T31,'ORIGINAL BUDGET'!T31)))</f>
        <v>0</v>
      </c>
      <c r="U31" s="468" t="s">
        <v>78</v>
      </c>
      <c r="V31" s="318"/>
      <c r="W31" s="318"/>
      <c r="X31" s="318"/>
      <c r="Y31" s="318"/>
      <c r="Z31" s="318"/>
      <c r="AA31" s="318"/>
      <c r="AB31" s="275"/>
      <c r="AC31" s="275"/>
      <c r="AD31" s="275"/>
      <c r="AE31" s="275"/>
      <c r="AF31" s="275"/>
      <c r="AG31" s="275"/>
      <c r="AH31" s="275"/>
      <c r="AI31" s="275"/>
      <c r="AY31" s="1104"/>
    </row>
    <row r="32" spans="1:53" ht="24.75" customHeight="1" thickTop="1">
      <c r="A32" s="877" t="str">
        <f>A11</f>
        <v>PERSONNEL</v>
      </c>
      <c r="B32" s="878"/>
      <c r="C32" s="878"/>
      <c r="D32" s="879"/>
      <c r="E32" s="880"/>
      <c r="F32" s="880"/>
      <c r="G32" s="912"/>
      <c r="H32" s="882">
        <f>H11</f>
        <v>0</v>
      </c>
      <c r="I32" s="883"/>
      <c r="J32" s="882">
        <f>J11</f>
        <v>0</v>
      </c>
      <c r="K32" s="883"/>
      <c r="L32" s="882">
        <f>L11</f>
        <v>0</v>
      </c>
      <c r="M32" s="883"/>
      <c r="N32" s="882">
        <f>N11</f>
        <v>0</v>
      </c>
      <c r="O32" s="883"/>
      <c r="P32" s="882">
        <f>P11</f>
        <v>0</v>
      </c>
      <c r="Q32" s="883"/>
      <c r="R32" s="882">
        <f>R11</f>
        <v>0</v>
      </c>
      <c r="S32" s="883"/>
      <c r="T32" s="882">
        <f>T11</f>
        <v>0</v>
      </c>
      <c r="U32" s="194"/>
      <c r="V32" s="295"/>
      <c r="W32" s="295"/>
      <c r="X32" s="295"/>
      <c r="Y32" s="295"/>
      <c r="Z32" s="295"/>
      <c r="AA32" s="295"/>
      <c r="AB32" s="295"/>
      <c r="AC32" s="295"/>
      <c r="AD32" s="295"/>
      <c r="AE32" s="295"/>
      <c r="AF32" s="295"/>
      <c r="AG32" s="295"/>
      <c r="AH32" s="316"/>
      <c r="AI32" s="316"/>
      <c r="AJ32" s="57"/>
      <c r="AK32" s="57"/>
      <c r="AL32" s="57"/>
      <c r="AM32" s="57"/>
      <c r="AN32" s="57"/>
      <c r="AO32" s="57"/>
      <c r="AP32" s="57"/>
      <c r="AQ32" s="57"/>
      <c r="AR32" s="57"/>
      <c r="AS32" s="57"/>
      <c r="AT32" s="57"/>
      <c r="AU32" s="57"/>
      <c r="AV32" s="57"/>
      <c r="AW32" s="57"/>
      <c r="AX32" s="57"/>
      <c r="AY32" s="1104"/>
    </row>
    <row r="33" spans="1:51" ht="24.75" customHeight="1">
      <c r="A33" s="884" t="str">
        <f>A12</f>
        <v>OPERATING EXPENSES</v>
      </c>
      <c r="B33" s="885"/>
      <c r="C33" s="885"/>
      <c r="D33" s="886"/>
      <c r="E33" s="887"/>
      <c r="F33" s="888"/>
      <c r="G33" s="912"/>
      <c r="H33" s="889">
        <f>H12</f>
        <v>0</v>
      </c>
      <c r="I33" s="890"/>
      <c r="J33" s="889">
        <f>J12</f>
        <v>0</v>
      </c>
      <c r="K33" s="890"/>
      <c r="L33" s="889">
        <f>L12</f>
        <v>0</v>
      </c>
      <c r="M33" s="890"/>
      <c r="N33" s="889">
        <f>N12</f>
        <v>0</v>
      </c>
      <c r="O33" s="890"/>
      <c r="P33" s="889">
        <f>P12</f>
        <v>0</v>
      </c>
      <c r="Q33" s="890"/>
      <c r="R33" s="889">
        <f>R12</f>
        <v>0</v>
      </c>
      <c r="S33" s="890"/>
      <c r="T33" s="889">
        <f>T12</f>
        <v>0</v>
      </c>
      <c r="U33" s="194"/>
      <c r="V33" s="295"/>
      <c r="W33" s="295"/>
      <c r="X33" s="295"/>
      <c r="Y33" s="295"/>
      <c r="Z33" s="295"/>
      <c r="AA33" s="295"/>
      <c r="AB33" s="295"/>
      <c r="AC33" s="295"/>
      <c r="AD33" s="295"/>
      <c r="AE33" s="295"/>
      <c r="AF33" s="295"/>
      <c r="AG33" s="295"/>
      <c r="AH33" s="316"/>
      <c r="AI33" s="316"/>
      <c r="AJ33" s="57"/>
      <c r="AK33" s="57"/>
      <c r="AL33" s="57"/>
      <c r="AM33" s="57"/>
      <c r="AN33" s="57"/>
      <c r="AO33" s="57"/>
      <c r="AP33" s="57"/>
      <c r="AQ33" s="57"/>
      <c r="AR33" s="57"/>
      <c r="AS33" s="57"/>
      <c r="AT33" s="57"/>
      <c r="AU33" s="57"/>
      <c r="AV33" s="57"/>
      <c r="AW33" s="57"/>
      <c r="AX33" s="57"/>
      <c r="AY33" s="1104"/>
    </row>
    <row r="34" spans="1:51" ht="24.75" customHeight="1">
      <c r="A34" s="891" t="str">
        <f>A13</f>
        <v>CAPITAL EXPENDITURES</v>
      </c>
      <c r="B34" s="885"/>
      <c r="C34" s="885"/>
      <c r="D34" s="886"/>
      <c r="E34" s="887"/>
      <c r="F34" s="888"/>
      <c r="G34" s="912"/>
      <c r="H34" s="889">
        <f>H13</f>
        <v>0</v>
      </c>
      <c r="I34" s="890"/>
      <c r="J34" s="889">
        <f>J13</f>
        <v>0</v>
      </c>
      <c r="K34" s="890"/>
      <c r="L34" s="889">
        <f>L13</f>
        <v>0</v>
      </c>
      <c r="M34" s="890"/>
      <c r="N34" s="889">
        <f>N13</f>
        <v>0</v>
      </c>
      <c r="O34" s="890"/>
      <c r="P34" s="889">
        <f>P13</f>
        <v>0</v>
      </c>
      <c r="Q34" s="890"/>
      <c r="R34" s="889">
        <f>R13</f>
        <v>0</v>
      </c>
      <c r="S34" s="890"/>
      <c r="T34" s="889">
        <f>T13</f>
        <v>0</v>
      </c>
      <c r="U34" s="194"/>
      <c r="V34" s="295"/>
      <c r="W34" s="295"/>
      <c r="X34" s="295"/>
      <c r="Y34" s="295"/>
      <c r="Z34" s="295"/>
      <c r="AA34" s="295"/>
      <c r="AB34" s="295"/>
      <c r="AC34" s="295"/>
      <c r="AD34" s="295"/>
      <c r="AE34" s="295"/>
      <c r="AF34" s="295"/>
      <c r="AG34" s="295"/>
      <c r="AH34" s="316"/>
      <c r="AI34" s="316"/>
      <c r="AJ34" s="57"/>
      <c r="AK34" s="57"/>
      <c r="AL34" s="57"/>
      <c r="AM34" s="57"/>
      <c r="AN34" s="57"/>
      <c r="AO34" s="57"/>
      <c r="AP34" s="57"/>
      <c r="AQ34" s="57"/>
      <c r="AR34" s="57"/>
      <c r="AS34" s="57"/>
      <c r="AT34" s="57"/>
      <c r="AU34" s="57"/>
      <c r="AV34" s="57"/>
      <c r="AW34" s="57"/>
      <c r="AX34" s="57"/>
      <c r="AY34" s="1104"/>
    </row>
    <row r="35" spans="1:51" ht="24.75" customHeight="1">
      <c r="A35" s="891" t="str">
        <f>A14</f>
        <v>OTHER COSTS</v>
      </c>
      <c r="B35" s="892"/>
      <c r="C35" s="892"/>
      <c r="D35" s="893"/>
      <c r="E35" s="894"/>
      <c r="F35" s="895"/>
      <c r="G35" s="912"/>
      <c r="H35" s="896">
        <f>H14</f>
        <v>0</v>
      </c>
      <c r="I35" s="890"/>
      <c r="J35" s="896">
        <f>J14</f>
        <v>0</v>
      </c>
      <c r="K35" s="890"/>
      <c r="L35" s="896">
        <f>L14</f>
        <v>0</v>
      </c>
      <c r="M35" s="890"/>
      <c r="N35" s="896">
        <f>N14</f>
        <v>0</v>
      </c>
      <c r="O35" s="890"/>
      <c r="P35" s="896">
        <f>P14</f>
        <v>0</v>
      </c>
      <c r="Q35" s="890"/>
      <c r="R35" s="896">
        <f>R14</f>
        <v>0</v>
      </c>
      <c r="S35" s="890"/>
      <c r="T35" s="896">
        <f>T14</f>
        <v>0</v>
      </c>
      <c r="U35" s="194"/>
      <c r="V35" s="295"/>
      <c r="W35" s="295"/>
      <c r="X35" s="295"/>
      <c r="Y35" s="295"/>
      <c r="Z35" s="295"/>
      <c r="AA35" s="295"/>
      <c r="AB35" s="295"/>
      <c r="AC35" s="295"/>
      <c r="AD35" s="295"/>
      <c r="AE35" s="295"/>
      <c r="AF35" s="295"/>
      <c r="AG35" s="295"/>
      <c r="AH35" s="316"/>
      <c r="AI35" s="316"/>
      <c r="AJ35" s="57"/>
      <c r="AK35" s="57"/>
      <c r="AL35" s="57"/>
      <c r="AM35" s="57"/>
      <c r="AN35" s="57"/>
      <c r="AO35" s="57"/>
      <c r="AP35" s="57"/>
      <c r="AQ35" s="57"/>
      <c r="AR35" s="57"/>
      <c r="AS35" s="57"/>
      <c r="AT35" s="57"/>
      <c r="AU35" s="57"/>
      <c r="AV35" s="57"/>
      <c r="AW35" s="57"/>
      <c r="AX35" s="57"/>
      <c r="AY35" s="1104"/>
    </row>
    <row r="36" spans="1:51" ht="24.75" customHeight="1" thickBot="1">
      <c r="A36" s="897" t="str">
        <f>A15</f>
        <v>INDIRECT COSTS</v>
      </c>
      <c r="B36" s="898"/>
      <c r="C36" s="898"/>
      <c r="D36" s="899"/>
      <c r="E36" s="900"/>
      <c r="F36" s="901"/>
      <c r="G36" s="912"/>
      <c r="H36" s="902">
        <f>H15</f>
        <v>0</v>
      </c>
      <c r="I36" s="890"/>
      <c r="J36" s="902">
        <f>J15</f>
        <v>0</v>
      </c>
      <c r="K36" s="890"/>
      <c r="L36" s="902">
        <f>L15</f>
        <v>0</v>
      </c>
      <c r="M36" s="890"/>
      <c r="N36" s="902">
        <f>N15</f>
        <v>0</v>
      </c>
      <c r="O36" s="890"/>
      <c r="P36" s="902">
        <f>P15</f>
        <v>0</v>
      </c>
      <c r="Q36" s="890"/>
      <c r="R36" s="902">
        <f>R15</f>
        <v>0</v>
      </c>
      <c r="S36" s="890"/>
      <c r="T36" s="902">
        <f>T15</f>
        <v>0</v>
      </c>
      <c r="U36" s="194"/>
      <c r="V36" s="295"/>
      <c r="W36" s="295"/>
      <c r="X36" s="295"/>
      <c r="Y36" s="295"/>
      <c r="Z36" s="295"/>
      <c r="AA36" s="295"/>
      <c r="AB36" s="295"/>
      <c r="AC36" s="295"/>
      <c r="AD36" s="295"/>
      <c r="AE36" s="295"/>
      <c r="AF36" s="295"/>
      <c r="AG36" s="295"/>
      <c r="AH36" s="316"/>
      <c r="AI36" s="316"/>
      <c r="AJ36" s="57"/>
      <c r="AY36" s="1104"/>
    </row>
    <row r="37" spans="1:51" ht="24.75" customHeight="1" thickTop="1" thickBot="1">
      <c r="A37" s="903"/>
      <c r="B37" s="904" t="s">
        <v>65</v>
      </c>
      <c r="C37" s="904"/>
      <c r="D37" s="905"/>
      <c r="E37" s="906"/>
      <c r="F37" s="907">
        <f>H37+J37+L37+R37+T37+N37+P37</f>
        <v>0</v>
      </c>
      <c r="G37" s="913"/>
      <c r="H37" s="909">
        <f>SUM(H32:H36)</f>
        <v>0</v>
      </c>
      <c r="I37" s="910"/>
      <c r="J37" s="909">
        <f>SUM(J32:J36)</f>
        <v>0</v>
      </c>
      <c r="K37" s="910"/>
      <c r="L37" s="909">
        <f>SUM(L32:L36)</f>
        <v>0</v>
      </c>
      <c r="M37" s="910"/>
      <c r="N37" s="909">
        <f>SUM(N32:N36)</f>
        <v>0</v>
      </c>
      <c r="O37" s="910"/>
      <c r="P37" s="909">
        <f>SUM(P32:P36)</f>
        <v>0</v>
      </c>
      <c r="Q37" s="910"/>
      <c r="R37" s="909">
        <f>SUM(R32:R36)</f>
        <v>0</v>
      </c>
      <c r="S37" s="910"/>
      <c r="T37" s="909">
        <f>SUM(T32:T36)</f>
        <v>0</v>
      </c>
      <c r="U37" s="194"/>
      <c r="V37" s="295"/>
      <c r="W37" s="295"/>
      <c r="X37" s="295"/>
      <c r="Y37" s="295"/>
      <c r="Z37" s="295"/>
      <c r="AA37" s="295"/>
      <c r="AB37" s="295"/>
      <c r="AC37" s="295"/>
      <c r="AD37" s="295"/>
      <c r="AE37" s="295"/>
      <c r="AF37" s="295"/>
      <c r="AG37" s="295"/>
      <c r="AH37" s="316"/>
      <c r="AI37" s="316"/>
      <c r="AJ37" s="57"/>
      <c r="AY37" s="1104"/>
    </row>
    <row r="38" spans="1:51" ht="15.95" customHeight="1" thickTop="1" thickBot="1">
      <c r="A38" s="1209"/>
      <c r="B38" s="1209"/>
      <c r="C38" s="1209"/>
      <c r="D38" s="1209"/>
      <c r="E38" s="1210"/>
      <c r="F38" s="1210"/>
      <c r="G38" s="1211"/>
      <c r="H38" s="1212"/>
      <c r="I38" s="1213"/>
      <c r="J38" s="1212"/>
      <c r="K38" s="1211"/>
      <c r="L38" s="1212"/>
      <c r="M38" s="1213"/>
      <c r="N38" s="1212"/>
      <c r="O38" s="1213"/>
      <c r="P38" s="1212"/>
      <c r="Q38" s="1213"/>
      <c r="R38" s="1212"/>
      <c r="S38" s="1213"/>
      <c r="T38" s="1212"/>
      <c r="U38" s="215"/>
      <c r="V38" s="286"/>
      <c r="W38" s="286"/>
      <c r="X38" s="286"/>
      <c r="Y38" s="286"/>
      <c r="Z38" s="286"/>
      <c r="AA38" s="286"/>
      <c r="AB38" s="286"/>
      <c r="AC38" s="286"/>
      <c r="AD38" s="286"/>
      <c r="AE38" s="286"/>
      <c r="AF38" s="286"/>
      <c r="AG38" s="286"/>
      <c r="AH38" s="316"/>
      <c r="AI38" s="316"/>
      <c r="AJ38" s="55"/>
      <c r="AY38" s="1104"/>
    </row>
    <row r="39" spans="1:51" ht="21" customHeight="1" thickTop="1">
      <c r="A39" s="1739" t="str">
        <f>A11</f>
        <v>PERSONNEL</v>
      </c>
      <c r="B39" s="1740"/>
      <c r="C39" s="1740"/>
      <c r="D39" s="1740"/>
      <c r="E39" s="1740"/>
      <c r="F39" s="1740"/>
      <c r="G39" s="1736" t="s">
        <v>84</v>
      </c>
      <c r="H39" s="1737"/>
      <c r="I39" s="1737"/>
      <c r="J39" s="1737"/>
      <c r="K39" s="1737"/>
      <c r="L39" s="1737"/>
      <c r="M39" s="1737"/>
      <c r="N39" s="1737"/>
      <c r="O39" s="1737"/>
      <c r="P39" s="1737"/>
      <c r="Q39" s="1737"/>
      <c r="R39" s="1737"/>
      <c r="S39" s="1737"/>
      <c r="T39" s="1737"/>
      <c r="U39" s="1237"/>
      <c r="V39" s="275"/>
      <c r="W39" s="275"/>
      <c r="X39" s="275"/>
      <c r="Y39" s="275"/>
      <c r="Z39" s="275"/>
      <c r="AA39" s="275"/>
      <c r="AB39" s="275"/>
      <c r="AC39" s="275"/>
      <c r="AD39" s="275"/>
      <c r="AE39" s="275"/>
      <c r="AF39" s="275"/>
      <c r="AG39" s="275"/>
      <c r="AH39" s="275"/>
      <c r="AI39" s="275"/>
      <c r="AK39" s="55"/>
      <c r="AL39" s="55"/>
      <c r="AM39" s="55"/>
      <c r="AN39" s="55"/>
      <c r="AO39" s="55"/>
      <c r="AP39" s="55"/>
      <c r="AQ39" s="55"/>
      <c r="AR39" s="55"/>
      <c r="AU39" s="55"/>
      <c r="AV39" s="55"/>
      <c r="AW39" s="55"/>
      <c r="AX39" s="55"/>
      <c r="AY39" s="1104"/>
    </row>
    <row r="40" spans="1:51" ht="15.75" thickBot="1">
      <c r="A40" s="1584"/>
      <c r="B40" s="1586"/>
      <c r="C40" s="1586"/>
      <c r="D40" s="1586"/>
      <c r="E40" s="1586"/>
      <c r="F40" s="1586"/>
      <c r="G40" s="1214" t="str">
        <f>'Fund Rec'!G48</f>
        <v/>
      </c>
      <c r="H40" s="1215">
        <f>'Fund Rec'!H48</f>
        <v>0</v>
      </c>
      <c r="I40" s="1216" t="str">
        <f>'Fund Rec'!I48</f>
        <v/>
      </c>
      <c r="J40" s="1217">
        <f>'Fund Rec'!J48</f>
        <v>0</v>
      </c>
      <c r="K40" s="1214" t="str">
        <f>'Fund Rec'!K48</f>
        <v/>
      </c>
      <c r="L40" s="1215">
        <f>'Fund Rec'!L48</f>
        <v>0</v>
      </c>
      <c r="M40" s="1216" t="str">
        <f>'Fund Rec'!M48</f>
        <v/>
      </c>
      <c r="N40" s="1218">
        <f>'Fund Rec'!N48</f>
        <v>0</v>
      </c>
      <c r="O40" s="1216" t="str">
        <f>'Fund Rec'!O48</f>
        <v/>
      </c>
      <c r="P40" s="1215">
        <f>'Fund Rec'!P48</f>
        <v>0</v>
      </c>
      <c r="Q40" s="1216" t="str">
        <f>'Fund Rec'!Q48</f>
        <v/>
      </c>
      <c r="R40" s="1215">
        <f>'Fund Rec'!R48</f>
        <v>0</v>
      </c>
      <c r="S40" s="1216" t="str">
        <f>'Fund Rec'!S48</f>
        <v/>
      </c>
      <c r="T40" s="1215">
        <f>'Fund Rec'!T48</f>
        <v>0</v>
      </c>
      <c r="U40" s="139"/>
      <c r="V40" s="319"/>
      <c r="W40" s="319"/>
      <c r="X40" s="319"/>
      <c r="Y40" s="319"/>
      <c r="Z40" s="319"/>
      <c r="AA40" s="319"/>
      <c r="AB40" s="320"/>
      <c r="AC40" s="320"/>
      <c r="AD40" s="320"/>
      <c r="AE40" s="320"/>
      <c r="AF40" s="320"/>
      <c r="AG40" s="320"/>
      <c r="AH40" s="321"/>
      <c r="AI40" s="292"/>
      <c r="AJ40" s="2"/>
      <c r="AY40" s="1104"/>
    </row>
    <row r="41" spans="1:51" ht="25.5" customHeight="1" thickTop="1" thickBot="1">
      <c r="A41" s="30"/>
      <c r="B41" s="24"/>
      <c r="C41" s="24"/>
      <c r="D41" s="150"/>
      <c r="E41" s="129" t="str">
        <f>'ORIGINAL BUDGET'!E41</f>
        <v>TOTAL PERSONNEL COSTS</v>
      </c>
      <c r="F41" s="445">
        <f>F43+F42</f>
        <v>0</v>
      </c>
      <c r="G41" s="601"/>
      <c r="H41" s="602">
        <f>H43+H42</f>
        <v>0</v>
      </c>
      <c r="I41" s="592"/>
      <c r="J41" s="445">
        <f>J43+J42</f>
        <v>0</v>
      </c>
      <c r="K41" s="601"/>
      <c r="L41" s="689">
        <f>L43+L42</f>
        <v>0</v>
      </c>
      <c r="M41" s="683"/>
      <c r="N41" s="689">
        <f>N43+N42</f>
        <v>0</v>
      </c>
      <c r="O41" s="683"/>
      <c r="P41" s="693">
        <f>P43+P42</f>
        <v>0</v>
      </c>
      <c r="Q41" s="686"/>
      <c r="R41" s="679">
        <f>R43+R42</f>
        <v>0</v>
      </c>
      <c r="S41" s="688"/>
      <c r="T41" s="679">
        <f>T43+T42</f>
        <v>0</v>
      </c>
      <c r="U41" s="405"/>
      <c r="V41" s="297"/>
      <c r="W41" s="297"/>
      <c r="X41" s="297"/>
      <c r="Y41" s="297"/>
      <c r="Z41" s="297"/>
      <c r="AA41" s="297"/>
      <c r="AB41" s="322"/>
      <c r="AC41" s="322"/>
      <c r="AD41" s="322"/>
      <c r="AE41" s="322"/>
      <c r="AF41" s="322"/>
      <c r="AG41" s="322"/>
      <c r="AH41" s="297"/>
      <c r="AI41" s="297"/>
      <c r="AJ41" s="191"/>
      <c r="AY41" s="1104"/>
    </row>
    <row r="42" spans="1:51" ht="24" customHeight="1" thickTop="1" thickBot="1">
      <c r="A42" s="31"/>
      <c r="B42" s="1776" t="s">
        <v>195</v>
      </c>
      <c r="C42" s="1777"/>
      <c r="D42" s="1777"/>
      <c r="E42" s="1778"/>
      <c r="F42" s="587">
        <f>H42+J42+L42+N42+P42+R42+T42</f>
        <v>0</v>
      </c>
      <c r="G42" s="597"/>
      <c r="H42" s="598">
        <f>AK95</f>
        <v>0</v>
      </c>
      <c r="I42" s="8"/>
      <c r="J42" s="677">
        <f>AL95</f>
        <v>0</v>
      </c>
      <c r="K42" s="680"/>
      <c r="L42" s="690">
        <f>AM95</f>
        <v>0</v>
      </c>
      <c r="M42" s="8"/>
      <c r="N42" s="690">
        <f>AN95</f>
        <v>0</v>
      </c>
      <c r="O42" s="8"/>
      <c r="P42" s="690">
        <f>AO95</f>
        <v>0</v>
      </c>
      <c r="Q42" s="8"/>
      <c r="R42" s="690">
        <f>AP95</f>
        <v>0</v>
      </c>
      <c r="S42" s="8"/>
      <c r="T42" s="681">
        <f>AQ95</f>
        <v>0</v>
      </c>
      <c r="U42" s="406"/>
      <c r="V42" s="298"/>
      <c r="W42" s="298"/>
      <c r="X42" s="298"/>
      <c r="Y42" s="298"/>
      <c r="Z42" s="298"/>
      <c r="AA42" s="298"/>
      <c r="AB42" s="323"/>
      <c r="AC42" s="323"/>
      <c r="AD42" s="323"/>
      <c r="AE42" s="323"/>
      <c r="AF42" s="323"/>
      <c r="AG42" s="323"/>
      <c r="AH42" s="298"/>
      <c r="AI42" s="324"/>
      <c r="AJ42" s="216"/>
      <c r="AL42" s="329"/>
      <c r="AM42" s="329"/>
      <c r="AN42" s="329"/>
      <c r="AO42" s="329"/>
      <c r="AP42" s="329"/>
      <c r="AQ42" s="329"/>
      <c r="AU42" s="200"/>
      <c r="AV42" s="200"/>
      <c r="AW42" s="200"/>
      <c r="AX42" s="200"/>
      <c r="AY42" s="1104"/>
    </row>
    <row r="43" spans="1:51" ht="24" customHeight="1" thickTop="1" thickBot="1">
      <c r="A43" s="32"/>
      <c r="B43" s="22"/>
      <c r="C43" s="23"/>
      <c r="D43" s="23"/>
      <c r="E43" s="473" t="s">
        <v>24</v>
      </c>
      <c r="F43" s="588">
        <f>SUM(F45:F94)</f>
        <v>0</v>
      </c>
      <c r="G43" s="599"/>
      <c r="H43" s="600">
        <f>SUM(H45:H94)</f>
        <v>0</v>
      </c>
      <c r="I43" s="593"/>
      <c r="J43" s="449">
        <f>SUM(J45:J94)</f>
        <v>0</v>
      </c>
      <c r="K43" s="682"/>
      <c r="L43" s="691">
        <f>SUM(L45:L94)</f>
        <v>0</v>
      </c>
      <c r="M43" s="684"/>
      <c r="N43" s="692">
        <f>SUM(N45:N94)</f>
        <v>0</v>
      </c>
      <c r="O43" s="685"/>
      <c r="P43" s="694">
        <f>SUM(P45:P94)</f>
        <v>0</v>
      </c>
      <c r="Q43" s="687"/>
      <c r="R43" s="692">
        <f>SUM(R45:R94)</f>
        <v>0</v>
      </c>
      <c r="S43" s="593"/>
      <c r="T43" s="670">
        <f>SUM(T45:T94)</f>
        <v>0</v>
      </c>
      <c r="U43" s="406"/>
      <c r="V43" s="1720" t="s">
        <v>153</v>
      </c>
      <c r="W43" s="1721"/>
      <c r="X43" s="1721"/>
      <c r="Y43" s="1721"/>
      <c r="Z43" s="1721"/>
      <c r="AA43" s="1721"/>
      <c r="AB43" s="1721"/>
      <c r="AC43" s="1721"/>
      <c r="AD43" s="1721"/>
      <c r="AE43" s="1721"/>
      <c r="AF43" s="1721"/>
      <c r="AG43" s="1721"/>
      <c r="AH43" s="1721"/>
      <c r="AI43" s="1722"/>
      <c r="AJ43" s="217"/>
      <c r="AK43" s="1819" t="s">
        <v>76</v>
      </c>
      <c r="AL43" s="1820"/>
      <c r="AM43" s="1820"/>
      <c r="AN43" s="1820"/>
      <c r="AO43" s="1820"/>
      <c r="AP43" s="1820"/>
      <c r="AQ43" s="1820"/>
      <c r="AU43" s="258"/>
      <c r="AV43" s="258"/>
      <c r="AW43" s="258"/>
      <c r="AX43" s="258"/>
      <c r="AY43" s="1104"/>
    </row>
    <row r="44" spans="1:51" ht="102" customHeight="1" thickTop="1">
      <c r="A44" s="9"/>
      <c r="B44" s="1063" t="s">
        <v>31</v>
      </c>
      <c r="C44" s="1064" t="s">
        <v>212</v>
      </c>
      <c r="D44" s="1065" t="s">
        <v>33</v>
      </c>
      <c r="E44" s="1066" t="s">
        <v>34</v>
      </c>
      <c r="F44" s="1067" t="s">
        <v>47</v>
      </c>
      <c r="G44" s="1076"/>
      <c r="H44" s="1069"/>
      <c r="I44" s="1077"/>
      <c r="J44" s="1071"/>
      <c r="K44" s="1078"/>
      <c r="L44" s="1073"/>
      <c r="M44" s="1079"/>
      <c r="N44" s="1073"/>
      <c r="O44" s="1079"/>
      <c r="P44" s="1080"/>
      <c r="Q44" s="1081"/>
      <c r="R44" s="1082"/>
      <c r="S44" s="1083"/>
      <c r="T44" s="1080"/>
      <c r="U44" s="407"/>
      <c r="V44" s="489" t="str">
        <f>G5</f>
        <v>RPPC, 53110</v>
      </c>
      <c r="W44" s="490" t="s">
        <v>154</v>
      </c>
      <c r="X44" s="490" t="str">
        <f>I5</f>
        <v>RPPC , 53129</v>
      </c>
      <c r="Y44" s="490" t="s">
        <v>154</v>
      </c>
      <c r="Z44" s="490" t="str">
        <f>K5</f>
        <v/>
      </c>
      <c r="AA44" s="490" t="s">
        <v>154</v>
      </c>
      <c r="AB44" s="490" t="str">
        <f>M5</f>
        <v/>
      </c>
      <c r="AC44" s="490" t="s">
        <v>154</v>
      </c>
      <c r="AD44" s="490" t="str">
        <f>O5</f>
        <v/>
      </c>
      <c r="AE44" s="490" t="s">
        <v>154</v>
      </c>
      <c r="AF44" s="490" t="str">
        <f>Q5</f>
        <v/>
      </c>
      <c r="AG44" s="490" t="s">
        <v>154</v>
      </c>
      <c r="AH44" s="490" t="str">
        <f>S5</f>
        <v/>
      </c>
      <c r="AI44" s="491" t="s">
        <v>154</v>
      </c>
      <c r="AJ44" s="218"/>
      <c r="AK44" s="447" t="str">
        <f>$G$5</f>
        <v>RPPC, 53110</v>
      </c>
      <c r="AL44" s="447" t="str">
        <f>$I$5</f>
        <v>RPPC , 53129</v>
      </c>
      <c r="AM44" s="447" t="str">
        <f>$K$5</f>
        <v/>
      </c>
      <c r="AN44" s="447" t="str">
        <f>$M$5</f>
        <v/>
      </c>
      <c r="AO44" s="447" t="str">
        <f>$O$5</f>
        <v/>
      </c>
      <c r="AP44" s="447" t="str">
        <f>$Q$5</f>
        <v/>
      </c>
      <c r="AQ44" s="447" t="str">
        <f>$S$5</f>
        <v/>
      </c>
      <c r="AU44" s="137"/>
      <c r="AV44" s="137"/>
      <c r="AW44" s="137"/>
      <c r="AX44" s="137"/>
      <c r="AY44" s="1104"/>
    </row>
    <row r="45" spans="1:51" ht="23.25" customHeight="1">
      <c r="A45" s="122">
        <v>1</v>
      </c>
      <c r="B45" s="1020">
        <f>IF($L$2="","",IF($L$2="ORIGINAL",'ORIGINAL BUDGET'!$B45,IF($L$2="BR1",'BR1'!$B45,IF($L$2="BR2",'BR2'!$B45,IF($L$2="BR3",'BR3'!$B45)))))</f>
        <v>0</v>
      </c>
      <c r="C45" s="1029">
        <f>IF($L$2="","",IF($L$2="ORIGINAL",'ORIGINAL BUDGET'!$C45,IF($L$2="BR1",'BR1'!$C45,IF($L$2="BR2",'BR2'!$C45,IF($L$2="BR3",'BR3'!$C45)))))</f>
        <v>0</v>
      </c>
      <c r="D45" s="1023" t="str">
        <f>IF(F45="","",E45/F45)</f>
        <v/>
      </c>
      <c r="E45" s="1024"/>
      <c r="F45" s="589"/>
      <c r="G45" s="1022" t="str">
        <f>IF(AND(F45&lt;&gt;0, 1-I45-K45-Q45-S45-M45-O45),1-I45-K45-Q45-S45-M45-O45,"")</f>
        <v/>
      </c>
      <c r="H45" s="811">
        <f t="shared" ref="H45:H94" si="10">IF(AND(G45*F45&lt;0.0001,G45*F45&gt;0),"",G45*F45)</f>
        <v>0</v>
      </c>
      <c r="I45" s="1025"/>
      <c r="J45" s="811">
        <f>F45*I45</f>
        <v>0</v>
      </c>
      <c r="K45" s="858"/>
      <c r="L45" s="811">
        <f>F45*K45</f>
        <v>0</v>
      </c>
      <c r="M45" s="858"/>
      <c r="N45" s="811">
        <f>F45*M45</f>
        <v>0</v>
      </c>
      <c r="O45" s="858"/>
      <c r="P45" s="811">
        <f>F45*O45</f>
        <v>0</v>
      </c>
      <c r="Q45" s="858"/>
      <c r="R45" s="811">
        <f>F45*Q45</f>
        <v>0</v>
      </c>
      <c r="S45" s="858"/>
      <c r="T45" s="811">
        <f>F45*S45</f>
        <v>0</v>
      </c>
      <c r="U45" s="149"/>
      <c r="V45" s="492" t="str">
        <f>IF(AND('BR3'!$K$2="ACTIVE",'BR3'!H45&gt;0),"Yes",IF(AND('BR2'!$K$2="ACTIVE",'BR2'!H45&gt;0),"Yes",IF(AND('BR1'!$K$2="ACTIVE",'BR1'!H45&gt;0),"Yes",IF(AND('ORIGINAL BUDGET'!$K$2="ACTIVE",'ORIGINAL BUDGET'!H45&gt;0),"Yes",""))))</f>
        <v/>
      </c>
      <c r="W45" s="493"/>
      <c r="X45" s="325" t="str">
        <f>IF(AND('BR3'!$K$2="ACTIVE",'BR3'!J45&gt;0),"Yes",IF(AND('BR2'!$K$2="ACTIVE",'BR2'!J45&gt;0),"Yes",IF(AND('BR1'!$K$2="ACTIVE",'BR1'!J45&gt;0),"Yes",IF(AND('ORIGINAL BUDGET'!$K$2="ACTIVE",'ORIGINAL BUDGET'!J45&gt;0),"Yes",""))))</f>
        <v/>
      </c>
      <c r="Y45" s="493"/>
      <c r="Z45" s="325" t="str">
        <f>IF(AND('BR3'!$K$2="ACTIVE",'BR3'!L45&gt;0),"Yes",IF(AND('BR2'!$K$2="ACTIVE",'BR2'!L45&gt;0),"Yes",IF(AND('BR1'!$K$2="ACTIVE",'BR1'!L45&gt;0),"Yes",IF(AND('ORIGINAL BUDGET'!$K$2="ACTIVE",'ORIGINAL BUDGET'!L45&gt;0),"Yes",""))))</f>
        <v/>
      </c>
      <c r="AA45" s="493"/>
      <c r="AB45" s="325" t="str">
        <f>IF(AND('BR3'!$K$2="ACTIVE",'BR3'!N45&gt;0),"Yes",IF(AND('BR2'!$K$2="ACTIVE",'BR2'!N45&gt;0),"Yes",IF(AND('BR1'!$K$2="ACTIVE",'BR1'!N45&gt;0),"Yes",IF(AND('ORIGINAL BUDGET'!$K$2="ACTIVE",'ORIGINAL BUDGET'!N45&gt;0),"Yes",""))))</f>
        <v/>
      </c>
      <c r="AC45" s="493"/>
      <c r="AD45" s="325" t="str">
        <f>IF(AND('BR3'!$K$2="ACTIVE",'BR3'!P45&gt;0),"Yes",IF(AND('BR2'!$K$2="ACTIVE",'BR2'!P45&gt;0),"Yes",IF(AND('BR1'!$K$2="ACTIVE",'BR1'!P45&gt;0),"Yes",IF(AND('ORIGINAL BUDGET'!$K$2="ACTIVE",'ORIGINAL BUDGET'!P45&gt;0),"Yes",""))))</f>
        <v/>
      </c>
      <c r="AE45" s="493"/>
      <c r="AF45" s="325" t="str">
        <f>IF(AND('BR3'!$K$2="ACTIVE",'BR3'!R45&gt;0),"Yes",IF(AND('BR2'!$K$2="ACTIVE",'BR2'!R45&gt;0),"Yes",IF(AND('BR1'!$K$2="ACTIVE",'BR1'!R45&gt;0),"Yes",IF(AND('ORIGINAL BUDGET'!$K$2="ACTIVE",'ORIGINAL BUDGET'!R45&gt;0),"Yes",""))))</f>
        <v/>
      </c>
      <c r="AG45" s="493"/>
      <c r="AH45" s="493" t="str">
        <f>IF(AND('BR3'!$K$2="ACTIVE",'BR3'!T45&gt;0),"Yes",IF(AND('BR2'!$K$2="ACTIVE",'BR2'!T45&gt;0),"Yes",IF(AND('BR1'!$K$2="ACTIVE",'BR1'!T45&gt;0),"Yes",IF(AND('ORIGINAL BUDGET'!$K$2="ACTIVE",'ORIGINAL BUDGET'!T45&gt;0),"Yes",""))))</f>
        <v/>
      </c>
      <c r="AI45" s="494"/>
      <c r="AJ45" s="218"/>
      <c r="AK45" s="448">
        <f t="shared" ref="AK45:AK76" si="11">$E45*$G45</f>
        <v>0</v>
      </c>
      <c r="AL45" s="448">
        <f t="shared" ref="AL45:AL76" si="12">$E45*$I45</f>
        <v>0</v>
      </c>
      <c r="AM45" s="448">
        <f t="shared" ref="AM45:AM76" si="13">$E45*$K45</f>
        <v>0</v>
      </c>
      <c r="AN45" s="448">
        <f t="shared" ref="AN45:AN76" si="14">$E45*$M45</f>
        <v>0</v>
      </c>
      <c r="AO45" s="448">
        <f t="shared" ref="AO45:AO76" si="15">$E45*$O45</f>
        <v>0</v>
      </c>
      <c r="AP45" s="448">
        <f t="shared" ref="AP45:AP76" si="16">$E45*$Q45</f>
        <v>0</v>
      </c>
      <c r="AQ45" s="448">
        <f t="shared" ref="AQ45:AQ76" si="17">$E45*$S45</f>
        <v>0</v>
      </c>
      <c r="AU45" s="220"/>
      <c r="AV45" s="220"/>
      <c r="AW45" s="220"/>
      <c r="AX45" s="220"/>
      <c r="AY45" s="1104"/>
    </row>
    <row r="46" spans="1:51" ht="23.25" customHeight="1">
      <c r="A46" s="122">
        <v>2</v>
      </c>
      <c r="B46" s="273">
        <f>IF($L$2="","",IF($L$2="ORIGINAL",'ORIGINAL BUDGET'!$B46,IF($L$2="BR1",'BR1'!$B46,IF($L$2="BR2",'BR2'!$B46,IF($L$2="BR3",'BR3'!$B46)))))</f>
        <v>0</v>
      </c>
      <c r="C46" s="1028">
        <f>IF($L$2="","",IF($L$2="ORIGINAL",'ORIGINAL BUDGET'!$C46,IF($L$2="BR1",'BR1'!$C46,IF($L$2="BR2",'BR2'!$C46,IF($L$2="BR3",'BR3'!$C46)))))</f>
        <v>0</v>
      </c>
      <c r="D46" s="860" t="str">
        <f t="shared" ref="D46:D94" si="18">IF(F46="","",E46/F46)</f>
        <v/>
      </c>
      <c r="E46" s="404"/>
      <c r="F46" s="589"/>
      <c r="G46" s="845" t="str">
        <f t="shared" ref="G46:G94" si="19">IF(AND(F46&lt;&gt;0, 1-I46-K46-Q46-S46-M46-O46),1-I46-K46-Q46-S46-M46-O46,"")</f>
        <v/>
      </c>
      <c r="H46" s="811">
        <f t="shared" si="10"/>
        <v>0</v>
      </c>
      <c r="I46" s="840"/>
      <c r="J46" s="811">
        <f t="shared" ref="J46:J94" si="20">F46*I46</f>
        <v>0</v>
      </c>
      <c r="K46" s="843"/>
      <c r="L46" s="811">
        <f t="shared" ref="L46:L94" si="21">F46*K46</f>
        <v>0</v>
      </c>
      <c r="M46" s="843"/>
      <c r="N46" s="811">
        <f t="shared" ref="N46:N94" si="22">F46*M46</f>
        <v>0</v>
      </c>
      <c r="O46" s="843"/>
      <c r="P46" s="811">
        <f t="shared" ref="P46:P94" si="23">F46*O46</f>
        <v>0</v>
      </c>
      <c r="Q46" s="843"/>
      <c r="R46" s="811">
        <f t="shared" ref="R46:R94" si="24">F46*Q46</f>
        <v>0</v>
      </c>
      <c r="S46" s="843"/>
      <c r="T46" s="811">
        <f t="shared" ref="T46:T94" si="25">F46*S46</f>
        <v>0</v>
      </c>
      <c r="U46" s="149"/>
      <c r="V46" s="492" t="str">
        <f>IF(AND('BR3'!$K$2="ACTIVE",'BR3'!H46&gt;0),"Yes",IF(AND('BR2'!$K$2="ACTIVE",'BR2'!H46&gt;0),"Yes",IF(AND('BR1'!$K$2="ACTIVE",'BR1'!H46&gt;0),"Yes",IF(AND('ORIGINAL BUDGET'!$K$2="ACTIVE",'ORIGINAL BUDGET'!H46&gt;0),"Yes",""))))</f>
        <v/>
      </c>
      <c r="W46" s="493"/>
      <c r="X46" s="325" t="str">
        <f>IF(AND('BR3'!$K$2="ACTIVE",'BR3'!J46&gt;0),"Yes",IF(AND('BR2'!$K$2="ACTIVE",'BR2'!J46&gt;0),"Yes",IF(AND('BR1'!$K$2="ACTIVE",'BR1'!J46&gt;0),"Yes",IF(AND('ORIGINAL BUDGET'!$K$2="ACTIVE",'ORIGINAL BUDGET'!J46&gt;0),"Yes",""))))</f>
        <v/>
      </c>
      <c r="Y46" s="493"/>
      <c r="Z46" s="325" t="str">
        <f>IF(AND('BR3'!$K$2="ACTIVE",'BR3'!L46&gt;0),"Yes",IF(AND('BR2'!$K$2="ACTIVE",'BR2'!L46&gt;0),"Yes",IF(AND('BR1'!$K$2="ACTIVE",'BR1'!L46&gt;0),"Yes",IF(AND('ORIGINAL BUDGET'!$K$2="ACTIVE",'ORIGINAL BUDGET'!L46&gt;0),"Yes",""))))</f>
        <v/>
      </c>
      <c r="AA46" s="493"/>
      <c r="AB46" s="325" t="str">
        <f>IF(AND('BR3'!$K$2="ACTIVE",'BR3'!N46&gt;0),"Yes",IF(AND('BR2'!$K$2="ACTIVE",'BR2'!N46&gt;0),"Yes",IF(AND('BR1'!$K$2="ACTIVE",'BR1'!N46&gt;0),"Yes",IF(AND('ORIGINAL BUDGET'!$K$2="ACTIVE",'ORIGINAL BUDGET'!N46&gt;0),"Yes",""))))</f>
        <v/>
      </c>
      <c r="AC46" s="493"/>
      <c r="AD46" s="325" t="str">
        <f>IF(AND('BR3'!$K$2="ACTIVE",'BR3'!P46&gt;0),"Yes",IF(AND('BR2'!$K$2="ACTIVE",'BR2'!P46&gt;0),"Yes",IF(AND('BR1'!$K$2="ACTIVE",'BR1'!P46&gt;0),"Yes",IF(AND('ORIGINAL BUDGET'!$K$2="ACTIVE",'ORIGINAL BUDGET'!P46&gt;0),"Yes",""))))</f>
        <v/>
      </c>
      <c r="AE46" s="493"/>
      <c r="AF46" s="325" t="str">
        <f>IF(AND('BR3'!$K$2="ACTIVE",'BR3'!R46&gt;0),"Yes",IF(AND('BR2'!$K$2="ACTIVE",'BR2'!R46&gt;0),"Yes",IF(AND('BR1'!$K$2="ACTIVE",'BR1'!R46&gt;0),"Yes",IF(AND('ORIGINAL BUDGET'!$K$2="ACTIVE",'ORIGINAL BUDGET'!R46&gt;0),"Yes",""))))</f>
        <v/>
      </c>
      <c r="AG46" s="493"/>
      <c r="AH46" s="493" t="str">
        <f>IF(AND('BR3'!$K$2="ACTIVE",'BR3'!T46&gt;0),"Yes",IF(AND('BR2'!$K$2="ACTIVE",'BR2'!T46&gt;0),"Yes",IF(AND('BR1'!$K$2="ACTIVE",'BR1'!T46&gt;0),"Yes",IF(AND('ORIGINAL BUDGET'!$K$2="ACTIVE",'ORIGINAL BUDGET'!T46&gt;0),"Yes",""))))</f>
        <v/>
      </c>
      <c r="AI46" s="494"/>
      <c r="AJ46" s="218"/>
      <c r="AK46" s="448">
        <f t="shared" si="11"/>
        <v>0</v>
      </c>
      <c r="AL46" s="448">
        <f t="shared" si="12"/>
        <v>0</v>
      </c>
      <c r="AM46" s="448">
        <f t="shared" si="13"/>
        <v>0</v>
      </c>
      <c r="AN46" s="448">
        <f t="shared" si="14"/>
        <v>0</v>
      </c>
      <c r="AO46" s="448">
        <f t="shared" si="15"/>
        <v>0</v>
      </c>
      <c r="AP46" s="448">
        <f t="shared" si="16"/>
        <v>0</v>
      </c>
      <c r="AQ46" s="448">
        <f t="shared" si="17"/>
        <v>0</v>
      </c>
      <c r="AU46" s="220"/>
      <c r="AV46" s="220"/>
      <c r="AW46" s="220"/>
      <c r="AX46" s="220"/>
      <c r="AY46" s="1104"/>
    </row>
    <row r="47" spans="1:51" ht="23.25" customHeight="1">
      <c r="A47" s="122">
        <v>3</v>
      </c>
      <c r="B47" s="273">
        <f>IF($L$2="","",IF($L$2="ORIGINAL",'ORIGINAL BUDGET'!$B47,IF($L$2="BR1",'BR1'!$B47,IF($L$2="BR2",'BR2'!$B47,IF($L$2="BR3",'BR3'!$B47)))))</f>
        <v>0</v>
      </c>
      <c r="C47" s="1028">
        <f>IF($L$2="","",IF($L$2="ORIGINAL",'ORIGINAL BUDGET'!$C47,IF($L$2="BR1",'BR1'!$C47,IF($L$2="BR2",'BR2'!$C47,IF($L$2="BR3",'BR3'!$C47)))))</f>
        <v>0</v>
      </c>
      <c r="D47" s="860" t="str">
        <f t="shared" si="18"/>
        <v/>
      </c>
      <c r="E47" s="404"/>
      <c r="F47" s="589"/>
      <c r="G47" s="845" t="str">
        <f t="shared" si="19"/>
        <v/>
      </c>
      <c r="H47" s="811">
        <f t="shared" si="10"/>
        <v>0</v>
      </c>
      <c r="I47" s="840"/>
      <c r="J47" s="811">
        <f t="shared" si="20"/>
        <v>0</v>
      </c>
      <c r="K47" s="843"/>
      <c r="L47" s="811">
        <f t="shared" si="21"/>
        <v>0</v>
      </c>
      <c r="M47" s="843"/>
      <c r="N47" s="811">
        <f t="shared" si="22"/>
        <v>0</v>
      </c>
      <c r="O47" s="843"/>
      <c r="P47" s="811">
        <f t="shared" si="23"/>
        <v>0</v>
      </c>
      <c r="Q47" s="843"/>
      <c r="R47" s="811">
        <f t="shared" si="24"/>
        <v>0</v>
      </c>
      <c r="S47" s="843"/>
      <c r="T47" s="811">
        <f t="shared" si="25"/>
        <v>0</v>
      </c>
      <c r="U47" s="149"/>
      <c r="V47" s="492" t="str">
        <f>IF(AND('BR3'!$K$2="ACTIVE",'BR3'!H47&gt;0),"Yes",IF(AND('BR2'!$K$2="ACTIVE",'BR2'!H47&gt;0),"Yes",IF(AND('BR1'!$K$2="ACTIVE",'BR1'!H47&gt;0),"Yes",IF(AND('ORIGINAL BUDGET'!$K$2="ACTIVE",'ORIGINAL BUDGET'!H47&gt;0),"Yes",""))))</f>
        <v/>
      </c>
      <c r="W47" s="493"/>
      <c r="X47" s="325" t="str">
        <f>IF(AND('BR3'!$K$2="ACTIVE",'BR3'!J47&gt;0),"Yes",IF(AND('BR2'!$K$2="ACTIVE",'BR2'!J47&gt;0),"Yes",IF(AND('BR1'!$K$2="ACTIVE",'BR1'!J47&gt;0),"Yes",IF(AND('ORIGINAL BUDGET'!$K$2="ACTIVE",'ORIGINAL BUDGET'!J47&gt;0),"Yes",""))))</f>
        <v/>
      </c>
      <c r="Y47" s="493"/>
      <c r="Z47" s="325" t="str">
        <f>IF(AND('BR3'!$K$2="ACTIVE",'BR3'!L47&gt;0),"Yes",IF(AND('BR2'!$K$2="ACTIVE",'BR2'!L47&gt;0),"Yes",IF(AND('BR1'!$K$2="ACTIVE",'BR1'!L47&gt;0),"Yes",IF(AND('ORIGINAL BUDGET'!$K$2="ACTIVE",'ORIGINAL BUDGET'!L47&gt;0),"Yes",""))))</f>
        <v/>
      </c>
      <c r="AA47" s="493"/>
      <c r="AB47" s="325" t="str">
        <f>IF(AND('BR3'!$K$2="ACTIVE",'BR3'!N47&gt;0),"Yes",IF(AND('BR2'!$K$2="ACTIVE",'BR2'!N47&gt;0),"Yes",IF(AND('BR1'!$K$2="ACTIVE",'BR1'!N47&gt;0),"Yes",IF(AND('ORIGINAL BUDGET'!$K$2="ACTIVE",'ORIGINAL BUDGET'!N47&gt;0),"Yes",""))))</f>
        <v/>
      </c>
      <c r="AC47" s="493"/>
      <c r="AD47" s="325" t="str">
        <f>IF(AND('BR3'!$K$2="ACTIVE",'BR3'!P47&gt;0),"Yes",IF(AND('BR2'!$K$2="ACTIVE",'BR2'!P47&gt;0),"Yes",IF(AND('BR1'!$K$2="ACTIVE",'BR1'!P47&gt;0),"Yes",IF(AND('ORIGINAL BUDGET'!$K$2="ACTIVE",'ORIGINAL BUDGET'!P47&gt;0),"Yes",""))))</f>
        <v/>
      </c>
      <c r="AE47" s="493"/>
      <c r="AF47" s="325" t="str">
        <f>IF(AND('BR3'!$K$2="ACTIVE",'BR3'!R47&gt;0),"Yes",IF(AND('BR2'!$K$2="ACTIVE",'BR2'!R47&gt;0),"Yes",IF(AND('BR1'!$K$2="ACTIVE",'BR1'!R47&gt;0),"Yes",IF(AND('ORIGINAL BUDGET'!$K$2="ACTIVE",'ORIGINAL BUDGET'!R47&gt;0),"Yes",""))))</f>
        <v/>
      </c>
      <c r="AG47" s="493"/>
      <c r="AH47" s="493" t="str">
        <f>IF(AND('BR3'!$K$2="ACTIVE",'BR3'!T47&gt;0),"Yes",IF(AND('BR2'!$K$2="ACTIVE",'BR2'!T47&gt;0),"Yes",IF(AND('BR1'!$K$2="ACTIVE",'BR1'!T47&gt;0),"Yes",IF(AND('ORIGINAL BUDGET'!$K$2="ACTIVE",'ORIGINAL BUDGET'!T47&gt;0),"Yes",""))))</f>
        <v/>
      </c>
      <c r="AI47" s="494"/>
      <c r="AJ47" s="218"/>
      <c r="AK47" s="448">
        <f t="shared" si="11"/>
        <v>0</v>
      </c>
      <c r="AL47" s="448">
        <f t="shared" si="12"/>
        <v>0</v>
      </c>
      <c r="AM47" s="448">
        <f t="shared" si="13"/>
        <v>0</v>
      </c>
      <c r="AN47" s="448">
        <f t="shared" si="14"/>
        <v>0</v>
      </c>
      <c r="AO47" s="448">
        <f t="shared" si="15"/>
        <v>0</v>
      </c>
      <c r="AP47" s="448">
        <f t="shared" si="16"/>
        <v>0</v>
      </c>
      <c r="AQ47" s="448">
        <f t="shared" si="17"/>
        <v>0</v>
      </c>
      <c r="AU47" s="220"/>
      <c r="AV47" s="220"/>
      <c r="AW47" s="220"/>
      <c r="AX47" s="220"/>
      <c r="AY47" s="1104"/>
    </row>
    <row r="48" spans="1:51" ht="23.25" customHeight="1">
      <c r="A48" s="122">
        <v>4</v>
      </c>
      <c r="B48" s="273">
        <f>IF($L$2="","",IF($L$2="ORIGINAL",'ORIGINAL BUDGET'!$B48,IF($L$2="BR1",'BR1'!$B48,IF($L$2="BR2",'BR2'!$B48,IF($L$2="BR3",'BR3'!$B48)))))</f>
        <v>0</v>
      </c>
      <c r="C48" s="1028">
        <f>IF($L$2="","",IF($L$2="ORIGINAL",'ORIGINAL BUDGET'!$C48,IF($L$2="BR1",'BR1'!$C48,IF($L$2="BR2",'BR2'!$C48,IF($L$2="BR3",'BR3'!$C48)))))</f>
        <v>0</v>
      </c>
      <c r="D48" s="860" t="str">
        <f t="shared" si="18"/>
        <v/>
      </c>
      <c r="E48" s="404"/>
      <c r="F48" s="589"/>
      <c r="G48" s="845" t="str">
        <f t="shared" si="19"/>
        <v/>
      </c>
      <c r="H48" s="811">
        <f t="shared" si="10"/>
        <v>0</v>
      </c>
      <c r="I48" s="840"/>
      <c r="J48" s="811">
        <f t="shared" si="20"/>
        <v>0</v>
      </c>
      <c r="K48" s="843"/>
      <c r="L48" s="811">
        <f t="shared" si="21"/>
        <v>0</v>
      </c>
      <c r="M48" s="843"/>
      <c r="N48" s="811">
        <f t="shared" si="22"/>
        <v>0</v>
      </c>
      <c r="O48" s="843"/>
      <c r="P48" s="811">
        <f t="shared" si="23"/>
        <v>0</v>
      </c>
      <c r="Q48" s="843"/>
      <c r="R48" s="811">
        <f t="shared" si="24"/>
        <v>0</v>
      </c>
      <c r="S48" s="843"/>
      <c r="T48" s="811">
        <f t="shared" si="25"/>
        <v>0</v>
      </c>
      <c r="U48" s="149"/>
      <c r="V48" s="492" t="str">
        <f>IF(AND('BR3'!$K$2="ACTIVE",'BR3'!H48&gt;0),"Yes",IF(AND('BR2'!$K$2="ACTIVE",'BR2'!H48&gt;0),"Yes",IF(AND('BR1'!$K$2="ACTIVE",'BR1'!H48&gt;0),"Yes",IF(AND('ORIGINAL BUDGET'!$K$2="ACTIVE",'ORIGINAL BUDGET'!H48&gt;0),"Yes",""))))</f>
        <v/>
      </c>
      <c r="W48" s="493"/>
      <c r="X48" s="325" t="str">
        <f>IF(AND('BR3'!$K$2="ACTIVE",'BR3'!J48&gt;0),"Yes",IF(AND('BR2'!$K$2="ACTIVE",'BR2'!J48&gt;0),"Yes",IF(AND('BR1'!$K$2="ACTIVE",'BR1'!J48&gt;0),"Yes",IF(AND('ORIGINAL BUDGET'!$K$2="ACTIVE",'ORIGINAL BUDGET'!J48&gt;0),"Yes",""))))</f>
        <v/>
      </c>
      <c r="Y48" s="493"/>
      <c r="Z48" s="325" t="str">
        <f>IF(AND('BR3'!$K$2="ACTIVE",'BR3'!L48&gt;0),"Yes",IF(AND('BR2'!$K$2="ACTIVE",'BR2'!L48&gt;0),"Yes",IF(AND('BR1'!$K$2="ACTIVE",'BR1'!L48&gt;0),"Yes",IF(AND('ORIGINAL BUDGET'!$K$2="ACTIVE",'ORIGINAL BUDGET'!L48&gt;0),"Yes",""))))</f>
        <v/>
      </c>
      <c r="AA48" s="493"/>
      <c r="AB48" s="325" t="str">
        <f>IF(AND('BR3'!$K$2="ACTIVE",'BR3'!N48&gt;0),"Yes",IF(AND('BR2'!$K$2="ACTIVE",'BR2'!N48&gt;0),"Yes",IF(AND('BR1'!$K$2="ACTIVE",'BR1'!N48&gt;0),"Yes",IF(AND('ORIGINAL BUDGET'!$K$2="ACTIVE",'ORIGINAL BUDGET'!N48&gt;0),"Yes",""))))</f>
        <v/>
      </c>
      <c r="AC48" s="493"/>
      <c r="AD48" s="325" t="str">
        <f>IF(AND('BR3'!$K$2="ACTIVE",'BR3'!P48&gt;0),"Yes",IF(AND('BR2'!$K$2="ACTIVE",'BR2'!P48&gt;0),"Yes",IF(AND('BR1'!$K$2="ACTIVE",'BR1'!P48&gt;0),"Yes",IF(AND('ORIGINAL BUDGET'!$K$2="ACTIVE",'ORIGINAL BUDGET'!P48&gt;0),"Yes",""))))</f>
        <v/>
      </c>
      <c r="AE48" s="493"/>
      <c r="AF48" s="325" t="str">
        <f>IF(AND('BR3'!$K$2="ACTIVE",'BR3'!R48&gt;0),"Yes",IF(AND('BR2'!$K$2="ACTIVE",'BR2'!R48&gt;0),"Yes",IF(AND('BR1'!$K$2="ACTIVE",'BR1'!R48&gt;0),"Yes",IF(AND('ORIGINAL BUDGET'!$K$2="ACTIVE",'ORIGINAL BUDGET'!R48&gt;0),"Yes",""))))</f>
        <v/>
      </c>
      <c r="AG48" s="493"/>
      <c r="AH48" s="493" t="str">
        <f>IF(AND('BR3'!$K$2="ACTIVE",'BR3'!T48&gt;0),"Yes",IF(AND('BR2'!$K$2="ACTIVE",'BR2'!T48&gt;0),"Yes",IF(AND('BR1'!$K$2="ACTIVE",'BR1'!T48&gt;0),"Yes",IF(AND('ORIGINAL BUDGET'!$K$2="ACTIVE",'ORIGINAL BUDGET'!T48&gt;0),"Yes",""))))</f>
        <v/>
      </c>
      <c r="AI48" s="494"/>
      <c r="AJ48" s="218"/>
      <c r="AK48" s="448">
        <f t="shared" si="11"/>
        <v>0</v>
      </c>
      <c r="AL48" s="448">
        <f t="shared" si="12"/>
        <v>0</v>
      </c>
      <c r="AM48" s="448">
        <f t="shared" si="13"/>
        <v>0</v>
      </c>
      <c r="AN48" s="448">
        <f t="shared" si="14"/>
        <v>0</v>
      </c>
      <c r="AO48" s="448">
        <f t="shared" si="15"/>
        <v>0</v>
      </c>
      <c r="AP48" s="448">
        <f t="shared" si="16"/>
        <v>0</v>
      </c>
      <c r="AQ48" s="448">
        <f t="shared" si="17"/>
        <v>0</v>
      </c>
      <c r="AU48" s="220"/>
      <c r="AV48" s="220"/>
      <c r="AW48" s="220"/>
      <c r="AX48" s="220"/>
      <c r="AY48" s="1104"/>
    </row>
    <row r="49" spans="1:51" ht="23.25" customHeight="1">
      <c r="A49" s="122">
        <v>5</v>
      </c>
      <c r="B49" s="273">
        <f>IF($L$2="","",IF($L$2="ORIGINAL",'ORIGINAL BUDGET'!$B49,IF($L$2="BR1",'BR1'!$B49,IF($L$2="BR2",'BR2'!$B49,IF($L$2="BR3",'BR3'!$B49)))))</f>
        <v>0</v>
      </c>
      <c r="C49" s="1028">
        <f>IF($L$2="","",IF($L$2="ORIGINAL",'ORIGINAL BUDGET'!$C49,IF($L$2="BR1",'BR1'!$C49,IF($L$2="BR2",'BR2'!$C49,IF($L$2="BR3",'BR3'!$C49)))))</f>
        <v>0</v>
      </c>
      <c r="D49" s="860" t="str">
        <f t="shared" si="18"/>
        <v/>
      </c>
      <c r="E49" s="404"/>
      <c r="F49" s="589"/>
      <c r="G49" s="845" t="str">
        <f t="shared" si="19"/>
        <v/>
      </c>
      <c r="H49" s="811">
        <f t="shared" si="10"/>
        <v>0</v>
      </c>
      <c r="I49" s="840"/>
      <c r="J49" s="811">
        <f t="shared" si="20"/>
        <v>0</v>
      </c>
      <c r="K49" s="843"/>
      <c r="L49" s="811">
        <f t="shared" si="21"/>
        <v>0</v>
      </c>
      <c r="M49" s="843"/>
      <c r="N49" s="811">
        <f t="shared" si="22"/>
        <v>0</v>
      </c>
      <c r="O49" s="843"/>
      <c r="P49" s="811">
        <f t="shared" si="23"/>
        <v>0</v>
      </c>
      <c r="Q49" s="843"/>
      <c r="R49" s="811">
        <f t="shared" si="24"/>
        <v>0</v>
      </c>
      <c r="S49" s="843"/>
      <c r="T49" s="811">
        <f t="shared" si="25"/>
        <v>0</v>
      </c>
      <c r="U49" s="149"/>
      <c r="V49" s="492" t="str">
        <f>IF(AND('BR3'!$K$2="ACTIVE",'BR3'!H49&gt;0),"Yes",IF(AND('BR2'!$K$2="ACTIVE",'BR2'!H49&gt;0),"Yes",IF(AND('BR1'!$K$2="ACTIVE",'BR1'!H49&gt;0),"Yes",IF(AND('ORIGINAL BUDGET'!$K$2="ACTIVE",'ORIGINAL BUDGET'!H49&gt;0),"Yes",""))))</f>
        <v/>
      </c>
      <c r="W49" s="493"/>
      <c r="X49" s="325" t="str">
        <f>IF(AND('BR3'!$K$2="ACTIVE",'BR3'!J49&gt;0),"Yes",IF(AND('BR2'!$K$2="ACTIVE",'BR2'!J49&gt;0),"Yes",IF(AND('BR1'!$K$2="ACTIVE",'BR1'!J49&gt;0),"Yes",IF(AND('ORIGINAL BUDGET'!$K$2="ACTIVE",'ORIGINAL BUDGET'!J49&gt;0),"Yes",""))))</f>
        <v/>
      </c>
      <c r="Y49" s="493"/>
      <c r="Z49" s="325" t="str">
        <f>IF(AND('BR3'!$K$2="ACTIVE",'BR3'!L49&gt;0),"Yes",IF(AND('BR2'!$K$2="ACTIVE",'BR2'!L49&gt;0),"Yes",IF(AND('BR1'!$K$2="ACTIVE",'BR1'!L49&gt;0),"Yes",IF(AND('ORIGINAL BUDGET'!$K$2="ACTIVE",'ORIGINAL BUDGET'!L49&gt;0),"Yes",""))))</f>
        <v/>
      </c>
      <c r="AA49" s="493"/>
      <c r="AB49" s="325" t="str">
        <f>IF(AND('BR3'!$K$2="ACTIVE",'BR3'!N49&gt;0),"Yes",IF(AND('BR2'!$K$2="ACTIVE",'BR2'!N49&gt;0),"Yes",IF(AND('BR1'!$K$2="ACTIVE",'BR1'!N49&gt;0),"Yes",IF(AND('ORIGINAL BUDGET'!$K$2="ACTIVE",'ORIGINAL BUDGET'!N49&gt;0),"Yes",""))))</f>
        <v/>
      </c>
      <c r="AC49" s="493"/>
      <c r="AD49" s="325" t="str">
        <f>IF(AND('BR3'!$K$2="ACTIVE",'BR3'!P49&gt;0),"Yes",IF(AND('BR2'!$K$2="ACTIVE",'BR2'!P49&gt;0),"Yes",IF(AND('BR1'!$K$2="ACTIVE",'BR1'!P49&gt;0),"Yes",IF(AND('ORIGINAL BUDGET'!$K$2="ACTIVE",'ORIGINAL BUDGET'!P49&gt;0),"Yes",""))))</f>
        <v/>
      </c>
      <c r="AE49" s="493"/>
      <c r="AF49" s="325" t="str">
        <f>IF(AND('BR3'!$K$2="ACTIVE",'BR3'!R49&gt;0),"Yes",IF(AND('BR2'!$K$2="ACTIVE",'BR2'!R49&gt;0),"Yes",IF(AND('BR1'!$K$2="ACTIVE",'BR1'!R49&gt;0),"Yes",IF(AND('ORIGINAL BUDGET'!$K$2="ACTIVE",'ORIGINAL BUDGET'!R49&gt;0),"Yes",""))))</f>
        <v/>
      </c>
      <c r="AG49" s="493"/>
      <c r="AH49" s="493" t="str">
        <f>IF(AND('BR3'!$K$2="ACTIVE",'BR3'!T49&gt;0),"Yes",IF(AND('BR2'!$K$2="ACTIVE",'BR2'!T49&gt;0),"Yes",IF(AND('BR1'!$K$2="ACTIVE",'BR1'!T49&gt;0),"Yes",IF(AND('ORIGINAL BUDGET'!$K$2="ACTIVE",'ORIGINAL BUDGET'!T49&gt;0),"Yes",""))))</f>
        <v/>
      </c>
      <c r="AI49" s="494"/>
      <c r="AJ49" s="218"/>
      <c r="AK49" s="448">
        <f t="shared" si="11"/>
        <v>0</v>
      </c>
      <c r="AL49" s="448">
        <f t="shared" si="12"/>
        <v>0</v>
      </c>
      <c r="AM49" s="448">
        <f t="shared" si="13"/>
        <v>0</v>
      </c>
      <c r="AN49" s="448">
        <f t="shared" si="14"/>
        <v>0</v>
      </c>
      <c r="AO49" s="448">
        <f t="shared" si="15"/>
        <v>0</v>
      </c>
      <c r="AP49" s="448">
        <f t="shared" si="16"/>
        <v>0</v>
      </c>
      <c r="AQ49" s="448">
        <f t="shared" si="17"/>
        <v>0</v>
      </c>
      <c r="AU49" s="220"/>
      <c r="AV49" s="220"/>
      <c r="AW49" s="220"/>
      <c r="AX49" s="220"/>
      <c r="AY49" s="1104"/>
    </row>
    <row r="50" spans="1:51" ht="23.25" hidden="1" customHeight="1">
      <c r="A50" s="122">
        <v>6</v>
      </c>
      <c r="B50" s="273">
        <f>IF($L$2="","",IF($L$2="ORIGINAL",'ORIGINAL BUDGET'!$B50,IF($L$2="BR1",'BR1'!$B50,IF($L$2="BR2",'BR2'!$B50,IF($L$2="BR3",'BR3'!$B50)))))</f>
        <v>0</v>
      </c>
      <c r="C50" s="1028">
        <f>IF($L$2="","",IF($L$2="ORIGINAL",'ORIGINAL BUDGET'!$C50,IF($L$2="BR1",'BR1'!$C50,IF($L$2="BR2",'BR2'!$C50,IF($L$2="BR3",'BR3'!$C50)))))</f>
        <v>0</v>
      </c>
      <c r="D50" s="860" t="str">
        <f t="shared" si="18"/>
        <v/>
      </c>
      <c r="E50" s="404"/>
      <c r="F50" s="589"/>
      <c r="G50" s="845" t="str">
        <f t="shared" si="19"/>
        <v/>
      </c>
      <c r="H50" s="811">
        <f t="shared" si="10"/>
        <v>0</v>
      </c>
      <c r="I50" s="840"/>
      <c r="J50" s="811">
        <f t="shared" si="20"/>
        <v>0</v>
      </c>
      <c r="K50" s="843"/>
      <c r="L50" s="811">
        <f t="shared" si="21"/>
        <v>0</v>
      </c>
      <c r="M50" s="843"/>
      <c r="N50" s="811">
        <f t="shared" si="22"/>
        <v>0</v>
      </c>
      <c r="O50" s="843"/>
      <c r="P50" s="811">
        <f t="shared" si="23"/>
        <v>0</v>
      </c>
      <c r="Q50" s="843"/>
      <c r="R50" s="811">
        <f t="shared" si="24"/>
        <v>0</v>
      </c>
      <c r="S50" s="843"/>
      <c r="T50" s="811">
        <f t="shared" si="25"/>
        <v>0</v>
      </c>
      <c r="U50" s="149"/>
      <c r="V50" s="492" t="str">
        <f>IF(AND('BR3'!$K$2="ACTIVE",'BR3'!H50&gt;0),"Yes",IF(AND('BR2'!$K$2="ACTIVE",'BR2'!H50&gt;0),"Yes",IF(AND('BR1'!$K$2="ACTIVE",'BR1'!H50&gt;0),"Yes",IF(AND('ORIGINAL BUDGET'!$K$2="ACTIVE",'ORIGINAL BUDGET'!H50&gt;0),"Yes",""))))</f>
        <v/>
      </c>
      <c r="W50" s="493"/>
      <c r="X50" s="325" t="str">
        <f>IF(AND('BR3'!$K$2="ACTIVE",'BR3'!J50&gt;0),"Yes",IF(AND('BR2'!$K$2="ACTIVE",'BR2'!J50&gt;0),"Yes",IF(AND('BR1'!$K$2="ACTIVE",'BR1'!J50&gt;0),"Yes",IF(AND('ORIGINAL BUDGET'!$K$2="ACTIVE",'ORIGINAL BUDGET'!J50&gt;0),"Yes",""))))</f>
        <v/>
      </c>
      <c r="Y50" s="493"/>
      <c r="Z50" s="325" t="str">
        <f>IF(AND('BR3'!$K$2="ACTIVE",'BR3'!L50&gt;0),"Yes",IF(AND('BR2'!$K$2="ACTIVE",'BR2'!L50&gt;0),"Yes",IF(AND('BR1'!$K$2="ACTIVE",'BR1'!L50&gt;0),"Yes",IF(AND('ORIGINAL BUDGET'!$K$2="ACTIVE",'ORIGINAL BUDGET'!L50&gt;0),"Yes",""))))</f>
        <v/>
      </c>
      <c r="AA50" s="493"/>
      <c r="AB50" s="325" t="str">
        <f>IF(AND('BR3'!$K$2="ACTIVE",'BR3'!N50&gt;0),"Yes",IF(AND('BR2'!$K$2="ACTIVE",'BR2'!N50&gt;0),"Yes",IF(AND('BR1'!$K$2="ACTIVE",'BR1'!N50&gt;0),"Yes",IF(AND('ORIGINAL BUDGET'!$K$2="ACTIVE",'ORIGINAL BUDGET'!N50&gt;0),"Yes",""))))</f>
        <v/>
      </c>
      <c r="AC50" s="493"/>
      <c r="AD50" s="325" t="str">
        <f>IF(AND('BR3'!$K$2="ACTIVE",'BR3'!P50&gt;0),"Yes",IF(AND('BR2'!$K$2="ACTIVE",'BR2'!P50&gt;0),"Yes",IF(AND('BR1'!$K$2="ACTIVE",'BR1'!P50&gt;0),"Yes",IF(AND('ORIGINAL BUDGET'!$K$2="ACTIVE",'ORIGINAL BUDGET'!P50&gt;0),"Yes",""))))</f>
        <v/>
      </c>
      <c r="AE50" s="493"/>
      <c r="AF50" s="325" t="str">
        <f>IF(AND('BR3'!$K$2="ACTIVE",'BR3'!R50&gt;0),"Yes",IF(AND('BR2'!$K$2="ACTIVE",'BR2'!R50&gt;0),"Yes",IF(AND('BR1'!$K$2="ACTIVE",'BR1'!R50&gt;0),"Yes",IF(AND('ORIGINAL BUDGET'!$K$2="ACTIVE",'ORIGINAL BUDGET'!R50&gt;0),"Yes",""))))</f>
        <v/>
      </c>
      <c r="AG50" s="493"/>
      <c r="AH50" s="493" t="str">
        <f>IF(AND('BR3'!$K$2="ACTIVE",'BR3'!T50&gt;0),"Yes",IF(AND('BR2'!$K$2="ACTIVE",'BR2'!T50&gt;0),"Yes",IF(AND('BR1'!$K$2="ACTIVE",'BR1'!T50&gt;0),"Yes",IF(AND('ORIGINAL BUDGET'!$K$2="ACTIVE",'ORIGINAL BUDGET'!T50&gt;0),"Yes",""))))</f>
        <v/>
      </c>
      <c r="AI50" s="494"/>
      <c r="AJ50" s="218"/>
      <c r="AK50" s="448">
        <f t="shared" si="11"/>
        <v>0</v>
      </c>
      <c r="AL50" s="448">
        <f t="shared" si="12"/>
        <v>0</v>
      </c>
      <c r="AM50" s="448">
        <f t="shared" si="13"/>
        <v>0</v>
      </c>
      <c r="AN50" s="448">
        <f t="shared" si="14"/>
        <v>0</v>
      </c>
      <c r="AO50" s="448">
        <f t="shared" si="15"/>
        <v>0</v>
      </c>
      <c r="AP50" s="448">
        <f t="shared" si="16"/>
        <v>0</v>
      </c>
      <c r="AQ50" s="448">
        <f t="shared" si="17"/>
        <v>0</v>
      </c>
      <c r="AU50" s="220"/>
      <c r="AV50" s="220"/>
      <c r="AW50" s="220"/>
      <c r="AX50" s="220"/>
      <c r="AY50" s="1104"/>
    </row>
    <row r="51" spans="1:51" ht="23.25" hidden="1" customHeight="1">
      <c r="A51" s="122">
        <v>7</v>
      </c>
      <c r="B51" s="273">
        <f>IF($L$2="","",IF($L$2="ORIGINAL",'ORIGINAL BUDGET'!$B51,IF($L$2="BR1",'BR1'!$B51,IF($L$2="BR2",'BR2'!$B51,IF($L$2="BR3",'BR3'!$B51)))))</f>
        <v>0</v>
      </c>
      <c r="C51" s="1028">
        <f>IF($L$2="","",IF($L$2="ORIGINAL",'ORIGINAL BUDGET'!$C51,IF($L$2="BR1",'BR1'!$C51,IF($L$2="BR2",'BR2'!$C51,IF($L$2="BR3",'BR3'!$C51)))))</f>
        <v>0</v>
      </c>
      <c r="D51" s="860" t="str">
        <f t="shared" si="18"/>
        <v/>
      </c>
      <c r="E51" s="404"/>
      <c r="F51" s="589"/>
      <c r="G51" s="845" t="str">
        <f t="shared" si="19"/>
        <v/>
      </c>
      <c r="H51" s="811">
        <f t="shared" si="10"/>
        <v>0</v>
      </c>
      <c r="I51" s="840"/>
      <c r="J51" s="811">
        <f t="shared" si="20"/>
        <v>0</v>
      </c>
      <c r="K51" s="843"/>
      <c r="L51" s="811">
        <f t="shared" si="21"/>
        <v>0</v>
      </c>
      <c r="M51" s="843"/>
      <c r="N51" s="811">
        <f t="shared" si="22"/>
        <v>0</v>
      </c>
      <c r="O51" s="843"/>
      <c r="P51" s="811">
        <f t="shared" si="23"/>
        <v>0</v>
      </c>
      <c r="Q51" s="843"/>
      <c r="R51" s="811">
        <f t="shared" si="24"/>
        <v>0</v>
      </c>
      <c r="S51" s="843"/>
      <c r="T51" s="811">
        <f t="shared" si="25"/>
        <v>0</v>
      </c>
      <c r="U51" s="149"/>
      <c r="V51" s="492" t="str">
        <f>IF(AND('BR3'!$K$2="ACTIVE",'BR3'!H51&gt;0),"Yes",IF(AND('BR2'!$K$2="ACTIVE",'BR2'!H51&gt;0),"Yes",IF(AND('BR1'!$K$2="ACTIVE",'BR1'!H51&gt;0),"Yes",IF(AND('ORIGINAL BUDGET'!$K$2="ACTIVE",'ORIGINAL BUDGET'!H51&gt;0),"Yes",""))))</f>
        <v/>
      </c>
      <c r="W51" s="493"/>
      <c r="X51" s="325" t="str">
        <f>IF(AND('BR3'!$K$2="ACTIVE",'BR3'!J51&gt;0),"Yes",IF(AND('BR2'!$K$2="ACTIVE",'BR2'!J51&gt;0),"Yes",IF(AND('BR1'!$K$2="ACTIVE",'BR1'!J51&gt;0),"Yes",IF(AND('ORIGINAL BUDGET'!$K$2="ACTIVE",'ORIGINAL BUDGET'!J51&gt;0),"Yes",""))))</f>
        <v/>
      </c>
      <c r="Y51" s="493"/>
      <c r="Z51" s="325" t="str">
        <f>IF(AND('BR3'!$K$2="ACTIVE",'BR3'!L51&gt;0),"Yes",IF(AND('BR2'!$K$2="ACTIVE",'BR2'!L51&gt;0),"Yes",IF(AND('BR1'!$K$2="ACTIVE",'BR1'!L51&gt;0),"Yes",IF(AND('ORIGINAL BUDGET'!$K$2="ACTIVE",'ORIGINAL BUDGET'!L51&gt;0),"Yes",""))))</f>
        <v/>
      </c>
      <c r="AA51" s="493"/>
      <c r="AB51" s="325" t="str">
        <f>IF(AND('BR3'!$K$2="ACTIVE",'BR3'!N51&gt;0),"Yes",IF(AND('BR2'!$K$2="ACTIVE",'BR2'!N51&gt;0),"Yes",IF(AND('BR1'!$K$2="ACTIVE",'BR1'!N51&gt;0),"Yes",IF(AND('ORIGINAL BUDGET'!$K$2="ACTIVE",'ORIGINAL BUDGET'!N51&gt;0),"Yes",""))))</f>
        <v/>
      </c>
      <c r="AC51" s="493"/>
      <c r="AD51" s="325" t="str">
        <f>IF(AND('BR3'!$K$2="ACTIVE",'BR3'!P51&gt;0),"Yes",IF(AND('BR2'!$K$2="ACTIVE",'BR2'!P51&gt;0),"Yes",IF(AND('BR1'!$K$2="ACTIVE",'BR1'!P51&gt;0),"Yes",IF(AND('ORIGINAL BUDGET'!$K$2="ACTIVE",'ORIGINAL BUDGET'!P51&gt;0),"Yes",""))))</f>
        <v/>
      </c>
      <c r="AE51" s="493"/>
      <c r="AF51" s="325" t="str">
        <f>IF(AND('BR3'!$K$2="ACTIVE",'BR3'!R51&gt;0),"Yes",IF(AND('BR2'!$K$2="ACTIVE",'BR2'!R51&gt;0),"Yes",IF(AND('BR1'!$K$2="ACTIVE",'BR1'!R51&gt;0),"Yes",IF(AND('ORIGINAL BUDGET'!$K$2="ACTIVE",'ORIGINAL BUDGET'!R51&gt;0),"Yes",""))))</f>
        <v/>
      </c>
      <c r="AG51" s="493"/>
      <c r="AH51" s="493" t="str">
        <f>IF(AND('BR3'!$K$2="ACTIVE",'BR3'!T51&gt;0),"Yes",IF(AND('BR2'!$K$2="ACTIVE",'BR2'!T51&gt;0),"Yes",IF(AND('BR1'!$K$2="ACTIVE",'BR1'!T51&gt;0),"Yes",IF(AND('ORIGINAL BUDGET'!$K$2="ACTIVE",'ORIGINAL BUDGET'!T51&gt;0),"Yes",""))))</f>
        <v/>
      </c>
      <c r="AI51" s="494"/>
      <c r="AJ51" s="218"/>
      <c r="AK51" s="448">
        <f t="shared" si="11"/>
        <v>0</v>
      </c>
      <c r="AL51" s="448">
        <f t="shared" si="12"/>
        <v>0</v>
      </c>
      <c r="AM51" s="448">
        <f t="shared" si="13"/>
        <v>0</v>
      </c>
      <c r="AN51" s="448">
        <f t="shared" si="14"/>
        <v>0</v>
      </c>
      <c r="AO51" s="448">
        <f t="shared" si="15"/>
        <v>0</v>
      </c>
      <c r="AP51" s="448">
        <f t="shared" si="16"/>
        <v>0</v>
      </c>
      <c r="AQ51" s="448">
        <f t="shared" si="17"/>
        <v>0</v>
      </c>
      <c r="AU51" s="220"/>
      <c r="AV51" s="220"/>
      <c r="AW51" s="220"/>
      <c r="AX51" s="220"/>
      <c r="AY51" s="1104"/>
    </row>
    <row r="52" spans="1:51" ht="23.25" hidden="1" customHeight="1">
      <c r="A52" s="122">
        <v>8</v>
      </c>
      <c r="B52" s="273">
        <f>IF($L$2="","",IF($L$2="ORIGINAL",'ORIGINAL BUDGET'!$B52,IF($L$2="BR1",'BR1'!$B52,IF($L$2="BR2",'BR2'!$B52,IF($L$2="BR3",'BR3'!$B52)))))</f>
        <v>0</v>
      </c>
      <c r="C52" s="1028">
        <f>IF($L$2="","",IF($L$2="ORIGINAL",'ORIGINAL BUDGET'!$C52,IF($L$2="BR1",'BR1'!$C52,IF($L$2="BR2",'BR2'!$C52,IF($L$2="BR3",'BR3'!$C52)))))</f>
        <v>0</v>
      </c>
      <c r="D52" s="860" t="str">
        <f t="shared" si="18"/>
        <v/>
      </c>
      <c r="E52" s="404"/>
      <c r="F52" s="589"/>
      <c r="G52" s="845" t="str">
        <f t="shared" si="19"/>
        <v/>
      </c>
      <c r="H52" s="811">
        <f t="shared" si="10"/>
        <v>0</v>
      </c>
      <c r="I52" s="840"/>
      <c r="J52" s="811">
        <f t="shared" si="20"/>
        <v>0</v>
      </c>
      <c r="K52" s="843"/>
      <c r="L52" s="811">
        <f t="shared" si="21"/>
        <v>0</v>
      </c>
      <c r="M52" s="843"/>
      <c r="N52" s="811">
        <f t="shared" si="22"/>
        <v>0</v>
      </c>
      <c r="O52" s="843"/>
      <c r="P52" s="811">
        <f t="shared" si="23"/>
        <v>0</v>
      </c>
      <c r="Q52" s="843"/>
      <c r="R52" s="811">
        <f t="shared" si="24"/>
        <v>0</v>
      </c>
      <c r="S52" s="843"/>
      <c r="T52" s="811">
        <f t="shared" si="25"/>
        <v>0</v>
      </c>
      <c r="U52" s="149"/>
      <c r="V52" s="492" t="str">
        <f>IF(AND('BR3'!$K$2="ACTIVE",'BR3'!H52&gt;0),"Yes",IF(AND('BR2'!$K$2="ACTIVE",'BR2'!H52&gt;0),"Yes",IF(AND('BR1'!$K$2="ACTIVE",'BR1'!H52&gt;0),"Yes",IF(AND('ORIGINAL BUDGET'!$K$2="ACTIVE",'ORIGINAL BUDGET'!H52&gt;0),"Yes",""))))</f>
        <v/>
      </c>
      <c r="W52" s="493"/>
      <c r="X52" s="325" t="str">
        <f>IF(AND('BR3'!$K$2="ACTIVE",'BR3'!J52&gt;0),"Yes",IF(AND('BR2'!$K$2="ACTIVE",'BR2'!J52&gt;0),"Yes",IF(AND('BR1'!$K$2="ACTIVE",'BR1'!J52&gt;0),"Yes",IF(AND('ORIGINAL BUDGET'!$K$2="ACTIVE",'ORIGINAL BUDGET'!J52&gt;0),"Yes",""))))</f>
        <v/>
      </c>
      <c r="Y52" s="493"/>
      <c r="Z52" s="325" t="str">
        <f>IF(AND('BR3'!$K$2="ACTIVE",'BR3'!L52&gt;0),"Yes",IF(AND('BR2'!$K$2="ACTIVE",'BR2'!L52&gt;0),"Yes",IF(AND('BR1'!$K$2="ACTIVE",'BR1'!L52&gt;0),"Yes",IF(AND('ORIGINAL BUDGET'!$K$2="ACTIVE",'ORIGINAL BUDGET'!L52&gt;0),"Yes",""))))</f>
        <v/>
      </c>
      <c r="AA52" s="493"/>
      <c r="AB52" s="325" t="str">
        <f>IF(AND('BR3'!$K$2="ACTIVE",'BR3'!N52&gt;0),"Yes",IF(AND('BR2'!$K$2="ACTIVE",'BR2'!N52&gt;0),"Yes",IF(AND('BR1'!$K$2="ACTIVE",'BR1'!N52&gt;0),"Yes",IF(AND('ORIGINAL BUDGET'!$K$2="ACTIVE",'ORIGINAL BUDGET'!N52&gt;0),"Yes",""))))</f>
        <v/>
      </c>
      <c r="AC52" s="493"/>
      <c r="AD52" s="325" t="str">
        <f>IF(AND('BR3'!$K$2="ACTIVE",'BR3'!P52&gt;0),"Yes",IF(AND('BR2'!$K$2="ACTIVE",'BR2'!P52&gt;0),"Yes",IF(AND('BR1'!$K$2="ACTIVE",'BR1'!P52&gt;0),"Yes",IF(AND('ORIGINAL BUDGET'!$K$2="ACTIVE",'ORIGINAL BUDGET'!P52&gt;0),"Yes",""))))</f>
        <v/>
      </c>
      <c r="AE52" s="493"/>
      <c r="AF52" s="325" t="str">
        <f>IF(AND('BR3'!$K$2="ACTIVE",'BR3'!R52&gt;0),"Yes",IF(AND('BR2'!$K$2="ACTIVE",'BR2'!R52&gt;0),"Yes",IF(AND('BR1'!$K$2="ACTIVE",'BR1'!R52&gt;0),"Yes",IF(AND('ORIGINAL BUDGET'!$K$2="ACTIVE",'ORIGINAL BUDGET'!R52&gt;0),"Yes",""))))</f>
        <v/>
      </c>
      <c r="AG52" s="493"/>
      <c r="AH52" s="493" t="str">
        <f>IF(AND('BR3'!$K$2="ACTIVE",'BR3'!T52&gt;0),"Yes",IF(AND('BR2'!$K$2="ACTIVE",'BR2'!T52&gt;0),"Yes",IF(AND('BR1'!$K$2="ACTIVE",'BR1'!T52&gt;0),"Yes",IF(AND('ORIGINAL BUDGET'!$K$2="ACTIVE",'ORIGINAL BUDGET'!T52&gt;0),"Yes",""))))</f>
        <v/>
      </c>
      <c r="AI52" s="494"/>
      <c r="AJ52" s="218"/>
      <c r="AK52" s="448">
        <f t="shared" si="11"/>
        <v>0</v>
      </c>
      <c r="AL52" s="448">
        <f t="shared" si="12"/>
        <v>0</v>
      </c>
      <c r="AM52" s="448">
        <f t="shared" si="13"/>
        <v>0</v>
      </c>
      <c r="AN52" s="448">
        <f t="shared" si="14"/>
        <v>0</v>
      </c>
      <c r="AO52" s="448">
        <f t="shared" si="15"/>
        <v>0</v>
      </c>
      <c r="AP52" s="448">
        <f t="shared" si="16"/>
        <v>0</v>
      </c>
      <c r="AQ52" s="448">
        <f t="shared" si="17"/>
        <v>0</v>
      </c>
      <c r="AU52" s="220"/>
      <c r="AV52" s="220"/>
      <c r="AW52" s="220"/>
      <c r="AX52" s="220"/>
      <c r="AY52" s="1104"/>
    </row>
    <row r="53" spans="1:51" ht="23.25" hidden="1" customHeight="1">
      <c r="A53" s="122">
        <v>9</v>
      </c>
      <c r="B53" s="273">
        <f>IF($L$2="","",IF($L$2="ORIGINAL",'ORIGINAL BUDGET'!$B53,IF($L$2="BR1",'BR1'!$B53,IF($L$2="BR2",'BR2'!$B53,IF($L$2="BR3",'BR3'!$B53)))))</f>
        <v>0</v>
      </c>
      <c r="C53" s="1028">
        <f>IF($L$2="","",IF($L$2="ORIGINAL",'ORIGINAL BUDGET'!$C53,IF($L$2="BR1",'BR1'!$C53,IF($L$2="BR2",'BR2'!$C53,IF($L$2="BR3",'BR3'!$C53)))))</f>
        <v>0</v>
      </c>
      <c r="D53" s="860" t="str">
        <f t="shared" si="18"/>
        <v/>
      </c>
      <c r="E53" s="404"/>
      <c r="F53" s="589"/>
      <c r="G53" s="845" t="str">
        <f t="shared" si="19"/>
        <v/>
      </c>
      <c r="H53" s="811">
        <f t="shared" si="10"/>
        <v>0</v>
      </c>
      <c r="I53" s="840"/>
      <c r="J53" s="811">
        <f t="shared" si="20"/>
        <v>0</v>
      </c>
      <c r="K53" s="843"/>
      <c r="L53" s="811">
        <f t="shared" si="21"/>
        <v>0</v>
      </c>
      <c r="M53" s="843"/>
      <c r="N53" s="811">
        <f t="shared" si="22"/>
        <v>0</v>
      </c>
      <c r="O53" s="843"/>
      <c r="P53" s="811">
        <f t="shared" si="23"/>
        <v>0</v>
      </c>
      <c r="Q53" s="843"/>
      <c r="R53" s="811">
        <f t="shared" si="24"/>
        <v>0</v>
      </c>
      <c r="S53" s="843"/>
      <c r="T53" s="811">
        <f t="shared" si="25"/>
        <v>0</v>
      </c>
      <c r="U53" s="149"/>
      <c r="V53" s="492" t="str">
        <f>IF(AND('BR3'!$K$2="ACTIVE",'BR3'!H53&gt;0),"Yes",IF(AND('BR2'!$K$2="ACTIVE",'BR2'!H53&gt;0),"Yes",IF(AND('BR1'!$K$2="ACTIVE",'BR1'!H53&gt;0),"Yes",IF(AND('ORIGINAL BUDGET'!$K$2="ACTIVE",'ORIGINAL BUDGET'!H53&gt;0),"Yes",""))))</f>
        <v/>
      </c>
      <c r="W53" s="493"/>
      <c r="X53" s="325" t="str">
        <f>IF(AND('BR3'!$K$2="ACTIVE",'BR3'!J53&gt;0),"Yes",IF(AND('BR2'!$K$2="ACTIVE",'BR2'!J53&gt;0),"Yes",IF(AND('BR1'!$K$2="ACTIVE",'BR1'!J53&gt;0),"Yes",IF(AND('ORIGINAL BUDGET'!$K$2="ACTIVE",'ORIGINAL BUDGET'!J53&gt;0),"Yes",""))))</f>
        <v/>
      </c>
      <c r="Y53" s="493"/>
      <c r="Z53" s="325" t="str">
        <f>IF(AND('BR3'!$K$2="ACTIVE",'BR3'!L53&gt;0),"Yes",IF(AND('BR2'!$K$2="ACTIVE",'BR2'!L53&gt;0),"Yes",IF(AND('BR1'!$K$2="ACTIVE",'BR1'!L53&gt;0),"Yes",IF(AND('ORIGINAL BUDGET'!$K$2="ACTIVE",'ORIGINAL BUDGET'!L53&gt;0),"Yes",""))))</f>
        <v/>
      </c>
      <c r="AA53" s="493"/>
      <c r="AB53" s="325" t="str">
        <f>IF(AND('BR3'!$K$2="ACTIVE",'BR3'!N53&gt;0),"Yes",IF(AND('BR2'!$K$2="ACTIVE",'BR2'!N53&gt;0),"Yes",IF(AND('BR1'!$K$2="ACTIVE",'BR1'!N53&gt;0),"Yes",IF(AND('ORIGINAL BUDGET'!$K$2="ACTIVE",'ORIGINAL BUDGET'!N53&gt;0),"Yes",""))))</f>
        <v/>
      </c>
      <c r="AC53" s="493"/>
      <c r="AD53" s="325" t="str">
        <f>IF(AND('BR3'!$K$2="ACTIVE",'BR3'!P53&gt;0),"Yes",IF(AND('BR2'!$K$2="ACTIVE",'BR2'!P53&gt;0),"Yes",IF(AND('BR1'!$K$2="ACTIVE",'BR1'!P53&gt;0),"Yes",IF(AND('ORIGINAL BUDGET'!$K$2="ACTIVE",'ORIGINAL BUDGET'!P53&gt;0),"Yes",""))))</f>
        <v/>
      </c>
      <c r="AE53" s="493"/>
      <c r="AF53" s="325" t="str">
        <f>IF(AND('BR3'!$K$2="ACTIVE",'BR3'!R53&gt;0),"Yes",IF(AND('BR2'!$K$2="ACTIVE",'BR2'!R53&gt;0),"Yes",IF(AND('BR1'!$K$2="ACTIVE",'BR1'!R53&gt;0),"Yes",IF(AND('ORIGINAL BUDGET'!$K$2="ACTIVE",'ORIGINAL BUDGET'!R53&gt;0),"Yes",""))))</f>
        <v/>
      </c>
      <c r="AG53" s="493"/>
      <c r="AH53" s="493" t="str">
        <f>IF(AND('BR3'!$K$2="ACTIVE",'BR3'!T53&gt;0),"Yes",IF(AND('BR2'!$K$2="ACTIVE",'BR2'!T53&gt;0),"Yes",IF(AND('BR1'!$K$2="ACTIVE",'BR1'!T53&gt;0),"Yes",IF(AND('ORIGINAL BUDGET'!$K$2="ACTIVE",'ORIGINAL BUDGET'!T53&gt;0),"Yes",""))))</f>
        <v/>
      </c>
      <c r="AI53" s="494"/>
      <c r="AJ53" s="218"/>
      <c r="AK53" s="448">
        <f t="shared" si="11"/>
        <v>0</v>
      </c>
      <c r="AL53" s="448">
        <f t="shared" si="12"/>
        <v>0</v>
      </c>
      <c r="AM53" s="448">
        <f t="shared" si="13"/>
        <v>0</v>
      </c>
      <c r="AN53" s="448">
        <f t="shared" si="14"/>
        <v>0</v>
      </c>
      <c r="AO53" s="448">
        <f t="shared" si="15"/>
        <v>0</v>
      </c>
      <c r="AP53" s="448">
        <f t="shared" si="16"/>
        <v>0</v>
      </c>
      <c r="AQ53" s="448">
        <f t="shared" si="17"/>
        <v>0</v>
      </c>
      <c r="AU53" s="220"/>
      <c r="AV53" s="220"/>
      <c r="AW53" s="220"/>
      <c r="AX53" s="220"/>
      <c r="AY53" s="1104"/>
    </row>
    <row r="54" spans="1:51" ht="23.25" hidden="1" customHeight="1">
      <c r="A54" s="122">
        <v>10</v>
      </c>
      <c r="B54" s="273">
        <f>IF($L$2="","",IF($L$2="ORIGINAL",'ORIGINAL BUDGET'!$B54,IF($L$2="BR1",'BR1'!$B54,IF($L$2="BR2",'BR2'!$B54,IF($L$2="BR3",'BR3'!$B54)))))</f>
        <v>0</v>
      </c>
      <c r="C54" s="1028">
        <f>IF($L$2="","",IF($L$2="ORIGINAL",'ORIGINAL BUDGET'!$C54,IF($L$2="BR1",'BR1'!$C54,IF($L$2="BR2",'BR2'!$C54,IF($L$2="BR3",'BR3'!$C54)))))</f>
        <v>0</v>
      </c>
      <c r="D54" s="860" t="str">
        <f t="shared" si="18"/>
        <v/>
      </c>
      <c r="E54" s="404"/>
      <c r="F54" s="589"/>
      <c r="G54" s="845" t="str">
        <f t="shared" si="19"/>
        <v/>
      </c>
      <c r="H54" s="811">
        <f t="shared" si="10"/>
        <v>0</v>
      </c>
      <c r="I54" s="840"/>
      <c r="J54" s="811">
        <f t="shared" si="20"/>
        <v>0</v>
      </c>
      <c r="K54" s="843"/>
      <c r="L54" s="811">
        <f t="shared" si="21"/>
        <v>0</v>
      </c>
      <c r="M54" s="843"/>
      <c r="N54" s="811">
        <f t="shared" si="22"/>
        <v>0</v>
      </c>
      <c r="O54" s="843"/>
      <c r="P54" s="811">
        <f t="shared" si="23"/>
        <v>0</v>
      </c>
      <c r="Q54" s="843"/>
      <c r="R54" s="811">
        <f t="shared" si="24"/>
        <v>0</v>
      </c>
      <c r="S54" s="843"/>
      <c r="T54" s="811">
        <f t="shared" si="25"/>
        <v>0</v>
      </c>
      <c r="U54" s="149"/>
      <c r="V54" s="492" t="str">
        <f>IF(AND('BR3'!$K$2="ACTIVE",'BR3'!H54&gt;0),"Yes",IF(AND('BR2'!$K$2="ACTIVE",'BR2'!H54&gt;0),"Yes",IF(AND('BR1'!$K$2="ACTIVE",'BR1'!H54&gt;0),"Yes",IF(AND('ORIGINAL BUDGET'!$K$2="ACTIVE",'ORIGINAL BUDGET'!H54&gt;0),"Yes",""))))</f>
        <v/>
      </c>
      <c r="W54" s="493"/>
      <c r="X54" s="325" t="str">
        <f>IF(AND('BR3'!$K$2="ACTIVE",'BR3'!J54&gt;0),"Yes",IF(AND('BR2'!$K$2="ACTIVE",'BR2'!J54&gt;0),"Yes",IF(AND('BR1'!$K$2="ACTIVE",'BR1'!J54&gt;0),"Yes",IF(AND('ORIGINAL BUDGET'!$K$2="ACTIVE",'ORIGINAL BUDGET'!J54&gt;0),"Yes",""))))</f>
        <v/>
      </c>
      <c r="Y54" s="493"/>
      <c r="Z54" s="325" t="str">
        <f>IF(AND('BR3'!$K$2="ACTIVE",'BR3'!L54&gt;0),"Yes",IF(AND('BR2'!$K$2="ACTIVE",'BR2'!L54&gt;0),"Yes",IF(AND('BR1'!$K$2="ACTIVE",'BR1'!L54&gt;0),"Yes",IF(AND('ORIGINAL BUDGET'!$K$2="ACTIVE",'ORIGINAL BUDGET'!L54&gt;0),"Yes",""))))</f>
        <v/>
      </c>
      <c r="AA54" s="493"/>
      <c r="AB54" s="325" t="str">
        <f>IF(AND('BR3'!$K$2="ACTIVE",'BR3'!N54&gt;0),"Yes",IF(AND('BR2'!$K$2="ACTIVE",'BR2'!N54&gt;0),"Yes",IF(AND('BR1'!$K$2="ACTIVE",'BR1'!N54&gt;0),"Yes",IF(AND('ORIGINAL BUDGET'!$K$2="ACTIVE",'ORIGINAL BUDGET'!N54&gt;0),"Yes",""))))</f>
        <v/>
      </c>
      <c r="AC54" s="493"/>
      <c r="AD54" s="325" t="str">
        <f>IF(AND('BR3'!$K$2="ACTIVE",'BR3'!P54&gt;0),"Yes",IF(AND('BR2'!$K$2="ACTIVE",'BR2'!P54&gt;0),"Yes",IF(AND('BR1'!$K$2="ACTIVE",'BR1'!P54&gt;0),"Yes",IF(AND('ORIGINAL BUDGET'!$K$2="ACTIVE",'ORIGINAL BUDGET'!P54&gt;0),"Yes",""))))</f>
        <v/>
      </c>
      <c r="AE54" s="493"/>
      <c r="AF54" s="325" t="str">
        <f>IF(AND('BR3'!$K$2="ACTIVE",'BR3'!R54&gt;0),"Yes",IF(AND('BR2'!$K$2="ACTIVE",'BR2'!R54&gt;0),"Yes",IF(AND('BR1'!$K$2="ACTIVE",'BR1'!R54&gt;0),"Yes",IF(AND('ORIGINAL BUDGET'!$K$2="ACTIVE",'ORIGINAL BUDGET'!R54&gt;0),"Yes",""))))</f>
        <v/>
      </c>
      <c r="AG54" s="493"/>
      <c r="AH54" s="493" t="str">
        <f>IF(AND('BR3'!$K$2="ACTIVE",'BR3'!T54&gt;0),"Yes",IF(AND('BR2'!$K$2="ACTIVE",'BR2'!T54&gt;0),"Yes",IF(AND('BR1'!$K$2="ACTIVE",'BR1'!T54&gt;0),"Yes",IF(AND('ORIGINAL BUDGET'!$K$2="ACTIVE",'ORIGINAL BUDGET'!T54&gt;0),"Yes",""))))</f>
        <v/>
      </c>
      <c r="AI54" s="494"/>
      <c r="AJ54" s="218"/>
      <c r="AK54" s="448">
        <f t="shared" si="11"/>
        <v>0</v>
      </c>
      <c r="AL54" s="448">
        <f t="shared" si="12"/>
        <v>0</v>
      </c>
      <c r="AM54" s="448">
        <f t="shared" si="13"/>
        <v>0</v>
      </c>
      <c r="AN54" s="448">
        <f t="shared" si="14"/>
        <v>0</v>
      </c>
      <c r="AO54" s="448">
        <f t="shared" si="15"/>
        <v>0</v>
      </c>
      <c r="AP54" s="448">
        <f t="shared" si="16"/>
        <v>0</v>
      </c>
      <c r="AQ54" s="448">
        <f t="shared" si="17"/>
        <v>0</v>
      </c>
      <c r="AU54" s="220"/>
      <c r="AV54" s="220"/>
      <c r="AW54" s="220"/>
      <c r="AX54" s="220"/>
      <c r="AY54" s="1104"/>
    </row>
    <row r="55" spans="1:51" ht="23.25" customHeight="1">
      <c r="A55" s="122">
        <v>11</v>
      </c>
      <c r="B55" s="273">
        <f>IF($L$2="","",IF($L$2="ORIGINAL",'ORIGINAL BUDGET'!$B55,IF($L$2="BR1",'BR1'!$B55,IF($L$2="BR2",'BR2'!$B55,IF($L$2="BR3",'BR3'!$B55)))))</f>
        <v>0</v>
      </c>
      <c r="C55" s="1028">
        <f>IF($L$2="","",IF($L$2="ORIGINAL",'ORIGINAL BUDGET'!$C55,IF($L$2="BR1",'BR1'!$C55,IF($L$2="BR2",'BR2'!$C55,IF($L$2="BR3",'BR3'!$C55)))))</f>
        <v>0</v>
      </c>
      <c r="D55" s="860" t="str">
        <f t="shared" si="18"/>
        <v/>
      </c>
      <c r="E55" s="404"/>
      <c r="F55" s="589"/>
      <c r="G55" s="845" t="str">
        <f t="shared" si="19"/>
        <v/>
      </c>
      <c r="H55" s="811">
        <f t="shared" si="10"/>
        <v>0</v>
      </c>
      <c r="I55" s="840"/>
      <c r="J55" s="811">
        <f t="shared" si="20"/>
        <v>0</v>
      </c>
      <c r="K55" s="843"/>
      <c r="L55" s="811">
        <f t="shared" si="21"/>
        <v>0</v>
      </c>
      <c r="M55" s="843"/>
      <c r="N55" s="811">
        <f t="shared" si="22"/>
        <v>0</v>
      </c>
      <c r="O55" s="843"/>
      <c r="P55" s="811">
        <f t="shared" si="23"/>
        <v>0</v>
      </c>
      <c r="Q55" s="843"/>
      <c r="R55" s="811">
        <f t="shared" si="24"/>
        <v>0</v>
      </c>
      <c r="S55" s="843"/>
      <c r="T55" s="811">
        <f t="shared" si="25"/>
        <v>0</v>
      </c>
      <c r="U55" s="149"/>
      <c r="V55" s="492" t="str">
        <f>IF(AND('BR3'!$K$2="ACTIVE",'BR3'!H55&gt;0),"Yes",IF(AND('BR2'!$K$2="ACTIVE",'BR2'!H55&gt;0),"Yes",IF(AND('BR1'!$K$2="ACTIVE",'BR1'!H55&gt;0),"Yes",IF(AND('ORIGINAL BUDGET'!$K$2="ACTIVE",'ORIGINAL BUDGET'!H55&gt;0),"Yes",""))))</f>
        <v/>
      </c>
      <c r="W55" s="493"/>
      <c r="X55" s="325" t="str">
        <f>IF(AND('BR3'!$K$2="ACTIVE",'BR3'!J55&gt;0),"Yes",IF(AND('BR2'!$K$2="ACTIVE",'BR2'!J55&gt;0),"Yes",IF(AND('BR1'!$K$2="ACTIVE",'BR1'!J55&gt;0),"Yes",IF(AND('ORIGINAL BUDGET'!$K$2="ACTIVE",'ORIGINAL BUDGET'!J55&gt;0),"Yes",""))))</f>
        <v/>
      </c>
      <c r="Y55" s="493"/>
      <c r="Z55" s="325" t="str">
        <f>IF(AND('BR3'!$K$2="ACTIVE",'BR3'!L55&gt;0),"Yes",IF(AND('BR2'!$K$2="ACTIVE",'BR2'!L55&gt;0),"Yes",IF(AND('BR1'!$K$2="ACTIVE",'BR1'!L55&gt;0),"Yes",IF(AND('ORIGINAL BUDGET'!$K$2="ACTIVE",'ORIGINAL BUDGET'!L55&gt;0),"Yes",""))))</f>
        <v/>
      </c>
      <c r="AA55" s="493"/>
      <c r="AB55" s="325" t="str">
        <f>IF(AND('BR3'!$K$2="ACTIVE",'BR3'!N55&gt;0),"Yes",IF(AND('BR2'!$K$2="ACTIVE",'BR2'!N55&gt;0),"Yes",IF(AND('BR1'!$K$2="ACTIVE",'BR1'!N55&gt;0),"Yes",IF(AND('ORIGINAL BUDGET'!$K$2="ACTIVE",'ORIGINAL BUDGET'!N55&gt;0),"Yes",""))))</f>
        <v/>
      </c>
      <c r="AC55" s="493"/>
      <c r="AD55" s="325" t="str">
        <f>IF(AND('BR3'!$K$2="ACTIVE",'BR3'!P55&gt;0),"Yes",IF(AND('BR2'!$K$2="ACTIVE",'BR2'!P55&gt;0),"Yes",IF(AND('BR1'!$K$2="ACTIVE",'BR1'!P55&gt;0),"Yes",IF(AND('ORIGINAL BUDGET'!$K$2="ACTIVE",'ORIGINAL BUDGET'!P55&gt;0),"Yes",""))))</f>
        <v/>
      </c>
      <c r="AE55" s="493"/>
      <c r="AF55" s="325" t="str">
        <f>IF(AND('BR3'!$K$2="ACTIVE",'BR3'!R55&gt;0),"Yes",IF(AND('BR2'!$K$2="ACTIVE",'BR2'!R55&gt;0),"Yes",IF(AND('BR1'!$K$2="ACTIVE",'BR1'!R55&gt;0),"Yes",IF(AND('ORIGINAL BUDGET'!$K$2="ACTIVE",'ORIGINAL BUDGET'!R55&gt;0),"Yes",""))))</f>
        <v/>
      </c>
      <c r="AG55" s="493"/>
      <c r="AH55" s="493" t="str">
        <f>IF(AND('BR3'!$K$2="ACTIVE",'BR3'!T55&gt;0),"Yes",IF(AND('BR2'!$K$2="ACTIVE",'BR2'!T55&gt;0),"Yes",IF(AND('BR1'!$K$2="ACTIVE",'BR1'!T55&gt;0),"Yes",IF(AND('ORIGINAL BUDGET'!$K$2="ACTIVE",'ORIGINAL BUDGET'!T55&gt;0),"Yes",""))))</f>
        <v/>
      </c>
      <c r="AI55" s="494"/>
      <c r="AJ55" s="218"/>
      <c r="AK55" s="448">
        <f t="shared" si="11"/>
        <v>0</v>
      </c>
      <c r="AL55" s="448">
        <f t="shared" si="12"/>
        <v>0</v>
      </c>
      <c r="AM55" s="448">
        <f t="shared" si="13"/>
        <v>0</v>
      </c>
      <c r="AN55" s="448">
        <f t="shared" si="14"/>
        <v>0</v>
      </c>
      <c r="AO55" s="448">
        <f t="shared" si="15"/>
        <v>0</v>
      </c>
      <c r="AP55" s="448">
        <f t="shared" si="16"/>
        <v>0</v>
      </c>
      <c r="AQ55" s="448">
        <f t="shared" si="17"/>
        <v>0</v>
      </c>
      <c r="AU55" s="220"/>
      <c r="AV55" s="220"/>
      <c r="AW55" s="220"/>
      <c r="AX55" s="220"/>
      <c r="AY55" s="1104"/>
    </row>
    <row r="56" spans="1:51" ht="23.25" customHeight="1">
      <c r="A56" s="122">
        <v>12</v>
      </c>
      <c r="B56" s="273">
        <f>IF($L$2="","",IF($L$2="ORIGINAL",'ORIGINAL BUDGET'!$B56,IF($L$2="BR1",'BR1'!$B56,IF($L$2="BR2",'BR2'!$B56,IF($L$2="BR3",'BR3'!$B56)))))</f>
        <v>0</v>
      </c>
      <c r="C56" s="1028">
        <f>IF($L$2="","",IF($L$2="ORIGINAL",'ORIGINAL BUDGET'!$C56,IF($L$2="BR1",'BR1'!$C56,IF($L$2="BR2",'BR2'!$C56,IF($L$2="BR3",'BR3'!$C56)))))</f>
        <v>0</v>
      </c>
      <c r="D56" s="860" t="str">
        <f t="shared" si="18"/>
        <v/>
      </c>
      <c r="E56" s="404"/>
      <c r="F56" s="589"/>
      <c r="G56" s="845" t="str">
        <f t="shared" si="19"/>
        <v/>
      </c>
      <c r="H56" s="811">
        <f t="shared" si="10"/>
        <v>0</v>
      </c>
      <c r="I56" s="840"/>
      <c r="J56" s="811">
        <f t="shared" si="20"/>
        <v>0</v>
      </c>
      <c r="K56" s="843"/>
      <c r="L56" s="811">
        <f t="shared" si="21"/>
        <v>0</v>
      </c>
      <c r="M56" s="843"/>
      <c r="N56" s="811">
        <f t="shared" si="22"/>
        <v>0</v>
      </c>
      <c r="O56" s="843"/>
      <c r="P56" s="811">
        <f t="shared" si="23"/>
        <v>0</v>
      </c>
      <c r="Q56" s="843"/>
      <c r="R56" s="811">
        <f t="shared" si="24"/>
        <v>0</v>
      </c>
      <c r="S56" s="843"/>
      <c r="T56" s="811">
        <f t="shared" si="25"/>
        <v>0</v>
      </c>
      <c r="U56" s="149"/>
      <c r="V56" s="492" t="str">
        <f>IF(AND('BR3'!$K$2="ACTIVE",'BR3'!H56&gt;0),"Yes",IF(AND('BR2'!$K$2="ACTIVE",'BR2'!H56&gt;0),"Yes",IF(AND('BR1'!$K$2="ACTIVE",'BR1'!H56&gt;0),"Yes",IF(AND('ORIGINAL BUDGET'!$K$2="ACTIVE",'ORIGINAL BUDGET'!H56&gt;0),"Yes",""))))</f>
        <v/>
      </c>
      <c r="W56" s="493"/>
      <c r="X56" s="325" t="str">
        <f>IF(AND('BR3'!$K$2="ACTIVE",'BR3'!J56&gt;0),"Yes",IF(AND('BR2'!$K$2="ACTIVE",'BR2'!J56&gt;0),"Yes",IF(AND('BR1'!$K$2="ACTIVE",'BR1'!J56&gt;0),"Yes",IF(AND('ORIGINAL BUDGET'!$K$2="ACTIVE",'ORIGINAL BUDGET'!J56&gt;0),"Yes",""))))</f>
        <v/>
      </c>
      <c r="Y56" s="493"/>
      <c r="Z56" s="325" t="str">
        <f>IF(AND('BR3'!$K$2="ACTIVE",'BR3'!L56&gt;0),"Yes",IF(AND('BR2'!$K$2="ACTIVE",'BR2'!L56&gt;0),"Yes",IF(AND('BR1'!$K$2="ACTIVE",'BR1'!L56&gt;0),"Yes",IF(AND('ORIGINAL BUDGET'!$K$2="ACTIVE",'ORIGINAL BUDGET'!L56&gt;0),"Yes",""))))</f>
        <v/>
      </c>
      <c r="AA56" s="493"/>
      <c r="AB56" s="325" t="str">
        <f>IF(AND('BR3'!$K$2="ACTIVE",'BR3'!N56&gt;0),"Yes",IF(AND('BR2'!$K$2="ACTIVE",'BR2'!N56&gt;0),"Yes",IF(AND('BR1'!$K$2="ACTIVE",'BR1'!N56&gt;0),"Yes",IF(AND('ORIGINAL BUDGET'!$K$2="ACTIVE",'ORIGINAL BUDGET'!N56&gt;0),"Yes",""))))</f>
        <v/>
      </c>
      <c r="AC56" s="493"/>
      <c r="AD56" s="325" t="str">
        <f>IF(AND('BR3'!$K$2="ACTIVE",'BR3'!P56&gt;0),"Yes",IF(AND('BR2'!$K$2="ACTIVE",'BR2'!P56&gt;0),"Yes",IF(AND('BR1'!$K$2="ACTIVE",'BR1'!P56&gt;0),"Yes",IF(AND('ORIGINAL BUDGET'!$K$2="ACTIVE",'ORIGINAL BUDGET'!P56&gt;0),"Yes",""))))</f>
        <v/>
      </c>
      <c r="AE56" s="493"/>
      <c r="AF56" s="325" t="str">
        <f>IF(AND('BR3'!$K$2="ACTIVE",'BR3'!R56&gt;0),"Yes",IF(AND('BR2'!$K$2="ACTIVE",'BR2'!R56&gt;0),"Yes",IF(AND('BR1'!$K$2="ACTIVE",'BR1'!R56&gt;0),"Yes",IF(AND('ORIGINAL BUDGET'!$K$2="ACTIVE",'ORIGINAL BUDGET'!R56&gt;0),"Yes",""))))</f>
        <v/>
      </c>
      <c r="AG56" s="493"/>
      <c r="AH56" s="493" t="str">
        <f>IF(AND('BR3'!$K$2="ACTIVE",'BR3'!T56&gt;0),"Yes",IF(AND('BR2'!$K$2="ACTIVE",'BR2'!T56&gt;0),"Yes",IF(AND('BR1'!$K$2="ACTIVE",'BR1'!T56&gt;0),"Yes",IF(AND('ORIGINAL BUDGET'!$K$2="ACTIVE",'ORIGINAL BUDGET'!T56&gt;0),"Yes",""))))</f>
        <v/>
      </c>
      <c r="AI56" s="494"/>
      <c r="AJ56" s="218"/>
      <c r="AK56" s="448">
        <f t="shared" si="11"/>
        <v>0</v>
      </c>
      <c r="AL56" s="448">
        <f t="shared" si="12"/>
        <v>0</v>
      </c>
      <c r="AM56" s="448">
        <f t="shared" si="13"/>
        <v>0</v>
      </c>
      <c r="AN56" s="448">
        <f t="shared" si="14"/>
        <v>0</v>
      </c>
      <c r="AO56" s="448">
        <f t="shared" si="15"/>
        <v>0</v>
      </c>
      <c r="AP56" s="448">
        <f t="shared" si="16"/>
        <v>0</v>
      </c>
      <c r="AQ56" s="448">
        <f t="shared" si="17"/>
        <v>0</v>
      </c>
      <c r="AU56" s="220"/>
      <c r="AV56" s="220"/>
      <c r="AW56" s="220"/>
      <c r="AX56" s="220"/>
      <c r="AY56" s="1104"/>
    </row>
    <row r="57" spans="1:51" ht="23.25" customHeight="1">
      <c r="A57" s="122">
        <v>13</v>
      </c>
      <c r="B57" s="273">
        <f>IF($L$2="","",IF($L$2="ORIGINAL",'ORIGINAL BUDGET'!$B57,IF($L$2="BR1",'BR1'!$B57,IF($L$2="BR2",'BR2'!$B57,IF($L$2="BR3",'BR3'!$B57)))))</f>
        <v>0</v>
      </c>
      <c r="C57" s="1028">
        <f>IF($L$2="","",IF($L$2="ORIGINAL",'ORIGINAL BUDGET'!$C57,IF($L$2="BR1",'BR1'!$C57,IF($L$2="BR2",'BR2'!$C57,IF($L$2="BR3",'BR3'!$C57)))))</f>
        <v>0</v>
      </c>
      <c r="D57" s="860" t="str">
        <f t="shared" si="18"/>
        <v/>
      </c>
      <c r="E57" s="404"/>
      <c r="F57" s="589"/>
      <c r="G57" s="845" t="str">
        <f t="shared" si="19"/>
        <v/>
      </c>
      <c r="H57" s="811">
        <f t="shared" si="10"/>
        <v>0</v>
      </c>
      <c r="I57" s="840"/>
      <c r="J57" s="811">
        <f t="shared" si="20"/>
        <v>0</v>
      </c>
      <c r="K57" s="843"/>
      <c r="L57" s="811">
        <f t="shared" si="21"/>
        <v>0</v>
      </c>
      <c r="M57" s="843"/>
      <c r="N57" s="811">
        <f t="shared" si="22"/>
        <v>0</v>
      </c>
      <c r="O57" s="843"/>
      <c r="P57" s="811">
        <f t="shared" si="23"/>
        <v>0</v>
      </c>
      <c r="Q57" s="843"/>
      <c r="R57" s="811">
        <f t="shared" si="24"/>
        <v>0</v>
      </c>
      <c r="S57" s="843"/>
      <c r="T57" s="811">
        <f t="shared" si="25"/>
        <v>0</v>
      </c>
      <c r="U57" s="149"/>
      <c r="V57" s="492" t="str">
        <f>IF(AND('BR3'!$K$2="ACTIVE",'BR3'!H57&gt;0),"Yes",IF(AND('BR2'!$K$2="ACTIVE",'BR2'!H57&gt;0),"Yes",IF(AND('BR1'!$K$2="ACTIVE",'BR1'!H57&gt;0),"Yes",IF(AND('ORIGINAL BUDGET'!$K$2="ACTIVE",'ORIGINAL BUDGET'!H57&gt;0),"Yes",""))))</f>
        <v/>
      </c>
      <c r="W57" s="493"/>
      <c r="X57" s="325" t="str">
        <f>IF(AND('BR3'!$K$2="ACTIVE",'BR3'!J57&gt;0),"Yes",IF(AND('BR2'!$K$2="ACTIVE",'BR2'!J57&gt;0),"Yes",IF(AND('BR1'!$K$2="ACTIVE",'BR1'!J57&gt;0),"Yes",IF(AND('ORIGINAL BUDGET'!$K$2="ACTIVE",'ORIGINAL BUDGET'!J57&gt;0),"Yes",""))))</f>
        <v/>
      </c>
      <c r="Y57" s="493"/>
      <c r="Z57" s="325" t="str">
        <f>IF(AND('BR3'!$K$2="ACTIVE",'BR3'!L57&gt;0),"Yes",IF(AND('BR2'!$K$2="ACTIVE",'BR2'!L57&gt;0),"Yes",IF(AND('BR1'!$K$2="ACTIVE",'BR1'!L57&gt;0),"Yes",IF(AND('ORIGINAL BUDGET'!$K$2="ACTIVE",'ORIGINAL BUDGET'!L57&gt;0),"Yes",""))))</f>
        <v/>
      </c>
      <c r="AA57" s="493"/>
      <c r="AB57" s="325" t="str">
        <f>IF(AND('BR3'!$K$2="ACTIVE",'BR3'!N57&gt;0),"Yes",IF(AND('BR2'!$K$2="ACTIVE",'BR2'!N57&gt;0),"Yes",IF(AND('BR1'!$K$2="ACTIVE",'BR1'!N57&gt;0),"Yes",IF(AND('ORIGINAL BUDGET'!$K$2="ACTIVE",'ORIGINAL BUDGET'!N57&gt;0),"Yes",""))))</f>
        <v/>
      </c>
      <c r="AC57" s="493"/>
      <c r="AD57" s="325" t="str">
        <f>IF(AND('BR3'!$K$2="ACTIVE",'BR3'!P57&gt;0),"Yes",IF(AND('BR2'!$K$2="ACTIVE",'BR2'!P57&gt;0),"Yes",IF(AND('BR1'!$K$2="ACTIVE",'BR1'!P57&gt;0),"Yes",IF(AND('ORIGINAL BUDGET'!$K$2="ACTIVE",'ORIGINAL BUDGET'!P57&gt;0),"Yes",""))))</f>
        <v/>
      </c>
      <c r="AE57" s="493"/>
      <c r="AF57" s="325" t="str">
        <f>IF(AND('BR3'!$K$2="ACTIVE",'BR3'!R57&gt;0),"Yes",IF(AND('BR2'!$K$2="ACTIVE",'BR2'!R57&gt;0),"Yes",IF(AND('BR1'!$K$2="ACTIVE",'BR1'!R57&gt;0),"Yes",IF(AND('ORIGINAL BUDGET'!$K$2="ACTIVE",'ORIGINAL BUDGET'!R57&gt;0),"Yes",""))))</f>
        <v/>
      </c>
      <c r="AG57" s="493"/>
      <c r="AH57" s="493" t="str">
        <f>IF(AND('BR3'!$K$2="ACTIVE",'BR3'!T57&gt;0),"Yes",IF(AND('BR2'!$K$2="ACTIVE",'BR2'!T57&gt;0),"Yes",IF(AND('BR1'!$K$2="ACTIVE",'BR1'!T57&gt;0),"Yes",IF(AND('ORIGINAL BUDGET'!$K$2="ACTIVE",'ORIGINAL BUDGET'!T57&gt;0),"Yes",""))))</f>
        <v/>
      </c>
      <c r="AI57" s="494"/>
      <c r="AJ57" s="218"/>
      <c r="AK57" s="448">
        <f t="shared" si="11"/>
        <v>0</v>
      </c>
      <c r="AL57" s="448">
        <f t="shared" si="12"/>
        <v>0</v>
      </c>
      <c r="AM57" s="448">
        <f t="shared" si="13"/>
        <v>0</v>
      </c>
      <c r="AN57" s="448">
        <f t="shared" si="14"/>
        <v>0</v>
      </c>
      <c r="AO57" s="448">
        <f t="shared" si="15"/>
        <v>0</v>
      </c>
      <c r="AP57" s="448">
        <f t="shared" si="16"/>
        <v>0</v>
      </c>
      <c r="AQ57" s="448">
        <f t="shared" si="17"/>
        <v>0</v>
      </c>
      <c r="AU57" s="220"/>
      <c r="AV57" s="220"/>
      <c r="AW57" s="220"/>
      <c r="AX57" s="220"/>
      <c r="AY57" s="1104"/>
    </row>
    <row r="58" spans="1:51" ht="23.25" customHeight="1">
      <c r="A58" s="122">
        <v>14</v>
      </c>
      <c r="B58" s="273">
        <f>IF($L$2="","",IF($L$2="ORIGINAL",'ORIGINAL BUDGET'!$B58,IF($L$2="BR1",'BR1'!$B58,IF($L$2="BR2",'BR2'!$B58,IF($L$2="BR3",'BR3'!$B58)))))</f>
        <v>0</v>
      </c>
      <c r="C58" s="1028">
        <f>IF($L$2="","",IF($L$2="ORIGINAL",'ORIGINAL BUDGET'!$C58,IF($L$2="BR1",'BR1'!$C58,IF($L$2="BR2",'BR2'!$C58,IF($L$2="BR3",'BR3'!$C58)))))</f>
        <v>0</v>
      </c>
      <c r="D58" s="860" t="str">
        <f t="shared" si="18"/>
        <v/>
      </c>
      <c r="E58" s="404"/>
      <c r="F58" s="589"/>
      <c r="G58" s="845" t="str">
        <f t="shared" si="19"/>
        <v/>
      </c>
      <c r="H58" s="811">
        <f t="shared" si="10"/>
        <v>0</v>
      </c>
      <c r="I58" s="840"/>
      <c r="J58" s="811">
        <f t="shared" si="20"/>
        <v>0</v>
      </c>
      <c r="K58" s="843"/>
      <c r="L58" s="811">
        <f t="shared" si="21"/>
        <v>0</v>
      </c>
      <c r="M58" s="843"/>
      <c r="N58" s="811">
        <f t="shared" si="22"/>
        <v>0</v>
      </c>
      <c r="O58" s="843"/>
      <c r="P58" s="811">
        <f t="shared" si="23"/>
        <v>0</v>
      </c>
      <c r="Q58" s="843"/>
      <c r="R58" s="811">
        <f t="shared" si="24"/>
        <v>0</v>
      </c>
      <c r="S58" s="843"/>
      <c r="T58" s="811">
        <f t="shared" si="25"/>
        <v>0</v>
      </c>
      <c r="U58" s="149"/>
      <c r="V58" s="492" t="str">
        <f>IF(AND('BR3'!$K$2="ACTIVE",'BR3'!H58&gt;0),"Yes",IF(AND('BR2'!$K$2="ACTIVE",'BR2'!H58&gt;0),"Yes",IF(AND('BR1'!$K$2="ACTIVE",'BR1'!H58&gt;0),"Yes",IF(AND('ORIGINAL BUDGET'!$K$2="ACTIVE",'ORIGINAL BUDGET'!H58&gt;0),"Yes",""))))</f>
        <v/>
      </c>
      <c r="W58" s="493"/>
      <c r="X58" s="325" t="str">
        <f>IF(AND('BR3'!$K$2="ACTIVE",'BR3'!J58&gt;0),"Yes",IF(AND('BR2'!$K$2="ACTIVE",'BR2'!J58&gt;0),"Yes",IF(AND('BR1'!$K$2="ACTIVE",'BR1'!J58&gt;0),"Yes",IF(AND('ORIGINAL BUDGET'!$K$2="ACTIVE",'ORIGINAL BUDGET'!J58&gt;0),"Yes",""))))</f>
        <v/>
      </c>
      <c r="Y58" s="493"/>
      <c r="Z58" s="325" t="str">
        <f>IF(AND('BR3'!$K$2="ACTIVE",'BR3'!L58&gt;0),"Yes",IF(AND('BR2'!$K$2="ACTIVE",'BR2'!L58&gt;0),"Yes",IF(AND('BR1'!$K$2="ACTIVE",'BR1'!L58&gt;0),"Yes",IF(AND('ORIGINAL BUDGET'!$K$2="ACTIVE",'ORIGINAL BUDGET'!L58&gt;0),"Yes",""))))</f>
        <v/>
      </c>
      <c r="AA58" s="493"/>
      <c r="AB58" s="325" t="str">
        <f>IF(AND('BR3'!$K$2="ACTIVE",'BR3'!N58&gt;0),"Yes",IF(AND('BR2'!$K$2="ACTIVE",'BR2'!N58&gt;0),"Yes",IF(AND('BR1'!$K$2="ACTIVE",'BR1'!N58&gt;0),"Yes",IF(AND('ORIGINAL BUDGET'!$K$2="ACTIVE",'ORIGINAL BUDGET'!N58&gt;0),"Yes",""))))</f>
        <v/>
      </c>
      <c r="AC58" s="493"/>
      <c r="AD58" s="325" t="str">
        <f>IF(AND('BR3'!$K$2="ACTIVE",'BR3'!P58&gt;0),"Yes",IF(AND('BR2'!$K$2="ACTIVE",'BR2'!P58&gt;0),"Yes",IF(AND('BR1'!$K$2="ACTIVE",'BR1'!P58&gt;0),"Yes",IF(AND('ORIGINAL BUDGET'!$K$2="ACTIVE",'ORIGINAL BUDGET'!P58&gt;0),"Yes",""))))</f>
        <v/>
      </c>
      <c r="AE58" s="493"/>
      <c r="AF58" s="325" t="str">
        <f>IF(AND('BR3'!$K$2="ACTIVE",'BR3'!R58&gt;0),"Yes",IF(AND('BR2'!$K$2="ACTIVE",'BR2'!R58&gt;0),"Yes",IF(AND('BR1'!$K$2="ACTIVE",'BR1'!R58&gt;0),"Yes",IF(AND('ORIGINAL BUDGET'!$K$2="ACTIVE",'ORIGINAL BUDGET'!R58&gt;0),"Yes",""))))</f>
        <v/>
      </c>
      <c r="AG58" s="493"/>
      <c r="AH58" s="493" t="str">
        <f>IF(AND('BR3'!$K$2="ACTIVE",'BR3'!T58&gt;0),"Yes",IF(AND('BR2'!$K$2="ACTIVE",'BR2'!T58&gt;0),"Yes",IF(AND('BR1'!$K$2="ACTIVE",'BR1'!T58&gt;0),"Yes",IF(AND('ORIGINAL BUDGET'!$K$2="ACTIVE",'ORIGINAL BUDGET'!T58&gt;0),"Yes",""))))</f>
        <v/>
      </c>
      <c r="AI58" s="494"/>
      <c r="AJ58" s="218"/>
      <c r="AK58" s="448">
        <f t="shared" si="11"/>
        <v>0</v>
      </c>
      <c r="AL58" s="448">
        <f t="shared" si="12"/>
        <v>0</v>
      </c>
      <c r="AM58" s="448">
        <f t="shared" si="13"/>
        <v>0</v>
      </c>
      <c r="AN58" s="448">
        <f t="shared" si="14"/>
        <v>0</v>
      </c>
      <c r="AO58" s="448">
        <f t="shared" si="15"/>
        <v>0</v>
      </c>
      <c r="AP58" s="448">
        <f t="shared" si="16"/>
        <v>0</v>
      </c>
      <c r="AQ58" s="448">
        <f t="shared" si="17"/>
        <v>0</v>
      </c>
      <c r="AU58" s="220"/>
      <c r="AV58" s="220"/>
      <c r="AW58" s="220"/>
      <c r="AX58" s="220"/>
      <c r="AY58" s="1104"/>
    </row>
    <row r="59" spans="1:51" ht="23.25" customHeight="1" thickBot="1">
      <c r="A59" s="122">
        <v>15</v>
      </c>
      <c r="B59" s="273">
        <f>IF($L$2="","",IF($L$2="ORIGINAL",'ORIGINAL BUDGET'!$B59,IF($L$2="BR1",'BR1'!$B59,IF($L$2="BR2",'BR2'!$B59,IF($L$2="BR3",'BR3'!$B59)))))</f>
        <v>0</v>
      </c>
      <c r="C59" s="1028">
        <f>IF($L$2="","",IF($L$2="ORIGINAL",'ORIGINAL BUDGET'!$C59,IF($L$2="BR1",'BR1'!$C59,IF($L$2="BR2",'BR2'!$C59,IF($L$2="BR3",'BR3'!$C59)))))</f>
        <v>0</v>
      </c>
      <c r="D59" s="860" t="str">
        <f t="shared" si="18"/>
        <v/>
      </c>
      <c r="E59" s="404"/>
      <c r="F59" s="589"/>
      <c r="G59" s="845" t="str">
        <f t="shared" si="19"/>
        <v/>
      </c>
      <c r="H59" s="811">
        <f t="shared" si="10"/>
        <v>0</v>
      </c>
      <c r="I59" s="840"/>
      <c r="J59" s="811">
        <f t="shared" si="20"/>
        <v>0</v>
      </c>
      <c r="K59" s="843"/>
      <c r="L59" s="811">
        <f t="shared" si="21"/>
        <v>0</v>
      </c>
      <c r="M59" s="843"/>
      <c r="N59" s="811">
        <f t="shared" si="22"/>
        <v>0</v>
      </c>
      <c r="O59" s="843"/>
      <c r="P59" s="811">
        <f t="shared" si="23"/>
        <v>0</v>
      </c>
      <c r="Q59" s="843"/>
      <c r="R59" s="811">
        <f t="shared" si="24"/>
        <v>0</v>
      </c>
      <c r="S59" s="843"/>
      <c r="T59" s="811">
        <f t="shared" si="25"/>
        <v>0</v>
      </c>
      <c r="U59" s="149"/>
      <c r="V59" s="492" t="str">
        <f>IF(AND('BR3'!$K$2="ACTIVE",'BR3'!H59&gt;0),"Yes",IF(AND('BR2'!$K$2="ACTIVE",'BR2'!H59&gt;0),"Yes",IF(AND('BR1'!$K$2="ACTIVE",'BR1'!H59&gt;0),"Yes",IF(AND('ORIGINAL BUDGET'!$K$2="ACTIVE",'ORIGINAL BUDGET'!H59&gt;0),"Yes",""))))</f>
        <v/>
      </c>
      <c r="W59" s="493"/>
      <c r="X59" s="325" t="str">
        <f>IF(AND('BR3'!$K$2="ACTIVE",'BR3'!J59&gt;0),"Yes",IF(AND('BR2'!$K$2="ACTIVE",'BR2'!J59&gt;0),"Yes",IF(AND('BR1'!$K$2="ACTIVE",'BR1'!J59&gt;0),"Yes",IF(AND('ORIGINAL BUDGET'!$K$2="ACTIVE",'ORIGINAL BUDGET'!J59&gt;0),"Yes",""))))</f>
        <v/>
      </c>
      <c r="Y59" s="493"/>
      <c r="Z59" s="325" t="str">
        <f>IF(AND('BR3'!$K$2="ACTIVE",'BR3'!L59&gt;0),"Yes",IF(AND('BR2'!$K$2="ACTIVE",'BR2'!L59&gt;0),"Yes",IF(AND('BR1'!$K$2="ACTIVE",'BR1'!L59&gt;0),"Yes",IF(AND('ORIGINAL BUDGET'!$K$2="ACTIVE",'ORIGINAL BUDGET'!L59&gt;0),"Yes",""))))</f>
        <v/>
      </c>
      <c r="AA59" s="493"/>
      <c r="AB59" s="325" t="str">
        <f>IF(AND('BR3'!$K$2="ACTIVE",'BR3'!N59&gt;0),"Yes",IF(AND('BR2'!$K$2="ACTIVE",'BR2'!N59&gt;0),"Yes",IF(AND('BR1'!$K$2="ACTIVE",'BR1'!N59&gt;0),"Yes",IF(AND('ORIGINAL BUDGET'!$K$2="ACTIVE",'ORIGINAL BUDGET'!N59&gt;0),"Yes",""))))</f>
        <v/>
      </c>
      <c r="AC59" s="493"/>
      <c r="AD59" s="325" t="str">
        <f>IF(AND('BR3'!$K$2="ACTIVE",'BR3'!P59&gt;0),"Yes",IF(AND('BR2'!$K$2="ACTIVE",'BR2'!P59&gt;0),"Yes",IF(AND('BR1'!$K$2="ACTIVE",'BR1'!P59&gt;0),"Yes",IF(AND('ORIGINAL BUDGET'!$K$2="ACTIVE",'ORIGINAL BUDGET'!P59&gt;0),"Yes",""))))</f>
        <v/>
      </c>
      <c r="AE59" s="493"/>
      <c r="AF59" s="325" t="str">
        <f>IF(AND('BR3'!$K$2="ACTIVE",'BR3'!R59&gt;0),"Yes",IF(AND('BR2'!$K$2="ACTIVE",'BR2'!R59&gt;0),"Yes",IF(AND('BR1'!$K$2="ACTIVE",'BR1'!R59&gt;0),"Yes",IF(AND('ORIGINAL BUDGET'!$K$2="ACTIVE",'ORIGINAL BUDGET'!R59&gt;0),"Yes",""))))</f>
        <v/>
      </c>
      <c r="AG59" s="493"/>
      <c r="AH59" s="493" t="str">
        <f>IF(AND('BR3'!$K$2="ACTIVE",'BR3'!T59&gt;0),"Yes",IF(AND('BR2'!$K$2="ACTIVE",'BR2'!T59&gt;0),"Yes",IF(AND('BR1'!$K$2="ACTIVE",'BR1'!T59&gt;0),"Yes",IF(AND('ORIGINAL BUDGET'!$K$2="ACTIVE",'ORIGINAL BUDGET'!T59&gt;0),"Yes",""))))</f>
        <v/>
      </c>
      <c r="AI59" s="494"/>
      <c r="AJ59" s="218"/>
      <c r="AK59" s="448">
        <f t="shared" si="11"/>
        <v>0</v>
      </c>
      <c r="AL59" s="448">
        <f t="shared" si="12"/>
        <v>0</v>
      </c>
      <c r="AM59" s="448">
        <f t="shared" si="13"/>
        <v>0</v>
      </c>
      <c r="AN59" s="448">
        <f t="shared" si="14"/>
        <v>0</v>
      </c>
      <c r="AO59" s="448">
        <f t="shared" si="15"/>
        <v>0</v>
      </c>
      <c r="AP59" s="448">
        <f t="shared" si="16"/>
        <v>0</v>
      </c>
      <c r="AQ59" s="448">
        <f t="shared" si="17"/>
        <v>0</v>
      </c>
      <c r="AU59" s="220"/>
      <c r="AV59" s="220"/>
      <c r="AW59" s="220"/>
      <c r="AX59" s="220"/>
      <c r="AY59" s="1104"/>
    </row>
    <row r="60" spans="1:51" ht="23.25" hidden="1" customHeight="1">
      <c r="A60" s="122">
        <v>16</v>
      </c>
      <c r="B60" s="273">
        <f>IF($L$2="","",IF($L$2="ORIGINAL",'ORIGINAL BUDGET'!$B60,IF($L$2="BR1",'BR1'!$B60,IF($L$2="BR2",'BR2'!$B60,IF($L$2="BR3",'BR3'!$B60)))))</f>
        <v>0</v>
      </c>
      <c r="C60" s="1028">
        <f>IF($L$2="","",IF($L$2="ORIGINAL",'ORIGINAL BUDGET'!$C60,IF($L$2="BR1",'BR1'!$C60,IF($L$2="BR2",'BR2'!$C60,IF($L$2="BR3",'BR3'!$C60)))))</f>
        <v>0</v>
      </c>
      <c r="D60" s="860" t="str">
        <f t="shared" si="18"/>
        <v/>
      </c>
      <c r="E60" s="404"/>
      <c r="F60" s="589"/>
      <c r="G60" s="845" t="str">
        <f t="shared" si="19"/>
        <v/>
      </c>
      <c r="H60" s="811">
        <f t="shared" si="10"/>
        <v>0</v>
      </c>
      <c r="I60" s="840"/>
      <c r="J60" s="811">
        <f t="shared" si="20"/>
        <v>0</v>
      </c>
      <c r="K60" s="843"/>
      <c r="L60" s="811">
        <f t="shared" si="21"/>
        <v>0</v>
      </c>
      <c r="M60" s="843"/>
      <c r="N60" s="811">
        <f t="shared" si="22"/>
        <v>0</v>
      </c>
      <c r="O60" s="843"/>
      <c r="P60" s="811">
        <f t="shared" si="23"/>
        <v>0</v>
      </c>
      <c r="Q60" s="843"/>
      <c r="R60" s="811">
        <f t="shared" si="24"/>
        <v>0</v>
      </c>
      <c r="S60" s="843"/>
      <c r="T60" s="811">
        <f t="shared" si="25"/>
        <v>0</v>
      </c>
      <c r="U60" s="149"/>
      <c r="V60" s="492" t="str">
        <f>IF(AND('BR3'!$K$2="ACTIVE",'BR3'!H60&gt;0),"Yes",IF(AND('BR2'!$K$2="ACTIVE",'BR2'!H60&gt;0),"Yes",IF(AND('BR1'!$K$2="ACTIVE",'BR1'!H60&gt;0),"Yes",IF(AND('ORIGINAL BUDGET'!$K$2="ACTIVE",'ORIGINAL BUDGET'!H60&gt;0),"Yes",""))))</f>
        <v/>
      </c>
      <c r="W60" s="493"/>
      <c r="X60" s="325" t="str">
        <f>IF(AND('BR3'!$K$2="ACTIVE",'BR3'!J60&gt;0),"Yes",IF(AND('BR2'!$K$2="ACTIVE",'BR2'!J60&gt;0),"Yes",IF(AND('BR1'!$K$2="ACTIVE",'BR1'!J60&gt;0),"Yes",IF(AND('ORIGINAL BUDGET'!$K$2="ACTIVE",'ORIGINAL BUDGET'!J60&gt;0),"Yes",""))))</f>
        <v/>
      </c>
      <c r="Y60" s="493"/>
      <c r="Z60" s="325" t="str">
        <f>IF(AND('BR3'!$K$2="ACTIVE",'BR3'!L60&gt;0),"Yes",IF(AND('BR2'!$K$2="ACTIVE",'BR2'!L60&gt;0),"Yes",IF(AND('BR1'!$K$2="ACTIVE",'BR1'!L60&gt;0),"Yes",IF(AND('ORIGINAL BUDGET'!$K$2="ACTIVE",'ORIGINAL BUDGET'!L60&gt;0),"Yes",""))))</f>
        <v/>
      </c>
      <c r="AA60" s="493"/>
      <c r="AB60" s="325" t="str">
        <f>IF(AND('BR3'!$K$2="ACTIVE",'BR3'!N60&gt;0),"Yes",IF(AND('BR2'!$K$2="ACTIVE",'BR2'!N60&gt;0),"Yes",IF(AND('BR1'!$K$2="ACTIVE",'BR1'!N60&gt;0),"Yes",IF(AND('ORIGINAL BUDGET'!$K$2="ACTIVE",'ORIGINAL BUDGET'!N60&gt;0),"Yes",""))))</f>
        <v/>
      </c>
      <c r="AC60" s="493"/>
      <c r="AD60" s="325" t="str">
        <f>IF(AND('BR3'!$K$2="ACTIVE",'BR3'!P60&gt;0),"Yes",IF(AND('BR2'!$K$2="ACTIVE",'BR2'!P60&gt;0),"Yes",IF(AND('BR1'!$K$2="ACTIVE",'BR1'!P60&gt;0),"Yes",IF(AND('ORIGINAL BUDGET'!$K$2="ACTIVE",'ORIGINAL BUDGET'!P60&gt;0),"Yes",""))))</f>
        <v/>
      </c>
      <c r="AE60" s="493"/>
      <c r="AF60" s="325" t="str">
        <f>IF(AND('BR3'!$K$2="ACTIVE",'BR3'!R60&gt;0),"Yes",IF(AND('BR2'!$K$2="ACTIVE",'BR2'!R60&gt;0),"Yes",IF(AND('BR1'!$K$2="ACTIVE",'BR1'!R60&gt;0),"Yes",IF(AND('ORIGINAL BUDGET'!$K$2="ACTIVE",'ORIGINAL BUDGET'!R60&gt;0),"Yes",""))))</f>
        <v/>
      </c>
      <c r="AG60" s="493"/>
      <c r="AH60" s="493" t="str">
        <f>IF(AND('BR3'!$K$2="ACTIVE",'BR3'!T60&gt;0),"Yes",IF(AND('BR2'!$K$2="ACTIVE",'BR2'!T60&gt;0),"Yes",IF(AND('BR1'!$K$2="ACTIVE",'BR1'!T60&gt;0),"Yes",IF(AND('ORIGINAL BUDGET'!$K$2="ACTIVE",'ORIGINAL BUDGET'!T60&gt;0),"Yes",""))))</f>
        <v/>
      </c>
      <c r="AI60" s="494"/>
      <c r="AJ60" s="218"/>
      <c r="AK60" s="448">
        <f t="shared" si="11"/>
        <v>0</v>
      </c>
      <c r="AL60" s="448">
        <f t="shared" si="12"/>
        <v>0</v>
      </c>
      <c r="AM60" s="448">
        <f t="shared" si="13"/>
        <v>0</v>
      </c>
      <c r="AN60" s="448">
        <f t="shared" si="14"/>
        <v>0</v>
      </c>
      <c r="AO60" s="448">
        <f t="shared" si="15"/>
        <v>0</v>
      </c>
      <c r="AP60" s="448">
        <f t="shared" si="16"/>
        <v>0</v>
      </c>
      <c r="AQ60" s="448">
        <f t="shared" si="17"/>
        <v>0</v>
      </c>
      <c r="AU60" s="220"/>
      <c r="AV60" s="220"/>
      <c r="AW60" s="220"/>
      <c r="AX60" s="220"/>
      <c r="AY60" s="1104"/>
    </row>
    <row r="61" spans="1:51" ht="23.25" hidden="1" customHeight="1">
      <c r="A61" s="124">
        <v>17</v>
      </c>
      <c r="B61" s="273">
        <f>IF($L$2="","",IF($L$2="ORIGINAL",'ORIGINAL BUDGET'!$B61,IF($L$2="BR1",'BR1'!$B61,IF($L$2="BR2",'BR2'!$B61,IF($L$2="BR3",'BR3'!$B61)))))</f>
        <v>0</v>
      </c>
      <c r="C61" s="1028">
        <f>IF($L$2="","",IF($L$2="ORIGINAL",'ORIGINAL BUDGET'!$C61,IF($L$2="BR1",'BR1'!$C61,IF($L$2="BR2",'BR2'!$C61,IF($L$2="BR3",'BR3'!$C61)))))</f>
        <v>0</v>
      </c>
      <c r="D61" s="860" t="str">
        <f t="shared" si="18"/>
        <v/>
      </c>
      <c r="E61" s="404"/>
      <c r="F61" s="589"/>
      <c r="G61" s="845" t="str">
        <f t="shared" si="19"/>
        <v/>
      </c>
      <c r="H61" s="811">
        <f t="shared" si="10"/>
        <v>0</v>
      </c>
      <c r="I61" s="840"/>
      <c r="J61" s="811">
        <f t="shared" si="20"/>
        <v>0</v>
      </c>
      <c r="K61" s="843"/>
      <c r="L61" s="811">
        <f t="shared" si="21"/>
        <v>0</v>
      </c>
      <c r="M61" s="843"/>
      <c r="N61" s="811">
        <f t="shared" si="22"/>
        <v>0</v>
      </c>
      <c r="O61" s="843"/>
      <c r="P61" s="811">
        <f t="shared" si="23"/>
        <v>0</v>
      </c>
      <c r="Q61" s="843"/>
      <c r="R61" s="811">
        <f t="shared" si="24"/>
        <v>0</v>
      </c>
      <c r="S61" s="843"/>
      <c r="T61" s="811">
        <f t="shared" si="25"/>
        <v>0</v>
      </c>
      <c r="U61" s="149"/>
      <c r="V61" s="492" t="str">
        <f>IF(AND('BR3'!$K$2="ACTIVE",'BR3'!H61&gt;0),"Yes",IF(AND('BR2'!$K$2="ACTIVE",'BR2'!H61&gt;0),"Yes",IF(AND('BR1'!$K$2="ACTIVE",'BR1'!H61&gt;0),"Yes",IF(AND('ORIGINAL BUDGET'!$K$2="ACTIVE",'ORIGINAL BUDGET'!H61&gt;0),"Yes",""))))</f>
        <v/>
      </c>
      <c r="W61" s="493"/>
      <c r="X61" s="325" t="str">
        <f>IF(AND('BR3'!$K$2="ACTIVE",'BR3'!J61&gt;0),"Yes",IF(AND('BR2'!$K$2="ACTIVE",'BR2'!J61&gt;0),"Yes",IF(AND('BR1'!$K$2="ACTIVE",'BR1'!J61&gt;0),"Yes",IF(AND('ORIGINAL BUDGET'!$K$2="ACTIVE",'ORIGINAL BUDGET'!J61&gt;0),"Yes",""))))</f>
        <v/>
      </c>
      <c r="Y61" s="493"/>
      <c r="Z61" s="325" t="str">
        <f>IF(AND('BR3'!$K$2="ACTIVE",'BR3'!L61&gt;0),"Yes",IF(AND('BR2'!$K$2="ACTIVE",'BR2'!L61&gt;0),"Yes",IF(AND('BR1'!$K$2="ACTIVE",'BR1'!L61&gt;0),"Yes",IF(AND('ORIGINAL BUDGET'!$K$2="ACTIVE",'ORIGINAL BUDGET'!L61&gt;0),"Yes",""))))</f>
        <v/>
      </c>
      <c r="AA61" s="493"/>
      <c r="AB61" s="325" t="str">
        <f>IF(AND('BR3'!$K$2="ACTIVE",'BR3'!N61&gt;0),"Yes",IF(AND('BR2'!$K$2="ACTIVE",'BR2'!N61&gt;0),"Yes",IF(AND('BR1'!$K$2="ACTIVE",'BR1'!N61&gt;0),"Yes",IF(AND('ORIGINAL BUDGET'!$K$2="ACTIVE",'ORIGINAL BUDGET'!N61&gt;0),"Yes",""))))</f>
        <v/>
      </c>
      <c r="AC61" s="493"/>
      <c r="AD61" s="325" t="str">
        <f>IF(AND('BR3'!$K$2="ACTIVE",'BR3'!P61&gt;0),"Yes",IF(AND('BR2'!$K$2="ACTIVE",'BR2'!P61&gt;0),"Yes",IF(AND('BR1'!$K$2="ACTIVE",'BR1'!P61&gt;0),"Yes",IF(AND('ORIGINAL BUDGET'!$K$2="ACTIVE",'ORIGINAL BUDGET'!P61&gt;0),"Yes",""))))</f>
        <v/>
      </c>
      <c r="AE61" s="493"/>
      <c r="AF61" s="325" t="str">
        <f>IF(AND('BR3'!$K$2="ACTIVE",'BR3'!R61&gt;0),"Yes",IF(AND('BR2'!$K$2="ACTIVE",'BR2'!R61&gt;0),"Yes",IF(AND('BR1'!$K$2="ACTIVE",'BR1'!R61&gt;0),"Yes",IF(AND('ORIGINAL BUDGET'!$K$2="ACTIVE",'ORIGINAL BUDGET'!R61&gt;0),"Yes",""))))</f>
        <v/>
      </c>
      <c r="AG61" s="493"/>
      <c r="AH61" s="493" t="str">
        <f>IF(AND('BR3'!$K$2="ACTIVE",'BR3'!T61&gt;0),"Yes",IF(AND('BR2'!$K$2="ACTIVE",'BR2'!T61&gt;0),"Yes",IF(AND('BR1'!$K$2="ACTIVE",'BR1'!T61&gt;0),"Yes",IF(AND('ORIGINAL BUDGET'!$K$2="ACTIVE",'ORIGINAL BUDGET'!T61&gt;0),"Yes",""))))</f>
        <v/>
      </c>
      <c r="AI61" s="494"/>
      <c r="AJ61" s="218"/>
      <c r="AK61" s="448">
        <f t="shared" si="11"/>
        <v>0</v>
      </c>
      <c r="AL61" s="448">
        <f t="shared" si="12"/>
        <v>0</v>
      </c>
      <c r="AM61" s="448">
        <f t="shared" si="13"/>
        <v>0</v>
      </c>
      <c r="AN61" s="448">
        <f t="shared" si="14"/>
        <v>0</v>
      </c>
      <c r="AO61" s="448">
        <f t="shared" si="15"/>
        <v>0</v>
      </c>
      <c r="AP61" s="448">
        <f t="shared" si="16"/>
        <v>0</v>
      </c>
      <c r="AQ61" s="448">
        <f t="shared" si="17"/>
        <v>0</v>
      </c>
      <c r="AU61" s="220"/>
      <c r="AV61" s="220"/>
      <c r="AW61" s="220"/>
      <c r="AX61" s="220"/>
      <c r="AY61" s="1104"/>
    </row>
    <row r="62" spans="1:51" ht="23.25" hidden="1" customHeight="1">
      <c r="A62" s="122">
        <v>18</v>
      </c>
      <c r="B62" s="273">
        <f>IF($L$2="","",IF($L$2="ORIGINAL",'ORIGINAL BUDGET'!$B62,IF($L$2="BR1",'BR1'!$B62,IF($L$2="BR2",'BR2'!$B62,IF($L$2="BR3",'BR3'!$B62)))))</f>
        <v>0</v>
      </c>
      <c r="C62" s="1028">
        <f>IF($L$2="","",IF($L$2="ORIGINAL",'ORIGINAL BUDGET'!$C62,IF($L$2="BR1",'BR1'!$C62,IF($L$2="BR2",'BR2'!$C62,IF($L$2="BR3",'BR3'!$C62)))))</f>
        <v>0</v>
      </c>
      <c r="D62" s="860" t="str">
        <f t="shared" si="18"/>
        <v/>
      </c>
      <c r="E62" s="404"/>
      <c r="F62" s="589"/>
      <c r="G62" s="845" t="str">
        <f t="shared" si="19"/>
        <v/>
      </c>
      <c r="H62" s="811">
        <f t="shared" si="10"/>
        <v>0</v>
      </c>
      <c r="I62" s="840"/>
      <c r="J62" s="811">
        <f t="shared" si="20"/>
        <v>0</v>
      </c>
      <c r="K62" s="843"/>
      <c r="L62" s="811">
        <f t="shared" si="21"/>
        <v>0</v>
      </c>
      <c r="M62" s="843"/>
      <c r="N62" s="811">
        <f t="shared" si="22"/>
        <v>0</v>
      </c>
      <c r="O62" s="843"/>
      <c r="P62" s="811">
        <f t="shared" si="23"/>
        <v>0</v>
      </c>
      <c r="Q62" s="843"/>
      <c r="R62" s="811">
        <f t="shared" si="24"/>
        <v>0</v>
      </c>
      <c r="S62" s="843"/>
      <c r="T62" s="811">
        <f t="shared" si="25"/>
        <v>0</v>
      </c>
      <c r="U62" s="149"/>
      <c r="V62" s="492" t="str">
        <f>IF(AND('BR3'!$K$2="ACTIVE",'BR3'!H62&gt;0),"Yes",IF(AND('BR2'!$K$2="ACTIVE",'BR2'!H62&gt;0),"Yes",IF(AND('BR1'!$K$2="ACTIVE",'BR1'!H62&gt;0),"Yes",IF(AND('ORIGINAL BUDGET'!$K$2="ACTIVE",'ORIGINAL BUDGET'!H62&gt;0),"Yes",""))))</f>
        <v/>
      </c>
      <c r="W62" s="493"/>
      <c r="X62" s="325" t="str">
        <f>IF(AND('BR3'!$K$2="ACTIVE",'BR3'!J62&gt;0),"Yes",IF(AND('BR2'!$K$2="ACTIVE",'BR2'!J62&gt;0),"Yes",IF(AND('BR1'!$K$2="ACTIVE",'BR1'!J62&gt;0),"Yes",IF(AND('ORIGINAL BUDGET'!$K$2="ACTIVE",'ORIGINAL BUDGET'!J62&gt;0),"Yes",""))))</f>
        <v/>
      </c>
      <c r="Y62" s="493"/>
      <c r="Z62" s="325" t="str">
        <f>IF(AND('BR3'!$K$2="ACTIVE",'BR3'!L62&gt;0),"Yes",IF(AND('BR2'!$K$2="ACTIVE",'BR2'!L62&gt;0),"Yes",IF(AND('BR1'!$K$2="ACTIVE",'BR1'!L62&gt;0),"Yes",IF(AND('ORIGINAL BUDGET'!$K$2="ACTIVE",'ORIGINAL BUDGET'!L62&gt;0),"Yes",""))))</f>
        <v/>
      </c>
      <c r="AA62" s="493"/>
      <c r="AB62" s="325" t="str">
        <f>IF(AND('BR3'!$K$2="ACTIVE",'BR3'!N62&gt;0),"Yes",IF(AND('BR2'!$K$2="ACTIVE",'BR2'!N62&gt;0),"Yes",IF(AND('BR1'!$K$2="ACTIVE",'BR1'!N62&gt;0),"Yes",IF(AND('ORIGINAL BUDGET'!$K$2="ACTIVE",'ORIGINAL BUDGET'!N62&gt;0),"Yes",""))))</f>
        <v/>
      </c>
      <c r="AC62" s="493"/>
      <c r="AD62" s="325" t="str">
        <f>IF(AND('BR3'!$K$2="ACTIVE",'BR3'!P62&gt;0),"Yes",IF(AND('BR2'!$K$2="ACTIVE",'BR2'!P62&gt;0),"Yes",IF(AND('BR1'!$K$2="ACTIVE",'BR1'!P62&gt;0),"Yes",IF(AND('ORIGINAL BUDGET'!$K$2="ACTIVE",'ORIGINAL BUDGET'!P62&gt;0),"Yes",""))))</f>
        <v/>
      </c>
      <c r="AE62" s="493"/>
      <c r="AF62" s="325" t="str">
        <f>IF(AND('BR3'!$K$2="ACTIVE",'BR3'!R62&gt;0),"Yes",IF(AND('BR2'!$K$2="ACTIVE",'BR2'!R62&gt;0),"Yes",IF(AND('BR1'!$K$2="ACTIVE",'BR1'!R62&gt;0),"Yes",IF(AND('ORIGINAL BUDGET'!$K$2="ACTIVE",'ORIGINAL BUDGET'!R62&gt;0),"Yes",""))))</f>
        <v/>
      </c>
      <c r="AG62" s="493"/>
      <c r="AH62" s="493" t="str">
        <f>IF(AND('BR3'!$K$2="ACTIVE",'BR3'!T62&gt;0),"Yes",IF(AND('BR2'!$K$2="ACTIVE",'BR2'!T62&gt;0),"Yes",IF(AND('BR1'!$K$2="ACTIVE",'BR1'!T62&gt;0),"Yes",IF(AND('ORIGINAL BUDGET'!$K$2="ACTIVE",'ORIGINAL BUDGET'!T62&gt;0),"Yes",""))))</f>
        <v/>
      </c>
      <c r="AI62" s="494"/>
      <c r="AJ62" s="218"/>
      <c r="AK62" s="448">
        <f t="shared" si="11"/>
        <v>0</v>
      </c>
      <c r="AL62" s="448">
        <f t="shared" si="12"/>
        <v>0</v>
      </c>
      <c r="AM62" s="448">
        <f t="shared" si="13"/>
        <v>0</v>
      </c>
      <c r="AN62" s="448">
        <f t="shared" si="14"/>
        <v>0</v>
      </c>
      <c r="AO62" s="448">
        <f t="shared" si="15"/>
        <v>0</v>
      </c>
      <c r="AP62" s="448">
        <f t="shared" si="16"/>
        <v>0</v>
      </c>
      <c r="AQ62" s="448">
        <f t="shared" si="17"/>
        <v>0</v>
      </c>
      <c r="AU62" s="220"/>
      <c r="AV62" s="220"/>
      <c r="AW62" s="220"/>
      <c r="AX62" s="220"/>
      <c r="AY62" s="1104"/>
    </row>
    <row r="63" spans="1:51" ht="23.25" hidden="1" customHeight="1">
      <c r="A63" s="124">
        <v>19</v>
      </c>
      <c r="B63" s="273">
        <f>IF($L$2="","",IF($L$2="ORIGINAL",'ORIGINAL BUDGET'!$B63,IF($L$2="BR1",'BR1'!$B63,IF($L$2="BR2",'BR2'!$B63,IF($L$2="BR3",'BR3'!$B63)))))</f>
        <v>0</v>
      </c>
      <c r="C63" s="1028">
        <f>IF($L$2="","",IF($L$2="ORIGINAL",'ORIGINAL BUDGET'!$C63,IF($L$2="BR1",'BR1'!$C63,IF($L$2="BR2",'BR2'!$C63,IF($L$2="BR3",'BR3'!$C63)))))</f>
        <v>0</v>
      </c>
      <c r="D63" s="860" t="str">
        <f t="shared" si="18"/>
        <v/>
      </c>
      <c r="E63" s="404"/>
      <c r="F63" s="589"/>
      <c r="G63" s="845" t="str">
        <f t="shared" si="19"/>
        <v/>
      </c>
      <c r="H63" s="811">
        <f t="shared" si="10"/>
        <v>0</v>
      </c>
      <c r="I63" s="840"/>
      <c r="J63" s="811">
        <f t="shared" si="20"/>
        <v>0</v>
      </c>
      <c r="K63" s="843"/>
      <c r="L63" s="811">
        <f t="shared" si="21"/>
        <v>0</v>
      </c>
      <c r="M63" s="843"/>
      <c r="N63" s="811">
        <f t="shared" si="22"/>
        <v>0</v>
      </c>
      <c r="O63" s="843"/>
      <c r="P63" s="811">
        <f t="shared" si="23"/>
        <v>0</v>
      </c>
      <c r="Q63" s="843"/>
      <c r="R63" s="811">
        <f t="shared" si="24"/>
        <v>0</v>
      </c>
      <c r="S63" s="843"/>
      <c r="T63" s="811">
        <f t="shared" si="25"/>
        <v>0</v>
      </c>
      <c r="U63" s="149"/>
      <c r="V63" s="492" t="str">
        <f>IF(AND('BR3'!$K$2="ACTIVE",'BR3'!H63&gt;0),"Yes",IF(AND('BR2'!$K$2="ACTIVE",'BR2'!H63&gt;0),"Yes",IF(AND('BR1'!$K$2="ACTIVE",'BR1'!H63&gt;0),"Yes",IF(AND('ORIGINAL BUDGET'!$K$2="ACTIVE",'ORIGINAL BUDGET'!H63&gt;0),"Yes",""))))</f>
        <v/>
      </c>
      <c r="W63" s="493"/>
      <c r="X63" s="325" t="str">
        <f>IF(AND('BR3'!$K$2="ACTIVE",'BR3'!J63&gt;0),"Yes",IF(AND('BR2'!$K$2="ACTIVE",'BR2'!J63&gt;0),"Yes",IF(AND('BR1'!$K$2="ACTIVE",'BR1'!J63&gt;0),"Yes",IF(AND('ORIGINAL BUDGET'!$K$2="ACTIVE",'ORIGINAL BUDGET'!J63&gt;0),"Yes",""))))</f>
        <v/>
      </c>
      <c r="Y63" s="493"/>
      <c r="Z63" s="325" t="str">
        <f>IF(AND('BR3'!$K$2="ACTIVE",'BR3'!L63&gt;0),"Yes",IF(AND('BR2'!$K$2="ACTIVE",'BR2'!L63&gt;0),"Yes",IF(AND('BR1'!$K$2="ACTIVE",'BR1'!L63&gt;0),"Yes",IF(AND('ORIGINAL BUDGET'!$K$2="ACTIVE",'ORIGINAL BUDGET'!L63&gt;0),"Yes",""))))</f>
        <v/>
      </c>
      <c r="AA63" s="493"/>
      <c r="AB63" s="325" t="str">
        <f>IF(AND('BR3'!$K$2="ACTIVE",'BR3'!N63&gt;0),"Yes",IF(AND('BR2'!$K$2="ACTIVE",'BR2'!N63&gt;0),"Yes",IF(AND('BR1'!$K$2="ACTIVE",'BR1'!N63&gt;0),"Yes",IF(AND('ORIGINAL BUDGET'!$K$2="ACTIVE",'ORIGINAL BUDGET'!N63&gt;0),"Yes",""))))</f>
        <v/>
      </c>
      <c r="AC63" s="493"/>
      <c r="AD63" s="325" t="str">
        <f>IF(AND('BR3'!$K$2="ACTIVE",'BR3'!P63&gt;0),"Yes",IF(AND('BR2'!$K$2="ACTIVE",'BR2'!P63&gt;0),"Yes",IF(AND('BR1'!$K$2="ACTIVE",'BR1'!P63&gt;0),"Yes",IF(AND('ORIGINAL BUDGET'!$K$2="ACTIVE",'ORIGINAL BUDGET'!P63&gt;0),"Yes",""))))</f>
        <v/>
      </c>
      <c r="AE63" s="493"/>
      <c r="AF63" s="325" t="str">
        <f>IF(AND('BR3'!$K$2="ACTIVE",'BR3'!R63&gt;0),"Yes",IF(AND('BR2'!$K$2="ACTIVE",'BR2'!R63&gt;0),"Yes",IF(AND('BR1'!$K$2="ACTIVE",'BR1'!R63&gt;0),"Yes",IF(AND('ORIGINAL BUDGET'!$K$2="ACTIVE",'ORIGINAL BUDGET'!R63&gt;0),"Yes",""))))</f>
        <v/>
      </c>
      <c r="AG63" s="493"/>
      <c r="AH63" s="493" t="str">
        <f>IF(AND('BR3'!$K$2="ACTIVE",'BR3'!T63&gt;0),"Yes",IF(AND('BR2'!$K$2="ACTIVE",'BR2'!T63&gt;0),"Yes",IF(AND('BR1'!$K$2="ACTIVE",'BR1'!T63&gt;0),"Yes",IF(AND('ORIGINAL BUDGET'!$K$2="ACTIVE",'ORIGINAL BUDGET'!T63&gt;0),"Yes",""))))</f>
        <v/>
      </c>
      <c r="AI63" s="494"/>
      <c r="AJ63" s="218"/>
      <c r="AK63" s="448">
        <f t="shared" si="11"/>
        <v>0</v>
      </c>
      <c r="AL63" s="448">
        <f t="shared" si="12"/>
        <v>0</v>
      </c>
      <c r="AM63" s="448">
        <f t="shared" si="13"/>
        <v>0</v>
      </c>
      <c r="AN63" s="448">
        <f t="shared" si="14"/>
        <v>0</v>
      </c>
      <c r="AO63" s="448">
        <f t="shared" si="15"/>
        <v>0</v>
      </c>
      <c r="AP63" s="448">
        <f t="shared" si="16"/>
        <v>0</v>
      </c>
      <c r="AQ63" s="448">
        <f t="shared" si="17"/>
        <v>0</v>
      </c>
      <c r="AU63" s="220"/>
      <c r="AV63" s="220"/>
      <c r="AW63" s="220"/>
      <c r="AX63" s="220"/>
      <c r="AY63" s="1104"/>
    </row>
    <row r="64" spans="1:51" ht="23.25" hidden="1" customHeight="1">
      <c r="A64" s="124">
        <v>20</v>
      </c>
      <c r="B64" s="273">
        <f>IF($L$2="","",IF($L$2="ORIGINAL",'ORIGINAL BUDGET'!$B64,IF($L$2="BR1",'BR1'!$B64,IF($L$2="BR2",'BR2'!$B64,IF($L$2="BR3",'BR3'!$B64)))))</f>
        <v>0</v>
      </c>
      <c r="C64" s="1028">
        <f>IF($L$2="","",IF($L$2="ORIGINAL",'ORIGINAL BUDGET'!$C64,IF($L$2="BR1",'BR1'!$C64,IF($L$2="BR2",'BR2'!$C64,IF($L$2="BR3",'BR3'!$C64)))))</f>
        <v>0</v>
      </c>
      <c r="D64" s="860" t="str">
        <f t="shared" si="18"/>
        <v/>
      </c>
      <c r="E64" s="404"/>
      <c r="F64" s="589"/>
      <c r="G64" s="845" t="str">
        <f t="shared" si="19"/>
        <v/>
      </c>
      <c r="H64" s="811">
        <f t="shared" si="10"/>
        <v>0</v>
      </c>
      <c r="I64" s="840"/>
      <c r="J64" s="811">
        <f t="shared" si="20"/>
        <v>0</v>
      </c>
      <c r="K64" s="843"/>
      <c r="L64" s="811">
        <f t="shared" si="21"/>
        <v>0</v>
      </c>
      <c r="M64" s="843"/>
      <c r="N64" s="811">
        <f t="shared" si="22"/>
        <v>0</v>
      </c>
      <c r="O64" s="843"/>
      <c r="P64" s="811">
        <f t="shared" si="23"/>
        <v>0</v>
      </c>
      <c r="Q64" s="843"/>
      <c r="R64" s="811">
        <f t="shared" si="24"/>
        <v>0</v>
      </c>
      <c r="S64" s="843"/>
      <c r="T64" s="811">
        <f t="shared" si="25"/>
        <v>0</v>
      </c>
      <c r="U64" s="149"/>
      <c r="V64" s="492" t="str">
        <f>IF(AND('BR3'!$K$2="ACTIVE",'BR3'!H64&gt;0),"Yes",IF(AND('BR2'!$K$2="ACTIVE",'BR2'!H64&gt;0),"Yes",IF(AND('BR1'!$K$2="ACTIVE",'BR1'!H64&gt;0),"Yes",IF(AND('ORIGINAL BUDGET'!$K$2="ACTIVE",'ORIGINAL BUDGET'!H64&gt;0),"Yes",""))))</f>
        <v/>
      </c>
      <c r="W64" s="493"/>
      <c r="X64" s="325" t="str">
        <f>IF(AND('BR3'!$K$2="ACTIVE",'BR3'!J64&gt;0),"Yes",IF(AND('BR2'!$K$2="ACTIVE",'BR2'!J64&gt;0),"Yes",IF(AND('BR1'!$K$2="ACTIVE",'BR1'!J64&gt;0),"Yes",IF(AND('ORIGINAL BUDGET'!$K$2="ACTIVE",'ORIGINAL BUDGET'!J64&gt;0),"Yes",""))))</f>
        <v/>
      </c>
      <c r="Y64" s="493"/>
      <c r="Z64" s="325" t="str">
        <f>IF(AND('BR3'!$K$2="ACTIVE",'BR3'!L64&gt;0),"Yes",IF(AND('BR2'!$K$2="ACTIVE",'BR2'!L64&gt;0),"Yes",IF(AND('BR1'!$K$2="ACTIVE",'BR1'!L64&gt;0),"Yes",IF(AND('ORIGINAL BUDGET'!$K$2="ACTIVE",'ORIGINAL BUDGET'!L64&gt;0),"Yes",""))))</f>
        <v/>
      </c>
      <c r="AA64" s="493"/>
      <c r="AB64" s="325" t="str">
        <f>IF(AND('BR3'!$K$2="ACTIVE",'BR3'!N64&gt;0),"Yes",IF(AND('BR2'!$K$2="ACTIVE",'BR2'!N64&gt;0),"Yes",IF(AND('BR1'!$K$2="ACTIVE",'BR1'!N64&gt;0),"Yes",IF(AND('ORIGINAL BUDGET'!$K$2="ACTIVE",'ORIGINAL BUDGET'!N64&gt;0),"Yes",""))))</f>
        <v/>
      </c>
      <c r="AC64" s="493"/>
      <c r="AD64" s="325" t="str">
        <f>IF(AND('BR3'!$K$2="ACTIVE",'BR3'!P64&gt;0),"Yes",IF(AND('BR2'!$K$2="ACTIVE",'BR2'!P64&gt;0),"Yes",IF(AND('BR1'!$K$2="ACTIVE",'BR1'!P64&gt;0),"Yes",IF(AND('ORIGINAL BUDGET'!$K$2="ACTIVE",'ORIGINAL BUDGET'!P64&gt;0),"Yes",""))))</f>
        <v/>
      </c>
      <c r="AE64" s="493"/>
      <c r="AF64" s="325" t="str">
        <f>IF(AND('BR3'!$K$2="ACTIVE",'BR3'!R64&gt;0),"Yes",IF(AND('BR2'!$K$2="ACTIVE",'BR2'!R64&gt;0),"Yes",IF(AND('BR1'!$K$2="ACTIVE",'BR1'!R64&gt;0),"Yes",IF(AND('ORIGINAL BUDGET'!$K$2="ACTIVE",'ORIGINAL BUDGET'!R64&gt;0),"Yes",""))))</f>
        <v/>
      </c>
      <c r="AG64" s="493"/>
      <c r="AH64" s="493" t="str">
        <f>IF(AND('BR3'!$K$2="ACTIVE",'BR3'!T64&gt;0),"Yes",IF(AND('BR2'!$K$2="ACTIVE",'BR2'!T64&gt;0),"Yes",IF(AND('BR1'!$K$2="ACTIVE",'BR1'!T64&gt;0),"Yes",IF(AND('ORIGINAL BUDGET'!$K$2="ACTIVE",'ORIGINAL BUDGET'!T64&gt;0),"Yes",""))))</f>
        <v/>
      </c>
      <c r="AI64" s="494"/>
      <c r="AJ64" s="218"/>
      <c r="AK64" s="448">
        <f t="shared" si="11"/>
        <v>0</v>
      </c>
      <c r="AL64" s="448">
        <f t="shared" si="12"/>
        <v>0</v>
      </c>
      <c r="AM64" s="448">
        <f t="shared" si="13"/>
        <v>0</v>
      </c>
      <c r="AN64" s="448">
        <f t="shared" si="14"/>
        <v>0</v>
      </c>
      <c r="AO64" s="448">
        <f t="shared" si="15"/>
        <v>0</v>
      </c>
      <c r="AP64" s="448">
        <f t="shared" si="16"/>
        <v>0</v>
      </c>
      <c r="AQ64" s="448">
        <f t="shared" si="17"/>
        <v>0</v>
      </c>
      <c r="AU64" s="219"/>
      <c r="AV64" s="219"/>
      <c r="AW64" s="219"/>
      <c r="AX64" s="219"/>
      <c r="AY64" s="1104"/>
    </row>
    <row r="65" spans="1:53" ht="23.25" hidden="1" customHeight="1">
      <c r="A65" s="124">
        <v>21</v>
      </c>
      <c r="B65" s="273">
        <f>IF($L$2="","",IF($L$2="ORIGINAL",'ORIGINAL BUDGET'!$B65,IF($L$2="BR1",'BR1'!$B65,IF($L$2="BR2",'BR2'!$B65,IF($L$2="BR3",'BR3'!$B65)))))</f>
        <v>0</v>
      </c>
      <c r="C65" s="1028">
        <f>IF($L$2="","",IF($L$2="ORIGINAL",'ORIGINAL BUDGET'!$C65,IF($L$2="BR1",'BR1'!$C65,IF($L$2="BR2",'BR2'!$C65,IF($L$2="BR3",'BR3'!$C65)))))</f>
        <v>0</v>
      </c>
      <c r="D65" s="860" t="str">
        <f t="shared" si="18"/>
        <v/>
      </c>
      <c r="E65" s="404"/>
      <c r="F65" s="589"/>
      <c r="G65" s="845" t="str">
        <f t="shared" si="19"/>
        <v/>
      </c>
      <c r="H65" s="811">
        <f t="shared" si="10"/>
        <v>0</v>
      </c>
      <c r="I65" s="840"/>
      <c r="J65" s="811">
        <f t="shared" si="20"/>
        <v>0</v>
      </c>
      <c r="K65" s="843"/>
      <c r="L65" s="811">
        <f t="shared" si="21"/>
        <v>0</v>
      </c>
      <c r="M65" s="843"/>
      <c r="N65" s="811">
        <f t="shared" si="22"/>
        <v>0</v>
      </c>
      <c r="O65" s="843"/>
      <c r="P65" s="811">
        <f t="shared" si="23"/>
        <v>0</v>
      </c>
      <c r="Q65" s="843"/>
      <c r="R65" s="811">
        <f t="shared" si="24"/>
        <v>0</v>
      </c>
      <c r="S65" s="843"/>
      <c r="T65" s="811">
        <f t="shared" si="25"/>
        <v>0</v>
      </c>
      <c r="U65" s="149"/>
      <c r="V65" s="492" t="str">
        <f>IF(AND('BR3'!$K$2="ACTIVE",'BR3'!H65&gt;0),"Yes",IF(AND('BR2'!$K$2="ACTIVE",'BR2'!H65&gt;0),"Yes",IF(AND('BR1'!$K$2="ACTIVE",'BR1'!H65&gt;0),"Yes",IF(AND('ORIGINAL BUDGET'!$K$2="ACTIVE",'ORIGINAL BUDGET'!H65&gt;0),"Yes",""))))</f>
        <v/>
      </c>
      <c r="W65" s="493"/>
      <c r="X65" s="325" t="str">
        <f>IF(AND('BR3'!$K$2="ACTIVE",'BR3'!J65&gt;0),"Yes",IF(AND('BR2'!$K$2="ACTIVE",'BR2'!J65&gt;0),"Yes",IF(AND('BR1'!$K$2="ACTIVE",'BR1'!J65&gt;0),"Yes",IF(AND('ORIGINAL BUDGET'!$K$2="ACTIVE",'ORIGINAL BUDGET'!J65&gt;0),"Yes",""))))</f>
        <v/>
      </c>
      <c r="Y65" s="493"/>
      <c r="Z65" s="325" t="str">
        <f>IF(AND('BR3'!$K$2="ACTIVE",'BR3'!L65&gt;0),"Yes",IF(AND('BR2'!$K$2="ACTIVE",'BR2'!L65&gt;0),"Yes",IF(AND('BR1'!$K$2="ACTIVE",'BR1'!L65&gt;0),"Yes",IF(AND('ORIGINAL BUDGET'!$K$2="ACTIVE",'ORIGINAL BUDGET'!L65&gt;0),"Yes",""))))</f>
        <v/>
      </c>
      <c r="AA65" s="493"/>
      <c r="AB65" s="325" t="str">
        <f>IF(AND('BR3'!$K$2="ACTIVE",'BR3'!N65&gt;0),"Yes",IF(AND('BR2'!$K$2="ACTIVE",'BR2'!N65&gt;0),"Yes",IF(AND('BR1'!$K$2="ACTIVE",'BR1'!N65&gt;0),"Yes",IF(AND('ORIGINAL BUDGET'!$K$2="ACTIVE",'ORIGINAL BUDGET'!N65&gt;0),"Yes",""))))</f>
        <v/>
      </c>
      <c r="AC65" s="493"/>
      <c r="AD65" s="325" t="str">
        <f>IF(AND('BR3'!$K$2="ACTIVE",'BR3'!P65&gt;0),"Yes",IF(AND('BR2'!$K$2="ACTIVE",'BR2'!P65&gt;0),"Yes",IF(AND('BR1'!$K$2="ACTIVE",'BR1'!P65&gt;0),"Yes",IF(AND('ORIGINAL BUDGET'!$K$2="ACTIVE",'ORIGINAL BUDGET'!P65&gt;0),"Yes",""))))</f>
        <v/>
      </c>
      <c r="AE65" s="493"/>
      <c r="AF65" s="325" t="str">
        <f>IF(AND('BR3'!$K$2="ACTIVE",'BR3'!R65&gt;0),"Yes",IF(AND('BR2'!$K$2="ACTIVE",'BR2'!R65&gt;0),"Yes",IF(AND('BR1'!$K$2="ACTIVE",'BR1'!R65&gt;0),"Yes",IF(AND('ORIGINAL BUDGET'!$K$2="ACTIVE",'ORIGINAL BUDGET'!R65&gt;0),"Yes",""))))</f>
        <v/>
      </c>
      <c r="AG65" s="493"/>
      <c r="AH65" s="493" t="str">
        <f>IF(AND('BR3'!$K$2="ACTIVE",'BR3'!T65&gt;0),"Yes",IF(AND('BR2'!$K$2="ACTIVE",'BR2'!T65&gt;0),"Yes",IF(AND('BR1'!$K$2="ACTIVE",'BR1'!T65&gt;0),"Yes",IF(AND('ORIGINAL BUDGET'!$K$2="ACTIVE",'ORIGINAL BUDGET'!T65&gt;0),"Yes",""))))</f>
        <v/>
      </c>
      <c r="AI65" s="494"/>
      <c r="AJ65" s="218"/>
      <c r="AK65" s="448">
        <f t="shared" si="11"/>
        <v>0</v>
      </c>
      <c r="AL65" s="448">
        <f t="shared" si="12"/>
        <v>0</v>
      </c>
      <c r="AM65" s="448">
        <f t="shared" si="13"/>
        <v>0</v>
      </c>
      <c r="AN65" s="448">
        <f t="shared" si="14"/>
        <v>0</v>
      </c>
      <c r="AO65" s="448">
        <f t="shared" si="15"/>
        <v>0</v>
      </c>
      <c r="AP65" s="448">
        <f t="shared" si="16"/>
        <v>0</v>
      </c>
      <c r="AQ65" s="448">
        <f t="shared" si="17"/>
        <v>0</v>
      </c>
      <c r="AU65" s="220"/>
      <c r="AV65" s="220"/>
      <c r="AW65" s="220"/>
      <c r="AX65" s="220"/>
      <c r="AY65" s="1104"/>
    </row>
    <row r="66" spans="1:53" ht="23.25" hidden="1" customHeight="1">
      <c r="A66" s="124">
        <v>22</v>
      </c>
      <c r="B66" s="273">
        <f>IF($L$2="","",IF($L$2="ORIGINAL",'ORIGINAL BUDGET'!$B66,IF($L$2="BR1",'BR1'!$B66,IF($L$2="BR2",'BR2'!$B66,IF($L$2="BR3",'BR3'!$B66)))))</f>
        <v>0</v>
      </c>
      <c r="C66" s="1028">
        <f>IF($L$2="","",IF($L$2="ORIGINAL",'ORIGINAL BUDGET'!$C66,IF($L$2="BR1",'BR1'!$C66,IF($L$2="BR2",'BR2'!$C66,IF($L$2="BR3",'BR3'!$C66)))))</f>
        <v>0</v>
      </c>
      <c r="D66" s="860" t="str">
        <f t="shared" si="18"/>
        <v/>
      </c>
      <c r="E66" s="404"/>
      <c r="F66" s="589"/>
      <c r="G66" s="845" t="str">
        <f t="shared" si="19"/>
        <v/>
      </c>
      <c r="H66" s="811">
        <f t="shared" si="10"/>
        <v>0</v>
      </c>
      <c r="I66" s="840"/>
      <c r="J66" s="811">
        <f t="shared" si="20"/>
        <v>0</v>
      </c>
      <c r="K66" s="843"/>
      <c r="L66" s="811">
        <f t="shared" si="21"/>
        <v>0</v>
      </c>
      <c r="M66" s="843"/>
      <c r="N66" s="811">
        <f t="shared" si="22"/>
        <v>0</v>
      </c>
      <c r="O66" s="843"/>
      <c r="P66" s="811">
        <f t="shared" ref="P66:P71" si="26">F66*O66</f>
        <v>0</v>
      </c>
      <c r="Q66" s="843"/>
      <c r="R66" s="811">
        <f t="shared" ref="R66:R71" si="27">F66*Q66</f>
        <v>0</v>
      </c>
      <c r="S66" s="843"/>
      <c r="T66" s="811">
        <f t="shared" ref="T66:T71" si="28">F66*S66</f>
        <v>0</v>
      </c>
      <c r="U66" s="149"/>
      <c r="V66" s="492" t="str">
        <f>IF(AND('BR3'!$K$2="ACTIVE",'BR3'!H66&gt;0),"Yes",IF(AND('BR2'!$K$2="ACTIVE",'BR2'!H66&gt;0),"Yes",IF(AND('BR1'!$K$2="ACTIVE",'BR1'!H66&gt;0),"Yes",IF(AND('ORIGINAL BUDGET'!$K$2="ACTIVE",'ORIGINAL BUDGET'!H66&gt;0),"Yes",""))))</f>
        <v/>
      </c>
      <c r="W66" s="493"/>
      <c r="X66" s="325" t="str">
        <f>IF(AND('BR3'!$K$2="ACTIVE",'BR3'!J66&gt;0),"Yes",IF(AND('BR2'!$K$2="ACTIVE",'BR2'!J66&gt;0),"Yes",IF(AND('BR1'!$K$2="ACTIVE",'BR1'!J66&gt;0),"Yes",IF(AND('ORIGINAL BUDGET'!$K$2="ACTIVE",'ORIGINAL BUDGET'!J66&gt;0),"Yes",""))))</f>
        <v/>
      </c>
      <c r="Y66" s="493"/>
      <c r="Z66" s="325" t="str">
        <f>IF(AND('BR3'!$K$2="ACTIVE",'BR3'!L66&gt;0),"Yes",IF(AND('BR2'!$K$2="ACTIVE",'BR2'!L66&gt;0),"Yes",IF(AND('BR1'!$K$2="ACTIVE",'BR1'!L66&gt;0),"Yes",IF(AND('ORIGINAL BUDGET'!$K$2="ACTIVE",'ORIGINAL BUDGET'!L66&gt;0),"Yes",""))))</f>
        <v/>
      </c>
      <c r="AA66" s="493"/>
      <c r="AB66" s="325" t="str">
        <f>IF(AND('BR3'!$K$2="ACTIVE",'BR3'!N66&gt;0),"Yes",IF(AND('BR2'!$K$2="ACTIVE",'BR2'!N66&gt;0),"Yes",IF(AND('BR1'!$K$2="ACTIVE",'BR1'!N66&gt;0),"Yes",IF(AND('ORIGINAL BUDGET'!$K$2="ACTIVE",'ORIGINAL BUDGET'!N66&gt;0),"Yes",""))))</f>
        <v/>
      </c>
      <c r="AC66" s="493"/>
      <c r="AD66" s="325" t="str">
        <f>IF(AND('BR3'!$K$2="ACTIVE",'BR3'!P66&gt;0),"Yes",IF(AND('BR2'!$K$2="ACTIVE",'BR2'!P66&gt;0),"Yes",IF(AND('BR1'!$K$2="ACTIVE",'BR1'!P66&gt;0),"Yes",IF(AND('ORIGINAL BUDGET'!$K$2="ACTIVE",'ORIGINAL BUDGET'!P66&gt;0),"Yes",""))))</f>
        <v/>
      </c>
      <c r="AE66" s="493"/>
      <c r="AF66" s="325" t="str">
        <f>IF(AND('BR3'!$K$2="ACTIVE",'BR3'!R66&gt;0),"Yes",IF(AND('BR2'!$K$2="ACTIVE",'BR2'!R66&gt;0),"Yes",IF(AND('BR1'!$K$2="ACTIVE",'BR1'!R66&gt;0),"Yes",IF(AND('ORIGINAL BUDGET'!$K$2="ACTIVE",'ORIGINAL BUDGET'!R66&gt;0),"Yes",""))))</f>
        <v/>
      </c>
      <c r="AG66" s="493"/>
      <c r="AH66" s="493" t="str">
        <f>IF(AND('BR3'!$K$2="ACTIVE",'BR3'!T66&gt;0),"Yes",IF(AND('BR2'!$K$2="ACTIVE",'BR2'!T66&gt;0),"Yes",IF(AND('BR1'!$K$2="ACTIVE",'BR1'!T66&gt;0),"Yes",IF(AND('ORIGINAL BUDGET'!$K$2="ACTIVE",'ORIGINAL BUDGET'!T66&gt;0),"Yes",""))))</f>
        <v/>
      </c>
      <c r="AI66" s="494"/>
      <c r="AJ66" s="218"/>
      <c r="AK66" s="448">
        <f t="shared" si="11"/>
        <v>0</v>
      </c>
      <c r="AL66" s="448">
        <f t="shared" si="12"/>
        <v>0</v>
      </c>
      <c r="AM66" s="448">
        <f t="shared" si="13"/>
        <v>0</v>
      </c>
      <c r="AN66" s="448">
        <f t="shared" si="14"/>
        <v>0</v>
      </c>
      <c r="AO66" s="448">
        <f t="shared" si="15"/>
        <v>0</v>
      </c>
      <c r="AP66" s="448">
        <f t="shared" si="16"/>
        <v>0</v>
      </c>
      <c r="AQ66" s="448">
        <f t="shared" si="17"/>
        <v>0</v>
      </c>
      <c r="AU66" s="220"/>
      <c r="AV66" s="220"/>
      <c r="AW66" s="220"/>
      <c r="AX66" s="220"/>
      <c r="AY66" s="1104"/>
    </row>
    <row r="67" spans="1:53" ht="23.25" hidden="1" customHeight="1">
      <c r="A67" s="124">
        <v>23</v>
      </c>
      <c r="B67" s="273">
        <f>IF($L$2="","",IF($L$2="ORIGINAL",'ORIGINAL BUDGET'!$B67,IF($L$2="BR1",'BR1'!$B67,IF($L$2="BR2",'BR2'!$B67,IF($L$2="BR3",'BR3'!$B67)))))</f>
        <v>0</v>
      </c>
      <c r="C67" s="1028">
        <f>IF($L$2="","",IF($L$2="ORIGINAL",'ORIGINAL BUDGET'!$C67,IF($L$2="BR1",'BR1'!$C67,IF($L$2="BR2",'BR2'!$C67,IF($L$2="BR3",'BR3'!$C67)))))</f>
        <v>0</v>
      </c>
      <c r="D67" s="860" t="str">
        <f t="shared" si="18"/>
        <v/>
      </c>
      <c r="E67" s="404"/>
      <c r="F67" s="589"/>
      <c r="G67" s="845" t="str">
        <f t="shared" si="19"/>
        <v/>
      </c>
      <c r="H67" s="811">
        <f t="shared" si="10"/>
        <v>0</v>
      </c>
      <c r="I67" s="840"/>
      <c r="J67" s="811">
        <f t="shared" si="20"/>
        <v>0</v>
      </c>
      <c r="K67" s="843"/>
      <c r="L67" s="811">
        <f t="shared" si="21"/>
        <v>0</v>
      </c>
      <c r="M67" s="843"/>
      <c r="N67" s="811">
        <f t="shared" si="22"/>
        <v>0</v>
      </c>
      <c r="O67" s="843"/>
      <c r="P67" s="811">
        <f t="shared" si="26"/>
        <v>0</v>
      </c>
      <c r="Q67" s="843"/>
      <c r="R67" s="811">
        <f t="shared" si="27"/>
        <v>0</v>
      </c>
      <c r="S67" s="843"/>
      <c r="T67" s="811">
        <f t="shared" si="28"/>
        <v>0</v>
      </c>
      <c r="U67" s="149"/>
      <c r="V67" s="492" t="str">
        <f>IF(AND('BR3'!$K$2="ACTIVE",'BR3'!H67&gt;0),"Yes",IF(AND('BR2'!$K$2="ACTIVE",'BR2'!H67&gt;0),"Yes",IF(AND('BR1'!$K$2="ACTIVE",'BR1'!H67&gt;0),"Yes",IF(AND('ORIGINAL BUDGET'!$K$2="ACTIVE",'ORIGINAL BUDGET'!H67&gt;0),"Yes",""))))</f>
        <v/>
      </c>
      <c r="W67" s="493"/>
      <c r="X67" s="325" t="str">
        <f>IF(AND('BR3'!$K$2="ACTIVE",'BR3'!J67&gt;0),"Yes",IF(AND('BR2'!$K$2="ACTIVE",'BR2'!J67&gt;0),"Yes",IF(AND('BR1'!$K$2="ACTIVE",'BR1'!J67&gt;0),"Yes",IF(AND('ORIGINAL BUDGET'!$K$2="ACTIVE",'ORIGINAL BUDGET'!J67&gt;0),"Yes",""))))</f>
        <v/>
      </c>
      <c r="Y67" s="493"/>
      <c r="Z67" s="325" t="str">
        <f>IF(AND('BR3'!$K$2="ACTIVE",'BR3'!L67&gt;0),"Yes",IF(AND('BR2'!$K$2="ACTIVE",'BR2'!L67&gt;0),"Yes",IF(AND('BR1'!$K$2="ACTIVE",'BR1'!L67&gt;0),"Yes",IF(AND('ORIGINAL BUDGET'!$K$2="ACTIVE",'ORIGINAL BUDGET'!L67&gt;0),"Yes",""))))</f>
        <v/>
      </c>
      <c r="AA67" s="493"/>
      <c r="AB67" s="325" t="str">
        <f>IF(AND('BR3'!$K$2="ACTIVE",'BR3'!N67&gt;0),"Yes",IF(AND('BR2'!$K$2="ACTIVE",'BR2'!N67&gt;0),"Yes",IF(AND('BR1'!$K$2="ACTIVE",'BR1'!N67&gt;0),"Yes",IF(AND('ORIGINAL BUDGET'!$K$2="ACTIVE",'ORIGINAL BUDGET'!N67&gt;0),"Yes",""))))</f>
        <v/>
      </c>
      <c r="AC67" s="493"/>
      <c r="AD67" s="325" t="str">
        <f>IF(AND('BR3'!$K$2="ACTIVE",'BR3'!P67&gt;0),"Yes",IF(AND('BR2'!$K$2="ACTIVE",'BR2'!P67&gt;0),"Yes",IF(AND('BR1'!$K$2="ACTIVE",'BR1'!P67&gt;0),"Yes",IF(AND('ORIGINAL BUDGET'!$K$2="ACTIVE",'ORIGINAL BUDGET'!P67&gt;0),"Yes",""))))</f>
        <v/>
      </c>
      <c r="AE67" s="493"/>
      <c r="AF67" s="325" t="str">
        <f>IF(AND('BR3'!$K$2="ACTIVE",'BR3'!R67&gt;0),"Yes",IF(AND('BR2'!$K$2="ACTIVE",'BR2'!R67&gt;0),"Yes",IF(AND('BR1'!$K$2="ACTIVE",'BR1'!R67&gt;0),"Yes",IF(AND('ORIGINAL BUDGET'!$K$2="ACTIVE",'ORIGINAL BUDGET'!R67&gt;0),"Yes",""))))</f>
        <v/>
      </c>
      <c r="AG67" s="493"/>
      <c r="AH67" s="493" t="str">
        <f>IF(AND('BR3'!$K$2="ACTIVE",'BR3'!T67&gt;0),"Yes",IF(AND('BR2'!$K$2="ACTIVE",'BR2'!T67&gt;0),"Yes",IF(AND('BR1'!$K$2="ACTIVE",'BR1'!T67&gt;0),"Yes",IF(AND('ORIGINAL BUDGET'!$K$2="ACTIVE",'ORIGINAL BUDGET'!T67&gt;0),"Yes",""))))</f>
        <v/>
      </c>
      <c r="AI67" s="494"/>
      <c r="AJ67" s="218"/>
      <c r="AK67" s="448">
        <f t="shared" si="11"/>
        <v>0</v>
      </c>
      <c r="AL67" s="448">
        <f t="shared" si="12"/>
        <v>0</v>
      </c>
      <c r="AM67" s="448">
        <f t="shared" si="13"/>
        <v>0</v>
      </c>
      <c r="AN67" s="448">
        <f t="shared" si="14"/>
        <v>0</v>
      </c>
      <c r="AO67" s="448">
        <f t="shared" si="15"/>
        <v>0</v>
      </c>
      <c r="AP67" s="448">
        <f t="shared" si="16"/>
        <v>0</v>
      </c>
      <c r="AQ67" s="448">
        <f t="shared" si="17"/>
        <v>0</v>
      </c>
      <c r="AU67" s="220"/>
      <c r="AV67" s="220"/>
      <c r="AW67" s="220"/>
      <c r="AX67" s="220"/>
      <c r="AY67" s="1104"/>
    </row>
    <row r="68" spans="1:53" ht="23.25" hidden="1" customHeight="1">
      <c r="A68" s="124">
        <v>24</v>
      </c>
      <c r="B68" s="273">
        <f>IF($L$2="","",IF($L$2="ORIGINAL",'ORIGINAL BUDGET'!$B68,IF($L$2="BR1",'BR1'!$B68,IF($L$2="BR2",'BR2'!$B68,IF($L$2="BR3",'BR3'!$B68)))))</f>
        <v>0</v>
      </c>
      <c r="C68" s="1028">
        <f>IF($L$2="","",IF($L$2="ORIGINAL",'ORIGINAL BUDGET'!$C68,IF($L$2="BR1",'BR1'!$C68,IF($L$2="BR2",'BR2'!$C68,IF($L$2="BR3",'BR3'!$C68)))))</f>
        <v>0</v>
      </c>
      <c r="D68" s="860" t="str">
        <f t="shared" si="18"/>
        <v/>
      </c>
      <c r="E68" s="404"/>
      <c r="F68" s="589"/>
      <c r="G68" s="845" t="str">
        <f t="shared" si="19"/>
        <v/>
      </c>
      <c r="H68" s="811">
        <f t="shared" si="10"/>
        <v>0</v>
      </c>
      <c r="I68" s="840"/>
      <c r="J68" s="811">
        <f t="shared" si="20"/>
        <v>0</v>
      </c>
      <c r="K68" s="843"/>
      <c r="L68" s="811">
        <f t="shared" si="21"/>
        <v>0</v>
      </c>
      <c r="M68" s="843"/>
      <c r="N68" s="811">
        <f t="shared" si="22"/>
        <v>0</v>
      </c>
      <c r="O68" s="843"/>
      <c r="P68" s="811">
        <f t="shared" si="26"/>
        <v>0</v>
      </c>
      <c r="Q68" s="843"/>
      <c r="R68" s="811">
        <f t="shared" si="27"/>
        <v>0</v>
      </c>
      <c r="S68" s="843"/>
      <c r="T68" s="811">
        <f t="shared" si="28"/>
        <v>0</v>
      </c>
      <c r="U68" s="149"/>
      <c r="V68" s="492" t="str">
        <f>IF(AND('BR3'!$K$2="ACTIVE",'BR3'!H68&gt;0),"Yes",IF(AND('BR2'!$K$2="ACTIVE",'BR2'!H68&gt;0),"Yes",IF(AND('BR1'!$K$2="ACTIVE",'BR1'!H68&gt;0),"Yes",IF(AND('ORIGINAL BUDGET'!$K$2="ACTIVE",'ORIGINAL BUDGET'!H68&gt;0),"Yes",""))))</f>
        <v/>
      </c>
      <c r="W68" s="493"/>
      <c r="X68" s="325" t="str">
        <f>IF(AND('BR3'!$K$2="ACTIVE",'BR3'!J68&gt;0),"Yes",IF(AND('BR2'!$K$2="ACTIVE",'BR2'!J68&gt;0),"Yes",IF(AND('BR1'!$K$2="ACTIVE",'BR1'!J68&gt;0),"Yes",IF(AND('ORIGINAL BUDGET'!$K$2="ACTIVE",'ORIGINAL BUDGET'!J68&gt;0),"Yes",""))))</f>
        <v/>
      </c>
      <c r="Y68" s="493"/>
      <c r="Z68" s="325" t="str">
        <f>IF(AND('BR3'!$K$2="ACTIVE",'BR3'!L68&gt;0),"Yes",IF(AND('BR2'!$K$2="ACTIVE",'BR2'!L68&gt;0),"Yes",IF(AND('BR1'!$K$2="ACTIVE",'BR1'!L68&gt;0),"Yes",IF(AND('ORIGINAL BUDGET'!$K$2="ACTIVE",'ORIGINAL BUDGET'!L68&gt;0),"Yes",""))))</f>
        <v/>
      </c>
      <c r="AA68" s="493"/>
      <c r="AB68" s="325" t="str">
        <f>IF(AND('BR3'!$K$2="ACTIVE",'BR3'!N68&gt;0),"Yes",IF(AND('BR2'!$K$2="ACTIVE",'BR2'!N68&gt;0),"Yes",IF(AND('BR1'!$K$2="ACTIVE",'BR1'!N68&gt;0),"Yes",IF(AND('ORIGINAL BUDGET'!$K$2="ACTIVE",'ORIGINAL BUDGET'!N68&gt;0),"Yes",""))))</f>
        <v/>
      </c>
      <c r="AC68" s="493"/>
      <c r="AD68" s="325" t="str">
        <f>IF(AND('BR3'!$K$2="ACTIVE",'BR3'!P68&gt;0),"Yes",IF(AND('BR2'!$K$2="ACTIVE",'BR2'!P68&gt;0),"Yes",IF(AND('BR1'!$K$2="ACTIVE",'BR1'!P68&gt;0),"Yes",IF(AND('ORIGINAL BUDGET'!$K$2="ACTIVE",'ORIGINAL BUDGET'!P68&gt;0),"Yes",""))))</f>
        <v/>
      </c>
      <c r="AE68" s="493"/>
      <c r="AF68" s="325" t="str">
        <f>IF(AND('BR3'!$K$2="ACTIVE",'BR3'!R68&gt;0),"Yes",IF(AND('BR2'!$K$2="ACTIVE",'BR2'!R68&gt;0),"Yes",IF(AND('BR1'!$K$2="ACTIVE",'BR1'!R68&gt;0),"Yes",IF(AND('ORIGINAL BUDGET'!$K$2="ACTIVE",'ORIGINAL BUDGET'!R68&gt;0),"Yes",""))))</f>
        <v/>
      </c>
      <c r="AG68" s="493"/>
      <c r="AH68" s="493" t="str">
        <f>IF(AND('BR3'!$K$2="ACTIVE",'BR3'!T68&gt;0),"Yes",IF(AND('BR2'!$K$2="ACTIVE",'BR2'!T68&gt;0),"Yes",IF(AND('BR1'!$K$2="ACTIVE",'BR1'!T68&gt;0),"Yes",IF(AND('ORIGINAL BUDGET'!$K$2="ACTIVE",'ORIGINAL BUDGET'!T68&gt;0),"Yes",""))))</f>
        <v/>
      </c>
      <c r="AI68" s="494"/>
      <c r="AJ68" s="218"/>
      <c r="AK68" s="448">
        <f t="shared" si="11"/>
        <v>0</v>
      </c>
      <c r="AL68" s="448">
        <f t="shared" si="12"/>
        <v>0</v>
      </c>
      <c r="AM68" s="448">
        <f t="shared" si="13"/>
        <v>0</v>
      </c>
      <c r="AN68" s="448">
        <f t="shared" si="14"/>
        <v>0</v>
      </c>
      <c r="AO68" s="448">
        <f t="shared" si="15"/>
        <v>0</v>
      </c>
      <c r="AP68" s="448">
        <f t="shared" si="16"/>
        <v>0</v>
      </c>
      <c r="AQ68" s="448">
        <f t="shared" si="17"/>
        <v>0</v>
      </c>
      <c r="AU68" s="220"/>
      <c r="AV68" s="220"/>
      <c r="AW68" s="220"/>
      <c r="AX68" s="220"/>
      <c r="AY68" s="1104"/>
    </row>
    <row r="69" spans="1:53" s="2" customFormat="1" ht="23.25" hidden="1" customHeight="1">
      <c r="A69" s="124">
        <v>25</v>
      </c>
      <c r="B69" s="949">
        <f>IF($L$2="","",IF($L$2="ORIGINAL",'ORIGINAL BUDGET'!$B69,IF($L$2="BR1",'BR1'!$B69,IF($L$2="BR2",'BR2'!$B69,IF($L$2="BR3",'BR3'!$B69)))))</f>
        <v>0</v>
      </c>
      <c r="C69" s="1026">
        <f>IF($L$2="","",IF($L$2="ORIGINAL",'ORIGINAL BUDGET'!$C69,IF($L$2="BR1",'BR1'!$C69,IF($L$2="BR2",'BR2'!$C69,IF($L$2="BR3",'BR3'!$C69)))))</f>
        <v>0</v>
      </c>
      <c r="D69" s="1046" t="str">
        <f t="shared" si="18"/>
        <v/>
      </c>
      <c r="E69" s="1047"/>
      <c r="F69" s="1048"/>
      <c r="G69" s="1045" t="str">
        <f t="shared" si="19"/>
        <v/>
      </c>
      <c r="H69" s="811">
        <f t="shared" si="10"/>
        <v>0</v>
      </c>
      <c r="I69" s="1049"/>
      <c r="J69" s="811">
        <f t="shared" si="20"/>
        <v>0</v>
      </c>
      <c r="K69" s="1050"/>
      <c r="L69" s="811">
        <f t="shared" si="21"/>
        <v>0</v>
      </c>
      <c r="M69" s="1050"/>
      <c r="N69" s="811">
        <f t="shared" si="22"/>
        <v>0</v>
      </c>
      <c r="O69" s="843"/>
      <c r="P69" s="811">
        <f t="shared" si="26"/>
        <v>0</v>
      </c>
      <c r="Q69" s="843"/>
      <c r="R69" s="811">
        <f t="shared" si="27"/>
        <v>0</v>
      </c>
      <c r="S69" s="843"/>
      <c r="T69" s="811">
        <f t="shared" si="28"/>
        <v>0</v>
      </c>
      <c r="U69" s="149"/>
      <c r="V69" s="492" t="str">
        <f>IF(AND('BR3'!$K$2="ACTIVE",'BR3'!H69&gt;0),"Yes",IF(AND('BR2'!$K$2="ACTIVE",'BR2'!H69&gt;0),"Yes",IF(AND('BR1'!$K$2="ACTIVE",'BR1'!H69&gt;0),"Yes",IF(AND('ORIGINAL BUDGET'!$K$2="ACTIVE",'ORIGINAL BUDGET'!H69&gt;0),"Yes",""))))</f>
        <v/>
      </c>
      <c r="W69" s="493"/>
      <c r="X69" s="325" t="str">
        <f>IF(AND('BR3'!$K$2="ACTIVE",'BR3'!J69&gt;0),"Yes",IF(AND('BR2'!$K$2="ACTIVE",'BR2'!J69&gt;0),"Yes",IF(AND('BR1'!$K$2="ACTIVE",'BR1'!J69&gt;0),"Yes",IF(AND('ORIGINAL BUDGET'!$K$2="ACTIVE",'ORIGINAL BUDGET'!J69&gt;0),"Yes",""))))</f>
        <v/>
      </c>
      <c r="Y69" s="493"/>
      <c r="Z69" s="325" t="str">
        <f>IF(AND('BR3'!$K$2="ACTIVE",'BR3'!L69&gt;0),"Yes",IF(AND('BR2'!$K$2="ACTIVE",'BR2'!L69&gt;0),"Yes",IF(AND('BR1'!$K$2="ACTIVE",'BR1'!L69&gt;0),"Yes",IF(AND('ORIGINAL BUDGET'!$K$2="ACTIVE",'ORIGINAL BUDGET'!L69&gt;0),"Yes",""))))</f>
        <v/>
      </c>
      <c r="AA69" s="493"/>
      <c r="AB69" s="325" t="str">
        <f>IF(AND('BR3'!$K$2="ACTIVE",'BR3'!N69&gt;0),"Yes",IF(AND('BR2'!$K$2="ACTIVE",'BR2'!N69&gt;0),"Yes",IF(AND('BR1'!$K$2="ACTIVE",'BR1'!N69&gt;0),"Yes",IF(AND('ORIGINAL BUDGET'!$K$2="ACTIVE",'ORIGINAL BUDGET'!N69&gt;0),"Yes",""))))</f>
        <v/>
      </c>
      <c r="AC69" s="493"/>
      <c r="AD69" s="325" t="str">
        <f>IF(AND('BR3'!$K$2="ACTIVE",'BR3'!P69&gt;0),"Yes",IF(AND('BR2'!$K$2="ACTIVE",'BR2'!P69&gt;0),"Yes",IF(AND('BR1'!$K$2="ACTIVE",'BR1'!P69&gt;0),"Yes",IF(AND('ORIGINAL BUDGET'!$K$2="ACTIVE",'ORIGINAL BUDGET'!P69&gt;0),"Yes",""))))</f>
        <v/>
      </c>
      <c r="AE69" s="493"/>
      <c r="AF69" s="325" t="str">
        <f>IF(AND('BR3'!$K$2="ACTIVE",'BR3'!R69&gt;0),"Yes",IF(AND('BR2'!$K$2="ACTIVE",'BR2'!R69&gt;0),"Yes",IF(AND('BR1'!$K$2="ACTIVE",'BR1'!R69&gt;0),"Yes",IF(AND('ORIGINAL BUDGET'!$K$2="ACTIVE",'ORIGINAL BUDGET'!R69&gt;0),"Yes",""))))</f>
        <v/>
      </c>
      <c r="AG69" s="493"/>
      <c r="AH69" s="493" t="str">
        <f>IF(AND('BR3'!$K$2="ACTIVE",'BR3'!T69&gt;0),"Yes",IF(AND('BR2'!$K$2="ACTIVE",'BR2'!T69&gt;0),"Yes",IF(AND('BR1'!$K$2="ACTIVE",'BR1'!T69&gt;0),"Yes",IF(AND('ORIGINAL BUDGET'!$K$2="ACTIVE",'ORIGINAL BUDGET'!T69&gt;0),"Yes",""))))</f>
        <v/>
      </c>
      <c r="AI69" s="494"/>
      <c r="AJ69" s="503"/>
      <c r="AK69" s="1042">
        <f t="shared" si="11"/>
        <v>0</v>
      </c>
      <c r="AL69" s="1042">
        <f t="shared" si="12"/>
        <v>0</v>
      </c>
      <c r="AM69" s="1042">
        <f t="shared" si="13"/>
        <v>0</v>
      </c>
      <c r="AN69" s="1042">
        <f t="shared" si="14"/>
        <v>0</v>
      </c>
      <c r="AO69" s="1042">
        <f t="shared" si="15"/>
        <v>0</v>
      </c>
      <c r="AP69" s="1042">
        <f t="shared" si="16"/>
        <v>0</v>
      </c>
      <c r="AQ69" s="1042">
        <f t="shared" si="17"/>
        <v>0</v>
      </c>
      <c r="AS69" s="169"/>
      <c r="AT69" s="169"/>
      <c r="AU69" s="219"/>
      <c r="AV69" s="219"/>
      <c r="AW69" s="219"/>
      <c r="AX69" s="219"/>
      <c r="AY69" s="1104"/>
      <c r="AZ69" s="169"/>
      <c r="BA69" s="169"/>
    </row>
    <row r="70" spans="1:53" ht="23.25" hidden="1" customHeight="1">
      <c r="A70" s="124">
        <v>26</v>
      </c>
      <c r="B70" s="1020">
        <f>IF($L$2="","",IF($L$2="ORIGINAL",'ORIGINAL BUDGET'!$B70,IF($L$2="BR1",'BR1'!$B70,IF($L$2="BR2",'BR2'!$B70,IF($L$2="BR3",'BR3'!$B70)))))</f>
        <v>0</v>
      </c>
      <c r="C70" s="1029">
        <f>IF($L$2="","",IF($L$2="ORIGINAL",'ORIGINAL BUDGET'!$C70,IF($L$2="BR1",'BR1'!$C70,IF($L$2="BR2",'BR2'!$C70,IF($L$2="BR3",'BR3'!$C70)))))</f>
        <v>0</v>
      </c>
      <c r="D70" s="1023" t="str">
        <f t="shared" si="18"/>
        <v/>
      </c>
      <c r="E70" s="1024"/>
      <c r="F70" s="589"/>
      <c r="G70" s="1022" t="str">
        <f t="shared" si="19"/>
        <v/>
      </c>
      <c r="H70" s="811">
        <f t="shared" si="10"/>
        <v>0</v>
      </c>
      <c r="I70" s="1025"/>
      <c r="J70" s="811">
        <f t="shared" si="20"/>
        <v>0</v>
      </c>
      <c r="K70" s="858"/>
      <c r="L70" s="811">
        <f t="shared" si="21"/>
        <v>0</v>
      </c>
      <c r="M70" s="858"/>
      <c r="N70" s="811">
        <f t="shared" si="22"/>
        <v>0</v>
      </c>
      <c r="O70" s="843"/>
      <c r="P70" s="811">
        <f t="shared" si="26"/>
        <v>0</v>
      </c>
      <c r="Q70" s="843"/>
      <c r="R70" s="811">
        <f t="shared" si="27"/>
        <v>0</v>
      </c>
      <c r="S70" s="843"/>
      <c r="T70" s="811">
        <f t="shared" si="28"/>
        <v>0</v>
      </c>
      <c r="U70" s="149"/>
      <c r="V70" s="492" t="str">
        <f>IF(AND('BR3'!$K$2="ACTIVE",'BR3'!H70&gt;0),"Yes",IF(AND('BR2'!$K$2="ACTIVE",'BR2'!H70&gt;0),"Yes",IF(AND('BR1'!$K$2="ACTIVE",'BR1'!H70&gt;0),"Yes",IF(AND('ORIGINAL BUDGET'!$K$2="ACTIVE",'ORIGINAL BUDGET'!H70&gt;0),"Yes",""))))</f>
        <v/>
      </c>
      <c r="W70" s="493"/>
      <c r="X70" s="325" t="str">
        <f>IF(AND('BR3'!$K$2="ACTIVE",'BR3'!J70&gt;0),"Yes",IF(AND('BR2'!$K$2="ACTIVE",'BR2'!J70&gt;0),"Yes",IF(AND('BR1'!$K$2="ACTIVE",'BR1'!J70&gt;0),"Yes",IF(AND('ORIGINAL BUDGET'!$K$2="ACTIVE",'ORIGINAL BUDGET'!J70&gt;0),"Yes",""))))</f>
        <v/>
      </c>
      <c r="Y70" s="493"/>
      <c r="Z70" s="325" t="str">
        <f>IF(AND('BR3'!$K$2="ACTIVE",'BR3'!L70&gt;0),"Yes",IF(AND('BR2'!$K$2="ACTIVE",'BR2'!L70&gt;0),"Yes",IF(AND('BR1'!$K$2="ACTIVE",'BR1'!L70&gt;0),"Yes",IF(AND('ORIGINAL BUDGET'!$K$2="ACTIVE",'ORIGINAL BUDGET'!L70&gt;0),"Yes",""))))</f>
        <v/>
      </c>
      <c r="AA70" s="493"/>
      <c r="AB70" s="325" t="str">
        <f>IF(AND('BR3'!$K$2="ACTIVE",'BR3'!N70&gt;0),"Yes",IF(AND('BR2'!$K$2="ACTIVE",'BR2'!N70&gt;0),"Yes",IF(AND('BR1'!$K$2="ACTIVE",'BR1'!N70&gt;0),"Yes",IF(AND('ORIGINAL BUDGET'!$K$2="ACTIVE",'ORIGINAL BUDGET'!N70&gt;0),"Yes",""))))</f>
        <v/>
      </c>
      <c r="AC70" s="493"/>
      <c r="AD70" s="325" t="str">
        <f>IF(AND('BR3'!$K$2="ACTIVE",'BR3'!P70&gt;0),"Yes",IF(AND('BR2'!$K$2="ACTIVE",'BR2'!P70&gt;0),"Yes",IF(AND('BR1'!$K$2="ACTIVE",'BR1'!P70&gt;0),"Yes",IF(AND('ORIGINAL BUDGET'!$K$2="ACTIVE",'ORIGINAL BUDGET'!P70&gt;0),"Yes",""))))</f>
        <v/>
      </c>
      <c r="AE70" s="493"/>
      <c r="AF70" s="325" t="str">
        <f>IF(AND('BR3'!$K$2="ACTIVE",'BR3'!R70&gt;0),"Yes",IF(AND('BR2'!$K$2="ACTIVE",'BR2'!R70&gt;0),"Yes",IF(AND('BR1'!$K$2="ACTIVE",'BR1'!R70&gt;0),"Yes",IF(AND('ORIGINAL BUDGET'!$K$2="ACTIVE",'ORIGINAL BUDGET'!R70&gt;0),"Yes",""))))</f>
        <v/>
      </c>
      <c r="AG70" s="493"/>
      <c r="AH70" s="493" t="str">
        <f>IF(AND('BR3'!$K$2="ACTIVE",'BR3'!T70&gt;0),"Yes",IF(AND('BR2'!$K$2="ACTIVE",'BR2'!T70&gt;0),"Yes",IF(AND('BR1'!$K$2="ACTIVE",'BR1'!T70&gt;0),"Yes",IF(AND('ORIGINAL BUDGET'!$K$2="ACTIVE",'ORIGINAL BUDGET'!T70&gt;0),"Yes",""))))</f>
        <v/>
      </c>
      <c r="AI70" s="494"/>
      <c r="AJ70" s="218"/>
      <c r="AK70" s="1037">
        <f t="shared" si="11"/>
        <v>0</v>
      </c>
      <c r="AL70" s="1037">
        <f t="shared" si="12"/>
        <v>0</v>
      </c>
      <c r="AM70" s="1037">
        <f t="shared" si="13"/>
        <v>0</v>
      </c>
      <c r="AN70" s="1037">
        <f t="shared" si="14"/>
        <v>0</v>
      </c>
      <c r="AO70" s="1037">
        <f t="shared" si="15"/>
        <v>0</v>
      </c>
      <c r="AP70" s="1037">
        <f t="shared" si="16"/>
        <v>0</v>
      </c>
      <c r="AQ70" s="1037">
        <f t="shared" si="17"/>
        <v>0</v>
      </c>
      <c r="AU70" s="220"/>
      <c r="AV70" s="220"/>
      <c r="AW70" s="220"/>
      <c r="AX70" s="220"/>
      <c r="AY70" s="1104"/>
    </row>
    <row r="71" spans="1:53" ht="23.25" hidden="1" customHeight="1">
      <c r="A71" s="124">
        <v>27</v>
      </c>
      <c r="B71" s="273">
        <f>IF($L$2="","",IF($L$2="ORIGINAL",'ORIGINAL BUDGET'!$B71,IF($L$2="BR1",'BR1'!$B71,IF($L$2="BR2",'BR2'!$B71,IF($L$2="BR3",'BR3'!$B71)))))</f>
        <v>0</v>
      </c>
      <c r="C71" s="1028">
        <f>IF($L$2="","",IF($L$2="ORIGINAL",'ORIGINAL BUDGET'!$C71,IF($L$2="BR1",'BR1'!$C71,IF($L$2="BR2",'BR2'!$C71,IF($L$2="BR3",'BR3'!$C71)))))</f>
        <v>0</v>
      </c>
      <c r="D71" s="860" t="str">
        <f t="shared" si="18"/>
        <v/>
      </c>
      <c r="E71" s="404"/>
      <c r="F71" s="589"/>
      <c r="G71" s="845" t="str">
        <f t="shared" si="19"/>
        <v/>
      </c>
      <c r="H71" s="811">
        <f t="shared" si="10"/>
        <v>0</v>
      </c>
      <c r="I71" s="840"/>
      <c r="J71" s="811">
        <f t="shared" si="20"/>
        <v>0</v>
      </c>
      <c r="K71" s="843"/>
      <c r="L71" s="811">
        <f t="shared" si="21"/>
        <v>0</v>
      </c>
      <c r="M71" s="843"/>
      <c r="N71" s="811">
        <f t="shared" si="22"/>
        <v>0</v>
      </c>
      <c r="O71" s="843"/>
      <c r="P71" s="811">
        <f t="shared" si="26"/>
        <v>0</v>
      </c>
      <c r="Q71" s="843"/>
      <c r="R71" s="811">
        <f t="shared" si="27"/>
        <v>0</v>
      </c>
      <c r="S71" s="843"/>
      <c r="T71" s="811">
        <f t="shared" si="28"/>
        <v>0</v>
      </c>
      <c r="U71" s="149"/>
      <c r="V71" s="492" t="str">
        <f>IF(AND('BR3'!$K$2="ACTIVE",'BR3'!H71&gt;0),"Yes",IF(AND('BR2'!$K$2="ACTIVE",'BR2'!H71&gt;0),"Yes",IF(AND('BR1'!$K$2="ACTIVE",'BR1'!H71&gt;0),"Yes",IF(AND('ORIGINAL BUDGET'!$K$2="ACTIVE",'ORIGINAL BUDGET'!H71&gt;0),"Yes",""))))</f>
        <v/>
      </c>
      <c r="W71" s="493"/>
      <c r="X71" s="325" t="str">
        <f>IF(AND('BR3'!$K$2="ACTIVE",'BR3'!J71&gt;0),"Yes",IF(AND('BR2'!$K$2="ACTIVE",'BR2'!J71&gt;0),"Yes",IF(AND('BR1'!$K$2="ACTIVE",'BR1'!J71&gt;0),"Yes",IF(AND('ORIGINAL BUDGET'!$K$2="ACTIVE",'ORIGINAL BUDGET'!J71&gt;0),"Yes",""))))</f>
        <v/>
      </c>
      <c r="Y71" s="493"/>
      <c r="Z71" s="325" t="str">
        <f>IF(AND('BR3'!$K$2="ACTIVE",'BR3'!L71&gt;0),"Yes",IF(AND('BR2'!$K$2="ACTIVE",'BR2'!L71&gt;0),"Yes",IF(AND('BR1'!$K$2="ACTIVE",'BR1'!L71&gt;0),"Yes",IF(AND('ORIGINAL BUDGET'!$K$2="ACTIVE",'ORIGINAL BUDGET'!L71&gt;0),"Yes",""))))</f>
        <v/>
      </c>
      <c r="AA71" s="493"/>
      <c r="AB71" s="325" t="str">
        <f>IF(AND('BR3'!$K$2="ACTIVE",'BR3'!N71&gt;0),"Yes",IF(AND('BR2'!$K$2="ACTIVE",'BR2'!N71&gt;0),"Yes",IF(AND('BR1'!$K$2="ACTIVE",'BR1'!N71&gt;0),"Yes",IF(AND('ORIGINAL BUDGET'!$K$2="ACTIVE",'ORIGINAL BUDGET'!N71&gt;0),"Yes",""))))</f>
        <v/>
      </c>
      <c r="AC71" s="493"/>
      <c r="AD71" s="325" t="str">
        <f>IF(AND('BR3'!$K$2="ACTIVE",'BR3'!P71&gt;0),"Yes",IF(AND('BR2'!$K$2="ACTIVE",'BR2'!P71&gt;0),"Yes",IF(AND('BR1'!$K$2="ACTIVE",'BR1'!P71&gt;0),"Yes",IF(AND('ORIGINAL BUDGET'!$K$2="ACTIVE",'ORIGINAL BUDGET'!P71&gt;0),"Yes",""))))</f>
        <v/>
      </c>
      <c r="AE71" s="493"/>
      <c r="AF71" s="325" t="str">
        <f>IF(AND('BR3'!$K$2="ACTIVE",'BR3'!R71&gt;0),"Yes",IF(AND('BR2'!$K$2="ACTIVE",'BR2'!R71&gt;0),"Yes",IF(AND('BR1'!$K$2="ACTIVE",'BR1'!R71&gt;0),"Yes",IF(AND('ORIGINAL BUDGET'!$K$2="ACTIVE",'ORIGINAL BUDGET'!R71&gt;0),"Yes",""))))</f>
        <v/>
      </c>
      <c r="AG71" s="493"/>
      <c r="AH71" s="493" t="str">
        <f>IF(AND('BR3'!$K$2="ACTIVE",'BR3'!T71&gt;0),"Yes",IF(AND('BR2'!$K$2="ACTIVE",'BR2'!T71&gt;0),"Yes",IF(AND('BR1'!$K$2="ACTIVE",'BR1'!T71&gt;0),"Yes",IF(AND('ORIGINAL BUDGET'!$K$2="ACTIVE",'ORIGINAL BUDGET'!T71&gt;0),"Yes",""))))</f>
        <v/>
      </c>
      <c r="AI71" s="494"/>
      <c r="AJ71" s="218"/>
      <c r="AK71" s="448">
        <f t="shared" si="11"/>
        <v>0</v>
      </c>
      <c r="AL71" s="448">
        <f t="shared" si="12"/>
        <v>0</v>
      </c>
      <c r="AM71" s="448">
        <f t="shared" si="13"/>
        <v>0</v>
      </c>
      <c r="AN71" s="448">
        <f t="shared" si="14"/>
        <v>0</v>
      </c>
      <c r="AO71" s="448">
        <f t="shared" si="15"/>
        <v>0</v>
      </c>
      <c r="AP71" s="448">
        <f t="shared" si="16"/>
        <v>0</v>
      </c>
      <c r="AQ71" s="448">
        <f t="shared" si="17"/>
        <v>0</v>
      </c>
      <c r="AU71" s="220"/>
      <c r="AV71" s="220"/>
      <c r="AW71" s="220"/>
      <c r="AX71" s="220"/>
      <c r="AY71" s="1104"/>
    </row>
    <row r="72" spans="1:53" ht="23.25" hidden="1" customHeight="1">
      <c r="A72" s="124">
        <v>28</v>
      </c>
      <c r="B72" s="273">
        <f>IF($L$2="","",IF($L$2="ORIGINAL",'ORIGINAL BUDGET'!$B72,IF($L$2="BR1",'BR1'!$B72,IF($L$2="BR2",'BR2'!$B72,IF($L$2="BR3",'BR3'!$B72)))))</f>
        <v>0</v>
      </c>
      <c r="C72" s="1028">
        <f>IF($L$2="","",IF($L$2="ORIGINAL",'ORIGINAL BUDGET'!$C72,IF($L$2="BR1",'BR1'!$C72,IF($L$2="BR2",'BR2'!$C72,IF($L$2="BR3",'BR3'!$C72)))))</f>
        <v>0</v>
      </c>
      <c r="D72" s="860" t="str">
        <f t="shared" si="18"/>
        <v/>
      </c>
      <c r="E72" s="404"/>
      <c r="F72" s="589"/>
      <c r="G72" s="845" t="str">
        <f t="shared" si="19"/>
        <v/>
      </c>
      <c r="H72" s="811">
        <f t="shared" si="10"/>
        <v>0</v>
      </c>
      <c r="I72" s="840"/>
      <c r="J72" s="811">
        <f t="shared" si="20"/>
        <v>0</v>
      </c>
      <c r="K72" s="843"/>
      <c r="L72" s="811">
        <f t="shared" si="21"/>
        <v>0</v>
      </c>
      <c r="M72" s="843"/>
      <c r="N72" s="811">
        <f t="shared" si="22"/>
        <v>0</v>
      </c>
      <c r="O72" s="843"/>
      <c r="P72" s="811">
        <f t="shared" si="23"/>
        <v>0</v>
      </c>
      <c r="Q72" s="843"/>
      <c r="R72" s="811">
        <f t="shared" si="24"/>
        <v>0</v>
      </c>
      <c r="S72" s="843"/>
      <c r="T72" s="811">
        <f t="shared" si="25"/>
        <v>0</v>
      </c>
      <c r="U72" s="149"/>
      <c r="V72" s="492" t="str">
        <f>IF(AND('BR3'!$K$2="ACTIVE",'BR3'!H72&gt;0),"Yes",IF(AND('BR2'!$K$2="ACTIVE",'BR2'!H72&gt;0),"Yes",IF(AND('BR1'!$K$2="ACTIVE",'BR1'!H72&gt;0),"Yes",IF(AND('ORIGINAL BUDGET'!$K$2="ACTIVE",'ORIGINAL BUDGET'!H72&gt;0),"Yes",""))))</f>
        <v/>
      </c>
      <c r="W72" s="493"/>
      <c r="X72" s="325" t="str">
        <f>IF(AND('BR3'!$K$2="ACTIVE",'BR3'!J72&gt;0),"Yes",IF(AND('BR2'!$K$2="ACTIVE",'BR2'!J72&gt;0),"Yes",IF(AND('BR1'!$K$2="ACTIVE",'BR1'!J72&gt;0),"Yes",IF(AND('ORIGINAL BUDGET'!$K$2="ACTIVE",'ORIGINAL BUDGET'!J72&gt;0),"Yes",""))))</f>
        <v/>
      </c>
      <c r="Y72" s="493"/>
      <c r="Z72" s="325" t="str">
        <f>IF(AND('BR3'!$K$2="ACTIVE",'BR3'!L72&gt;0),"Yes",IF(AND('BR2'!$K$2="ACTIVE",'BR2'!L72&gt;0),"Yes",IF(AND('BR1'!$K$2="ACTIVE",'BR1'!L72&gt;0),"Yes",IF(AND('ORIGINAL BUDGET'!$K$2="ACTIVE",'ORIGINAL BUDGET'!L72&gt;0),"Yes",""))))</f>
        <v/>
      </c>
      <c r="AA72" s="493"/>
      <c r="AB72" s="325" t="str">
        <f>IF(AND('BR3'!$K$2="ACTIVE",'BR3'!N72&gt;0),"Yes",IF(AND('BR2'!$K$2="ACTIVE",'BR2'!N72&gt;0),"Yes",IF(AND('BR1'!$K$2="ACTIVE",'BR1'!N72&gt;0),"Yes",IF(AND('ORIGINAL BUDGET'!$K$2="ACTIVE",'ORIGINAL BUDGET'!N72&gt;0),"Yes",""))))</f>
        <v/>
      </c>
      <c r="AC72" s="493"/>
      <c r="AD72" s="325" t="str">
        <f>IF(AND('BR3'!$K$2="ACTIVE",'BR3'!P72&gt;0),"Yes",IF(AND('BR2'!$K$2="ACTIVE",'BR2'!P72&gt;0),"Yes",IF(AND('BR1'!$K$2="ACTIVE",'BR1'!P72&gt;0),"Yes",IF(AND('ORIGINAL BUDGET'!$K$2="ACTIVE",'ORIGINAL BUDGET'!P72&gt;0),"Yes",""))))</f>
        <v/>
      </c>
      <c r="AE72" s="493"/>
      <c r="AF72" s="325" t="str">
        <f>IF(AND('BR3'!$K$2="ACTIVE",'BR3'!R72&gt;0),"Yes",IF(AND('BR2'!$K$2="ACTIVE",'BR2'!R72&gt;0),"Yes",IF(AND('BR1'!$K$2="ACTIVE",'BR1'!R72&gt;0),"Yes",IF(AND('ORIGINAL BUDGET'!$K$2="ACTIVE",'ORIGINAL BUDGET'!R72&gt;0),"Yes",""))))</f>
        <v/>
      </c>
      <c r="AG72" s="493"/>
      <c r="AH72" s="493" t="str">
        <f>IF(AND('BR3'!$K$2="ACTIVE",'BR3'!T72&gt;0),"Yes",IF(AND('BR2'!$K$2="ACTIVE",'BR2'!T72&gt;0),"Yes",IF(AND('BR1'!$K$2="ACTIVE",'BR1'!T72&gt;0),"Yes",IF(AND('ORIGINAL BUDGET'!$K$2="ACTIVE",'ORIGINAL BUDGET'!T72&gt;0),"Yes",""))))</f>
        <v/>
      </c>
      <c r="AI72" s="494"/>
      <c r="AJ72" s="218"/>
      <c r="AK72" s="448">
        <f t="shared" si="11"/>
        <v>0</v>
      </c>
      <c r="AL72" s="448">
        <f t="shared" si="12"/>
        <v>0</v>
      </c>
      <c r="AM72" s="448">
        <f t="shared" si="13"/>
        <v>0</v>
      </c>
      <c r="AN72" s="448">
        <f t="shared" si="14"/>
        <v>0</v>
      </c>
      <c r="AO72" s="448">
        <f t="shared" si="15"/>
        <v>0</v>
      </c>
      <c r="AP72" s="448">
        <f t="shared" si="16"/>
        <v>0</v>
      </c>
      <c r="AQ72" s="448">
        <f t="shared" si="17"/>
        <v>0</v>
      </c>
      <c r="AU72" s="220"/>
      <c r="AV72" s="220"/>
      <c r="AW72" s="220"/>
      <c r="AX72" s="220"/>
      <c r="AY72" s="1104"/>
    </row>
    <row r="73" spans="1:53" ht="23.25" hidden="1" customHeight="1">
      <c r="A73" s="124">
        <v>29</v>
      </c>
      <c r="B73" s="273">
        <f>IF($L$2="","",IF($L$2="ORIGINAL",'ORIGINAL BUDGET'!$B73,IF($L$2="BR1",'BR1'!$B73,IF($L$2="BR2",'BR2'!$B73,IF($L$2="BR3",'BR3'!$B73)))))</f>
        <v>0</v>
      </c>
      <c r="C73" s="1028">
        <f>IF($L$2="","",IF($L$2="ORIGINAL",'ORIGINAL BUDGET'!$C73,IF($L$2="BR1",'BR1'!$C73,IF($L$2="BR2",'BR2'!$C73,IF($L$2="BR3",'BR3'!$C73)))))</f>
        <v>0</v>
      </c>
      <c r="D73" s="860" t="str">
        <f t="shared" si="18"/>
        <v/>
      </c>
      <c r="E73" s="404"/>
      <c r="F73" s="589"/>
      <c r="G73" s="845" t="str">
        <f t="shared" si="19"/>
        <v/>
      </c>
      <c r="H73" s="811">
        <f t="shared" si="10"/>
        <v>0</v>
      </c>
      <c r="I73" s="840"/>
      <c r="J73" s="811">
        <f t="shared" si="20"/>
        <v>0</v>
      </c>
      <c r="K73" s="843"/>
      <c r="L73" s="811">
        <f t="shared" si="21"/>
        <v>0</v>
      </c>
      <c r="M73" s="843"/>
      <c r="N73" s="811">
        <f t="shared" si="22"/>
        <v>0</v>
      </c>
      <c r="O73" s="843"/>
      <c r="P73" s="811">
        <f t="shared" si="23"/>
        <v>0</v>
      </c>
      <c r="Q73" s="843"/>
      <c r="R73" s="811">
        <f t="shared" si="24"/>
        <v>0</v>
      </c>
      <c r="S73" s="843"/>
      <c r="T73" s="811">
        <f t="shared" si="25"/>
        <v>0</v>
      </c>
      <c r="U73" s="149"/>
      <c r="V73" s="492" t="str">
        <f>IF(AND('BR3'!$K$2="ACTIVE",'BR3'!H73&gt;0),"Yes",IF(AND('BR2'!$K$2="ACTIVE",'BR2'!H73&gt;0),"Yes",IF(AND('BR1'!$K$2="ACTIVE",'BR1'!H73&gt;0),"Yes",IF(AND('ORIGINAL BUDGET'!$K$2="ACTIVE",'ORIGINAL BUDGET'!H73&gt;0),"Yes",""))))</f>
        <v/>
      </c>
      <c r="W73" s="493"/>
      <c r="X73" s="325" t="str">
        <f>IF(AND('BR3'!$K$2="ACTIVE",'BR3'!J73&gt;0),"Yes",IF(AND('BR2'!$K$2="ACTIVE",'BR2'!J73&gt;0),"Yes",IF(AND('BR1'!$K$2="ACTIVE",'BR1'!J73&gt;0),"Yes",IF(AND('ORIGINAL BUDGET'!$K$2="ACTIVE",'ORIGINAL BUDGET'!J73&gt;0),"Yes",""))))</f>
        <v/>
      </c>
      <c r="Y73" s="493"/>
      <c r="Z73" s="325" t="str">
        <f>IF(AND('BR3'!$K$2="ACTIVE",'BR3'!L73&gt;0),"Yes",IF(AND('BR2'!$K$2="ACTIVE",'BR2'!L73&gt;0),"Yes",IF(AND('BR1'!$K$2="ACTIVE",'BR1'!L73&gt;0),"Yes",IF(AND('ORIGINAL BUDGET'!$K$2="ACTIVE",'ORIGINAL BUDGET'!L73&gt;0),"Yes",""))))</f>
        <v/>
      </c>
      <c r="AA73" s="493"/>
      <c r="AB73" s="325" t="str">
        <f>IF(AND('BR3'!$K$2="ACTIVE",'BR3'!N73&gt;0),"Yes",IF(AND('BR2'!$K$2="ACTIVE",'BR2'!N73&gt;0),"Yes",IF(AND('BR1'!$K$2="ACTIVE",'BR1'!N73&gt;0),"Yes",IF(AND('ORIGINAL BUDGET'!$K$2="ACTIVE",'ORIGINAL BUDGET'!N73&gt;0),"Yes",""))))</f>
        <v/>
      </c>
      <c r="AC73" s="493"/>
      <c r="AD73" s="325" t="str">
        <f>IF(AND('BR3'!$K$2="ACTIVE",'BR3'!P73&gt;0),"Yes",IF(AND('BR2'!$K$2="ACTIVE",'BR2'!P73&gt;0),"Yes",IF(AND('BR1'!$K$2="ACTIVE",'BR1'!P73&gt;0),"Yes",IF(AND('ORIGINAL BUDGET'!$K$2="ACTIVE",'ORIGINAL BUDGET'!P73&gt;0),"Yes",""))))</f>
        <v/>
      </c>
      <c r="AE73" s="493"/>
      <c r="AF73" s="325" t="str">
        <f>IF(AND('BR3'!$K$2="ACTIVE",'BR3'!R73&gt;0),"Yes",IF(AND('BR2'!$K$2="ACTIVE",'BR2'!R73&gt;0),"Yes",IF(AND('BR1'!$K$2="ACTIVE",'BR1'!R73&gt;0),"Yes",IF(AND('ORIGINAL BUDGET'!$K$2="ACTIVE",'ORIGINAL BUDGET'!R73&gt;0),"Yes",""))))</f>
        <v/>
      </c>
      <c r="AG73" s="493"/>
      <c r="AH73" s="493" t="str">
        <f>IF(AND('BR3'!$K$2="ACTIVE",'BR3'!T73&gt;0),"Yes",IF(AND('BR2'!$K$2="ACTIVE",'BR2'!T73&gt;0),"Yes",IF(AND('BR1'!$K$2="ACTIVE",'BR1'!T73&gt;0),"Yes",IF(AND('ORIGINAL BUDGET'!$K$2="ACTIVE",'ORIGINAL BUDGET'!T73&gt;0),"Yes",""))))</f>
        <v/>
      </c>
      <c r="AI73" s="494"/>
      <c r="AJ73" s="218"/>
      <c r="AK73" s="448">
        <f t="shared" si="11"/>
        <v>0</v>
      </c>
      <c r="AL73" s="448">
        <f t="shared" si="12"/>
        <v>0</v>
      </c>
      <c r="AM73" s="448">
        <f t="shared" si="13"/>
        <v>0</v>
      </c>
      <c r="AN73" s="448">
        <f t="shared" si="14"/>
        <v>0</v>
      </c>
      <c r="AO73" s="448">
        <f t="shared" si="15"/>
        <v>0</v>
      </c>
      <c r="AP73" s="448">
        <f t="shared" si="16"/>
        <v>0</v>
      </c>
      <c r="AQ73" s="448">
        <f t="shared" si="17"/>
        <v>0</v>
      </c>
      <c r="AU73" s="220"/>
      <c r="AV73" s="220"/>
      <c r="AW73" s="220"/>
      <c r="AX73" s="220"/>
      <c r="AY73" s="1104"/>
    </row>
    <row r="74" spans="1:53" ht="23.25" hidden="1" customHeight="1">
      <c r="A74" s="124">
        <v>30</v>
      </c>
      <c r="B74" s="273">
        <f>IF($L$2="","",IF($L$2="ORIGINAL",'ORIGINAL BUDGET'!$B74,IF($L$2="BR1",'BR1'!$B74,IF($L$2="BR2",'BR2'!$B74,IF($L$2="BR3",'BR3'!$B74)))))</f>
        <v>0</v>
      </c>
      <c r="C74" s="1028">
        <f>IF($L$2="","",IF($L$2="ORIGINAL",'ORIGINAL BUDGET'!$C74,IF($L$2="BR1",'BR1'!$C74,IF($L$2="BR2",'BR2'!$C74,IF($L$2="BR3",'BR3'!$C74)))))</f>
        <v>0</v>
      </c>
      <c r="D74" s="860" t="str">
        <f t="shared" si="18"/>
        <v/>
      </c>
      <c r="E74" s="404"/>
      <c r="F74" s="589"/>
      <c r="G74" s="845" t="str">
        <f t="shared" si="19"/>
        <v/>
      </c>
      <c r="H74" s="811">
        <f t="shared" si="10"/>
        <v>0</v>
      </c>
      <c r="I74" s="840"/>
      <c r="J74" s="811">
        <f t="shared" si="20"/>
        <v>0</v>
      </c>
      <c r="K74" s="843"/>
      <c r="L74" s="811">
        <f t="shared" si="21"/>
        <v>0</v>
      </c>
      <c r="M74" s="843"/>
      <c r="N74" s="811">
        <f t="shared" si="22"/>
        <v>0</v>
      </c>
      <c r="O74" s="843"/>
      <c r="P74" s="811">
        <f t="shared" si="23"/>
        <v>0</v>
      </c>
      <c r="Q74" s="843"/>
      <c r="R74" s="811">
        <f t="shared" si="24"/>
        <v>0</v>
      </c>
      <c r="S74" s="843"/>
      <c r="T74" s="811">
        <f t="shared" si="25"/>
        <v>0</v>
      </c>
      <c r="U74" s="149"/>
      <c r="V74" s="492" t="str">
        <f>IF(AND('BR3'!$K$2="ACTIVE",'BR3'!H74&gt;0),"Yes",IF(AND('BR2'!$K$2="ACTIVE",'BR2'!H74&gt;0),"Yes",IF(AND('BR1'!$K$2="ACTIVE",'BR1'!H74&gt;0),"Yes",IF(AND('ORIGINAL BUDGET'!$K$2="ACTIVE",'ORIGINAL BUDGET'!H74&gt;0),"Yes",""))))</f>
        <v/>
      </c>
      <c r="W74" s="493"/>
      <c r="X74" s="325" t="str">
        <f>IF(AND('BR3'!$K$2="ACTIVE",'BR3'!J74&gt;0),"Yes",IF(AND('BR2'!$K$2="ACTIVE",'BR2'!J74&gt;0),"Yes",IF(AND('BR1'!$K$2="ACTIVE",'BR1'!J74&gt;0),"Yes",IF(AND('ORIGINAL BUDGET'!$K$2="ACTIVE",'ORIGINAL BUDGET'!J74&gt;0),"Yes",""))))</f>
        <v/>
      </c>
      <c r="Y74" s="493"/>
      <c r="Z74" s="325" t="str">
        <f>IF(AND('BR3'!$K$2="ACTIVE",'BR3'!L74&gt;0),"Yes",IF(AND('BR2'!$K$2="ACTIVE",'BR2'!L74&gt;0),"Yes",IF(AND('BR1'!$K$2="ACTIVE",'BR1'!L74&gt;0),"Yes",IF(AND('ORIGINAL BUDGET'!$K$2="ACTIVE",'ORIGINAL BUDGET'!L74&gt;0),"Yes",""))))</f>
        <v/>
      </c>
      <c r="AA74" s="493"/>
      <c r="AB74" s="325" t="str">
        <f>IF(AND('BR3'!$K$2="ACTIVE",'BR3'!N74&gt;0),"Yes",IF(AND('BR2'!$K$2="ACTIVE",'BR2'!N74&gt;0),"Yes",IF(AND('BR1'!$K$2="ACTIVE",'BR1'!N74&gt;0),"Yes",IF(AND('ORIGINAL BUDGET'!$K$2="ACTIVE",'ORIGINAL BUDGET'!N74&gt;0),"Yes",""))))</f>
        <v/>
      </c>
      <c r="AC74" s="493"/>
      <c r="AD74" s="325" t="str">
        <f>IF(AND('BR3'!$K$2="ACTIVE",'BR3'!P74&gt;0),"Yes",IF(AND('BR2'!$K$2="ACTIVE",'BR2'!P74&gt;0),"Yes",IF(AND('BR1'!$K$2="ACTIVE",'BR1'!P74&gt;0),"Yes",IF(AND('ORIGINAL BUDGET'!$K$2="ACTIVE",'ORIGINAL BUDGET'!P74&gt;0),"Yes",""))))</f>
        <v/>
      </c>
      <c r="AE74" s="493"/>
      <c r="AF74" s="325" t="str">
        <f>IF(AND('BR3'!$K$2="ACTIVE",'BR3'!R74&gt;0),"Yes",IF(AND('BR2'!$K$2="ACTIVE",'BR2'!R74&gt;0),"Yes",IF(AND('BR1'!$K$2="ACTIVE",'BR1'!R74&gt;0),"Yes",IF(AND('ORIGINAL BUDGET'!$K$2="ACTIVE",'ORIGINAL BUDGET'!R74&gt;0),"Yes",""))))</f>
        <v/>
      </c>
      <c r="AG74" s="493"/>
      <c r="AH74" s="493" t="str">
        <f>IF(AND('BR3'!$K$2="ACTIVE",'BR3'!T74&gt;0),"Yes",IF(AND('BR2'!$K$2="ACTIVE",'BR2'!T74&gt;0),"Yes",IF(AND('BR1'!$K$2="ACTIVE",'BR1'!T74&gt;0),"Yes",IF(AND('ORIGINAL BUDGET'!$K$2="ACTIVE",'ORIGINAL BUDGET'!T74&gt;0),"Yes",""))))</f>
        <v/>
      </c>
      <c r="AI74" s="494"/>
      <c r="AJ74" s="218"/>
      <c r="AK74" s="448">
        <f t="shared" si="11"/>
        <v>0</v>
      </c>
      <c r="AL74" s="448">
        <f t="shared" si="12"/>
        <v>0</v>
      </c>
      <c r="AM74" s="448">
        <f t="shared" si="13"/>
        <v>0</v>
      </c>
      <c r="AN74" s="448">
        <f t="shared" si="14"/>
        <v>0</v>
      </c>
      <c r="AO74" s="448">
        <f t="shared" si="15"/>
        <v>0</v>
      </c>
      <c r="AP74" s="448">
        <f t="shared" si="16"/>
        <v>0</v>
      </c>
      <c r="AQ74" s="448">
        <f t="shared" si="17"/>
        <v>0</v>
      </c>
      <c r="AU74" s="219"/>
      <c r="AV74" s="219"/>
      <c r="AW74" s="219"/>
      <c r="AX74" s="219"/>
      <c r="AY74" s="1104"/>
    </row>
    <row r="75" spans="1:53" ht="23.25" hidden="1" customHeight="1">
      <c r="A75" s="124">
        <v>31</v>
      </c>
      <c r="B75" s="273">
        <f>IF($L$2="","",IF($L$2="ORIGINAL",'ORIGINAL BUDGET'!$B75,IF($L$2="BR1",'BR1'!$B75,IF($L$2="BR2",'BR2'!$B75,IF($L$2="BR3",'BR3'!$B75)))))</f>
        <v>0</v>
      </c>
      <c r="C75" s="1028">
        <f>IF($L$2="","",IF($L$2="ORIGINAL",'ORIGINAL BUDGET'!$C75,IF($L$2="BR1",'BR1'!$C75,IF($L$2="BR2",'BR2'!$C75,IF($L$2="BR3",'BR3'!$C75)))))</f>
        <v>0</v>
      </c>
      <c r="D75" s="860" t="str">
        <f t="shared" si="18"/>
        <v/>
      </c>
      <c r="E75" s="404"/>
      <c r="F75" s="589"/>
      <c r="G75" s="845" t="str">
        <f t="shared" si="19"/>
        <v/>
      </c>
      <c r="H75" s="811">
        <f t="shared" si="10"/>
        <v>0</v>
      </c>
      <c r="I75" s="840"/>
      <c r="J75" s="811">
        <f t="shared" si="20"/>
        <v>0</v>
      </c>
      <c r="K75" s="843"/>
      <c r="L75" s="811">
        <f t="shared" si="21"/>
        <v>0</v>
      </c>
      <c r="M75" s="843"/>
      <c r="N75" s="811">
        <f t="shared" si="22"/>
        <v>0</v>
      </c>
      <c r="O75" s="843"/>
      <c r="P75" s="811">
        <f t="shared" si="23"/>
        <v>0</v>
      </c>
      <c r="Q75" s="843"/>
      <c r="R75" s="811">
        <f t="shared" si="24"/>
        <v>0</v>
      </c>
      <c r="S75" s="843"/>
      <c r="T75" s="811">
        <f t="shared" si="25"/>
        <v>0</v>
      </c>
      <c r="U75" s="149"/>
      <c r="V75" s="492" t="str">
        <f>IF(AND('BR3'!$K$2="ACTIVE",'BR3'!H75&gt;0),"Yes",IF(AND('BR2'!$K$2="ACTIVE",'BR2'!H75&gt;0),"Yes",IF(AND('BR1'!$K$2="ACTIVE",'BR1'!H75&gt;0),"Yes",IF(AND('ORIGINAL BUDGET'!$K$2="ACTIVE",'ORIGINAL BUDGET'!H75&gt;0),"Yes",""))))</f>
        <v/>
      </c>
      <c r="W75" s="493"/>
      <c r="X75" s="325" t="str">
        <f>IF(AND('BR3'!$K$2="ACTIVE",'BR3'!J75&gt;0),"Yes",IF(AND('BR2'!$K$2="ACTIVE",'BR2'!J75&gt;0),"Yes",IF(AND('BR1'!$K$2="ACTIVE",'BR1'!J75&gt;0),"Yes",IF(AND('ORIGINAL BUDGET'!$K$2="ACTIVE",'ORIGINAL BUDGET'!J75&gt;0),"Yes",""))))</f>
        <v/>
      </c>
      <c r="Y75" s="493"/>
      <c r="Z75" s="325" t="str">
        <f>IF(AND('BR3'!$K$2="ACTIVE",'BR3'!L75&gt;0),"Yes",IF(AND('BR2'!$K$2="ACTIVE",'BR2'!L75&gt;0),"Yes",IF(AND('BR1'!$K$2="ACTIVE",'BR1'!L75&gt;0),"Yes",IF(AND('ORIGINAL BUDGET'!$K$2="ACTIVE",'ORIGINAL BUDGET'!L75&gt;0),"Yes",""))))</f>
        <v/>
      </c>
      <c r="AA75" s="493"/>
      <c r="AB75" s="325" t="str">
        <f>IF(AND('BR3'!$K$2="ACTIVE",'BR3'!N75&gt;0),"Yes",IF(AND('BR2'!$K$2="ACTIVE",'BR2'!N75&gt;0),"Yes",IF(AND('BR1'!$K$2="ACTIVE",'BR1'!N75&gt;0),"Yes",IF(AND('ORIGINAL BUDGET'!$K$2="ACTIVE",'ORIGINAL BUDGET'!N75&gt;0),"Yes",""))))</f>
        <v/>
      </c>
      <c r="AC75" s="493"/>
      <c r="AD75" s="325" t="str">
        <f>IF(AND('BR3'!$K$2="ACTIVE",'BR3'!P75&gt;0),"Yes",IF(AND('BR2'!$K$2="ACTIVE",'BR2'!P75&gt;0),"Yes",IF(AND('BR1'!$K$2="ACTIVE",'BR1'!P75&gt;0),"Yes",IF(AND('ORIGINAL BUDGET'!$K$2="ACTIVE",'ORIGINAL BUDGET'!P75&gt;0),"Yes",""))))</f>
        <v/>
      </c>
      <c r="AE75" s="493"/>
      <c r="AF75" s="325" t="str">
        <f>IF(AND('BR3'!$K$2="ACTIVE",'BR3'!R75&gt;0),"Yes",IF(AND('BR2'!$K$2="ACTIVE",'BR2'!R75&gt;0),"Yes",IF(AND('BR1'!$K$2="ACTIVE",'BR1'!R75&gt;0),"Yes",IF(AND('ORIGINAL BUDGET'!$K$2="ACTIVE",'ORIGINAL BUDGET'!R75&gt;0),"Yes",""))))</f>
        <v/>
      </c>
      <c r="AG75" s="493"/>
      <c r="AH75" s="493" t="str">
        <f>IF(AND('BR3'!$K$2="ACTIVE",'BR3'!T75&gt;0),"Yes",IF(AND('BR2'!$K$2="ACTIVE",'BR2'!T75&gt;0),"Yes",IF(AND('BR1'!$K$2="ACTIVE",'BR1'!T75&gt;0),"Yes",IF(AND('ORIGINAL BUDGET'!$K$2="ACTIVE",'ORIGINAL BUDGET'!T75&gt;0),"Yes",""))))</f>
        <v/>
      </c>
      <c r="AI75" s="494"/>
      <c r="AJ75" s="218"/>
      <c r="AK75" s="448">
        <f t="shared" si="11"/>
        <v>0</v>
      </c>
      <c r="AL75" s="448">
        <f t="shared" si="12"/>
        <v>0</v>
      </c>
      <c r="AM75" s="448">
        <f t="shared" si="13"/>
        <v>0</v>
      </c>
      <c r="AN75" s="448">
        <f t="shared" si="14"/>
        <v>0</v>
      </c>
      <c r="AO75" s="448">
        <f t="shared" si="15"/>
        <v>0</v>
      </c>
      <c r="AP75" s="448">
        <f t="shared" si="16"/>
        <v>0</v>
      </c>
      <c r="AQ75" s="448">
        <f t="shared" si="17"/>
        <v>0</v>
      </c>
      <c r="AU75" s="220"/>
      <c r="AV75" s="220"/>
      <c r="AW75" s="220"/>
      <c r="AX75" s="220"/>
      <c r="AY75" s="1104"/>
    </row>
    <row r="76" spans="1:53" ht="23.25" hidden="1" customHeight="1">
      <c r="A76" s="124">
        <v>32</v>
      </c>
      <c r="B76" s="273">
        <f>IF($L$2="","",IF($L$2="ORIGINAL",'ORIGINAL BUDGET'!$B76,IF($L$2="BR1",'BR1'!$B76,IF($L$2="BR2",'BR2'!$B76,IF($L$2="BR3",'BR3'!$B76)))))</f>
        <v>0</v>
      </c>
      <c r="C76" s="1028">
        <f>IF($L$2="","",IF($L$2="ORIGINAL",'ORIGINAL BUDGET'!$C76,IF($L$2="BR1",'BR1'!$C76,IF($L$2="BR2",'BR2'!$C76,IF($L$2="BR3",'BR3'!$C76)))))</f>
        <v>0</v>
      </c>
      <c r="D76" s="860" t="str">
        <f t="shared" si="18"/>
        <v/>
      </c>
      <c r="E76" s="404"/>
      <c r="F76" s="589"/>
      <c r="G76" s="845" t="str">
        <f t="shared" si="19"/>
        <v/>
      </c>
      <c r="H76" s="811">
        <f t="shared" si="10"/>
        <v>0</v>
      </c>
      <c r="I76" s="840"/>
      <c r="J76" s="811">
        <f t="shared" si="20"/>
        <v>0</v>
      </c>
      <c r="K76" s="843"/>
      <c r="L76" s="811">
        <f t="shared" si="21"/>
        <v>0</v>
      </c>
      <c r="M76" s="843"/>
      <c r="N76" s="811">
        <f t="shared" si="22"/>
        <v>0</v>
      </c>
      <c r="O76" s="843"/>
      <c r="P76" s="811">
        <f t="shared" si="23"/>
        <v>0</v>
      </c>
      <c r="Q76" s="843"/>
      <c r="R76" s="811">
        <f t="shared" si="24"/>
        <v>0</v>
      </c>
      <c r="S76" s="843"/>
      <c r="T76" s="811">
        <f t="shared" si="25"/>
        <v>0</v>
      </c>
      <c r="U76" s="149"/>
      <c r="V76" s="492" t="str">
        <f>IF(AND('BR3'!$K$2="ACTIVE",'BR3'!H76&gt;0),"Yes",IF(AND('BR2'!$K$2="ACTIVE",'BR2'!H76&gt;0),"Yes",IF(AND('BR1'!$K$2="ACTIVE",'BR1'!H76&gt;0),"Yes",IF(AND('ORIGINAL BUDGET'!$K$2="ACTIVE",'ORIGINAL BUDGET'!H76&gt;0),"Yes",""))))</f>
        <v/>
      </c>
      <c r="W76" s="493"/>
      <c r="X76" s="325" t="str">
        <f>IF(AND('BR3'!$K$2="ACTIVE",'BR3'!J76&gt;0),"Yes",IF(AND('BR2'!$K$2="ACTIVE",'BR2'!J76&gt;0),"Yes",IF(AND('BR1'!$K$2="ACTIVE",'BR1'!J76&gt;0),"Yes",IF(AND('ORIGINAL BUDGET'!$K$2="ACTIVE",'ORIGINAL BUDGET'!J76&gt;0),"Yes",""))))</f>
        <v/>
      </c>
      <c r="Y76" s="493"/>
      <c r="Z76" s="325" t="str">
        <f>IF(AND('BR3'!$K$2="ACTIVE",'BR3'!L76&gt;0),"Yes",IF(AND('BR2'!$K$2="ACTIVE",'BR2'!L76&gt;0),"Yes",IF(AND('BR1'!$K$2="ACTIVE",'BR1'!L76&gt;0),"Yes",IF(AND('ORIGINAL BUDGET'!$K$2="ACTIVE",'ORIGINAL BUDGET'!L76&gt;0),"Yes",""))))</f>
        <v/>
      </c>
      <c r="AA76" s="493"/>
      <c r="AB76" s="325" t="str">
        <f>IF(AND('BR3'!$K$2="ACTIVE",'BR3'!N76&gt;0),"Yes",IF(AND('BR2'!$K$2="ACTIVE",'BR2'!N76&gt;0),"Yes",IF(AND('BR1'!$K$2="ACTIVE",'BR1'!N76&gt;0),"Yes",IF(AND('ORIGINAL BUDGET'!$K$2="ACTIVE",'ORIGINAL BUDGET'!N76&gt;0),"Yes",""))))</f>
        <v/>
      </c>
      <c r="AC76" s="493"/>
      <c r="AD76" s="325" t="str">
        <f>IF(AND('BR3'!$K$2="ACTIVE",'BR3'!P76&gt;0),"Yes",IF(AND('BR2'!$K$2="ACTIVE",'BR2'!P76&gt;0),"Yes",IF(AND('BR1'!$K$2="ACTIVE",'BR1'!P76&gt;0),"Yes",IF(AND('ORIGINAL BUDGET'!$K$2="ACTIVE",'ORIGINAL BUDGET'!P76&gt;0),"Yes",""))))</f>
        <v/>
      </c>
      <c r="AE76" s="493"/>
      <c r="AF76" s="325" t="str">
        <f>IF(AND('BR3'!$K$2="ACTIVE",'BR3'!R76&gt;0),"Yes",IF(AND('BR2'!$K$2="ACTIVE",'BR2'!R76&gt;0),"Yes",IF(AND('BR1'!$K$2="ACTIVE",'BR1'!R76&gt;0),"Yes",IF(AND('ORIGINAL BUDGET'!$K$2="ACTIVE",'ORIGINAL BUDGET'!R76&gt;0),"Yes",""))))</f>
        <v/>
      </c>
      <c r="AG76" s="493"/>
      <c r="AH76" s="493" t="str">
        <f>IF(AND('BR3'!$K$2="ACTIVE",'BR3'!T76&gt;0),"Yes",IF(AND('BR2'!$K$2="ACTIVE",'BR2'!T76&gt;0),"Yes",IF(AND('BR1'!$K$2="ACTIVE",'BR1'!T76&gt;0),"Yes",IF(AND('ORIGINAL BUDGET'!$K$2="ACTIVE",'ORIGINAL BUDGET'!T76&gt;0),"Yes",""))))</f>
        <v/>
      </c>
      <c r="AI76" s="494"/>
      <c r="AJ76" s="218"/>
      <c r="AK76" s="448">
        <f t="shared" si="11"/>
        <v>0</v>
      </c>
      <c r="AL76" s="448">
        <f t="shared" si="12"/>
        <v>0</v>
      </c>
      <c r="AM76" s="448">
        <f t="shared" si="13"/>
        <v>0</v>
      </c>
      <c r="AN76" s="448">
        <f t="shared" si="14"/>
        <v>0</v>
      </c>
      <c r="AO76" s="448">
        <f t="shared" si="15"/>
        <v>0</v>
      </c>
      <c r="AP76" s="448">
        <f t="shared" si="16"/>
        <v>0</v>
      </c>
      <c r="AQ76" s="448">
        <f t="shared" si="17"/>
        <v>0</v>
      </c>
      <c r="AU76" s="220"/>
      <c r="AV76" s="220"/>
      <c r="AW76" s="220"/>
      <c r="AX76" s="220"/>
      <c r="AY76" s="1104"/>
    </row>
    <row r="77" spans="1:53" ht="23.25" hidden="1" customHeight="1">
      <c r="A77" s="124">
        <v>33</v>
      </c>
      <c r="B77" s="273">
        <f>IF($L$2="","",IF($L$2="ORIGINAL",'ORIGINAL BUDGET'!$B77,IF($L$2="BR1",'BR1'!$B77,IF($L$2="BR2",'BR2'!$B77,IF($L$2="BR3",'BR3'!$B77)))))</f>
        <v>0</v>
      </c>
      <c r="C77" s="1028">
        <f>IF($L$2="","",IF($L$2="ORIGINAL",'ORIGINAL BUDGET'!$C77,IF($L$2="BR1",'BR1'!$C77,IF($L$2="BR2",'BR2'!$C77,IF($L$2="BR3",'BR3'!$C77)))))</f>
        <v>0</v>
      </c>
      <c r="D77" s="860" t="str">
        <f t="shared" si="18"/>
        <v/>
      </c>
      <c r="E77" s="404"/>
      <c r="F77" s="589"/>
      <c r="G77" s="845" t="str">
        <f t="shared" si="19"/>
        <v/>
      </c>
      <c r="H77" s="811">
        <f t="shared" si="10"/>
        <v>0</v>
      </c>
      <c r="I77" s="840"/>
      <c r="J77" s="811">
        <f t="shared" si="20"/>
        <v>0</v>
      </c>
      <c r="K77" s="843"/>
      <c r="L77" s="811">
        <f t="shared" si="21"/>
        <v>0</v>
      </c>
      <c r="M77" s="843"/>
      <c r="N77" s="811">
        <f t="shared" si="22"/>
        <v>0</v>
      </c>
      <c r="O77" s="843"/>
      <c r="P77" s="811">
        <f t="shared" si="23"/>
        <v>0</v>
      </c>
      <c r="Q77" s="843"/>
      <c r="R77" s="811">
        <f t="shared" si="24"/>
        <v>0</v>
      </c>
      <c r="S77" s="843"/>
      <c r="T77" s="811">
        <f t="shared" si="25"/>
        <v>0</v>
      </c>
      <c r="U77" s="149"/>
      <c r="V77" s="492" t="str">
        <f>IF(AND('BR3'!$K$2="ACTIVE",'BR3'!H77&gt;0),"Yes",IF(AND('BR2'!$K$2="ACTIVE",'BR2'!H77&gt;0),"Yes",IF(AND('BR1'!$K$2="ACTIVE",'BR1'!H77&gt;0),"Yes",IF(AND('ORIGINAL BUDGET'!$K$2="ACTIVE",'ORIGINAL BUDGET'!H77&gt;0),"Yes",""))))</f>
        <v/>
      </c>
      <c r="W77" s="493"/>
      <c r="X77" s="325" t="str">
        <f>IF(AND('BR3'!$K$2="ACTIVE",'BR3'!J77&gt;0),"Yes",IF(AND('BR2'!$K$2="ACTIVE",'BR2'!J77&gt;0),"Yes",IF(AND('BR1'!$K$2="ACTIVE",'BR1'!J77&gt;0),"Yes",IF(AND('ORIGINAL BUDGET'!$K$2="ACTIVE",'ORIGINAL BUDGET'!J77&gt;0),"Yes",""))))</f>
        <v/>
      </c>
      <c r="Y77" s="493"/>
      <c r="Z77" s="325" t="str">
        <f>IF(AND('BR3'!$K$2="ACTIVE",'BR3'!L77&gt;0),"Yes",IF(AND('BR2'!$K$2="ACTIVE",'BR2'!L77&gt;0),"Yes",IF(AND('BR1'!$K$2="ACTIVE",'BR1'!L77&gt;0),"Yes",IF(AND('ORIGINAL BUDGET'!$K$2="ACTIVE",'ORIGINAL BUDGET'!L77&gt;0),"Yes",""))))</f>
        <v/>
      </c>
      <c r="AA77" s="493"/>
      <c r="AB77" s="325" t="str">
        <f>IF(AND('BR3'!$K$2="ACTIVE",'BR3'!N77&gt;0),"Yes",IF(AND('BR2'!$K$2="ACTIVE",'BR2'!N77&gt;0),"Yes",IF(AND('BR1'!$K$2="ACTIVE",'BR1'!N77&gt;0),"Yes",IF(AND('ORIGINAL BUDGET'!$K$2="ACTIVE",'ORIGINAL BUDGET'!N77&gt;0),"Yes",""))))</f>
        <v/>
      </c>
      <c r="AC77" s="493"/>
      <c r="AD77" s="325" t="str">
        <f>IF(AND('BR3'!$K$2="ACTIVE",'BR3'!P77&gt;0),"Yes",IF(AND('BR2'!$K$2="ACTIVE",'BR2'!P77&gt;0),"Yes",IF(AND('BR1'!$K$2="ACTIVE",'BR1'!P77&gt;0),"Yes",IF(AND('ORIGINAL BUDGET'!$K$2="ACTIVE",'ORIGINAL BUDGET'!P77&gt;0),"Yes",""))))</f>
        <v/>
      </c>
      <c r="AE77" s="493"/>
      <c r="AF77" s="325" t="str">
        <f>IF(AND('BR3'!$K$2="ACTIVE",'BR3'!R77&gt;0),"Yes",IF(AND('BR2'!$K$2="ACTIVE",'BR2'!R77&gt;0),"Yes",IF(AND('BR1'!$K$2="ACTIVE",'BR1'!R77&gt;0),"Yes",IF(AND('ORIGINAL BUDGET'!$K$2="ACTIVE",'ORIGINAL BUDGET'!R77&gt;0),"Yes",""))))</f>
        <v/>
      </c>
      <c r="AG77" s="493"/>
      <c r="AH77" s="493" t="str">
        <f>IF(AND('BR3'!$K$2="ACTIVE",'BR3'!T77&gt;0),"Yes",IF(AND('BR2'!$K$2="ACTIVE",'BR2'!T77&gt;0),"Yes",IF(AND('BR1'!$K$2="ACTIVE",'BR1'!T77&gt;0),"Yes",IF(AND('ORIGINAL BUDGET'!$K$2="ACTIVE",'ORIGINAL BUDGET'!T77&gt;0),"Yes",""))))</f>
        <v/>
      </c>
      <c r="AI77" s="494"/>
      <c r="AJ77" s="218"/>
      <c r="AK77" s="448">
        <f t="shared" ref="AK77:AK94" si="29">$E77*$G77</f>
        <v>0</v>
      </c>
      <c r="AL77" s="448">
        <f t="shared" ref="AL77:AL94" si="30">$E77*$I77</f>
        <v>0</v>
      </c>
      <c r="AM77" s="448">
        <f t="shared" ref="AM77:AM94" si="31">$E77*$K77</f>
        <v>0</v>
      </c>
      <c r="AN77" s="448">
        <f t="shared" ref="AN77:AN94" si="32">$E77*$M77</f>
        <v>0</v>
      </c>
      <c r="AO77" s="448">
        <f t="shared" ref="AO77:AO94" si="33">$E77*$O77</f>
        <v>0</v>
      </c>
      <c r="AP77" s="448">
        <f t="shared" ref="AP77:AP94" si="34">$E77*$Q77</f>
        <v>0</v>
      </c>
      <c r="AQ77" s="448">
        <f t="shared" ref="AQ77:AQ94" si="35">$E77*$S77</f>
        <v>0</v>
      </c>
      <c r="AU77" s="220"/>
      <c r="AV77" s="220"/>
      <c r="AW77" s="220"/>
      <c r="AX77" s="220"/>
      <c r="AY77" s="1104"/>
    </row>
    <row r="78" spans="1:53" ht="23.25" hidden="1" customHeight="1">
      <c r="A78" s="124">
        <v>34</v>
      </c>
      <c r="B78" s="273">
        <f>IF($L$2="","",IF($L$2="ORIGINAL",'ORIGINAL BUDGET'!$B78,IF($L$2="BR1",'BR1'!$B78,IF($L$2="BR2",'BR2'!$B78,IF($L$2="BR3",'BR3'!$B78)))))</f>
        <v>0</v>
      </c>
      <c r="C78" s="1028">
        <f>IF($L$2="","",IF($L$2="ORIGINAL",'ORIGINAL BUDGET'!$C78,IF($L$2="BR1",'BR1'!$C78,IF($L$2="BR2",'BR2'!$C78,IF($L$2="BR3",'BR3'!$C78)))))</f>
        <v>0</v>
      </c>
      <c r="D78" s="860" t="str">
        <f t="shared" si="18"/>
        <v/>
      </c>
      <c r="E78" s="404"/>
      <c r="F78" s="589"/>
      <c r="G78" s="845" t="str">
        <f t="shared" si="19"/>
        <v/>
      </c>
      <c r="H78" s="811">
        <f t="shared" si="10"/>
        <v>0</v>
      </c>
      <c r="I78" s="840"/>
      <c r="J78" s="811">
        <f t="shared" si="20"/>
        <v>0</v>
      </c>
      <c r="K78" s="843"/>
      <c r="L78" s="811">
        <f t="shared" si="21"/>
        <v>0</v>
      </c>
      <c r="M78" s="843"/>
      <c r="N78" s="811">
        <f t="shared" si="22"/>
        <v>0</v>
      </c>
      <c r="O78" s="843"/>
      <c r="P78" s="811">
        <f t="shared" si="23"/>
        <v>0</v>
      </c>
      <c r="Q78" s="843"/>
      <c r="R78" s="811">
        <f t="shared" si="24"/>
        <v>0</v>
      </c>
      <c r="S78" s="843"/>
      <c r="T78" s="811">
        <f t="shared" si="25"/>
        <v>0</v>
      </c>
      <c r="U78" s="149"/>
      <c r="V78" s="492" t="str">
        <f>IF(AND('BR3'!$K$2="ACTIVE",'BR3'!H78&gt;0),"Yes",IF(AND('BR2'!$K$2="ACTIVE",'BR2'!H78&gt;0),"Yes",IF(AND('BR1'!$K$2="ACTIVE",'BR1'!H78&gt;0),"Yes",IF(AND('ORIGINAL BUDGET'!$K$2="ACTIVE",'ORIGINAL BUDGET'!H78&gt;0),"Yes",""))))</f>
        <v/>
      </c>
      <c r="W78" s="493"/>
      <c r="X78" s="325" t="str">
        <f>IF(AND('BR3'!$K$2="ACTIVE",'BR3'!J78&gt;0),"Yes",IF(AND('BR2'!$K$2="ACTIVE",'BR2'!J78&gt;0),"Yes",IF(AND('BR1'!$K$2="ACTIVE",'BR1'!J78&gt;0),"Yes",IF(AND('ORIGINAL BUDGET'!$K$2="ACTIVE",'ORIGINAL BUDGET'!J78&gt;0),"Yes",""))))</f>
        <v/>
      </c>
      <c r="Y78" s="493"/>
      <c r="Z78" s="325" t="str">
        <f>IF(AND('BR3'!$K$2="ACTIVE",'BR3'!L78&gt;0),"Yes",IF(AND('BR2'!$K$2="ACTIVE",'BR2'!L78&gt;0),"Yes",IF(AND('BR1'!$K$2="ACTIVE",'BR1'!L78&gt;0),"Yes",IF(AND('ORIGINAL BUDGET'!$K$2="ACTIVE",'ORIGINAL BUDGET'!L78&gt;0),"Yes",""))))</f>
        <v/>
      </c>
      <c r="AA78" s="493"/>
      <c r="AB78" s="325" t="str">
        <f>IF(AND('BR3'!$K$2="ACTIVE",'BR3'!N78&gt;0),"Yes",IF(AND('BR2'!$K$2="ACTIVE",'BR2'!N78&gt;0),"Yes",IF(AND('BR1'!$K$2="ACTIVE",'BR1'!N78&gt;0),"Yes",IF(AND('ORIGINAL BUDGET'!$K$2="ACTIVE",'ORIGINAL BUDGET'!N78&gt;0),"Yes",""))))</f>
        <v/>
      </c>
      <c r="AC78" s="493"/>
      <c r="AD78" s="325" t="str">
        <f>IF(AND('BR3'!$K$2="ACTIVE",'BR3'!P78&gt;0),"Yes",IF(AND('BR2'!$K$2="ACTIVE",'BR2'!P78&gt;0),"Yes",IF(AND('BR1'!$K$2="ACTIVE",'BR1'!P78&gt;0),"Yes",IF(AND('ORIGINAL BUDGET'!$K$2="ACTIVE",'ORIGINAL BUDGET'!P78&gt;0),"Yes",""))))</f>
        <v/>
      </c>
      <c r="AE78" s="493"/>
      <c r="AF78" s="325" t="str">
        <f>IF(AND('BR3'!$K$2="ACTIVE",'BR3'!R78&gt;0),"Yes",IF(AND('BR2'!$K$2="ACTIVE",'BR2'!R78&gt;0),"Yes",IF(AND('BR1'!$K$2="ACTIVE",'BR1'!R78&gt;0),"Yes",IF(AND('ORIGINAL BUDGET'!$K$2="ACTIVE",'ORIGINAL BUDGET'!R78&gt;0),"Yes",""))))</f>
        <v/>
      </c>
      <c r="AG78" s="493"/>
      <c r="AH78" s="493" t="str">
        <f>IF(AND('BR3'!$K$2="ACTIVE",'BR3'!T78&gt;0),"Yes",IF(AND('BR2'!$K$2="ACTIVE",'BR2'!T78&gt;0),"Yes",IF(AND('BR1'!$K$2="ACTIVE",'BR1'!T78&gt;0),"Yes",IF(AND('ORIGINAL BUDGET'!$K$2="ACTIVE",'ORIGINAL BUDGET'!T78&gt;0),"Yes",""))))</f>
        <v/>
      </c>
      <c r="AI78" s="494"/>
      <c r="AJ78" s="218"/>
      <c r="AK78" s="448">
        <f t="shared" si="29"/>
        <v>0</v>
      </c>
      <c r="AL78" s="448">
        <f t="shared" si="30"/>
        <v>0</v>
      </c>
      <c r="AM78" s="448">
        <f t="shared" si="31"/>
        <v>0</v>
      </c>
      <c r="AN78" s="448">
        <f t="shared" si="32"/>
        <v>0</v>
      </c>
      <c r="AO78" s="448">
        <f t="shared" si="33"/>
        <v>0</v>
      </c>
      <c r="AP78" s="448">
        <f t="shared" si="34"/>
        <v>0</v>
      </c>
      <c r="AQ78" s="448">
        <f t="shared" si="35"/>
        <v>0</v>
      </c>
      <c r="AU78" s="220"/>
      <c r="AV78" s="220"/>
      <c r="AW78" s="220"/>
      <c r="AX78" s="220"/>
      <c r="AY78" s="1104"/>
    </row>
    <row r="79" spans="1:53" ht="23.25" hidden="1" customHeight="1">
      <c r="A79" s="124">
        <v>35</v>
      </c>
      <c r="B79" s="273">
        <f>IF($L$2="","",IF($L$2="ORIGINAL",'ORIGINAL BUDGET'!$B79,IF($L$2="BR1",'BR1'!$B79,IF($L$2="BR2",'BR2'!$B79,IF($L$2="BR3",'BR3'!$B79)))))</f>
        <v>0</v>
      </c>
      <c r="C79" s="1028">
        <f>IF($L$2="","",IF($L$2="ORIGINAL",'ORIGINAL BUDGET'!$C79,IF($L$2="BR1",'BR1'!$C79,IF($L$2="BR2",'BR2'!$C79,IF($L$2="BR3",'BR3'!$C79)))))</f>
        <v>0</v>
      </c>
      <c r="D79" s="860" t="str">
        <f t="shared" si="18"/>
        <v/>
      </c>
      <c r="E79" s="404"/>
      <c r="F79" s="589"/>
      <c r="G79" s="845" t="str">
        <f t="shared" si="19"/>
        <v/>
      </c>
      <c r="H79" s="811">
        <f t="shared" si="10"/>
        <v>0</v>
      </c>
      <c r="I79" s="840"/>
      <c r="J79" s="811">
        <f t="shared" si="20"/>
        <v>0</v>
      </c>
      <c r="K79" s="843"/>
      <c r="L79" s="811">
        <f t="shared" si="21"/>
        <v>0</v>
      </c>
      <c r="M79" s="843"/>
      <c r="N79" s="811">
        <f t="shared" si="22"/>
        <v>0</v>
      </c>
      <c r="O79" s="843"/>
      <c r="P79" s="811">
        <f t="shared" si="23"/>
        <v>0</v>
      </c>
      <c r="Q79" s="843"/>
      <c r="R79" s="811">
        <f t="shared" si="24"/>
        <v>0</v>
      </c>
      <c r="S79" s="843"/>
      <c r="T79" s="811">
        <f t="shared" si="25"/>
        <v>0</v>
      </c>
      <c r="U79" s="149"/>
      <c r="V79" s="492" t="str">
        <f>IF(AND('BR3'!$K$2="ACTIVE",'BR3'!H79&gt;0),"Yes",IF(AND('BR2'!$K$2="ACTIVE",'BR2'!H79&gt;0),"Yes",IF(AND('BR1'!$K$2="ACTIVE",'BR1'!H79&gt;0),"Yes",IF(AND('ORIGINAL BUDGET'!$K$2="ACTIVE",'ORIGINAL BUDGET'!H79&gt;0),"Yes",""))))</f>
        <v/>
      </c>
      <c r="W79" s="493"/>
      <c r="X79" s="325" t="str">
        <f>IF(AND('BR3'!$K$2="ACTIVE",'BR3'!J79&gt;0),"Yes",IF(AND('BR2'!$K$2="ACTIVE",'BR2'!J79&gt;0),"Yes",IF(AND('BR1'!$K$2="ACTIVE",'BR1'!J79&gt;0),"Yes",IF(AND('ORIGINAL BUDGET'!$K$2="ACTIVE",'ORIGINAL BUDGET'!J79&gt;0),"Yes",""))))</f>
        <v/>
      </c>
      <c r="Y79" s="493"/>
      <c r="Z79" s="325" t="str">
        <f>IF(AND('BR3'!$K$2="ACTIVE",'BR3'!L79&gt;0),"Yes",IF(AND('BR2'!$K$2="ACTIVE",'BR2'!L79&gt;0),"Yes",IF(AND('BR1'!$K$2="ACTIVE",'BR1'!L79&gt;0),"Yes",IF(AND('ORIGINAL BUDGET'!$K$2="ACTIVE",'ORIGINAL BUDGET'!L79&gt;0),"Yes",""))))</f>
        <v/>
      </c>
      <c r="AA79" s="493"/>
      <c r="AB79" s="325" t="str">
        <f>IF(AND('BR3'!$K$2="ACTIVE",'BR3'!N79&gt;0),"Yes",IF(AND('BR2'!$K$2="ACTIVE",'BR2'!N79&gt;0),"Yes",IF(AND('BR1'!$K$2="ACTIVE",'BR1'!N79&gt;0),"Yes",IF(AND('ORIGINAL BUDGET'!$K$2="ACTIVE",'ORIGINAL BUDGET'!N79&gt;0),"Yes",""))))</f>
        <v/>
      </c>
      <c r="AC79" s="493"/>
      <c r="AD79" s="325" t="str">
        <f>IF(AND('BR3'!$K$2="ACTIVE",'BR3'!P79&gt;0),"Yes",IF(AND('BR2'!$K$2="ACTIVE",'BR2'!P79&gt;0),"Yes",IF(AND('BR1'!$K$2="ACTIVE",'BR1'!P79&gt;0),"Yes",IF(AND('ORIGINAL BUDGET'!$K$2="ACTIVE",'ORIGINAL BUDGET'!P79&gt;0),"Yes",""))))</f>
        <v/>
      </c>
      <c r="AE79" s="493"/>
      <c r="AF79" s="325" t="str">
        <f>IF(AND('BR3'!$K$2="ACTIVE",'BR3'!R79&gt;0),"Yes",IF(AND('BR2'!$K$2="ACTIVE",'BR2'!R79&gt;0),"Yes",IF(AND('BR1'!$K$2="ACTIVE",'BR1'!R79&gt;0),"Yes",IF(AND('ORIGINAL BUDGET'!$K$2="ACTIVE",'ORIGINAL BUDGET'!R79&gt;0),"Yes",""))))</f>
        <v/>
      </c>
      <c r="AG79" s="493"/>
      <c r="AH79" s="493" t="str">
        <f>IF(AND('BR3'!$K$2="ACTIVE",'BR3'!T79&gt;0),"Yes",IF(AND('BR2'!$K$2="ACTIVE",'BR2'!T79&gt;0),"Yes",IF(AND('BR1'!$K$2="ACTIVE",'BR1'!T79&gt;0),"Yes",IF(AND('ORIGINAL BUDGET'!$K$2="ACTIVE",'ORIGINAL BUDGET'!T79&gt;0),"Yes",""))))</f>
        <v/>
      </c>
      <c r="AI79" s="494"/>
      <c r="AJ79" s="218"/>
      <c r="AK79" s="448">
        <f t="shared" si="29"/>
        <v>0</v>
      </c>
      <c r="AL79" s="448">
        <f t="shared" si="30"/>
        <v>0</v>
      </c>
      <c r="AM79" s="448">
        <f t="shared" si="31"/>
        <v>0</v>
      </c>
      <c r="AN79" s="448">
        <f t="shared" si="32"/>
        <v>0</v>
      </c>
      <c r="AO79" s="448">
        <f t="shared" si="33"/>
        <v>0</v>
      </c>
      <c r="AP79" s="448">
        <f t="shared" si="34"/>
        <v>0</v>
      </c>
      <c r="AQ79" s="448">
        <f t="shared" si="35"/>
        <v>0</v>
      </c>
      <c r="AU79" s="219"/>
      <c r="AV79" s="219"/>
      <c r="AW79" s="219"/>
      <c r="AX79" s="219"/>
      <c r="AY79" s="1104"/>
    </row>
    <row r="80" spans="1:53" ht="23.25" hidden="1" customHeight="1">
      <c r="A80" s="124">
        <v>36</v>
      </c>
      <c r="B80" s="273">
        <f>IF($L$2="","",IF($L$2="ORIGINAL",'ORIGINAL BUDGET'!$B80,IF($L$2="BR1",'BR1'!$B80,IF($L$2="BR2",'BR2'!$B80,IF($L$2="BR3",'BR3'!$B80)))))</f>
        <v>0</v>
      </c>
      <c r="C80" s="1028">
        <f>IF($L$2="","",IF($L$2="ORIGINAL",'ORIGINAL BUDGET'!$C80,IF($L$2="BR1",'BR1'!$C80,IF($L$2="BR2",'BR2'!$C80,IF($L$2="BR3",'BR3'!$C80)))))</f>
        <v>0</v>
      </c>
      <c r="D80" s="860" t="str">
        <f t="shared" si="18"/>
        <v/>
      </c>
      <c r="E80" s="404"/>
      <c r="F80" s="589"/>
      <c r="G80" s="845" t="str">
        <f t="shared" si="19"/>
        <v/>
      </c>
      <c r="H80" s="811">
        <f t="shared" si="10"/>
        <v>0</v>
      </c>
      <c r="I80" s="840"/>
      <c r="J80" s="811">
        <f t="shared" si="20"/>
        <v>0</v>
      </c>
      <c r="K80" s="843"/>
      <c r="L80" s="811">
        <f t="shared" si="21"/>
        <v>0</v>
      </c>
      <c r="M80" s="843"/>
      <c r="N80" s="811">
        <f t="shared" si="22"/>
        <v>0</v>
      </c>
      <c r="O80" s="843"/>
      <c r="P80" s="811">
        <f t="shared" si="23"/>
        <v>0</v>
      </c>
      <c r="Q80" s="843"/>
      <c r="R80" s="811">
        <f t="shared" si="24"/>
        <v>0</v>
      </c>
      <c r="S80" s="843"/>
      <c r="T80" s="811">
        <f t="shared" si="25"/>
        <v>0</v>
      </c>
      <c r="U80" s="149"/>
      <c r="V80" s="492" t="str">
        <f>IF(AND('BR3'!$K$2="ACTIVE",'BR3'!H80&gt;0),"Yes",IF(AND('BR2'!$K$2="ACTIVE",'BR2'!H80&gt;0),"Yes",IF(AND('BR1'!$K$2="ACTIVE",'BR1'!H80&gt;0),"Yes",IF(AND('ORIGINAL BUDGET'!$K$2="ACTIVE",'ORIGINAL BUDGET'!H80&gt;0),"Yes",""))))</f>
        <v/>
      </c>
      <c r="W80" s="493"/>
      <c r="X80" s="325" t="str">
        <f>IF(AND('BR3'!$K$2="ACTIVE",'BR3'!J80&gt;0),"Yes",IF(AND('BR2'!$K$2="ACTIVE",'BR2'!J80&gt;0),"Yes",IF(AND('BR1'!$K$2="ACTIVE",'BR1'!J80&gt;0),"Yes",IF(AND('ORIGINAL BUDGET'!$K$2="ACTIVE",'ORIGINAL BUDGET'!J80&gt;0),"Yes",""))))</f>
        <v/>
      </c>
      <c r="Y80" s="493"/>
      <c r="Z80" s="325" t="str">
        <f>IF(AND('BR3'!$K$2="ACTIVE",'BR3'!L80&gt;0),"Yes",IF(AND('BR2'!$K$2="ACTIVE",'BR2'!L80&gt;0),"Yes",IF(AND('BR1'!$K$2="ACTIVE",'BR1'!L80&gt;0),"Yes",IF(AND('ORIGINAL BUDGET'!$K$2="ACTIVE",'ORIGINAL BUDGET'!L80&gt;0),"Yes",""))))</f>
        <v/>
      </c>
      <c r="AA80" s="493"/>
      <c r="AB80" s="325" t="str">
        <f>IF(AND('BR3'!$K$2="ACTIVE",'BR3'!N80&gt;0),"Yes",IF(AND('BR2'!$K$2="ACTIVE",'BR2'!N80&gt;0),"Yes",IF(AND('BR1'!$K$2="ACTIVE",'BR1'!N80&gt;0),"Yes",IF(AND('ORIGINAL BUDGET'!$K$2="ACTIVE",'ORIGINAL BUDGET'!N80&gt;0),"Yes",""))))</f>
        <v/>
      </c>
      <c r="AC80" s="493"/>
      <c r="AD80" s="325" t="str">
        <f>IF(AND('BR3'!$K$2="ACTIVE",'BR3'!P80&gt;0),"Yes",IF(AND('BR2'!$K$2="ACTIVE",'BR2'!P80&gt;0),"Yes",IF(AND('BR1'!$K$2="ACTIVE",'BR1'!P80&gt;0),"Yes",IF(AND('ORIGINAL BUDGET'!$K$2="ACTIVE",'ORIGINAL BUDGET'!P80&gt;0),"Yes",""))))</f>
        <v/>
      </c>
      <c r="AE80" s="493"/>
      <c r="AF80" s="325" t="str">
        <f>IF(AND('BR3'!$K$2="ACTIVE",'BR3'!R80&gt;0),"Yes",IF(AND('BR2'!$K$2="ACTIVE",'BR2'!R80&gt;0),"Yes",IF(AND('BR1'!$K$2="ACTIVE",'BR1'!R80&gt;0),"Yes",IF(AND('ORIGINAL BUDGET'!$K$2="ACTIVE",'ORIGINAL BUDGET'!R80&gt;0),"Yes",""))))</f>
        <v/>
      </c>
      <c r="AG80" s="493"/>
      <c r="AH80" s="493" t="str">
        <f>IF(AND('BR3'!$K$2="ACTIVE",'BR3'!T80&gt;0),"Yes",IF(AND('BR2'!$K$2="ACTIVE",'BR2'!T80&gt;0),"Yes",IF(AND('BR1'!$K$2="ACTIVE",'BR1'!T80&gt;0),"Yes",IF(AND('ORIGINAL BUDGET'!$K$2="ACTIVE",'ORIGINAL BUDGET'!T80&gt;0),"Yes",""))))</f>
        <v/>
      </c>
      <c r="AI80" s="494"/>
      <c r="AJ80" s="218"/>
      <c r="AK80" s="448">
        <f t="shared" si="29"/>
        <v>0</v>
      </c>
      <c r="AL80" s="448">
        <f t="shared" si="30"/>
        <v>0</v>
      </c>
      <c r="AM80" s="448">
        <f t="shared" si="31"/>
        <v>0</v>
      </c>
      <c r="AN80" s="448">
        <f t="shared" si="32"/>
        <v>0</v>
      </c>
      <c r="AO80" s="448">
        <f t="shared" si="33"/>
        <v>0</v>
      </c>
      <c r="AP80" s="448">
        <f t="shared" si="34"/>
        <v>0</v>
      </c>
      <c r="AQ80" s="448">
        <f t="shared" si="35"/>
        <v>0</v>
      </c>
      <c r="AU80" s="220"/>
      <c r="AV80" s="220"/>
      <c r="AW80" s="220"/>
      <c r="AX80" s="220"/>
      <c r="AY80" s="1104"/>
    </row>
    <row r="81" spans="1:53" ht="23.25" hidden="1" customHeight="1">
      <c r="A81" s="124">
        <v>37</v>
      </c>
      <c r="B81" s="273">
        <f>IF($L$2="","",IF($L$2="ORIGINAL",'ORIGINAL BUDGET'!$B81,IF($L$2="BR1",'BR1'!$B81,IF($L$2="BR2",'BR2'!$B81,IF($L$2="BR3",'BR3'!$B81)))))</f>
        <v>0</v>
      </c>
      <c r="C81" s="1028">
        <f>IF($L$2="","",IF($L$2="ORIGINAL",'ORIGINAL BUDGET'!$C81,IF($L$2="BR1",'BR1'!$C81,IF($L$2="BR2",'BR2'!$C81,IF($L$2="BR3",'BR3'!$C81)))))</f>
        <v>0</v>
      </c>
      <c r="D81" s="860" t="str">
        <f t="shared" si="18"/>
        <v/>
      </c>
      <c r="E81" s="404"/>
      <c r="F81" s="589"/>
      <c r="G81" s="845" t="str">
        <f t="shared" si="19"/>
        <v/>
      </c>
      <c r="H81" s="811">
        <f t="shared" si="10"/>
        <v>0</v>
      </c>
      <c r="I81" s="840"/>
      <c r="J81" s="811">
        <f t="shared" si="20"/>
        <v>0</v>
      </c>
      <c r="K81" s="843"/>
      <c r="L81" s="811">
        <f t="shared" si="21"/>
        <v>0</v>
      </c>
      <c r="M81" s="843"/>
      <c r="N81" s="811">
        <f t="shared" si="22"/>
        <v>0</v>
      </c>
      <c r="O81" s="843"/>
      <c r="P81" s="811">
        <f t="shared" si="23"/>
        <v>0</v>
      </c>
      <c r="Q81" s="843"/>
      <c r="R81" s="811">
        <f t="shared" si="24"/>
        <v>0</v>
      </c>
      <c r="S81" s="843"/>
      <c r="T81" s="811">
        <f t="shared" si="25"/>
        <v>0</v>
      </c>
      <c r="U81" s="149"/>
      <c r="V81" s="492" t="str">
        <f>IF(AND('BR3'!$K$2="ACTIVE",'BR3'!H81&gt;0),"Yes",IF(AND('BR2'!$K$2="ACTIVE",'BR2'!H81&gt;0),"Yes",IF(AND('BR1'!$K$2="ACTIVE",'BR1'!H81&gt;0),"Yes",IF(AND('ORIGINAL BUDGET'!$K$2="ACTIVE",'ORIGINAL BUDGET'!H81&gt;0),"Yes",""))))</f>
        <v/>
      </c>
      <c r="W81" s="493"/>
      <c r="X81" s="325" t="str">
        <f>IF(AND('BR3'!$K$2="ACTIVE",'BR3'!J81&gt;0),"Yes",IF(AND('BR2'!$K$2="ACTIVE",'BR2'!J81&gt;0),"Yes",IF(AND('BR1'!$K$2="ACTIVE",'BR1'!J81&gt;0),"Yes",IF(AND('ORIGINAL BUDGET'!$K$2="ACTIVE",'ORIGINAL BUDGET'!J81&gt;0),"Yes",""))))</f>
        <v/>
      </c>
      <c r="Y81" s="493"/>
      <c r="Z81" s="325" t="str">
        <f>IF(AND('BR3'!$K$2="ACTIVE",'BR3'!L81&gt;0),"Yes",IF(AND('BR2'!$K$2="ACTIVE",'BR2'!L81&gt;0),"Yes",IF(AND('BR1'!$K$2="ACTIVE",'BR1'!L81&gt;0),"Yes",IF(AND('ORIGINAL BUDGET'!$K$2="ACTIVE",'ORIGINAL BUDGET'!L81&gt;0),"Yes",""))))</f>
        <v/>
      </c>
      <c r="AA81" s="493"/>
      <c r="AB81" s="325" t="str">
        <f>IF(AND('BR3'!$K$2="ACTIVE",'BR3'!N81&gt;0),"Yes",IF(AND('BR2'!$K$2="ACTIVE",'BR2'!N81&gt;0),"Yes",IF(AND('BR1'!$K$2="ACTIVE",'BR1'!N81&gt;0),"Yes",IF(AND('ORIGINAL BUDGET'!$K$2="ACTIVE",'ORIGINAL BUDGET'!N81&gt;0),"Yes",""))))</f>
        <v/>
      </c>
      <c r="AC81" s="493"/>
      <c r="AD81" s="325" t="str">
        <f>IF(AND('BR3'!$K$2="ACTIVE",'BR3'!P81&gt;0),"Yes",IF(AND('BR2'!$K$2="ACTIVE",'BR2'!P81&gt;0),"Yes",IF(AND('BR1'!$K$2="ACTIVE",'BR1'!P81&gt;0),"Yes",IF(AND('ORIGINAL BUDGET'!$K$2="ACTIVE",'ORIGINAL BUDGET'!P81&gt;0),"Yes",""))))</f>
        <v/>
      </c>
      <c r="AE81" s="493"/>
      <c r="AF81" s="325" t="str">
        <f>IF(AND('BR3'!$K$2="ACTIVE",'BR3'!R81&gt;0),"Yes",IF(AND('BR2'!$K$2="ACTIVE",'BR2'!R81&gt;0),"Yes",IF(AND('BR1'!$K$2="ACTIVE",'BR1'!R81&gt;0),"Yes",IF(AND('ORIGINAL BUDGET'!$K$2="ACTIVE",'ORIGINAL BUDGET'!R81&gt;0),"Yes",""))))</f>
        <v/>
      </c>
      <c r="AG81" s="493"/>
      <c r="AH81" s="493" t="str">
        <f>IF(AND('BR3'!$K$2="ACTIVE",'BR3'!T81&gt;0),"Yes",IF(AND('BR2'!$K$2="ACTIVE",'BR2'!T81&gt;0),"Yes",IF(AND('BR1'!$K$2="ACTIVE",'BR1'!T81&gt;0),"Yes",IF(AND('ORIGINAL BUDGET'!$K$2="ACTIVE",'ORIGINAL BUDGET'!T81&gt;0),"Yes",""))))</f>
        <v/>
      </c>
      <c r="AI81" s="494"/>
      <c r="AJ81" s="218"/>
      <c r="AK81" s="448">
        <f t="shared" si="29"/>
        <v>0</v>
      </c>
      <c r="AL81" s="448">
        <f t="shared" si="30"/>
        <v>0</v>
      </c>
      <c r="AM81" s="448">
        <f t="shared" si="31"/>
        <v>0</v>
      </c>
      <c r="AN81" s="448">
        <f t="shared" si="32"/>
        <v>0</v>
      </c>
      <c r="AO81" s="448">
        <f t="shared" si="33"/>
        <v>0</v>
      </c>
      <c r="AP81" s="448">
        <f t="shared" si="34"/>
        <v>0</v>
      </c>
      <c r="AQ81" s="448">
        <f t="shared" si="35"/>
        <v>0</v>
      </c>
      <c r="AU81" s="220"/>
      <c r="AV81" s="220"/>
      <c r="AW81" s="220"/>
      <c r="AX81" s="220"/>
      <c r="AY81" s="1104"/>
    </row>
    <row r="82" spans="1:53" ht="23.25" hidden="1" customHeight="1">
      <c r="A82" s="124">
        <v>38</v>
      </c>
      <c r="B82" s="273">
        <f>IF($L$2="","",IF($L$2="ORIGINAL",'ORIGINAL BUDGET'!$B82,IF($L$2="BR1",'BR1'!$B82,IF($L$2="BR2",'BR2'!$B82,IF($L$2="BR3",'BR3'!$B82)))))</f>
        <v>0</v>
      </c>
      <c r="C82" s="1028">
        <f>IF($L$2="","",IF($L$2="ORIGINAL",'ORIGINAL BUDGET'!$C82,IF($L$2="BR1",'BR1'!$C82,IF($L$2="BR2",'BR2'!$C82,IF($L$2="BR3",'BR3'!$C82)))))</f>
        <v>0</v>
      </c>
      <c r="D82" s="860" t="str">
        <f t="shared" si="18"/>
        <v/>
      </c>
      <c r="E82" s="404"/>
      <c r="F82" s="589"/>
      <c r="G82" s="845" t="str">
        <f t="shared" si="19"/>
        <v/>
      </c>
      <c r="H82" s="811">
        <f t="shared" si="10"/>
        <v>0</v>
      </c>
      <c r="I82" s="840"/>
      <c r="J82" s="811">
        <f t="shared" si="20"/>
        <v>0</v>
      </c>
      <c r="K82" s="843"/>
      <c r="L82" s="811">
        <f t="shared" si="21"/>
        <v>0</v>
      </c>
      <c r="M82" s="843"/>
      <c r="N82" s="811">
        <f t="shared" si="22"/>
        <v>0</v>
      </c>
      <c r="O82" s="843"/>
      <c r="P82" s="811">
        <f t="shared" si="23"/>
        <v>0</v>
      </c>
      <c r="Q82" s="843"/>
      <c r="R82" s="811">
        <f t="shared" si="24"/>
        <v>0</v>
      </c>
      <c r="S82" s="843"/>
      <c r="T82" s="811">
        <f t="shared" si="25"/>
        <v>0</v>
      </c>
      <c r="U82" s="149"/>
      <c r="V82" s="492" t="str">
        <f>IF(AND('BR3'!$K$2="ACTIVE",'BR3'!H82&gt;0),"Yes",IF(AND('BR2'!$K$2="ACTIVE",'BR2'!H82&gt;0),"Yes",IF(AND('BR1'!$K$2="ACTIVE",'BR1'!H82&gt;0),"Yes",IF(AND('ORIGINAL BUDGET'!$K$2="ACTIVE",'ORIGINAL BUDGET'!H82&gt;0),"Yes",""))))</f>
        <v/>
      </c>
      <c r="W82" s="493"/>
      <c r="X82" s="325" t="str">
        <f>IF(AND('BR3'!$K$2="ACTIVE",'BR3'!J82&gt;0),"Yes",IF(AND('BR2'!$K$2="ACTIVE",'BR2'!J82&gt;0),"Yes",IF(AND('BR1'!$K$2="ACTIVE",'BR1'!J82&gt;0),"Yes",IF(AND('ORIGINAL BUDGET'!$K$2="ACTIVE",'ORIGINAL BUDGET'!J82&gt;0),"Yes",""))))</f>
        <v/>
      </c>
      <c r="Y82" s="493"/>
      <c r="Z82" s="325" t="str">
        <f>IF(AND('BR3'!$K$2="ACTIVE",'BR3'!L82&gt;0),"Yes",IF(AND('BR2'!$K$2="ACTIVE",'BR2'!L82&gt;0),"Yes",IF(AND('BR1'!$K$2="ACTIVE",'BR1'!L82&gt;0),"Yes",IF(AND('ORIGINAL BUDGET'!$K$2="ACTIVE",'ORIGINAL BUDGET'!L82&gt;0),"Yes",""))))</f>
        <v/>
      </c>
      <c r="AA82" s="493"/>
      <c r="AB82" s="325" t="str">
        <f>IF(AND('BR3'!$K$2="ACTIVE",'BR3'!N82&gt;0),"Yes",IF(AND('BR2'!$K$2="ACTIVE",'BR2'!N82&gt;0),"Yes",IF(AND('BR1'!$K$2="ACTIVE",'BR1'!N82&gt;0),"Yes",IF(AND('ORIGINAL BUDGET'!$K$2="ACTIVE",'ORIGINAL BUDGET'!N82&gt;0),"Yes",""))))</f>
        <v/>
      </c>
      <c r="AC82" s="493"/>
      <c r="AD82" s="325" t="str">
        <f>IF(AND('BR3'!$K$2="ACTIVE",'BR3'!P82&gt;0),"Yes",IF(AND('BR2'!$K$2="ACTIVE",'BR2'!P82&gt;0),"Yes",IF(AND('BR1'!$K$2="ACTIVE",'BR1'!P82&gt;0),"Yes",IF(AND('ORIGINAL BUDGET'!$K$2="ACTIVE",'ORIGINAL BUDGET'!P82&gt;0),"Yes",""))))</f>
        <v/>
      </c>
      <c r="AE82" s="493"/>
      <c r="AF82" s="325" t="str">
        <f>IF(AND('BR3'!$K$2="ACTIVE",'BR3'!R82&gt;0),"Yes",IF(AND('BR2'!$K$2="ACTIVE",'BR2'!R82&gt;0),"Yes",IF(AND('BR1'!$K$2="ACTIVE",'BR1'!R82&gt;0),"Yes",IF(AND('ORIGINAL BUDGET'!$K$2="ACTIVE",'ORIGINAL BUDGET'!R82&gt;0),"Yes",""))))</f>
        <v/>
      </c>
      <c r="AG82" s="493"/>
      <c r="AH82" s="493" t="str">
        <f>IF(AND('BR3'!$K$2="ACTIVE",'BR3'!T82&gt;0),"Yes",IF(AND('BR2'!$K$2="ACTIVE",'BR2'!T82&gt;0),"Yes",IF(AND('BR1'!$K$2="ACTIVE",'BR1'!T82&gt;0),"Yes",IF(AND('ORIGINAL BUDGET'!$K$2="ACTIVE",'ORIGINAL BUDGET'!T82&gt;0),"Yes",""))))</f>
        <v/>
      </c>
      <c r="AI82" s="494"/>
      <c r="AJ82" s="218"/>
      <c r="AK82" s="448">
        <f t="shared" si="29"/>
        <v>0</v>
      </c>
      <c r="AL82" s="448">
        <f t="shared" si="30"/>
        <v>0</v>
      </c>
      <c r="AM82" s="448">
        <f t="shared" si="31"/>
        <v>0</v>
      </c>
      <c r="AN82" s="448">
        <f t="shared" si="32"/>
        <v>0</v>
      </c>
      <c r="AO82" s="448">
        <f t="shared" si="33"/>
        <v>0</v>
      </c>
      <c r="AP82" s="448">
        <f t="shared" si="34"/>
        <v>0</v>
      </c>
      <c r="AQ82" s="448">
        <f t="shared" si="35"/>
        <v>0</v>
      </c>
      <c r="AU82" s="220"/>
      <c r="AV82" s="220"/>
      <c r="AW82" s="220"/>
      <c r="AX82" s="220"/>
      <c r="AY82" s="1104"/>
    </row>
    <row r="83" spans="1:53" ht="23.25" hidden="1" customHeight="1">
      <c r="A83" s="124">
        <v>39</v>
      </c>
      <c r="B83" s="273">
        <f>IF($L$2="","",IF($L$2="ORIGINAL",'ORIGINAL BUDGET'!$B83,IF($L$2="BR1",'BR1'!$B83,IF($L$2="BR2",'BR2'!$B83,IF($L$2="BR3",'BR3'!$B83)))))</f>
        <v>0</v>
      </c>
      <c r="C83" s="1028">
        <f>IF($L$2="","",IF($L$2="ORIGINAL",'ORIGINAL BUDGET'!$C83,IF($L$2="BR1",'BR1'!$C83,IF($L$2="BR2",'BR2'!$C83,IF($L$2="BR3",'BR3'!$C83)))))</f>
        <v>0</v>
      </c>
      <c r="D83" s="860" t="str">
        <f t="shared" si="18"/>
        <v/>
      </c>
      <c r="E83" s="404"/>
      <c r="F83" s="589"/>
      <c r="G83" s="845" t="str">
        <f t="shared" si="19"/>
        <v/>
      </c>
      <c r="H83" s="811">
        <f t="shared" si="10"/>
        <v>0</v>
      </c>
      <c r="I83" s="840"/>
      <c r="J83" s="811">
        <f t="shared" si="20"/>
        <v>0</v>
      </c>
      <c r="K83" s="843"/>
      <c r="L83" s="811">
        <f t="shared" si="21"/>
        <v>0</v>
      </c>
      <c r="M83" s="843"/>
      <c r="N83" s="811">
        <f t="shared" si="22"/>
        <v>0</v>
      </c>
      <c r="O83" s="843"/>
      <c r="P83" s="811">
        <f t="shared" si="23"/>
        <v>0</v>
      </c>
      <c r="Q83" s="843"/>
      <c r="R83" s="811">
        <f t="shared" si="24"/>
        <v>0</v>
      </c>
      <c r="S83" s="843"/>
      <c r="T83" s="811">
        <f t="shared" si="25"/>
        <v>0</v>
      </c>
      <c r="U83" s="149"/>
      <c r="V83" s="492" t="str">
        <f>IF(AND('BR3'!$K$2="ACTIVE",'BR3'!H83&gt;0),"Yes",IF(AND('BR2'!$K$2="ACTIVE",'BR2'!H83&gt;0),"Yes",IF(AND('BR1'!$K$2="ACTIVE",'BR1'!H83&gt;0),"Yes",IF(AND('ORIGINAL BUDGET'!$K$2="ACTIVE",'ORIGINAL BUDGET'!H83&gt;0),"Yes",""))))</f>
        <v/>
      </c>
      <c r="W83" s="493"/>
      <c r="X83" s="325" t="str">
        <f>IF(AND('BR3'!$K$2="ACTIVE",'BR3'!J83&gt;0),"Yes",IF(AND('BR2'!$K$2="ACTIVE",'BR2'!J83&gt;0),"Yes",IF(AND('BR1'!$K$2="ACTIVE",'BR1'!J83&gt;0),"Yes",IF(AND('ORIGINAL BUDGET'!$K$2="ACTIVE",'ORIGINAL BUDGET'!J83&gt;0),"Yes",""))))</f>
        <v/>
      </c>
      <c r="Y83" s="493"/>
      <c r="Z83" s="325" t="str">
        <f>IF(AND('BR3'!$K$2="ACTIVE",'BR3'!L83&gt;0),"Yes",IF(AND('BR2'!$K$2="ACTIVE",'BR2'!L83&gt;0),"Yes",IF(AND('BR1'!$K$2="ACTIVE",'BR1'!L83&gt;0),"Yes",IF(AND('ORIGINAL BUDGET'!$K$2="ACTIVE",'ORIGINAL BUDGET'!L83&gt;0),"Yes",""))))</f>
        <v/>
      </c>
      <c r="AA83" s="493"/>
      <c r="AB83" s="325" t="str">
        <f>IF(AND('BR3'!$K$2="ACTIVE",'BR3'!N83&gt;0),"Yes",IF(AND('BR2'!$K$2="ACTIVE",'BR2'!N83&gt;0),"Yes",IF(AND('BR1'!$K$2="ACTIVE",'BR1'!N83&gt;0),"Yes",IF(AND('ORIGINAL BUDGET'!$K$2="ACTIVE",'ORIGINAL BUDGET'!N83&gt;0),"Yes",""))))</f>
        <v/>
      </c>
      <c r="AC83" s="493"/>
      <c r="AD83" s="325" t="str">
        <f>IF(AND('BR3'!$K$2="ACTIVE",'BR3'!P83&gt;0),"Yes",IF(AND('BR2'!$K$2="ACTIVE",'BR2'!P83&gt;0),"Yes",IF(AND('BR1'!$K$2="ACTIVE",'BR1'!P83&gt;0),"Yes",IF(AND('ORIGINAL BUDGET'!$K$2="ACTIVE",'ORIGINAL BUDGET'!P83&gt;0),"Yes",""))))</f>
        <v/>
      </c>
      <c r="AE83" s="493"/>
      <c r="AF83" s="325" t="str">
        <f>IF(AND('BR3'!$K$2="ACTIVE",'BR3'!R83&gt;0),"Yes",IF(AND('BR2'!$K$2="ACTIVE",'BR2'!R83&gt;0),"Yes",IF(AND('BR1'!$K$2="ACTIVE",'BR1'!R83&gt;0),"Yes",IF(AND('ORIGINAL BUDGET'!$K$2="ACTIVE",'ORIGINAL BUDGET'!R83&gt;0),"Yes",""))))</f>
        <v/>
      </c>
      <c r="AG83" s="493"/>
      <c r="AH83" s="493" t="str">
        <f>IF(AND('BR3'!$K$2="ACTIVE",'BR3'!T83&gt;0),"Yes",IF(AND('BR2'!$K$2="ACTIVE",'BR2'!T83&gt;0),"Yes",IF(AND('BR1'!$K$2="ACTIVE",'BR1'!T83&gt;0),"Yes",IF(AND('ORIGINAL BUDGET'!$K$2="ACTIVE",'ORIGINAL BUDGET'!T83&gt;0),"Yes",""))))</f>
        <v/>
      </c>
      <c r="AI83" s="494"/>
      <c r="AJ83" s="218"/>
      <c r="AK83" s="448">
        <f t="shared" si="29"/>
        <v>0</v>
      </c>
      <c r="AL83" s="448">
        <f t="shared" si="30"/>
        <v>0</v>
      </c>
      <c r="AM83" s="448">
        <f t="shared" si="31"/>
        <v>0</v>
      </c>
      <c r="AN83" s="448">
        <f t="shared" si="32"/>
        <v>0</v>
      </c>
      <c r="AO83" s="448">
        <f t="shared" si="33"/>
        <v>0</v>
      </c>
      <c r="AP83" s="448">
        <f t="shared" si="34"/>
        <v>0</v>
      </c>
      <c r="AQ83" s="448">
        <f t="shared" si="35"/>
        <v>0</v>
      </c>
      <c r="AU83" s="220"/>
      <c r="AV83" s="220"/>
      <c r="AW83" s="220"/>
      <c r="AX83" s="220"/>
      <c r="AY83" s="1104"/>
    </row>
    <row r="84" spans="1:53" ht="23.25" hidden="1" customHeight="1">
      <c r="A84" s="124">
        <v>40</v>
      </c>
      <c r="B84" s="273">
        <f>IF($L$2="","",IF($L$2="ORIGINAL",'ORIGINAL BUDGET'!$B84,IF($L$2="BR1",'BR1'!$B84,IF($L$2="BR2",'BR2'!$B84,IF($L$2="BR3",'BR3'!$B84)))))</f>
        <v>0</v>
      </c>
      <c r="C84" s="1028">
        <f>IF($L$2="","",IF($L$2="ORIGINAL",'ORIGINAL BUDGET'!$C84,IF($L$2="BR1",'BR1'!$C84,IF($L$2="BR2",'BR2'!$C84,IF($L$2="BR3",'BR3'!$C84)))))</f>
        <v>0</v>
      </c>
      <c r="D84" s="860" t="str">
        <f t="shared" si="18"/>
        <v/>
      </c>
      <c r="E84" s="404"/>
      <c r="F84" s="589"/>
      <c r="G84" s="845" t="str">
        <f t="shared" si="19"/>
        <v/>
      </c>
      <c r="H84" s="811">
        <f t="shared" si="10"/>
        <v>0</v>
      </c>
      <c r="I84" s="840"/>
      <c r="J84" s="811">
        <f t="shared" si="20"/>
        <v>0</v>
      </c>
      <c r="K84" s="843"/>
      <c r="L84" s="811">
        <f t="shared" si="21"/>
        <v>0</v>
      </c>
      <c r="M84" s="843"/>
      <c r="N84" s="811">
        <f t="shared" si="22"/>
        <v>0</v>
      </c>
      <c r="O84" s="843"/>
      <c r="P84" s="811">
        <f t="shared" si="23"/>
        <v>0</v>
      </c>
      <c r="Q84" s="843"/>
      <c r="R84" s="811">
        <f t="shared" si="24"/>
        <v>0</v>
      </c>
      <c r="S84" s="843"/>
      <c r="T84" s="811">
        <f t="shared" si="25"/>
        <v>0</v>
      </c>
      <c r="U84" s="149"/>
      <c r="V84" s="492" t="str">
        <f>IF(AND('BR3'!$K$2="ACTIVE",'BR3'!H84&gt;0),"Yes",IF(AND('BR2'!$K$2="ACTIVE",'BR2'!H84&gt;0),"Yes",IF(AND('BR1'!$K$2="ACTIVE",'BR1'!H84&gt;0),"Yes",IF(AND('ORIGINAL BUDGET'!$K$2="ACTIVE",'ORIGINAL BUDGET'!H84&gt;0),"Yes",""))))</f>
        <v/>
      </c>
      <c r="W84" s="493"/>
      <c r="X84" s="325" t="str">
        <f>IF(AND('BR3'!$K$2="ACTIVE",'BR3'!J84&gt;0),"Yes",IF(AND('BR2'!$K$2="ACTIVE",'BR2'!J84&gt;0),"Yes",IF(AND('BR1'!$K$2="ACTIVE",'BR1'!J84&gt;0),"Yes",IF(AND('ORIGINAL BUDGET'!$K$2="ACTIVE",'ORIGINAL BUDGET'!J84&gt;0),"Yes",""))))</f>
        <v/>
      </c>
      <c r="Y84" s="493"/>
      <c r="Z84" s="325" t="str">
        <f>IF(AND('BR3'!$K$2="ACTIVE",'BR3'!L84&gt;0),"Yes",IF(AND('BR2'!$K$2="ACTIVE",'BR2'!L84&gt;0),"Yes",IF(AND('BR1'!$K$2="ACTIVE",'BR1'!L84&gt;0),"Yes",IF(AND('ORIGINAL BUDGET'!$K$2="ACTIVE",'ORIGINAL BUDGET'!L84&gt;0),"Yes",""))))</f>
        <v/>
      </c>
      <c r="AA84" s="493"/>
      <c r="AB84" s="325" t="str">
        <f>IF(AND('BR3'!$K$2="ACTIVE",'BR3'!N84&gt;0),"Yes",IF(AND('BR2'!$K$2="ACTIVE",'BR2'!N84&gt;0),"Yes",IF(AND('BR1'!$K$2="ACTIVE",'BR1'!N84&gt;0),"Yes",IF(AND('ORIGINAL BUDGET'!$K$2="ACTIVE",'ORIGINAL BUDGET'!N84&gt;0),"Yes",""))))</f>
        <v/>
      </c>
      <c r="AC84" s="493"/>
      <c r="AD84" s="325" t="str">
        <f>IF(AND('BR3'!$K$2="ACTIVE",'BR3'!P84&gt;0),"Yes",IF(AND('BR2'!$K$2="ACTIVE",'BR2'!P84&gt;0),"Yes",IF(AND('BR1'!$K$2="ACTIVE",'BR1'!P84&gt;0),"Yes",IF(AND('ORIGINAL BUDGET'!$K$2="ACTIVE",'ORIGINAL BUDGET'!P84&gt;0),"Yes",""))))</f>
        <v/>
      </c>
      <c r="AE84" s="493"/>
      <c r="AF84" s="325" t="str">
        <f>IF(AND('BR3'!$K$2="ACTIVE",'BR3'!R84&gt;0),"Yes",IF(AND('BR2'!$K$2="ACTIVE",'BR2'!R84&gt;0),"Yes",IF(AND('BR1'!$K$2="ACTIVE",'BR1'!R84&gt;0),"Yes",IF(AND('ORIGINAL BUDGET'!$K$2="ACTIVE",'ORIGINAL BUDGET'!R84&gt;0),"Yes",""))))</f>
        <v/>
      </c>
      <c r="AG84" s="493"/>
      <c r="AH84" s="493" t="str">
        <f>IF(AND('BR3'!$K$2="ACTIVE",'BR3'!T84&gt;0),"Yes",IF(AND('BR2'!$K$2="ACTIVE",'BR2'!T84&gt;0),"Yes",IF(AND('BR1'!$K$2="ACTIVE",'BR1'!T84&gt;0),"Yes",IF(AND('ORIGINAL BUDGET'!$K$2="ACTIVE",'ORIGINAL BUDGET'!T84&gt;0),"Yes",""))))</f>
        <v/>
      </c>
      <c r="AI84" s="494"/>
      <c r="AJ84" s="218"/>
      <c r="AK84" s="448">
        <f t="shared" si="29"/>
        <v>0</v>
      </c>
      <c r="AL84" s="448">
        <f t="shared" si="30"/>
        <v>0</v>
      </c>
      <c r="AM84" s="448">
        <f t="shared" si="31"/>
        <v>0</v>
      </c>
      <c r="AN84" s="448">
        <f t="shared" si="32"/>
        <v>0</v>
      </c>
      <c r="AO84" s="448">
        <f t="shared" si="33"/>
        <v>0</v>
      </c>
      <c r="AP84" s="448">
        <f t="shared" si="34"/>
        <v>0</v>
      </c>
      <c r="AQ84" s="448">
        <f t="shared" si="35"/>
        <v>0</v>
      </c>
      <c r="AU84" s="219"/>
      <c r="AV84" s="219"/>
      <c r="AW84" s="219"/>
      <c r="AX84" s="219"/>
      <c r="AY84" s="1104"/>
    </row>
    <row r="85" spans="1:53" ht="23.25" hidden="1" customHeight="1">
      <c r="A85" s="124">
        <v>41</v>
      </c>
      <c r="B85" s="273">
        <f>IF($L$2="","",IF($L$2="ORIGINAL",'ORIGINAL BUDGET'!$B85,IF($L$2="BR1",'BR1'!$B85,IF($L$2="BR2",'BR2'!$B85,IF($L$2="BR3",'BR3'!$B85)))))</f>
        <v>0</v>
      </c>
      <c r="C85" s="1028">
        <f>IF($L$2="","",IF($L$2="ORIGINAL",'ORIGINAL BUDGET'!$C85,IF($L$2="BR1",'BR1'!$C85,IF($L$2="BR2",'BR2'!$C85,IF($L$2="BR3",'BR3'!$C85)))))</f>
        <v>0</v>
      </c>
      <c r="D85" s="860" t="str">
        <f t="shared" si="18"/>
        <v/>
      </c>
      <c r="E85" s="404"/>
      <c r="F85" s="589"/>
      <c r="G85" s="845" t="str">
        <f t="shared" si="19"/>
        <v/>
      </c>
      <c r="H85" s="811">
        <f t="shared" si="10"/>
        <v>0</v>
      </c>
      <c r="I85" s="840"/>
      <c r="J85" s="811">
        <f t="shared" si="20"/>
        <v>0</v>
      </c>
      <c r="K85" s="843"/>
      <c r="L85" s="811">
        <f t="shared" si="21"/>
        <v>0</v>
      </c>
      <c r="M85" s="843"/>
      <c r="N85" s="811">
        <f t="shared" si="22"/>
        <v>0</v>
      </c>
      <c r="O85" s="843"/>
      <c r="P85" s="811">
        <f t="shared" si="23"/>
        <v>0</v>
      </c>
      <c r="Q85" s="843"/>
      <c r="R85" s="811">
        <f t="shared" si="24"/>
        <v>0</v>
      </c>
      <c r="S85" s="843"/>
      <c r="T85" s="811">
        <f t="shared" si="25"/>
        <v>0</v>
      </c>
      <c r="U85" s="149"/>
      <c r="V85" s="492" t="str">
        <f>IF(AND('BR3'!$K$2="ACTIVE",'BR3'!H85&gt;0),"Yes",IF(AND('BR2'!$K$2="ACTIVE",'BR2'!H85&gt;0),"Yes",IF(AND('BR1'!$K$2="ACTIVE",'BR1'!H85&gt;0),"Yes",IF(AND('ORIGINAL BUDGET'!$K$2="ACTIVE",'ORIGINAL BUDGET'!H85&gt;0),"Yes",""))))</f>
        <v/>
      </c>
      <c r="W85" s="493"/>
      <c r="X85" s="325" t="str">
        <f>IF(AND('BR3'!$K$2="ACTIVE",'BR3'!J85&gt;0),"Yes",IF(AND('BR2'!$K$2="ACTIVE",'BR2'!J85&gt;0),"Yes",IF(AND('BR1'!$K$2="ACTIVE",'BR1'!J85&gt;0),"Yes",IF(AND('ORIGINAL BUDGET'!$K$2="ACTIVE",'ORIGINAL BUDGET'!J85&gt;0),"Yes",""))))</f>
        <v/>
      </c>
      <c r="Y85" s="493"/>
      <c r="Z85" s="325" t="str">
        <f>IF(AND('BR3'!$K$2="ACTIVE",'BR3'!L85&gt;0),"Yes",IF(AND('BR2'!$K$2="ACTIVE",'BR2'!L85&gt;0),"Yes",IF(AND('BR1'!$K$2="ACTIVE",'BR1'!L85&gt;0),"Yes",IF(AND('ORIGINAL BUDGET'!$K$2="ACTIVE",'ORIGINAL BUDGET'!L85&gt;0),"Yes",""))))</f>
        <v/>
      </c>
      <c r="AA85" s="493"/>
      <c r="AB85" s="325" t="str">
        <f>IF(AND('BR3'!$K$2="ACTIVE",'BR3'!N85&gt;0),"Yes",IF(AND('BR2'!$K$2="ACTIVE",'BR2'!N85&gt;0),"Yes",IF(AND('BR1'!$K$2="ACTIVE",'BR1'!N85&gt;0),"Yes",IF(AND('ORIGINAL BUDGET'!$K$2="ACTIVE",'ORIGINAL BUDGET'!N85&gt;0),"Yes",""))))</f>
        <v/>
      </c>
      <c r="AC85" s="493"/>
      <c r="AD85" s="325" t="str">
        <f>IF(AND('BR3'!$K$2="ACTIVE",'BR3'!P85&gt;0),"Yes",IF(AND('BR2'!$K$2="ACTIVE",'BR2'!P85&gt;0),"Yes",IF(AND('BR1'!$K$2="ACTIVE",'BR1'!P85&gt;0),"Yes",IF(AND('ORIGINAL BUDGET'!$K$2="ACTIVE",'ORIGINAL BUDGET'!P85&gt;0),"Yes",""))))</f>
        <v/>
      </c>
      <c r="AE85" s="493"/>
      <c r="AF85" s="325" t="str">
        <f>IF(AND('BR3'!$K$2="ACTIVE",'BR3'!R85&gt;0),"Yes",IF(AND('BR2'!$K$2="ACTIVE",'BR2'!R85&gt;0),"Yes",IF(AND('BR1'!$K$2="ACTIVE",'BR1'!R85&gt;0),"Yes",IF(AND('ORIGINAL BUDGET'!$K$2="ACTIVE",'ORIGINAL BUDGET'!R85&gt;0),"Yes",""))))</f>
        <v/>
      </c>
      <c r="AG85" s="493"/>
      <c r="AH85" s="493" t="str">
        <f>IF(AND('BR3'!$K$2="ACTIVE",'BR3'!T85&gt;0),"Yes",IF(AND('BR2'!$K$2="ACTIVE",'BR2'!T85&gt;0),"Yes",IF(AND('BR1'!$K$2="ACTIVE",'BR1'!T85&gt;0),"Yes",IF(AND('ORIGINAL BUDGET'!$K$2="ACTIVE",'ORIGINAL BUDGET'!T85&gt;0),"Yes",""))))</f>
        <v/>
      </c>
      <c r="AI85" s="494"/>
      <c r="AJ85" s="218"/>
      <c r="AK85" s="448">
        <f t="shared" si="29"/>
        <v>0</v>
      </c>
      <c r="AL85" s="448">
        <f t="shared" si="30"/>
        <v>0</v>
      </c>
      <c r="AM85" s="448">
        <f t="shared" si="31"/>
        <v>0</v>
      </c>
      <c r="AN85" s="448">
        <f t="shared" si="32"/>
        <v>0</v>
      </c>
      <c r="AO85" s="448">
        <f t="shared" si="33"/>
        <v>0</v>
      </c>
      <c r="AP85" s="448">
        <f t="shared" si="34"/>
        <v>0</v>
      </c>
      <c r="AQ85" s="448">
        <f t="shared" si="35"/>
        <v>0</v>
      </c>
      <c r="AU85" s="220"/>
      <c r="AV85" s="220"/>
      <c r="AW85" s="220"/>
      <c r="AX85" s="220"/>
      <c r="AY85" s="1104"/>
    </row>
    <row r="86" spans="1:53" ht="23.25" hidden="1" customHeight="1">
      <c r="A86" s="124">
        <v>42</v>
      </c>
      <c r="B86" s="273">
        <f>IF($L$2="","",IF($L$2="ORIGINAL",'ORIGINAL BUDGET'!$B86,IF($L$2="BR1",'BR1'!$B86,IF($L$2="BR2",'BR2'!$B86,IF($L$2="BR3",'BR3'!$B86)))))</f>
        <v>0</v>
      </c>
      <c r="C86" s="1028">
        <f>IF($L$2="","",IF($L$2="ORIGINAL",'ORIGINAL BUDGET'!$C86,IF($L$2="BR1",'BR1'!$C86,IF($L$2="BR2",'BR2'!$C86,IF($L$2="BR3",'BR3'!$C86)))))</f>
        <v>0</v>
      </c>
      <c r="D86" s="860" t="str">
        <f t="shared" si="18"/>
        <v/>
      </c>
      <c r="E86" s="404"/>
      <c r="F86" s="589"/>
      <c r="G86" s="845" t="str">
        <f t="shared" si="19"/>
        <v/>
      </c>
      <c r="H86" s="811">
        <f t="shared" si="10"/>
        <v>0</v>
      </c>
      <c r="I86" s="840"/>
      <c r="J86" s="811">
        <f t="shared" si="20"/>
        <v>0</v>
      </c>
      <c r="K86" s="843"/>
      <c r="L86" s="811">
        <f t="shared" si="21"/>
        <v>0</v>
      </c>
      <c r="M86" s="843"/>
      <c r="N86" s="811">
        <f t="shared" si="22"/>
        <v>0</v>
      </c>
      <c r="O86" s="843"/>
      <c r="P86" s="811">
        <f t="shared" si="23"/>
        <v>0</v>
      </c>
      <c r="Q86" s="843"/>
      <c r="R86" s="811">
        <f t="shared" si="24"/>
        <v>0</v>
      </c>
      <c r="S86" s="843"/>
      <c r="T86" s="811">
        <f t="shared" si="25"/>
        <v>0</v>
      </c>
      <c r="U86" s="149"/>
      <c r="V86" s="492" t="str">
        <f>IF(AND('BR3'!$K$2="ACTIVE",'BR3'!H86&gt;0),"Yes",IF(AND('BR2'!$K$2="ACTIVE",'BR2'!H86&gt;0),"Yes",IF(AND('BR1'!$K$2="ACTIVE",'BR1'!H86&gt;0),"Yes",IF(AND('ORIGINAL BUDGET'!$K$2="ACTIVE",'ORIGINAL BUDGET'!H86&gt;0),"Yes",""))))</f>
        <v/>
      </c>
      <c r="W86" s="493"/>
      <c r="X86" s="325" t="str">
        <f>IF(AND('BR3'!$K$2="ACTIVE",'BR3'!J86&gt;0),"Yes",IF(AND('BR2'!$K$2="ACTIVE",'BR2'!J86&gt;0),"Yes",IF(AND('BR1'!$K$2="ACTIVE",'BR1'!J86&gt;0),"Yes",IF(AND('ORIGINAL BUDGET'!$K$2="ACTIVE",'ORIGINAL BUDGET'!J86&gt;0),"Yes",""))))</f>
        <v/>
      </c>
      <c r="Y86" s="493"/>
      <c r="Z86" s="325" t="str">
        <f>IF(AND('BR3'!$K$2="ACTIVE",'BR3'!L86&gt;0),"Yes",IF(AND('BR2'!$K$2="ACTIVE",'BR2'!L86&gt;0),"Yes",IF(AND('BR1'!$K$2="ACTIVE",'BR1'!L86&gt;0),"Yes",IF(AND('ORIGINAL BUDGET'!$K$2="ACTIVE",'ORIGINAL BUDGET'!L86&gt;0),"Yes",""))))</f>
        <v/>
      </c>
      <c r="AA86" s="493"/>
      <c r="AB86" s="325" t="str">
        <f>IF(AND('BR3'!$K$2="ACTIVE",'BR3'!N86&gt;0),"Yes",IF(AND('BR2'!$K$2="ACTIVE",'BR2'!N86&gt;0),"Yes",IF(AND('BR1'!$K$2="ACTIVE",'BR1'!N86&gt;0),"Yes",IF(AND('ORIGINAL BUDGET'!$K$2="ACTIVE",'ORIGINAL BUDGET'!N86&gt;0),"Yes",""))))</f>
        <v/>
      </c>
      <c r="AC86" s="493"/>
      <c r="AD86" s="325" t="str">
        <f>IF(AND('BR3'!$K$2="ACTIVE",'BR3'!P86&gt;0),"Yes",IF(AND('BR2'!$K$2="ACTIVE",'BR2'!P86&gt;0),"Yes",IF(AND('BR1'!$K$2="ACTIVE",'BR1'!P86&gt;0),"Yes",IF(AND('ORIGINAL BUDGET'!$K$2="ACTIVE",'ORIGINAL BUDGET'!P86&gt;0),"Yes",""))))</f>
        <v/>
      </c>
      <c r="AE86" s="493"/>
      <c r="AF86" s="325" t="str">
        <f>IF(AND('BR3'!$K$2="ACTIVE",'BR3'!R86&gt;0),"Yes",IF(AND('BR2'!$K$2="ACTIVE",'BR2'!R86&gt;0),"Yes",IF(AND('BR1'!$K$2="ACTIVE",'BR1'!R86&gt;0),"Yes",IF(AND('ORIGINAL BUDGET'!$K$2="ACTIVE",'ORIGINAL BUDGET'!R86&gt;0),"Yes",""))))</f>
        <v/>
      </c>
      <c r="AG86" s="493"/>
      <c r="AH86" s="493" t="str">
        <f>IF(AND('BR3'!$K$2="ACTIVE",'BR3'!T86&gt;0),"Yes",IF(AND('BR2'!$K$2="ACTIVE",'BR2'!T86&gt;0),"Yes",IF(AND('BR1'!$K$2="ACTIVE",'BR1'!T86&gt;0),"Yes",IF(AND('ORIGINAL BUDGET'!$K$2="ACTIVE",'ORIGINAL BUDGET'!T86&gt;0),"Yes",""))))</f>
        <v/>
      </c>
      <c r="AI86" s="494"/>
      <c r="AJ86" s="218"/>
      <c r="AK86" s="448">
        <f t="shared" si="29"/>
        <v>0</v>
      </c>
      <c r="AL86" s="448">
        <f t="shared" si="30"/>
        <v>0</v>
      </c>
      <c r="AM86" s="448">
        <f t="shared" si="31"/>
        <v>0</v>
      </c>
      <c r="AN86" s="448">
        <f t="shared" si="32"/>
        <v>0</v>
      </c>
      <c r="AO86" s="448">
        <f t="shared" si="33"/>
        <v>0</v>
      </c>
      <c r="AP86" s="448">
        <f t="shared" si="34"/>
        <v>0</v>
      </c>
      <c r="AQ86" s="448">
        <f t="shared" si="35"/>
        <v>0</v>
      </c>
      <c r="AU86" s="220"/>
      <c r="AV86" s="220"/>
      <c r="AW86" s="220"/>
      <c r="AX86" s="220"/>
      <c r="AY86" s="1104"/>
    </row>
    <row r="87" spans="1:53" ht="23.25" hidden="1" customHeight="1">
      <c r="A87" s="124">
        <v>43</v>
      </c>
      <c r="B87" s="273">
        <f>IF($L$2="","",IF($L$2="ORIGINAL",'ORIGINAL BUDGET'!$B87,IF($L$2="BR1",'BR1'!$B87,IF($L$2="BR2",'BR2'!$B87,IF($L$2="BR3",'BR3'!$B87)))))</f>
        <v>0</v>
      </c>
      <c r="C87" s="1028">
        <f>IF($L$2="","",IF($L$2="ORIGINAL",'ORIGINAL BUDGET'!$C87,IF($L$2="BR1",'BR1'!$C87,IF($L$2="BR2",'BR2'!$C87,IF($L$2="BR3",'BR3'!$C87)))))</f>
        <v>0</v>
      </c>
      <c r="D87" s="860" t="str">
        <f t="shared" si="18"/>
        <v/>
      </c>
      <c r="E87" s="404"/>
      <c r="F87" s="589"/>
      <c r="G87" s="845" t="str">
        <f t="shared" si="19"/>
        <v/>
      </c>
      <c r="H87" s="811">
        <f t="shared" si="10"/>
        <v>0</v>
      </c>
      <c r="I87" s="840"/>
      <c r="J87" s="811">
        <f t="shared" si="20"/>
        <v>0</v>
      </c>
      <c r="K87" s="843"/>
      <c r="L87" s="811">
        <f t="shared" si="21"/>
        <v>0</v>
      </c>
      <c r="M87" s="843"/>
      <c r="N87" s="811">
        <f t="shared" si="22"/>
        <v>0</v>
      </c>
      <c r="O87" s="843"/>
      <c r="P87" s="811">
        <f t="shared" si="23"/>
        <v>0</v>
      </c>
      <c r="Q87" s="843"/>
      <c r="R87" s="811">
        <f t="shared" si="24"/>
        <v>0</v>
      </c>
      <c r="S87" s="843"/>
      <c r="T87" s="811">
        <f t="shared" si="25"/>
        <v>0</v>
      </c>
      <c r="U87" s="149"/>
      <c r="V87" s="492" t="str">
        <f>IF(AND('BR3'!$K$2="ACTIVE",'BR3'!H87&gt;0),"Yes",IF(AND('BR2'!$K$2="ACTIVE",'BR2'!H87&gt;0),"Yes",IF(AND('BR1'!$K$2="ACTIVE",'BR1'!H87&gt;0),"Yes",IF(AND('ORIGINAL BUDGET'!$K$2="ACTIVE",'ORIGINAL BUDGET'!H87&gt;0),"Yes",""))))</f>
        <v/>
      </c>
      <c r="W87" s="493"/>
      <c r="X87" s="325" t="str">
        <f>IF(AND('BR3'!$K$2="ACTIVE",'BR3'!J87&gt;0),"Yes",IF(AND('BR2'!$K$2="ACTIVE",'BR2'!J87&gt;0),"Yes",IF(AND('BR1'!$K$2="ACTIVE",'BR1'!J87&gt;0),"Yes",IF(AND('ORIGINAL BUDGET'!$K$2="ACTIVE",'ORIGINAL BUDGET'!J87&gt;0),"Yes",""))))</f>
        <v/>
      </c>
      <c r="Y87" s="493"/>
      <c r="Z87" s="325" t="str">
        <f>IF(AND('BR3'!$K$2="ACTIVE",'BR3'!L87&gt;0),"Yes",IF(AND('BR2'!$K$2="ACTIVE",'BR2'!L87&gt;0),"Yes",IF(AND('BR1'!$K$2="ACTIVE",'BR1'!L87&gt;0),"Yes",IF(AND('ORIGINAL BUDGET'!$K$2="ACTIVE",'ORIGINAL BUDGET'!L87&gt;0),"Yes",""))))</f>
        <v/>
      </c>
      <c r="AA87" s="493"/>
      <c r="AB87" s="325" t="str">
        <f>IF(AND('BR3'!$K$2="ACTIVE",'BR3'!N87&gt;0),"Yes",IF(AND('BR2'!$K$2="ACTIVE",'BR2'!N87&gt;0),"Yes",IF(AND('BR1'!$K$2="ACTIVE",'BR1'!N87&gt;0),"Yes",IF(AND('ORIGINAL BUDGET'!$K$2="ACTIVE",'ORIGINAL BUDGET'!N87&gt;0),"Yes",""))))</f>
        <v/>
      </c>
      <c r="AC87" s="493"/>
      <c r="AD87" s="325" t="str">
        <f>IF(AND('BR3'!$K$2="ACTIVE",'BR3'!P87&gt;0),"Yes",IF(AND('BR2'!$K$2="ACTIVE",'BR2'!P87&gt;0),"Yes",IF(AND('BR1'!$K$2="ACTIVE",'BR1'!P87&gt;0),"Yes",IF(AND('ORIGINAL BUDGET'!$K$2="ACTIVE",'ORIGINAL BUDGET'!P87&gt;0),"Yes",""))))</f>
        <v/>
      </c>
      <c r="AE87" s="493"/>
      <c r="AF87" s="325" t="str">
        <f>IF(AND('BR3'!$K$2="ACTIVE",'BR3'!R87&gt;0),"Yes",IF(AND('BR2'!$K$2="ACTIVE",'BR2'!R87&gt;0),"Yes",IF(AND('BR1'!$K$2="ACTIVE",'BR1'!R87&gt;0),"Yes",IF(AND('ORIGINAL BUDGET'!$K$2="ACTIVE",'ORIGINAL BUDGET'!R87&gt;0),"Yes",""))))</f>
        <v/>
      </c>
      <c r="AG87" s="493"/>
      <c r="AH87" s="493" t="str">
        <f>IF(AND('BR3'!$K$2="ACTIVE",'BR3'!T87&gt;0),"Yes",IF(AND('BR2'!$K$2="ACTIVE",'BR2'!T87&gt;0),"Yes",IF(AND('BR1'!$K$2="ACTIVE",'BR1'!T87&gt;0),"Yes",IF(AND('ORIGINAL BUDGET'!$K$2="ACTIVE",'ORIGINAL BUDGET'!T87&gt;0),"Yes",""))))</f>
        <v/>
      </c>
      <c r="AI87" s="494"/>
      <c r="AJ87" s="218"/>
      <c r="AK87" s="448">
        <f t="shared" si="29"/>
        <v>0</v>
      </c>
      <c r="AL87" s="448">
        <f t="shared" si="30"/>
        <v>0</v>
      </c>
      <c r="AM87" s="448">
        <f t="shared" si="31"/>
        <v>0</v>
      </c>
      <c r="AN87" s="448">
        <f t="shared" si="32"/>
        <v>0</v>
      </c>
      <c r="AO87" s="448">
        <f t="shared" si="33"/>
        <v>0</v>
      </c>
      <c r="AP87" s="448">
        <f t="shared" si="34"/>
        <v>0</v>
      </c>
      <c r="AQ87" s="448">
        <f t="shared" si="35"/>
        <v>0</v>
      </c>
      <c r="AU87" s="220"/>
      <c r="AV87" s="220"/>
      <c r="AW87" s="220"/>
      <c r="AX87" s="220"/>
      <c r="AY87" s="1104"/>
    </row>
    <row r="88" spans="1:53" ht="23.25" hidden="1" customHeight="1">
      <c r="A88" s="124">
        <v>44</v>
      </c>
      <c r="B88" s="273">
        <f>IF($L$2="","",IF($L$2="ORIGINAL",'ORIGINAL BUDGET'!$B88,IF($L$2="BR1",'BR1'!$B88,IF($L$2="BR2",'BR2'!$B88,IF($L$2="BR3",'BR3'!$B88)))))</f>
        <v>0</v>
      </c>
      <c r="C88" s="1028">
        <f>IF($L$2="","",IF($L$2="ORIGINAL",'ORIGINAL BUDGET'!$C88,IF($L$2="BR1",'BR1'!$C88,IF($L$2="BR2",'BR2'!$C88,IF($L$2="BR3",'BR3'!$C88)))))</f>
        <v>0</v>
      </c>
      <c r="D88" s="860" t="str">
        <f t="shared" si="18"/>
        <v/>
      </c>
      <c r="E88" s="404"/>
      <c r="F88" s="589"/>
      <c r="G88" s="845" t="str">
        <f t="shared" si="19"/>
        <v/>
      </c>
      <c r="H88" s="811">
        <f t="shared" si="10"/>
        <v>0</v>
      </c>
      <c r="I88" s="840"/>
      <c r="J88" s="811">
        <f t="shared" si="20"/>
        <v>0</v>
      </c>
      <c r="K88" s="843"/>
      <c r="L88" s="811">
        <f t="shared" si="21"/>
        <v>0</v>
      </c>
      <c r="M88" s="843"/>
      <c r="N88" s="811">
        <f t="shared" si="22"/>
        <v>0</v>
      </c>
      <c r="O88" s="843"/>
      <c r="P88" s="811">
        <f t="shared" si="23"/>
        <v>0</v>
      </c>
      <c r="Q88" s="843"/>
      <c r="R88" s="811">
        <f t="shared" si="24"/>
        <v>0</v>
      </c>
      <c r="S88" s="843"/>
      <c r="T88" s="811">
        <f t="shared" si="25"/>
        <v>0</v>
      </c>
      <c r="U88" s="149"/>
      <c r="V88" s="492" t="str">
        <f>IF(AND('BR3'!$K$2="ACTIVE",'BR3'!H88&gt;0),"Yes",IF(AND('BR2'!$K$2="ACTIVE",'BR2'!H88&gt;0),"Yes",IF(AND('BR1'!$K$2="ACTIVE",'BR1'!H88&gt;0),"Yes",IF(AND('ORIGINAL BUDGET'!$K$2="ACTIVE",'ORIGINAL BUDGET'!H88&gt;0),"Yes",""))))</f>
        <v/>
      </c>
      <c r="W88" s="493"/>
      <c r="X88" s="325" t="str">
        <f>IF(AND('BR3'!$K$2="ACTIVE",'BR3'!J88&gt;0),"Yes",IF(AND('BR2'!$K$2="ACTIVE",'BR2'!J88&gt;0),"Yes",IF(AND('BR1'!$K$2="ACTIVE",'BR1'!J88&gt;0),"Yes",IF(AND('ORIGINAL BUDGET'!$K$2="ACTIVE",'ORIGINAL BUDGET'!J88&gt;0),"Yes",""))))</f>
        <v/>
      </c>
      <c r="Y88" s="493"/>
      <c r="Z88" s="325" t="str">
        <f>IF(AND('BR3'!$K$2="ACTIVE",'BR3'!L88&gt;0),"Yes",IF(AND('BR2'!$K$2="ACTIVE",'BR2'!L88&gt;0),"Yes",IF(AND('BR1'!$K$2="ACTIVE",'BR1'!L88&gt;0),"Yes",IF(AND('ORIGINAL BUDGET'!$K$2="ACTIVE",'ORIGINAL BUDGET'!L88&gt;0),"Yes",""))))</f>
        <v/>
      </c>
      <c r="AA88" s="493"/>
      <c r="AB88" s="325" t="str">
        <f>IF(AND('BR3'!$K$2="ACTIVE",'BR3'!N88&gt;0),"Yes",IF(AND('BR2'!$K$2="ACTIVE",'BR2'!N88&gt;0),"Yes",IF(AND('BR1'!$K$2="ACTIVE",'BR1'!N88&gt;0),"Yes",IF(AND('ORIGINAL BUDGET'!$K$2="ACTIVE",'ORIGINAL BUDGET'!N88&gt;0),"Yes",""))))</f>
        <v/>
      </c>
      <c r="AC88" s="493"/>
      <c r="AD88" s="325" t="str">
        <f>IF(AND('BR3'!$K$2="ACTIVE",'BR3'!P88&gt;0),"Yes",IF(AND('BR2'!$K$2="ACTIVE",'BR2'!P88&gt;0),"Yes",IF(AND('BR1'!$K$2="ACTIVE",'BR1'!P88&gt;0),"Yes",IF(AND('ORIGINAL BUDGET'!$K$2="ACTIVE",'ORIGINAL BUDGET'!P88&gt;0),"Yes",""))))</f>
        <v/>
      </c>
      <c r="AE88" s="493"/>
      <c r="AF88" s="325" t="str">
        <f>IF(AND('BR3'!$K$2="ACTIVE",'BR3'!R88&gt;0),"Yes",IF(AND('BR2'!$K$2="ACTIVE",'BR2'!R88&gt;0),"Yes",IF(AND('BR1'!$K$2="ACTIVE",'BR1'!R88&gt;0),"Yes",IF(AND('ORIGINAL BUDGET'!$K$2="ACTIVE",'ORIGINAL BUDGET'!R88&gt;0),"Yes",""))))</f>
        <v/>
      </c>
      <c r="AG88" s="493"/>
      <c r="AH88" s="493" t="str">
        <f>IF(AND('BR3'!$K$2="ACTIVE",'BR3'!T88&gt;0),"Yes",IF(AND('BR2'!$K$2="ACTIVE",'BR2'!T88&gt;0),"Yes",IF(AND('BR1'!$K$2="ACTIVE",'BR1'!T88&gt;0),"Yes",IF(AND('ORIGINAL BUDGET'!$K$2="ACTIVE",'ORIGINAL BUDGET'!T88&gt;0),"Yes",""))))</f>
        <v/>
      </c>
      <c r="AI88" s="494"/>
      <c r="AJ88" s="218"/>
      <c r="AK88" s="448">
        <f t="shared" si="29"/>
        <v>0</v>
      </c>
      <c r="AL88" s="448">
        <f t="shared" si="30"/>
        <v>0</v>
      </c>
      <c r="AM88" s="448">
        <f t="shared" si="31"/>
        <v>0</v>
      </c>
      <c r="AN88" s="448">
        <f t="shared" si="32"/>
        <v>0</v>
      </c>
      <c r="AO88" s="448">
        <f t="shared" si="33"/>
        <v>0</v>
      </c>
      <c r="AP88" s="448">
        <f t="shared" si="34"/>
        <v>0</v>
      </c>
      <c r="AQ88" s="448">
        <f t="shared" si="35"/>
        <v>0</v>
      </c>
      <c r="AU88" s="220"/>
      <c r="AV88" s="220"/>
      <c r="AW88" s="220"/>
      <c r="AX88" s="220"/>
      <c r="AY88" s="1104"/>
    </row>
    <row r="89" spans="1:53" ht="23.25" hidden="1" customHeight="1">
      <c r="A89" s="124">
        <v>45</v>
      </c>
      <c r="B89" s="273">
        <f>IF($L$2="","",IF($L$2="ORIGINAL",'ORIGINAL BUDGET'!$B89,IF($L$2="BR1",'BR1'!$B89,IF($L$2="BR2",'BR2'!$B89,IF($L$2="BR3",'BR3'!$B89)))))</f>
        <v>0</v>
      </c>
      <c r="C89" s="1028">
        <f>IF($L$2="","",IF($L$2="ORIGINAL",'ORIGINAL BUDGET'!$C89,IF($L$2="BR1",'BR1'!$C89,IF($L$2="BR2",'BR2'!$C89,IF($L$2="BR3",'BR3'!$C89)))))</f>
        <v>0</v>
      </c>
      <c r="D89" s="860" t="str">
        <f t="shared" si="18"/>
        <v/>
      </c>
      <c r="E89" s="404"/>
      <c r="F89" s="589"/>
      <c r="G89" s="845" t="str">
        <f t="shared" si="19"/>
        <v/>
      </c>
      <c r="H89" s="811">
        <f t="shared" si="10"/>
        <v>0</v>
      </c>
      <c r="I89" s="840"/>
      <c r="J89" s="811">
        <f t="shared" si="20"/>
        <v>0</v>
      </c>
      <c r="K89" s="843"/>
      <c r="L89" s="811">
        <f t="shared" si="21"/>
        <v>0</v>
      </c>
      <c r="M89" s="843"/>
      <c r="N89" s="811">
        <f t="shared" si="22"/>
        <v>0</v>
      </c>
      <c r="O89" s="843"/>
      <c r="P89" s="811">
        <f t="shared" si="23"/>
        <v>0</v>
      </c>
      <c r="Q89" s="843"/>
      <c r="R89" s="811">
        <f t="shared" si="24"/>
        <v>0</v>
      </c>
      <c r="S89" s="843"/>
      <c r="T89" s="811">
        <f t="shared" si="25"/>
        <v>0</v>
      </c>
      <c r="U89" s="149"/>
      <c r="V89" s="492" t="str">
        <f>IF(AND('BR3'!$K$2="ACTIVE",'BR3'!H89&gt;0),"Yes",IF(AND('BR2'!$K$2="ACTIVE",'BR2'!H89&gt;0),"Yes",IF(AND('BR1'!$K$2="ACTIVE",'BR1'!H89&gt;0),"Yes",IF(AND('ORIGINAL BUDGET'!$K$2="ACTIVE",'ORIGINAL BUDGET'!H89&gt;0),"Yes",""))))</f>
        <v/>
      </c>
      <c r="W89" s="493"/>
      <c r="X89" s="325" t="str">
        <f>IF(AND('BR3'!$K$2="ACTIVE",'BR3'!J89&gt;0),"Yes",IF(AND('BR2'!$K$2="ACTIVE",'BR2'!J89&gt;0),"Yes",IF(AND('BR1'!$K$2="ACTIVE",'BR1'!J89&gt;0),"Yes",IF(AND('ORIGINAL BUDGET'!$K$2="ACTIVE",'ORIGINAL BUDGET'!J89&gt;0),"Yes",""))))</f>
        <v/>
      </c>
      <c r="Y89" s="493"/>
      <c r="Z89" s="325" t="str">
        <f>IF(AND('BR3'!$K$2="ACTIVE",'BR3'!L89&gt;0),"Yes",IF(AND('BR2'!$K$2="ACTIVE",'BR2'!L89&gt;0),"Yes",IF(AND('BR1'!$K$2="ACTIVE",'BR1'!L89&gt;0),"Yes",IF(AND('ORIGINAL BUDGET'!$K$2="ACTIVE",'ORIGINAL BUDGET'!L89&gt;0),"Yes",""))))</f>
        <v/>
      </c>
      <c r="AA89" s="493"/>
      <c r="AB89" s="325" t="str">
        <f>IF(AND('BR3'!$K$2="ACTIVE",'BR3'!N89&gt;0),"Yes",IF(AND('BR2'!$K$2="ACTIVE",'BR2'!N89&gt;0),"Yes",IF(AND('BR1'!$K$2="ACTIVE",'BR1'!N89&gt;0),"Yes",IF(AND('ORIGINAL BUDGET'!$K$2="ACTIVE",'ORIGINAL BUDGET'!N89&gt;0),"Yes",""))))</f>
        <v/>
      </c>
      <c r="AC89" s="493"/>
      <c r="AD89" s="325" t="str">
        <f>IF(AND('BR3'!$K$2="ACTIVE",'BR3'!P89&gt;0),"Yes",IF(AND('BR2'!$K$2="ACTIVE",'BR2'!P89&gt;0),"Yes",IF(AND('BR1'!$K$2="ACTIVE",'BR1'!P89&gt;0),"Yes",IF(AND('ORIGINAL BUDGET'!$K$2="ACTIVE",'ORIGINAL BUDGET'!P89&gt;0),"Yes",""))))</f>
        <v/>
      </c>
      <c r="AE89" s="493"/>
      <c r="AF89" s="325" t="str">
        <f>IF(AND('BR3'!$K$2="ACTIVE",'BR3'!R89&gt;0),"Yes",IF(AND('BR2'!$K$2="ACTIVE",'BR2'!R89&gt;0),"Yes",IF(AND('BR1'!$K$2="ACTIVE",'BR1'!R89&gt;0),"Yes",IF(AND('ORIGINAL BUDGET'!$K$2="ACTIVE",'ORIGINAL BUDGET'!R89&gt;0),"Yes",""))))</f>
        <v/>
      </c>
      <c r="AG89" s="493"/>
      <c r="AH89" s="493" t="str">
        <f>IF(AND('BR3'!$K$2="ACTIVE",'BR3'!T89&gt;0),"Yes",IF(AND('BR2'!$K$2="ACTIVE",'BR2'!T89&gt;0),"Yes",IF(AND('BR1'!$K$2="ACTIVE",'BR1'!T89&gt;0),"Yes",IF(AND('ORIGINAL BUDGET'!$K$2="ACTIVE",'ORIGINAL BUDGET'!T89&gt;0),"Yes",""))))</f>
        <v/>
      </c>
      <c r="AI89" s="494"/>
      <c r="AJ89" s="218"/>
      <c r="AK89" s="448">
        <f t="shared" si="29"/>
        <v>0</v>
      </c>
      <c r="AL89" s="448">
        <f t="shared" si="30"/>
        <v>0</v>
      </c>
      <c r="AM89" s="448">
        <f t="shared" si="31"/>
        <v>0</v>
      </c>
      <c r="AN89" s="448">
        <f t="shared" si="32"/>
        <v>0</v>
      </c>
      <c r="AO89" s="448">
        <f t="shared" si="33"/>
        <v>0</v>
      </c>
      <c r="AP89" s="448">
        <f t="shared" si="34"/>
        <v>0</v>
      </c>
      <c r="AQ89" s="448">
        <f t="shared" si="35"/>
        <v>0</v>
      </c>
      <c r="AU89" s="219"/>
      <c r="AV89" s="219"/>
      <c r="AW89" s="219"/>
      <c r="AX89" s="219"/>
      <c r="AY89" s="1104"/>
    </row>
    <row r="90" spans="1:53" ht="23.25" hidden="1" customHeight="1">
      <c r="A90" s="124">
        <v>46</v>
      </c>
      <c r="B90" s="273">
        <f>IF($L$2="","",IF($L$2="ORIGINAL",'ORIGINAL BUDGET'!$B90,IF($L$2="BR1",'BR1'!$B90,IF($L$2="BR2",'BR2'!$B90,IF($L$2="BR3",'BR3'!$B90)))))</f>
        <v>0</v>
      </c>
      <c r="C90" s="1028">
        <f>IF($L$2="","",IF($L$2="ORIGINAL",'ORIGINAL BUDGET'!$C90,IF($L$2="BR1",'BR1'!$C90,IF($L$2="BR2",'BR2'!$C90,IF($L$2="BR3",'BR3'!$C90)))))</f>
        <v>0</v>
      </c>
      <c r="D90" s="860" t="str">
        <f t="shared" si="18"/>
        <v/>
      </c>
      <c r="E90" s="404"/>
      <c r="F90" s="589"/>
      <c r="G90" s="845" t="str">
        <f t="shared" si="19"/>
        <v/>
      </c>
      <c r="H90" s="811">
        <f t="shared" si="10"/>
        <v>0</v>
      </c>
      <c r="I90" s="840"/>
      <c r="J90" s="811">
        <f t="shared" si="20"/>
        <v>0</v>
      </c>
      <c r="K90" s="843"/>
      <c r="L90" s="811">
        <f t="shared" si="21"/>
        <v>0</v>
      </c>
      <c r="M90" s="843"/>
      <c r="N90" s="811">
        <f t="shared" si="22"/>
        <v>0</v>
      </c>
      <c r="O90" s="843"/>
      <c r="P90" s="811">
        <f t="shared" si="23"/>
        <v>0</v>
      </c>
      <c r="Q90" s="843"/>
      <c r="R90" s="811">
        <f t="shared" si="24"/>
        <v>0</v>
      </c>
      <c r="S90" s="843"/>
      <c r="T90" s="811">
        <f t="shared" si="25"/>
        <v>0</v>
      </c>
      <c r="U90" s="149"/>
      <c r="V90" s="492" t="str">
        <f>IF(AND('BR3'!$K$2="ACTIVE",'BR3'!H90&gt;0),"Yes",IF(AND('BR2'!$K$2="ACTIVE",'BR2'!H90&gt;0),"Yes",IF(AND('BR1'!$K$2="ACTIVE",'BR1'!H90&gt;0),"Yes",IF(AND('ORIGINAL BUDGET'!$K$2="ACTIVE",'ORIGINAL BUDGET'!H90&gt;0),"Yes",""))))</f>
        <v/>
      </c>
      <c r="W90" s="493"/>
      <c r="X90" s="325" t="str">
        <f>IF(AND('BR3'!$K$2="ACTIVE",'BR3'!J90&gt;0),"Yes",IF(AND('BR2'!$K$2="ACTIVE",'BR2'!J90&gt;0),"Yes",IF(AND('BR1'!$K$2="ACTIVE",'BR1'!J90&gt;0),"Yes",IF(AND('ORIGINAL BUDGET'!$K$2="ACTIVE",'ORIGINAL BUDGET'!J90&gt;0),"Yes",""))))</f>
        <v/>
      </c>
      <c r="Y90" s="493"/>
      <c r="Z90" s="325" t="str">
        <f>IF(AND('BR3'!$K$2="ACTIVE",'BR3'!L90&gt;0),"Yes",IF(AND('BR2'!$K$2="ACTIVE",'BR2'!L90&gt;0),"Yes",IF(AND('BR1'!$K$2="ACTIVE",'BR1'!L90&gt;0),"Yes",IF(AND('ORIGINAL BUDGET'!$K$2="ACTIVE",'ORIGINAL BUDGET'!L90&gt;0),"Yes",""))))</f>
        <v/>
      </c>
      <c r="AA90" s="493"/>
      <c r="AB90" s="325" t="str">
        <f>IF(AND('BR3'!$K$2="ACTIVE",'BR3'!N90&gt;0),"Yes",IF(AND('BR2'!$K$2="ACTIVE",'BR2'!N90&gt;0),"Yes",IF(AND('BR1'!$K$2="ACTIVE",'BR1'!N90&gt;0),"Yes",IF(AND('ORIGINAL BUDGET'!$K$2="ACTIVE",'ORIGINAL BUDGET'!N90&gt;0),"Yes",""))))</f>
        <v/>
      </c>
      <c r="AC90" s="493"/>
      <c r="AD90" s="325" t="str">
        <f>IF(AND('BR3'!$K$2="ACTIVE",'BR3'!P90&gt;0),"Yes",IF(AND('BR2'!$K$2="ACTIVE",'BR2'!P90&gt;0),"Yes",IF(AND('BR1'!$K$2="ACTIVE",'BR1'!P90&gt;0),"Yes",IF(AND('ORIGINAL BUDGET'!$K$2="ACTIVE",'ORIGINAL BUDGET'!P90&gt;0),"Yes",""))))</f>
        <v/>
      </c>
      <c r="AE90" s="493"/>
      <c r="AF90" s="325" t="str">
        <f>IF(AND('BR3'!$K$2="ACTIVE",'BR3'!R90&gt;0),"Yes",IF(AND('BR2'!$K$2="ACTIVE",'BR2'!R90&gt;0),"Yes",IF(AND('BR1'!$K$2="ACTIVE",'BR1'!R90&gt;0),"Yes",IF(AND('ORIGINAL BUDGET'!$K$2="ACTIVE",'ORIGINAL BUDGET'!R90&gt;0),"Yes",""))))</f>
        <v/>
      </c>
      <c r="AG90" s="493"/>
      <c r="AH90" s="493" t="str">
        <f>IF(AND('BR3'!$K$2="ACTIVE",'BR3'!T90&gt;0),"Yes",IF(AND('BR2'!$K$2="ACTIVE",'BR2'!T90&gt;0),"Yes",IF(AND('BR1'!$K$2="ACTIVE",'BR1'!T90&gt;0),"Yes",IF(AND('ORIGINAL BUDGET'!$K$2="ACTIVE",'ORIGINAL BUDGET'!T90&gt;0),"Yes",""))))</f>
        <v/>
      </c>
      <c r="AI90" s="494"/>
      <c r="AJ90" s="218"/>
      <c r="AK90" s="448">
        <f t="shared" si="29"/>
        <v>0</v>
      </c>
      <c r="AL90" s="448">
        <f t="shared" si="30"/>
        <v>0</v>
      </c>
      <c r="AM90" s="448">
        <f t="shared" si="31"/>
        <v>0</v>
      </c>
      <c r="AN90" s="448">
        <f t="shared" si="32"/>
        <v>0</v>
      </c>
      <c r="AO90" s="448">
        <f t="shared" si="33"/>
        <v>0</v>
      </c>
      <c r="AP90" s="448">
        <f t="shared" si="34"/>
        <v>0</v>
      </c>
      <c r="AQ90" s="448">
        <f t="shared" si="35"/>
        <v>0</v>
      </c>
      <c r="AU90" s="220"/>
      <c r="AV90" s="220"/>
      <c r="AW90" s="220"/>
      <c r="AX90" s="220"/>
      <c r="AY90" s="1104"/>
    </row>
    <row r="91" spans="1:53" ht="23.25" hidden="1" customHeight="1">
      <c r="A91" s="124">
        <v>47</v>
      </c>
      <c r="B91" s="273">
        <f>IF($L$2="","",IF($L$2="ORIGINAL",'ORIGINAL BUDGET'!$B91,IF($L$2="BR1",'BR1'!$B91,IF($L$2="BR2",'BR2'!$B91,IF($L$2="BR3",'BR3'!$B91)))))</f>
        <v>0</v>
      </c>
      <c r="C91" s="1028">
        <f>IF($L$2="","",IF($L$2="ORIGINAL",'ORIGINAL BUDGET'!$C91,IF($L$2="BR1",'BR1'!$C91,IF($L$2="BR2",'BR2'!$C91,IF($L$2="BR3",'BR3'!$C91)))))</f>
        <v>0</v>
      </c>
      <c r="D91" s="860" t="str">
        <f t="shared" si="18"/>
        <v/>
      </c>
      <c r="E91" s="404"/>
      <c r="F91" s="589"/>
      <c r="G91" s="845" t="str">
        <f t="shared" si="19"/>
        <v/>
      </c>
      <c r="H91" s="811">
        <f t="shared" si="10"/>
        <v>0</v>
      </c>
      <c r="I91" s="840"/>
      <c r="J91" s="811">
        <f t="shared" si="20"/>
        <v>0</v>
      </c>
      <c r="K91" s="843"/>
      <c r="L91" s="811">
        <f t="shared" si="21"/>
        <v>0</v>
      </c>
      <c r="M91" s="843"/>
      <c r="N91" s="811">
        <f t="shared" si="22"/>
        <v>0</v>
      </c>
      <c r="O91" s="843"/>
      <c r="P91" s="811">
        <f t="shared" si="23"/>
        <v>0</v>
      </c>
      <c r="Q91" s="843"/>
      <c r="R91" s="811">
        <f t="shared" si="24"/>
        <v>0</v>
      </c>
      <c r="S91" s="843"/>
      <c r="T91" s="811">
        <f t="shared" si="25"/>
        <v>0</v>
      </c>
      <c r="U91" s="149"/>
      <c r="V91" s="492" t="str">
        <f>IF(AND('BR3'!$K$2="ACTIVE",'BR3'!H91&gt;0),"Yes",IF(AND('BR2'!$K$2="ACTIVE",'BR2'!H91&gt;0),"Yes",IF(AND('BR1'!$K$2="ACTIVE",'BR1'!H91&gt;0),"Yes",IF(AND('ORIGINAL BUDGET'!$K$2="ACTIVE",'ORIGINAL BUDGET'!H91&gt;0),"Yes",""))))</f>
        <v/>
      </c>
      <c r="W91" s="493"/>
      <c r="X91" s="325" t="str">
        <f>IF(AND('BR3'!$K$2="ACTIVE",'BR3'!J91&gt;0),"Yes",IF(AND('BR2'!$K$2="ACTIVE",'BR2'!J91&gt;0),"Yes",IF(AND('BR1'!$K$2="ACTIVE",'BR1'!J91&gt;0),"Yes",IF(AND('ORIGINAL BUDGET'!$K$2="ACTIVE",'ORIGINAL BUDGET'!J91&gt;0),"Yes",""))))</f>
        <v/>
      </c>
      <c r="Y91" s="493"/>
      <c r="Z91" s="325" t="str">
        <f>IF(AND('BR3'!$K$2="ACTIVE",'BR3'!L91&gt;0),"Yes",IF(AND('BR2'!$K$2="ACTIVE",'BR2'!L91&gt;0),"Yes",IF(AND('BR1'!$K$2="ACTIVE",'BR1'!L91&gt;0),"Yes",IF(AND('ORIGINAL BUDGET'!$K$2="ACTIVE",'ORIGINAL BUDGET'!L91&gt;0),"Yes",""))))</f>
        <v/>
      </c>
      <c r="AA91" s="493"/>
      <c r="AB91" s="325" t="str">
        <f>IF(AND('BR3'!$K$2="ACTIVE",'BR3'!N91&gt;0),"Yes",IF(AND('BR2'!$K$2="ACTIVE",'BR2'!N91&gt;0),"Yes",IF(AND('BR1'!$K$2="ACTIVE",'BR1'!N91&gt;0),"Yes",IF(AND('ORIGINAL BUDGET'!$K$2="ACTIVE",'ORIGINAL BUDGET'!N91&gt;0),"Yes",""))))</f>
        <v/>
      </c>
      <c r="AC91" s="493"/>
      <c r="AD91" s="325" t="str">
        <f>IF(AND('BR3'!$K$2="ACTIVE",'BR3'!P91&gt;0),"Yes",IF(AND('BR2'!$K$2="ACTIVE",'BR2'!P91&gt;0),"Yes",IF(AND('BR1'!$K$2="ACTIVE",'BR1'!P91&gt;0),"Yes",IF(AND('ORIGINAL BUDGET'!$K$2="ACTIVE",'ORIGINAL BUDGET'!P91&gt;0),"Yes",""))))</f>
        <v/>
      </c>
      <c r="AE91" s="493"/>
      <c r="AF91" s="325" t="str">
        <f>IF(AND('BR3'!$K$2="ACTIVE",'BR3'!R91&gt;0),"Yes",IF(AND('BR2'!$K$2="ACTIVE",'BR2'!R91&gt;0),"Yes",IF(AND('BR1'!$K$2="ACTIVE",'BR1'!R91&gt;0),"Yes",IF(AND('ORIGINAL BUDGET'!$K$2="ACTIVE",'ORIGINAL BUDGET'!R91&gt;0),"Yes",""))))</f>
        <v/>
      </c>
      <c r="AG91" s="493"/>
      <c r="AH91" s="493" t="str">
        <f>IF(AND('BR3'!$K$2="ACTIVE",'BR3'!T91&gt;0),"Yes",IF(AND('BR2'!$K$2="ACTIVE",'BR2'!T91&gt;0),"Yes",IF(AND('BR1'!$K$2="ACTIVE",'BR1'!T91&gt;0),"Yes",IF(AND('ORIGINAL BUDGET'!$K$2="ACTIVE",'ORIGINAL BUDGET'!T91&gt;0),"Yes",""))))</f>
        <v/>
      </c>
      <c r="AI91" s="494"/>
      <c r="AJ91" s="218"/>
      <c r="AK91" s="448">
        <f t="shared" si="29"/>
        <v>0</v>
      </c>
      <c r="AL91" s="448">
        <f t="shared" si="30"/>
        <v>0</v>
      </c>
      <c r="AM91" s="448">
        <f t="shared" si="31"/>
        <v>0</v>
      </c>
      <c r="AN91" s="448">
        <f t="shared" si="32"/>
        <v>0</v>
      </c>
      <c r="AO91" s="448">
        <f t="shared" si="33"/>
        <v>0</v>
      </c>
      <c r="AP91" s="448">
        <f t="shared" si="34"/>
        <v>0</v>
      </c>
      <c r="AQ91" s="448">
        <f t="shared" si="35"/>
        <v>0</v>
      </c>
      <c r="AU91" s="220"/>
      <c r="AV91" s="220"/>
      <c r="AW91" s="220"/>
      <c r="AX91" s="220"/>
      <c r="AY91" s="1104"/>
    </row>
    <row r="92" spans="1:53" ht="23.25" hidden="1" customHeight="1">
      <c r="A92" s="124">
        <v>48</v>
      </c>
      <c r="B92" s="273">
        <f>IF($L$2="","",IF($L$2="ORIGINAL",'ORIGINAL BUDGET'!$B92,IF($L$2="BR1",'BR1'!$B92,IF($L$2="BR2",'BR2'!$B92,IF($L$2="BR3",'BR3'!$B92)))))</f>
        <v>0</v>
      </c>
      <c r="C92" s="1028">
        <f>IF($L$2="","",IF($L$2="ORIGINAL",'ORIGINAL BUDGET'!$C92,IF($L$2="BR1",'BR1'!$C92,IF($L$2="BR2",'BR2'!$C92,IF($L$2="BR3",'BR3'!$C92)))))</f>
        <v>0</v>
      </c>
      <c r="D92" s="860" t="str">
        <f t="shared" si="18"/>
        <v/>
      </c>
      <c r="E92" s="404"/>
      <c r="F92" s="589"/>
      <c r="G92" s="845" t="str">
        <f t="shared" si="19"/>
        <v/>
      </c>
      <c r="H92" s="811">
        <f t="shared" si="10"/>
        <v>0</v>
      </c>
      <c r="I92" s="840"/>
      <c r="J92" s="811">
        <f t="shared" si="20"/>
        <v>0</v>
      </c>
      <c r="K92" s="843"/>
      <c r="L92" s="811">
        <f t="shared" si="21"/>
        <v>0</v>
      </c>
      <c r="M92" s="843"/>
      <c r="N92" s="811">
        <f t="shared" si="22"/>
        <v>0</v>
      </c>
      <c r="O92" s="843"/>
      <c r="P92" s="811">
        <f t="shared" si="23"/>
        <v>0</v>
      </c>
      <c r="Q92" s="843"/>
      <c r="R92" s="811">
        <f t="shared" si="24"/>
        <v>0</v>
      </c>
      <c r="S92" s="843"/>
      <c r="T92" s="811">
        <f t="shared" si="25"/>
        <v>0</v>
      </c>
      <c r="U92" s="149"/>
      <c r="V92" s="492" t="str">
        <f>IF(AND('BR3'!$K$2="ACTIVE",'BR3'!H92&gt;0),"Yes",IF(AND('BR2'!$K$2="ACTIVE",'BR2'!H92&gt;0),"Yes",IF(AND('BR1'!$K$2="ACTIVE",'BR1'!H92&gt;0),"Yes",IF(AND('ORIGINAL BUDGET'!$K$2="ACTIVE",'ORIGINAL BUDGET'!H92&gt;0),"Yes",""))))</f>
        <v/>
      </c>
      <c r="W92" s="493"/>
      <c r="X92" s="325" t="str">
        <f>IF(AND('BR3'!$K$2="ACTIVE",'BR3'!J92&gt;0),"Yes",IF(AND('BR2'!$K$2="ACTIVE",'BR2'!J92&gt;0),"Yes",IF(AND('BR1'!$K$2="ACTIVE",'BR1'!J92&gt;0),"Yes",IF(AND('ORIGINAL BUDGET'!$K$2="ACTIVE",'ORIGINAL BUDGET'!J92&gt;0),"Yes",""))))</f>
        <v/>
      </c>
      <c r="Y92" s="493"/>
      <c r="Z92" s="325" t="str">
        <f>IF(AND('BR3'!$K$2="ACTIVE",'BR3'!L92&gt;0),"Yes",IF(AND('BR2'!$K$2="ACTIVE",'BR2'!L92&gt;0),"Yes",IF(AND('BR1'!$K$2="ACTIVE",'BR1'!L92&gt;0),"Yes",IF(AND('ORIGINAL BUDGET'!$K$2="ACTIVE",'ORIGINAL BUDGET'!L92&gt;0),"Yes",""))))</f>
        <v/>
      </c>
      <c r="AA92" s="493"/>
      <c r="AB92" s="325" t="str">
        <f>IF(AND('BR3'!$K$2="ACTIVE",'BR3'!N92&gt;0),"Yes",IF(AND('BR2'!$K$2="ACTIVE",'BR2'!N92&gt;0),"Yes",IF(AND('BR1'!$K$2="ACTIVE",'BR1'!N92&gt;0),"Yes",IF(AND('ORIGINAL BUDGET'!$K$2="ACTIVE",'ORIGINAL BUDGET'!N92&gt;0),"Yes",""))))</f>
        <v/>
      </c>
      <c r="AC92" s="493"/>
      <c r="AD92" s="325" t="str">
        <f>IF(AND('BR3'!$K$2="ACTIVE",'BR3'!P92&gt;0),"Yes",IF(AND('BR2'!$K$2="ACTIVE",'BR2'!P92&gt;0),"Yes",IF(AND('BR1'!$K$2="ACTIVE",'BR1'!P92&gt;0),"Yes",IF(AND('ORIGINAL BUDGET'!$K$2="ACTIVE",'ORIGINAL BUDGET'!P92&gt;0),"Yes",""))))</f>
        <v/>
      </c>
      <c r="AE92" s="493"/>
      <c r="AF92" s="325" t="str">
        <f>IF(AND('BR3'!$K$2="ACTIVE",'BR3'!R92&gt;0),"Yes",IF(AND('BR2'!$K$2="ACTIVE",'BR2'!R92&gt;0),"Yes",IF(AND('BR1'!$K$2="ACTIVE",'BR1'!R92&gt;0),"Yes",IF(AND('ORIGINAL BUDGET'!$K$2="ACTIVE",'ORIGINAL BUDGET'!R92&gt;0),"Yes",""))))</f>
        <v/>
      </c>
      <c r="AG92" s="493"/>
      <c r="AH92" s="493" t="str">
        <f>IF(AND('BR3'!$K$2="ACTIVE",'BR3'!T92&gt;0),"Yes",IF(AND('BR2'!$K$2="ACTIVE",'BR2'!T92&gt;0),"Yes",IF(AND('BR1'!$K$2="ACTIVE",'BR1'!T92&gt;0),"Yes",IF(AND('ORIGINAL BUDGET'!$K$2="ACTIVE",'ORIGINAL BUDGET'!T92&gt;0),"Yes",""))))</f>
        <v/>
      </c>
      <c r="AI92" s="494"/>
      <c r="AJ92" s="218"/>
      <c r="AK92" s="448">
        <f t="shared" si="29"/>
        <v>0</v>
      </c>
      <c r="AL92" s="448">
        <f t="shared" si="30"/>
        <v>0</v>
      </c>
      <c r="AM92" s="448">
        <f t="shared" si="31"/>
        <v>0</v>
      </c>
      <c r="AN92" s="448">
        <f t="shared" si="32"/>
        <v>0</v>
      </c>
      <c r="AO92" s="448">
        <f t="shared" si="33"/>
        <v>0</v>
      </c>
      <c r="AP92" s="448">
        <f t="shared" si="34"/>
        <v>0</v>
      </c>
      <c r="AQ92" s="448">
        <f t="shared" si="35"/>
        <v>0</v>
      </c>
      <c r="AU92" s="220"/>
      <c r="AV92" s="220"/>
      <c r="AW92" s="220"/>
      <c r="AX92" s="220"/>
      <c r="AY92" s="1104"/>
    </row>
    <row r="93" spans="1:53" ht="23.25" hidden="1" customHeight="1">
      <c r="A93" s="124">
        <v>49</v>
      </c>
      <c r="B93" s="273">
        <f>IF($L$2="","",IF($L$2="ORIGINAL",'ORIGINAL BUDGET'!$B93,IF($L$2="BR1",'BR1'!$B93,IF($L$2="BR2",'BR2'!$B93,IF($L$2="BR3",'BR3'!$B93)))))</f>
        <v>0</v>
      </c>
      <c r="C93" s="1028">
        <f>IF($L$2="","",IF($L$2="ORIGINAL",'ORIGINAL BUDGET'!$C93,IF($L$2="BR1",'BR1'!$C93,IF($L$2="BR2",'BR2'!$C93,IF($L$2="BR3",'BR3'!$C93)))))</f>
        <v>0</v>
      </c>
      <c r="D93" s="860" t="str">
        <f t="shared" si="18"/>
        <v/>
      </c>
      <c r="E93" s="404"/>
      <c r="F93" s="589"/>
      <c r="G93" s="845" t="str">
        <f t="shared" si="19"/>
        <v/>
      </c>
      <c r="H93" s="811">
        <f t="shared" si="10"/>
        <v>0</v>
      </c>
      <c r="I93" s="840"/>
      <c r="J93" s="811">
        <f t="shared" si="20"/>
        <v>0</v>
      </c>
      <c r="K93" s="843"/>
      <c r="L93" s="811">
        <f t="shared" si="21"/>
        <v>0</v>
      </c>
      <c r="M93" s="843"/>
      <c r="N93" s="811">
        <f t="shared" si="22"/>
        <v>0</v>
      </c>
      <c r="O93" s="843"/>
      <c r="P93" s="811">
        <f t="shared" si="23"/>
        <v>0</v>
      </c>
      <c r="Q93" s="843"/>
      <c r="R93" s="811">
        <f t="shared" si="24"/>
        <v>0</v>
      </c>
      <c r="S93" s="843"/>
      <c r="T93" s="811">
        <f t="shared" si="25"/>
        <v>0</v>
      </c>
      <c r="U93" s="149"/>
      <c r="V93" s="492" t="str">
        <f>IF(AND('BR3'!$K$2="ACTIVE",'BR3'!H93&gt;0),"Yes",IF(AND('BR2'!$K$2="ACTIVE",'BR2'!H93&gt;0),"Yes",IF(AND('BR1'!$K$2="ACTIVE",'BR1'!H93&gt;0),"Yes",IF(AND('ORIGINAL BUDGET'!$K$2="ACTIVE",'ORIGINAL BUDGET'!H93&gt;0),"Yes",""))))</f>
        <v/>
      </c>
      <c r="W93" s="493"/>
      <c r="X93" s="325" t="str">
        <f>IF(AND('BR3'!$K$2="ACTIVE",'BR3'!J93&gt;0),"Yes",IF(AND('BR2'!$K$2="ACTIVE",'BR2'!J93&gt;0),"Yes",IF(AND('BR1'!$K$2="ACTIVE",'BR1'!J93&gt;0),"Yes",IF(AND('ORIGINAL BUDGET'!$K$2="ACTIVE",'ORIGINAL BUDGET'!J93&gt;0),"Yes",""))))</f>
        <v/>
      </c>
      <c r="Y93" s="493"/>
      <c r="Z93" s="325" t="str">
        <f>IF(AND('BR3'!$K$2="ACTIVE",'BR3'!L93&gt;0),"Yes",IF(AND('BR2'!$K$2="ACTIVE",'BR2'!L93&gt;0),"Yes",IF(AND('BR1'!$K$2="ACTIVE",'BR1'!L93&gt;0),"Yes",IF(AND('ORIGINAL BUDGET'!$K$2="ACTIVE",'ORIGINAL BUDGET'!L93&gt;0),"Yes",""))))</f>
        <v/>
      </c>
      <c r="AA93" s="493"/>
      <c r="AB93" s="325" t="str">
        <f>IF(AND('BR3'!$K$2="ACTIVE",'BR3'!N93&gt;0),"Yes",IF(AND('BR2'!$K$2="ACTIVE",'BR2'!N93&gt;0),"Yes",IF(AND('BR1'!$K$2="ACTIVE",'BR1'!N93&gt;0),"Yes",IF(AND('ORIGINAL BUDGET'!$K$2="ACTIVE",'ORIGINAL BUDGET'!N93&gt;0),"Yes",""))))</f>
        <v/>
      </c>
      <c r="AC93" s="493"/>
      <c r="AD93" s="325" t="str">
        <f>IF(AND('BR3'!$K$2="ACTIVE",'BR3'!P93&gt;0),"Yes",IF(AND('BR2'!$K$2="ACTIVE",'BR2'!P93&gt;0),"Yes",IF(AND('BR1'!$K$2="ACTIVE",'BR1'!P93&gt;0),"Yes",IF(AND('ORIGINAL BUDGET'!$K$2="ACTIVE",'ORIGINAL BUDGET'!P93&gt;0),"Yes",""))))</f>
        <v/>
      </c>
      <c r="AE93" s="493"/>
      <c r="AF93" s="325" t="str">
        <f>IF(AND('BR3'!$K$2="ACTIVE",'BR3'!R93&gt;0),"Yes",IF(AND('BR2'!$K$2="ACTIVE",'BR2'!R93&gt;0),"Yes",IF(AND('BR1'!$K$2="ACTIVE",'BR1'!R93&gt;0),"Yes",IF(AND('ORIGINAL BUDGET'!$K$2="ACTIVE",'ORIGINAL BUDGET'!R93&gt;0),"Yes",""))))</f>
        <v/>
      </c>
      <c r="AG93" s="493"/>
      <c r="AH93" s="493" t="str">
        <f>IF(AND('BR3'!$K$2="ACTIVE",'BR3'!T93&gt;0),"Yes",IF(AND('BR2'!$K$2="ACTIVE",'BR2'!T93&gt;0),"Yes",IF(AND('BR1'!$K$2="ACTIVE",'BR1'!T93&gt;0),"Yes",IF(AND('ORIGINAL BUDGET'!$K$2="ACTIVE",'ORIGINAL BUDGET'!T93&gt;0),"Yes",""))))</f>
        <v/>
      </c>
      <c r="AI93" s="494"/>
      <c r="AJ93" s="218"/>
      <c r="AK93" s="448">
        <f t="shared" si="29"/>
        <v>0</v>
      </c>
      <c r="AL93" s="448">
        <f t="shared" si="30"/>
        <v>0</v>
      </c>
      <c r="AM93" s="448">
        <f t="shared" si="31"/>
        <v>0</v>
      </c>
      <c r="AN93" s="448">
        <f t="shared" si="32"/>
        <v>0</v>
      </c>
      <c r="AO93" s="448">
        <f t="shared" si="33"/>
        <v>0</v>
      </c>
      <c r="AP93" s="448">
        <f t="shared" si="34"/>
        <v>0</v>
      </c>
      <c r="AQ93" s="448">
        <f t="shared" si="35"/>
        <v>0</v>
      </c>
      <c r="AU93" s="220"/>
      <c r="AV93" s="220"/>
      <c r="AW93" s="220"/>
      <c r="AX93" s="220"/>
      <c r="AY93" s="1104"/>
    </row>
    <row r="94" spans="1:53" ht="23.25" hidden="1" customHeight="1" thickBot="1">
      <c r="A94" s="1219">
        <v>50</v>
      </c>
      <c r="B94" s="1220">
        <f>IF($L$2="","",IF($L$2="ORIGINAL",'ORIGINAL BUDGET'!$B94,IF($L$2="BR1",'BR1'!$B94,IF($L$2="BR2",'BR2'!$B94,IF($L$2="BR3",'BR3'!$B94)))))</f>
        <v>0</v>
      </c>
      <c r="C94" s="1221">
        <f>IF($L$2="","",IF($L$2="ORIGINAL",'ORIGINAL BUDGET'!$C94,IF($L$2="BR1",'BR1'!$C94,IF($L$2="BR2",'BR2'!$C94,IF($L$2="BR3",'BR3'!$C94)))))</f>
        <v>0</v>
      </c>
      <c r="D94" s="1222" t="str">
        <f t="shared" si="18"/>
        <v/>
      </c>
      <c r="E94" s="1223"/>
      <c r="F94" s="1224"/>
      <c r="G94" s="1225" t="str">
        <f t="shared" si="19"/>
        <v/>
      </c>
      <c r="H94" s="811">
        <f t="shared" si="10"/>
        <v>0</v>
      </c>
      <c r="I94" s="841"/>
      <c r="J94" s="811">
        <f t="shared" si="20"/>
        <v>0</v>
      </c>
      <c r="K94" s="844"/>
      <c r="L94" s="811">
        <f t="shared" si="21"/>
        <v>0</v>
      </c>
      <c r="M94" s="844"/>
      <c r="N94" s="811">
        <f t="shared" si="22"/>
        <v>0</v>
      </c>
      <c r="O94" s="844"/>
      <c r="P94" s="811">
        <f t="shared" si="23"/>
        <v>0</v>
      </c>
      <c r="Q94" s="844"/>
      <c r="R94" s="811">
        <f t="shared" si="24"/>
        <v>0</v>
      </c>
      <c r="S94" s="844"/>
      <c r="T94" s="811">
        <f t="shared" si="25"/>
        <v>0</v>
      </c>
      <c r="U94" s="149"/>
      <c r="V94" s="495" t="str">
        <f>IF(AND('BR3'!$K$2="ACTIVE",'BR3'!H94&gt;0),"Yes",IF(AND('BR2'!$K$2="ACTIVE",'BR2'!H94&gt;0),"Yes",IF(AND('BR1'!$K$2="ACTIVE",'BR1'!H94&gt;0),"Yes",IF(AND('ORIGINAL BUDGET'!$K$2="ACTIVE",'ORIGINAL BUDGET'!H94&gt;0),"Yes",""))))</f>
        <v/>
      </c>
      <c r="W94" s="1086"/>
      <c r="X94" s="1085" t="str">
        <f>IF(AND('BR3'!$K$2="ACTIVE",'BR3'!J94&gt;0),"Yes",IF(AND('BR2'!$K$2="ACTIVE",'BR2'!J94&gt;0),"Yes",IF(AND('BR1'!$K$2="ACTIVE",'BR1'!J94&gt;0),"Yes",IF(AND('ORIGINAL BUDGET'!$K$2="ACTIVE",'ORIGINAL BUDGET'!J94&gt;0),"Yes",""))))</f>
        <v/>
      </c>
      <c r="Y94" s="1086"/>
      <c r="Z94" s="1085" t="str">
        <f>IF(AND('BR3'!$K$2="ACTIVE",'BR3'!L94&gt;0),"Yes",IF(AND('BR2'!$K$2="ACTIVE",'BR2'!L94&gt;0),"Yes",IF(AND('BR1'!$K$2="ACTIVE",'BR1'!L94&gt;0),"Yes",IF(AND('ORIGINAL BUDGET'!$K$2="ACTIVE",'ORIGINAL BUDGET'!L94&gt;0),"Yes",""))))</f>
        <v/>
      </c>
      <c r="AA94" s="1086"/>
      <c r="AB94" s="1085" t="str">
        <f>IF(AND('BR3'!$K$2="ACTIVE",'BR3'!N94&gt;0),"Yes",IF(AND('BR2'!$K$2="ACTIVE",'BR2'!N94&gt;0),"Yes",IF(AND('BR1'!$K$2="ACTIVE",'BR1'!N94&gt;0),"Yes",IF(AND('ORIGINAL BUDGET'!$K$2="ACTIVE",'ORIGINAL BUDGET'!N94&gt;0),"Yes",""))))</f>
        <v/>
      </c>
      <c r="AC94" s="1086"/>
      <c r="AD94" s="1085" t="str">
        <f>IF(AND('BR3'!$K$2="ACTIVE",'BR3'!P94&gt;0),"Yes",IF(AND('BR2'!$K$2="ACTIVE",'BR2'!P94&gt;0),"Yes",IF(AND('BR1'!$K$2="ACTIVE",'BR1'!P94&gt;0),"Yes",IF(AND('ORIGINAL BUDGET'!$K$2="ACTIVE",'ORIGINAL BUDGET'!P94&gt;0),"Yes",""))))</f>
        <v/>
      </c>
      <c r="AE94" s="1086"/>
      <c r="AF94" s="1085" t="str">
        <f>IF(AND('BR3'!$K$2="ACTIVE",'BR3'!R94&gt;0),"Yes",IF(AND('BR2'!$K$2="ACTIVE",'BR2'!R94&gt;0),"Yes",IF(AND('BR1'!$K$2="ACTIVE",'BR1'!R94&gt;0),"Yes",IF(AND('ORIGINAL BUDGET'!$K$2="ACTIVE",'ORIGINAL BUDGET'!R94&gt;0),"Yes",""))))</f>
        <v/>
      </c>
      <c r="AG94" s="1086"/>
      <c r="AH94" s="1086" t="str">
        <f>IF(AND('BR3'!$K$2="ACTIVE",'BR3'!T94&gt;0),"Yes",IF(AND('BR2'!$K$2="ACTIVE",'BR2'!T94&gt;0),"Yes",IF(AND('BR1'!$K$2="ACTIVE",'BR1'!T94&gt;0),"Yes",IF(AND('ORIGINAL BUDGET'!$K$2="ACTIVE",'ORIGINAL BUDGET'!T94&gt;0),"Yes",""))))</f>
        <v/>
      </c>
      <c r="AI94" s="498"/>
      <c r="AJ94" s="58"/>
      <c r="AK94" s="448">
        <f t="shared" si="29"/>
        <v>0</v>
      </c>
      <c r="AL94" s="448">
        <f t="shared" si="30"/>
        <v>0</v>
      </c>
      <c r="AM94" s="448">
        <f t="shared" si="31"/>
        <v>0</v>
      </c>
      <c r="AN94" s="448">
        <f t="shared" si="32"/>
        <v>0</v>
      </c>
      <c r="AO94" s="448">
        <f t="shared" si="33"/>
        <v>0</v>
      </c>
      <c r="AP94" s="448">
        <f t="shared" si="34"/>
        <v>0</v>
      </c>
      <c r="AQ94" s="448">
        <f t="shared" si="35"/>
        <v>0</v>
      </c>
      <c r="AU94" s="219"/>
      <c r="AV94" s="219"/>
      <c r="AW94" s="219"/>
      <c r="AX94" s="219"/>
      <c r="AY94" s="1104"/>
    </row>
    <row r="95" spans="1:53" s="197" customFormat="1" ht="15.95" customHeight="1" thickTop="1" thickBot="1">
      <c r="A95" s="435"/>
      <c r="B95" s="520"/>
      <c r="C95" s="521"/>
      <c r="D95" s="522"/>
      <c r="E95" s="523"/>
      <c r="F95" s="436"/>
      <c r="G95" s="849"/>
      <c r="H95" s="437"/>
      <c r="I95" s="849"/>
      <c r="J95" s="437"/>
      <c r="K95" s="849"/>
      <c r="L95" s="437"/>
      <c r="M95" s="849"/>
      <c r="N95" s="437"/>
      <c r="O95" s="849"/>
      <c r="P95" s="437"/>
      <c r="Q95" s="849"/>
      <c r="R95" s="437"/>
      <c r="S95" s="849"/>
      <c r="T95" s="437"/>
      <c r="U95" s="276"/>
      <c r="V95" s="1085"/>
      <c r="W95" s="1085"/>
      <c r="X95" s="1085"/>
      <c r="Y95" s="1085"/>
      <c r="Z95" s="1085"/>
      <c r="AA95" s="1085"/>
      <c r="AB95" s="1085"/>
      <c r="AC95" s="1085"/>
      <c r="AD95" s="1085"/>
      <c r="AE95" s="1085"/>
      <c r="AF95" s="1085"/>
      <c r="AG95" s="1085"/>
      <c r="AH95" s="1086"/>
      <c r="AI95" s="1086"/>
      <c r="AJ95" s="328" t="s">
        <v>128</v>
      </c>
      <c r="AK95" s="327">
        <f t="shared" ref="AK95:AQ95" si="36">SUM(AK45:AK94)</f>
        <v>0</v>
      </c>
      <c r="AL95" s="327">
        <f t="shared" si="36"/>
        <v>0</v>
      </c>
      <c r="AM95" s="327">
        <f t="shared" si="36"/>
        <v>0</v>
      </c>
      <c r="AN95" s="327">
        <f t="shared" si="36"/>
        <v>0</v>
      </c>
      <c r="AO95" s="327">
        <f t="shared" si="36"/>
        <v>0</v>
      </c>
      <c r="AP95" s="327">
        <f t="shared" si="36"/>
        <v>0</v>
      </c>
      <c r="AQ95" s="327">
        <f t="shared" si="36"/>
        <v>0</v>
      </c>
      <c r="AS95" s="169"/>
      <c r="AT95" s="169"/>
      <c r="AU95" s="277"/>
      <c r="AV95" s="277"/>
      <c r="AW95" s="277"/>
      <c r="AX95" s="277"/>
      <c r="AY95" s="1104"/>
      <c r="AZ95" s="169"/>
      <c r="BA95" s="169"/>
    </row>
    <row r="96" spans="1:53" ht="20.25" customHeight="1" thickTop="1">
      <c r="A96" s="1739" t="str">
        <f>A12</f>
        <v>OPERATING EXPENSES</v>
      </c>
      <c r="B96" s="1740"/>
      <c r="C96" s="1740"/>
      <c r="D96" s="1740"/>
      <c r="E96" s="1740"/>
      <c r="F96" s="1740"/>
      <c r="G96" s="1736" t="s">
        <v>84</v>
      </c>
      <c r="H96" s="1737"/>
      <c r="I96" s="1737"/>
      <c r="J96" s="1737"/>
      <c r="K96" s="1737"/>
      <c r="L96" s="1737"/>
      <c r="M96" s="1737"/>
      <c r="N96" s="1737"/>
      <c r="O96" s="1737"/>
      <c r="P96" s="1737"/>
      <c r="Q96" s="1737"/>
      <c r="R96" s="1737"/>
      <c r="S96" s="1737"/>
      <c r="T96" s="1737"/>
      <c r="U96" s="947"/>
      <c r="V96" s="1821" t="s">
        <v>155</v>
      </c>
      <c r="W96" s="1821"/>
      <c r="X96" s="1821"/>
      <c r="Y96" s="1821"/>
      <c r="Z96" s="1821"/>
      <c r="AA96" s="1821"/>
      <c r="AB96" s="1821"/>
      <c r="AC96" s="1821"/>
      <c r="AD96" s="1821"/>
      <c r="AE96" s="1821"/>
      <c r="AF96" s="1821"/>
      <c r="AG96" s="1821"/>
      <c r="AH96" s="1821"/>
      <c r="AI96" s="1821"/>
      <c r="AL96" s="1738"/>
      <c r="AM96" s="1738"/>
      <c r="AN96" s="1738"/>
      <c r="AO96" s="475"/>
      <c r="AP96" s="1084"/>
      <c r="AQ96" s="1084"/>
      <c r="AR96" s="1084"/>
      <c r="AY96" s="1104"/>
    </row>
    <row r="97" spans="1:51" ht="15.6" customHeight="1" thickBot="1">
      <c r="A97" s="1584"/>
      <c r="B97" s="1586"/>
      <c r="C97" s="1586"/>
      <c r="D97" s="1586"/>
      <c r="E97" s="1586"/>
      <c r="F97" s="1586"/>
      <c r="G97" s="1226" t="str">
        <f>'Fund Rec'!G79</f>
        <v/>
      </c>
      <c r="H97" s="1227">
        <f>'Fund Rec'!H79</f>
        <v>0</v>
      </c>
      <c r="I97" s="1228" t="str">
        <f>'Fund Rec'!I79</f>
        <v/>
      </c>
      <c r="J97" s="1227">
        <f>'Fund Rec'!J79</f>
        <v>0</v>
      </c>
      <c r="K97" s="1228" t="str">
        <f>'Fund Rec'!K79</f>
        <v/>
      </c>
      <c r="L97" s="1227">
        <f>'Fund Rec'!L79</f>
        <v>0</v>
      </c>
      <c r="M97" s="1228" t="str">
        <f>'Fund Rec'!M79</f>
        <v/>
      </c>
      <c r="N97" s="1227">
        <f>'Fund Rec'!N79</f>
        <v>0</v>
      </c>
      <c r="O97" s="1229" t="str">
        <f>'Fund Rec'!O79</f>
        <v/>
      </c>
      <c r="P97" s="697">
        <f>'Fund Rec'!P79</f>
        <v>0</v>
      </c>
      <c r="Q97" s="1229" t="str">
        <f>'Fund Rec'!Q79</f>
        <v/>
      </c>
      <c r="R97" s="1230">
        <f>'Fund Rec'!R79</f>
        <v>0</v>
      </c>
      <c r="S97" s="1229" t="str">
        <f>'Fund Rec'!S79</f>
        <v/>
      </c>
      <c r="T97" s="697">
        <f>'Fund Rec'!T79</f>
        <v>0</v>
      </c>
      <c r="U97" s="408"/>
      <c r="V97" s="1732" t="str">
        <f>$G$5</f>
        <v>RPPC, 53110</v>
      </c>
      <c r="W97" s="1716"/>
      <c r="X97" s="1716" t="str">
        <f>$I$5</f>
        <v>RPPC , 53129</v>
      </c>
      <c r="Y97" s="1716"/>
      <c r="Z97" s="1716" t="str">
        <f>$K$5</f>
        <v/>
      </c>
      <c r="AA97" s="1716"/>
      <c r="AB97" s="1716" t="str">
        <f>$M$5</f>
        <v/>
      </c>
      <c r="AC97" s="1716"/>
      <c r="AD97" s="1716" t="str">
        <f>$O$5</f>
        <v/>
      </c>
      <c r="AE97" s="1716"/>
      <c r="AF97" s="1716" t="str">
        <f>$Q$5</f>
        <v/>
      </c>
      <c r="AG97" s="1716"/>
      <c r="AH97" s="1716" t="str">
        <f>$S$5</f>
        <v/>
      </c>
      <c r="AI97" s="1718"/>
      <c r="AL97" s="2"/>
      <c r="AM97" s="2"/>
      <c r="AN97" s="2"/>
      <c r="AO97" s="2"/>
      <c r="AP97" s="2"/>
      <c r="AQ97" s="2"/>
      <c r="AR97" s="2"/>
      <c r="AY97" s="1104"/>
    </row>
    <row r="98" spans="1:51" ht="25.5" customHeight="1" thickTop="1" thickBot="1">
      <c r="A98" s="131"/>
      <c r="B98" s="159"/>
      <c r="C98" s="159"/>
      <c r="D98" s="18"/>
      <c r="E98" s="130" t="str">
        <f>'ORIGINAL BUDGET'!E98</f>
        <v>TOTAL OPERATING EXPENSES</v>
      </c>
      <c r="F98" s="1112">
        <f>SUM(F99:F113)</f>
        <v>0</v>
      </c>
      <c r="G98" s="614"/>
      <c r="H98" s="605">
        <f>SUM(H99:H113)</f>
        <v>0</v>
      </c>
      <c r="I98" s="607"/>
      <c r="J98" s="605">
        <f>SUM(J99:J113)</f>
        <v>0</v>
      </c>
      <c r="K98" s="607"/>
      <c r="L98" s="596">
        <f>SUM(L99:L113)</f>
        <v>0</v>
      </c>
      <c r="M98" s="695"/>
      <c r="N98" s="596">
        <f>SUM(N99:N113)</f>
        <v>0</v>
      </c>
      <c r="O98" s="695"/>
      <c r="P98" s="596">
        <f>SUM(P99:P113)</f>
        <v>0</v>
      </c>
      <c r="Q98" s="607"/>
      <c r="R98" s="596">
        <f>SUM(R99:R113)</f>
        <v>0</v>
      </c>
      <c r="S98" s="695"/>
      <c r="T98" s="596">
        <f>SUM(T99:T113)</f>
        <v>0</v>
      </c>
      <c r="U98" s="409"/>
      <c r="V98" s="1733"/>
      <c r="W98" s="1717"/>
      <c r="X98" s="1717"/>
      <c r="Y98" s="1717"/>
      <c r="Z98" s="1717"/>
      <c r="AA98" s="1717"/>
      <c r="AB98" s="1717"/>
      <c r="AC98" s="1717"/>
      <c r="AD98" s="1717"/>
      <c r="AE98" s="1717"/>
      <c r="AF98" s="1717"/>
      <c r="AG98" s="1717"/>
      <c r="AH98" s="1717"/>
      <c r="AI98" s="1719"/>
      <c r="AL98" s="221"/>
      <c r="AM98" s="221"/>
      <c r="AN98" s="222"/>
      <c r="AO98" s="222"/>
      <c r="AP98" s="222"/>
      <c r="AQ98" s="222"/>
      <c r="AR98" s="222"/>
      <c r="AY98" s="1104"/>
    </row>
    <row r="99" spans="1:51" ht="23.25" customHeight="1" thickTop="1">
      <c r="A99" s="122">
        <v>1</v>
      </c>
      <c r="B99" s="1773">
        <f>IF($L$2="","",IF($L$2="ORIGINAL",'ORIGINAL BUDGET'!$B99,IF($L$2="BR1",'BR1'!$B99,IF($L$2="BR2",'BR2'!$B99,IF($L$2="BR3",'BR3'!$B99)))))</f>
        <v>0</v>
      </c>
      <c r="C99" s="1774">
        <f>IF($L$2="","",IF($L$2="ORIGINAL",'ORIGINAL BUDGET'!$B99,IF($L$2="BR1",'BR1'!$B99,IF($L$2="BR2",'BR2'!$B99,IF($L$2="BR3",'BR3'!$B99)))))</f>
        <v>0</v>
      </c>
      <c r="D99" s="1774">
        <f>IF($L$2="","",IF($L$2="ORIGINAL",'ORIGINAL BUDGET'!$B99,IF($L$2="BR1",'BR1'!$B99,IF($L$2="BR2",'BR2'!$B99,IF($L$2="BR3",'BR3'!$B99)))))</f>
        <v>0</v>
      </c>
      <c r="E99" s="1775">
        <f>IF($L$2="","",IF($L$2="ORIGINAL",'ORIGINAL BUDGET'!$B99,IF($L$2="BR1",'BR1'!$B99,IF($L$2="BR2",'BR2'!$B99,IF($L$2="BR3",'BR3'!$B99)))))</f>
        <v>0</v>
      </c>
      <c r="F99" s="1111"/>
      <c r="G99" s="847" t="str">
        <f t="shared" ref="G99:G113" si="37">IF(AND(F99&lt;&gt;0, 1-I99-K99-Q99-S99-M99-O99),1-I99-K99-Q99-S99-M99-O99,"")</f>
        <v/>
      </c>
      <c r="H99" s="812">
        <f t="shared" ref="H99:H113" si="38">IF(AND(G99*F99&lt;0.0001,G99*F99&gt;0),"",G99*F99)</f>
        <v>0</v>
      </c>
      <c r="I99" s="840"/>
      <c r="J99" s="812">
        <f>I99*F99</f>
        <v>0</v>
      </c>
      <c r="K99" s="840"/>
      <c r="L99" s="812">
        <f>K99*F99</f>
        <v>0</v>
      </c>
      <c r="M99" s="840"/>
      <c r="N99" s="812">
        <f>M99*F99</f>
        <v>0</v>
      </c>
      <c r="O99" s="840"/>
      <c r="P99" s="812">
        <f>O99*F99</f>
        <v>0</v>
      </c>
      <c r="Q99" s="840"/>
      <c r="R99" s="812">
        <f t="shared" ref="R99:R113" si="39">Q99*F99</f>
        <v>0</v>
      </c>
      <c r="S99" s="840"/>
      <c r="T99" s="812">
        <f t="shared" ref="T99:T113" si="40">S99*F99</f>
        <v>0</v>
      </c>
      <c r="U99" s="410"/>
      <c r="V99" s="492" t="str">
        <f>IF(AND('BR3'!$K$2="ACTIVE",'BR3'!H99&gt;0),"Yes",IF(AND('BR2'!$K$2="ACTIVE",'BR2'!H99&gt;0),"Yes",IF(AND('BR1'!$K$2="ACTIVE",'BR1'!H99&gt;0),"Yes",IF(AND('ORIGINAL BUDGET'!$K$2="ACTIVE",'ORIGINAL BUDGET'!H99&gt;0),"Yes",""))))</f>
        <v/>
      </c>
      <c r="W99" s="493"/>
      <c r="X99" s="325" t="str">
        <f>IF(AND('BR3'!$K$2="ACTIVE",'BR3'!J99&gt;0),"Yes",IF(AND('BR2'!$K$2="ACTIVE",'BR2'!J99&gt;0),"Yes",IF(AND('BR1'!$K$2="ACTIVE",'BR1'!J99&gt;0),"Yes",IF(AND('ORIGINAL BUDGET'!$K$2="ACTIVE",'ORIGINAL BUDGET'!J99&gt;0),"Yes",""))))</f>
        <v/>
      </c>
      <c r="Y99" s="493"/>
      <c r="Z99" s="325" t="str">
        <f>IF(AND('BR3'!$K$2="ACTIVE",'BR3'!L99&gt;0),"Yes",IF(AND('BR2'!$K$2="ACTIVE",'BR2'!L99&gt;0),"Yes",IF(AND('BR1'!$K$2="ACTIVE",'BR1'!L99&gt;0),"Yes",IF(AND('ORIGINAL BUDGET'!$K$2="ACTIVE",'ORIGINAL BUDGET'!L99&gt;0),"Yes",""))))</f>
        <v/>
      </c>
      <c r="AA99" s="493"/>
      <c r="AB99" s="325" t="str">
        <f>IF(AND('BR3'!$K$2="ACTIVE",'BR3'!N99&gt;0),"Yes",IF(AND('BR2'!$K$2="ACTIVE",'BR2'!N99&gt;0),"Yes",IF(AND('BR1'!$K$2="ACTIVE",'BR1'!N99&gt;0),"Yes",IF(AND('ORIGINAL BUDGET'!$K$2="ACTIVE",'ORIGINAL BUDGET'!N99&gt;0),"Yes",""))))</f>
        <v/>
      </c>
      <c r="AC99" s="493"/>
      <c r="AD99" s="325" t="str">
        <f>IF(AND('BR3'!$K$2="ACTIVE",'BR3'!P99&gt;0),"Yes",IF(AND('BR2'!$K$2="ACTIVE",'BR2'!P99&gt;0),"Yes",IF(AND('BR1'!$K$2="ACTIVE",'BR1'!P99&gt;0),"Yes",IF(AND('ORIGINAL BUDGET'!$K$2="ACTIVE",'ORIGINAL BUDGET'!P99&gt;0),"Yes",""))))</f>
        <v/>
      </c>
      <c r="AE99" s="493"/>
      <c r="AF99" s="325" t="str">
        <f>IF(AND('BR3'!$K$2="ACTIVE",'BR3'!R99&gt;0),"Yes",IF(AND('BR2'!$K$2="ACTIVE",'BR2'!R99&gt;0),"Yes",IF(AND('BR1'!$K$2="ACTIVE",'BR1'!R99&gt;0),"Yes",IF(AND('ORIGINAL BUDGET'!$K$2="ACTIVE",'ORIGINAL BUDGET'!R99&gt;0),"Yes",""))))</f>
        <v/>
      </c>
      <c r="AG99" s="493"/>
      <c r="AH99" s="493" t="str">
        <f>IF(AND('BR3'!$K$2="ACTIVE",'BR3'!T99&gt;0),"Yes",IF(AND('BR2'!$K$2="ACTIVE",'BR2'!T99&gt;0),"Yes",IF(AND('BR1'!$K$2="ACTIVE",'BR1'!T99&gt;0),"Yes",IF(AND('ORIGINAL BUDGET'!$K$2="ACTIVE",'ORIGINAL BUDGET'!T99&gt;0),"Yes",""))))</f>
        <v/>
      </c>
      <c r="AI99" s="494"/>
      <c r="AL99" s="221"/>
      <c r="AM99" s="221"/>
      <c r="AN99" s="221"/>
      <c r="AO99" s="221"/>
      <c r="AP99" s="221"/>
      <c r="AQ99" s="221"/>
      <c r="AR99" s="57"/>
      <c r="AY99" s="1104"/>
    </row>
    <row r="100" spans="1:51" ht="23.25" customHeight="1">
      <c r="A100" s="122">
        <v>2</v>
      </c>
      <c r="B100" s="1773">
        <f>IF($L$2="","",IF($L$2="ORIGINAL",'ORIGINAL BUDGET'!$B100,IF($L$2="BR1",'BR1'!$B100,IF($L$2="BR2",'BR2'!$B100,IF($L$2="BR3",'BR3'!$B100)))))</f>
        <v>0</v>
      </c>
      <c r="C100" s="1774">
        <f>IF($L$2="","",IF($L$2="ORIGINAL",'ORIGINAL BUDGET'!$B100,IF($L$2="BR1",'BR1'!$B100,IF($L$2="BR2",'BR2'!$B100,IF($L$2="BR3",'BR3'!$B100)))))</f>
        <v>0</v>
      </c>
      <c r="D100" s="1774">
        <f>IF($L$2="","",IF($L$2="ORIGINAL",'ORIGINAL BUDGET'!$B100,IF($L$2="BR1",'BR1'!$B100,IF($L$2="BR2",'BR2'!$B100,IF($L$2="BR3",'BR3'!$B100)))))</f>
        <v>0</v>
      </c>
      <c r="E100" s="1775">
        <f>IF($L$2="","",IF($L$2="ORIGINAL",'ORIGINAL BUDGET'!$B100,IF($L$2="BR1",'BR1'!$B100,IF($L$2="BR2",'BR2'!$B100,IF($L$2="BR3",'BR3'!$B100)))))</f>
        <v>0</v>
      </c>
      <c r="F100" s="611"/>
      <c r="G100" s="847" t="str">
        <f t="shared" si="37"/>
        <v/>
      </c>
      <c r="H100" s="810">
        <f t="shared" si="38"/>
        <v>0</v>
      </c>
      <c r="I100" s="840"/>
      <c r="J100" s="810">
        <f t="shared" ref="J100:J113" si="41">I100*F100</f>
        <v>0</v>
      </c>
      <c r="K100" s="840"/>
      <c r="L100" s="810">
        <f t="shared" ref="L100:L113" si="42">K100*F100</f>
        <v>0</v>
      </c>
      <c r="M100" s="840"/>
      <c r="N100" s="810">
        <f t="shared" ref="N100:N113" si="43">M100*F100</f>
        <v>0</v>
      </c>
      <c r="O100" s="840"/>
      <c r="P100" s="810">
        <f t="shared" ref="P100:P113" si="44">O100*F100</f>
        <v>0</v>
      </c>
      <c r="Q100" s="840"/>
      <c r="R100" s="810">
        <f t="shared" si="39"/>
        <v>0</v>
      </c>
      <c r="S100" s="840"/>
      <c r="T100" s="810">
        <f t="shared" si="40"/>
        <v>0</v>
      </c>
      <c r="U100" s="410"/>
      <c r="V100" s="492" t="str">
        <f>IF(AND('BR3'!$K$2="ACTIVE",'BR3'!H100&gt;0),"Yes",IF(AND('BR2'!$K$2="ACTIVE",'BR2'!H100&gt;0),"Yes",IF(AND('BR1'!$K$2="ACTIVE",'BR1'!H100&gt;0),"Yes",IF(AND('ORIGINAL BUDGET'!$K$2="ACTIVE",'ORIGINAL BUDGET'!H100&gt;0),"Yes",""))))</f>
        <v/>
      </c>
      <c r="W100" s="493"/>
      <c r="X100" s="325" t="str">
        <f>IF(AND('BR3'!$K$2="ACTIVE",'BR3'!J100&gt;0),"Yes",IF(AND('BR2'!$K$2="ACTIVE",'BR2'!J100&gt;0),"Yes",IF(AND('BR1'!$K$2="ACTIVE",'BR1'!J100&gt;0),"Yes",IF(AND('ORIGINAL BUDGET'!$K$2="ACTIVE",'ORIGINAL BUDGET'!J100&gt;0),"Yes",""))))</f>
        <v/>
      </c>
      <c r="Y100" s="493"/>
      <c r="Z100" s="325" t="str">
        <f>IF(AND('BR3'!$K$2="ACTIVE",'BR3'!L100&gt;0),"Yes",IF(AND('BR2'!$K$2="ACTIVE",'BR2'!L100&gt;0),"Yes",IF(AND('BR1'!$K$2="ACTIVE",'BR1'!L100&gt;0),"Yes",IF(AND('ORIGINAL BUDGET'!$K$2="ACTIVE",'ORIGINAL BUDGET'!L100&gt;0),"Yes",""))))</f>
        <v/>
      </c>
      <c r="AA100" s="493"/>
      <c r="AB100" s="325" t="str">
        <f>IF(AND('BR3'!$K$2="ACTIVE",'BR3'!N100&gt;0),"Yes",IF(AND('BR2'!$K$2="ACTIVE",'BR2'!N100&gt;0),"Yes",IF(AND('BR1'!$K$2="ACTIVE",'BR1'!N100&gt;0),"Yes",IF(AND('ORIGINAL BUDGET'!$K$2="ACTIVE",'ORIGINAL BUDGET'!N100&gt;0),"Yes",""))))</f>
        <v/>
      </c>
      <c r="AC100" s="493"/>
      <c r="AD100" s="325" t="str">
        <f>IF(AND('BR3'!$K$2="ACTIVE",'BR3'!P100&gt;0),"Yes",IF(AND('BR2'!$K$2="ACTIVE",'BR2'!P100&gt;0),"Yes",IF(AND('BR1'!$K$2="ACTIVE",'BR1'!P100&gt;0),"Yes",IF(AND('ORIGINAL BUDGET'!$K$2="ACTIVE",'ORIGINAL BUDGET'!P100&gt;0),"Yes",""))))</f>
        <v/>
      </c>
      <c r="AE100" s="493"/>
      <c r="AF100" s="325" t="str">
        <f>IF(AND('BR3'!$K$2="ACTIVE",'BR3'!R100&gt;0),"Yes",IF(AND('BR2'!$K$2="ACTIVE",'BR2'!R100&gt;0),"Yes",IF(AND('BR1'!$K$2="ACTIVE",'BR1'!R100&gt;0),"Yes",IF(AND('ORIGINAL BUDGET'!$K$2="ACTIVE",'ORIGINAL BUDGET'!R100&gt;0),"Yes",""))))</f>
        <v/>
      </c>
      <c r="AG100" s="493"/>
      <c r="AH100" s="493" t="str">
        <f>IF(AND('BR3'!$K$2="ACTIVE",'BR3'!T100&gt;0),"Yes",IF(AND('BR2'!$K$2="ACTIVE",'BR2'!T100&gt;0),"Yes",IF(AND('BR1'!$K$2="ACTIVE",'BR1'!T100&gt;0),"Yes",IF(AND('ORIGINAL BUDGET'!$K$2="ACTIVE",'ORIGINAL BUDGET'!T100&gt;0),"Yes",""))))</f>
        <v/>
      </c>
      <c r="AI100" s="494"/>
      <c r="AL100" s="221"/>
      <c r="AM100" s="221"/>
      <c r="AN100" s="221"/>
      <c r="AO100" s="221"/>
      <c r="AP100" s="221"/>
      <c r="AQ100" s="221"/>
      <c r="AR100" s="57"/>
      <c r="AY100" s="1104"/>
    </row>
    <row r="101" spans="1:51" ht="23.25" customHeight="1">
      <c r="A101" s="122">
        <v>3</v>
      </c>
      <c r="B101" s="1726">
        <f>IF($L$2="","",IF($L$2="ORIGINAL",'ORIGINAL BUDGET'!$B101,IF($L$2="BR1",'BR1'!$B101,IF($L$2="BR2",'BR2'!$B101,IF($L$2="BR3",'BR3'!$B101)))))</f>
        <v>0</v>
      </c>
      <c r="C101" s="1727">
        <f>IF($L$2="","",IF($L$2="ORIGINAL",'ORIGINAL BUDGET'!$B101,IF($L$2="BR1",'BR1'!$B101,IF($L$2="BR2",'BR2'!$B101,IF($L$2="BR3",'BR3'!$B101)))))</f>
        <v>0</v>
      </c>
      <c r="D101" s="1727">
        <f>IF($L$2="","",IF($L$2="ORIGINAL",'ORIGINAL BUDGET'!$B101,IF($L$2="BR1",'BR1'!$B101,IF($L$2="BR2",'BR2'!$B101,IF($L$2="BR3",'BR3'!$B101)))))</f>
        <v>0</v>
      </c>
      <c r="E101" s="1728">
        <f>IF($L$2="","",IF($L$2="ORIGINAL",'ORIGINAL BUDGET'!$B101,IF($L$2="BR1",'BR1'!$B101,IF($L$2="BR2",'BR2'!$B101,IF($L$2="BR3",'BR3'!$B101)))))</f>
        <v>0</v>
      </c>
      <c r="F101" s="612"/>
      <c r="G101" s="847" t="str">
        <f t="shared" si="37"/>
        <v/>
      </c>
      <c r="H101" s="810">
        <f t="shared" si="38"/>
        <v>0</v>
      </c>
      <c r="I101" s="840"/>
      <c r="J101" s="810">
        <f t="shared" si="41"/>
        <v>0</v>
      </c>
      <c r="K101" s="840"/>
      <c r="L101" s="810">
        <f t="shared" si="42"/>
        <v>0</v>
      </c>
      <c r="M101" s="840"/>
      <c r="N101" s="810">
        <f t="shared" si="43"/>
        <v>0</v>
      </c>
      <c r="O101" s="840"/>
      <c r="P101" s="810">
        <f t="shared" si="44"/>
        <v>0</v>
      </c>
      <c r="Q101" s="840"/>
      <c r="R101" s="810">
        <f t="shared" si="39"/>
        <v>0</v>
      </c>
      <c r="S101" s="840"/>
      <c r="T101" s="810">
        <f t="shared" si="40"/>
        <v>0</v>
      </c>
      <c r="U101" s="410"/>
      <c r="V101" s="492" t="str">
        <f>IF(AND('BR3'!$K$2="ACTIVE",'BR3'!H101&gt;0),"Yes",IF(AND('BR2'!$K$2="ACTIVE",'BR2'!H101&gt;0),"Yes",IF(AND('BR1'!$K$2="ACTIVE",'BR1'!H101&gt;0),"Yes",IF(AND('ORIGINAL BUDGET'!$K$2="ACTIVE",'ORIGINAL BUDGET'!H101&gt;0),"Yes",""))))</f>
        <v/>
      </c>
      <c r="W101" s="493"/>
      <c r="X101" s="325" t="str">
        <f>IF(AND('BR3'!$K$2="ACTIVE",'BR3'!J101&gt;0),"Yes",IF(AND('BR2'!$K$2="ACTIVE",'BR2'!J101&gt;0),"Yes",IF(AND('BR1'!$K$2="ACTIVE",'BR1'!J101&gt;0),"Yes",IF(AND('ORIGINAL BUDGET'!$K$2="ACTIVE",'ORIGINAL BUDGET'!J101&gt;0),"Yes",""))))</f>
        <v/>
      </c>
      <c r="Y101" s="493"/>
      <c r="Z101" s="325" t="str">
        <f>IF(AND('BR3'!$K$2="ACTIVE",'BR3'!L101&gt;0),"Yes",IF(AND('BR2'!$K$2="ACTIVE",'BR2'!L101&gt;0),"Yes",IF(AND('BR1'!$K$2="ACTIVE",'BR1'!L101&gt;0),"Yes",IF(AND('ORIGINAL BUDGET'!$K$2="ACTIVE",'ORIGINAL BUDGET'!L101&gt;0),"Yes",""))))</f>
        <v/>
      </c>
      <c r="AA101" s="493"/>
      <c r="AB101" s="325" t="str">
        <f>IF(AND('BR3'!$K$2="ACTIVE",'BR3'!N101&gt;0),"Yes",IF(AND('BR2'!$K$2="ACTIVE",'BR2'!N101&gt;0),"Yes",IF(AND('BR1'!$K$2="ACTIVE",'BR1'!N101&gt;0),"Yes",IF(AND('ORIGINAL BUDGET'!$K$2="ACTIVE",'ORIGINAL BUDGET'!N101&gt;0),"Yes",""))))</f>
        <v/>
      </c>
      <c r="AC101" s="493"/>
      <c r="AD101" s="325" t="str">
        <f>IF(AND('BR3'!$K$2="ACTIVE",'BR3'!P101&gt;0),"Yes",IF(AND('BR2'!$K$2="ACTIVE",'BR2'!P101&gt;0),"Yes",IF(AND('BR1'!$K$2="ACTIVE",'BR1'!P101&gt;0),"Yes",IF(AND('ORIGINAL BUDGET'!$K$2="ACTIVE",'ORIGINAL BUDGET'!P101&gt;0),"Yes",""))))</f>
        <v/>
      </c>
      <c r="AE101" s="493"/>
      <c r="AF101" s="325" t="str">
        <f>IF(AND('BR3'!$K$2="ACTIVE",'BR3'!R101&gt;0),"Yes",IF(AND('BR2'!$K$2="ACTIVE",'BR2'!R101&gt;0),"Yes",IF(AND('BR1'!$K$2="ACTIVE",'BR1'!R101&gt;0),"Yes",IF(AND('ORIGINAL BUDGET'!$K$2="ACTIVE",'ORIGINAL BUDGET'!R101&gt;0),"Yes",""))))</f>
        <v/>
      </c>
      <c r="AG101" s="493"/>
      <c r="AH101" s="493" t="str">
        <f>IF(AND('BR3'!$K$2="ACTIVE",'BR3'!T101&gt;0),"Yes",IF(AND('BR2'!$K$2="ACTIVE",'BR2'!T101&gt;0),"Yes",IF(AND('BR1'!$K$2="ACTIVE",'BR1'!T101&gt;0),"Yes",IF(AND('ORIGINAL BUDGET'!$K$2="ACTIVE",'ORIGINAL BUDGET'!T101&gt;0),"Yes",""))))</f>
        <v/>
      </c>
      <c r="AI101" s="494"/>
      <c r="AL101" s="221"/>
      <c r="AM101" s="221"/>
      <c r="AN101" s="221"/>
      <c r="AO101" s="221"/>
      <c r="AP101" s="221"/>
      <c r="AQ101" s="221"/>
      <c r="AR101" s="57"/>
      <c r="AY101" s="1104"/>
    </row>
    <row r="102" spans="1:51" ht="23.25" customHeight="1">
      <c r="A102" s="122">
        <v>4</v>
      </c>
      <c r="B102" s="1726">
        <f>IF($L$2="","",IF($L$2="ORIGINAL",'ORIGINAL BUDGET'!$B102,IF($L$2="BR1",'BR1'!$B102,IF($L$2="BR2",'BR2'!$B102,IF($L$2="BR3",'BR3'!$B102)))))</f>
        <v>0</v>
      </c>
      <c r="C102" s="1727">
        <f>IF($L$2="","",IF($L$2="ORIGINAL",'ORIGINAL BUDGET'!$B102,IF($L$2="BR1",'BR1'!$B102,IF($L$2="BR2",'BR2'!$B102,IF($L$2="BR3",'BR3'!$B102)))))</f>
        <v>0</v>
      </c>
      <c r="D102" s="1727">
        <f>IF($L$2="","",IF($L$2="ORIGINAL",'ORIGINAL BUDGET'!$B102,IF($L$2="BR1",'BR1'!$B102,IF($L$2="BR2",'BR2'!$B102,IF($L$2="BR3",'BR3'!$B102)))))</f>
        <v>0</v>
      </c>
      <c r="E102" s="1728">
        <f>IF($L$2="","",IF($L$2="ORIGINAL",'ORIGINAL BUDGET'!$B102,IF($L$2="BR1",'BR1'!$B102,IF($L$2="BR2",'BR2'!$B102,IF($L$2="BR3",'BR3'!$B102)))))</f>
        <v>0</v>
      </c>
      <c r="F102" s="612"/>
      <c r="G102" s="847" t="str">
        <f t="shared" si="37"/>
        <v/>
      </c>
      <c r="H102" s="810">
        <f t="shared" si="38"/>
        <v>0</v>
      </c>
      <c r="I102" s="840"/>
      <c r="J102" s="810">
        <f t="shared" si="41"/>
        <v>0</v>
      </c>
      <c r="K102" s="840"/>
      <c r="L102" s="810">
        <f t="shared" si="42"/>
        <v>0</v>
      </c>
      <c r="M102" s="840"/>
      <c r="N102" s="810">
        <f t="shared" si="43"/>
        <v>0</v>
      </c>
      <c r="O102" s="840"/>
      <c r="P102" s="810">
        <f t="shared" si="44"/>
        <v>0</v>
      </c>
      <c r="Q102" s="840"/>
      <c r="R102" s="810">
        <f t="shared" si="39"/>
        <v>0</v>
      </c>
      <c r="S102" s="840"/>
      <c r="T102" s="810">
        <f t="shared" si="40"/>
        <v>0</v>
      </c>
      <c r="U102" s="410"/>
      <c r="V102" s="492" t="str">
        <f>IF(AND('BR3'!$K$2="ACTIVE",'BR3'!H102&gt;0),"Yes",IF(AND('BR2'!$K$2="ACTIVE",'BR2'!H102&gt;0),"Yes",IF(AND('BR1'!$K$2="ACTIVE",'BR1'!H102&gt;0),"Yes",IF(AND('ORIGINAL BUDGET'!$K$2="ACTIVE",'ORIGINAL BUDGET'!H102&gt;0),"Yes",""))))</f>
        <v/>
      </c>
      <c r="W102" s="493"/>
      <c r="X102" s="325" t="str">
        <f>IF(AND('BR3'!$K$2="ACTIVE",'BR3'!J102&gt;0),"Yes",IF(AND('BR2'!$K$2="ACTIVE",'BR2'!J102&gt;0),"Yes",IF(AND('BR1'!$K$2="ACTIVE",'BR1'!J102&gt;0),"Yes",IF(AND('ORIGINAL BUDGET'!$K$2="ACTIVE",'ORIGINAL BUDGET'!J102&gt;0),"Yes",""))))</f>
        <v/>
      </c>
      <c r="Y102" s="493"/>
      <c r="Z102" s="325" t="str">
        <f>IF(AND('BR3'!$K$2="ACTIVE",'BR3'!L102&gt;0),"Yes",IF(AND('BR2'!$K$2="ACTIVE",'BR2'!L102&gt;0),"Yes",IF(AND('BR1'!$K$2="ACTIVE",'BR1'!L102&gt;0),"Yes",IF(AND('ORIGINAL BUDGET'!$K$2="ACTIVE",'ORIGINAL BUDGET'!L102&gt;0),"Yes",""))))</f>
        <v/>
      </c>
      <c r="AA102" s="493"/>
      <c r="AB102" s="325" t="str">
        <f>IF(AND('BR3'!$K$2="ACTIVE",'BR3'!N102&gt;0),"Yes",IF(AND('BR2'!$K$2="ACTIVE",'BR2'!N102&gt;0),"Yes",IF(AND('BR1'!$K$2="ACTIVE",'BR1'!N102&gt;0),"Yes",IF(AND('ORIGINAL BUDGET'!$K$2="ACTIVE",'ORIGINAL BUDGET'!N102&gt;0),"Yes",""))))</f>
        <v/>
      </c>
      <c r="AC102" s="493"/>
      <c r="AD102" s="325" t="str">
        <f>IF(AND('BR3'!$K$2="ACTIVE",'BR3'!P102&gt;0),"Yes",IF(AND('BR2'!$K$2="ACTIVE",'BR2'!P102&gt;0),"Yes",IF(AND('BR1'!$K$2="ACTIVE",'BR1'!P102&gt;0),"Yes",IF(AND('ORIGINAL BUDGET'!$K$2="ACTIVE",'ORIGINAL BUDGET'!P102&gt;0),"Yes",""))))</f>
        <v/>
      </c>
      <c r="AE102" s="493"/>
      <c r="AF102" s="325" t="str">
        <f>IF(AND('BR3'!$K$2="ACTIVE",'BR3'!R102&gt;0),"Yes",IF(AND('BR2'!$K$2="ACTIVE",'BR2'!R102&gt;0),"Yes",IF(AND('BR1'!$K$2="ACTIVE",'BR1'!R102&gt;0),"Yes",IF(AND('ORIGINAL BUDGET'!$K$2="ACTIVE",'ORIGINAL BUDGET'!R102&gt;0),"Yes",""))))</f>
        <v/>
      </c>
      <c r="AG102" s="493"/>
      <c r="AH102" s="493" t="str">
        <f>IF(AND('BR3'!$K$2="ACTIVE",'BR3'!T102&gt;0),"Yes",IF(AND('BR2'!$K$2="ACTIVE",'BR2'!T102&gt;0),"Yes",IF(AND('BR1'!$K$2="ACTIVE",'BR1'!T102&gt;0),"Yes",IF(AND('ORIGINAL BUDGET'!$K$2="ACTIVE",'ORIGINAL BUDGET'!T102&gt;0),"Yes",""))))</f>
        <v/>
      </c>
      <c r="AI102" s="494"/>
      <c r="AK102" s="221"/>
      <c r="AL102" s="221"/>
      <c r="AM102" s="221"/>
      <c r="AN102" s="221"/>
      <c r="AO102" s="221"/>
      <c r="AP102" s="221"/>
      <c r="AQ102" s="221"/>
      <c r="AR102" s="57"/>
      <c r="AU102" s="2"/>
      <c r="AV102" s="2"/>
      <c r="AW102" s="2"/>
      <c r="AX102" s="2"/>
      <c r="AY102" s="1104"/>
    </row>
    <row r="103" spans="1:51" ht="23.25" customHeight="1" thickBot="1">
      <c r="A103" s="122">
        <v>5</v>
      </c>
      <c r="B103" s="1726">
        <f>IF($L$2="","",IF($L$2="ORIGINAL",'ORIGINAL BUDGET'!$B103,IF($L$2="BR1",'BR1'!$B103,IF($L$2="BR2",'BR2'!$B103,IF($L$2="BR3",'BR3'!$B103)))))</f>
        <v>0</v>
      </c>
      <c r="C103" s="1727">
        <f>IF($L$2="","",IF($L$2="ORIGINAL",'ORIGINAL BUDGET'!$B103,IF($L$2="BR1",'BR1'!$B103,IF($L$2="BR2",'BR2'!$B103,IF($L$2="BR3",'BR3'!$B103)))))</f>
        <v>0</v>
      </c>
      <c r="D103" s="1727">
        <f>IF($L$2="","",IF($L$2="ORIGINAL",'ORIGINAL BUDGET'!$B103,IF($L$2="BR1",'BR1'!$B103,IF($L$2="BR2",'BR2'!$B103,IF($L$2="BR3",'BR3'!$B103)))))</f>
        <v>0</v>
      </c>
      <c r="E103" s="1728">
        <f>IF($L$2="","",IF($L$2="ORIGINAL",'ORIGINAL BUDGET'!$B103,IF($L$2="BR1",'BR1'!$B103,IF($L$2="BR2",'BR2'!$B103,IF($L$2="BR3",'BR3'!$B103)))))</f>
        <v>0</v>
      </c>
      <c r="F103" s="612"/>
      <c r="G103" s="847" t="str">
        <f t="shared" si="37"/>
        <v/>
      </c>
      <c r="H103" s="810">
        <f t="shared" si="38"/>
        <v>0</v>
      </c>
      <c r="I103" s="840"/>
      <c r="J103" s="810">
        <f t="shared" si="41"/>
        <v>0</v>
      </c>
      <c r="K103" s="840"/>
      <c r="L103" s="810">
        <f t="shared" si="42"/>
        <v>0</v>
      </c>
      <c r="M103" s="840"/>
      <c r="N103" s="810">
        <f t="shared" si="43"/>
        <v>0</v>
      </c>
      <c r="O103" s="840"/>
      <c r="P103" s="810">
        <f t="shared" si="44"/>
        <v>0</v>
      </c>
      <c r="Q103" s="840"/>
      <c r="R103" s="810">
        <f t="shared" si="39"/>
        <v>0</v>
      </c>
      <c r="S103" s="840"/>
      <c r="T103" s="810">
        <f t="shared" si="40"/>
        <v>0</v>
      </c>
      <c r="U103" s="410"/>
      <c r="V103" s="492" t="str">
        <f>IF(AND('BR3'!$K$2="ACTIVE",'BR3'!H103&gt;0),"Yes",IF(AND('BR2'!$K$2="ACTIVE",'BR2'!H103&gt;0),"Yes",IF(AND('BR1'!$K$2="ACTIVE",'BR1'!H103&gt;0),"Yes",IF(AND('ORIGINAL BUDGET'!$K$2="ACTIVE",'ORIGINAL BUDGET'!H103&gt;0),"Yes",""))))</f>
        <v/>
      </c>
      <c r="W103" s="493"/>
      <c r="X103" s="325" t="str">
        <f>IF(AND('BR3'!$K$2="ACTIVE",'BR3'!J103&gt;0),"Yes",IF(AND('BR2'!$K$2="ACTIVE",'BR2'!J103&gt;0),"Yes",IF(AND('BR1'!$K$2="ACTIVE",'BR1'!J103&gt;0),"Yes",IF(AND('ORIGINAL BUDGET'!$K$2="ACTIVE",'ORIGINAL BUDGET'!J103&gt;0),"Yes",""))))</f>
        <v/>
      </c>
      <c r="Y103" s="493"/>
      <c r="Z103" s="325" t="str">
        <f>IF(AND('BR3'!$K$2="ACTIVE",'BR3'!L103&gt;0),"Yes",IF(AND('BR2'!$K$2="ACTIVE",'BR2'!L103&gt;0),"Yes",IF(AND('BR1'!$K$2="ACTIVE",'BR1'!L103&gt;0),"Yes",IF(AND('ORIGINAL BUDGET'!$K$2="ACTIVE",'ORIGINAL BUDGET'!L103&gt;0),"Yes",""))))</f>
        <v/>
      </c>
      <c r="AA103" s="493"/>
      <c r="AB103" s="325" t="str">
        <f>IF(AND('BR3'!$K$2="ACTIVE",'BR3'!N103&gt;0),"Yes",IF(AND('BR2'!$K$2="ACTIVE",'BR2'!N103&gt;0),"Yes",IF(AND('BR1'!$K$2="ACTIVE",'BR1'!N103&gt;0),"Yes",IF(AND('ORIGINAL BUDGET'!$K$2="ACTIVE",'ORIGINAL BUDGET'!N103&gt;0),"Yes",""))))</f>
        <v/>
      </c>
      <c r="AC103" s="493"/>
      <c r="AD103" s="325" t="str">
        <f>IF(AND('BR3'!$K$2="ACTIVE",'BR3'!P103&gt;0),"Yes",IF(AND('BR2'!$K$2="ACTIVE",'BR2'!P103&gt;0),"Yes",IF(AND('BR1'!$K$2="ACTIVE",'BR1'!P103&gt;0),"Yes",IF(AND('ORIGINAL BUDGET'!$K$2="ACTIVE",'ORIGINAL BUDGET'!P103&gt;0),"Yes",""))))</f>
        <v/>
      </c>
      <c r="AE103" s="493"/>
      <c r="AF103" s="325" t="str">
        <f>IF(AND('BR3'!$K$2="ACTIVE",'BR3'!R103&gt;0),"Yes",IF(AND('BR2'!$K$2="ACTIVE",'BR2'!R103&gt;0),"Yes",IF(AND('BR1'!$K$2="ACTIVE",'BR1'!R103&gt;0),"Yes",IF(AND('ORIGINAL BUDGET'!$K$2="ACTIVE",'ORIGINAL BUDGET'!R103&gt;0),"Yes",""))))</f>
        <v/>
      </c>
      <c r="AG103" s="493"/>
      <c r="AH103" s="493" t="str">
        <f>IF(AND('BR3'!$K$2="ACTIVE",'BR3'!T103&gt;0),"Yes",IF(AND('BR2'!$K$2="ACTIVE",'BR2'!T103&gt;0),"Yes",IF(AND('BR1'!$K$2="ACTIVE",'BR1'!T103&gt;0),"Yes",IF(AND('ORIGINAL BUDGET'!$K$2="ACTIVE",'ORIGINAL BUDGET'!T103&gt;0),"Yes",""))))</f>
        <v/>
      </c>
      <c r="AI103" s="494"/>
      <c r="AK103" s="221"/>
      <c r="AL103" s="221"/>
      <c r="AM103" s="221"/>
      <c r="AN103" s="221"/>
      <c r="AO103" s="221"/>
      <c r="AP103" s="221"/>
      <c r="AQ103" s="221"/>
      <c r="AR103" s="57"/>
      <c r="AU103" s="2"/>
      <c r="AV103" s="2"/>
      <c r="AW103" s="2"/>
      <c r="AX103" s="2"/>
      <c r="AY103" s="1104"/>
    </row>
    <row r="104" spans="1:51" ht="23.25" hidden="1" customHeight="1">
      <c r="A104" s="122">
        <v>6</v>
      </c>
      <c r="B104" s="1726">
        <f>IF($L$2="","",IF($L$2="ORIGINAL",'ORIGINAL BUDGET'!$B104,IF($L$2="BR1",'BR1'!$B104,IF($L$2="BR2",'BR2'!$B104,IF($L$2="BR3",'BR3'!$B104)))))</f>
        <v>0</v>
      </c>
      <c r="C104" s="1727">
        <f>IF($L$2="","",IF($L$2="ORIGINAL",'ORIGINAL BUDGET'!$B104,IF($L$2="BR1",'BR1'!$B104,IF($L$2="BR2",'BR2'!$B104,IF($L$2="BR3",'BR3'!$B104)))))</f>
        <v>0</v>
      </c>
      <c r="D104" s="1727">
        <f>IF($L$2="","",IF($L$2="ORIGINAL",'ORIGINAL BUDGET'!$B104,IF($L$2="BR1",'BR1'!$B104,IF($L$2="BR2",'BR2'!$B104,IF($L$2="BR3",'BR3'!$B104)))))</f>
        <v>0</v>
      </c>
      <c r="E104" s="1728">
        <f>IF($L$2="","",IF($L$2="ORIGINAL",'ORIGINAL BUDGET'!$B104,IF($L$2="BR1",'BR1'!$B104,IF($L$2="BR2",'BR2'!$B104,IF($L$2="BR3",'BR3'!$B104)))))</f>
        <v>0</v>
      </c>
      <c r="F104" s="612"/>
      <c r="G104" s="847" t="str">
        <f t="shared" si="37"/>
        <v/>
      </c>
      <c r="H104" s="810">
        <f t="shared" si="38"/>
        <v>0</v>
      </c>
      <c r="I104" s="840"/>
      <c r="J104" s="810">
        <f t="shared" si="41"/>
        <v>0</v>
      </c>
      <c r="K104" s="840"/>
      <c r="L104" s="810">
        <f t="shared" si="42"/>
        <v>0</v>
      </c>
      <c r="M104" s="840"/>
      <c r="N104" s="810">
        <f t="shared" si="43"/>
        <v>0</v>
      </c>
      <c r="O104" s="840"/>
      <c r="P104" s="810">
        <f t="shared" si="44"/>
        <v>0</v>
      </c>
      <c r="Q104" s="840"/>
      <c r="R104" s="810">
        <f t="shared" si="39"/>
        <v>0</v>
      </c>
      <c r="S104" s="840"/>
      <c r="T104" s="810">
        <f t="shared" si="40"/>
        <v>0</v>
      </c>
      <c r="U104" s="410"/>
      <c r="V104" s="492" t="str">
        <f>IF(AND('BR3'!$K$2="ACTIVE",'BR3'!H104&gt;0),"Yes",IF(AND('BR2'!$K$2="ACTIVE",'BR2'!H104&gt;0),"Yes",IF(AND('BR1'!$K$2="ACTIVE",'BR1'!H104&gt;0),"Yes",IF(AND('ORIGINAL BUDGET'!$K$2="ACTIVE",'ORIGINAL BUDGET'!H104&gt;0),"Yes",""))))</f>
        <v/>
      </c>
      <c r="W104" s="493"/>
      <c r="X104" s="325" t="str">
        <f>IF(AND('BR3'!$K$2="ACTIVE",'BR3'!J104&gt;0),"Yes",IF(AND('BR2'!$K$2="ACTIVE",'BR2'!J104&gt;0),"Yes",IF(AND('BR1'!$K$2="ACTIVE",'BR1'!J104&gt;0),"Yes",IF(AND('ORIGINAL BUDGET'!$K$2="ACTIVE",'ORIGINAL BUDGET'!J104&gt;0),"Yes",""))))</f>
        <v/>
      </c>
      <c r="Y104" s="493"/>
      <c r="Z104" s="325" t="str">
        <f>IF(AND('BR3'!$K$2="ACTIVE",'BR3'!L104&gt;0),"Yes",IF(AND('BR2'!$K$2="ACTIVE",'BR2'!L104&gt;0),"Yes",IF(AND('BR1'!$K$2="ACTIVE",'BR1'!L104&gt;0),"Yes",IF(AND('ORIGINAL BUDGET'!$K$2="ACTIVE",'ORIGINAL BUDGET'!L104&gt;0),"Yes",""))))</f>
        <v/>
      </c>
      <c r="AA104" s="493"/>
      <c r="AB104" s="325" t="str">
        <f>IF(AND('BR3'!$K$2="ACTIVE",'BR3'!N104&gt;0),"Yes",IF(AND('BR2'!$K$2="ACTIVE",'BR2'!N104&gt;0),"Yes",IF(AND('BR1'!$K$2="ACTIVE",'BR1'!N104&gt;0),"Yes",IF(AND('ORIGINAL BUDGET'!$K$2="ACTIVE",'ORIGINAL BUDGET'!N104&gt;0),"Yes",""))))</f>
        <v/>
      </c>
      <c r="AC104" s="493"/>
      <c r="AD104" s="325" t="str">
        <f>IF(AND('BR3'!$K$2="ACTIVE",'BR3'!P104&gt;0),"Yes",IF(AND('BR2'!$K$2="ACTIVE",'BR2'!P104&gt;0),"Yes",IF(AND('BR1'!$K$2="ACTIVE",'BR1'!P104&gt;0),"Yes",IF(AND('ORIGINAL BUDGET'!$K$2="ACTIVE",'ORIGINAL BUDGET'!P104&gt;0),"Yes",""))))</f>
        <v/>
      </c>
      <c r="AE104" s="493"/>
      <c r="AF104" s="325" t="str">
        <f>IF(AND('BR3'!$K$2="ACTIVE",'BR3'!R104&gt;0),"Yes",IF(AND('BR2'!$K$2="ACTIVE",'BR2'!R104&gt;0),"Yes",IF(AND('BR1'!$K$2="ACTIVE",'BR1'!R104&gt;0),"Yes",IF(AND('ORIGINAL BUDGET'!$K$2="ACTIVE",'ORIGINAL BUDGET'!R104&gt;0),"Yes",""))))</f>
        <v/>
      </c>
      <c r="AG104" s="493"/>
      <c r="AH104" s="493" t="str">
        <f>IF(AND('BR3'!$K$2="ACTIVE",'BR3'!T104&gt;0),"Yes",IF(AND('BR2'!$K$2="ACTIVE",'BR2'!T104&gt;0),"Yes",IF(AND('BR1'!$K$2="ACTIVE",'BR1'!T104&gt;0),"Yes",IF(AND('ORIGINAL BUDGET'!$K$2="ACTIVE",'ORIGINAL BUDGET'!T104&gt;0),"Yes",""))))</f>
        <v/>
      </c>
      <c r="AI104" s="494"/>
      <c r="AK104" s="221"/>
      <c r="AL104" s="221"/>
      <c r="AM104" s="221"/>
      <c r="AN104" s="221"/>
      <c r="AO104" s="221"/>
      <c r="AP104" s="221"/>
      <c r="AQ104" s="221"/>
      <c r="AR104" s="57"/>
      <c r="AU104" s="2"/>
      <c r="AV104" s="2"/>
      <c r="AW104" s="2"/>
      <c r="AX104" s="2"/>
      <c r="AY104" s="1104"/>
    </row>
    <row r="105" spans="1:51" ht="23.25" hidden="1" customHeight="1">
      <c r="A105" s="122">
        <v>7</v>
      </c>
      <c r="B105" s="1726">
        <f>IF($L$2="","",IF($L$2="ORIGINAL",'ORIGINAL BUDGET'!$B105,IF($L$2="BR1",'BR1'!$B105,IF($L$2="BR2",'BR2'!$B105,IF($L$2="BR3",'BR3'!$B105)))))</f>
        <v>0</v>
      </c>
      <c r="C105" s="1727">
        <f>IF($L$2="","",IF($L$2="ORIGINAL",'ORIGINAL BUDGET'!$B105,IF($L$2="BR1",'BR1'!$B105,IF($L$2="BR2",'BR2'!$B105,IF($L$2="BR3",'BR3'!$B105)))))</f>
        <v>0</v>
      </c>
      <c r="D105" s="1727">
        <f>IF($L$2="","",IF($L$2="ORIGINAL",'ORIGINAL BUDGET'!$B105,IF($L$2="BR1",'BR1'!$B105,IF($L$2="BR2",'BR2'!$B105,IF($L$2="BR3",'BR3'!$B105)))))</f>
        <v>0</v>
      </c>
      <c r="E105" s="1728">
        <f>IF($L$2="","",IF($L$2="ORIGINAL",'ORIGINAL BUDGET'!$B105,IF($L$2="BR1",'BR1'!$B105,IF($L$2="BR2",'BR2'!$B105,IF($L$2="BR3",'BR3'!$B105)))))</f>
        <v>0</v>
      </c>
      <c r="F105" s="612"/>
      <c r="G105" s="847" t="str">
        <f t="shared" si="37"/>
        <v/>
      </c>
      <c r="H105" s="810">
        <f t="shared" si="38"/>
        <v>0</v>
      </c>
      <c r="I105" s="840"/>
      <c r="J105" s="810">
        <f t="shared" si="41"/>
        <v>0</v>
      </c>
      <c r="K105" s="840"/>
      <c r="L105" s="810">
        <f t="shared" si="42"/>
        <v>0</v>
      </c>
      <c r="M105" s="840"/>
      <c r="N105" s="810">
        <f t="shared" si="43"/>
        <v>0</v>
      </c>
      <c r="O105" s="840"/>
      <c r="P105" s="810">
        <f t="shared" si="44"/>
        <v>0</v>
      </c>
      <c r="Q105" s="840"/>
      <c r="R105" s="810">
        <f t="shared" si="39"/>
        <v>0</v>
      </c>
      <c r="S105" s="840"/>
      <c r="T105" s="810">
        <f t="shared" si="40"/>
        <v>0</v>
      </c>
      <c r="U105" s="410"/>
      <c r="V105" s="492" t="str">
        <f>IF(AND('BR3'!$K$2="ACTIVE",'BR3'!H105&gt;0),"Yes",IF(AND('BR2'!$K$2="ACTIVE",'BR2'!H105&gt;0),"Yes",IF(AND('BR1'!$K$2="ACTIVE",'BR1'!H105&gt;0),"Yes",IF(AND('ORIGINAL BUDGET'!$K$2="ACTIVE",'ORIGINAL BUDGET'!H105&gt;0),"Yes",""))))</f>
        <v/>
      </c>
      <c r="W105" s="493"/>
      <c r="X105" s="325" t="str">
        <f>IF(AND('BR3'!$K$2="ACTIVE",'BR3'!J105&gt;0),"Yes",IF(AND('BR2'!$K$2="ACTIVE",'BR2'!J105&gt;0),"Yes",IF(AND('BR1'!$K$2="ACTIVE",'BR1'!J105&gt;0),"Yes",IF(AND('ORIGINAL BUDGET'!$K$2="ACTIVE",'ORIGINAL BUDGET'!J105&gt;0),"Yes",""))))</f>
        <v/>
      </c>
      <c r="Y105" s="493"/>
      <c r="Z105" s="325" t="str">
        <f>IF(AND('BR3'!$K$2="ACTIVE",'BR3'!L105&gt;0),"Yes",IF(AND('BR2'!$K$2="ACTIVE",'BR2'!L105&gt;0),"Yes",IF(AND('BR1'!$K$2="ACTIVE",'BR1'!L105&gt;0),"Yes",IF(AND('ORIGINAL BUDGET'!$K$2="ACTIVE",'ORIGINAL BUDGET'!L105&gt;0),"Yes",""))))</f>
        <v/>
      </c>
      <c r="AA105" s="493"/>
      <c r="AB105" s="325" t="str">
        <f>IF(AND('BR3'!$K$2="ACTIVE",'BR3'!N105&gt;0),"Yes",IF(AND('BR2'!$K$2="ACTIVE",'BR2'!N105&gt;0),"Yes",IF(AND('BR1'!$K$2="ACTIVE",'BR1'!N105&gt;0),"Yes",IF(AND('ORIGINAL BUDGET'!$K$2="ACTIVE",'ORIGINAL BUDGET'!N105&gt;0),"Yes",""))))</f>
        <v/>
      </c>
      <c r="AC105" s="493"/>
      <c r="AD105" s="325" t="str">
        <f>IF(AND('BR3'!$K$2="ACTIVE",'BR3'!P105&gt;0),"Yes",IF(AND('BR2'!$K$2="ACTIVE",'BR2'!P105&gt;0),"Yes",IF(AND('BR1'!$K$2="ACTIVE",'BR1'!P105&gt;0),"Yes",IF(AND('ORIGINAL BUDGET'!$K$2="ACTIVE",'ORIGINAL BUDGET'!P105&gt;0),"Yes",""))))</f>
        <v/>
      </c>
      <c r="AE105" s="493"/>
      <c r="AF105" s="325" t="str">
        <f>IF(AND('BR3'!$K$2="ACTIVE",'BR3'!R105&gt;0),"Yes",IF(AND('BR2'!$K$2="ACTIVE",'BR2'!R105&gt;0),"Yes",IF(AND('BR1'!$K$2="ACTIVE",'BR1'!R105&gt;0),"Yes",IF(AND('ORIGINAL BUDGET'!$K$2="ACTIVE",'ORIGINAL BUDGET'!R105&gt;0),"Yes",""))))</f>
        <v/>
      </c>
      <c r="AG105" s="493"/>
      <c r="AH105" s="493" t="str">
        <f>IF(AND('BR3'!$K$2="ACTIVE",'BR3'!T105&gt;0),"Yes",IF(AND('BR2'!$K$2="ACTIVE",'BR2'!T105&gt;0),"Yes",IF(AND('BR1'!$K$2="ACTIVE",'BR1'!T105&gt;0),"Yes",IF(AND('ORIGINAL BUDGET'!$K$2="ACTIVE",'ORIGINAL BUDGET'!T105&gt;0),"Yes",""))))</f>
        <v/>
      </c>
      <c r="AI105" s="494"/>
      <c r="AK105" s="221"/>
      <c r="AL105" s="221"/>
      <c r="AM105" s="221"/>
      <c r="AN105" s="221"/>
      <c r="AO105" s="221"/>
      <c r="AP105" s="221"/>
      <c r="AQ105" s="221"/>
      <c r="AR105" s="57"/>
      <c r="AU105" s="2"/>
      <c r="AV105" s="2"/>
      <c r="AW105" s="2"/>
      <c r="AX105" s="2"/>
      <c r="AY105" s="1104"/>
    </row>
    <row r="106" spans="1:51" ht="23.25" hidden="1" customHeight="1">
      <c r="A106" s="122">
        <v>8</v>
      </c>
      <c r="B106" s="1726">
        <f>IF($L$2="","",IF($L$2="ORIGINAL",'ORIGINAL BUDGET'!$B106,IF($L$2="BR1",'BR1'!$B106,IF($L$2="BR2",'BR2'!$B106,IF($L$2="BR3",'BR3'!$B106)))))</f>
        <v>0</v>
      </c>
      <c r="C106" s="1727">
        <f>IF($L$2="","",IF($L$2="ORIGINAL",'ORIGINAL BUDGET'!$B106,IF($L$2="BR1",'BR1'!$B106,IF($L$2="BR2",'BR2'!$B106,IF($L$2="BR3",'BR3'!$B106)))))</f>
        <v>0</v>
      </c>
      <c r="D106" s="1727">
        <f>IF($L$2="","",IF($L$2="ORIGINAL",'ORIGINAL BUDGET'!$B106,IF($L$2="BR1",'BR1'!$B106,IF($L$2="BR2",'BR2'!$B106,IF($L$2="BR3",'BR3'!$B106)))))</f>
        <v>0</v>
      </c>
      <c r="E106" s="1728">
        <f>IF($L$2="","",IF($L$2="ORIGINAL",'ORIGINAL BUDGET'!$B106,IF($L$2="BR1",'BR1'!$B106,IF($L$2="BR2",'BR2'!$B106,IF($L$2="BR3",'BR3'!$B106)))))</f>
        <v>0</v>
      </c>
      <c r="F106" s="612"/>
      <c r="G106" s="847" t="str">
        <f t="shared" si="37"/>
        <v/>
      </c>
      <c r="H106" s="810">
        <f t="shared" si="38"/>
        <v>0</v>
      </c>
      <c r="I106" s="840"/>
      <c r="J106" s="810">
        <f t="shared" si="41"/>
        <v>0</v>
      </c>
      <c r="K106" s="840"/>
      <c r="L106" s="810">
        <f t="shared" si="42"/>
        <v>0</v>
      </c>
      <c r="M106" s="840"/>
      <c r="N106" s="810">
        <f t="shared" si="43"/>
        <v>0</v>
      </c>
      <c r="O106" s="840"/>
      <c r="P106" s="810">
        <f t="shared" si="44"/>
        <v>0</v>
      </c>
      <c r="Q106" s="840"/>
      <c r="R106" s="810">
        <f t="shared" si="39"/>
        <v>0</v>
      </c>
      <c r="S106" s="840"/>
      <c r="T106" s="810">
        <f t="shared" si="40"/>
        <v>0</v>
      </c>
      <c r="U106" s="410"/>
      <c r="V106" s="492" t="str">
        <f>IF(AND('BR3'!$K$2="ACTIVE",'BR3'!H106&gt;0),"Yes",IF(AND('BR2'!$K$2="ACTIVE",'BR2'!H106&gt;0),"Yes",IF(AND('BR1'!$K$2="ACTIVE",'BR1'!H106&gt;0),"Yes",IF(AND('ORIGINAL BUDGET'!$K$2="ACTIVE",'ORIGINAL BUDGET'!H106&gt;0),"Yes",""))))</f>
        <v/>
      </c>
      <c r="W106" s="493"/>
      <c r="X106" s="325" t="str">
        <f>IF(AND('BR3'!$K$2="ACTIVE",'BR3'!J106&gt;0),"Yes",IF(AND('BR2'!$K$2="ACTIVE",'BR2'!J106&gt;0),"Yes",IF(AND('BR1'!$K$2="ACTIVE",'BR1'!J106&gt;0),"Yes",IF(AND('ORIGINAL BUDGET'!$K$2="ACTIVE",'ORIGINAL BUDGET'!J106&gt;0),"Yes",""))))</f>
        <v/>
      </c>
      <c r="Y106" s="493"/>
      <c r="Z106" s="325" t="str">
        <f>IF(AND('BR3'!$K$2="ACTIVE",'BR3'!L106&gt;0),"Yes",IF(AND('BR2'!$K$2="ACTIVE",'BR2'!L106&gt;0),"Yes",IF(AND('BR1'!$K$2="ACTIVE",'BR1'!L106&gt;0),"Yes",IF(AND('ORIGINAL BUDGET'!$K$2="ACTIVE",'ORIGINAL BUDGET'!L106&gt;0),"Yes",""))))</f>
        <v/>
      </c>
      <c r="AA106" s="493"/>
      <c r="AB106" s="325" t="str">
        <f>IF(AND('BR3'!$K$2="ACTIVE",'BR3'!N106&gt;0),"Yes",IF(AND('BR2'!$K$2="ACTIVE",'BR2'!N106&gt;0),"Yes",IF(AND('BR1'!$K$2="ACTIVE",'BR1'!N106&gt;0),"Yes",IF(AND('ORIGINAL BUDGET'!$K$2="ACTIVE",'ORIGINAL BUDGET'!N106&gt;0),"Yes",""))))</f>
        <v/>
      </c>
      <c r="AC106" s="493"/>
      <c r="AD106" s="325" t="str">
        <f>IF(AND('BR3'!$K$2="ACTIVE",'BR3'!P106&gt;0),"Yes",IF(AND('BR2'!$K$2="ACTIVE",'BR2'!P106&gt;0),"Yes",IF(AND('BR1'!$K$2="ACTIVE",'BR1'!P106&gt;0),"Yes",IF(AND('ORIGINAL BUDGET'!$K$2="ACTIVE",'ORIGINAL BUDGET'!P106&gt;0),"Yes",""))))</f>
        <v/>
      </c>
      <c r="AE106" s="493"/>
      <c r="AF106" s="325" t="str">
        <f>IF(AND('BR3'!$K$2="ACTIVE",'BR3'!R106&gt;0),"Yes",IF(AND('BR2'!$K$2="ACTIVE",'BR2'!R106&gt;0),"Yes",IF(AND('BR1'!$K$2="ACTIVE",'BR1'!R106&gt;0),"Yes",IF(AND('ORIGINAL BUDGET'!$K$2="ACTIVE",'ORIGINAL BUDGET'!R106&gt;0),"Yes",""))))</f>
        <v/>
      </c>
      <c r="AG106" s="493"/>
      <c r="AH106" s="493" t="str">
        <f>IF(AND('BR3'!$K$2="ACTIVE",'BR3'!T106&gt;0),"Yes",IF(AND('BR2'!$K$2="ACTIVE",'BR2'!T106&gt;0),"Yes",IF(AND('BR1'!$K$2="ACTIVE",'BR1'!T106&gt;0),"Yes",IF(AND('ORIGINAL BUDGET'!$K$2="ACTIVE",'ORIGINAL BUDGET'!T106&gt;0),"Yes",""))))</f>
        <v/>
      </c>
      <c r="AI106" s="494"/>
      <c r="AK106" s="221"/>
      <c r="AL106" s="221"/>
      <c r="AM106" s="221"/>
      <c r="AN106" s="221"/>
      <c r="AO106" s="221"/>
      <c r="AP106" s="221"/>
      <c r="AQ106" s="221"/>
      <c r="AR106" s="57"/>
      <c r="AU106" s="2"/>
      <c r="AV106" s="2"/>
      <c r="AW106" s="2"/>
      <c r="AX106" s="2"/>
      <c r="AY106" s="1104"/>
    </row>
    <row r="107" spans="1:51" ht="23.25" hidden="1" customHeight="1">
      <c r="A107" s="122">
        <v>9</v>
      </c>
      <c r="B107" s="1726">
        <f>IF($L$2="","",IF($L$2="ORIGINAL",'ORIGINAL BUDGET'!$B107,IF($L$2="BR1",'BR1'!$B107,IF($L$2="BR2",'BR2'!$B107,IF($L$2="BR3",'BR3'!$B107)))))</f>
        <v>0</v>
      </c>
      <c r="C107" s="1727">
        <f>IF($L$2="","",IF($L$2="ORIGINAL",'ORIGINAL BUDGET'!$B107,IF($L$2="BR1",'BR1'!$B107,IF($L$2="BR2",'BR2'!$B107,IF($L$2="BR3",'BR3'!$B107)))))</f>
        <v>0</v>
      </c>
      <c r="D107" s="1727">
        <f>IF($L$2="","",IF($L$2="ORIGINAL",'ORIGINAL BUDGET'!$B107,IF($L$2="BR1",'BR1'!$B107,IF($L$2="BR2",'BR2'!$B107,IF($L$2="BR3",'BR3'!$B107)))))</f>
        <v>0</v>
      </c>
      <c r="E107" s="1727">
        <f>IF($L$2="","",IF($L$2="ORIGINAL",'ORIGINAL BUDGET'!$B107,IF($L$2="BR1",'BR1'!$B107,IF($L$2="BR2",'BR2'!$B107,IF($L$2="BR3",'BR3'!$B107)))))</f>
        <v>0</v>
      </c>
      <c r="F107" s="612"/>
      <c r="G107" s="847" t="str">
        <f t="shared" si="37"/>
        <v/>
      </c>
      <c r="H107" s="810">
        <f t="shared" si="38"/>
        <v>0</v>
      </c>
      <c r="I107" s="840"/>
      <c r="J107" s="810">
        <f t="shared" si="41"/>
        <v>0</v>
      </c>
      <c r="K107" s="840"/>
      <c r="L107" s="810">
        <f t="shared" si="42"/>
        <v>0</v>
      </c>
      <c r="M107" s="840"/>
      <c r="N107" s="810">
        <f t="shared" si="43"/>
        <v>0</v>
      </c>
      <c r="O107" s="840"/>
      <c r="P107" s="810">
        <f t="shared" si="44"/>
        <v>0</v>
      </c>
      <c r="Q107" s="840"/>
      <c r="R107" s="810">
        <f t="shared" si="39"/>
        <v>0</v>
      </c>
      <c r="S107" s="840"/>
      <c r="T107" s="810">
        <f t="shared" si="40"/>
        <v>0</v>
      </c>
      <c r="U107" s="410"/>
      <c r="V107" s="492" t="str">
        <f>IF(AND('BR3'!$K$2="ACTIVE",'BR3'!H107&gt;0),"Yes",IF(AND('BR2'!$K$2="ACTIVE",'BR2'!H107&gt;0),"Yes",IF(AND('BR1'!$K$2="ACTIVE",'BR1'!H107&gt;0),"Yes",IF(AND('ORIGINAL BUDGET'!$K$2="ACTIVE",'ORIGINAL BUDGET'!H107&gt;0),"Yes",""))))</f>
        <v/>
      </c>
      <c r="W107" s="493"/>
      <c r="X107" s="325" t="str">
        <f>IF(AND('BR3'!$K$2="ACTIVE",'BR3'!J107&gt;0),"Yes",IF(AND('BR2'!$K$2="ACTIVE",'BR2'!J107&gt;0),"Yes",IF(AND('BR1'!$K$2="ACTIVE",'BR1'!J107&gt;0),"Yes",IF(AND('ORIGINAL BUDGET'!$K$2="ACTIVE",'ORIGINAL BUDGET'!J107&gt;0),"Yes",""))))</f>
        <v/>
      </c>
      <c r="Y107" s="493"/>
      <c r="Z107" s="325" t="str">
        <f>IF(AND('BR3'!$K$2="ACTIVE",'BR3'!L107&gt;0),"Yes",IF(AND('BR2'!$K$2="ACTIVE",'BR2'!L107&gt;0),"Yes",IF(AND('BR1'!$K$2="ACTIVE",'BR1'!L107&gt;0),"Yes",IF(AND('ORIGINAL BUDGET'!$K$2="ACTIVE",'ORIGINAL BUDGET'!L107&gt;0),"Yes",""))))</f>
        <v/>
      </c>
      <c r="AA107" s="493"/>
      <c r="AB107" s="325" t="str">
        <f>IF(AND('BR3'!$K$2="ACTIVE",'BR3'!N107&gt;0),"Yes",IF(AND('BR2'!$K$2="ACTIVE",'BR2'!N107&gt;0),"Yes",IF(AND('BR1'!$K$2="ACTIVE",'BR1'!N107&gt;0),"Yes",IF(AND('ORIGINAL BUDGET'!$K$2="ACTIVE",'ORIGINAL BUDGET'!N107&gt;0),"Yes",""))))</f>
        <v/>
      </c>
      <c r="AC107" s="493"/>
      <c r="AD107" s="325" t="str">
        <f>IF(AND('BR3'!$K$2="ACTIVE",'BR3'!P107&gt;0),"Yes",IF(AND('BR2'!$K$2="ACTIVE",'BR2'!P107&gt;0),"Yes",IF(AND('BR1'!$K$2="ACTIVE",'BR1'!P107&gt;0),"Yes",IF(AND('ORIGINAL BUDGET'!$K$2="ACTIVE",'ORIGINAL BUDGET'!P107&gt;0),"Yes",""))))</f>
        <v/>
      </c>
      <c r="AE107" s="493"/>
      <c r="AF107" s="325" t="str">
        <f>IF(AND('BR3'!$K$2="ACTIVE",'BR3'!R107&gt;0),"Yes",IF(AND('BR2'!$K$2="ACTIVE",'BR2'!R107&gt;0),"Yes",IF(AND('BR1'!$K$2="ACTIVE",'BR1'!R107&gt;0),"Yes",IF(AND('ORIGINAL BUDGET'!$K$2="ACTIVE",'ORIGINAL BUDGET'!R107&gt;0),"Yes",""))))</f>
        <v/>
      </c>
      <c r="AG107" s="493"/>
      <c r="AH107" s="493" t="str">
        <f>IF(AND('BR3'!$K$2="ACTIVE",'BR3'!T107&gt;0),"Yes",IF(AND('BR2'!$K$2="ACTIVE",'BR2'!T107&gt;0),"Yes",IF(AND('BR1'!$K$2="ACTIVE",'BR1'!T107&gt;0),"Yes",IF(AND('ORIGINAL BUDGET'!$K$2="ACTIVE",'ORIGINAL BUDGET'!T107&gt;0),"Yes",""))))</f>
        <v/>
      </c>
      <c r="AI107" s="494"/>
      <c r="AK107" s="221"/>
      <c r="AL107" s="221"/>
      <c r="AM107" s="221"/>
      <c r="AN107" s="221"/>
      <c r="AO107" s="221"/>
      <c r="AP107" s="221"/>
      <c r="AQ107" s="221"/>
      <c r="AR107" s="57"/>
      <c r="AU107" s="2"/>
      <c r="AV107" s="2"/>
      <c r="AW107" s="2"/>
      <c r="AX107" s="2"/>
      <c r="AY107" s="1104"/>
    </row>
    <row r="108" spans="1:51" ht="23.25" hidden="1" customHeight="1" thickBot="1">
      <c r="A108" s="122">
        <v>10</v>
      </c>
      <c r="B108" s="1726">
        <f>IF($L$2="","",IF($L$2="ORIGINAL",'ORIGINAL BUDGET'!$B108,IF($L$2="BR1",'BR1'!$B108,IF($L$2="BR2",'BR2'!$B108,IF($L$2="BR3",'BR3'!$B108)))))</f>
        <v>0</v>
      </c>
      <c r="C108" s="1727">
        <f>IF($L$2="","",IF($L$2="ORIGINAL",'ORIGINAL BUDGET'!$B108,IF($L$2="BR1",'BR1'!$B108,IF($L$2="BR2",'BR2'!$B108,IF($L$2="BR3",'BR3'!$B108)))))</f>
        <v>0</v>
      </c>
      <c r="D108" s="1727">
        <f>IF($L$2="","",IF($L$2="ORIGINAL",'ORIGINAL BUDGET'!$B108,IF($L$2="BR1",'BR1'!$B108,IF($L$2="BR2",'BR2'!$B108,IF($L$2="BR3",'BR3'!$B108)))))</f>
        <v>0</v>
      </c>
      <c r="E108" s="1727">
        <f>IF($L$2="","",IF($L$2="ORIGINAL",'ORIGINAL BUDGET'!$B108,IF($L$2="BR1",'BR1'!$B108,IF($L$2="BR2",'BR2'!$B108,IF($L$2="BR3",'BR3'!$B108)))))</f>
        <v>0</v>
      </c>
      <c r="F108" s="612"/>
      <c r="G108" s="847" t="str">
        <f t="shared" si="37"/>
        <v/>
      </c>
      <c r="H108" s="810">
        <f t="shared" si="38"/>
        <v>0</v>
      </c>
      <c r="I108" s="840"/>
      <c r="J108" s="810">
        <f t="shared" si="41"/>
        <v>0</v>
      </c>
      <c r="K108" s="840"/>
      <c r="L108" s="810">
        <f t="shared" si="42"/>
        <v>0</v>
      </c>
      <c r="M108" s="840"/>
      <c r="N108" s="810">
        <f t="shared" si="43"/>
        <v>0</v>
      </c>
      <c r="O108" s="840"/>
      <c r="P108" s="810">
        <f t="shared" si="44"/>
        <v>0</v>
      </c>
      <c r="Q108" s="840"/>
      <c r="R108" s="810">
        <f t="shared" si="39"/>
        <v>0</v>
      </c>
      <c r="S108" s="840"/>
      <c r="T108" s="810">
        <f t="shared" si="40"/>
        <v>0</v>
      </c>
      <c r="U108" s="410"/>
      <c r="V108" s="492" t="str">
        <f>IF(AND('BR3'!$K$2="ACTIVE",'BR3'!H108&gt;0),"Yes",IF(AND('BR2'!$K$2="ACTIVE",'BR2'!H108&gt;0),"Yes",IF(AND('BR1'!$K$2="ACTIVE",'BR1'!H108&gt;0),"Yes",IF(AND('ORIGINAL BUDGET'!$K$2="ACTIVE",'ORIGINAL BUDGET'!H108&gt;0),"Yes",""))))</f>
        <v/>
      </c>
      <c r="W108" s="493"/>
      <c r="X108" s="325" t="str">
        <f>IF(AND('BR3'!$K$2="ACTIVE",'BR3'!J108&gt;0),"Yes",IF(AND('BR2'!$K$2="ACTIVE",'BR2'!J108&gt;0),"Yes",IF(AND('BR1'!$K$2="ACTIVE",'BR1'!J108&gt;0),"Yes",IF(AND('ORIGINAL BUDGET'!$K$2="ACTIVE",'ORIGINAL BUDGET'!J108&gt;0),"Yes",""))))</f>
        <v/>
      </c>
      <c r="Y108" s="493"/>
      <c r="Z108" s="325" t="str">
        <f>IF(AND('BR3'!$K$2="ACTIVE",'BR3'!L108&gt;0),"Yes",IF(AND('BR2'!$K$2="ACTIVE",'BR2'!L108&gt;0),"Yes",IF(AND('BR1'!$K$2="ACTIVE",'BR1'!L108&gt;0),"Yes",IF(AND('ORIGINAL BUDGET'!$K$2="ACTIVE",'ORIGINAL BUDGET'!L108&gt;0),"Yes",""))))</f>
        <v/>
      </c>
      <c r="AA108" s="493"/>
      <c r="AB108" s="325" t="str">
        <f>IF(AND('BR3'!$K$2="ACTIVE",'BR3'!N108&gt;0),"Yes",IF(AND('BR2'!$K$2="ACTIVE",'BR2'!N108&gt;0),"Yes",IF(AND('BR1'!$K$2="ACTIVE",'BR1'!N108&gt;0),"Yes",IF(AND('ORIGINAL BUDGET'!$K$2="ACTIVE",'ORIGINAL BUDGET'!N108&gt;0),"Yes",""))))</f>
        <v/>
      </c>
      <c r="AC108" s="493"/>
      <c r="AD108" s="325" t="str">
        <f>IF(AND('BR3'!$K$2="ACTIVE",'BR3'!P108&gt;0),"Yes",IF(AND('BR2'!$K$2="ACTIVE",'BR2'!P108&gt;0),"Yes",IF(AND('BR1'!$K$2="ACTIVE",'BR1'!P108&gt;0),"Yes",IF(AND('ORIGINAL BUDGET'!$K$2="ACTIVE",'ORIGINAL BUDGET'!P108&gt;0),"Yes",""))))</f>
        <v/>
      </c>
      <c r="AE108" s="493"/>
      <c r="AF108" s="325" t="str">
        <f>IF(AND('BR3'!$K$2="ACTIVE",'BR3'!R108&gt;0),"Yes",IF(AND('BR2'!$K$2="ACTIVE",'BR2'!R108&gt;0),"Yes",IF(AND('BR1'!$K$2="ACTIVE",'BR1'!R108&gt;0),"Yes",IF(AND('ORIGINAL BUDGET'!$K$2="ACTIVE",'ORIGINAL BUDGET'!R108&gt;0),"Yes",""))))</f>
        <v/>
      </c>
      <c r="AG108" s="493"/>
      <c r="AH108" s="493" t="str">
        <f>IF(AND('BR3'!$K$2="ACTIVE",'BR3'!T108&gt;0),"Yes",IF(AND('BR2'!$K$2="ACTIVE",'BR2'!T108&gt;0),"Yes",IF(AND('BR1'!$K$2="ACTIVE",'BR1'!T108&gt;0),"Yes",IF(AND('ORIGINAL BUDGET'!$K$2="ACTIVE",'ORIGINAL BUDGET'!T108&gt;0),"Yes",""))))</f>
        <v/>
      </c>
      <c r="AI108" s="494"/>
      <c r="AK108" s="221"/>
      <c r="AL108" s="221"/>
      <c r="AM108" s="221"/>
      <c r="AN108" s="221"/>
      <c r="AO108" s="221"/>
      <c r="AP108" s="221"/>
      <c r="AQ108" s="221"/>
      <c r="AR108" s="57"/>
      <c r="AU108" s="2"/>
      <c r="AV108" s="2"/>
      <c r="AW108" s="2"/>
      <c r="AX108" s="2"/>
      <c r="AY108" s="1104"/>
    </row>
    <row r="109" spans="1:51" ht="23.25" hidden="1" customHeight="1">
      <c r="A109" s="122">
        <v>11</v>
      </c>
      <c r="B109" s="1726">
        <f>IF($L$2="","",IF($L$2="ORIGINAL",'ORIGINAL BUDGET'!$B109,IF($L$2="BR1",'BR1'!$B109,IF($L$2="BR2",'BR2'!$B109,IF($L$2="BR3",'BR3'!$B109)))))</f>
        <v>0</v>
      </c>
      <c r="C109" s="1727">
        <f>IF($L$2="","",IF($L$2="ORIGINAL",'ORIGINAL BUDGET'!$B109,IF($L$2="BR1",'BR1'!$B109,IF($L$2="BR2",'BR2'!$B109,IF($L$2="BR3",'BR3'!$B109)))))</f>
        <v>0</v>
      </c>
      <c r="D109" s="1727">
        <f>IF($L$2="","",IF($L$2="ORIGINAL",'ORIGINAL BUDGET'!$B109,IF($L$2="BR1",'BR1'!$B109,IF($L$2="BR2",'BR2'!$B109,IF($L$2="BR3",'BR3'!$B109)))))</f>
        <v>0</v>
      </c>
      <c r="E109" s="1727">
        <f>IF($L$2="","",IF($L$2="ORIGINAL",'ORIGINAL BUDGET'!$B109,IF($L$2="BR1",'BR1'!$B109,IF($L$2="BR2",'BR2'!$B109,IF($L$2="BR3",'BR3'!$B109)))))</f>
        <v>0</v>
      </c>
      <c r="F109" s="612"/>
      <c r="G109" s="847" t="str">
        <f t="shared" si="37"/>
        <v/>
      </c>
      <c r="H109" s="810">
        <f t="shared" si="38"/>
        <v>0</v>
      </c>
      <c r="I109" s="840"/>
      <c r="J109" s="810">
        <f t="shared" si="41"/>
        <v>0</v>
      </c>
      <c r="K109" s="840"/>
      <c r="L109" s="810">
        <f t="shared" si="42"/>
        <v>0</v>
      </c>
      <c r="M109" s="840"/>
      <c r="N109" s="810">
        <f t="shared" si="43"/>
        <v>0</v>
      </c>
      <c r="O109" s="840"/>
      <c r="P109" s="810">
        <f t="shared" si="44"/>
        <v>0</v>
      </c>
      <c r="Q109" s="840"/>
      <c r="R109" s="810">
        <f t="shared" si="39"/>
        <v>0</v>
      </c>
      <c r="S109" s="840"/>
      <c r="T109" s="810">
        <f t="shared" si="40"/>
        <v>0</v>
      </c>
      <c r="U109" s="410"/>
      <c r="V109" s="492" t="str">
        <f>IF(AND('BR3'!$K$2="ACTIVE",'BR3'!H109&gt;0),"Yes",IF(AND('BR2'!$K$2="ACTIVE",'BR2'!H109&gt;0),"Yes",IF(AND('BR1'!$K$2="ACTIVE",'BR1'!H109&gt;0),"Yes",IF(AND('ORIGINAL BUDGET'!$K$2="ACTIVE",'ORIGINAL BUDGET'!H109&gt;0),"Yes",""))))</f>
        <v/>
      </c>
      <c r="W109" s="493"/>
      <c r="X109" s="325" t="str">
        <f>IF(AND('BR3'!$K$2="ACTIVE",'BR3'!J109&gt;0),"Yes",IF(AND('BR2'!$K$2="ACTIVE",'BR2'!J109&gt;0),"Yes",IF(AND('BR1'!$K$2="ACTIVE",'BR1'!J109&gt;0),"Yes",IF(AND('ORIGINAL BUDGET'!$K$2="ACTIVE",'ORIGINAL BUDGET'!J109&gt;0),"Yes",""))))</f>
        <v/>
      </c>
      <c r="Y109" s="493"/>
      <c r="Z109" s="325" t="str">
        <f>IF(AND('BR3'!$K$2="ACTIVE",'BR3'!L109&gt;0),"Yes",IF(AND('BR2'!$K$2="ACTIVE",'BR2'!L109&gt;0),"Yes",IF(AND('BR1'!$K$2="ACTIVE",'BR1'!L109&gt;0),"Yes",IF(AND('ORIGINAL BUDGET'!$K$2="ACTIVE",'ORIGINAL BUDGET'!L109&gt;0),"Yes",""))))</f>
        <v/>
      </c>
      <c r="AA109" s="493"/>
      <c r="AB109" s="325" t="str">
        <f>IF(AND('BR3'!$K$2="ACTIVE",'BR3'!N109&gt;0),"Yes",IF(AND('BR2'!$K$2="ACTIVE",'BR2'!N109&gt;0),"Yes",IF(AND('BR1'!$K$2="ACTIVE",'BR1'!N109&gt;0),"Yes",IF(AND('ORIGINAL BUDGET'!$K$2="ACTIVE",'ORIGINAL BUDGET'!N109&gt;0),"Yes",""))))</f>
        <v/>
      </c>
      <c r="AC109" s="493"/>
      <c r="AD109" s="325" t="str">
        <f>IF(AND('BR3'!$K$2="ACTIVE",'BR3'!P109&gt;0),"Yes",IF(AND('BR2'!$K$2="ACTIVE",'BR2'!P109&gt;0),"Yes",IF(AND('BR1'!$K$2="ACTIVE",'BR1'!P109&gt;0),"Yes",IF(AND('ORIGINAL BUDGET'!$K$2="ACTIVE",'ORIGINAL BUDGET'!P109&gt;0),"Yes",""))))</f>
        <v/>
      </c>
      <c r="AE109" s="493"/>
      <c r="AF109" s="325" t="str">
        <f>IF(AND('BR3'!$K$2="ACTIVE",'BR3'!R109&gt;0),"Yes",IF(AND('BR2'!$K$2="ACTIVE",'BR2'!R109&gt;0),"Yes",IF(AND('BR1'!$K$2="ACTIVE",'BR1'!R109&gt;0),"Yes",IF(AND('ORIGINAL BUDGET'!$K$2="ACTIVE",'ORIGINAL BUDGET'!R109&gt;0),"Yes",""))))</f>
        <v/>
      </c>
      <c r="AG109" s="493"/>
      <c r="AH109" s="493" t="str">
        <f>IF(AND('BR3'!$K$2="ACTIVE",'BR3'!T109&gt;0),"Yes",IF(AND('BR2'!$K$2="ACTIVE",'BR2'!T109&gt;0),"Yes",IF(AND('BR1'!$K$2="ACTIVE",'BR1'!T109&gt;0),"Yes",IF(AND('ORIGINAL BUDGET'!$K$2="ACTIVE",'ORIGINAL BUDGET'!T109&gt;0),"Yes",""))))</f>
        <v/>
      </c>
      <c r="AI109" s="494"/>
      <c r="AK109" s="221"/>
      <c r="AL109" s="221"/>
      <c r="AM109" s="221"/>
      <c r="AN109" s="221"/>
      <c r="AO109" s="221"/>
      <c r="AP109" s="221"/>
      <c r="AQ109" s="221"/>
      <c r="AR109" s="57"/>
      <c r="AU109" s="2"/>
      <c r="AV109" s="2"/>
      <c r="AW109" s="2"/>
      <c r="AX109" s="2"/>
      <c r="AY109" s="1104"/>
    </row>
    <row r="110" spans="1:51" ht="23.25" hidden="1" customHeight="1">
      <c r="A110" s="122">
        <v>12</v>
      </c>
      <c r="B110" s="1726">
        <f>IF($L$2="","",IF($L$2="ORIGINAL",'ORIGINAL BUDGET'!$B110,IF($L$2="BR1",'BR1'!$B110,IF($L$2="BR2",'BR2'!$B110,IF($L$2="BR3",'BR3'!$B110)))))</f>
        <v>0</v>
      </c>
      <c r="C110" s="1727">
        <f>IF($L$2="","",IF($L$2="ORIGINAL",'ORIGINAL BUDGET'!$B110,IF($L$2="BR1",'BR1'!$B110,IF($L$2="BR2",'BR2'!$B110,IF($L$2="BR3",'BR3'!$B110)))))</f>
        <v>0</v>
      </c>
      <c r="D110" s="1727">
        <f>IF($L$2="","",IF($L$2="ORIGINAL",'ORIGINAL BUDGET'!$B110,IF($L$2="BR1",'BR1'!$B110,IF($L$2="BR2",'BR2'!$B110,IF($L$2="BR3",'BR3'!$B110)))))</f>
        <v>0</v>
      </c>
      <c r="E110" s="1727">
        <f>IF($L$2="","",IF($L$2="ORIGINAL",'ORIGINAL BUDGET'!$B110,IF($L$2="BR1",'BR1'!$B110,IF($L$2="BR2",'BR2'!$B110,IF($L$2="BR3",'BR3'!$B110)))))</f>
        <v>0</v>
      </c>
      <c r="F110" s="612"/>
      <c r="G110" s="847" t="str">
        <f t="shared" si="37"/>
        <v/>
      </c>
      <c r="H110" s="810">
        <f t="shared" si="38"/>
        <v>0</v>
      </c>
      <c r="I110" s="840"/>
      <c r="J110" s="810">
        <f t="shared" si="41"/>
        <v>0</v>
      </c>
      <c r="K110" s="840"/>
      <c r="L110" s="810">
        <f t="shared" si="42"/>
        <v>0</v>
      </c>
      <c r="M110" s="840"/>
      <c r="N110" s="810">
        <f t="shared" si="43"/>
        <v>0</v>
      </c>
      <c r="O110" s="840"/>
      <c r="P110" s="810">
        <f t="shared" si="44"/>
        <v>0</v>
      </c>
      <c r="Q110" s="840"/>
      <c r="R110" s="810">
        <f t="shared" si="39"/>
        <v>0</v>
      </c>
      <c r="S110" s="840"/>
      <c r="T110" s="810">
        <f t="shared" si="40"/>
        <v>0</v>
      </c>
      <c r="U110" s="410"/>
      <c r="V110" s="492" t="str">
        <f>IF(AND('BR3'!$K$2="ACTIVE",'BR3'!H110&gt;0),"Yes",IF(AND('BR2'!$K$2="ACTIVE",'BR2'!H110&gt;0),"Yes",IF(AND('BR1'!$K$2="ACTIVE",'BR1'!H110&gt;0),"Yes",IF(AND('ORIGINAL BUDGET'!$K$2="ACTIVE",'ORIGINAL BUDGET'!H110&gt;0),"Yes",""))))</f>
        <v/>
      </c>
      <c r="W110" s="493"/>
      <c r="X110" s="325" t="str">
        <f>IF(AND('BR3'!$K$2="ACTIVE",'BR3'!J110&gt;0),"Yes",IF(AND('BR2'!$K$2="ACTIVE",'BR2'!J110&gt;0),"Yes",IF(AND('BR1'!$K$2="ACTIVE",'BR1'!J110&gt;0),"Yes",IF(AND('ORIGINAL BUDGET'!$K$2="ACTIVE",'ORIGINAL BUDGET'!J110&gt;0),"Yes",""))))</f>
        <v/>
      </c>
      <c r="Y110" s="493"/>
      <c r="Z110" s="325" t="str">
        <f>IF(AND('BR3'!$K$2="ACTIVE",'BR3'!L110&gt;0),"Yes",IF(AND('BR2'!$K$2="ACTIVE",'BR2'!L110&gt;0),"Yes",IF(AND('BR1'!$K$2="ACTIVE",'BR1'!L110&gt;0),"Yes",IF(AND('ORIGINAL BUDGET'!$K$2="ACTIVE",'ORIGINAL BUDGET'!L110&gt;0),"Yes",""))))</f>
        <v/>
      </c>
      <c r="AA110" s="493"/>
      <c r="AB110" s="325" t="str">
        <f>IF(AND('BR3'!$K$2="ACTIVE",'BR3'!N110&gt;0),"Yes",IF(AND('BR2'!$K$2="ACTIVE",'BR2'!N110&gt;0),"Yes",IF(AND('BR1'!$K$2="ACTIVE",'BR1'!N110&gt;0),"Yes",IF(AND('ORIGINAL BUDGET'!$K$2="ACTIVE",'ORIGINAL BUDGET'!N110&gt;0),"Yes",""))))</f>
        <v/>
      </c>
      <c r="AC110" s="493"/>
      <c r="AD110" s="325" t="str">
        <f>IF(AND('BR3'!$K$2="ACTIVE",'BR3'!P110&gt;0),"Yes",IF(AND('BR2'!$K$2="ACTIVE",'BR2'!P110&gt;0),"Yes",IF(AND('BR1'!$K$2="ACTIVE",'BR1'!P110&gt;0),"Yes",IF(AND('ORIGINAL BUDGET'!$K$2="ACTIVE",'ORIGINAL BUDGET'!P110&gt;0),"Yes",""))))</f>
        <v/>
      </c>
      <c r="AE110" s="493"/>
      <c r="AF110" s="325" t="str">
        <f>IF(AND('BR3'!$K$2="ACTIVE",'BR3'!R110&gt;0),"Yes",IF(AND('BR2'!$K$2="ACTIVE",'BR2'!R110&gt;0),"Yes",IF(AND('BR1'!$K$2="ACTIVE",'BR1'!R110&gt;0),"Yes",IF(AND('ORIGINAL BUDGET'!$K$2="ACTIVE",'ORIGINAL BUDGET'!R110&gt;0),"Yes",""))))</f>
        <v/>
      </c>
      <c r="AG110" s="493"/>
      <c r="AH110" s="493" t="str">
        <f>IF(AND('BR3'!$K$2="ACTIVE",'BR3'!T110&gt;0),"Yes",IF(AND('BR2'!$K$2="ACTIVE",'BR2'!T110&gt;0),"Yes",IF(AND('BR1'!$K$2="ACTIVE",'BR1'!T110&gt;0),"Yes",IF(AND('ORIGINAL BUDGET'!$K$2="ACTIVE",'ORIGINAL BUDGET'!T110&gt;0),"Yes",""))))</f>
        <v/>
      </c>
      <c r="AI110" s="494"/>
      <c r="AK110" s="221"/>
      <c r="AL110" s="221"/>
      <c r="AM110" s="221"/>
      <c r="AN110" s="221"/>
      <c r="AO110" s="221"/>
      <c r="AP110" s="221"/>
      <c r="AQ110" s="221"/>
      <c r="AR110" s="57"/>
      <c r="AU110" s="2"/>
      <c r="AV110" s="2"/>
      <c r="AW110" s="2"/>
      <c r="AX110" s="2"/>
      <c r="AY110" s="1104"/>
    </row>
    <row r="111" spans="1:51" ht="23.25" hidden="1" customHeight="1">
      <c r="A111" s="122">
        <v>13</v>
      </c>
      <c r="B111" s="1726">
        <f>IF($L$2="","",IF($L$2="ORIGINAL",'ORIGINAL BUDGET'!$B111,IF($L$2="BR1",'BR1'!$B111,IF($L$2="BR2",'BR2'!$B111,IF($L$2="BR3",'BR3'!$B111)))))</f>
        <v>0</v>
      </c>
      <c r="C111" s="1727">
        <f>IF($L$2="","",IF($L$2="ORIGINAL",'ORIGINAL BUDGET'!$B111,IF($L$2="BR1",'BR1'!$B111,IF($L$2="BR2",'BR2'!$B111,IF($L$2="BR3",'BR3'!$B111)))))</f>
        <v>0</v>
      </c>
      <c r="D111" s="1727">
        <f>IF($L$2="","",IF($L$2="ORIGINAL",'ORIGINAL BUDGET'!$B111,IF($L$2="BR1",'BR1'!$B111,IF($L$2="BR2",'BR2'!$B111,IF($L$2="BR3",'BR3'!$B111)))))</f>
        <v>0</v>
      </c>
      <c r="E111" s="1727">
        <f>IF($L$2="","",IF($L$2="ORIGINAL",'ORIGINAL BUDGET'!$B111,IF($L$2="BR1",'BR1'!$B111,IF($L$2="BR2",'BR2'!$B111,IF($L$2="BR3",'BR3'!$B111)))))</f>
        <v>0</v>
      </c>
      <c r="F111" s="612"/>
      <c r="G111" s="847" t="str">
        <f t="shared" si="37"/>
        <v/>
      </c>
      <c r="H111" s="810">
        <f t="shared" si="38"/>
        <v>0</v>
      </c>
      <c r="I111" s="840"/>
      <c r="J111" s="810">
        <f t="shared" si="41"/>
        <v>0</v>
      </c>
      <c r="K111" s="840"/>
      <c r="L111" s="810">
        <f t="shared" si="42"/>
        <v>0</v>
      </c>
      <c r="M111" s="840"/>
      <c r="N111" s="810">
        <f t="shared" si="43"/>
        <v>0</v>
      </c>
      <c r="O111" s="840"/>
      <c r="P111" s="810">
        <f t="shared" si="44"/>
        <v>0</v>
      </c>
      <c r="Q111" s="840"/>
      <c r="R111" s="810">
        <f t="shared" si="39"/>
        <v>0</v>
      </c>
      <c r="S111" s="840"/>
      <c r="T111" s="810">
        <f t="shared" si="40"/>
        <v>0</v>
      </c>
      <c r="U111" s="410"/>
      <c r="V111" s="492" t="str">
        <f>IF(AND('BR3'!$K$2="ACTIVE",'BR3'!H111&gt;0),"Yes",IF(AND('BR2'!$K$2="ACTIVE",'BR2'!H111&gt;0),"Yes",IF(AND('BR1'!$K$2="ACTIVE",'BR1'!H111&gt;0),"Yes",IF(AND('ORIGINAL BUDGET'!$K$2="ACTIVE",'ORIGINAL BUDGET'!H111&gt;0),"Yes",""))))</f>
        <v/>
      </c>
      <c r="W111" s="493"/>
      <c r="X111" s="325" t="str">
        <f>IF(AND('BR3'!$K$2="ACTIVE",'BR3'!J111&gt;0),"Yes",IF(AND('BR2'!$K$2="ACTIVE",'BR2'!J111&gt;0),"Yes",IF(AND('BR1'!$K$2="ACTIVE",'BR1'!J111&gt;0),"Yes",IF(AND('ORIGINAL BUDGET'!$K$2="ACTIVE",'ORIGINAL BUDGET'!J111&gt;0),"Yes",""))))</f>
        <v/>
      </c>
      <c r="Y111" s="493"/>
      <c r="Z111" s="325" t="str">
        <f>IF(AND('BR3'!$K$2="ACTIVE",'BR3'!L111&gt;0),"Yes",IF(AND('BR2'!$K$2="ACTIVE",'BR2'!L111&gt;0),"Yes",IF(AND('BR1'!$K$2="ACTIVE",'BR1'!L111&gt;0),"Yes",IF(AND('ORIGINAL BUDGET'!$K$2="ACTIVE",'ORIGINAL BUDGET'!L111&gt;0),"Yes",""))))</f>
        <v/>
      </c>
      <c r="AA111" s="493"/>
      <c r="AB111" s="325" t="str">
        <f>IF(AND('BR3'!$K$2="ACTIVE",'BR3'!N111&gt;0),"Yes",IF(AND('BR2'!$K$2="ACTIVE",'BR2'!N111&gt;0),"Yes",IF(AND('BR1'!$K$2="ACTIVE",'BR1'!N111&gt;0),"Yes",IF(AND('ORIGINAL BUDGET'!$K$2="ACTIVE",'ORIGINAL BUDGET'!N111&gt;0),"Yes",""))))</f>
        <v/>
      </c>
      <c r="AC111" s="493"/>
      <c r="AD111" s="325" t="str">
        <f>IF(AND('BR3'!$K$2="ACTIVE",'BR3'!P111&gt;0),"Yes",IF(AND('BR2'!$K$2="ACTIVE",'BR2'!P111&gt;0),"Yes",IF(AND('BR1'!$K$2="ACTIVE",'BR1'!P111&gt;0),"Yes",IF(AND('ORIGINAL BUDGET'!$K$2="ACTIVE",'ORIGINAL BUDGET'!P111&gt;0),"Yes",""))))</f>
        <v/>
      </c>
      <c r="AE111" s="493"/>
      <c r="AF111" s="325" t="str">
        <f>IF(AND('BR3'!$K$2="ACTIVE",'BR3'!R111&gt;0),"Yes",IF(AND('BR2'!$K$2="ACTIVE",'BR2'!R111&gt;0),"Yes",IF(AND('BR1'!$K$2="ACTIVE",'BR1'!R111&gt;0),"Yes",IF(AND('ORIGINAL BUDGET'!$K$2="ACTIVE",'ORIGINAL BUDGET'!R111&gt;0),"Yes",""))))</f>
        <v/>
      </c>
      <c r="AG111" s="493"/>
      <c r="AH111" s="493" t="str">
        <f>IF(AND('BR3'!$K$2="ACTIVE",'BR3'!T111&gt;0),"Yes",IF(AND('BR2'!$K$2="ACTIVE",'BR2'!T111&gt;0),"Yes",IF(AND('BR1'!$K$2="ACTIVE",'BR1'!T111&gt;0),"Yes",IF(AND('ORIGINAL BUDGET'!$K$2="ACTIVE",'ORIGINAL BUDGET'!T111&gt;0),"Yes",""))))</f>
        <v/>
      </c>
      <c r="AI111" s="494"/>
      <c r="AK111" s="221"/>
      <c r="AL111" s="221"/>
      <c r="AM111" s="221"/>
      <c r="AN111" s="221"/>
      <c r="AO111" s="221"/>
      <c r="AP111" s="221"/>
      <c r="AQ111" s="221"/>
      <c r="AR111" s="57"/>
      <c r="AU111" s="2"/>
      <c r="AV111" s="2"/>
      <c r="AW111" s="2"/>
      <c r="AX111" s="2"/>
      <c r="AY111" s="1104"/>
    </row>
    <row r="112" spans="1:51" ht="23.25" hidden="1" customHeight="1">
      <c r="A112" s="122">
        <v>14</v>
      </c>
      <c r="B112" s="1726">
        <f>IF($L$2="","",IF($L$2="ORIGINAL",'ORIGINAL BUDGET'!$B112,IF($L$2="BR1",'BR1'!$B112,IF($L$2="BR2",'BR2'!$B112,IF($L$2="BR3",'BR3'!$B112)))))</f>
        <v>0</v>
      </c>
      <c r="C112" s="1727">
        <f>IF($L$2="","",IF($L$2="ORIGINAL",'ORIGINAL BUDGET'!$B112,IF($L$2="BR1",'BR1'!$B112,IF($L$2="BR2",'BR2'!$B112,IF($L$2="BR3",'BR3'!$B112)))))</f>
        <v>0</v>
      </c>
      <c r="D112" s="1727">
        <f>IF($L$2="","",IF($L$2="ORIGINAL",'ORIGINAL BUDGET'!$B112,IF($L$2="BR1",'BR1'!$B112,IF($L$2="BR2",'BR2'!$B112,IF($L$2="BR3",'BR3'!$B112)))))</f>
        <v>0</v>
      </c>
      <c r="E112" s="1728">
        <f>IF($L$2="","",IF($L$2="ORIGINAL",'ORIGINAL BUDGET'!$B112,IF($L$2="BR1",'BR1'!$B112,IF($L$2="BR2",'BR2'!$B112,IF($L$2="BR3",'BR3'!$B112)))))</f>
        <v>0</v>
      </c>
      <c r="F112" s="612"/>
      <c r="G112" s="847" t="str">
        <f t="shared" si="37"/>
        <v/>
      </c>
      <c r="H112" s="810">
        <f t="shared" si="38"/>
        <v>0</v>
      </c>
      <c r="I112" s="840"/>
      <c r="J112" s="810">
        <f t="shared" si="41"/>
        <v>0</v>
      </c>
      <c r="K112" s="840"/>
      <c r="L112" s="810">
        <f t="shared" si="42"/>
        <v>0</v>
      </c>
      <c r="M112" s="840"/>
      <c r="N112" s="810">
        <f t="shared" si="43"/>
        <v>0</v>
      </c>
      <c r="O112" s="840"/>
      <c r="P112" s="810">
        <f t="shared" si="44"/>
        <v>0</v>
      </c>
      <c r="Q112" s="840"/>
      <c r="R112" s="810">
        <f t="shared" si="39"/>
        <v>0</v>
      </c>
      <c r="S112" s="840"/>
      <c r="T112" s="810">
        <f t="shared" si="40"/>
        <v>0</v>
      </c>
      <c r="U112" s="410"/>
      <c r="V112" s="492" t="str">
        <f>IF(AND('BR3'!$K$2="ACTIVE",'BR3'!H112&gt;0),"Yes",IF(AND('BR2'!$K$2="ACTIVE",'BR2'!H112&gt;0),"Yes",IF(AND('BR1'!$K$2="ACTIVE",'BR1'!H112&gt;0),"Yes",IF(AND('ORIGINAL BUDGET'!$K$2="ACTIVE",'ORIGINAL BUDGET'!H112&gt;0),"Yes",""))))</f>
        <v/>
      </c>
      <c r="W112" s="493"/>
      <c r="X112" s="325" t="str">
        <f>IF(AND('BR3'!$K$2="ACTIVE",'BR3'!J112&gt;0),"Yes",IF(AND('BR2'!$K$2="ACTIVE",'BR2'!J112&gt;0),"Yes",IF(AND('BR1'!$K$2="ACTIVE",'BR1'!J112&gt;0),"Yes",IF(AND('ORIGINAL BUDGET'!$K$2="ACTIVE",'ORIGINAL BUDGET'!J112&gt;0),"Yes",""))))</f>
        <v/>
      </c>
      <c r="Y112" s="493"/>
      <c r="Z112" s="325" t="str">
        <f>IF(AND('BR3'!$K$2="ACTIVE",'BR3'!L112&gt;0),"Yes",IF(AND('BR2'!$K$2="ACTIVE",'BR2'!L112&gt;0),"Yes",IF(AND('BR1'!$K$2="ACTIVE",'BR1'!L112&gt;0),"Yes",IF(AND('ORIGINAL BUDGET'!$K$2="ACTIVE",'ORIGINAL BUDGET'!L112&gt;0),"Yes",""))))</f>
        <v/>
      </c>
      <c r="AA112" s="493"/>
      <c r="AB112" s="325" t="str">
        <f>IF(AND('BR3'!$K$2="ACTIVE",'BR3'!N112&gt;0),"Yes",IF(AND('BR2'!$K$2="ACTIVE",'BR2'!N112&gt;0),"Yes",IF(AND('BR1'!$K$2="ACTIVE",'BR1'!N112&gt;0),"Yes",IF(AND('ORIGINAL BUDGET'!$K$2="ACTIVE",'ORIGINAL BUDGET'!N112&gt;0),"Yes",""))))</f>
        <v/>
      </c>
      <c r="AC112" s="493"/>
      <c r="AD112" s="325" t="str">
        <f>IF(AND('BR3'!$K$2="ACTIVE",'BR3'!P112&gt;0),"Yes",IF(AND('BR2'!$K$2="ACTIVE",'BR2'!P112&gt;0),"Yes",IF(AND('BR1'!$K$2="ACTIVE",'BR1'!P112&gt;0),"Yes",IF(AND('ORIGINAL BUDGET'!$K$2="ACTIVE",'ORIGINAL BUDGET'!P112&gt;0),"Yes",""))))</f>
        <v/>
      </c>
      <c r="AE112" s="493"/>
      <c r="AF112" s="325" t="str">
        <f>IF(AND('BR3'!$K$2="ACTIVE",'BR3'!R112&gt;0),"Yes",IF(AND('BR2'!$K$2="ACTIVE",'BR2'!R112&gt;0),"Yes",IF(AND('BR1'!$K$2="ACTIVE",'BR1'!R112&gt;0),"Yes",IF(AND('ORIGINAL BUDGET'!$K$2="ACTIVE",'ORIGINAL BUDGET'!R112&gt;0),"Yes",""))))</f>
        <v/>
      </c>
      <c r="AG112" s="493"/>
      <c r="AH112" s="493" t="str">
        <f>IF(AND('BR3'!$K$2="ACTIVE",'BR3'!T112&gt;0),"Yes",IF(AND('BR2'!$K$2="ACTIVE",'BR2'!T112&gt;0),"Yes",IF(AND('BR1'!$K$2="ACTIVE",'BR1'!T112&gt;0),"Yes",IF(AND('ORIGINAL BUDGET'!$K$2="ACTIVE",'ORIGINAL BUDGET'!T112&gt;0),"Yes",""))))</f>
        <v/>
      </c>
      <c r="AI112" s="494"/>
      <c r="AK112" s="221"/>
      <c r="AL112" s="221"/>
      <c r="AM112" s="221"/>
      <c r="AN112" s="221"/>
      <c r="AO112" s="221"/>
      <c r="AP112" s="221"/>
      <c r="AQ112" s="221"/>
      <c r="AR112" s="57"/>
      <c r="AU112" s="2"/>
      <c r="AV112" s="2"/>
      <c r="AW112" s="2"/>
      <c r="AX112" s="2"/>
      <c r="AY112" s="1104"/>
    </row>
    <row r="113" spans="1:51" ht="23.25" hidden="1" customHeight="1" thickBot="1">
      <c r="A113" s="122">
        <v>15</v>
      </c>
      <c r="B113" s="1729">
        <f>IF($L$2="","",IF($L$2="ORIGINAL",'ORIGINAL BUDGET'!$B113,IF($L$2="BR1",'BR1'!$B113,IF($L$2="BR2",'BR2'!$B113,IF($L$2="BR3",'BR3'!$B113)))))</f>
        <v>0</v>
      </c>
      <c r="C113" s="1730">
        <f>IF($L$2="","",IF($L$2="ORIGINAL",'ORIGINAL BUDGET'!$B113,IF($L$2="BR1",'BR1'!$B113,IF($L$2="BR2",'BR2'!$B113,IF($L$2="BR3",'BR3'!$B113)))))</f>
        <v>0</v>
      </c>
      <c r="D113" s="1730">
        <f>IF($L$2="","",IF($L$2="ORIGINAL",'ORIGINAL BUDGET'!$B113,IF($L$2="BR1",'BR1'!$B113,IF($L$2="BR2",'BR2'!$B113,IF($L$2="BR3",'BR3'!$B113)))))</f>
        <v>0</v>
      </c>
      <c r="E113" s="1731">
        <f>IF($L$2="","",IF($L$2="ORIGINAL",'ORIGINAL BUDGET'!$B113,IF($L$2="BR1",'BR1'!$B113,IF($L$2="BR2",'BR2'!$B113,IF($L$2="BR3",'BR3'!$B113)))))</f>
        <v>0</v>
      </c>
      <c r="F113" s="613"/>
      <c r="G113" s="848" t="str">
        <f t="shared" si="37"/>
        <v/>
      </c>
      <c r="H113" s="813">
        <f t="shared" si="38"/>
        <v>0</v>
      </c>
      <c r="I113" s="840"/>
      <c r="J113" s="813">
        <f t="shared" si="41"/>
        <v>0</v>
      </c>
      <c r="K113" s="840"/>
      <c r="L113" s="813">
        <f t="shared" si="42"/>
        <v>0</v>
      </c>
      <c r="M113" s="840"/>
      <c r="N113" s="813">
        <f t="shared" si="43"/>
        <v>0</v>
      </c>
      <c r="O113" s="840"/>
      <c r="P113" s="813">
        <f t="shared" si="44"/>
        <v>0</v>
      </c>
      <c r="Q113" s="840"/>
      <c r="R113" s="813">
        <f t="shared" si="39"/>
        <v>0</v>
      </c>
      <c r="S113" s="840"/>
      <c r="T113" s="813">
        <f t="shared" si="40"/>
        <v>0</v>
      </c>
      <c r="U113" s="410"/>
      <c r="V113" s="495" t="str">
        <f>IF(AND('BR3'!$K$2="ACTIVE",'BR3'!H113&gt;0),"Yes",IF(AND('BR2'!$K$2="ACTIVE",'BR2'!H113&gt;0),"Yes",IF(AND('BR1'!$K$2="ACTIVE",'BR1'!H113&gt;0),"Yes",IF(AND('ORIGINAL BUDGET'!$K$2="ACTIVE",'ORIGINAL BUDGET'!H113&gt;0),"Yes",""))))</f>
        <v/>
      </c>
      <c r="W113" s="497"/>
      <c r="X113" s="496" t="str">
        <f>IF(AND('BR3'!$K$2="ACTIVE",'BR3'!J113&gt;0),"Yes",IF(AND('BR2'!$K$2="ACTIVE",'BR2'!J113&gt;0),"Yes",IF(AND('BR1'!$K$2="ACTIVE",'BR1'!J113&gt;0),"Yes",IF(AND('ORIGINAL BUDGET'!$K$2="ACTIVE",'ORIGINAL BUDGET'!J113&gt;0),"Yes",""))))</f>
        <v/>
      </c>
      <c r="Y113" s="497"/>
      <c r="Z113" s="496" t="str">
        <f>IF(AND('BR3'!$K$2="ACTIVE",'BR3'!L113&gt;0),"Yes",IF(AND('BR2'!$K$2="ACTIVE",'BR2'!L113&gt;0),"Yes",IF(AND('BR1'!$K$2="ACTIVE",'BR1'!L113&gt;0),"Yes",IF(AND('ORIGINAL BUDGET'!$K$2="ACTIVE",'ORIGINAL BUDGET'!L113&gt;0),"Yes",""))))</f>
        <v/>
      </c>
      <c r="AA113" s="497"/>
      <c r="AB113" s="496" t="str">
        <f>IF(AND('BR3'!$K$2="ACTIVE",'BR3'!N113&gt;0),"Yes",IF(AND('BR2'!$K$2="ACTIVE",'BR2'!N113&gt;0),"Yes",IF(AND('BR1'!$K$2="ACTIVE",'BR1'!N113&gt;0),"Yes",IF(AND('ORIGINAL BUDGET'!$K$2="ACTIVE",'ORIGINAL BUDGET'!N113&gt;0),"Yes",""))))</f>
        <v/>
      </c>
      <c r="AC113" s="497"/>
      <c r="AD113" s="496" t="str">
        <f>IF(AND('BR3'!$K$2="ACTIVE",'BR3'!P113&gt;0),"Yes",IF(AND('BR2'!$K$2="ACTIVE",'BR2'!P113&gt;0),"Yes",IF(AND('BR1'!$K$2="ACTIVE",'BR1'!P113&gt;0),"Yes",IF(AND('ORIGINAL BUDGET'!$K$2="ACTIVE",'ORIGINAL BUDGET'!P113&gt;0),"Yes",""))))</f>
        <v/>
      </c>
      <c r="AE113" s="497"/>
      <c r="AF113" s="496" t="str">
        <f>IF(AND('BR3'!$K$2="ACTIVE",'BR3'!R113&gt;0),"Yes",IF(AND('BR2'!$K$2="ACTIVE",'BR2'!R113&gt;0),"Yes",IF(AND('BR1'!$K$2="ACTIVE",'BR1'!R113&gt;0),"Yes",IF(AND('ORIGINAL BUDGET'!$K$2="ACTIVE",'ORIGINAL BUDGET'!R113&gt;0),"Yes",""))))</f>
        <v/>
      </c>
      <c r="AG113" s="497"/>
      <c r="AH113" s="497" t="str">
        <f>IF(AND('BR3'!$K$2="ACTIVE",'BR3'!T113&gt;0),"Yes",IF(AND('BR2'!$K$2="ACTIVE",'BR2'!T113&gt;0),"Yes",IF(AND('BR1'!$K$2="ACTIVE",'BR1'!T113&gt;0),"Yes",IF(AND('ORIGINAL BUDGET'!$K$2="ACTIVE",'ORIGINAL BUDGET'!T113&gt;0),"Yes",""))))</f>
        <v/>
      </c>
      <c r="AI113" s="498"/>
      <c r="AK113" s="221"/>
      <c r="AL113" s="221"/>
      <c r="AM113" s="221"/>
      <c r="AN113" s="221"/>
      <c r="AO113" s="221"/>
      <c r="AP113" s="221"/>
      <c r="AQ113" s="221"/>
      <c r="AR113" s="57"/>
      <c r="AU113" s="2"/>
      <c r="AV113" s="2"/>
      <c r="AW113" s="2"/>
      <c r="AX113" s="2"/>
      <c r="AY113" s="1104"/>
    </row>
    <row r="114" spans="1:51" ht="15.95" customHeight="1" thickTop="1" thickBot="1">
      <c r="A114" s="435"/>
      <c r="B114" s="520"/>
      <c r="C114" s="521"/>
      <c r="D114" s="522"/>
      <c r="E114" s="523"/>
      <c r="F114" s="436"/>
      <c r="G114" s="849"/>
      <c r="H114" s="437"/>
      <c r="I114" s="849"/>
      <c r="J114" s="437"/>
      <c r="K114" s="849"/>
      <c r="L114" s="437"/>
      <c r="M114" s="849"/>
      <c r="N114" s="437"/>
      <c r="O114" s="849"/>
      <c r="P114" s="437"/>
      <c r="Q114" s="849"/>
      <c r="R114" s="437"/>
      <c r="S114" s="849"/>
      <c r="T114" s="437"/>
      <c r="U114" s="214"/>
      <c r="V114" s="499"/>
      <c r="W114" s="504"/>
      <c r="X114" s="504">
        <f>SUM(X99:X113)</f>
        <v>0</v>
      </c>
      <c r="Y114" s="504"/>
      <c r="Z114" s="504">
        <f>SUM(Z99:Z113)</f>
        <v>0</v>
      </c>
      <c r="AA114" s="504"/>
      <c r="AB114" s="504">
        <f>SUM(AB99:AB113)</f>
        <v>0</v>
      </c>
      <c r="AC114" s="504"/>
      <c r="AD114" s="504">
        <f>SUM(AD99:AD113)</f>
        <v>0</v>
      </c>
      <c r="AE114" s="504"/>
      <c r="AF114" s="504">
        <f>SUM(AF99:AF113)</f>
        <v>0</v>
      </c>
      <c r="AG114" s="504"/>
      <c r="AH114" s="504">
        <f>SUM(AH99:AH113)</f>
        <v>0</v>
      </c>
      <c r="AI114" s="504"/>
      <c r="AL114" s="2"/>
      <c r="AM114" s="2"/>
      <c r="AN114" s="2"/>
      <c r="AO114" s="2"/>
      <c r="AP114" s="2"/>
      <c r="AQ114" s="2"/>
      <c r="AR114" s="2"/>
      <c r="AU114" s="2"/>
      <c r="AV114" s="2"/>
      <c r="AW114" s="2"/>
      <c r="AX114" s="2"/>
      <c r="AY114" s="1104"/>
    </row>
    <row r="115" spans="1:51" ht="24" customHeight="1" thickTop="1">
      <c r="A115" s="1739" t="str">
        <f>A13</f>
        <v>CAPITAL EXPENDITURES</v>
      </c>
      <c r="B115" s="1740"/>
      <c r="C115" s="1740"/>
      <c r="D115" s="1740"/>
      <c r="E115" s="1740"/>
      <c r="F115" s="1740"/>
      <c r="G115" s="1736" t="s">
        <v>84</v>
      </c>
      <c r="H115" s="1737"/>
      <c r="I115" s="1737"/>
      <c r="J115" s="1737"/>
      <c r="K115" s="1737"/>
      <c r="L115" s="1737"/>
      <c r="M115" s="1737"/>
      <c r="N115" s="1737"/>
      <c r="O115" s="1737"/>
      <c r="P115" s="1737"/>
      <c r="Q115" s="1737"/>
      <c r="R115" s="1737"/>
      <c r="S115" s="1737"/>
      <c r="T115" s="1737"/>
      <c r="U115" s="947"/>
      <c r="V115" s="1720" t="s">
        <v>155</v>
      </c>
      <c r="W115" s="1721"/>
      <c r="X115" s="1721"/>
      <c r="Y115" s="1721"/>
      <c r="Z115" s="1721"/>
      <c r="AA115" s="1721"/>
      <c r="AB115" s="1721"/>
      <c r="AC115" s="1721"/>
      <c r="AD115" s="1721"/>
      <c r="AE115" s="1721"/>
      <c r="AF115" s="1721"/>
      <c r="AG115" s="1721"/>
      <c r="AH115" s="1721"/>
      <c r="AI115" s="1722"/>
      <c r="AL115" s="1738"/>
      <c r="AM115" s="1738"/>
      <c r="AN115" s="1738"/>
      <c r="AO115" s="475"/>
      <c r="AP115" s="1084"/>
      <c r="AQ115" s="1084"/>
      <c r="AR115" s="1084"/>
      <c r="AY115" s="1104"/>
    </row>
    <row r="116" spans="1:51" ht="15.6" customHeight="1" thickBot="1">
      <c r="A116" s="1584"/>
      <c r="B116" s="1586"/>
      <c r="C116" s="1586"/>
      <c r="D116" s="1586"/>
      <c r="E116" s="1586"/>
      <c r="F116" s="1586"/>
      <c r="G116" s="1226" t="str">
        <f>'Fund Rec'!G110</f>
        <v/>
      </c>
      <c r="H116" s="1227">
        <f>'Fund Rec'!H110</f>
        <v>0</v>
      </c>
      <c r="I116" s="1228" t="str">
        <f>'Fund Rec'!I110</f>
        <v/>
      </c>
      <c r="J116" s="1227">
        <f>'Fund Rec'!J110</f>
        <v>0</v>
      </c>
      <c r="K116" s="1228" t="str">
        <f>'Fund Rec'!K110</f>
        <v/>
      </c>
      <c r="L116" s="1227">
        <f>'Fund Rec'!L110</f>
        <v>0</v>
      </c>
      <c r="M116" s="1228" t="str">
        <f>'Fund Rec'!M110</f>
        <v/>
      </c>
      <c r="N116" s="1227">
        <f>'Fund Rec'!N110</f>
        <v>0</v>
      </c>
      <c r="O116" s="1229" t="str">
        <f>'Fund Rec'!O110</f>
        <v/>
      </c>
      <c r="P116" s="697">
        <f>'Fund Rec'!P110</f>
        <v>0</v>
      </c>
      <c r="Q116" s="1229" t="str">
        <f>'Fund Rec'!Q110</f>
        <v/>
      </c>
      <c r="R116" s="1230">
        <f>'Fund Rec'!R110</f>
        <v>0</v>
      </c>
      <c r="S116" s="1229" t="str">
        <f>'Fund Rec'!S110</f>
        <v/>
      </c>
      <c r="T116" s="697">
        <f>'Fund Rec'!T110</f>
        <v>0</v>
      </c>
      <c r="U116" s="408"/>
      <c r="V116" s="1732" t="str">
        <f>$G$5</f>
        <v>RPPC, 53110</v>
      </c>
      <c r="W116" s="1716"/>
      <c r="X116" s="1716" t="str">
        <f>$I$5</f>
        <v>RPPC , 53129</v>
      </c>
      <c r="Y116" s="1716"/>
      <c r="Z116" s="1716" t="str">
        <f>$K$5</f>
        <v/>
      </c>
      <c r="AA116" s="1716"/>
      <c r="AB116" s="1716" t="str">
        <f>$M$5</f>
        <v/>
      </c>
      <c r="AC116" s="1716"/>
      <c r="AD116" s="1716" t="str">
        <f>$O$5</f>
        <v/>
      </c>
      <c r="AE116" s="1716"/>
      <c r="AF116" s="1716" t="str">
        <f>$Q$5</f>
        <v/>
      </c>
      <c r="AG116" s="1716"/>
      <c r="AH116" s="1716" t="str">
        <f>$S$5</f>
        <v/>
      </c>
      <c r="AI116" s="1718"/>
      <c r="AL116" s="2"/>
      <c r="AM116" s="2"/>
      <c r="AN116" s="2"/>
      <c r="AO116" s="2"/>
      <c r="AP116" s="2"/>
      <c r="AQ116" s="2"/>
      <c r="AR116" s="2"/>
      <c r="AY116" s="1104"/>
    </row>
    <row r="117" spans="1:51" ht="25.5" customHeight="1" thickTop="1" thickBot="1">
      <c r="A117" s="131"/>
      <c r="B117" s="159"/>
      <c r="C117" s="159"/>
      <c r="D117" s="18"/>
      <c r="E117" s="130" t="str">
        <f>'ORIGINAL BUDGET'!E117</f>
        <v>TOTAL CAPITAL EXPENDITURES</v>
      </c>
      <c r="F117" s="1112">
        <f>SUM(F118:F132)</f>
        <v>0</v>
      </c>
      <c r="G117" s="614"/>
      <c r="H117" s="615">
        <f>SUM(H118:H132)</f>
        <v>0</v>
      </c>
      <c r="I117" s="607"/>
      <c r="J117" s="605">
        <f>SUM(J118:J132)</f>
        <v>0</v>
      </c>
      <c r="K117" s="607"/>
      <c r="L117" s="596">
        <f>SUM(L118:L132)</f>
        <v>0</v>
      </c>
      <c r="M117" s="695"/>
      <c r="N117" s="596">
        <f>SUM(N118:N132)</f>
        <v>0</v>
      </c>
      <c r="O117" s="695"/>
      <c r="P117" s="596">
        <f>SUM(P118:P132)</f>
        <v>0</v>
      </c>
      <c r="Q117" s="607"/>
      <c r="R117" s="596">
        <f>SUM(R118:R132)</f>
        <v>0</v>
      </c>
      <c r="S117" s="695"/>
      <c r="T117" s="596">
        <f>SUM(T118:T132)</f>
        <v>0</v>
      </c>
      <c r="U117" s="409"/>
      <c r="V117" s="1733"/>
      <c r="W117" s="1717"/>
      <c r="X117" s="1717"/>
      <c r="Y117" s="1717"/>
      <c r="Z117" s="1717"/>
      <c r="AA117" s="1717"/>
      <c r="AB117" s="1717"/>
      <c r="AC117" s="1717"/>
      <c r="AD117" s="1717"/>
      <c r="AE117" s="1717"/>
      <c r="AF117" s="1717"/>
      <c r="AG117" s="1717"/>
      <c r="AH117" s="1717"/>
      <c r="AI117" s="1719"/>
      <c r="AL117" s="221"/>
      <c r="AM117" s="221"/>
      <c r="AN117" s="222"/>
      <c r="AO117" s="222"/>
      <c r="AP117" s="222"/>
      <c r="AQ117" s="222"/>
      <c r="AR117" s="222"/>
      <c r="AY117" s="1104"/>
    </row>
    <row r="118" spans="1:51" ht="23.25" customHeight="1" thickTop="1">
      <c r="A118" s="122">
        <v>1</v>
      </c>
      <c r="B118" s="1726">
        <f>IF($L$2="","",IF($L$2="ORIGINAL",'ORIGINAL BUDGET'!$B118,IF($L$2="BR1",'BR1'!$B118,IF($L$2="BR2",'BR2'!$B118,IF($L$2="BR3",'BR3'!$B118)))))</f>
        <v>0</v>
      </c>
      <c r="C118" s="1727">
        <f>IF($L$2="","",IF($L$2="ORIGINAL",'ORIGINAL BUDGET'!$B118,IF($L$2="BR1",'BR1'!$B118,IF($L$2="BR2",'BR2'!$B118,IF($L$2="BR3",'BR3'!$B118)))))</f>
        <v>0</v>
      </c>
      <c r="D118" s="1727">
        <f>IF($L$2="","",IF($L$2="ORIGINAL",'ORIGINAL BUDGET'!$B118,IF($L$2="BR1",'BR1'!$B118,IF($L$2="BR2",'BR2'!$B118,IF($L$2="BR3",'BR3'!$B118)))))</f>
        <v>0</v>
      </c>
      <c r="E118" s="1728">
        <f>IF($L$2="","",IF($L$2="ORIGINAL",'ORIGINAL BUDGET'!$B118,IF($L$2="BR1",'BR1'!$B118,IF($L$2="BR2",'BR2'!$B118,IF($L$2="BR3",'BR3'!$B118)))))</f>
        <v>0</v>
      </c>
      <c r="F118" s="1111"/>
      <c r="G118" s="847" t="str">
        <f t="shared" ref="G118:G132" si="45">IF(AND(F118&lt;&gt;0, 1-I118-K118-Q118-S118-M118-O118),1-I118-K118-Q118-S118-M118-O118,"")</f>
        <v/>
      </c>
      <c r="H118" s="810">
        <f t="shared" ref="H118:H132" si="46">IF(AND(G118*F118&lt;0.0001,G118*F118&gt;0),"",G118*F118)</f>
        <v>0</v>
      </c>
      <c r="I118" s="840"/>
      <c r="J118" s="810">
        <f>I118*F118</f>
        <v>0</v>
      </c>
      <c r="K118" s="842"/>
      <c r="L118" s="810">
        <f>K118*F118</f>
        <v>0</v>
      </c>
      <c r="M118" s="842"/>
      <c r="N118" s="810">
        <f>M118*F118</f>
        <v>0</v>
      </c>
      <c r="O118" s="842"/>
      <c r="P118" s="810">
        <f>O118*F118</f>
        <v>0</v>
      </c>
      <c r="Q118" s="842"/>
      <c r="R118" s="810">
        <f t="shared" ref="R118:R132" si="47">Q118*F118</f>
        <v>0</v>
      </c>
      <c r="S118" s="842"/>
      <c r="T118" s="810">
        <f t="shared" ref="T118:T132" si="48">S118*F118</f>
        <v>0</v>
      </c>
      <c r="U118" s="410"/>
      <c r="V118" s="492" t="str">
        <f>IF(AND('BR3'!$K$2="ACTIVE",'BR3'!H118&gt;0),"Yes",IF(AND('BR2'!$K$2="ACTIVE",'BR2'!H118&gt;0),"Yes",IF(AND('BR1'!$K$2="ACTIVE",'BR1'!H118&gt;0),"Yes",IF(AND('ORIGINAL BUDGET'!$K$2="ACTIVE",'ORIGINAL BUDGET'!H118&gt;0),"Yes",""))))</f>
        <v/>
      </c>
      <c r="W118" s="325"/>
      <c r="X118" s="325" t="str">
        <f>IF(AND('BR3'!$K$2="ACTIVE",'BR3'!J118&gt;0),"Yes",IF(AND('BR2'!$K$2="ACTIVE",'BR2'!J118&gt;0),"Yes",IF(AND('BR1'!$K$2="ACTIVE",'BR1'!J118&gt;0),"Yes",IF(AND('ORIGINAL BUDGET'!$K$2="ACTIVE",'ORIGINAL BUDGET'!J118&gt;0),"Yes",""))))</f>
        <v/>
      </c>
      <c r="Y118" s="325"/>
      <c r="Z118" s="325" t="str">
        <f>IF(AND('BR3'!$K$2="ACTIVE",'BR3'!L118&gt;0),"Yes",IF(AND('BR2'!$K$2="ACTIVE",'BR2'!L118&gt;0),"Yes",IF(AND('BR1'!$K$2="ACTIVE",'BR1'!L118&gt;0),"Yes",IF(AND('ORIGINAL BUDGET'!$K$2="ACTIVE",'ORIGINAL BUDGET'!L118&gt;0),"Yes",""))))</f>
        <v/>
      </c>
      <c r="AA118" s="325"/>
      <c r="AB118" s="325" t="str">
        <f>IF(AND('BR3'!$K$2="ACTIVE",'BR3'!N118&gt;0),"Yes",IF(AND('BR2'!$K$2="ACTIVE",'BR2'!N118&gt;0),"Yes",IF(AND('BR1'!$K$2="ACTIVE",'BR1'!N118&gt;0),"Yes",IF(AND('ORIGINAL BUDGET'!$K$2="ACTIVE",'ORIGINAL BUDGET'!N118&gt;0),"Yes",""))))</f>
        <v/>
      </c>
      <c r="AC118" s="325"/>
      <c r="AD118" s="325" t="str">
        <f>IF(AND('BR3'!$K$2="ACTIVE",'BR3'!P118&gt;0),"Yes",IF(AND('BR2'!$K$2="ACTIVE",'BR2'!P118&gt;0),"Yes",IF(AND('BR1'!$K$2="ACTIVE",'BR1'!P118&gt;0),"Yes",IF(AND('ORIGINAL BUDGET'!$K$2="ACTIVE",'ORIGINAL BUDGET'!P118&gt;0),"Yes",""))))</f>
        <v/>
      </c>
      <c r="AE118" s="325"/>
      <c r="AF118" s="325" t="str">
        <f>IF(AND('BR3'!$K$2="ACTIVE",'BR3'!R118&gt;0),"Yes",IF(AND('BR2'!$K$2="ACTIVE",'BR2'!R118&gt;0),"Yes",IF(AND('BR1'!$K$2="ACTIVE",'BR1'!R118&gt;0),"Yes",IF(AND('ORIGINAL BUDGET'!$K$2="ACTIVE",'ORIGINAL BUDGET'!R118&gt;0),"Yes",""))))</f>
        <v/>
      </c>
      <c r="AG118" s="325"/>
      <c r="AH118" s="493" t="str">
        <f>IF(AND('BR3'!$K$2="ACTIVE",'BR3'!T118&gt;0),"Yes",IF(AND('BR2'!$K$2="ACTIVE",'BR2'!T118&gt;0),"Yes",IF(AND('BR1'!$K$2="ACTIVE",'BR1'!T118&gt;0),"Yes",IF(AND('ORIGINAL BUDGET'!$K$2="ACTIVE",'ORIGINAL BUDGET'!T118&gt;0),"Yes",""))))</f>
        <v/>
      </c>
      <c r="AI118" s="500"/>
      <c r="AL118" s="221"/>
      <c r="AM118" s="221"/>
      <c r="AN118" s="221"/>
      <c r="AO118" s="221"/>
      <c r="AP118" s="221"/>
      <c r="AQ118" s="221"/>
      <c r="AR118" s="57"/>
      <c r="AY118" s="1104"/>
    </row>
    <row r="119" spans="1:51" ht="23.25" customHeight="1">
      <c r="A119" s="122">
        <v>2</v>
      </c>
      <c r="B119" s="1726">
        <f>IF($L$2="","",IF($L$2="ORIGINAL",'ORIGINAL BUDGET'!$B119,IF($L$2="BR1",'BR1'!$B119,IF($L$2="BR2",'BR2'!$B119,IF($L$2="BR3",'BR3'!$B119)))))</f>
        <v>0</v>
      </c>
      <c r="C119" s="1727">
        <f>IF($L$2="","",IF($L$2="ORIGINAL",'ORIGINAL BUDGET'!$B119,IF($L$2="BR1",'BR1'!$B119,IF($L$2="BR2",'BR2'!$B119,IF($L$2="BR3",'BR3'!$B119)))))</f>
        <v>0</v>
      </c>
      <c r="D119" s="1727">
        <f>IF($L$2="","",IF($L$2="ORIGINAL",'ORIGINAL BUDGET'!$B119,IF($L$2="BR1",'BR1'!$B119,IF($L$2="BR2",'BR2'!$B119,IF($L$2="BR3",'BR3'!$B119)))))</f>
        <v>0</v>
      </c>
      <c r="E119" s="1728">
        <f>IF($L$2="","",IF($L$2="ORIGINAL",'ORIGINAL BUDGET'!$B119,IF($L$2="BR1",'BR1'!$B119,IF($L$2="BR2",'BR2'!$B119,IF($L$2="BR3",'BR3'!$B119)))))</f>
        <v>0</v>
      </c>
      <c r="F119" s="612"/>
      <c r="G119" s="847" t="str">
        <f t="shared" si="45"/>
        <v/>
      </c>
      <c r="H119" s="810">
        <f t="shared" si="46"/>
        <v>0</v>
      </c>
      <c r="I119" s="840"/>
      <c r="J119" s="810">
        <f t="shared" ref="J119:J132" si="49">I119*F119</f>
        <v>0</v>
      </c>
      <c r="K119" s="842"/>
      <c r="L119" s="810">
        <f t="shared" ref="L119:L132" si="50">K119*F119</f>
        <v>0</v>
      </c>
      <c r="M119" s="842"/>
      <c r="N119" s="810">
        <f t="shared" ref="N119:N132" si="51">M119*F119</f>
        <v>0</v>
      </c>
      <c r="O119" s="842"/>
      <c r="P119" s="810">
        <f t="shared" ref="P119:P132" si="52">O119*F119</f>
        <v>0</v>
      </c>
      <c r="Q119" s="842"/>
      <c r="R119" s="810">
        <f t="shared" si="47"/>
        <v>0</v>
      </c>
      <c r="S119" s="842"/>
      <c r="T119" s="810">
        <f t="shared" si="48"/>
        <v>0</v>
      </c>
      <c r="U119" s="410"/>
      <c r="V119" s="492" t="str">
        <f>IF(AND('BR3'!$K$2="ACTIVE",'BR3'!H119&gt;0),"Yes",IF(AND('BR2'!$K$2="ACTIVE",'BR2'!H119&gt;0),"Yes",IF(AND('BR1'!$K$2="ACTIVE",'BR1'!H119&gt;0),"Yes",IF(AND('ORIGINAL BUDGET'!$K$2="ACTIVE",'ORIGINAL BUDGET'!H119&gt;0),"Yes",""))))</f>
        <v/>
      </c>
      <c r="W119" s="325"/>
      <c r="X119" s="325" t="str">
        <f>IF(AND('BR3'!$K$2="ACTIVE",'BR3'!J119&gt;0),"Yes",IF(AND('BR2'!$K$2="ACTIVE",'BR2'!J119&gt;0),"Yes",IF(AND('BR1'!$K$2="ACTIVE",'BR1'!J119&gt;0),"Yes",IF(AND('ORIGINAL BUDGET'!$K$2="ACTIVE",'ORIGINAL BUDGET'!J119&gt;0),"Yes",""))))</f>
        <v/>
      </c>
      <c r="Y119" s="325"/>
      <c r="Z119" s="325" t="str">
        <f>IF(AND('BR3'!$K$2="ACTIVE",'BR3'!L119&gt;0),"Yes",IF(AND('BR2'!$K$2="ACTIVE",'BR2'!L119&gt;0),"Yes",IF(AND('BR1'!$K$2="ACTIVE",'BR1'!L119&gt;0),"Yes",IF(AND('ORIGINAL BUDGET'!$K$2="ACTIVE",'ORIGINAL BUDGET'!L119&gt;0),"Yes",""))))</f>
        <v/>
      </c>
      <c r="AA119" s="325"/>
      <c r="AB119" s="325" t="str">
        <f>IF(AND('BR3'!$K$2="ACTIVE",'BR3'!N119&gt;0),"Yes",IF(AND('BR2'!$K$2="ACTIVE",'BR2'!N119&gt;0),"Yes",IF(AND('BR1'!$K$2="ACTIVE",'BR1'!N119&gt;0),"Yes",IF(AND('ORIGINAL BUDGET'!$K$2="ACTIVE",'ORIGINAL BUDGET'!N119&gt;0),"Yes",""))))</f>
        <v/>
      </c>
      <c r="AC119" s="325"/>
      <c r="AD119" s="325" t="str">
        <f>IF(AND('BR3'!$K$2="ACTIVE",'BR3'!P119&gt;0),"Yes",IF(AND('BR2'!$K$2="ACTIVE",'BR2'!P119&gt;0),"Yes",IF(AND('BR1'!$K$2="ACTIVE",'BR1'!P119&gt;0),"Yes",IF(AND('ORIGINAL BUDGET'!$K$2="ACTIVE",'ORIGINAL BUDGET'!P119&gt;0),"Yes",""))))</f>
        <v/>
      </c>
      <c r="AE119" s="325"/>
      <c r="AF119" s="325" t="str">
        <f>IF(AND('BR3'!$K$2="ACTIVE",'BR3'!R119&gt;0),"Yes",IF(AND('BR2'!$K$2="ACTIVE",'BR2'!R119&gt;0),"Yes",IF(AND('BR1'!$K$2="ACTIVE",'BR1'!R119&gt;0),"Yes",IF(AND('ORIGINAL BUDGET'!$K$2="ACTIVE",'ORIGINAL BUDGET'!R119&gt;0),"Yes",""))))</f>
        <v/>
      </c>
      <c r="AG119" s="325"/>
      <c r="AH119" s="493" t="str">
        <f>IF(AND('BR3'!$K$2="ACTIVE",'BR3'!T119&gt;0),"Yes",IF(AND('BR2'!$K$2="ACTIVE",'BR2'!T119&gt;0),"Yes",IF(AND('BR1'!$K$2="ACTIVE",'BR1'!T119&gt;0),"Yes",IF(AND('ORIGINAL BUDGET'!$K$2="ACTIVE",'ORIGINAL BUDGET'!T119&gt;0),"Yes",""))))</f>
        <v/>
      </c>
      <c r="AI119" s="500"/>
      <c r="AL119" s="221"/>
      <c r="AM119" s="221"/>
      <c r="AN119" s="221"/>
      <c r="AO119" s="221"/>
      <c r="AP119" s="221"/>
      <c r="AQ119" s="221"/>
      <c r="AR119" s="57"/>
      <c r="AY119" s="1104"/>
    </row>
    <row r="120" spans="1:51" ht="23.25" customHeight="1">
      <c r="A120" s="122">
        <v>3</v>
      </c>
      <c r="B120" s="1726">
        <f>IF($L$2="","",IF($L$2="ORIGINAL",'ORIGINAL BUDGET'!$B120,IF($L$2="BR1",'BR1'!$B120,IF($L$2="BR2",'BR2'!$B120,IF($L$2="BR3",'BR3'!$B120)))))</f>
        <v>0</v>
      </c>
      <c r="C120" s="1727">
        <f>IF($L$2="","",IF($L$2="ORIGINAL",'ORIGINAL BUDGET'!$B120,IF($L$2="BR1",'BR1'!$B120,IF($L$2="BR2",'BR2'!$B120,IF($L$2="BR3",'BR3'!$B120)))))</f>
        <v>0</v>
      </c>
      <c r="D120" s="1727">
        <f>IF($L$2="","",IF($L$2="ORIGINAL",'ORIGINAL BUDGET'!$B120,IF($L$2="BR1",'BR1'!$B120,IF($L$2="BR2",'BR2'!$B120,IF($L$2="BR3",'BR3'!$B120)))))</f>
        <v>0</v>
      </c>
      <c r="E120" s="1728">
        <f>IF($L$2="","",IF($L$2="ORIGINAL",'ORIGINAL BUDGET'!$B120,IF($L$2="BR1",'BR1'!$B120,IF($L$2="BR2",'BR2'!$B120,IF($L$2="BR3",'BR3'!$B120)))))</f>
        <v>0</v>
      </c>
      <c r="F120" s="612"/>
      <c r="G120" s="847" t="str">
        <f t="shared" si="45"/>
        <v/>
      </c>
      <c r="H120" s="810">
        <f t="shared" si="46"/>
        <v>0</v>
      </c>
      <c r="I120" s="840"/>
      <c r="J120" s="810">
        <f t="shared" si="49"/>
        <v>0</v>
      </c>
      <c r="K120" s="842"/>
      <c r="L120" s="810">
        <f t="shared" si="50"/>
        <v>0</v>
      </c>
      <c r="M120" s="842"/>
      <c r="N120" s="810">
        <f t="shared" si="51"/>
        <v>0</v>
      </c>
      <c r="O120" s="842"/>
      <c r="P120" s="810">
        <f t="shared" si="52"/>
        <v>0</v>
      </c>
      <c r="Q120" s="842"/>
      <c r="R120" s="810">
        <f t="shared" si="47"/>
        <v>0</v>
      </c>
      <c r="S120" s="842"/>
      <c r="T120" s="810">
        <f t="shared" si="48"/>
        <v>0</v>
      </c>
      <c r="U120" s="410"/>
      <c r="V120" s="492" t="str">
        <f>IF(AND('BR3'!$K$2="ACTIVE",'BR3'!H120&gt;0),"Yes",IF(AND('BR2'!$K$2="ACTIVE",'BR2'!H120&gt;0),"Yes",IF(AND('BR1'!$K$2="ACTIVE",'BR1'!H120&gt;0),"Yes",IF(AND('ORIGINAL BUDGET'!$K$2="ACTIVE",'ORIGINAL BUDGET'!H120&gt;0),"Yes",""))))</f>
        <v/>
      </c>
      <c r="W120" s="325"/>
      <c r="X120" s="325" t="str">
        <f>IF(AND('BR3'!$K$2="ACTIVE",'BR3'!J120&gt;0),"Yes",IF(AND('BR2'!$K$2="ACTIVE",'BR2'!J120&gt;0),"Yes",IF(AND('BR1'!$K$2="ACTIVE",'BR1'!J120&gt;0),"Yes",IF(AND('ORIGINAL BUDGET'!$K$2="ACTIVE",'ORIGINAL BUDGET'!J120&gt;0),"Yes",""))))</f>
        <v/>
      </c>
      <c r="Y120" s="325"/>
      <c r="Z120" s="325" t="str">
        <f>IF(AND('BR3'!$K$2="ACTIVE",'BR3'!L120&gt;0),"Yes",IF(AND('BR2'!$K$2="ACTIVE",'BR2'!L120&gt;0),"Yes",IF(AND('BR1'!$K$2="ACTIVE",'BR1'!L120&gt;0),"Yes",IF(AND('ORIGINAL BUDGET'!$K$2="ACTIVE",'ORIGINAL BUDGET'!L120&gt;0),"Yes",""))))</f>
        <v/>
      </c>
      <c r="AA120" s="325"/>
      <c r="AB120" s="325" t="str">
        <f>IF(AND('BR3'!$K$2="ACTIVE",'BR3'!N120&gt;0),"Yes",IF(AND('BR2'!$K$2="ACTIVE",'BR2'!N120&gt;0),"Yes",IF(AND('BR1'!$K$2="ACTIVE",'BR1'!N120&gt;0),"Yes",IF(AND('ORIGINAL BUDGET'!$K$2="ACTIVE",'ORIGINAL BUDGET'!N120&gt;0),"Yes",""))))</f>
        <v/>
      </c>
      <c r="AC120" s="325"/>
      <c r="AD120" s="325" t="str">
        <f>IF(AND('BR3'!$K$2="ACTIVE",'BR3'!P120&gt;0),"Yes",IF(AND('BR2'!$K$2="ACTIVE",'BR2'!P120&gt;0),"Yes",IF(AND('BR1'!$K$2="ACTIVE",'BR1'!P120&gt;0),"Yes",IF(AND('ORIGINAL BUDGET'!$K$2="ACTIVE",'ORIGINAL BUDGET'!P120&gt;0),"Yes",""))))</f>
        <v/>
      </c>
      <c r="AE120" s="325"/>
      <c r="AF120" s="325" t="str">
        <f>IF(AND('BR3'!$K$2="ACTIVE",'BR3'!R120&gt;0),"Yes",IF(AND('BR2'!$K$2="ACTIVE",'BR2'!R120&gt;0),"Yes",IF(AND('BR1'!$K$2="ACTIVE",'BR1'!R120&gt;0),"Yes",IF(AND('ORIGINAL BUDGET'!$K$2="ACTIVE",'ORIGINAL BUDGET'!R120&gt;0),"Yes",""))))</f>
        <v/>
      </c>
      <c r="AG120" s="325"/>
      <c r="AH120" s="493" t="str">
        <f>IF(AND('BR3'!$K$2="ACTIVE",'BR3'!T120&gt;0),"Yes",IF(AND('BR2'!$K$2="ACTIVE",'BR2'!T120&gt;0),"Yes",IF(AND('BR1'!$K$2="ACTIVE",'BR1'!T120&gt;0),"Yes",IF(AND('ORIGINAL BUDGET'!$K$2="ACTIVE",'ORIGINAL BUDGET'!T120&gt;0),"Yes",""))))</f>
        <v/>
      </c>
      <c r="AI120" s="500"/>
      <c r="AK120" s="221"/>
      <c r="AL120" s="221"/>
      <c r="AM120" s="221"/>
      <c r="AN120" s="221"/>
      <c r="AO120" s="221"/>
      <c r="AP120" s="221"/>
      <c r="AQ120" s="221"/>
      <c r="AR120" s="57"/>
      <c r="AU120" s="2"/>
      <c r="AV120" s="2"/>
      <c r="AW120" s="2"/>
      <c r="AX120" s="2"/>
      <c r="AY120" s="1104"/>
    </row>
    <row r="121" spans="1:51" ht="23.25" customHeight="1">
      <c r="A121" s="122">
        <v>4</v>
      </c>
      <c r="B121" s="1726">
        <f>IF($L$2="","",IF($L$2="ORIGINAL",'ORIGINAL BUDGET'!$B121,IF($L$2="BR1",'BR1'!$B121,IF($L$2="BR2",'BR2'!$B121,IF($L$2="BR3",'BR3'!$B121)))))</f>
        <v>0</v>
      </c>
      <c r="C121" s="1727">
        <f>IF($L$2="","",IF($L$2="ORIGINAL",'ORIGINAL BUDGET'!$B121,IF($L$2="BR1",'BR1'!$B121,IF($L$2="BR2",'BR2'!$B121,IF($L$2="BR3",'BR3'!$B121)))))</f>
        <v>0</v>
      </c>
      <c r="D121" s="1727">
        <f>IF($L$2="","",IF($L$2="ORIGINAL",'ORIGINAL BUDGET'!$B121,IF($L$2="BR1",'BR1'!$B121,IF($L$2="BR2",'BR2'!$B121,IF($L$2="BR3",'BR3'!$B121)))))</f>
        <v>0</v>
      </c>
      <c r="E121" s="1728">
        <f>IF($L$2="","",IF($L$2="ORIGINAL",'ORIGINAL BUDGET'!$B121,IF($L$2="BR1",'BR1'!$B121,IF($L$2="BR2",'BR2'!$B121,IF($L$2="BR3",'BR3'!$B121)))))</f>
        <v>0</v>
      </c>
      <c r="F121" s="612"/>
      <c r="G121" s="847" t="str">
        <f t="shared" si="45"/>
        <v/>
      </c>
      <c r="H121" s="810">
        <f t="shared" si="46"/>
        <v>0</v>
      </c>
      <c r="I121" s="840"/>
      <c r="J121" s="810">
        <f t="shared" si="49"/>
        <v>0</v>
      </c>
      <c r="K121" s="842"/>
      <c r="L121" s="810">
        <f t="shared" si="50"/>
        <v>0</v>
      </c>
      <c r="M121" s="842"/>
      <c r="N121" s="810">
        <f t="shared" si="51"/>
        <v>0</v>
      </c>
      <c r="O121" s="842"/>
      <c r="P121" s="810">
        <f t="shared" si="52"/>
        <v>0</v>
      </c>
      <c r="Q121" s="842"/>
      <c r="R121" s="810">
        <f t="shared" si="47"/>
        <v>0</v>
      </c>
      <c r="S121" s="842"/>
      <c r="T121" s="810">
        <f t="shared" si="48"/>
        <v>0</v>
      </c>
      <c r="U121" s="410"/>
      <c r="V121" s="492" t="str">
        <f>IF(AND('BR3'!$K$2="ACTIVE",'BR3'!H121&gt;0),"Yes",IF(AND('BR2'!$K$2="ACTIVE",'BR2'!H121&gt;0),"Yes",IF(AND('BR1'!$K$2="ACTIVE",'BR1'!H121&gt;0),"Yes",IF(AND('ORIGINAL BUDGET'!$K$2="ACTIVE",'ORIGINAL BUDGET'!H121&gt;0),"Yes",""))))</f>
        <v/>
      </c>
      <c r="W121" s="325"/>
      <c r="X121" s="325" t="str">
        <f>IF(AND('BR3'!$K$2="ACTIVE",'BR3'!J121&gt;0),"Yes",IF(AND('BR2'!$K$2="ACTIVE",'BR2'!J121&gt;0),"Yes",IF(AND('BR1'!$K$2="ACTIVE",'BR1'!J121&gt;0),"Yes",IF(AND('ORIGINAL BUDGET'!$K$2="ACTIVE",'ORIGINAL BUDGET'!J121&gt;0),"Yes",""))))</f>
        <v/>
      </c>
      <c r="Y121" s="325"/>
      <c r="Z121" s="325" t="str">
        <f>IF(AND('BR3'!$K$2="ACTIVE",'BR3'!L121&gt;0),"Yes",IF(AND('BR2'!$K$2="ACTIVE",'BR2'!L121&gt;0),"Yes",IF(AND('BR1'!$K$2="ACTIVE",'BR1'!L121&gt;0),"Yes",IF(AND('ORIGINAL BUDGET'!$K$2="ACTIVE",'ORIGINAL BUDGET'!L121&gt;0),"Yes",""))))</f>
        <v/>
      </c>
      <c r="AA121" s="325"/>
      <c r="AB121" s="325" t="str">
        <f>IF(AND('BR3'!$K$2="ACTIVE",'BR3'!N121&gt;0),"Yes",IF(AND('BR2'!$K$2="ACTIVE",'BR2'!N121&gt;0),"Yes",IF(AND('BR1'!$K$2="ACTIVE",'BR1'!N121&gt;0),"Yes",IF(AND('ORIGINAL BUDGET'!$K$2="ACTIVE",'ORIGINAL BUDGET'!N121&gt;0),"Yes",""))))</f>
        <v/>
      </c>
      <c r="AC121" s="325"/>
      <c r="AD121" s="325" t="str">
        <f>IF(AND('BR3'!$K$2="ACTIVE",'BR3'!P121&gt;0),"Yes",IF(AND('BR2'!$K$2="ACTIVE",'BR2'!P121&gt;0),"Yes",IF(AND('BR1'!$K$2="ACTIVE",'BR1'!P121&gt;0),"Yes",IF(AND('ORIGINAL BUDGET'!$K$2="ACTIVE",'ORIGINAL BUDGET'!P121&gt;0),"Yes",""))))</f>
        <v/>
      </c>
      <c r="AE121" s="325"/>
      <c r="AF121" s="325" t="str">
        <f>IF(AND('BR3'!$K$2="ACTIVE",'BR3'!R121&gt;0),"Yes",IF(AND('BR2'!$K$2="ACTIVE",'BR2'!R121&gt;0),"Yes",IF(AND('BR1'!$K$2="ACTIVE",'BR1'!R121&gt;0),"Yes",IF(AND('ORIGINAL BUDGET'!$K$2="ACTIVE",'ORIGINAL BUDGET'!R121&gt;0),"Yes",""))))</f>
        <v/>
      </c>
      <c r="AG121" s="325"/>
      <c r="AH121" s="493" t="str">
        <f>IF(AND('BR3'!$K$2="ACTIVE",'BR3'!T121&gt;0),"Yes",IF(AND('BR2'!$K$2="ACTIVE",'BR2'!T121&gt;0),"Yes",IF(AND('BR1'!$K$2="ACTIVE",'BR1'!T121&gt;0),"Yes",IF(AND('ORIGINAL BUDGET'!$K$2="ACTIVE",'ORIGINAL BUDGET'!T121&gt;0),"Yes",""))))</f>
        <v/>
      </c>
      <c r="AI121" s="500"/>
      <c r="AK121" s="221"/>
      <c r="AL121" s="221"/>
      <c r="AM121" s="221"/>
      <c r="AN121" s="221"/>
      <c r="AO121" s="221"/>
      <c r="AP121" s="221"/>
      <c r="AQ121" s="221"/>
      <c r="AR121" s="57"/>
      <c r="AU121" s="2"/>
      <c r="AV121" s="2"/>
      <c r="AW121" s="2"/>
      <c r="AX121" s="2"/>
      <c r="AY121" s="1104"/>
    </row>
    <row r="122" spans="1:51" ht="23.25" customHeight="1" thickBot="1">
      <c r="A122" s="122">
        <v>5</v>
      </c>
      <c r="B122" s="1726">
        <f>IF($L$2="","",IF($L$2="ORIGINAL",'ORIGINAL BUDGET'!$B122,IF($L$2="BR1",'BR1'!$B122,IF($L$2="BR2",'BR2'!$B122,IF($L$2="BR3",'BR3'!$B122)))))</f>
        <v>0</v>
      </c>
      <c r="C122" s="1727">
        <f>IF($L$2="","",IF($L$2="ORIGINAL",'ORIGINAL BUDGET'!$B122,IF($L$2="BR1",'BR1'!$B122,IF($L$2="BR2",'BR2'!$B122,IF($L$2="BR3",'BR3'!$B122)))))</f>
        <v>0</v>
      </c>
      <c r="D122" s="1727">
        <f>IF($L$2="","",IF($L$2="ORIGINAL",'ORIGINAL BUDGET'!$B122,IF($L$2="BR1",'BR1'!$B122,IF($L$2="BR2",'BR2'!$B122,IF($L$2="BR3",'BR3'!$B122)))))</f>
        <v>0</v>
      </c>
      <c r="E122" s="1728">
        <f>IF($L$2="","",IF($L$2="ORIGINAL",'ORIGINAL BUDGET'!$B122,IF($L$2="BR1",'BR1'!$B122,IF($L$2="BR2",'BR2'!$B122,IF($L$2="BR3",'BR3'!$B122)))))</f>
        <v>0</v>
      </c>
      <c r="F122" s="612"/>
      <c r="G122" s="847" t="str">
        <f t="shared" si="45"/>
        <v/>
      </c>
      <c r="H122" s="810">
        <f t="shared" si="46"/>
        <v>0</v>
      </c>
      <c r="I122" s="840"/>
      <c r="J122" s="810">
        <f t="shared" si="49"/>
        <v>0</v>
      </c>
      <c r="K122" s="842"/>
      <c r="L122" s="810">
        <f t="shared" si="50"/>
        <v>0</v>
      </c>
      <c r="M122" s="842"/>
      <c r="N122" s="810">
        <f t="shared" si="51"/>
        <v>0</v>
      </c>
      <c r="O122" s="842"/>
      <c r="P122" s="810">
        <f t="shared" si="52"/>
        <v>0</v>
      </c>
      <c r="Q122" s="842"/>
      <c r="R122" s="810">
        <f t="shared" si="47"/>
        <v>0</v>
      </c>
      <c r="S122" s="842"/>
      <c r="T122" s="810">
        <f t="shared" si="48"/>
        <v>0</v>
      </c>
      <c r="U122" s="410"/>
      <c r="V122" s="492" t="str">
        <f>IF(AND('BR3'!$K$2="ACTIVE",'BR3'!H122&gt;0),"Yes",IF(AND('BR2'!$K$2="ACTIVE",'BR2'!H122&gt;0),"Yes",IF(AND('BR1'!$K$2="ACTIVE",'BR1'!H122&gt;0),"Yes",IF(AND('ORIGINAL BUDGET'!$K$2="ACTIVE",'ORIGINAL BUDGET'!H122&gt;0),"Yes",""))))</f>
        <v/>
      </c>
      <c r="W122" s="325"/>
      <c r="X122" s="325" t="str">
        <f>IF(AND('BR3'!$K$2="ACTIVE",'BR3'!J122&gt;0),"Yes",IF(AND('BR2'!$K$2="ACTIVE",'BR2'!J122&gt;0),"Yes",IF(AND('BR1'!$K$2="ACTIVE",'BR1'!J122&gt;0),"Yes",IF(AND('ORIGINAL BUDGET'!$K$2="ACTIVE",'ORIGINAL BUDGET'!J122&gt;0),"Yes",""))))</f>
        <v/>
      </c>
      <c r="Y122" s="325"/>
      <c r="Z122" s="325" t="str">
        <f>IF(AND('BR3'!$K$2="ACTIVE",'BR3'!L122&gt;0),"Yes",IF(AND('BR2'!$K$2="ACTIVE",'BR2'!L122&gt;0),"Yes",IF(AND('BR1'!$K$2="ACTIVE",'BR1'!L122&gt;0),"Yes",IF(AND('ORIGINAL BUDGET'!$K$2="ACTIVE",'ORIGINAL BUDGET'!L122&gt;0),"Yes",""))))</f>
        <v/>
      </c>
      <c r="AA122" s="325"/>
      <c r="AB122" s="325" t="str">
        <f>IF(AND('BR3'!$K$2="ACTIVE",'BR3'!N122&gt;0),"Yes",IF(AND('BR2'!$K$2="ACTIVE",'BR2'!N122&gt;0),"Yes",IF(AND('BR1'!$K$2="ACTIVE",'BR1'!N122&gt;0),"Yes",IF(AND('ORIGINAL BUDGET'!$K$2="ACTIVE",'ORIGINAL BUDGET'!N122&gt;0),"Yes",""))))</f>
        <v/>
      </c>
      <c r="AC122" s="325"/>
      <c r="AD122" s="325" t="str">
        <f>IF(AND('BR3'!$K$2="ACTIVE",'BR3'!P122&gt;0),"Yes",IF(AND('BR2'!$K$2="ACTIVE",'BR2'!P122&gt;0),"Yes",IF(AND('BR1'!$K$2="ACTIVE",'BR1'!P122&gt;0),"Yes",IF(AND('ORIGINAL BUDGET'!$K$2="ACTIVE",'ORIGINAL BUDGET'!P122&gt;0),"Yes",""))))</f>
        <v/>
      </c>
      <c r="AE122" s="325"/>
      <c r="AF122" s="325" t="str">
        <f>IF(AND('BR3'!$K$2="ACTIVE",'BR3'!R122&gt;0),"Yes",IF(AND('BR2'!$K$2="ACTIVE",'BR2'!R122&gt;0),"Yes",IF(AND('BR1'!$K$2="ACTIVE",'BR1'!R122&gt;0),"Yes",IF(AND('ORIGINAL BUDGET'!$K$2="ACTIVE",'ORIGINAL BUDGET'!R122&gt;0),"Yes",""))))</f>
        <v/>
      </c>
      <c r="AG122" s="325"/>
      <c r="AH122" s="493" t="str">
        <f>IF(AND('BR3'!$K$2="ACTIVE",'BR3'!T122&gt;0),"Yes",IF(AND('BR2'!$K$2="ACTIVE",'BR2'!T122&gt;0),"Yes",IF(AND('BR1'!$K$2="ACTIVE",'BR1'!T122&gt;0),"Yes",IF(AND('ORIGINAL BUDGET'!$K$2="ACTIVE",'ORIGINAL BUDGET'!T122&gt;0),"Yes",""))))</f>
        <v/>
      </c>
      <c r="AI122" s="500"/>
      <c r="AK122" s="221"/>
      <c r="AL122" s="221"/>
      <c r="AM122" s="221"/>
      <c r="AN122" s="221"/>
      <c r="AO122" s="221"/>
      <c r="AP122" s="221"/>
      <c r="AQ122" s="221"/>
      <c r="AR122" s="57"/>
      <c r="AU122" s="2"/>
      <c r="AV122" s="2"/>
      <c r="AW122" s="2"/>
      <c r="AX122" s="2"/>
      <c r="AY122" s="1104"/>
    </row>
    <row r="123" spans="1:51" ht="23.25" hidden="1" customHeight="1">
      <c r="A123" s="122">
        <v>6</v>
      </c>
      <c r="B123" s="1726">
        <f>IF($L$2="","",IF($L$2="ORIGINAL",'ORIGINAL BUDGET'!$B123,IF($L$2="BR1",'BR1'!$B123,IF($L$2="BR2",'BR2'!$B123,IF($L$2="BR3",'BR3'!$B123)))))</f>
        <v>0</v>
      </c>
      <c r="C123" s="1727">
        <f>IF($L$2="","",IF($L$2="ORIGINAL",'ORIGINAL BUDGET'!$B123,IF($L$2="BR1",'BR1'!$B123,IF($L$2="BR2",'BR2'!$B123,IF($L$2="BR3",'BR3'!$B123)))))</f>
        <v>0</v>
      </c>
      <c r="D123" s="1727">
        <f>IF($L$2="","",IF($L$2="ORIGINAL",'ORIGINAL BUDGET'!$B123,IF($L$2="BR1",'BR1'!$B123,IF($L$2="BR2",'BR2'!$B123,IF($L$2="BR3",'BR3'!$B123)))))</f>
        <v>0</v>
      </c>
      <c r="E123" s="1728">
        <f>IF($L$2="","",IF($L$2="ORIGINAL",'ORIGINAL BUDGET'!$B123,IF($L$2="BR1",'BR1'!$B123,IF($L$2="BR2",'BR2'!$B123,IF($L$2="BR3",'BR3'!$B123)))))</f>
        <v>0</v>
      </c>
      <c r="F123" s="612"/>
      <c r="G123" s="847" t="str">
        <f t="shared" si="45"/>
        <v/>
      </c>
      <c r="H123" s="810">
        <f t="shared" si="46"/>
        <v>0</v>
      </c>
      <c r="I123" s="840"/>
      <c r="J123" s="810">
        <f t="shared" si="49"/>
        <v>0</v>
      </c>
      <c r="K123" s="842"/>
      <c r="L123" s="810">
        <f t="shared" si="50"/>
        <v>0</v>
      </c>
      <c r="M123" s="842"/>
      <c r="N123" s="810">
        <f t="shared" si="51"/>
        <v>0</v>
      </c>
      <c r="O123" s="842"/>
      <c r="P123" s="810">
        <f t="shared" si="52"/>
        <v>0</v>
      </c>
      <c r="Q123" s="842"/>
      <c r="R123" s="810">
        <f t="shared" si="47"/>
        <v>0</v>
      </c>
      <c r="S123" s="842"/>
      <c r="T123" s="810">
        <f t="shared" si="48"/>
        <v>0</v>
      </c>
      <c r="U123" s="410"/>
      <c r="V123" s="492" t="str">
        <f>IF(AND('BR3'!$K$2="ACTIVE",'BR3'!H123&gt;0),"Yes",IF(AND('BR2'!$K$2="ACTIVE",'BR2'!H123&gt;0),"Yes",IF(AND('BR1'!$K$2="ACTIVE",'BR1'!H123&gt;0),"Yes",IF(AND('ORIGINAL BUDGET'!$K$2="ACTIVE",'ORIGINAL BUDGET'!H123&gt;0),"Yes",""))))</f>
        <v/>
      </c>
      <c r="W123" s="325"/>
      <c r="X123" s="325" t="str">
        <f>IF(AND('BR3'!$K$2="ACTIVE",'BR3'!J123&gt;0),"Yes",IF(AND('BR2'!$K$2="ACTIVE",'BR2'!J123&gt;0),"Yes",IF(AND('BR1'!$K$2="ACTIVE",'BR1'!J123&gt;0),"Yes",IF(AND('ORIGINAL BUDGET'!$K$2="ACTIVE",'ORIGINAL BUDGET'!J123&gt;0),"Yes",""))))</f>
        <v/>
      </c>
      <c r="Y123" s="325"/>
      <c r="Z123" s="325" t="str">
        <f>IF(AND('BR3'!$K$2="ACTIVE",'BR3'!L123&gt;0),"Yes",IF(AND('BR2'!$K$2="ACTIVE",'BR2'!L123&gt;0),"Yes",IF(AND('BR1'!$K$2="ACTIVE",'BR1'!L123&gt;0),"Yes",IF(AND('ORIGINAL BUDGET'!$K$2="ACTIVE",'ORIGINAL BUDGET'!L123&gt;0),"Yes",""))))</f>
        <v/>
      </c>
      <c r="AA123" s="325"/>
      <c r="AB123" s="325" t="str">
        <f>IF(AND('BR3'!$K$2="ACTIVE",'BR3'!N123&gt;0),"Yes",IF(AND('BR2'!$K$2="ACTIVE",'BR2'!N123&gt;0),"Yes",IF(AND('BR1'!$K$2="ACTIVE",'BR1'!N123&gt;0),"Yes",IF(AND('ORIGINAL BUDGET'!$K$2="ACTIVE",'ORIGINAL BUDGET'!N123&gt;0),"Yes",""))))</f>
        <v/>
      </c>
      <c r="AC123" s="325"/>
      <c r="AD123" s="325" t="str">
        <f>IF(AND('BR3'!$K$2="ACTIVE",'BR3'!P123&gt;0),"Yes",IF(AND('BR2'!$K$2="ACTIVE",'BR2'!P123&gt;0),"Yes",IF(AND('BR1'!$K$2="ACTIVE",'BR1'!P123&gt;0),"Yes",IF(AND('ORIGINAL BUDGET'!$K$2="ACTIVE",'ORIGINAL BUDGET'!P123&gt;0),"Yes",""))))</f>
        <v/>
      </c>
      <c r="AE123" s="325"/>
      <c r="AF123" s="325" t="str">
        <f>IF(AND('BR3'!$K$2="ACTIVE",'BR3'!R123&gt;0),"Yes",IF(AND('BR2'!$K$2="ACTIVE",'BR2'!R123&gt;0),"Yes",IF(AND('BR1'!$K$2="ACTIVE",'BR1'!R123&gt;0),"Yes",IF(AND('ORIGINAL BUDGET'!$K$2="ACTIVE",'ORIGINAL BUDGET'!R123&gt;0),"Yes",""))))</f>
        <v/>
      </c>
      <c r="AG123" s="325"/>
      <c r="AH123" s="493" t="str">
        <f>IF(AND('BR3'!$K$2="ACTIVE",'BR3'!T123&gt;0),"Yes",IF(AND('BR2'!$K$2="ACTIVE",'BR2'!T123&gt;0),"Yes",IF(AND('BR1'!$K$2="ACTIVE",'BR1'!T123&gt;0),"Yes",IF(AND('ORIGINAL BUDGET'!$K$2="ACTIVE",'ORIGINAL BUDGET'!T123&gt;0),"Yes",""))))</f>
        <v/>
      </c>
      <c r="AI123" s="500"/>
      <c r="AK123" s="221"/>
      <c r="AL123" s="221"/>
      <c r="AM123" s="221"/>
      <c r="AN123" s="221"/>
      <c r="AO123" s="221"/>
      <c r="AP123" s="221"/>
      <c r="AQ123" s="221"/>
      <c r="AR123" s="57"/>
      <c r="AU123" s="2"/>
      <c r="AV123" s="2"/>
      <c r="AW123" s="2"/>
      <c r="AX123" s="2"/>
      <c r="AY123" s="1104"/>
    </row>
    <row r="124" spans="1:51" ht="23.25" hidden="1" customHeight="1">
      <c r="A124" s="122">
        <v>7</v>
      </c>
      <c r="B124" s="1726">
        <f>IF($L$2="","",IF($L$2="ORIGINAL",'ORIGINAL BUDGET'!$B124,IF($L$2="BR1",'BR1'!$B124,IF($L$2="BR2",'BR2'!$B124,IF($L$2="BR3",'BR3'!$B124)))))</f>
        <v>0</v>
      </c>
      <c r="C124" s="1727">
        <f>IF($L$2="","",IF($L$2="ORIGINAL",'ORIGINAL BUDGET'!$B124,IF($L$2="BR1",'BR1'!$B124,IF($L$2="BR2",'BR2'!$B124,IF($L$2="BR3",'BR3'!$B124)))))</f>
        <v>0</v>
      </c>
      <c r="D124" s="1727">
        <f>IF($L$2="","",IF($L$2="ORIGINAL",'ORIGINAL BUDGET'!$B124,IF($L$2="BR1",'BR1'!$B124,IF($L$2="BR2",'BR2'!$B124,IF($L$2="BR3",'BR3'!$B124)))))</f>
        <v>0</v>
      </c>
      <c r="E124" s="1728">
        <f>IF($L$2="","",IF($L$2="ORIGINAL",'ORIGINAL BUDGET'!$B124,IF($L$2="BR1",'BR1'!$B124,IF($L$2="BR2",'BR2'!$B124,IF($L$2="BR3",'BR3'!$B124)))))</f>
        <v>0</v>
      </c>
      <c r="F124" s="612"/>
      <c r="G124" s="847" t="str">
        <f t="shared" si="45"/>
        <v/>
      </c>
      <c r="H124" s="810">
        <f t="shared" si="46"/>
        <v>0</v>
      </c>
      <c r="I124" s="840"/>
      <c r="J124" s="810">
        <f t="shared" si="49"/>
        <v>0</v>
      </c>
      <c r="K124" s="843"/>
      <c r="L124" s="810">
        <f t="shared" si="50"/>
        <v>0</v>
      </c>
      <c r="M124" s="843"/>
      <c r="N124" s="810">
        <f t="shared" si="51"/>
        <v>0</v>
      </c>
      <c r="O124" s="843"/>
      <c r="P124" s="810">
        <f t="shared" si="52"/>
        <v>0</v>
      </c>
      <c r="Q124" s="843"/>
      <c r="R124" s="810">
        <f t="shared" si="47"/>
        <v>0</v>
      </c>
      <c r="S124" s="843"/>
      <c r="T124" s="810">
        <f t="shared" si="48"/>
        <v>0</v>
      </c>
      <c r="U124" s="410"/>
      <c r="V124" s="492" t="str">
        <f>IF(AND('BR3'!$K$2="ACTIVE",'BR3'!H124&gt;0),"Yes",IF(AND('BR2'!$K$2="ACTIVE",'BR2'!H124&gt;0),"Yes",IF(AND('BR1'!$K$2="ACTIVE",'BR1'!H124&gt;0),"Yes",IF(AND('ORIGINAL BUDGET'!$K$2="ACTIVE",'ORIGINAL BUDGET'!H124&gt;0),"Yes",""))))</f>
        <v/>
      </c>
      <c r="W124" s="325"/>
      <c r="X124" s="325" t="str">
        <f>IF(AND('BR3'!$K$2="ACTIVE",'BR3'!J124&gt;0),"Yes",IF(AND('BR2'!$K$2="ACTIVE",'BR2'!J124&gt;0),"Yes",IF(AND('BR1'!$K$2="ACTIVE",'BR1'!J124&gt;0),"Yes",IF(AND('ORIGINAL BUDGET'!$K$2="ACTIVE",'ORIGINAL BUDGET'!J124&gt;0),"Yes",""))))</f>
        <v/>
      </c>
      <c r="Y124" s="325"/>
      <c r="Z124" s="325" t="str">
        <f>IF(AND('BR3'!$K$2="ACTIVE",'BR3'!L124&gt;0),"Yes",IF(AND('BR2'!$K$2="ACTIVE",'BR2'!L124&gt;0),"Yes",IF(AND('BR1'!$K$2="ACTIVE",'BR1'!L124&gt;0),"Yes",IF(AND('ORIGINAL BUDGET'!$K$2="ACTIVE",'ORIGINAL BUDGET'!L124&gt;0),"Yes",""))))</f>
        <v/>
      </c>
      <c r="AA124" s="325"/>
      <c r="AB124" s="325" t="str">
        <f>IF(AND('BR3'!$K$2="ACTIVE",'BR3'!N124&gt;0),"Yes",IF(AND('BR2'!$K$2="ACTIVE",'BR2'!N124&gt;0),"Yes",IF(AND('BR1'!$K$2="ACTIVE",'BR1'!N124&gt;0),"Yes",IF(AND('ORIGINAL BUDGET'!$K$2="ACTIVE",'ORIGINAL BUDGET'!N124&gt;0),"Yes",""))))</f>
        <v/>
      </c>
      <c r="AC124" s="325"/>
      <c r="AD124" s="325" t="str">
        <f>IF(AND('BR3'!$K$2="ACTIVE",'BR3'!P124&gt;0),"Yes",IF(AND('BR2'!$K$2="ACTIVE",'BR2'!P124&gt;0),"Yes",IF(AND('BR1'!$K$2="ACTIVE",'BR1'!P124&gt;0),"Yes",IF(AND('ORIGINAL BUDGET'!$K$2="ACTIVE",'ORIGINAL BUDGET'!P124&gt;0),"Yes",""))))</f>
        <v/>
      </c>
      <c r="AE124" s="325"/>
      <c r="AF124" s="325" t="str">
        <f>IF(AND('BR3'!$K$2="ACTIVE",'BR3'!R124&gt;0),"Yes",IF(AND('BR2'!$K$2="ACTIVE",'BR2'!R124&gt;0),"Yes",IF(AND('BR1'!$K$2="ACTIVE",'BR1'!R124&gt;0),"Yes",IF(AND('ORIGINAL BUDGET'!$K$2="ACTIVE",'ORIGINAL BUDGET'!R124&gt;0),"Yes",""))))</f>
        <v/>
      </c>
      <c r="AG124" s="325"/>
      <c r="AH124" s="493" t="str">
        <f>IF(AND('BR3'!$K$2="ACTIVE",'BR3'!T124&gt;0),"Yes",IF(AND('BR2'!$K$2="ACTIVE",'BR2'!T124&gt;0),"Yes",IF(AND('BR1'!$K$2="ACTIVE",'BR1'!T124&gt;0),"Yes",IF(AND('ORIGINAL BUDGET'!$K$2="ACTIVE",'ORIGINAL BUDGET'!T124&gt;0),"Yes",""))))</f>
        <v/>
      </c>
      <c r="AI124" s="500"/>
      <c r="AK124" s="221"/>
      <c r="AL124" s="221"/>
      <c r="AM124" s="221"/>
      <c r="AN124" s="221"/>
      <c r="AO124" s="221"/>
      <c r="AP124" s="221"/>
      <c r="AQ124" s="221"/>
      <c r="AR124" s="57"/>
      <c r="AU124" s="2"/>
      <c r="AV124" s="2"/>
      <c r="AW124" s="2"/>
      <c r="AX124" s="2"/>
      <c r="AY124" s="1104"/>
    </row>
    <row r="125" spans="1:51" ht="23.25" hidden="1" customHeight="1">
      <c r="A125" s="122">
        <v>8</v>
      </c>
      <c r="B125" s="1726">
        <f>IF($L$2="","",IF($L$2="ORIGINAL",'ORIGINAL BUDGET'!$B125,IF($L$2="BR1",'BR1'!$B125,IF($L$2="BR2",'BR2'!$B125,IF($L$2="BR3",'BR3'!$B125)))))</f>
        <v>0</v>
      </c>
      <c r="C125" s="1727">
        <f>IF($L$2="","",IF($L$2="ORIGINAL",'ORIGINAL BUDGET'!$B125,IF($L$2="BR1",'BR1'!$B125,IF($L$2="BR2",'BR2'!$B125,IF($L$2="BR3",'BR3'!$B125)))))</f>
        <v>0</v>
      </c>
      <c r="D125" s="1727">
        <f>IF($L$2="","",IF($L$2="ORIGINAL",'ORIGINAL BUDGET'!$B125,IF($L$2="BR1",'BR1'!$B125,IF($L$2="BR2",'BR2'!$B125,IF($L$2="BR3",'BR3'!$B125)))))</f>
        <v>0</v>
      </c>
      <c r="E125" s="1727">
        <f>IF($L$2="","",IF($L$2="ORIGINAL",'ORIGINAL BUDGET'!$B125,IF($L$2="BR1",'BR1'!$B125,IF($L$2="BR2",'BR2'!$B125,IF($L$2="BR3",'BR3'!$B125)))))</f>
        <v>0</v>
      </c>
      <c r="F125" s="612"/>
      <c r="G125" s="847" t="str">
        <f t="shared" si="45"/>
        <v/>
      </c>
      <c r="H125" s="810">
        <f t="shared" si="46"/>
        <v>0</v>
      </c>
      <c r="I125" s="840"/>
      <c r="J125" s="810">
        <f t="shared" si="49"/>
        <v>0</v>
      </c>
      <c r="K125" s="843"/>
      <c r="L125" s="810">
        <f t="shared" si="50"/>
        <v>0</v>
      </c>
      <c r="M125" s="843"/>
      <c r="N125" s="810">
        <f t="shared" si="51"/>
        <v>0</v>
      </c>
      <c r="O125" s="843"/>
      <c r="P125" s="810">
        <f t="shared" si="52"/>
        <v>0</v>
      </c>
      <c r="Q125" s="843"/>
      <c r="R125" s="810">
        <f t="shared" si="47"/>
        <v>0</v>
      </c>
      <c r="S125" s="843"/>
      <c r="T125" s="810">
        <f t="shared" si="48"/>
        <v>0</v>
      </c>
      <c r="U125" s="410"/>
      <c r="V125" s="492" t="str">
        <f>IF(AND('BR3'!$K$2="ACTIVE",'BR3'!H125&gt;0),"Yes",IF(AND('BR2'!$K$2="ACTIVE",'BR2'!H125&gt;0),"Yes",IF(AND('BR1'!$K$2="ACTIVE",'BR1'!H125&gt;0),"Yes",IF(AND('ORIGINAL BUDGET'!$K$2="ACTIVE",'ORIGINAL BUDGET'!H125&gt;0),"Yes",""))))</f>
        <v/>
      </c>
      <c r="W125" s="325"/>
      <c r="X125" s="325" t="str">
        <f>IF(AND('BR3'!$K$2="ACTIVE",'BR3'!J125&gt;0),"Yes",IF(AND('BR2'!$K$2="ACTIVE",'BR2'!J125&gt;0),"Yes",IF(AND('BR1'!$K$2="ACTIVE",'BR1'!J125&gt;0),"Yes",IF(AND('ORIGINAL BUDGET'!$K$2="ACTIVE",'ORIGINAL BUDGET'!J125&gt;0),"Yes",""))))</f>
        <v/>
      </c>
      <c r="Y125" s="325"/>
      <c r="Z125" s="325" t="str">
        <f>IF(AND('BR3'!$K$2="ACTIVE",'BR3'!L125&gt;0),"Yes",IF(AND('BR2'!$K$2="ACTIVE",'BR2'!L125&gt;0),"Yes",IF(AND('BR1'!$K$2="ACTIVE",'BR1'!L125&gt;0),"Yes",IF(AND('ORIGINAL BUDGET'!$K$2="ACTIVE",'ORIGINAL BUDGET'!L125&gt;0),"Yes",""))))</f>
        <v/>
      </c>
      <c r="AA125" s="325"/>
      <c r="AB125" s="325" t="str">
        <f>IF(AND('BR3'!$K$2="ACTIVE",'BR3'!N125&gt;0),"Yes",IF(AND('BR2'!$K$2="ACTIVE",'BR2'!N125&gt;0),"Yes",IF(AND('BR1'!$K$2="ACTIVE",'BR1'!N125&gt;0),"Yes",IF(AND('ORIGINAL BUDGET'!$K$2="ACTIVE",'ORIGINAL BUDGET'!N125&gt;0),"Yes",""))))</f>
        <v/>
      </c>
      <c r="AC125" s="325"/>
      <c r="AD125" s="325" t="str">
        <f>IF(AND('BR3'!$K$2="ACTIVE",'BR3'!P125&gt;0),"Yes",IF(AND('BR2'!$K$2="ACTIVE",'BR2'!P125&gt;0),"Yes",IF(AND('BR1'!$K$2="ACTIVE",'BR1'!P125&gt;0),"Yes",IF(AND('ORIGINAL BUDGET'!$K$2="ACTIVE",'ORIGINAL BUDGET'!P125&gt;0),"Yes",""))))</f>
        <v/>
      </c>
      <c r="AE125" s="325"/>
      <c r="AF125" s="325" t="str">
        <f>IF(AND('BR3'!$K$2="ACTIVE",'BR3'!R125&gt;0),"Yes",IF(AND('BR2'!$K$2="ACTIVE",'BR2'!R125&gt;0),"Yes",IF(AND('BR1'!$K$2="ACTIVE",'BR1'!R125&gt;0),"Yes",IF(AND('ORIGINAL BUDGET'!$K$2="ACTIVE",'ORIGINAL BUDGET'!R125&gt;0),"Yes",""))))</f>
        <v/>
      </c>
      <c r="AG125" s="325"/>
      <c r="AH125" s="493" t="str">
        <f>IF(AND('BR3'!$K$2="ACTIVE",'BR3'!T125&gt;0),"Yes",IF(AND('BR2'!$K$2="ACTIVE",'BR2'!T125&gt;0),"Yes",IF(AND('BR1'!$K$2="ACTIVE",'BR1'!T125&gt;0),"Yes",IF(AND('ORIGINAL BUDGET'!$K$2="ACTIVE",'ORIGINAL BUDGET'!T125&gt;0),"Yes",""))))</f>
        <v/>
      </c>
      <c r="AI125" s="500"/>
      <c r="AK125" s="221"/>
      <c r="AL125" s="221"/>
      <c r="AM125" s="221"/>
      <c r="AN125" s="221"/>
      <c r="AO125" s="221"/>
      <c r="AP125" s="221"/>
      <c r="AQ125" s="221"/>
      <c r="AR125" s="57"/>
      <c r="AU125" s="2"/>
      <c r="AV125" s="2"/>
      <c r="AW125" s="2"/>
      <c r="AX125" s="2"/>
      <c r="AY125" s="1104"/>
    </row>
    <row r="126" spans="1:51" ht="23.25" hidden="1" customHeight="1">
      <c r="A126" s="122">
        <v>9</v>
      </c>
      <c r="B126" s="1726">
        <f>IF($L$2="","",IF($L$2="ORIGINAL",'ORIGINAL BUDGET'!$B126,IF($L$2="BR1",'BR1'!$B126,IF($L$2="BR2",'BR2'!$B126,IF($L$2="BR3",'BR3'!$B126)))))</f>
        <v>0</v>
      </c>
      <c r="C126" s="1727">
        <f>IF($L$2="","",IF($L$2="ORIGINAL",'ORIGINAL BUDGET'!$B126,IF($L$2="BR1",'BR1'!$B126,IF($L$2="BR2",'BR2'!$B126,IF($L$2="BR3",'BR3'!$B126)))))</f>
        <v>0</v>
      </c>
      <c r="D126" s="1727">
        <f>IF($L$2="","",IF($L$2="ORIGINAL",'ORIGINAL BUDGET'!$B126,IF($L$2="BR1",'BR1'!$B126,IF($L$2="BR2",'BR2'!$B126,IF($L$2="BR3",'BR3'!$B126)))))</f>
        <v>0</v>
      </c>
      <c r="E126" s="1727">
        <f>IF($L$2="","",IF($L$2="ORIGINAL",'ORIGINAL BUDGET'!$B126,IF($L$2="BR1",'BR1'!$B126,IF($L$2="BR2",'BR2'!$B126,IF($L$2="BR3",'BR3'!$B126)))))</f>
        <v>0</v>
      </c>
      <c r="F126" s="612"/>
      <c r="G126" s="847" t="str">
        <f t="shared" si="45"/>
        <v/>
      </c>
      <c r="H126" s="810">
        <f t="shared" si="46"/>
        <v>0</v>
      </c>
      <c r="I126" s="840"/>
      <c r="J126" s="810">
        <f t="shared" si="49"/>
        <v>0</v>
      </c>
      <c r="K126" s="843"/>
      <c r="L126" s="810">
        <f t="shared" si="50"/>
        <v>0</v>
      </c>
      <c r="M126" s="843"/>
      <c r="N126" s="810">
        <f t="shared" si="51"/>
        <v>0</v>
      </c>
      <c r="O126" s="843"/>
      <c r="P126" s="810">
        <f t="shared" si="52"/>
        <v>0</v>
      </c>
      <c r="Q126" s="843"/>
      <c r="R126" s="810">
        <f t="shared" si="47"/>
        <v>0</v>
      </c>
      <c r="S126" s="843"/>
      <c r="T126" s="810">
        <f t="shared" si="48"/>
        <v>0</v>
      </c>
      <c r="U126" s="410"/>
      <c r="V126" s="492" t="str">
        <f>IF(AND('BR3'!$K$2="ACTIVE",'BR3'!H126&gt;0),"Yes",IF(AND('BR2'!$K$2="ACTIVE",'BR2'!H126&gt;0),"Yes",IF(AND('BR1'!$K$2="ACTIVE",'BR1'!H126&gt;0),"Yes",IF(AND('ORIGINAL BUDGET'!$K$2="ACTIVE",'ORIGINAL BUDGET'!H126&gt;0),"Yes",""))))</f>
        <v/>
      </c>
      <c r="W126" s="325"/>
      <c r="X126" s="325" t="str">
        <f>IF(AND('BR3'!$K$2="ACTIVE",'BR3'!J126&gt;0),"Yes",IF(AND('BR2'!$K$2="ACTIVE",'BR2'!J126&gt;0),"Yes",IF(AND('BR1'!$K$2="ACTIVE",'BR1'!J126&gt;0),"Yes",IF(AND('ORIGINAL BUDGET'!$K$2="ACTIVE",'ORIGINAL BUDGET'!J126&gt;0),"Yes",""))))</f>
        <v/>
      </c>
      <c r="Y126" s="325"/>
      <c r="Z126" s="325" t="str">
        <f>IF(AND('BR3'!$K$2="ACTIVE",'BR3'!L126&gt;0),"Yes",IF(AND('BR2'!$K$2="ACTIVE",'BR2'!L126&gt;0),"Yes",IF(AND('BR1'!$K$2="ACTIVE",'BR1'!L126&gt;0),"Yes",IF(AND('ORIGINAL BUDGET'!$K$2="ACTIVE",'ORIGINAL BUDGET'!L126&gt;0),"Yes",""))))</f>
        <v/>
      </c>
      <c r="AA126" s="325"/>
      <c r="AB126" s="325" t="str">
        <f>IF(AND('BR3'!$K$2="ACTIVE",'BR3'!N126&gt;0),"Yes",IF(AND('BR2'!$K$2="ACTIVE",'BR2'!N126&gt;0),"Yes",IF(AND('BR1'!$K$2="ACTIVE",'BR1'!N126&gt;0),"Yes",IF(AND('ORIGINAL BUDGET'!$K$2="ACTIVE",'ORIGINAL BUDGET'!N126&gt;0),"Yes",""))))</f>
        <v/>
      </c>
      <c r="AC126" s="325"/>
      <c r="AD126" s="325" t="str">
        <f>IF(AND('BR3'!$K$2="ACTIVE",'BR3'!P126&gt;0),"Yes",IF(AND('BR2'!$K$2="ACTIVE",'BR2'!P126&gt;0),"Yes",IF(AND('BR1'!$K$2="ACTIVE",'BR1'!P126&gt;0),"Yes",IF(AND('ORIGINAL BUDGET'!$K$2="ACTIVE",'ORIGINAL BUDGET'!P126&gt;0),"Yes",""))))</f>
        <v/>
      </c>
      <c r="AE126" s="325"/>
      <c r="AF126" s="325" t="str">
        <f>IF(AND('BR3'!$K$2="ACTIVE",'BR3'!R126&gt;0),"Yes",IF(AND('BR2'!$K$2="ACTIVE",'BR2'!R126&gt;0),"Yes",IF(AND('BR1'!$K$2="ACTIVE",'BR1'!R126&gt;0),"Yes",IF(AND('ORIGINAL BUDGET'!$K$2="ACTIVE",'ORIGINAL BUDGET'!R126&gt;0),"Yes",""))))</f>
        <v/>
      </c>
      <c r="AG126" s="325"/>
      <c r="AH126" s="493" t="str">
        <f>IF(AND('BR3'!$K$2="ACTIVE",'BR3'!T126&gt;0),"Yes",IF(AND('BR2'!$K$2="ACTIVE",'BR2'!T126&gt;0),"Yes",IF(AND('BR1'!$K$2="ACTIVE",'BR1'!T126&gt;0),"Yes",IF(AND('ORIGINAL BUDGET'!$K$2="ACTIVE",'ORIGINAL BUDGET'!T126&gt;0),"Yes",""))))</f>
        <v/>
      </c>
      <c r="AI126" s="500"/>
      <c r="AK126" s="221"/>
      <c r="AL126" s="221"/>
      <c r="AM126" s="221"/>
      <c r="AN126" s="221"/>
      <c r="AO126" s="221"/>
      <c r="AP126" s="221"/>
      <c r="AQ126" s="221"/>
      <c r="AR126" s="57"/>
      <c r="AU126" s="2"/>
      <c r="AV126" s="2"/>
      <c r="AW126" s="2"/>
      <c r="AX126" s="2"/>
      <c r="AY126" s="1104"/>
    </row>
    <row r="127" spans="1:51" ht="23.25" hidden="1" customHeight="1">
      <c r="A127" s="122">
        <v>10</v>
      </c>
      <c r="B127" s="1726">
        <f>IF($L$2="","",IF($L$2="ORIGINAL",'ORIGINAL BUDGET'!$B127,IF($L$2="BR1",'BR1'!$B127,IF($L$2="BR2",'BR2'!$B127,IF($L$2="BR3",'BR3'!$B127)))))</f>
        <v>0</v>
      </c>
      <c r="C127" s="1727">
        <f>IF($L$2="","",IF($L$2="ORIGINAL",'ORIGINAL BUDGET'!$B127,IF($L$2="BR1",'BR1'!$B127,IF($L$2="BR2",'BR2'!$B127,IF($L$2="BR3",'BR3'!$B127)))))</f>
        <v>0</v>
      </c>
      <c r="D127" s="1727">
        <f>IF($L$2="","",IF($L$2="ORIGINAL",'ORIGINAL BUDGET'!$B127,IF($L$2="BR1",'BR1'!$B127,IF($L$2="BR2",'BR2'!$B127,IF($L$2="BR3",'BR3'!$B127)))))</f>
        <v>0</v>
      </c>
      <c r="E127" s="1727">
        <f>IF($L$2="","",IF($L$2="ORIGINAL",'ORIGINAL BUDGET'!$B127,IF($L$2="BR1",'BR1'!$B127,IF($L$2="BR2",'BR2'!$B127,IF($L$2="BR3",'BR3'!$B127)))))</f>
        <v>0</v>
      </c>
      <c r="F127" s="612"/>
      <c r="G127" s="847" t="str">
        <f t="shared" si="45"/>
        <v/>
      </c>
      <c r="H127" s="810">
        <f t="shared" si="46"/>
        <v>0</v>
      </c>
      <c r="I127" s="840"/>
      <c r="J127" s="810">
        <f t="shared" si="49"/>
        <v>0</v>
      </c>
      <c r="K127" s="843"/>
      <c r="L127" s="810">
        <f t="shared" si="50"/>
        <v>0</v>
      </c>
      <c r="M127" s="843"/>
      <c r="N127" s="810">
        <f t="shared" si="51"/>
        <v>0</v>
      </c>
      <c r="O127" s="843"/>
      <c r="P127" s="810">
        <f t="shared" si="52"/>
        <v>0</v>
      </c>
      <c r="Q127" s="843"/>
      <c r="R127" s="810">
        <f t="shared" si="47"/>
        <v>0</v>
      </c>
      <c r="S127" s="843"/>
      <c r="T127" s="810">
        <f t="shared" si="48"/>
        <v>0</v>
      </c>
      <c r="U127" s="410"/>
      <c r="V127" s="492" t="str">
        <f>IF(AND('BR3'!$K$2="ACTIVE",'BR3'!H127&gt;0),"Yes",IF(AND('BR2'!$K$2="ACTIVE",'BR2'!H127&gt;0),"Yes",IF(AND('BR1'!$K$2="ACTIVE",'BR1'!H127&gt;0),"Yes",IF(AND('ORIGINAL BUDGET'!$K$2="ACTIVE",'ORIGINAL BUDGET'!H127&gt;0),"Yes",""))))</f>
        <v/>
      </c>
      <c r="W127" s="325"/>
      <c r="X127" s="325" t="str">
        <f>IF(AND('BR3'!$K$2="ACTIVE",'BR3'!J127&gt;0),"Yes",IF(AND('BR2'!$K$2="ACTIVE",'BR2'!J127&gt;0),"Yes",IF(AND('BR1'!$K$2="ACTIVE",'BR1'!J127&gt;0),"Yes",IF(AND('ORIGINAL BUDGET'!$K$2="ACTIVE",'ORIGINAL BUDGET'!J127&gt;0),"Yes",""))))</f>
        <v/>
      </c>
      <c r="Y127" s="325"/>
      <c r="Z127" s="325" t="str">
        <f>IF(AND('BR3'!$K$2="ACTIVE",'BR3'!L127&gt;0),"Yes",IF(AND('BR2'!$K$2="ACTIVE",'BR2'!L127&gt;0),"Yes",IF(AND('BR1'!$K$2="ACTIVE",'BR1'!L127&gt;0),"Yes",IF(AND('ORIGINAL BUDGET'!$K$2="ACTIVE",'ORIGINAL BUDGET'!L127&gt;0),"Yes",""))))</f>
        <v/>
      </c>
      <c r="AA127" s="325"/>
      <c r="AB127" s="325" t="str">
        <f>IF(AND('BR3'!$K$2="ACTIVE",'BR3'!N127&gt;0),"Yes",IF(AND('BR2'!$K$2="ACTIVE",'BR2'!N127&gt;0),"Yes",IF(AND('BR1'!$K$2="ACTIVE",'BR1'!N127&gt;0),"Yes",IF(AND('ORIGINAL BUDGET'!$K$2="ACTIVE",'ORIGINAL BUDGET'!N127&gt;0),"Yes",""))))</f>
        <v/>
      </c>
      <c r="AC127" s="325"/>
      <c r="AD127" s="325" t="str">
        <f>IF(AND('BR3'!$K$2="ACTIVE",'BR3'!P127&gt;0),"Yes",IF(AND('BR2'!$K$2="ACTIVE",'BR2'!P127&gt;0),"Yes",IF(AND('BR1'!$K$2="ACTIVE",'BR1'!P127&gt;0),"Yes",IF(AND('ORIGINAL BUDGET'!$K$2="ACTIVE",'ORIGINAL BUDGET'!P127&gt;0),"Yes",""))))</f>
        <v/>
      </c>
      <c r="AE127" s="325"/>
      <c r="AF127" s="325" t="str">
        <f>IF(AND('BR3'!$K$2="ACTIVE",'BR3'!R127&gt;0),"Yes",IF(AND('BR2'!$K$2="ACTIVE",'BR2'!R127&gt;0),"Yes",IF(AND('BR1'!$K$2="ACTIVE",'BR1'!R127&gt;0),"Yes",IF(AND('ORIGINAL BUDGET'!$K$2="ACTIVE",'ORIGINAL BUDGET'!R127&gt;0),"Yes",""))))</f>
        <v/>
      </c>
      <c r="AG127" s="325"/>
      <c r="AH127" s="493" t="str">
        <f>IF(AND('BR3'!$K$2="ACTIVE",'BR3'!T127&gt;0),"Yes",IF(AND('BR2'!$K$2="ACTIVE",'BR2'!T127&gt;0),"Yes",IF(AND('BR1'!$K$2="ACTIVE",'BR1'!T127&gt;0),"Yes",IF(AND('ORIGINAL BUDGET'!$K$2="ACTIVE",'ORIGINAL BUDGET'!T127&gt;0),"Yes",""))))</f>
        <v/>
      </c>
      <c r="AI127" s="500"/>
      <c r="AK127" s="221"/>
      <c r="AL127" s="221"/>
      <c r="AM127" s="221"/>
      <c r="AN127" s="221"/>
      <c r="AO127" s="221"/>
      <c r="AP127" s="221"/>
      <c r="AQ127" s="221"/>
      <c r="AR127" s="57"/>
      <c r="AU127" s="2"/>
      <c r="AV127" s="2"/>
      <c r="AW127" s="2"/>
      <c r="AX127" s="2"/>
      <c r="AY127" s="1104"/>
    </row>
    <row r="128" spans="1:51" ht="23.25" hidden="1" customHeight="1">
      <c r="A128" s="122">
        <v>11</v>
      </c>
      <c r="B128" s="1726">
        <f>IF($L$2="","",IF($L$2="ORIGINAL",'ORIGINAL BUDGET'!$B128,IF($L$2="BR1",'BR1'!$B128,IF($L$2="BR2",'BR2'!$B128,IF($L$2="BR3",'BR3'!$B128)))))</f>
        <v>0</v>
      </c>
      <c r="C128" s="1727">
        <f>IF($L$2="","",IF($L$2="ORIGINAL",'ORIGINAL BUDGET'!$B128,IF($L$2="BR1",'BR1'!$B128,IF($L$2="BR2",'BR2'!$B128,IF($L$2="BR3",'BR3'!$B128)))))</f>
        <v>0</v>
      </c>
      <c r="D128" s="1727">
        <f>IF($L$2="","",IF($L$2="ORIGINAL",'ORIGINAL BUDGET'!$B128,IF($L$2="BR1",'BR1'!$B128,IF($L$2="BR2",'BR2'!$B128,IF($L$2="BR3",'BR3'!$B128)))))</f>
        <v>0</v>
      </c>
      <c r="E128" s="1727">
        <f>IF($L$2="","",IF($L$2="ORIGINAL",'ORIGINAL BUDGET'!$B128,IF($L$2="BR1",'BR1'!$B128,IF($L$2="BR2",'BR2'!$B128,IF($L$2="BR3",'BR3'!$B128)))))</f>
        <v>0</v>
      </c>
      <c r="F128" s="612"/>
      <c r="G128" s="847" t="str">
        <f t="shared" si="45"/>
        <v/>
      </c>
      <c r="H128" s="810">
        <f t="shared" si="46"/>
        <v>0</v>
      </c>
      <c r="I128" s="840"/>
      <c r="J128" s="810">
        <f t="shared" si="49"/>
        <v>0</v>
      </c>
      <c r="K128" s="843"/>
      <c r="L128" s="810">
        <f t="shared" si="50"/>
        <v>0</v>
      </c>
      <c r="M128" s="843"/>
      <c r="N128" s="810">
        <f t="shared" si="51"/>
        <v>0</v>
      </c>
      <c r="O128" s="843"/>
      <c r="P128" s="810">
        <f t="shared" si="52"/>
        <v>0</v>
      </c>
      <c r="Q128" s="843"/>
      <c r="R128" s="810">
        <f t="shared" si="47"/>
        <v>0</v>
      </c>
      <c r="S128" s="843"/>
      <c r="T128" s="810">
        <f t="shared" si="48"/>
        <v>0</v>
      </c>
      <c r="U128" s="410"/>
      <c r="V128" s="492" t="str">
        <f>IF(AND('BR3'!$K$2="ACTIVE",'BR3'!H128&gt;0),"Yes",IF(AND('BR2'!$K$2="ACTIVE",'BR2'!H128&gt;0),"Yes",IF(AND('BR1'!$K$2="ACTIVE",'BR1'!H128&gt;0),"Yes",IF(AND('ORIGINAL BUDGET'!$K$2="ACTIVE",'ORIGINAL BUDGET'!H128&gt;0),"Yes",""))))</f>
        <v/>
      </c>
      <c r="W128" s="325"/>
      <c r="X128" s="325" t="str">
        <f>IF(AND('BR3'!$K$2="ACTIVE",'BR3'!J128&gt;0),"Yes",IF(AND('BR2'!$K$2="ACTIVE",'BR2'!J128&gt;0),"Yes",IF(AND('BR1'!$K$2="ACTIVE",'BR1'!J128&gt;0),"Yes",IF(AND('ORIGINAL BUDGET'!$K$2="ACTIVE",'ORIGINAL BUDGET'!J128&gt;0),"Yes",""))))</f>
        <v/>
      </c>
      <c r="Y128" s="325"/>
      <c r="Z128" s="325" t="str">
        <f>IF(AND('BR3'!$K$2="ACTIVE",'BR3'!L128&gt;0),"Yes",IF(AND('BR2'!$K$2="ACTIVE",'BR2'!L128&gt;0),"Yes",IF(AND('BR1'!$K$2="ACTIVE",'BR1'!L128&gt;0),"Yes",IF(AND('ORIGINAL BUDGET'!$K$2="ACTIVE",'ORIGINAL BUDGET'!L128&gt;0),"Yes",""))))</f>
        <v/>
      </c>
      <c r="AA128" s="325"/>
      <c r="AB128" s="325" t="str">
        <f>IF(AND('BR3'!$K$2="ACTIVE",'BR3'!N128&gt;0),"Yes",IF(AND('BR2'!$K$2="ACTIVE",'BR2'!N128&gt;0),"Yes",IF(AND('BR1'!$K$2="ACTIVE",'BR1'!N128&gt;0),"Yes",IF(AND('ORIGINAL BUDGET'!$K$2="ACTIVE",'ORIGINAL BUDGET'!N128&gt;0),"Yes",""))))</f>
        <v/>
      </c>
      <c r="AC128" s="325"/>
      <c r="AD128" s="325" t="str">
        <f>IF(AND('BR3'!$K$2="ACTIVE",'BR3'!P128&gt;0),"Yes",IF(AND('BR2'!$K$2="ACTIVE",'BR2'!P128&gt;0),"Yes",IF(AND('BR1'!$K$2="ACTIVE",'BR1'!P128&gt;0),"Yes",IF(AND('ORIGINAL BUDGET'!$K$2="ACTIVE",'ORIGINAL BUDGET'!P128&gt;0),"Yes",""))))</f>
        <v/>
      </c>
      <c r="AE128" s="325"/>
      <c r="AF128" s="325" t="str">
        <f>IF(AND('BR3'!$K$2="ACTIVE",'BR3'!R128&gt;0),"Yes",IF(AND('BR2'!$K$2="ACTIVE",'BR2'!R128&gt;0),"Yes",IF(AND('BR1'!$K$2="ACTIVE",'BR1'!R128&gt;0),"Yes",IF(AND('ORIGINAL BUDGET'!$K$2="ACTIVE",'ORIGINAL BUDGET'!R128&gt;0),"Yes",""))))</f>
        <v/>
      </c>
      <c r="AG128" s="325"/>
      <c r="AH128" s="493" t="str">
        <f>IF(AND('BR3'!$K$2="ACTIVE",'BR3'!T128&gt;0),"Yes",IF(AND('BR2'!$K$2="ACTIVE",'BR2'!T128&gt;0),"Yes",IF(AND('BR1'!$K$2="ACTIVE",'BR1'!T128&gt;0),"Yes",IF(AND('ORIGINAL BUDGET'!$K$2="ACTIVE",'ORIGINAL BUDGET'!T128&gt;0),"Yes",""))))</f>
        <v/>
      </c>
      <c r="AI128" s="500"/>
      <c r="AK128" s="221"/>
      <c r="AL128" s="221"/>
      <c r="AM128" s="221"/>
      <c r="AN128" s="221"/>
      <c r="AO128" s="221"/>
      <c r="AP128" s="221"/>
      <c r="AQ128" s="221"/>
      <c r="AR128" s="57"/>
      <c r="AU128" s="2"/>
      <c r="AV128" s="2"/>
      <c r="AW128" s="2"/>
      <c r="AX128" s="2"/>
      <c r="AY128" s="1104"/>
    </row>
    <row r="129" spans="1:51" ht="23.25" hidden="1" customHeight="1">
      <c r="A129" s="122">
        <v>12</v>
      </c>
      <c r="B129" s="1726">
        <f>IF($L$2="","",IF($L$2="ORIGINAL",'ORIGINAL BUDGET'!$B129,IF($L$2="BR1",'BR1'!$B129,IF($L$2="BR2",'BR2'!$B129,IF($L$2="BR3",'BR3'!$B129)))))</f>
        <v>0</v>
      </c>
      <c r="C129" s="1727">
        <f>IF($L$2="","",IF($L$2="ORIGINAL",'ORIGINAL BUDGET'!$B129,IF($L$2="BR1",'BR1'!$B129,IF($L$2="BR2",'BR2'!$B129,IF($L$2="BR3",'BR3'!$B129)))))</f>
        <v>0</v>
      </c>
      <c r="D129" s="1727">
        <f>IF($L$2="","",IF($L$2="ORIGINAL",'ORIGINAL BUDGET'!$B129,IF($L$2="BR1",'BR1'!$B129,IF($L$2="BR2",'BR2'!$B129,IF($L$2="BR3",'BR3'!$B129)))))</f>
        <v>0</v>
      </c>
      <c r="E129" s="1727">
        <f>IF($L$2="","",IF($L$2="ORIGINAL",'ORIGINAL BUDGET'!$B129,IF($L$2="BR1",'BR1'!$B129,IF($L$2="BR2",'BR2'!$B129,IF($L$2="BR3",'BR3'!$B129)))))</f>
        <v>0</v>
      </c>
      <c r="F129" s="612"/>
      <c r="G129" s="847" t="str">
        <f t="shared" si="45"/>
        <v/>
      </c>
      <c r="H129" s="810">
        <f t="shared" si="46"/>
        <v>0</v>
      </c>
      <c r="I129" s="840"/>
      <c r="J129" s="810">
        <f t="shared" si="49"/>
        <v>0</v>
      </c>
      <c r="K129" s="843"/>
      <c r="L129" s="810">
        <f t="shared" si="50"/>
        <v>0</v>
      </c>
      <c r="M129" s="843"/>
      <c r="N129" s="810">
        <f t="shared" si="51"/>
        <v>0</v>
      </c>
      <c r="O129" s="843"/>
      <c r="P129" s="810">
        <f t="shared" si="52"/>
        <v>0</v>
      </c>
      <c r="Q129" s="843"/>
      <c r="R129" s="810">
        <f t="shared" si="47"/>
        <v>0</v>
      </c>
      <c r="S129" s="843"/>
      <c r="T129" s="810">
        <f t="shared" si="48"/>
        <v>0</v>
      </c>
      <c r="U129" s="410"/>
      <c r="V129" s="492" t="str">
        <f>IF(AND('BR3'!$K$2="ACTIVE",'BR3'!H129&gt;0),"Yes",IF(AND('BR2'!$K$2="ACTIVE",'BR2'!H129&gt;0),"Yes",IF(AND('BR1'!$K$2="ACTIVE",'BR1'!H129&gt;0),"Yes",IF(AND('ORIGINAL BUDGET'!$K$2="ACTIVE",'ORIGINAL BUDGET'!H129&gt;0),"Yes",""))))</f>
        <v/>
      </c>
      <c r="W129" s="325"/>
      <c r="X129" s="325" t="str">
        <f>IF(AND('BR3'!$K$2="ACTIVE",'BR3'!J129&gt;0),"Yes",IF(AND('BR2'!$K$2="ACTIVE",'BR2'!J129&gt;0),"Yes",IF(AND('BR1'!$K$2="ACTIVE",'BR1'!J129&gt;0),"Yes",IF(AND('ORIGINAL BUDGET'!$K$2="ACTIVE",'ORIGINAL BUDGET'!J129&gt;0),"Yes",""))))</f>
        <v/>
      </c>
      <c r="Y129" s="325"/>
      <c r="Z129" s="325" t="str">
        <f>IF(AND('BR3'!$K$2="ACTIVE",'BR3'!L129&gt;0),"Yes",IF(AND('BR2'!$K$2="ACTIVE",'BR2'!L129&gt;0),"Yes",IF(AND('BR1'!$K$2="ACTIVE",'BR1'!L129&gt;0),"Yes",IF(AND('ORIGINAL BUDGET'!$K$2="ACTIVE",'ORIGINAL BUDGET'!L129&gt;0),"Yes",""))))</f>
        <v/>
      </c>
      <c r="AA129" s="325"/>
      <c r="AB129" s="325" t="str">
        <f>IF(AND('BR3'!$K$2="ACTIVE",'BR3'!N129&gt;0),"Yes",IF(AND('BR2'!$K$2="ACTIVE",'BR2'!N129&gt;0),"Yes",IF(AND('BR1'!$K$2="ACTIVE",'BR1'!N129&gt;0),"Yes",IF(AND('ORIGINAL BUDGET'!$K$2="ACTIVE",'ORIGINAL BUDGET'!N129&gt;0),"Yes",""))))</f>
        <v/>
      </c>
      <c r="AC129" s="325"/>
      <c r="AD129" s="325" t="str">
        <f>IF(AND('BR3'!$K$2="ACTIVE",'BR3'!P129&gt;0),"Yes",IF(AND('BR2'!$K$2="ACTIVE",'BR2'!P129&gt;0),"Yes",IF(AND('BR1'!$K$2="ACTIVE",'BR1'!P129&gt;0),"Yes",IF(AND('ORIGINAL BUDGET'!$K$2="ACTIVE",'ORIGINAL BUDGET'!P129&gt;0),"Yes",""))))</f>
        <v/>
      </c>
      <c r="AE129" s="325"/>
      <c r="AF129" s="325" t="str">
        <f>IF(AND('BR3'!$K$2="ACTIVE",'BR3'!R129&gt;0),"Yes",IF(AND('BR2'!$K$2="ACTIVE",'BR2'!R129&gt;0),"Yes",IF(AND('BR1'!$K$2="ACTIVE",'BR1'!R129&gt;0),"Yes",IF(AND('ORIGINAL BUDGET'!$K$2="ACTIVE",'ORIGINAL BUDGET'!R129&gt;0),"Yes",""))))</f>
        <v/>
      </c>
      <c r="AG129" s="325"/>
      <c r="AH129" s="493" t="str">
        <f>IF(AND('BR3'!$K$2="ACTIVE",'BR3'!T129&gt;0),"Yes",IF(AND('BR2'!$K$2="ACTIVE",'BR2'!T129&gt;0),"Yes",IF(AND('BR1'!$K$2="ACTIVE",'BR1'!T129&gt;0),"Yes",IF(AND('ORIGINAL BUDGET'!$K$2="ACTIVE",'ORIGINAL BUDGET'!T129&gt;0),"Yes",""))))</f>
        <v/>
      </c>
      <c r="AI129" s="500"/>
      <c r="AK129" s="221"/>
      <c r="AL129" s="221"/>
      <c r="AM129" s="221"/>
      <c r="AN129" s="221"/>
      <c r="AO129" s="221"/>
      <c r="AP129" s="221"/>
      <c r="AQ129" s="221"/>
      <c r="AR129" s="57"/>
      <c r="AU129" s="2"/>
      <c r="AV129" s="2"/>
      <c r="AW129" s="2"/>
      <c r="AX129" s="2"/>
      <c r="AY129" s="1104"/>
    </row>
    <row r="130" spans="1:51" ht="23.25" hidden="1" customHeight="1">
      <c r="A130" s="122">
        <v>13</v>
      </c>
      <c r="B130" s="1726">
        <f>IF($L$2="","",IF($L$2="ORIGINAL",'ORIGINAL BUDGET'!$B130,IF($L$2="BR1",'BR1'!$B130,IF($L$2="BR2",'BR2'!$B130,IF($L$2="BR3",'BR3'!$B130)))))</f>
        <v>0</v>
      </c>
      <c r="C130" s="1727">
        <f>IF($L$2="","",IF($L$2="ORIGINAL",'ORIGINAL BUDGET'!$B130,IF($L$2="BR1",'BR1'!$B130,IF($L$2="BR2",'BR2'!$B130,IF($L$2="BR3",'BR3'!$B130)))))</f>
        <v>0</v>
      </c>
      <c r="D130" s="1727">
        <f>IF($L$2="","",IF($L$2="ORIGINAL",'ORIGINAL BUDGET'!$B130,IF($L$2="BR1",'BR1'!$B130,IF($L$2="BR2",'BR2'!$B130,IF($L$2="BR3",'BR3'!$B130)))))</f>
        <v>0</v>
      </c>
      <c r="E130" s="1728">
        <f>IF($L$2="","",IF($L$2="ORIGINAL",'ORIGINAL BUDGET'!$B130,IF($L$2="BR1",'BR1'!$B130,IF($L$2="BR2",'BR2'!$B130,IF($L$2="BR3",'BR3'!$B130)))))</f>
        <v>0</v>
      </c>
      <c r="F130" s="612"/>
      <c r="G130" s="847" t="str">
        <f t="shared" si="45"/>
        <v/>
      </c>
      <c r="H130" s="810">
        <f t="shared" si="46"/>
        <v>0</v>
      </c>
      <c r="I130" s="840"/>
      <c r="J130" s="810">
        <f t="shared" si="49"/>
        <v>0</v>
      </c>
      <c r="K130" s="843"/>
      <c r="L130" s="810">
        <f t="shared" si="50"/>
        <v>0</v>
      </c>
      <c r="M130" s="843"/>
      <c r="N130" s="810">
        <f t="shared" si="51"/>
        <v>0</v>
      </c>
      <c r="O130" s="843"/>
      <c r="P130" s="810">
        <f t="shared" si="52"/>
        <v>0</v>
      </c>
      <c r="Q130" s="843"/>
      <c r="R130" s="810">
        <f t="shared" si="47"/>
        <v>0</v>
      </c>
      <c r="S130" s="843"/>
      <c r="T130" s="810">
        <f t="shared" si="48"/>
        <v>0</v>
      </c>
      <c r="U130" s="410"/>
      <c r="V130" s="492" t="str">
        <f>IF(AND('BR3'!$K$2="ACTIVE",'BR3'!H130&gt;0),"Yes",IF(AND('BR2'!$K$2="ACTIVE",'BR2'!H130&gt;0),"Yes",IF(AND('BR1'!$K$2="ACTIVE",'BR1'!H130&gt;0),"Yes",IF(AND('ORIGINAL BUDGET'!$K$2="ACTIVE",'ORIGINAL BUDGET'!H130&gt;0),"Yes",""))))</f>
        <v/>
      </c>
      <c r="W130" s="325"/>
      <c r="X130" s="325" t="str">
        <f>IF(AND('BR3'!$K$2="ACTIVE",'BR3'!J130&gt;0),"Yes",IF(AND('BR2'!$K$2="ACTIVE",'BR2'!J130&gt;0),"Yes",IF(AND('BR1'!$K$2="ACTIVE",'BR1'!J130&gt;0),"Yes",IF(AND('ORIGINAL BUDGET'!$K$2="ACTIVE",'ORIGINAL BUDGET'!J130&gt;0),"Yes",""))))</f>
        <v/>
      </c>
      <c r="Y130" s="325"/>
      <c r="Z130" s="325" t="str">
        <f>IF(AND('BR3'!$K$2="ACTIVE",'BR3'!L130&gt;0),"Yes",IF(AND('BR2'!$K$2="ACTIVE",'BR2'!L130&gt;0),"Yes",IF(AND('BR1'!$K$2="ACTIVE",'BR1'!L130&gt;0),"Yes",IF(AND('ORIGINAL BUDGET'!$K$2="ACTIVE",'ORIGINAL BUDGET'!L130&gt;0),"Yes",""))))</f>
        <v/>
      </c>
      <c r="AA130" s="325"/>
      <c r="AB130" s="325" t="str">
        <f>IF(AND('BR3'!$K$2="ACTIVE",'BR3'!N130&gt;0),"Yes",IF(AND('BR2'!$K$2="ACTIVE",'BR2'!N130&gt;0),"Yes",IF(AND('BR1'!$K$2="ACTIVE",'BR1'!N130&gt;0),"Yes",IF(AND('ORIGINAL BUDGET'!$K$2="ACTIVE",'ORIGINAL BUDGET'!N130&gt;0),"Yes",""))))</f>
        <v/>
      </c>
      <c r="AC130" s="325"/>
      <c r="AD130" s="325" t="str">
        <f>IF(AND('BR3'!$K$2="ACTIVE",'BR3'!P130&gt;0),"Yes",IF(AND('BR2'!$K$2="ACTIVE",'BR2'!P130&gt;0),"Yes",IF(AND('BR1'!$K$2="ACTIVE",'BR1'!P130&gt;0),"Yes",IF(AND('ORIGINAL BUDGET'!$K$2="ACTIVE",'ORIGINAL BUDGET'!P130&gt;0),"Yes",""))))</f>
        <v/>
      </c>
      <c r="AE130" s="325"/>
      <c r="AF130" s="325" t="str">
        <f>IF(AND('BR3'!$K$2="ACTIVE",'BR3'!R130&gt;0),"Yes",IF(AND('BR2'!$K$2="ACTIVE",'BR2'!R130&gt;0),"Yes",IF(AND('BR1'!$K$2="ACTIVE",'BR1'!R130&gt;0),"Yes",IF(AND('ORIGINAL BUDGET'!$K$2="ACTIVE",'ORIGINAL BUDGET'!R130&gt;0),"Yes",""))))</f>
        <v/>
      </c>
      <c r="AG130" s="325"/>
      <c r="AH130" s="493" t="str">
        <f>IF(AND('BR3'!$K$2="ACTIVE",'BR3'!T130&gt;0),"Yes",IF(AND('BR2'!$K$2="ACTIVE",'BR2'!T130&gt;0),"Yes",IF(AND('BR1'!$K$2="ACTIVE",'BR1'!T130&gt;0),"Yes",IF(AND('ORIGINAL BUDGET'!$K$2="ACTIVE",'ORIGINAL BUDGET'!T130&gt;0),"Yes",""))))</f>
        <v/>
      </c>
      <c r="AI130" s="500"/>
      <c r="AK130" s="221"/>
      <c r="AL130" s="221"/>
      <c r="AM130" s="221"/>
      <c r="AN130" s="221"/>
      <c r="AO130" s="221"/>
      <c r="AP130" s="221"/>
      <c r="AQ130" s="221"/>
      <c r="AR130" s="57"/>
      <c r="AU130" s="2"/>
      <c r="AV130" s="2"/>
      <c r="AW130" s="2"/>
      <c r="AX130" s="2"/>
      <c r="AY130" s="1104"/>
    </row>
    <row r="131" spans="1:51" ht="23.25" hidden="1" customHeight="1">
      <c r="A131" s="122">
        <v>14</v>
      </c>
      <c r="B131" s="1726">
        <f>IF($L$2="","",IF($L$2="ORIGINAL",'ORIGINAL BUDGET'!$B131,IF($L$2="BR1",'BR1'!$B131,IF($L$2="BR2",'BR2'!$B131,IF($L$2="BR3",'BR3'!$B131)))))</f>
        <v>0</v>
      </c>
      <c r="C131" s="1727">
        <f>IF($L$2="","",IF($L$2="ORIGINAL",'ORIGINAL BUDGET'!$B131,IF($L$2="BR1",'BR1'!$B131,IF($L$2="BR2",'BR2'!$B131,IF($L$2="BR3",'BR3'!$B131)))))</f>
        <v>0</v>
      </c>
      <c r="D131" s="1727">
        <f>IF($L$2="","",IF($L$2="ORIGINAL",'ORIGINAL BUDGET'!$B131,IF($L$2="BR1",'BR1'!$B131,IF($L$2="BR2",'BR2'!$B131,IF($L$2="BR3",'BR3'!$B131)))))</f>
        <v>0</v>
      </c>
      <c r="E131" s="1728">
        <f>IF($L$2="","",IF($L$2="ORIGINAL",'ORIGINAL BUDGET'!$B131,IF($L$2="BR1",'BR1'!$B131,IF($L$2="BR2",'BR2'!$B131,IF($L$2="BR3",'BR3'!$B131)))))</f>
        <v>0</v>
      </c>
      <c r="F131" s="612"/>
      <c r="G131" s="847" t="str">
        <f t="shared" si="45"/>
        <v/>
      </c>
      <c r="H131" s="810">
        <f t="shared" si="46"/>
        <v>0</v>
      </c>
      <c r="I131" s="840"/>
      <c r="J131" s="810">
        <f t="shared" si="49"/>
        <v>0</v>
      </c>
      <c r="K131" s="843"/>
      <c r="L131" s="810">
        <f t="shared" si="50"/>
        <v>0</v>
      </c>
      <c r="M131" s="843"/>
      <c r="N131" s="810">
        <f t="shared" si="51"/>
        <v>0</v>
      </c>
      <c r="O131" s="843"/>
      <c r="P131" s="810">
        <f t="shared" si="52"/>
        <v>0</v>
      </c>
      <c r="Q131" s="843"/>
      <c r="R131" s="810">
        <f t="shared" si="47"/>
        <v>0</v>
      </c>
      <c r="S131" s="843"/>
      <c r="T131" s="810">
        <f t="shared" si="48"/>
        <v>0</v>
      </c>
      <c r="U131" s="410"/>
      <c r="V131" s="492" t="str">
        <f>IF(AND('BR3'!$K$2="ACTIVE",'BR3'!H131&gt;0),"Yes",IF(AND('BR2'!$K$2="ACTIVE",'BR2'!H131&gt;0),"Yes",IF(AND('BR1'!$K$2="ACTIVE",'BR1'!H131&gt;0),"Yes",IF(AND('ORIGINAL BUDGET'!$K$2="ACTIVE",'ORIGINAL BUDGET'!H131&gt;0),"Yes",""))))</f>
        <v/>
      </c>
      <c r="W131" s="325"/>
      <c r="X131" s="325" t="str">
        <f>IF(AND('BR3'!$K$2="ACTIVE",'BR3'!J131&gt;0),"Yes",IF(AND('BR2'!$K$2="ACTIVE",'BR2'!J131&gt;0),"Yes",IF(AND('BR1'!$K$2="ACTIVE",'BR1'!J131&gt;0),"Yes",IF(AND('ORIGINAL BUDGET'!$K$2="ACTIVE",'ORIGINAL BUDGET'!J131&gt;0),"Yes",""))))</f>
        <v/>
      </c>
      <c r="Y131" s="325"/>
      <c r="Z131" s="325" t="str">
        <f>IF(AND('BR3'!$K$2="ACTIVE",'BR3'!L131&gt;0),"Yes",IF(AND('BR2'!$K$2="ACTIVE",'BR2'!L131&gt;0),"Yes",IF(AND('BR1'!$K$2="ACTIVE",'BR1'!L131&gt;0),"Yes",IF(AND('ORIGINAL BUDGET'!$K$2="ACTIVE",'ORIGINAL BUDGET'!L131&gt;0),"Yes",""))))</f>
        <v/>
      </c>
      <c r="AA131" s="325"/>
      <c r="AB131" s="325" t="str">
        <f>IF(AND('BR3'!$K$2="ACTIVE",'BR3'!N131&gt;0),"Yes",IF(AND('BR2'!$K$2="ACTIVE",'BR2'!N131&gt;0),"Yes",IF(AND('BR1'!$K$2="ACTIVE",'BR1'!N131&gt;0),"Yes",IF(AND('ORIGINAL BUDGET'!$K$2="ACTIVE",'ORIGINAL BUDGET'!N131&gt;0),"Yes",""))))</f>
        <v/>
      </c>
      <c r="AC131" s="325"/>
      <c r="AD131" s="325" t="str">
        <f>IF(AND('BR3'!$K$2="ACTIVE",'BR3'!P131&gt;0),"Yes",IF(AND('BR2'!$K$2="ACTIVE",'BR2'!P131&gt;0),"Yes",IF(AND('BR1'!$K$2="ACTIVE",'BR1'!P131&gt;0),"Yes",IF(AND('ORIGINAL BUDGET'!$K$2="ACTIVE",'ORIGINAL BUDGET'!P131&gt;0),"Yes",""))))</f>
        <v/>
      </c>
      <c r="AE131" s="325"/>
      <c r="AF131" s="325" t="str">
        <f>IF(AND('BR3'!$K$2="ACTIVE",'BR3'!R131&gt;0),"Yes",IF(AND('BR2'!$K$2="ACTIVE",'BR2'!R131&gt;0),"Yes",IF(AND('BR1'!$K$2="ACTIVE",'BR1'!R131&gt;0),"Yes",IF(AND('ORIGINAL BUDGET'!$K$2="ACTIVE",'ORIGINAL BUDGET'!R131&gt;0),"Yes",""))))</f>
        <v/>
      </c>
      <c r="AG131" s="325"/>
      <c r="AH131" s="493" t="str">
        <f>IF(AND('BR3'!$K$2="ACTIVE",'BR3'!T131&gt;0),"Yes",IF(AND('BR2'!$K$2="ACTIVE",'BR2'!T131&gt;0),"Yes",IF(AND('BR1'!$K$2="ACTIVE",'BR1'!T131&gt;0),"Yes",IF(AND('ORIGINAL BUDGET'!$K$2="ACTIVE",'ORIGINAL BUDGET'!T131&gt;0),"Yes",""))))</f>
        <v/>
      </c>
      <c r="AI131" s="500"/>
      <c r="AK131" s="221"/>
      <c r="AL131" s="221"/>
      <c r="AM131" s="221"/>
      <c r="AN131" s="221"/>
      <c r="AO131" s="221"/>
      <c r="AP131" s="221"/>
      <c r="AQ131" s="221"/>
      <c r="AR131" s="57"/>
      <c r="AU131" s="2"/>
      <c r="AV131" s="2"/>
      <c r="AW131" s="2"/>
      <c r="AX131" s="2"/>
      <c r="AY131" s="1104"/>
    </row>
    <row r="132" spans="1:51" ht="23.25" hidden="1" customHeight="1" thickBot="1">
      <c r="A132" s="122">
        <v>15</v>
      </c>
      <c r="B132" s="1729">
        <f>IF($L$2="","",IF($L$2="ORIGINAL",'ORIGINAL BUDGET'!$B132,IF($L$2="BR1",'BR1'!$B132,IF($L$2="BR2",'BR2'!$B132,IF($L$2="BR3",'BR3'!$B132)))))</f>
        <v>0</v>
      </c>
      <c r="C132" s="1730">
        <f>IF($L$2="","",IF($L$2="ORIGINAL",'ORIGINAL BUDGET'!$B132,IF($L$2="BR1",'BR1'!$B132,IF($L$2="BR2",'BR2'!$B132,IF($L$2="BR3",'BR3'!$B132)))))</f>
        <v>0</v>
      </c>
      <c r="D132" s="1730">
        <f>IF($L$2="","",IF($L$2="ORIGINAL",'ORIGINAL BUDGET'!$B132,IF($L$2="BR1",'BR1'!$B132,IF($L$2="BR2",'BR2'!$B132,IF($L$2="BR3",'BR3'!$B132)))))</f>
        <v>0</v>
      </c>
      <c r="E132" s="1731">
        <f>IF($L$2="","",IF($L$2="ORIGINAL",'ORIGINAL BUDGET'!$B132,IF($L$2="BR1",'BR1'!$B132,IF($L$2="BR2",'BR2'!$B132,IF($L$2="BR3",'BR3'!$B132)))))</f>
        <v>0</v>
      </c>
      <c r="F132" s="613"/>
      <c r="G132" s="850" t="str">
        <f t="shared" si="45"/>
        <v/>
      </c>
      <c r="H132" s="813">
        <f t="shared" si="46"/>
        <v>0</v>
      </c>
      <c r="I132" s="840"/>
      <c r="J132" s="813">
        <f t="shared" si="49"/>
        <v>0</v>
      </c>
      <c r="K132" s="842"/>
      <c r="L132" s="813">
        <f t="shared" si="50"/>
        <v>0</v>
      </c>
      <c r="M132" s="842"/>
      <c r="N132" s="813">
        <f t="shared" si="51"/>
        <v>0</v>
      </c>
      <c r="O132" s="842"/>
      <c r="P132" s="813">
        <f t="shared" si="52"/>
        <v>0</v>
      </c>
      <c r="Q132" s="842"/>
      <c r="R132" s="813">
        <f t="shared" si="47"/>
        <v>0</v>
      </c>
      <c r="S132" s="842"/>
      <c r="T132" s="813">
        <f t="shared" si="48"/>
        <v>0</v>
      </c>
      <c r="U132" s="410"/>
      <c r="V132" s="495" t="str">
        <f>IF(AND('BR3'!$K$2="ACTIVE",'BR3'!H132&gt;0),"Yes",IF(AND('BR2'!$K$2="ACTIVE",'BR2'!H132&gt;0),"Yes",IF(AND('BR1'!$K$2="ACTIVE",'BR1'!H132&gt;0),"Yes",IF(AND('ORIGINAL BUDGET'!$K$2="ACTIVE",'ORIGINAL BUDGET'!H132&gt;0),"Yes",""))))</f>
        <v/>
      </c>
      <c r="W132" s="496"/>
      <c r="X132" s="496" t="str">
        <f>IF(AND('BR3'!$K$2="ACTIVE",'BR3'!J132&gt;0),"Yes",IF(AND('BR2'!$K$2="ACTIVE",'BR2'!J132&gt;0),"Yes",IF(AND('BR1'!$K$2="ACTIVE",'BR1'!J132&gt;0),"Yes",IF(AND('ORIGINAL BUDGET'!$K$2="ACTIVE",'ORIGINAL BUDGET'!J132&gt;0),"Yes",""))))</f>
        <v/>
      </c>
      <c r="Y132" s="496"/>
      <c r="Z132" s="496" t="str">
        <f>IF(AND('BR3'!$K$2="ACTIVE",'BR3'!L132&gt;0),"Yes",IF(AND('BR2'!$K$2="ACTIVE",'BR2'!L132&gt;0),"Yes",IF(AND('BR1'!$K$2="ACTIVE",'BR1'!L132&gt;0),"Yes",IF(AND('ORIGINAL BUDGET'!$K$2="ACTIVE",'ORIGINAL BUDGET'!L132&gt;0),"Yes",""))))</f>
        <v/>
      </c>
      <c r="AA132" s="496"/>
      <c r="AB132" s="496" t="str">
        <f>IF(AND('BR3'!$K$2="ACTIVE",'BR3'!N132&gt;0),"Yes",IF(AND('BR2'!$K$2="ACTIVE",'BR2'!N132&gt;0),"Yes",IF(AND('BR1'!$K$2="ACTIVE",'BR1'!N132&gt;0),"Yes",IF(AND('ORIGINAL BUDGET'!$K$2="ACTIVE",'ORIGINAL BUDGET'!N132&gt;0),"Yes",""))))</f>
        <v/>
      </c>
      <c r="AC132" s="496"/>
      <c r="AD132" s="496" t="str">
        <f>IF(AND('BR3'!$K$2="ACTIVE",'BR3'!P132&gt;0),"Yes",IF(AND('BR2'!$K$2="ACTIVE",'BR2'!P132&gt;0),"Yes",IF(AND('BR1'!$K$2="ACTIVE",'BR1'!P132&gt;0),"Yes",IF(AND('ORIGINAL BUDGET'!$K$2="ACTIVE",'ORIGINAL BUDGET'!P132&gt;0),"Yes",""))))</f>
        <v/>
      </c>
      <c r="AE132" s="496"/>
      <c r="AF132" s="496" t="str">
        <f>IF(AND('BR3'!$K$2="ACTIVE",'BR3'!R132&gt;0),"Yes",IF(AND('BR2'!$K$2="ACTIVE",'BR2'!R132&gt;0),"Yes",IF(AND('BR1'!$K$2="ACTIVE",'BR1'!R132&gt;0),"Yes",IF(AND('ORIGINAL BUDGET'!$K$2="ACTIVE",'ORIGINAL BUDGET'!R132&gt;0),"Yes",""))))</f>
        <v/>
      </c>
      <c r="AG132" s="496"/>
      <c r="AH132" s="497" t="str">
        <f>IF(AND('BR3'!$K$2="ACTIVE",'BR3'!T132&gt;0),"Yes",IF(AND('BR2'!$K$2="ACTIVE",'BR2'!T132&gt;0),"Yes",IF(AND('BR1'!$K$2="ACTIVE",'BR1'!T132&gt;0),"Yes",IF(AND('ORIGINAL BUDGET'!$K$2="ACTIVE",'ORIGINAL BUDGET'!T132&gt;0),"Yes",""))))</f>
        <v/>
      </c>
      <c r="AI132" s="501"/>
      <c r="AK132" s="221"/>
      <c r="AL132" s="221"/>
      <c r="AM132" s="221"/>
      <c r="AN132" s="221"/>
      <c r="AO132" s="221"/>
      <c r="AP132" s="221"/>
      <c r="AQ132" s="221"/>
      <c r="AR132" s="57"/>
      <c r="AU132" s="2"/>
      <c r="AV132" s="2"/>
      <c r="AW132" s="2"/>
      <c r="AX132" s="2"/>
      <c r="AY132" s="1104"/>
    </row>
    <row r="133" spans="1:51" ht="15.95" customHeight="1" thickTop="1" thickBot="1">
      <c r="A133" s="435"/>
      <c r="B133" s="520"/>
      <c r="C133" s="521"/>
      <c r="D133" s="522"/>
      <c r="E133" s="523"/>
      <c r="F133" s="436"/>
      <c r="G133" s="849"/>
      <c r="H133" s="437"/>
      <c r="I133" s="849"/>
      <c r="J133" s="437"/>
      <c r="K133" s="849"/>
      <c r="L133" s="437"/>
      <c r="M133" s="849"/>
      <c r="N133" s="437"/>
      <c r="O133" s="849"/>
      <c r="P133" s="437"/>
      <c r="Q133" s="849"/>
      <c r="R133" s="437"/>
      <c r="S133" s="849"/>
      <c r="T133" s="437"/>
      <c r="U133" s="214"/>
      <c r="V133" s="499"/>
      <c r="W133" s="504"/>
      <c r="X133" s="504">
        <f>SUM(X118:X132)</f>
        <v>0</v>
      </c>
      <c r="Y133" s="504"/>
      <c r="Z133" s="504">
        <f t="shared" ref="Z133:AH133" si="53">SUM(Z118:Z132)</f>
        <v>0</v>
      </c>
      <c r="AA133" s="504"/>
      <c r="AB133" s="504">
        <f t="shared" si="53"/>
        <v>0</v>
      </c>
      <c r="AC133" s="504"/>
      <c r="AD133" s="504">
        <f t="shared" si="53"/>
        <v>0</v>
      </c>
      <c r="AE133" s="504"/>
      <c r="AF133" s="504">
        <f t="shared" si="53"/>
        <v>0</v>
      </c>
      <c r="AG133" s="504"/>
      <c r="AH133" s="504">
        <f t="shared" si="53"/>
        <v>0</v>
      </c>
      <c r="AI133" s="504"/>
      <c r="AL133" s="2"/>
      <c r="AM133" s="2"/>
      <c r="AN133" s="2"/>
      <c r="AO133" s="2"/>
      <c r="AP133" s="2"/>
      <c r="AQ133" s="2"/>
      <c r="AR133" s="2"/>
      <c r="AU133" s="2"/>
      <c r="AV133" s="2"/>
      <c r="AW133" s="2"/>
      <c r="AX133" s="2"/>
      <c r="AY133" s="1104"/>
    </row>
    <row r="134" spans="1:51" ht="20.25" customHeight="1" thickTop="1">
      <c r="A134" s="1739" t="str">
        <f>A14</f>
        <v>OTHER COSTS</v>
      </c>
      <c r="B134" s="1740"/>
      <c r="C134" s="1740"/>
      <c r="D134" s="1740"/>
      <c r="E134" s="1740"/>
      <c r="F134" s="1740"/>
      <c r="G134" s="1736" t="s">
        <v>84</v>
      </c>
      <c r="H134" s="1737"/>
      <c r="I134" s="1737"/>
      <c r="J134" s="1737"/>
      <c r="K134" s="1737"/>
      <c r="L134" s="1737"/>
      <c r="M134" s="1737"/>
      <c r="N134" s="1737"/>
      <c r="O134" s="1737"/>
      <c r="P134" s="1737"/>
      <c r="Q134" s="1737"/>
      <c r="R134" s="1737"/>
      <c r="S134" s="1737"/>
      <c r="T134" s="1737"/>
      <c r="U134" s="947"/>
      <c r="V134" s="1723" t="s">
        <v>155</v>
      </c>
      <c r="W134" s="1724"/>
      <c r="X134" s="1724"/>
      <c r="Y134" s="1724"/>
      <c r="Z134" s="1724"/>
      <c r="AA134" s="1724"/>
      <c r="AB134" s="1724"/>
      <c r="AC134" s="1724"/>
      <c r="AD134" s="1724"/>
      <c r="AE134" s="1724"/>
      <c r="AF134" s="1724"/>
      <c r="AG134" s="1724"/>
      <c r="AH134" s="1724"/>
      <c r="AI134" s="1725"/>
      <c r="AL134" s="1738"/>
      <c r="AM134" s="1738"/>
      <c r="AN134" s="1738"/>
      <c r="AO134" s="475"/>
      <c r="AP134" s="1084"/>
      <c r="AQ134" s="1084"/>
      <c r="AR134" s="1084"/>
      <c r="AY134" s="1104"/>
    </row>
    <row r="135" spans="1:51" ht="15.6" customHeight="1" thickBot="1">
      <c r="A135" s="1584"/>
      <c r="B135" s="1586"/>
      <c r="C135" s="1586"/>
      <c r="D135" s="1586"/>
      <c r="E135" s="1586"/>
      <c r="F135" s="1586"/>
      <c r="G135" s="1226" t="str">
        <f>'Fund Rec'!G141</f>
        <v/>
      </c>
      <c r="H135" s="1227">
        <f>'Fund Rec'!H141</f>
        <v>0</v>
      </c>
      <c r="I135" s="1228" t="str">
        <f>'Fund Rec'!I141</f>
        <v/>
      </c>
      <c r="J135" s="1227">
        <f>'Fund Rec'!J141</f>
        <v>0</v>
      </c>
      <c r="K135" s="1228" t="str">
        <f>'Fund Rec'!K141</f>
        <v/>
      </c>
      <c r="L135" s="1227">
        <f>'Fund Rec'!L141</f>
        <v>0</v>
      </c>
      <c r="M135" s="1228" t="str">
        <f>'Fund Rec'!M141</f>
        <v/>
      </c>
      <c r="N135" s="1227">
        <f>'Fund Rec'!N141</f>
        <v>0</v>
      </c>
      <c r="O135" s="1229" t="str">
        <f>'Fund Rec'!O141</f>
        <v/>
      </c>
      <c r="P135" s="697">
        <f>'Fund Rec'!P141</f>
        <v>0</v>
      </c>
      <c r="Q135" s="1229" t="str">
        <f>'Fund Rec'!Q141</f>
        <v/>
      </c>
      <c r="R135" s="1230">
        <f>'Fund Rec'!R141</f>
        <v>0</v>
      </c>
      <c r="S135" s="1229" t="str">
        <f>'Fund Rec'!S141</f>
        <v/>
      </c>
      <c r="T135" s="697">
        <f>'Fund Rec'!T141</f>
        <v>0</v>
      </c>
      <c r="U135" s="408"/>
      <c r="V135" s="1732" t="str">
        <f>$G$5</f>
        <v>RPPC, 53110</v>
      </c>
      <c r="W135" s="1716" t="s">
        <v>154</v>
      </c>
      <c r="X135" s="1716" t="str">
        <f>$I$5</f>
        <v>RPPC , 53129</v>
      </c>
      <c r="Y135" s="1716"/>
      <c r="Z135" s="1716" t="str">
        <f>$K$5</f>
        <v/>
      </c>
      <c r="AA135" s="1716"/>
      <c r="AB135" s="1716" t="str">
        <f>$M$5</f>
        <v/>
      </c>
      <c r="AC135" s="1716"/>
      <c r="AD135" s="1716" t="str">
        <f>$O$5</f>
        <v/>
      </c>
      <c r="AE135" s="1716"/>
      <c r="AF135" s="1716" t="str">
        <f>$Q$5</f>
        <v/>
      </c>
      <c r="AG135" s="1716"/>
      <c r="AH135" s="1716" t="str">
        <f>$S$5</f>
        <v/>
      </c>
      <c r="AI135" s="1718"/>
      <c r="AL135" s="2"/>
      <c r="AM135" s="2"/>
      <c r="AN135" s="2"/>
      <c r="AO135" s="2"/>
      <c r="AP135" s="2"/>
      <c r="AQ135" s="2"/>
      <c r="AR135" s="2"/>
      <c r="AY135" s="1104"/>
    </row>
    <row r="136" spans="1:51" ht="25.5" customHeight="1" thickTop="1" thickBot="1">
      <c r="A136" s="131"/>
      <c r="B136" s="159"/>
      <c r="C136" s="159"/>
      <c r="D136" s="18"/>
      <c r="E136" s="130" t="str">
        <f>'ORIGINAL BUDGET'!E136</f>
        <v>TOTAL OTHER COSTS</v>
      </c>
      <c r="F136" s="809">
        <f>SUM(F137:F151)</f>
        <v>0</v>
      </c>
      <c r="G136" s="614"/>
      <c r="H136" s="615">
        <f>SUM(H137:H151)</f>
        <v>0</v>
      </c>
      <c r="I136" s="607"/>
      <c r="J136" s="605">
        <f>SUM(J137:J151)</f>
        <v>0</v>
      </c>
      <c r="K136" s="607"/>
      <c r="L136" s="596">
        <f>SUM(L137:L151)</f>
        <v>0</v>
      </c>
      <c r="M136" s="695"/>
      <c r="N136" s="596">
        <f>SUM(N137:N151)</f>
        <v>0</v>
      </c>
      <c r="O136" s="607"/>
      <c r="P136" s="596">
        <f>SUM(P137:P151)</f>
        <v>0</v>
      </c>
      <c r="Q136" s="607"/>
      <c r="R136" s="596">
        <f>SUM(R137:R151)</f>
        <v>0</v>
      </c>
      <c r="S136" s="695"/>
      <c r="T136" s="596">
        <f>SUM(T137:T151)</f>
        <v>0</v>
      </c>
      <c r="U136" s="409"/>
      <c r="V136" s="1733"/>
      <c r="W136" s="1717"/>
      <c r="X136" s="1717"/>
      <c r="Y136" s="1717"/>
      <c r="Z136" s="1717"/>
      <c r="AA136" s="1717"/>
      <c r="AB136" s="1717"/>
      <c r="AC136" s="1717"/>
      <c r="AD136" s="1717"/>
      <c r="AE136" s="1717"/>
      <c r="AF136" s="1717"/>
      <c r="AG136" s="1717"/>
      <c r="AH136" s="1717"/>
      <c r="AI136" s="1719"/>
      <c r="AL136" s="221"/>
      <c r="AM136" s="221"/>
      <c r="AN136" s="222"/>
      <c r="AO136" s="222"/>
      <c r="AP136" s="222"/>
      <c r="AQ136" s="222"/>
      <c r="AR136" s="222"/>
      <c r="AY136" s="1104"/>
    </row>
    <row r="137" spans="1:51" ht="23.25" customHeight="1" thickTop="1">
      <c r="A137" s="122">
        <v>1</v>
      </c>
      <c r="B137" s="1726">
        <f>IF($L$2="","",IF($L$2="ORIGINAL",'ORIGINAL BUDGET'!$B137,IF($L$2="BR1",'BR1'!$B137,IF($L$2="BR2",'BR2'!$B137,IF($L$2="BR3",'BR3'!$B137)))))</f>
        <v>0</v>
      </c>
      <c r="C137" s="1727">
        <f>IF($L$2="","",IF($L$2="ORIGINAL",'ORIGINAL BUDGET'!$B137,IF($L$2="BR1",'BR1'!$B137,IF($L$2="BR2",'BR2'!$B137,IF($L$2="BR3",'BR3'!$B137)))))</f>
        <v>0</v>
      </c>
      <c r="D137" s="1727">
        <f>IF($L$2="","",IF($L$2="ORIGINAL",'ORIGINAL BUDGET'!$B137,IF($L$2="BR1",'BR1'!$B137,IF($L$2="BR2",'BR2'!$B137,IF($L$2="BR3",'BR3'!$B137)))))</f>
        <v>0</v>
      </c>
      <c r="E137" s="1728">
        <f>IF($L$2="","",IF($L$2="ORIGINAL",'ORIGINAL BUDGET'!$B137,IF($L$2="BR1",'BR1'!$B137,IF($L$2="BR2",'BR2'!$B137,IF($L$2="BR3",'BR3'!$B137)))))</f>
        <v>0</v>
      </c>
      <c r="F137" s="610"/>
      <c r="G137" s="847" t="str">
        <f t="shared" ref="G137:G151" si="54">IF(AND(F137&lt;&gt;0, 1-I137-K137-Q137-S137-M137-O137),1-I137-K137-Q137-S137-M137-O137,"")</f>
        <v/>
      </c>
      <c r="H137" s="810">
        <f t="shared" ref="H137:H151" si="55">IF(AND(G137*F137&lt;0.0001,G137*F137&gt;0),"",G137*F137)</f>
        <v>0</v>
      </c>
      <c r="I137" s="840"/>
      <c r="J137" s="810">
        <f>I137*F137</f>
        <v>0</v>
      </c>
      <c r="K137" s="842"/>
      <c r="L137" s="810">
        <f>K137*F137</f>
        <v>0</v>
      </c>
      <c r="M137" s="842"/>
      <c r="N137" s="810">
        <f>M137*F137</f>
        <v>0</v>
      </c>
      <c r="O137" s="842"/>
      <c r="P137" s="810">
        <f>O137*F137</f>
        <v>0</v>
      </c>
      <c r="Q137" s="842"/>
      <c r="R137" s="810">
        <f t="shared" ref="R137:R151" si="56">Q137*F137</f>
        <v>0</v>
      </c>
      <c r="S137" s="842"/>
      <c r="T137" s="810">
        <f t="shared" ref="T137:T151" si="57">S137*F137</f>
        <v>0</v>
      </c>
      <c r="U137" s="410"/>
      <c r="V137" s="492" t="str">
        <f>IF(AND('BR3'!$K$2="ACTIVE",'BR3'!H137&gt;0),"Yes",IF(AND('BR2'!$K$2="ACTIVE",'BR2'!H137&gt;0),"Yes",IF(AND('BR1'!$K$2="ACTIVE",'BR1'!H137&gt;0),"Yes",IF(AND('ORIGINAL BUDGET'!$K$2="ACTIVE",'ORIGINAL BUDGET'!H137&gt;0),"Yes",""))))</f>
        <v/>
      </c>
      <c r="W137" s="325" t="str">
        <f t="shared" ref="W137:W151" si="58">IF(AND(G137&gt;0,V137=""),1,"")</f>
        <v/>
      </c>
      <c r="X137" s="325" t="str">
        <f>IF(AND('BR3'!$K$2="ACTIVE",'BR3'!J137&gt;0),"Yes",IF(AND('BR2'!$K$2="ACTIVE",'BR2'!J137&gt;0),"Yes",IF(AND('BR1'!$K$2="ACTIVE",'BR1'!J137&gt;0),"Yes",IF(AND('ORIGINAL BUDGET'!$K$2="ACTIVE",'ORIGINAL BUDGET'!J137&gt;0),"Yes",""))))</f>
        <v/>
      </c>
      <c r="Y137" s="325"/>
      <c r="Z137" s="325" t="str">
        <f>IF(AND('BR3'!$K$2="ACTIVE",'BR3'!L137&gt;0),"Yes",IF(AND('BR2'!$K$2="ACTIVE",'BR2'!L137&gt;0),"Yes",IF(AND('BR1'!$K$2="ACTIVE",'BR1'!L137&gt;0),"Yes",IF(AND('ORIGINAL BUDGET'!$K$2="ACTIVE",'ORIGINAL BUDGET'!L137&gt;0),"Yes",""))))</f>
        <v/>
      </c>
      <c r="AA137" s="325"/>
      <c r="AB137" s="325" t="str">
        <f>IF(AND('BR3'!$K$2="ACTIVE",'BR3'!N137&gt;0),"Yes",IF(AND('BR2'!$K$2="ACTIVE",'BR2'!N137&gt;0),"Yes",IF(AND('BR1'!$K$2="ACTIVE",'BR1'!N137&gt;0),"Yes",IF(AND('ORIGINAL BUDGET'!$K$2="ACTIVE",'ORIGINAL BUDGET'!N137&gt;0),"Yes",""))))</f>
        <v/>
      </c>
      <c r="AC137" s="325"/>
      <c r="AD137" s="325" t="str">
        <f>IF(AND('BR3'!$K$2="ACTIVE",'BR3'!P137&gt;0),"Yes",IF(AND('BR2'!$K$2="ACTIVE",'BR2'!P137&gt;0),"Yes",IF(AND('BR1'!$K$2="ACTIVE",'BR1'!P137&gt;0),"Yes",IF(AND('ORIGINAL BUDGET'!$K$2="ACTIVE",'ORIGINAL BUDGET'!P137&gt;0),"Yes",""))))</f>
        <v/>
      </c>
      <c r="AE137" s="325"/>
      <c r="AF137" s="325" t="str">
        <f>IF(AND('BR3'!$K$2="ACTIVE",'BR3'!R137&gt;0),"Yes",IF(AND('BR2'!$K$2="ACTIVE",'BR2'!R137&gt;0),"Yes",IF(AND('BR1'!$K$2="ACTIVE",'BR1'!R137&gt;0),"Yes",IF(AND('ORIGINAL BUDGET'!$K$2="ACTIVE",'ORIGINAL BUDGET'!R137&gt;0),"Yes",""))))</f>
        <v/>
      </c>
      <c r="AG137" s="325"/>
      <c r="AH137" s="493" t="str">
        <f>IF(AND('BR3'!$K$2="ACTIVE",'BR3'!T137&gt;0),"Yes",IF(AND('BR2'!$K$2="ACTIVE",'BR2'!T137&gt;0),"Yes",IF(AND('BR1'!$K$2="ACTIVE",'BR1'!T137&gt;0),"Yes",IF(AND('ORIGINAL BUDGET'!$K$2="ACTIVE",'ORIGINAL BUDGET'!T137&gt;0),"Yes",""))))</f>
        <v/>
      </c>
      <c r="AI137" s="500"/>
      <c r="AL137" s="221"/>
      <c r="AM137" s="221"/>
      <c r="AN137" s="221"/>
      <c r="AO137" s="221"/>
      <c r="AP137" s="221"/>
      <c r="AQ137" s="221"/>
      <c r="AR137" s="57"/>
      <c r="AY137" s="1104"/>
    </row>
    <row r="138" spans="1:51" ht="23.25" customHeight="1">
      <c r="A138" s="122">
        <v>2</v>
      </c>
      <c r="B138" s="1726">
        <f>IF($L$2="","",IF($L$2="ORIGINAL",'ORIGINAL BUDGET'!$B138,IF($L$2="BR1",'BR1'!$B138,IF($L$2="BR2",'BR2'!$B138,IF($L$2="BR3",'BR3'!$B138)))))</f>
        <v>0</v>
      </c>
      <c r="C138" s="1727">
        <f>IF($L$2="","",IF($L$2="ORIGINAL",'ORIGINAL BUDGET'!$B138,IF($L$2="BR1",'BR1'!$B138,IF($L$2="BR2",'BR2'!$B138,IF($L$2="BR3",'BR3'!$B138)))))</f>
        <v>0</v>
      </c>
      <c r="D138" s="1727">
        <f>IF($L$2="","",IF($L$2="ORIGINAL",'ORIGINAL BUDGET'!$B138,IF($L$2="BR1",'BR1'!$B138,IF($L$2="BR2",'BR2'!$B138,IF($L$2="BR3",'BR3'!$B138)))))</f>
        <v>0</v>
      </c>
      <c r="E138" s="1728">
        <f>IF($L$2="","",IF($L$2="ORIGINAL",'ORIGINAL BUDGET'!$B138,IF($L$2="BR1",'BR1'!$B138,IF($L$2="BR2",'BR2'!$B138,IF($L$2="BR3",'BR3'!$B138)))))</f>
        <v>0</v>
      </c>
      <c r="F138" s="617"/>
      <c r="G138" s="847" t="str">
        <f t="shared" si="54"/>
        <v/>
      </c>
      <c r="H138" s="810">
        <f t="shared" si="55"/>
        <v>0</v>
      </c>
      <c r="I138" s="840"/>
      <c r="J138" s="810">
        <f t="shared" ref="J138:J151" si="59">I138*F138</f>
        <v>0</v>
      </c>
      <c r="K138" s="842"/>
      <c r="L138" s="810">
        <f t="shared" ref="L138:L151" si="60">K138*F138</f>
        <v>0</v>
      </c>
      <c r="M138" s="842"/>
      <c r="N138" s="810">
        <f t="shared" ref="N138:N151" si="61">M138*F138</f>
        <v>0</v>
      </c>
      <c r="O138" s="842"/>
      <c r="P138" s="810">
        <f t="shared" ref="P138:P151" si="62">O138*F138</f>
        <v>0</v>
      </c>
      <c r="Q138" s="842"/>
      <c r="R138" s="810">
        <f t="shared" si="56"/>
        <v>0</v>
      </c>
      <c r="S138" s="842"/>
      <c r="T138" s="810">
        <f t="shared" si="57"/>
        <v>0</v>
      </c>
      <c r="U138" s="410"/>
      <c r="V138" s="492" t="str">
        <f>IF(AND('BR3'!$K$2="ACTIVE",'BR3'!H138&gt;0),"Yes",IF(AND('BR2'!$K$2="ACTIVE",'BR2'!H138&gt;0),"Yes",IF(AND('BR1'!$K$2="ACTIVE",'BR1'!H138&gt;0),"Yes",IF(AND('ORIGINAL BUDGET'!$K$2="ACTIVE",'ORIGINAL BUDGET'!H138&gt;0),"Yes",""))))</f>
        <v/>
      </c>
      <c r="W138" s="325" t="str">
        <f t="shared" si="58"/>
        <v/>
      </c>
      <c r="X138" s="325" t="str">
        <f>IF(AND('BR3'!$K$2="ACTIVE",'BR3'!J138&gt;0),"Yes",IF(AND('BR2'!$K$2="ACTIVE",'BR2'!J138&gt;0),"Yes",IF(AND('BR1'!$K$2="ACTIVE",'BR1'!J138&gt;0),"Yes",IF(AND('ORIGINAL BUDGET'!$K$2="ACTIVE",'ORIGINAL BUDGET'!J138&gt;0),"Yes",""))))</f>
        <v/>
      </c>
      <c r="Y138" s="325"/>
      <c r="Z138" s="325" t="str">
        <f>IF(AND('BR3'!$K$2="ACTIVE",'BR3'!L138&gt;0),"Yes",IF(AND('BR2'!$K$2="ACTIVE",'BR2'!L138&gt;0),"Yes",IF(AND('BR1'!$K$2="ACTIVE",'BR1'!L138&gt;0),"Yes",IF(AND('ORIGINAL BUDGET'!$K$2="ACTIVE",'ORIGINAL BUDGET'!L138&gt;0),"Yes",""))))</f>
        <v/>
      </c>
      <c r="AA138" s="325"/>
      <c r="AB138" s="325" t="str">
        <f>IF(AND('BR3'!$K$2="ACTIVE",'BR3'!N138&gt;0),"Yes",IF(AND('BR2'!$K$2="ACTIVE",'BR2'!N138&gt;0),"Yes",IF(AND('BR1'!$K$2="ACTIVE",'BR1'!N138&gt;0),"Yes",IF(AND('ORIGINAL BUDGET'!$K$2="ACTIVE",'ORIGINAL BUDGET'!N138&gt;0),"Yes",""))))</f>
        <v/>
      </c>
      <c r="AC138" s="325"/>
      <c r="AD138" s="325" t="str">
        <f>IF(AND('BR3'!$K$2="ACTIVE",'BR3'!P138&gt;0),"Yes",IF(AND('BR2'!$K$2="ACTIVE",'BR2'!P138&gt;0),"Yes",IF(AND('BR1'!$K$2="ACTIVE",'BR1'!P138&gt;0),"Yes",IF(AND('ORIGINAL BUDGET'!$K$2="ACTIVE",'ORIGINAL BUDGET'!P138&gt;0),"Yes",""))))</f>
        <v/>
      </c>
      <c r="AE138" s="325"/>
      <c r="AF138" s="325" t="str">
        <f>IF(AND('BR3'!$K$2="ACTIVE",'BR3'!R138&gt;0),"Yes",IF(AND('BR2'!$K$2="ACTIVE",'BR2'!R138&gt;0),"Yes",IF(AND('BR1'!$K$2="ACTIVE",'BR1'!R138&gt;0),"Yes",IF(AND('ORIGINAL BUDGET'!$K$2="ACTIVE",'ORIGINAL BUDGET'!R138&gt;0),"Yes",""))))</f>
        <v/>
      </c>
      <c r="AG138" s="325"/>
      <c r="AH138" s="493" t="str">
        <f>IF(AND('BR3'!$K$2="ACTIVE",'BR3'!T138&gt;0),"Yes",IF(AND('BR2'!$K$2="ACTIVE",'BR2'!T138&gt;0),"Yes",IF(AND('BR1'!$K$2="ACTIVE",'BR1'!T138&gt;0),"Yes",IF(AND('ORIGINAL BUDGET'!$K$2="ACTIVE",'ORIGINAL BUDGET'!T138&gt;0),"Yes",""))))</f>
        <v/>
      </c>
      <c r="AI138" s="500"/>
      <c r="AL138" s="221"/>
      <c r="AM138" s="221"/>
      <c r="AN138" s="221"/>
      <c r="AO138" s="221"/>
      <c r="AP138" s="221"/>
      <c r="AQ138" s="221"/>
      <c r="AR138" s="57"/>
      <c r="AY138" s="1104"/>
    </row>
    <row r="139" spans="1:51" ht="23.25" customHeight="1">
      <c r="A139" s="122">
        <v>3</v>
      </c>
      <c r="B139" s="1726">
        <f>IF($L$2="","",IF($L$2="ORIGINAL",'ORIGINAL BUDGET'!$B139,IF($L$2="BR1",'BR1'!$B139,IF($L$2="BR2",'BR2'!$B139,IF($L$2="BR3",'BR3'!$B139)))))</f>
        <v>0</v>
      </c>
      <c r="C139" s="1727">
        <f>IF($L$2="","",IF($L$2="ORIGINAL",'ORIGINAL BUDGET'!$B139,IF($L$2="BR1",'BR1'!$B139,IF($L$2="BR2",'BR2'!$B139,IF($L$2="BR3",'BR3'!$B139)))))</f>
        <v>0</v>
      </c>
      <c r="D139" s="1727">
        <f>IF($L$2="","",IF($L$2="ORIGINAL",'ORIGINAL BUDGET'!$B139,IF($L$2="BR1",'BR1'!$B139,IF($L$2="BR2",'BR2'!$B139,IF($L$2="BR3",'BR3'!$B139)))))</f>
        <v>0</v>
      </c>
      <c r="E139" s="1728">
        <f>IF($L$2="","",IF($L$2="ORIGINAL",'ORIGINAL BUDGET'!$B139,IF($L$2="BR1",'BR1'!$B139,IF($L$2="BR2",'BR2'!$B139,IF($L$2="BR3",'BR3'!$B139)))))</f>
        <v>0</v>
      </c>
      <c r="F139" s="617"/>
      <c r="G139" s="847" t="str">
        <f t="shared" si="54"/>
        <v/>
      </c>
      <c r="H139" s="810">
        <f t="shared" si="55"/>
        <v>0</v>
      </c>
      <c r="I139" s="840"/>
      <c r="J139" s="810">
        <f t="shared" si="59"/>
        <v>0</v>
      </c>
      <c r="K139" s="842"/>
      <c r="L139" s="810">
        <f t="shared" si="60"/>
        <v>0</v>
      </c>
      <c r="M139" s="842"/>
      <c r="N139" s="810">
        <f t="shared" si="61"/>
        <v>0</v>
      </c>
      <c r="O139" s="842"/>
      <c r="P139" s="810">
        <f t="shared" si="62"/>
        <v>0</v>
      </c>
      <c r="Q139" s="842"/>
      <c r="R139" s="810">
        <f t="shared" si="56"/>
        <v>0</v>
      </c>
      <c r="S139" s="842"/>
      <c r="T139" s="810">
        <f t="shared" si="57"/>
        <v>0</v>
      </c>
      <c r="U139" s="410"/>
      <c r="V139" s="492" t="str">
        <f>IF(AND('BR3'!$K$2="ACTIVE",'BR3'!H139&gt;0),"Yes",IF(AND('BR2'!$K$2="ACTIVE",'BR2'!H139&gt;0),"Yes",IF(AND('BR1'!$K$2="ACTIVE",'BR1'!H139&gt;0),"Yes",IF(AND('ORIGINAL BUDGET'!$K$2="ACTIVE",'ORIGINAL BUDGET'!H139&gt;0),"Yes",""))))</f>
        <v/>
      </c>
      <c r="W139" s="325" t="str">
        <f t="shared" si="58"/>
        <v/>
      </c>
      <c r="X139" s="325" t="str">
        <f>IF(AND('BR3'!$K$2="ACTIVE",'BR3'!J139&gt;0),"Yes",IF(AND('BR2'!$K$2="ACTIVE",'BR2'!J139&gt;0),"Yes",IF(AND('BR1'!$K$2="ACTIVE",'BR1'!J139&gt;0),"Yes",IF(AND('ORIGINAL BUDGET'!$K$2="ACTIVE",'ORIGINAL BUDGET'!J139&gt;0),"Yes",""))))</f>
        <v/>
      </c>
      <c r="Y139" s="325"/>
      <c r="Z139" s="325" t="str">
        <f>IF(AND('BR3'!$K$2="ACTIVE",'BR3'!L139&gt;0),"Yes",IF(AND('BR2'!$K$2="ACTIVE",'BR2'!L139&gt;0),"Yes",IF(AND('BR1'!$K$2="ACTIVE",'BR1'!L139&gt;0),"Yes",IF(AND('ORIGINAL BUDGET'!$K$2="ACTIVE",'ORIGINAL BUDGET'!L139&gt;0),"Yes",""))))</f>
        <v/>
      </c>
      <c r="AA139" s="325"/>
      <c r="AB139" s="325" t="str">
        <f>IF(AND('BR3'!$K$2="ACTIVE",'BR3'!N139&gt;0),"Yes",IF(AND('BR2'!$K$2="ACTIVE",'BR2'!N139&gt;0),"Yes",IF(AND('BR1'!$K$2="ACTIVE",'BR1'!N139&gt;0),"Yes",IF(AND('ORIGINAL BUDGET'!$K$2="ACTIVE",'ORIGINAL BUDGET'!N139&gt;0),"Yes",""))))</f>
        <v/>
      </c>
      <c r="AC139" s="325"/>
      <c r="AD139" s="325" t="str">
        <f>IF(AND('BR3'!$K$2="ACTIVE",'BR3'!P139&gt;0),"Yes",IF(AND('BR2'!$K$2="ACTIVE",'BR2'!P139&gt;0),"Yes",IF(AND('BR1'!$K$2="ACTIVE",'BR1'!P139&gt;0),"Yes",IF(AND('ORIGINAL BUDGET'!$K$2="ACTIVE",'ORIGINAL BUDGET'!P139&gt;0),"Yes",""))))</f>
        <v/>
      </c>
      <c r="AE139" s="325"/>
      <c r="AF139" s="325" t="str">
        <f>IF(AND('BR3'!$K$2="ACTIVE",'BR3'!R139&gt;0),"Yes",IF(AND('BR2'!$K$2="ACTIVE",'BR2'!R139&gt;0),"Yes",IF(AND('BR1'!$K$2="ACTIVE",'BR1'!R139&gt;0),"Yes",IF(AND('ORIGINAL BUDGET'!$K$2="ACTIVE",'ORIGINAL BUDGET'!R139&gt;0),"Yes",""))))</f>
        <v/>
      </c>
      <c r="AG139" s="325"/>
      <c r="AH139" s="493" t="str">
        <f>IF(AND('BR3'!$K$2="ACTIVE",'BR3'!T139&gt;0),"Yes",IF(AND('BR2'!$K$2="ACTIVE",'BR2'!T139&gt;0),"Yes",IF(AND('BR1'!$K$2="ACTIVE",'BR1'!T139&gt;0),"Yes",IF(AND('ORIGINAL BUDGET'!$K$2="ACTIVE",'ORIGINAL BUDGET'!T139&gt;0),"Yes",""))))</f>
        <v/>
      </c>
      <c r="AI139" s="500"/>
      <c r="AK139" s="221"/>
      <c r="AL139" s="221"/>
      <c r="AM139" s="221"/>
      <c r="AN139" s="221"/>
      <c r="AO139" s="221"/>
      <c r="AP139" s="221"/>
      <c r="AQ139" s="221"/>
      <c r="AR139" s="57"/>
      <c r="AU139" s="2"/>
      <c r="AV139" s="2"/>
      <c r="AW139" s="2"/>
      <c r="AX139" s="2"/>
      <c r="AY139" s="1104"/>
    </row>
    <row r="140" spans="1:51" ht="23.25" customHeight="1">
      <c r="A140" s="122">
        <v>4</v>
      </c>
      <c r="B140" s="1726">
        <f>IF($L$2="","",IF($L$2="ORIGINAL",'ORIGINAL BUDGET'!$B140,IF($L$2="BR1",'BR1'!$B140,IF($L$2="BR2",'BR2'!$B140,IF($L$2="BR3",'BR3'!$B140)))))</f>
        <v>0</v>
      </c>
      <c r="C140" s="1727">
        <f>IF($L$2="","",IF($L$2="ORIGINAL",'ORIGINAL BUDGET'!$B140,IF($L$2="BR1",'BR1'!$B140,IF($L$2="BR2",'BR2'!$B140,IF($L$2="BR3",'BR3'!$B140)))))</f>
        <v>0</v>
      </c>
      <c r="D140" s="1727">
        <f>IF($L$2="","",IF($L$2="ORIGINAL",'ORIGINAL BUDGET'!$B140,IF($L$2="BR1",'BR1'!$B140,IF($L$2="BR2",'BR2'!$B140,IF($L$2="BR3",'BR3'!$B140)))))</f>
        <v>0</v>
      </c>
      <c r="E140" s="1728">
        <f>IF($L$2="","",IF($L$2="ORIGINAL",'ORIGINAL BUDGET'!$B140,IF($L$2="BR1",'BR1'!$B140,IF($L$2="BR2",'BR2'!$B140,IF($L$2="BR3",'BR3'!$B140)))))</f>
        <v>0</v>
      </c>
      <c r="F140" s="617"/>
      <c r="G140" s="847" t="str">
        <f t="shared" si="54"/>
        <v/>
      </c>
      <c r="H140" s="810">
        <f t="shared" si="55"/>
        <v>0</v>
      </c>
      <c r="I140" s="840"/>
      <c r="J140" s="810">
        <f t="shared" si="59"/>
        <v>0</v>
      </c>
      <c r="K140" s="842"/>
      <c r="L140" s="810">
        <f t="shared" si="60"/>
        <v>0</v>
      </c>
      <c r="M140" s="842"/>
      <c r="N140" s="810">
        <f t="shared" si="61"/>
        <v>0</v>
      </c>
      <c r="O140" s="842"/>
      <c r="P140" s="810">
        <f t="shared" si="62"/>
        <v>0</v>
      </c>
      <c r="Q140" s="842"/>
      <c r="R140" s="810">
        <f t="shared" si="56"/>
        <v>0</v>
      </c>
      <c r="S140" s="842"/>
      <c r="T140" s="810">
        <f t="shared" si="57"/>
        <v>0</v>
      </c>
      <c r="U140" s="410"/>
      <c r="V140" s="492" t="str">
        <f>IF(AND('BR3'!$K$2="ACTIVE",'BR3'!H140&gt;0),"Yes",IF(AND('BR2'!$K$2="ACTIVE",'BR2'!H140&gt;0),"Yes",IF(AND('BR1'!$K$2="ACTIVE",'BR1'!H140&gt;0),"Yes",IF(AND('ORIGINAL BUDGET'!$K$2="ACTIVE",'ORIGINAL BUDGET'!H140&gt;0),"Yes",""))))</f>
        <v/>
      </c>
      <c r="W140" s="325" t="str">
        <f t="shared" si="58"/>
        <v/>
      </c>
      <c r="X140" s="325" t="str">
        <f>IF(AND('BR3'!$K$2="ACTIVE",'BR3'!J140&gt;0),"Yes",IF(AND('BR2'!$K$2="ACTIVE",'BR2'!J140&gt;0),"Yes",IF(AND('BR1'!$K$2="ACTIVE",'BR1'!J140&gt;0),"Yes",IF(AND('ORIGINAL BUDGET'!$K$2="ACTIVE",'ORIGINAL BUDGET'!J140&gt;0),"Yes",""))))</f>
        <v/>
      </c>
      <c r="Y140" s="325"/>
      <c r="Z140" s="325" t="str">
        <f>IF(AND('BR3'!$K$2="ACTIVE",'BR3'!L140&gt;0),"Yes",IF(AND('BR2'!$K$2="ACTIVE",'BR2'!L140&gt;0),"Yes",IF(AND('BR1'!$K$2="ACTIVE",'BR1'!L140&gt;0),"Yes",IF(AND('ORIGINAL BUDGET'!$K$2="ACTIVE",'ORIGINAL BUDGET'!L140&gt;0),"Yes",""))))</f>
        <v/>
      </c>
      <c r="AA140" s="325"/>
      <c r="AB140" s="325" t="str">
        <f>IF(AND('BR3'!$K$2="ACTIVE",'BR3'!N140&gt;0),"Yes",IF(AND('BR2'!$K$2="ACTIVE",'BR2'!N140&gt;0),"Yes",IF(AND('BR1'!$K$2="ACTIVE",'BR1'!N140&gt;0),"Yes",IF(AND('ORIGINAL BUDGET'!$K$2="ACTIVE",'ORIGINAL BUDGET'!N140&gt;0),"Yes",""))))</f>
        <v/>
      </c>
      <c r="AC140" s="325"/>
      <c r="AD140" s="325" t="str">
        <f>IF(AND('BR3'!$K$2="ACTIVE",'BR3'!P140&gt;0),"Yes",IF(AND('BR2'!$K$2="ACTIVE",'BR2'!P140&gt;0),"Yes",IF(AND('BR1'!$K$2="ACTIVE",'BR1'!P140&gt;0),"Yes",IF(AND('ORIGINAL BUDGET'!$K$2="ACTIVE",'ORIGINAL BUDGET'!P140&gt;0),"Yes",""))))</f>
        <v/>
      </c>
      <c r="AE140" s="325"/>
      <c r="AF140" s="325" t="str">
        <f>IF(AND('BR3'!$K$2="ACTIVE",'BR3'!R140&gt;0),"Yes",IF(AND('BR2'!$K$2="ACTIVE",'BR2'!R140&gt;0),"Yes",IF(AND('BR1'!$K$2="ACTIVE",'BR1'!R140&gt;0),"Yes",IF(AND('ORIGINAL BUDGET'!$K$2="ACTIVE",'ORIGINAL BUDGET'!R140&gt;0),"Yes",""))))</f>
        <v/>
      </c>
      <c r="AG140" s="325"/>
      <c r="AH140" s="493" t="str">
        <f>IF(AND('BR3'!$K$2="ACTIVE",'BR3'!T140&gt;0),"Yes",IF(AND('BR2'!$K$2="ACTIVE",'BR2'!T140&gt;0),"Yes",IF(AND('BR1'!$K$2="ACTIVE",'BR1'!T140&gt;0),"Yes",IF(AND('ORIGINAL BUDGET'!$K$2="ACTIVE",'ORIGINAL BUDGET'!T140&gt;0),"Yes",""))))</f>
        <v/>
      </c>
      <c r="AI140" s="500"/>
      <c r="AK140" s="221"/>
      <c r="AL140" s="221"/>
      <c r="AM140" s="221"/>
      <c r="AN140" s="221"/>
      <c r="AO140" s="221"/>
      <c r="AP140" s="221"/>
      <c r="AQ140" s="221"/>
      <c r="AR140" s="57"/>
      <c r="AU140" s="2"/>
      <c r="AV140" s="2"/>
      <c r="AW140" s="2"/>
      <c r="AX140" s="2"/>
      <c r="AY140" s="1104"/>
    </row>
    <row r="141" spans="1:51" ht="23.25" customHeight="1" thickBot="1">
      <c r="A141" s="122">
        <v>5</v>
      </c>
      <c r="B141" s="1726">
        <f>IF($L$2="","",IF($L$2="ORIGINAL",'ORIGINAL BUDGET'!$B141,IF($L$2="BR1",'BR1'!$B141,IF($L$2="BR2",'BR2'!$B141,IF($L$2="BR3",'BR3'!$B141)))))</f>
        <v>0</v>
      </c>
      <c r="C141" s="1727">
        <f>IF($L$2="","",IF($L$2="ORIGINAL",'ORIGINAL BUDGET'!$B141,IF($L$2="BR1",'BR1'!$B141,IF($L$2="BR2",'BR2'!$B141,IF($L$2="BR3",'BR3'!$B141)))))</f>
        <v>0</v>
      </c>
      <c r="D141" s="1727">
        <f>IF($L$2="","",IF($L$2="ORIGINAL",'ORIGINAL BUDGET'!$B141,IF($L$2="BR1",'BR1'!$B141,IF($L$2="BR2",'BR2'!$B141,IF($L$2="BR3",'BR3'!$B141)))))</f>
        <v>0</v>
      </c>
      <c r="E141" s="1728">
        <f>IF($L$2="","",IF($L$2="ORIGINAL",'ORIGINAL BUDGET'!$B141,IF($L$2="BR1",'BR1'!$B141,IF($L$2="BR2",'BR2'!$B141,IF($L$2="BR3",'BR3'!$B141)))))</f>
        <v>0</v>
      </c>
      <c r="F141" s="617"/>
      <c r="G141" s="847" t="str">
        <f t="shared" si="54"/>
        <v/>
      </c>
      <c r="H141" s="810">
        <f t="shared" si="55"/>
        <v>0</v>
      </c>
      <c r="I141" s="840"/>
      <c r="J141" s="810">
        <f t="shared" si="59"/>
        <v>0</v>
      </c>
      <c r="K141" s="842"/>
      <c r="L141" s="810">
        <f t="shared" si="60"/>
        <v>0</v>
      </c>
      <c r="M141" s="842"/>
      <c r="N141" s="810">
        <f t="shared" si="61"/>
        <v>0</v>
      </c>
      <c r="O141" s="842"/>
      <c r="P141" s="810">
        <f t="shared" si="62"/>
        <v>0</v>
      </c>
      <c r="Q141" s="842"/>
      <c r="R141" s="810">
        <f t="shared" si="56"/>
        <v>0</v>
      </c>
      <c r="S141" s="842"/>
      <c r="T141" s="810">
        <f t="shared" si="57"/>
        <v>0</v>
      </c>
      <c r="U141" s="410"/>
      <c r="V141" s="492" t="str">
        <f>IF(AND('BR3'!$K$2="ACTIVE",'BR3'!H141&gt;0),"Yes",IF(AND('BR2'!$K$2="ACTIVE",'BR2'!H141&gt;0),"Yes",IF(AND('BR1'!$K$2="ACTIVE",'BR1'!H141&gt;0),"Yes",IF(AND('ORIGINAL BUDGET'!$K$2="ACTIVE",'ORIGINAL BUDGET'!H141&gt;0),"Yes",""))))</f>
        <v/>
      </c>
      <c r="W141" s="325" t="str">
        <f t="shared" si="58"/>
        <v/>
      </c>
      <c r="X141" s="325" t="str">
        <f>IF(AND('BR3'!$K$2="ACTIVE",'BR3'!J141&gt;0),"Yes",IF(AND('BR2'!$K$2="ACTIVE",'BR2'!J141&gt;0),"Yes",IF(AND('BR1'!$K$2="ACTIVE",'BR1'!J141&gt;0),"Yes",IF(AND('ORIGINAL BUDGET'!$K$2="ACTIVE",'ORIGINAL BUDGET'!J141&gt;0),"Yes",""))))</f>
        <v/>
      </c>
      <c r="Y141" s="325"/>
      <c r="Z141" s="325" t="str">
        <f>IF(AND('BR3'!$K$2="ACTIVE",'BR3'!L141&gt;0),"Yes",IF(AND('BR2'!$K$2="ACTIVE",'BR2'!L141&gt;0),"Yes",IF(AND('BR1'!$K$2="ACTIVE",'BR1'!L141&gt;0),"Yes",IF(AND('ORIGINAL BUDGET'!$K$2="ACTIVE",'ORIGINAL BUDGET'!L141&gt;0),"Yes",""))))</f>
        <v/>
      </c>
      <c r="AA141" s="325"/>
      <c r="AB141" s="325" t="str">
        <f>IF(AND('BR3'!$K$2="ACTIVE",'BR3'!N141&gt;0),"Yes",IF(AND('BR2'!$K$2="ACTIVE",'BR2'!N141&gt;0),"Yes",IF(AND('BR1'!$K$2="ACTIVE",'BR1'!N141&gt;0),"Yes",IF(AND('ORIGINAL BUDGET'!$K$2="ACTIVE",'ORIGINAL BUDGET'!N141&gt;0),"Yes",""))))</f>
        <v/>
      </c>
      <c r="AC141" s="325"/>
      <c r="AD141" s="325" t="str">
        <f>IF(AND('BR3'!$K$2="ACTIVE",'BR3'!P141&gt;0),"Yes",IF(AND('BR2'!$K$2="ACTIVE",'BR2'!P141&gt;0),"Yes",IF(AND('BR1'!$K$2="ACTIVE",'BR1'!P141&gt;0),"Yes",IF(AND('ORIGINAL BUDGET'!$K$2="ACTIVE",'ORIGINAL BUDGET'!P141&gt;0),"Yes",""))))</f>
        <v/>
      </c>
      <c r="AE141" s="325"/>
      <c r="AF141" s="325" t="str">
        <f>IF(AND('BR3'!$K$2="ACTIVE",'BR3'!R141&gt;0),"Yes",IF(AND('BR2'!$K$2="ACTIVE",'BR2'!R141&gt;0),"Yes",IF(AND('BR1'!$K$2="ACTIVE",'BR1'!R141&gt;0),"Yes",IF(AND('ORIGINAL BUDGET'!$K$2="ACTIVE",'ORIGINAL BUDGET'!R141&gt;0),"Yes",""))))</f>
        <v/>
      </c>
      <c r="AG141" s="325"/>
      <c r="AH141" s="493" t="str">
        <f>IF(AND('BR3'!$K$2="ACTIVE",'BR3'!T141&gt;0),"Yes",IF(AND('BR2'!$K$2="ACTIVE",'BR2'!T141&gt;0),"Yes",IF(AND('BR1'!$K$2="ACTIVE",'BR1'!T141&gt;0),"Yes",IF(AND('ORIGINAL BUDGET'!$K$2="ACTIVE",'ORIGINAL BUDGET'!T141&gt;0),"Yes",""))))</f>
        <v/>
      </c>
      <c r="AI141" s="500"/>
      <c r="AK141" s="221"/>
      <c r="AL141" s="221"/>
      <c r="AM141" s="221"/>
      <c r="AN141" s="221"/>
      <c r="AO141" s="221"/>
      <c r="AP141" s="221"/>
      <c r="AQ141" s="221"/>
      <c r="AR141" s="57"/>
      <c r="AU141" s="2"/>
      <c r="AV141" s="2"/>
      <c r="AW141" s="2"/>
      <c r="AX141" s="2"/>
      <c r="AY141" s="1104"/>
    </row>
    <row r="142" spans="1:51" ht="23.25" hidden="1" customHeight="1">
      <c r="A142" s="122">
        <v>6</v>
      </c>
      <c r="B142" s="1726">
        <f>IF($L$2="","",IF($L$2="ORIGINAL",'ORIGINAL BUDGET'!$B142,IF($L$2="BR1",'BR1'!$B142,IF($L$2="BR2",'BR2'!$B142,IF($L$2="BR3",'BR3'!$B142)))))</f>
        <v>0</v>
      </c>
      <c r="C142" s="1727">
        <f>IF($L$2="","",IF($L$2="ORIGINAL",'ORIGINAL BUDGET'!$B142,IF($L$2="BR1",'BR1'!$B142,IF($L$2="BR2",'BR2'!$B142,IF($L$2="BR3",'BR3'!$B142)))))</f>
        <v>0</v>
      </c>
      <c r="D142" s="1727">
        <f>IF($L$2="","",IF($L$2="ORIGINAL",'ORIGINAL BUDGET'!$B142,IF($L$2="BR1",'BR1'!$B142,IF($L$2="BR2",'BR2'!$B142,IF($L$2="BR3",'BR3'!$B142)))))</f>
        <v>0</v>
      </c>
      <c r="E142" s="1728">
        <f>IF($L$2="","",IF($L$2="ORIGINAL",'ORIGINAL BUDGET'!$B142,IF($L$2="BR1",'BR1'!$B142,IF($L$2="BR2",'BR2'!$B142,IF($L$2="BR3",'BR3'!$B142)))))</f>
        <v>0</v>
      </c>
      <c r="F142" s="617"/>
      <c r="G142" s="847" t="str">
        <f t="shared" si="54"/>
        <v/>
      </c>
      <c r="H142" s="810">
        <f t="shared" si="55"/>
        <v>0</v>
      </c>
      <c r="I142" s="840"/>
      <c r="J142" s="810">
        <f t="shared" si="59"/>
        <v>0</v>
      </c>
      <c r="K142" s="842"/>
      <c r="L142" s="810">
        <f t="shared" si="60"/>
        <v>0</v>
      </c>
      <c r="M142" s="842"/>
      <c r="N142" s="810">
        <f t="shared" si="61"/>
        <v>0</v>
      </c>
      <c r="O142" s="842"/>
      <c r="P142" s="810">
        <f t="shared" si="62"/>
        <v>0</v>
      </c>
      <c r="Q142" s="842"/>
      <c r="R142" s="810">
        <f t="shared" si="56"/>
        <v>0</v>
      </c>
      <c r="S142" s="842"/>
      <c r="T142" s="810">
        <f t="shared" si="57"/>
        <v>0</v>
      </c>
      <c r="U142" s="410"/>
      <c r="V142" s="492" t="str">
        <f>IF(AND('BR3'!$K$2="ACTIVE",'BR3'!H142&gt;0),"Yes",IF(AND('BR2'!$K$2="ACTIVE",'BR2'!H142&gt;0),"Yes",IF(AND('BR1'!$K$2="ACTIVE",'BR1'!H142&gt;0),"Yes",IF(AND('ORIGINAL BUDGET'!$K$2="ACTIVE",'ORIGINAL BUDGET'!H142&gt;0),"Yes",""))))</f>
        <v/>
      </c>
      <c r="W142" s="325" t="str">
        <f t="shared" si="58"/>
        <v/>
      </c>
      <c r="X142" s="325" t="str">
        <f>IF(AND('BR3'!$K$2="ACTIVE",'BR3'!J142&gt;0),"Yes",IF(AND('BR2'!$K$2="ACTIVE",'BR2'!J142&gt;0),"Yes",IF(AND('BR1'!$K$2="ACTIVE",'BR1'!J142&gt;0),"Yes",IF(AND('ORIGINAL BUDGET'!$K$2="ACTIVE",'ORIGINAL BUDGET'!J142&gt;0),"Yes",""))))</f>
        <v/>
      </c>
      <c r="Y142" s="325"/>
      <c r="Z142" s="325" t="str">
        <f>IF(AND('BR3'!$K$2="ACTIVE",'BR3'!L142&gt;0),"Yes",IF(AND('BR2'!$K$2="ACTIVE",'BR2'!L142&gt;0),"Yes",IF(AND('BR1'!$K$2="ACTIVE",'BR1'!L142&gt;0),"Yes",IF(AND('ORIGINAL BUDGET'!$K$2="ACTIVE",'ORIGINAL BUDGET'!L142&gt;0),"Yes",""))))</f>
        <v/>
      </c>
      <c r="AA142" s="325"/>
      <c r="AB142" s="325" t="str">
        <f>IF(AND('BR3'!$K$2="ACTIVE",'BR3'!N142&gt;0),"Yes",IF(AND('BR2'!$K$2="ACTIVE",'BR2'!N142&gt;0),"Yes",IF(AND('BR1'!$K$2="ACTIVE",'BR1'!N142&gt;0),"Yes",IF(AND('ORIGINAL BUDGET'!$K$2="ACTIVE",'ORIGINAL BUDGET'!N142&gt;0),"Yes",""))))</f>
        <v/>
      </c>
      <c r="AC142" s="325"/>
      <c r="AD142" s="325" t="str">
        <f>IF(AND('BR3'!$K$2="ACTIVE",'BR3'!P142&gt;0),"Yes",IF(AND('BR2'!$K$2="ACTIVE",'BR2'!P142&gt;0),"Yes",IF(AND('BR1'!$K$2="ACTIVE",'BR1'!P142&gt;0),"Yes",IF(AND('ORIGINAL BUDGET'!$K$2="ACTIVE",'ORIGINAL BUDGET'!P142&gt;0),"Yes",""))))</f>
        <v/>
      </c>
      <c r="AE142" s="325"/>
      <c r="AF142" s="325" t="str">
        <f>IF(AND('BR3'!$K$2="ACTIVE",'BR3'!R142&gt;0),"Yes",IF(AND('BR2'!$K$2="ACTIVE",'BR2'!R142&gt;0),"Yes",IF(AND('BR1'!$K$2="ACTIVE",'BR1'!R142&gt;0),"Yes",IF(AND('ORIGINAL BUDGET'!$K$2="ACTIVE",'ORIGINAL BUDGET'!R142&gt;0),"Yes",""))))</f>
        <v/>
      </c>
      <c r="AG142" s="325"/>
      <c r="AH142" s="493" t="str">
        <f>IF(AND('BR3'!$K$2="ACTIVE",'BR3'!T142&gt;0),"Yes",IF(AND('BR2'!$K$2="ACTIVE",'BR2'!T142&gt;0),"Yes",IF(AND('BR1'!$K$2="ACTIVE",'BR1'!T142&gt;0),"Yes",IF(AND('ORIGINAL BUDGET'!$K$2="ACTIVE",'ORIGINAL BUDGET'!T142&gt;0),"Yes",""))))</f>
        <v/>
      </c>
      <c r="AI142" s="500"/>
      <c r="AK142" s="221"/>
      <c r="AL142" s="221"/>
      <c r="AM142" s="221"/>
      <c r="AN142" s="221"/>
      <c r="AO142" s="221"/>
      <c r="AP142" s="221"/>
      <c r="AQ142" s="221"/>
      <c r="AR142" s="57"/>
      <c r="AU142" s="2"/>
      <c r="AV142" s="2"/>
      <c r="AW142" s="2"/>
      <c r="AX142" s="2"/>
      <c r="AY142" s="1104"/>
    </row>
    <row r="143" spans="1:51" ht="23.25" hidden="1" customHeight="1">
      <c r="A143" s="122">
        <v>7</v>
      </c>
      <c r="B143" s="1726">
        <f>IF($L$2="","",IF($L$2="ORIGINAL",'ORIGINAL BUDGET'!$B143,IF($L$2="BR1",'BR1'!$B143,IF($L$2="BR2",'BR2'!$B143,IF($L$2="BR3",'BR3'!$B143)))))</f>
        <v>0</v>
      </c>
      <c r="C143" s="1727">
        <f>IF($L$2="","",IF($L$2="ORIGINAL",'ORIGINAL BUDGET'!$B143,IF($L$2="BR1",'BR1'!$B143,IF($L$2="BR2",'BR2'!$B143,IF($L$2="BR3",'BR3'!$B143)))))</f>
        <v>0</v>
      </c>
      <c r="D143" s="1727">
        <f>IF($L$2="","",IF($L$2="ORIGINAL",'ORIGINAL BUDGET'!$B143,IF($L$2="BR1",'BR1'!$B143,IF($L$2="BR2",'BR2'!$B143,IF($L$2="BR3",'BR3'!$B143)))))</f>
        <v>0</v>
      </c>
      <c r="E143" s="1728">
        <f>IF($L$2="","",IF($L$2="ORIGINAL",'ORIGINAL BUDGET'!$B143,IF($L$2="BR1",'BR1'!$B143,IF($L$2="BR2",'BR2'!$B143,IF($L$2="BR3",'BR3'!$B143)))))</f>
        <v>0</v>
      </c>
      <c r="F143" s="617"/>
      <c r="G143" s="847" t="str">
        <f t="shared" si="54"/>
        <v/>
      </c>
      <c r="H143" s="810">
        <f t="shared" si="55"/>
        <v>0</v>
      </c>
      <c r="I143" s="840"/>
      <c r="J143" s="810">
        <f t="shared" si="59"/>
        <v>0</v>
      </c>
      <c r="K143" s="842"/>
      <c r="L143" s="810">
        <f t="shared" si="60"/>
        <v>0</v>
      </c>
      <c r="M143" s="842"/>
      <c r="N143" s="810">
        <f t="shared" si="61"/>
        <v>0</v>
      </c>
      <c r="O143" s="842"/>
      <c r="P143" s="810">
        <f t="shared" si="62"/>
        <v>0</v>
      </c>
      <c r="Q143" s="842"/>
      <c r="R143" s="810">
        <f t="shared" si="56"/>
        <v>0</v>
      </c>
      <c r="S143" s="842"/>
      <c r="T143" s="810">
        <f t="shared" si="57"/>
        <v>0</v>
      </c>
      <c r="U143" s="410"/>
      <c r="V143" s="492" t="str">
        <f>IF(AND('BR3'!$K$2="ACTIVE",'BR3'!H143&gt;0),"Yes",IF(AND('BR2'!$K$2="ACTIVE",'BR2'!H143&gt;0),"Yes",IF(AND('BR1'!$K$2="ACTIVE",'BR1'!H143&gt;0),"Yes",IF(AND('ORIGINAL BUDGET'!$K$2="ACTIVE",'ORIGINAL BUDGET'!H143&gt;0),"Yes",""))))</f>
        <v/>
      </c>
      <c r="W143" s="325" t="str">
        <f t="shared" si="58"/>
        <v/>
      </c>
      <c r="X143" s="325" t="str">
        <f>IF(AND('BR3'!$K$2="ACTIVE",'BR3'!J143&gt;0),"Yes",IF(AND('BR2'!$K$2="ACTIVE",'BR2'!J143&gt;0),"Yes",IF(AND('BR1'!$K$2="ACTIVE",'BR1'!J143&gt;0),"Yes",IF(AND('ORIGINAL BUDGET'!$K$2="ACTIVE",'ORIGINAL BUDGET'!J143&gt;0),"Yes",""))))</f>
        <v/>
      </c>
      <c r="Y143" s="325"/>
      <c r="Z143" s="325" t="str">
        <f>IF(AND('BR3'!$K$2="ACTIVE",'BR3'!L143&gt;0),"Yes",IF(AND('BR2'!$K$2="ACTIVE",'BR2'!L143&gt;0),"Yes",IF(AND('BR1'!$K$2="ACTIVE",'BR1'!L143&gt;0),"Yes",IF(AND('ORIGINAL BUDGET'!$K$2="ACTIVE",'ORIGINAL BUDGET'!L143&gt;0),"Yes",""))))</f>
        <v/>
      </c>
      <c r="AA143" s="325"/>
      <c r="AB143" s="325" t="str">
        <f>IF(AND('BR3'!$K$2="ACTIVE",'BR3'!N143&gt;0),"Yes",IF(AND('BR2'!$K$2="ACTIVE",'BR2'!N143&gt;0),"Yes",IF(AND('BR1'!$K$2="ACTIVE",'BR1'!N143&gt;0),"Yes",IF(AND('ORIGINAL BUDGET'!$K$2="ACTIVE",'ORIGINAL BUDGET'!N143&gt;0),"Yes",""))))</f>
        <v/>
      </c>
      <c r="AC143" s="325"/>
      <c r="AD143" s="325" t="str">
        <f>IF(AND('BR3'!$K$2="ACTIVE",'BR3'!P143&gt;0),"Yes",IF(AND('BR2'!$K$2="ACTIVE",'BR2'!P143&gt;0),"Yes",IF(AND('BR1'!$K$2="ACTIVE",'BR1'!P143&gt;0),"Yes",IF(AND('ORIGINAL BUDGET'!$K$2="ACTIVE",'ORIGINAL BUDGET'!P143&gt;0),"Yes",""))))</f>
        <v/>
      </c>
      <c r="AE143" s="325"/>
      <c r="AF143" s="325" t="str">
        <f>IF(AND('BR3'!$K$2="ACTIVE",'BR3'!R143&gt;0),"Yes",IF(AND('BR2'!$K$2="ACTIVE",'BR2'!R143&gt;0),"Yes",IF(AND('BR1'!$K$2="ACTIVE",'BR1'!R143&gt;0),"Yes",IF(AND('ORIGINAL BUDGET'!$K$2="ACTIVE",'ORIGINAL BUDGET'!R143&gt;0),"Yes",""))))</f>
        <v/>
      </c>
      <c r="AG143" s="325"/>
      <c r="AH143" s="493" t="str">
        <f>IF(AND('BR3'!$K$2="ACTIVE",'BR3'!T143&gt;0),"Yes",IF(AND('BR2'!$K$2="ACTIVE",'BR2'!T143&gt;0),"Yes",IF(AND('BR1'!$K$2="ACTIVE",'BR1'!T143&gt;0),"Yes",IF(AND('ORIGINAL BUDGET'!$K$2="ACTIVE",'ORIGINAL BUDGET'!T143&gt;0),"Yes",""))))</f>
        <v/>
      </c>
      <c r="AI143" s="500"/>
      <c r="AK143" s="221"/>
      <c r="AL143" s="221"/>
      <c r="AM143" s="221"/>
      <c r="AN143" s="221"/>
      <c r="AO143" s="221"/>
      <c r="AP143" s="221"/>
      <c r="AQ143" s="221"/>
      <c r="AR143" s="57"/>
      <c r="AU143" s="2"/>
      <c r="AV143" s="2"/>
      <c r="AW143" s="2"/>
      <c r="AX143" s="2"/>
      <c r="AY143" s="1104"/>
    </row>
    <row r="144" spans="1:51" ht="23.25" hidden="1" customHeight="1">
      <c r="A144" s="122">
        <v>8</v>
      </c>
      <c r="B144" s="1726">
        <f>IF($L$2="","",IF($L$2="ORIGINAL",'ORIGINAL BUDGET'!$B144,IF($L$2="BR1",'BR1'!$B144,IF($L$2="BR2",'BR2'!$B144,IF($L$2="BR3",'BR3'!$B144)))))</f>
        <v>0</v>
      </c>
      <c r="C144" s="1727">
        <f>IF($L$2="","",IF($L$2="ORIGINAL",'ORIGINAL BUDGET'!$B144,IF($L$2="BR1",'BR1'!$B144,IF($L$2="BR2",'BR2'!$B144,IF($L$2="BR3",'BR3'!$B144)))))</f>
        <v>0</v>
      </c>
      <c r="D144" s="1727">
        <f>IF($L$2="","",IF($L$2="ORIGINAL",'ORIGINAL BUDGET'!$B144,IF($L$2="BR1",'BR1'!$B144,IF($L$2="BR2",'BR2'!$B144,IF($L$2="BR3",'BR3'!$B144)))))</f>
        <v>0</v>
      </c>
      <c r="E144" s="1727">
        <f>IF($L$2="","",IF($L$2="ORIGINAL",'ORIGINAL BUDGET'!$B144,IF($L$2="BR1",'BR1'!$B144,IF($L$2="BR2",'BR2'!$B144,IF($L$2="BR3",'BR3'!$B144)))))</f>
        <v>0</v>
      </c>
      <c r="F144" s="617"/>
      <c r="G144" s="847" t="str">
        <f t="shared" si="54"/>
        <v/>
      </c>
      <c r="H144" s="810">
        <f t="shared" si="55"/>
        <v>0</v>
      </c>
      <c r="I144" s="840"/>
      <c r="J144" s="810">
        <f t="shared" si="59"/>
        <v>0</v>
      </c>
      <c r="K144" s="842"/>
      <c r="L144" s="810">
        <f t="shared" si="60"/>
        <v>0</v>
      </c>
      <c r="M144" s="842"/>
      <c r="N144" s="810">
        <f t="shared" si="61"/>
        <v>0</v>
      </c>
      <c r="O144" s="842"/>
      <c r="P144" s="810">
        <f t="shared" si="62"/>
        <v>0</v>
      </c>
      <c r="Q144" s="842"/>
      <c r="R144" s="810">
        <f t="shared" si="56"/>
        <v>0</v>
      </c>
      <c r="S144" s="842"/>
      <c r="T144" s="810">
        <f t="shared" si="57"/>
        <v>0</v>
      </c>
      <c r="U144" s="410"/>
      <c r="V144" s="492" t="str">
        <f>IF(AND('BR3'!$K$2="ACTIVE",'BR3'!H144&gt;0),"Yes",IF(AND('BR2'!$K$2="ACTIVE",'BR2'!H144&gt;0),"Yes",IF(AND('BR1'!$K$2="ACTIVE",'BR1'!H144&gt;0),"Yes",IF(AND('ORIGINAL BUDGET'!$K$2="ACTIVE",'ORIGINAL BUDGET'!H144&gt;0),"Yes",""))))</f>
        <v/>
      </c>
      <c r="W144" s="325" t="str">
        <f t="shared" si="58"/>
        <v/>
      </c>
      <c r="X144" s="325" t="str">
        <f>IF(AND('BR3'!$K$2="ACTIVE",'BR3'!J144&gt;0),"Yes",IF(AND('BR2'!$K$2="ACTIVE",'BR2'!J144&gt;0),"Yes",IF(AND('BR1'!$K$2="ACTIVE",'BR1'!J144&gt;0),"Yes",IF(AND('ORIGINAL BUDGET'!$K$2="ACTIVE",'ORIGINAL BUDGET'!J144&gt;0),"Yes",""))))</f>
        <v/>
      </c>
      <c r="Y144" s="325"/>
      <c r="Z144" s="325" t="str">
        <f>IF(AND('BR3'!$K$2="ACTIVE",'BR3'!L144&gt;0),"Yes",IF(AND('BR2'!$K$2="ACTIVE",'BR2'!L144&gt;0),"Yes",IF(AND('BR1'!$K$2="ACTIVE",'BR1'!L144&gt;0),"Yes",IF(AND('ORIGINAL BUDGET'!$K$2="ACTIVE",'ORIGINAL BUDGET'!L144&gt;0),"Yes",""))))</f>
        <v/>
      </c>
      <c r="AA144" s="325"/>
      <c r="AB144" s="325" t="str">
        <f>IF(AND('BR3'!$K$2="ACTIVE",'BR3'!N144&gt;0),"Yes",IF(AND('BR2'!$K$2="ACTIVE",'BR2'!N144&gt;0),"Yes",IF(AND('BR1'!$K$2="ACTIVE",'BR1'!N144&gt;0),"Yes",IF(AND('ORIGINAL BUDGET'!$K$2="ACTIVE",'ORIGINAL BUDGET'!N144&gt;0),"Yes",""))))</f>
        <v/>
      </c>
      <c r="AC144" s="325"/>
      <c r="AD144" s="325" t="str">
        <f>IF(AND('BR3'!$K$2="ACTIVE",'BR3'!P144&gt;0),"Yes",IF(AND('BR2'!$K$2="ACTIVE",'BR2'!P144&gt;0),"Yes",IF(AND('BR1'!$K$2="ACTIVE",'BR1'!P144&gt;0),"Yes",IF(AND('ORIGINAL BUDGET'!$K$2="ACTIVE",'ORIGINAL BUDGET'!P144&gt;0),"Yes",""))))</f>
        <v/>
      </c>
      <c r="AE144" s="325"/>
      <c r="AF144" s="325" t="str">
        <f>IF(AND('BR3'!$K$2="ACTIVE",'BR3'!R144&gt;0),"Yes",IF(AND('BR2'!$K$2="ACTIVE",'BR2'!R144&gt;0),"Yes",IF(AND('BR1'!$K$2="ACTIVE",'BR1'!R144&gt;0),"Yes",IF(AND('ORIGINAL BUDGET'!$K$2="ACTIVE",'ORIGINAL BUDGET'!R144&gt;0),"Yes",""))))</f>
        <v/>
      </c>
      <c r="AG144" s="325"/>
      <c r="AH144" s="493" t="str">
        <f>IF(AND('BR3'!$K$2="ACTIVE",'BR3'!T144&gt;0),"Yes",IF(AND('BR2'!$K$2="ACTIVE",'BR2'!T144&gt;0),"Yes",IF(AND('BR1'!$K$2="ACTIVE",'BR1'!T144&gt;0),"Yes",IF(AND('ORIGINAL BUDGET'!$K$2="ACTIVE",'ORIGINAL BUDGET'!T144&gt;0),"Yes",""))))</f>
        <v/>
      </c>
      <c r="AI144" s="500"/>
      <c r="AK144" s="221"/>
      <c r="AL144" s="221"/>
      <c r="AM144" s="221"/>
      <c r="AN144" s="221"/>
      <c r="AO144" s="221"/>
      <c r="AP144" s="221"/>
      <c r="AQ144" s="221"/>
      <c r="AR144" s="57"/>
      <c r="AU144" s="2"/>
      <c r="AV144" s="2"/>
      <c r="AW144" s="2"/>
      <c r="AX144" s="2"/>
      <c r="AY144" s="1104"/>
    </row>
    <row r="145" spans="1:51" ht="23.25" hidden="1" customHeight="1">
      <c r="A145" s="122">
        <v>9</v>
      </c>
      <c r="B145" s="1726">
        <f>IF($L$2="","",IF($L$2="ORIGINAL",'ORIGINAL BUDGET'!$B145,IF($L$2="BR1",'BR1'!$B145,IF($L$2="BR2",'BR2'!$B145,IF($L$2="BR3",'BR3'!$B145)))))</f>
        <v>0</v>
      </c>
      <c r="C145" s="1727">
        <f>IF($L$2="","",IF($L$2="ORIGINAL",'ORIGINAL BUDGET'!$B145,IF($L$2="BR1",'BR1'!$B145,IF($L$2="BR2",'BR2'!$B145,IF($L$2="BR3",'BR3'!$B145)))))</f>
        <v>0</v>
      </c>
      <c r="D145" s="1727">
        <f>IF($L$2="","",IF($L$2="ORIGINAL",'ORIGINAL BUDGET'!$B145,IF($L$2="BR1",'BR1'!$B145,IF($L$2="BR2",'BR2'!$B145,IF($L$2="BR3",'BR3'!$B145)))))</f>
        <v>0</v>
      </c>
      <c r="E145" s="1727">
        <f>IF($L$2="","",IF($L$2="ORIGINAL",'ORIGINAL BUDGET'!$B145,IF($L$2="BR1",'BR1'!$B145,IF($L$2="BR2",'BR2'!$B145,IF($L$2="BR3",'BR3'!$B145)))))</f>
        <v>0</v>
      </c>
      <c r="F145" s="617"/>
      <c r="G145" s="847" t="str">
        <f t="shared" si="54"/>
        <v/>
      </c>
      <c r="H145" s="810">
        <f t="shared" si="55"/>
        <v>0</v>
      </c>
      <c r="I145" s="840"/>
      <c r="J145" s="810">
        <f t="shared" si="59"/>
        <v>0</v>
      </c>
      <c r="K145" s="842"/>
      <c r="L145" s="810">
        <f t="shared" si="60"/>
        <v>0</v>
      </c>
      <c r="M145" s="842"/>
      <c r="N145" s="810">
        <f t="shared" si="61"/>
        <v>0</v>
      </c>
      <c r="O145" s="842"/>
      <c r="P145" s="810">
        <f t="shared" si="62"/>
        <v>0</v>
      </c>
      <c r="Q145" s="842"/>
      <c r="R145" s="810">
        <f t="shared" si="56"/>
        <v>0</v>
      </c>
      <c r="S145" s="842"/>
      <c r="T145" s="810">
        <f t="shared" si="57"/>
        <v>0</v>
      </c>
      <c r="U145" s="410"/>
      <c r="V145" s="492" t="str">
        <f>IF(AND('BR3'!$K$2="ACTIVE",'BR3'!H145&gt;0),"Yes",IF(AND('BR2'!$K$2="ACTIVE",'BR2'!H145&gt;0),"Yes",IF(AND('BR1'!$K$2="ACTIVE",'BR1'!H145&gt;0),"Yes",IF(AND('ORIGINAL BUDGET'!$K$2="ACTIVE",'ORIGINAL BUDGET'!H145&gt;0),"Yes",""))))</f>
        <v/>
      </c>
      <c r="W145" s="325" t="str">
        <f t="shared" si="58"/>
        <v/>
      </c>
      <c r="X145" s="325" t="str">
        <f>IF(AND('BR3'!$K$2="ACTIVE",'BR3'!J145&gt;0),"Yes",IF(AND('BR2'!$K$2="ACTIVE",'BR2'!J145&gt;0),"Yes",IF(AND('BR1'!$K$2="ACTIVE",'BR1'!J145&gt;0),"Yes",IF(AND('ORIGINAL BUDGET'!$K$2="ACTIVE",'ORIGINAL BUDGET'!J145&gt;0),"Yes",""))))</f>
        <v/>
      </c>
      <c r="Y145" s="325"/>
      <c r="Z145" s="325" t="str">
        <f>IF(AND('BR3'!$K$2="ACTIVE",'BR3'!L145&gt;0),"Yes",IF(AND('BR2'!$K$2="ACTIVE",'BR2'!L145&gt;0),"Yes",IF(AND('BR1'!$K$2="ACTIVE",'BR1'!L145&gt;0),"Yes",IF(AND('ORIGINAL BUDGET'!$K$2="ACTIVE",'ORIGINAL BUDGET'!L145&gt;0),"Yes",""))))</f>
        <v/>
      </c>
      <c r="AA145" s="325"/>
      <c r="AB145" s="325" t="str">
        <f>IF(AND('BR3'!$K$2="ACTIVE",'BR3'!N145&gt;0),"Yes",IF(AND('BR2'!$K$2="ACTIVE",'BR2'!N145&gt;0),"Yes",IF(AND('BR1'!$K$2="ACTIVE",'BR1'!N145&gt;0),"Yes",IF(AND('ORIGINAL BUDGET'!$K$2="ACTIVE",'ORIGINAL BUDGET'!N145&gt;0),"Yes",""))))</f>
        <v/>
      </c>
      <c r="AC145" s="325"/>
      <c r="AD145" s="325" t="str">
        <f>IF(AND('BR3'!$K$2="ACTIVE",'BR3'!P145&gt;0),"Yes",IF(AND('BR2'!$K$2="ACTIVE",'BR2'!P145&gt;0),"Yes",IF(AND('BR1'!$K$2="ACTIVE",'BR1'!P145&gt;0),"Yes",IF(AND('ORIGINAL BUDGET'!$K$2="ACTIVE",'ORIGINAL BUDGET'!P145&gt;0),"Yes",""))))</f>
        <v/>
      </c>
      <c r="AE145" s="325"/>
      <c r="AF145" s="325" t="str">
        <f>IF(AND('BR3'!$K$2="ACTIVE",'BR3'!R145&gt;0),"Yes",IF(AND('BR2'!$K$2="ACTIVE",'BR2'!R145&gt;0),"Yes",IF(AND('BR1'!$K$2="ACTIVE",'BR1'!R145&gt;0),"Yes",IF(AND('ORIGINAL BUDGET'!$K$2="ACTIVE",'ORIGINAL BUDGET'!R145&gt;0),"Yes",""))))</f>
        <v/>
      </c>
      <c r="AG145" s="325"/>
      <c r="AH145" s="493" t="str">
        <f>IF(AND('BR3'!$K$2="ACTIVE",'BR3'!T145&gt;0),"Yes",IF(AND('BR2'!$K$2="ACTIVE",'BR2'!T145&gt;0),"Yes",IF(AND('BR1'!$K$2="ACTIVE",'BR1'!T145&gt;0),"Yes",IF(AND('ORIGINAL BUDGET'!$K$2="ACTIVE",'ORIGINAL BUDGET'!T145&gt;0),"Yes",""))))</f>
        <v/>
      </c>
      <c r="AI145" s="500"/>
      <c r="AK145" s="221"/>
      <c r="AL145" s="221"/>
      <c r="AM145" s="221"/>
      <c r="AN145" s="221"/>
      <c r="AO145" s="221"/>
      <c r="AP145" s="221"/>
      <c r="AQ145" s="221"/>
      <c r="AR145" s="57"/>
      <c r="AU145" s="2"/>
      <c r="AV145" s="2"/>
      <c r="AW145" s="2"/>
      <c r="AX145" s="2"/>
      <c r="AY145" s="1104"/>
    </row>
    <row r="146" spans="1:51" ht="23.25" hidden="1" customHeight="1">
      <c r="A146" s="122">
        <v>10</v>
      </c>
      <c r="B146" s="1726">
        <f>IF($L$2="","",IF($L$2="ORIGINAL",'ORIGINAL BUDGET'!$B146,IF($L$2="BR1",'BR1'!$B146,IF($L$2="BR2",'BR2'!$B146,IF($L$2="BR3",'BR3'!$B146)))))</f>
        <v>0</v>
      </c>
      <c r="C146" s="1727">
        <f>IF($L$2="","",IF($L$2="ORIGINAL",'ORIGINAL BUDGET'!$B146,IF($L$2="BR1",'BR1'!$B146,IF($L$2="BR2",'BR2'!$B146,IF($L$2="BR3",'BR3'!$B146)))))</f>
        <v>0</v>
      </c>
      <c r="D146" s="1727">
        <f>IF($L$2="","",IF($L$2="ORIGINAL",'ORIGINAL BUDGET'!$B146,IF($L$2="BR1",'BR1'!$B146,IF($L$2="BR2",'BR2'!$B146,IF($L$2="BR3",'BR3'!$B146)))))</f>
        <v>0</v>
      </c>
      <c r="E146" s="1727">
        <f>IF($L$2="","",IF($L$2="ORIGINAL",'ORIGINAL BUDGET'!$B146,IF($L$2="BR1",'BR1'!$B146,IF($L$2="BR2",'BR2'!$B146,IF($L$2="BR3",'BR3'!$B146)))))</f>
        <v>0</v>
      </c>
      <c r="F146" s="617"/>
      <c r="G146" s="847" t="str">
        <f t="shared" si="54"/>
        <v/>
      </c>
      <c r="H146" s="810">
        <f t="shared" si="55"/>
        <v>0</v>
      </c>
      <c r="I146" s="840"/>
      <c r="J146" s="810">
        <f t="shared" si="59"/>
        <v>0</v>
      </c>
      <c r="K146" s="842"/>
      <c r="L146" s="810">
        <f t="shared" si="60"/>
        <v>0</v>
      </c>
      <c r="M146" s="842"/>
      <c r="N146" s="810">
        <f t="shared" si="61"/>
        <v>0</v>
      </c>
      <c r="O146" s="842"/>
      <c r="P146" s="810">
        <f t="shared" si="62"/>
        <v>0</v>
      </c>
      <c r="Q146" s="842"/>
      <c r="R146" s="810">
        <f t="shared" si="56"/>
        <v>0</v>
      </c>
      <c r="S146" s="842"/>
      <c r="T146" s="810">
        <f t="shared" si="57"/>
        <v>0</v>
      </c>
      <c r="U146" s="410"/>
      <c r="V146" s="492" t="str">
        <f>IF(AND('BR3'!$K$2="ACTIVE",'BR3'!H146&gt;0),"Yes",IF(AND('BR2'!$K$2="ACTIVE",'BR2'!H146&gt;0),"Yes",IF(AND('BR1'!$K$2="ACTIVE",'BR1'!H146&gt;0),"Yes",IF(AND('ORIGINAL BUDGET'!$K$2="ACTIVE",'ORIGINAL BUDGET'!H146&gt;0),"Yes",""))))</f>
        <v/>
      </c>
      <c r="W146" s="325" t="str">
        <f t="shared" si="58"/>
        <v/>
      </c>
      <c r="X146" s="325" t="str">
        <f>IF(AND('BR3'!$K$2="ACTIVE",'BR3'!J146&gt;0),"Yes",IF(AND('BR2'!$K$2="ACTIVE",'BR2'!J146&gt;0),"Yes",IF(AND('BR1'!$K$2="ACTIVE",'BR1'!J146&gt;0),"Yes",IF(AND('ORIGINAL BUDGET'!$K$2="ACTIVE",'ORIGINAL BUDGET'!J146&gt;0),"Yes",""))))</f>
        <v/>
      </c>
      <c r="Y146" s="325"/>
      <c r="Z146" s="325" t="str">
        <f>IF(AND('BR3'!$K$2="ACTIVE",'BR3'!L146&gt;0),"Yes",IF(AND('BR2'!$K$2="ACTIVE",'BR2'!L146&gt;0),"Yes",IF(AND('BR1'!$K$2="ACTIVE",'BR1'!L146&gt;0),"Yes",IF(AND('ORIGINAL BUDGET'!$K$2="ACTIVE",'ORIGINAL BUDGET'!L146&gt;0),"Yes",""))))</f>
        <v/>
      </c>
      <c r="AA146" s="325"/>
      <c r="AB146" s="325" t="str">
        <f>IF(AND('BR3'!$K$2="ACTIVE",'BR3'!N146&gt;0),"Yes",IF(AND('BR2'!$K$2="ACTIVE",'BR2'!N146&gt;0),"Yes",IF(AND('BR1'!$K$2="ACTIVE",'BR1'!N146&gt;0),"Yes",IF(AND('ORIGINAL BUDGET'!$K$2="ACTIVE",'ORIGINAL BUDGET'!N146&gt;0),"Yes",""))))</f>
        <v/>
      </c>
      <c r="AC146" s="325"/>
      <c r="AD146" s="325" t="str">
        <f>IF(AND('BR3'!$K$2="ACTIVE",'BR3'!P146&gt;0),"Yes",IF(AND('BR2'!$K$2="ACTIVE",'BR2'!P146&gt;0),"Yes",IF(AND('BR1'!$K$2="ACTIVE",'BR1'!P146&gt;0),"Yes",IF(AND('ORIGINAL BUDGET'!$K$2="ACTIVE",'ORIGINAL BUDGET'!P146&gt;0),"Yes",""))))</f>
        <v/>
      </c>
      <c r="AE146" s="325"/>
      <c r="AF146" s="325" t="str">
        <f>IF(AND('BR3'!$K$2="ACTIVE",'BR3'!R146&gt;0),"Yes",IF(AND('BR2'!$K$2="ACTIVE",'BR2'!R146&gt;0),"Yes",IF(AND('BR1'!$K$2="ACTIVE",'BR1'!R146&gt;0),"Yes",IF(AND('ORIGINAL BUDGET'!$K$2="ACTIVE",'ORIGINAL BUDGET'!R146&gt;0),"Yes",""))))</f>
        <v/>
      </c>
      <c r="AG146" s="325"/>
      <c r="AH146" s="493" t="str">
        <f>IF(AND('BR3'!$K$2="ACTIVE",'BR3'!T146&gt;0),"Yes",IF(AND('BR2'!$K$2="ACTIVE",'BR2'!T146&gt;0),"Yes",IF(AND('BR1'!$K$2="ACTIVE",'BR1'!T146&gt;0),"Yes",IF(AND('ORIGINAL BUDGET'!$K$2="ACTIVE",'ORIGINAL BUDGET'!T146&gt;0),"Yes",""))))</f>
        <v/>
      </c>
      <c r="AI146" s="500"/>
      <c r="AK146" s="221"/>
      <c r="AL146" s="221"/>
      <c r="AM146" s="221"/>
      <c r="AN146" s="221"/>
      <c r="AO146" s="221"/>
      <c r="AP146" s="221"/>
      <c r="AQ146" s="221"/>
      <c r="AR146" s="57"/>
      <c r="AU146" s="2"/>
      <c r="AV146" s="2"/>
      <c r="AW146" s="2"/>
      <c r="AX146" s="2"/>
      <c r="AY146" s="1104"/>
    </row>
    <row r="147" spans="1:51" ht="23.25" hidden="1" customHeight="1">
      <c r="A147" s="122">
        <v>11</v>
      </c>
      <c r="B147" s="1726">
        <f>IF($L$2="","",IF($L$2="ORIGINAL",'ORIGINAL BUDGET'!$B147,IF($L$2="BR1",'BR1'!$B147,IF($L$2="BR2",'BR2'!$B147,IF($L$2="BR3",'BR3'!$B147)))))</f>
        <v>0</v>
      </c>
      <c r="C147" s="1727">
        <f>IF($L$2="","",IF($L$2="ORIGINAL",'ORIGINAL BUDGET'!$B147,IF($L$2="BR1",'BR1'!$B147,IF($L$2="BR2",'BR2'!$B147,IF($L$2="BR3",'BR3'!$B147)))))</f>
        <v>0</v>
      </c>
      <c r="D147" s="1727">
        <f>IF($L$2="","",IF($L$2="ORIGINAL",'ORIGINAL BUDGET'!$B147,IF($L$2="BR1",'BR1'!$B147,IF($L$2="BR2",'BR2'!$B147,IF($L$2="BR3",'BR3'!$B147)))))</f>
        <v>0</v>
      </c>
      <c r="E147" s="1727">
        <f>IF($L$2="","",IF($L$2="ORIGINAL",'ORIGINAL BUDGET'!$B147,IF($L$2="BR1",'BR1'!$B147,IF($L$2="BR2",'BR2'!$B147,IF($L$2="BR3",'BR3'!$B147)))))</f>
        <v>0</v>
      </c>
      <c r="F147" s="617"/>
      <c r="G147" s="847" t="str">
        <f t="shared" si="54"/>
        <v/>
      </c>
      <c r="H147" s="810">
        <f t="shared" si="55"/>
        <v>0</v>
      </c>
      <c r="I147" s="840"/>
      <c r="J147" s="810">
        <f t="shared" si="59"/>
        <v>0</v>
      </c>
      <c r="K147" s="842"/>
      <c r="L147" s="810">
        <f t="shared" si="60"/>
        <v>0</v>
      </c>
      <c r="M147" s="842"/>
      <c r="N147" s="810">
        <f t="shared" si="61"/>
        <v>0</v>
      </c>
      <c r="O147" s="842"/>
      <c r="P147" s="810">
        <f t="shared" si="62"/>
        <v>0</v>
      </c>
      <c r="Q147" s="842"/>
      <c r="R147" s="810">
        <f t="shared" si="56"/>
        <v>0</v>
      </c>
      <c r="S147" s="842"/>
      <c r="T147" s="810">
        <f t="shared" si="57"/>
        <v>0</v>
      </c>
      <c r="U147" s="410"/>
      <c r="V147" s="492" t="str">
        <f>IF(AND('BR3'!$K$2="ACTIVE",'BR3'!H147&gt;0),"Yes",IF(AND('BR2'!$K$2="ACTIVE",'BR2'!H147&gt;0),"Yes",IF(AND('BR1'!$K$2="ACTIVE",'BR1'!H147&gt;0),"Yes",IF(AND('ORIGINAL BUDGET'!$K$2="ACTIVE",'ORIGINAL BUDGET'!H147&gt;0),"Yes",""))))</f>
        <v/>
      </c>
      <c r="W147" s="325" t="str">
        <f t="shared" si="58"/>
        <v/>
      </c>
      <c r="X147" s="325" t="str">
        <f>IF(AND('BR3'!$K$2="ACTIVE",'BR3'!J147&gt;0),"Yes",IF(AND('BR2'!$K$2="ACTIVE",'BR2'!J147&gt;0),"Yes",IF(AND('BR1'!$K$2="ACTIVE",'BR1'!J147&gt;0),"Yes",IF(AND('ORIGINAL BUDGET'!$K$2="ACTIVE",'ORIGINAL BUDGET'!J147&gt;0),"Yes",""))))</f>
        <v/>
      </c>
      <c r="Y147" s="325"/>
      <c r="Z147" s="325" t="str">
        <f>IF(AND('BR3'!$K$2="ACTIVE",'BR3'!L147&gt;0),"Yes",IF(AND('BR2'!$K$2="ACTIVE",'BR2'!L147&gt;0),"Yes",IF(AND('BR1'!$K$2="ACTIVE",'BR1'!L147&gt;0),"Yes",IF(AND('ORIGINAL BUDGET'!$K$2="ACTIVE",'ORIGINAL BUDGET'!L147&gt;0),"Yes",""))))</f>
        <v/>
      </c>
      <c r="AA147" s="325"/>
      <c r="AB147" s="325" t="str">
        <f>IF(AND('BR3'!$K$2="ACTIVE",'BR3'!N147&gt;0),"Yes",IF(AND('BR2'!$K$2="ACTIVE",'BR2'!N147&gt;0),"Yes",IF(AND('BR1'!$K$2="ACTIVE",'BR1'!N147&gt;0),"Yes",IF(AND('ORIGINAL BUDGET'!$K$2="ACTIVE",'ORIGINAL BUDGET'!N147&gt;0),"Yes",""))))</f>
        <v/>
      </c>
      <c r="AC147" s="325"/>
      <c r="AD147" s="325" t="str">
        <f>IF(AND('BR3'!$K$2="ACTIVE",'BR3'!P147&gt;0),"Yes",IF(AND('BR2'!$K$2="ACTIVE",'BR2'!P147&gt;0),"Yes",IF(AND('BR1'!$K$2="ACTIVE",'BR1'!P147&gt;0),"Yes",IF(AND('ORIGINAL BUDGET'!$K$2="ACTIVE",'ORIGINAL BUDGET'!P147&gt;0),"Yes",""))))</f>
        <v/>
      </c>
      <c r="AE147" s="325"/>
      <c r="AF147" s="325" t="str">
        <f>IF(AND('BR3'!$K$2="ACTIVE",'BR3'!R147&gt;0),"Yes",IF(AND('BR2'!$K$2="ACTIVE",'BR2'!R147&gt;0),"Yes",IF(AND('BR1'!$K$2="ACTIVE",'BR1'!R147&gt;0),"Yes",IF(AND('ORIGINAL BUDGET'!$K$2="ACTIVE",'ORIGINAL BUDGET'!R147&gt;0),"Yes",""))))</f>
        <v/>
      </c>
      <c r="AG147" s="325"/>
      <c r="AH147" s="493" t="str">
        <f>IF(AND('BR3'!$K$2="ACTIVE",'BR3'!T147&gt;0),"Yes",IF(AND('BR2'!$K$2="ACTIVE",'BR2'!T147&gt;0),"Yes",IF(AND('BR1'!$K$2="ACTIVE",'BR1'!T147&gt;0),"Yes",IF(AND('ORIGINAL BUDGET'!$K$2="ACTIVE",'ORIGINAL BUDGET'!T147&gt;0),"Yes",""))))</f>
        <v/>
      </c>
      <c r="AI147" s="500"/>
      <c r="AK147" s="221"/>
      <c r="AL147" s="221"/>
      <c r="AM147" s="221"/>
      <c r="AN147" s="221"/>
      <c r="AO147" s="221"/>
      <c r="AP147" s="221"/>
      <c r="AQ147" s="221"/>
      <c r="AR147" s="57"/>
      <c r="AU147" s="2"/>
      <c r="AV147" s="2"/>
      <c r="AW147" s="2"/>
      <c r="AX147" s="2"/>
      <c r="AY147" s="1104"/>
    </row>
    <row r="148" spans="1:51" ht="23.25" hidden="1" customHeight="1">
      <c r="A148" s="122">
        <v>12</v>
      </c>
      <c r="B148" s="1726">
        <f>IF($L$2="","",IF($L$2="ORIGINAL",'ORIGINAL BUDGET'!$B148,IF($L$2="BR1",'BR1'!$B148,IF($L$2="BR2",'BR2'!$B148,IF($L$2="BR3",'BR3'!$B148)))))</f>
        <v>0</v>
      </c>
      <c r="C148" s="1727">
        <f>IF($L$2="","",IF($L$2="ORIGINAL",'ORIGINAL BUDGET'!$B148,IF($L$2="BR1",'BR1'!$B148,IF($L$2="BR2",'BR2'!$B148,IF($L$2="BR3",'BR3'!$B148)))))</f>
        <v>0</v>
      </c>
      <c r="D148" s="1727">
        <f>IF($L$2="","",IF($L$2="ORIGINAL",'ORIGINAL BUDGET'!$B148,IF($L$2="BR1",'BR1'!$B148,IF($L$2="BR2",'BR2'!$B148,IF($L$2="BR3",'BR3'!$B148)))))</f>
        <v>0</v>
      </c>
      <c r="E148" s="1727">
        <f>IF($L$2="","",IF($L$2="ORIGINAL",'ORIGINAL BUDGET'!$B148,IF($L$2="BR1",'BR1'!$B148,IF($L$2="BR2",'BR2'!$B148,IF($L$2="BR3",'BR3'!$B148)))))</f>
        <v>0</v>
      </c>
      <c r="F148" s="617"/>
      <c r="G148" s="847" t="str">
        <f t="shared" si="54"/>
        <v/>
      </c>
      <c r="H148" s="810">
        <f t="shared" si="55"/>
        <v>0</v>
      </c>
      <c r="I148" s="840"/>
      <c r="J148" s="810">
        <f t="shared" si="59"/>
        <v>0</v>
      </c>
      <c r="K148" s="842"/>
      <c r="L148" s="810">
        <f t="shared" si="60"/>
        <v>0</v>
      </c>
      <c r="M148" s="842"/>
      <c r="N148" s="810">
        <f t="shared" si="61"/>
        <v>0</v>
      </c>
      <c r="O148" s="842"/>
      <c r="P148" s="810">
        <f t="shared" si="62"/>
        <v>0</v>
      </c>
      <c r="Q148" s="842"/>
      <c r="R148" s="810">
        <f t="shared" si="56"/>
        <v>0</v>
      </c>
      <c r="S148" s="842"/>
      <c r="T148" s="810">
        <f t="shared" si="57"/>
        <v>0</v>
      </c>
      <c r="U148" s="410"/>
      <c r="V148" s="492" t="str">
        <f>IF(AND('BR3'!$K$2="ACTIVE",'BR3'!H148&gt;0),"Yes",IF(AND('BR2'!$K$2="ACTIVE",'BR2'!H148&gt;0),"Yes",IF(AND('BR1'!$K$2="ACTIVE",'BR1'!H148&gt;0),"Yes",IF(AND('ORIGINAL BUDGET'!$K$2="ACTIVE",'ORIGINAL BUDGET'!H148&gt;0),"Yes",""))))</f>
        <v/>
      </c>
      <c r="W148" s="325" t="str">
        <f t="shared" si="58"/>
        <v/>
      </c>
      <c r="X148" s="325" t="str">
        <f>IF(AND('BR3'!$K$2="ACTIVE",'BR3'!J148&gt;0),"Yes",IF(AND('BR2'!$K$2="ACTIVE",'BR2'!J148&gt;0),"Yes",IF(AND('BR1'!$K$2="ACTIVE",'BR1'!J148&gt;0),"Yes",IF(AND('ORIGINAL BUDGET'!$K$2="ACTIVE",'ORIGINAL BUDGET'!J148&gt;0),"Yes",""))))</f>
        <v/>
      </c>
      <c r="Y148" s="325"/>
      <c r="Z148" s="325" t="str">
        <f>IF(AND('BR3'!$K$2="ACTIVE",'BR3'!L148&gt;0),"Yes",IF(AND('BR2'!$K$2="ACTIVE",'BR2'!L148&gt;0),"Yes",IF(AND('BR1'!$K$2="ACTIVE",'BR1'!L148&gt;0),"Yes",IF(AND('ORIGINAL BUDGET'!$K$2="ACTIVE",'ORIGINAL BUDGET'!L148&gt;0),"Yes",""))))</f>
        <v/>
      </c>
      <c r="AA148" s="325"/>
      <c r="AB148" s="325" t="str">
        <f>IF(AND('BR3'!$K$2="ACTIVE",'BR3'!N148&gt;0),"Yes",IF(AND('BR2'!$K$2="ACTIVE",'BR2'!N148&gt;0),"Yes",IF(AND('BR1'!$K$2="ACTIVE",'BR1'!N148&gt;0),"Yes",IF(AND('ORIGINAL BUDGET'!$K$2="ACTIVE",'ORIGINAL BUDGET'!N148&gt;0),"Yes",""))))</f>
        <v/>
      </c>
      <c r="AC148" s="325"/>
      <c r="AD148" s="325" t="str">
        <f>IF(AND('BR3'!$K$2="ACTIVE",'BR3'!P148&gt;0),"Yes",IF(AND('BR2'!$K$2="ACTIVE",'BR2'!P148&gt;0),"Yes",IF(AND('BR1'!$K$2="ACTIVE",'BR1'!P148&gt;0),"Yes",IF(AND('ORIGINAL BUDGET'!$K$2="ACTIVE",'ORIGINAL BUDGET'!P148&gt;0),"Yes",""))))</f>
        <v/>
      </c>
      <c r="AE148" s="325"/>
      <c r="AF148" s="325" t="str">
        <f>IF(AND('BR3'!$K$2="ACTIVE",'BR3'!R148&gt;0),"Yes",IF(AND('BR2'!$K$2="ACTIVE",'BR2'!R148&gt;0),"Yes",IF(AND('BR1'!$K$2="ACTIVE",'BR1'!R148&gt;0),"Yes",IF(AND('ORIGINAL BUDGET'!$K$2="ACTIVE",'ORIGINAL BUDGET'!R148&gt;0),"Yes",""))))</f>
        <v/>
      </c>
      <c r="AG148" s="325"/>
      <c r="AH148" s="493" t="str">
        <f>IF(AND('BR3'!$K$2="ACTIVE",'BR3'!T148&gt;0),"Yes",IF(AND('BR2'!$K$2="ACTIVE",'BR2'!T148&gt;0),"Yes",IF(AND('BR1'!$K$2="ACTIVE",'BR1'!T148&gt;0),"Yes",IF(AND('ORIGINAL BUDGET'!$K$2="ACTIVE",'ORIGINAL BUDGET'!T148&gt;0),"Yes",""))))</f>
        <v/>
      </c>
      <c r="AI148" s="500"/>
      <c r="AK148" s="221"/>
      <c r="AL148" s="221"/>
      <c r="AM148" s="221"/>
      <c r="AN148" s="221"/>
      <c r="AO148" s="221"/>
      <c r="AP148" s="221"/>
      <c r="AQ148" s="221"/>
      <c r="AR148" s="57"/>
      <c r="AU148" s="2"/>
      <c r="AV148" s="2"/>
      <c r="AW148" s="2"/>
      <c r="AX148" s="2"/>
      <c r="AY148" s="1104"/>
    </row>
    <row r="149" spans="1:51" ht="23.25" hidden="1" customHeight="1">
      <c r="A149" s="122">
        <v>13</v>
      </c>
      <c r="B149" s="1726">
        <f>IF($L$2="","",IF($L$2="ORIGINAL",'ORIGINAL BUDGET'!$B149,IF($L$2="BR1",'BR1'!$B149,IF($L$2="BR2",'BR2'!$B149,IF($L$2="BR3",'BR3'!$B149)))))</f>
        <v>0</v>
      </c>
      <c r="C149" s="1727">
        <f>IF($L$2="","",IF($L$2="ORIGINAL",'ORIGINAL BUDGET'!$B149,IF($L$2="BR1",'BR1'!$B149,IF($L$2="BR2",'BR2'!$B149,IF($L$2="BR3",'BR3'!$B149)))))</f>
        <v>0</v>
      </c>
      <c r="D149" s="1727">
        <f>IF($L$2="","",IF($L$2="ORIGINAL",'ORIGINAL BUDGET'!$B149,IF($L$2="BR1",'BR1'!$B149,IF($L$2="BR2",'BR2'!$B149,IF($L$2="BR3",'BR3'!$B149)))))</f>
        <v>0</v>
      </c>
      <c r="E149" s="1728">
        <f>IF($L$2="","",IF($L$2="ORIGINAL",'ORIGINAL BUDGET'!$B149,IF($L$2="BR1",'BR1'!$B149,IF($L$2="BR2",'BR2'!$B149,IF($L$2="BR3",'BR3'!$B149)))))</f>
        <v>0</v>
      </c>
      <c r="F149" s="617"/>
      <c r="G149" s="847" t="str">
        <f t="shared" si="54"/>
        <v/>
      </c>
      <c r="H149" s="810">
        <f t="shared" si="55"/>
        <v>0</v>
      </c>
      <c r="I149" s="840"/>
      <c r="J149" s="810">
        <f t="shared" si="59"/>
        <v>0</v>
      </c>
      <c r="K149" s="842"/>
      <c r="L149" s="810">
        <f t="shared" si="60"/>
        <v>0</v>
      </c>
      <c r="M149" s="842"/>
      <c r="N149" s="810">
        <f t="shared" si="61"/>
        <v>0</v>
      </c>
      <c r="O149" s="842"/>
      <c r="P149" s="810">
        <f t="shared" si="62"/>
        <v>0</v>
      </c>
      <c r="Q149" s="842"/>
      <c r="R149" s="810">
        <f t="shared" si="56"/>
        <v>0</v>
      </c>
      <c r="S149" s="842"/>
      <c r="T149" s="810">
        <f t="shared" si="57"/>
        <v>0</v>
      </c>
      <c r="U149" s="410"/>
      <c r="V149" s="492" t="str">
        <f>IF(AND('BR3'!$K$2="ACTIVE",'BR3'!H149&gt;0),"Yes",IF(AND('BR2'!$K$2="ACTIVE",'BR2'!H149&gt;0),"Yes",IF(AND('BR1'!$K$2="ACTIVE",'BR1'!H149&gt;0),"Yes",IF(AND('ORIGINAL BUDGET'!$K$2="ACTIVE",'ORIGINAL BUDGET'!H149&gt;0),"Yes",""))))</f>
        <v/>
      </c>
      <c r="W149" s="325" t="str">
        <f t="shared" si="58"/>
        <v/>
      </c>
      <c r="X149" s="325" t="str">
        <f>IF(AND('BR3'!$K$2="ACTIVE",'BR3'!J149&gt;0),"Yes",IF(AND('BR2'!$K$2="ACTIVE",'BR2'!J149&gt;0),"Yes",IF(AND('BR1'!$K$2="ACTIVE",'BR1'!J149&gt;0),"Yes",IF(AND('ORIGINAL BUDGET'!$K$2="ACTIVE",'ORIGINAL BUDGET'!J149&gt;0),"Yes",""))))</f>
        <v/>
      </c>
      <c r="Y149" s="325"/>
      <c r="Z149" s="325" t="str">
        <f>IF(AND('BR3'!$K$2="ACTIVE",'BR3'!L149&gt;0),"Yes",IF(AND('BR2'!$K$2="ACTIVE",'BR2'!L149&gt;0),"Yes",IF(AND('BR1'!$K$2="ACTIVE",'BR1'!L149&gt;0),"Yes",IF(AND('ORIGINAL BUDGET'!$K$2="ACTIVE",'ORIGINAL BUDGET'!L149&gt;0),"Yes",""))))</f>
        <v/>
      </c>
      <c r="AA149" s="325"/>
      <c r="AB149" s="325" t="str">
        <f>IF(AND('BR3'!$K$2="ACTIVE",'BR3'!N149&gt;0),"Yes",IF(AND('BR2'!$K$2="ACTIVE",'BR2'!N149&gt;0),"Yes",IF(AND('BR1'!$K$2="ACTIVE",'BR1'!N149&gt;0),"Yes",IF(AND('ORIGINAL BUDGET'!$K$2="ACTIVE",'ORIGINAL BUDGET'!N149&gt;0),"Yes",""))))</f>
        <v/>
      </c>
      <c r="AC149" s="325"/>
      <c r="AD149" s="325" t="str">
        <f>IF(AND('BR3'!$K$2="ACTIVE",'BR3'!P149&gt;0),"Yes",IF(AND('BR2'!$K$2="ACTIVE",'BR2'!P149&gt;0),"Yes",IF(AND('BR1'!$K$2="ACTIVE",'BR1'!P149&gt;0),"Yes",IF(AND('ORIGINAL BUDGET'!$K$2="ACTIVE",'ORIGINAL BUDGET'!P149&gt;0),"Yes",""))))</f>
        <v/>
      </c>
      <c r="AE149" s="325"/>
      <c r="AF149" s="325" t="str">
        <f>IF(AND('BR3'!$K$2="ACTIVE",'BR3'!R149&gt;0),"Yes",IF(AND('BR2'!$K$2="ACTIVE",'BR2'!R149&gt;0),"Yes",IF(AND('BR1'!$K$2="ACTIVE",'BR1'!R149&gt;0),"Yes",IF(AND('ORIGINAL BUDGET'!$K$2="ACTIVE",'ORIGINAL BUDGET'!R149&gt;0),"Yes",""))))</f>
        <v/>
      </c>
      <c r="AG149" s="325"/>
      <c r="AH149" s="493" t="str">
        <f>IF(AND('BR3'!$K$2="ACTIVE",'BR3'!T149&gt;0),"Yes",IF(AND('BR2'!$K$2="ACTIVE",'BR2'!T149&gt;0),"Yes",IF(AND('BR1'!$K$2="ACTIVE",'BR1'!T149&gt;0),"Yes",IF(AND('ORIGINAL BUDGET'!$K$2="ACTIVE",'ORIGINAL BUDGET'!T149&gt;0),"Yes",""))))</f>
        <v/>
      </c>
      <c r="AI149" s="500"/>
      <c r="AK149" s="221"/>
      <c r="AL149" s="221"/>
      <c r="AM149" s="221"/>
      <c r="AN149" s="221"/>
      <c r="AO149" s="221"/>
      <c r="AP149" s="221"/>
      <c r="AQ149" s="221"/>
      <c r="AR149" s="57"/>
      <c r="AU149" s="2"/>
      <c r="AV149" s="2"/>
      <c r="AW149" s="2"/>
      <c r="AX149" s="2"/>
      <c r="AY149" s="1104"/>
    </row>
    <row r="150" spans="1:51" ht="23.25" hidden="1" customHeight="1">
      <c r="A150" s="122">
        <v>14</v>
      </c>
      <c r="B150" s="1726">
        <f>IF($L$2="","",IF($L$2="ORIGINAL",'ORIGINAL BUDGET'!$B150,IF($L$2="BR1",'BR1'!$B150,IF($L$2="BR2",'BR2'!$B150,IF($L$2="BR3",'BR3'!$B150)))))</f>
        <v>0</v>
      </c>
      <c r="C150" s="1727">
        <f>IF($L$2="","",IF($L$2="ORIGINAL",'ORIGINAL BUDGET'!$B150,IF($L$2="BR1",'BR1'!$B150,IF($L$2="BR2",'BR2'!$B150,IF($L$2="BR3",'BR3'!$B150)))))</f>
        <v>0</v>
      </c>
      <c r="D150" s="1727">
        <f>IF($L$2="","",IF($L$2="ORIGINAL",'ORIGINAL BUDGET'!$B150,IF($L$2="BR1",'BR1'!$B150,IF($L$2="BR2",'BR2'!$B150,IF($L$2="BR3",'BR3'!$B150)))))</f>
        <v>0</v>
      </c>
      <c r="E150" s="1728">
        <f>IF($L$2="","",IF($L$2="ORIGINAL",'ORIGINAL BUDGET'!$B150,IF($L$2="BR1",'BR1'!$B150,IF($L$2="BR2",'BR2'!$B150,IF($L$2="BR3",'BR3'!$B150)))))</f>
        <v>0</v>
      </c>
      <c r="F150" s="617"/>
      <c r="G150" s="847" t="str">
        <f t="shared" si="54"/>
        <v/>
      </c>
      <c r="H150" s="810">
        <f t="shared" si="55"/>
        <v>0</v>
      </c>
      <c r="I150" s="840"/>
      <c r="J150" s="810">
        <f t="shared" si="59"/>
        <v>0</v>
      </c>
      <c r="K150" s="842"/>
      <c r="L150" s="810">
        <f t="shared" si="60"/>
        <v>0</v>
      </c>
      <c r="M150" s="842"/>
      <c r="N150" s="810">
        <f t="shared" si="61"/>
        <v>0</v>
      </c>
      <c r="O150" s="842"/>
      <c r="P150" s="810">
        <f t="shared" si="62"/>
        <v>0</v>
      </c>
      <c r="Q150" s="842"/>
      <c r="R150" s="810">
        <f t="shared" si="56"/>
        <v>0</v>
      </c>
      <c r="S150" s="842"/>
      <c r="T150" s="810">
        <f t="shared" si="57"/>
        <v>0</v>
      </c>
      <c r="U150" s="410"/>
      <c r="V150" s="492" t="str">
        <f>IF(AND('BR3'!$K$2="ACTIVE",'BR3'!H150&gt;0),"Yes",IF(AND('BR2'!$K$2="ACTIVE",'BR2'!H150&gt;0),"Yes",IF(AND('BR1'!$K$2="ACTIVE",'BR1'!H150&gt;0),"Yes",IF(AND('ORIGINAL BUDGET'!$K$2="ACTIVE",'ORIGINAL BUDGET'!H150&gt;0),"Yes",""))))</f>
        <v/>
      </c>
      <c r="W150" s="325" t="str">
        <f t="shared" si="58"/>
        <v/>
      </c>
      <c r="X150" s="325" t="str">
        <f>IF(AND('BR3'!$K$2="ACTIVE",'BR3'!J150&gt;0),"Yes",IF(AND('BR2'!$K$2="ACTIVE",'BR2'!J150&gt;0),"Yes",IF(AND('BR1'!$K$2="ACTIVE",'BR1'!J150&gt;0),"Yes",IF(AND('ORIGINAL BUDGET'!$K$2="ACTIVE",'ORIGINAL BUDGET'!J150&gt;0),"Yes",""))))</f>
        <v/>
      </c>
      <c r="Y150" s="325"/>
      <c r="Z150" s="325" t="str">
        <f>IF(AND('BR3'!$K$2="ACTIVE",'BR3'!L150&gt;0),"Yes",IF(AND('BR2'!$K$2="ACTIVE",'BR2'!L150&gt;0),"Yes",IF(AND('BR1'!$K$2="ACTIVE",'BR1'!L150&gt;0),"Yes",IF(AND('ORIGINAL BUDGET'!$K$2="ACTIVE",'ORIGINAL BUDGET'!L150&gt;0),"Yes",""))))</f>
        <v/>
      </c>
      <c r="AA150" s="325"/>
      <c r="AB150" s="325" t="str">
        <f>IF(AND('BR3'!$K$2="ACTIVE",'BR3'!N150&gt;0),"Yes",IF(AND('BR2'!$K$2="ACTIVE",'BR2'!N150&gt;0),"Yes",IF(AND('BR1'!$K$2="ACTIVE",'BR1'!N150&gt;0),"Yes",IF(AND('ORIGINAL BUDGET'!$K$2="ACTIVE",'ORIGINAL BUDGET'!N150&gt;0),"Yes",""))))</f>
        <v/>
      </c>
      <c r="AC150" s="325"/>
      <c r="AD150" s="325" t="str">
        <f>IF(AND('BR3'!$K$2="ACTIVE",'BR3'!P150&gt;0),"Yes",IF(AND('BR2'!$K$2="ACTIVE",'BR2'!P150&gt;0),"Yes",IF(AND('BR1'!$K$2="ACTIVE",'BR1'!P150&gt;0),"Yes",IF(AND('ORIGINAL BUDGET'!$K$2="ACTIVE",'ORIGINAL BUDGET'!P150&gt;0),"Yes",""))))</f>
        <v/>
      </c>
      <c r="AE150" s="325"/>
      <c r="AF150" s="325" t="str">
        <f>IF(AND('BR3'!$K$2="ACTIVE",'BR3'!R150&gt;0),"Yes",IF(AND('BR2'!$K$2="ACTIVE",'BR2'!R150&gt;0),"Yes",IF(AND('BR1'!$K$2="ACTIVE",'BR1'!R150&gt;0),"Yes",IF(AND('ORIGINAL BUDGET'!$K$2="ACTIVE",'ORIGINAL BUDGET'!R150&gt;0),"Yes",""))))</f>
        <v/>
      </c>
      <c r="AG150" s="325"/>
      <c r="AH150" s="493" t="str">
        <f>IF(AND('BR3'!$K$2="ACTIVE",'BR3'!T150&gt;0),"Yes",IF(AND('BR2'!$K$2="ACTIVE",'BR2'!T150&gt;0),"Yes",IF(AND('BR1'!$K$2="ACTIVE",'BR1'!T150&gt;0),"Yes",IF(AND('ORIGINAL BUDGET'!$K$2="ACTIVE",'ORIGINAL BUDGET'!T150&gt;0),"Yes",""))))</f>
        <v/>
      </c>
      <c r="AI150" s="500"/>
      <c r="AK150" s="221"/>
      <c r="AL150" s="221"/>
      <c r="AM150" s="221"/>
      <c r="AN150" s="221"/>
      <c r="AO150" s="221"/>
      <c r="AP150" s="221"/>
      <c r="AQ150" s="221"/>
      <c r="AR150" s="57"/>
      <c r="AU150" s="2"/>
      <c r="AV150" s="2"/>
      <c r="AW150" s="2"/>
      <c r="AX150" s="2"/>
      <c r="AY150" s="1104"/>
    </row>
    <row r="151" spans="1:51" ht="23.25" hidden="1" customHeight="1" thickBot="1">
      <c r="A151" s="122">
        <v>15</v>
      </c>
      <c r="B151" s="1729">
        <f>IF($L$2="","",IF($L$2="ORIGINAL",'ORIGINAL BUDGET'!$B151,IF($L$2="BR1",'BR1'!$B151,IF($L$2="BR2",'BR2'!$B151,IF($L$2="BR3",'BR3'!$B151)))))</f>
        <v>0</v>
      </c>
      <c r="C151" s="1730">
        <f>IF($L$2="","",IF($L$2="ORIGINAL",'ORIGINAL BUDGET'!$B151,IF($L$2="BR1",'BR1'!$B151,IF($L$2="BR2",'BR2'!$B151,IF($L$2="BR3",'BR3'!$B151)))))</f>
        <v>0</v>
      </c>
      <c r="D151" s="1730">
        <f>IF($L$2="","",IF($L$2="ORIGINAL",'ORIGINAL BUDGET'!$B151,IF($L$2="BR1",'BR1'!$B151,IF($L$2="BR2",'BR2'!$B151,IF($L$2="BR3",'BR3'!$B151)))))</f>
        <v>0</v>
      </c>
      <c r="E151" s="1731">
        <f>IF($L$2="","",IF($L$2="ORIGINAL",'ORIGINAL BUDGET'!$B151,IF($L$2="BR1",'BR1'!$B151,IF($L$2="BR2",'BR2'!$B151,IF($L$2="BR3",'BR3'!$B151)))))</f>
        <v>0</v>
      </c>
      <c r="F151" s="618"/>
      <c r="G151" s="850" t="str">
        <f t="shared" si="54"/>
        <v/>
      </c>
      <c r="H151" s="813">
        <f t="shared" si="55"/>
        <v>0</v>
      </c>
      <c r="I151" s="840"/>
      <c r="J151" s="813">
        <f t="shared" si="59"/>
        <v>0</v>
      </c>
      <c r="K151" s="842"/>
      <c r="L151" s="813">
        <f t="shared" si="60"/>
        <v>0</v>
      </c>
      <c r="M151" s="842"/>
      <c r="N151" s="813">
        <f t="shared" si="61"/>
        <v>0</v>
      </c>
      <c r="O151" s="842"/>
      <c r="P151" s="813">
        <f t="shared" si="62"/>
        <v>0</v>
      </c>
      <c r="Q151" s="842"/>
      <c r="R151" s="813">
        <f t="shared" si="56"/>
        <v>0</v>
      </c>
      <c r="S151" s="842"/>
      <c r="T151" s="813">
        <f t="shared" si="57"/>
        <v>0</v>
      </c>
      <c r="U151" s="410"/>
      <c r="V151" s="495" t="str">
        <f>IF(AND('BR3'!$K$2="ACTIVE",'BR3'!H151&gt;0),"Yes",IF(AND('BR2'!$K$2="ACTIVE",'BR2'!H151&gt;0),"Yes",IF(AND('BR1'!$K$2="ACTIVE",'BR1'!H151&gt;0),"Yes",IF(AND('ORIGINAL BUDGET'!$K$2="ACTIVE",'ORIGINAL BUDGET'!H151&gt;0),"Yes",""))))</f>
        <v/>
      </c>
      <c r="W151" s="496" t="str">
        <f t="shared" si="58"/>
        <v/>
      </c>
      <c r="X151" s="496" t="str">
        <f>IF(AND('BR3'!$K$2="ACTIVE",'BR3'!J151&gt;0),"Yes",IF(AND('BR2'!$K$2="ACTIVE",'BR2'!J151&gt;0),"Yes",IF(AND('BR1'!$K$2="ACTIVE",'BR1'!J151&gt;0),"Yes",IF(AND('ORIGINAL BUDGET'!$K$2="ACTIVE",'ORIGINAL BUDGET'!J151&gt;0),"Yes",""))))</f>
        <v/>
      </c>
      <c r="Y151" s="496"/>
      <c r="Z151" s="496" t="str">
        <f>IF(AND('BR3'!$K$2="ACTIVE",'BR3'!L151&gt;0),"Yes",IF(AND('BR2'!$K$2="ACTIVE",'BR2'!L151&gt;0),"Yes",IF(AND('BR1'!$K$2="ACTIVE",'BR1'!L151&gt;0),"Yes",IF(AND('ORIGINAL BUDGET'!$K$2="ACTIVE",'ORIGINAL BUDGET'!L151&gt;0),"Yes",""))))</f>
        <v/>
      </c>
      <c r="AA151" s="496"/>
      <c r="AB151" s="496" t="str">
        <f>IF(AND('BR3'!$K$2="ACTIVE",'BR3'!N151&gt;0),"Yes",IF(AND('BR2'!$K$2="ACTIVE",'BR2'!N151&gt;0),"Yes",IF(AND('BR1'!$K$2="ACTIVE",'BR1'!N151&gt;0),"Yes",IF(AND('ORIGINAL BUDGET'!$K$2="ACTIVE",'ORIGINAL BUDGET'!N151&gt;0),"Yes",""))))</f>
        <v/>
      </c>
      <c r="AC151" s="496"/>
      <c r="AD151" s="496" t="str">
        <f>IF(AND('BR3'!$K$2="ACTIVE",'BR3'!P151&gt;0),"Yes",IF(AND('BR2'!$K$2="ACTIVE",'BR2'!P151&gt;0),"Yes",IF(AND('BR1'!$K$2="ACTIVE",'BR1'!P151&gt;0),"Yes",IF(AND('ORIGINAL BUDGET'!$K$2="ACTIVE",'ORIGINAL BUDGET'!P151&gt;0),"Yes",""))))</f>
        <v/>
      </c>
      <c r="AE151" s="496"/>
      <c r="AF151" s="496" t="str">
        <f>IF(AND('BR3'!$K$2="ACTIVE",'BR3'!R151&gt;0),"Yes",IF(AND('BR2'!$K$2="ACTIVE",'BR2'!R151&gt;0),"Yes",IF(AND('BR1'!$K$2="ACTIVE",'BR1'!R151&gt;0),"Yes",IF(AND('ORIGINAL BUDGET'!$K$2="ACTIVE",'ORIGINAL BUDGET'!R151&gt;0),"Yes",""))))</f>
        <v/>
      </c>
      <c r="AG151" s="496"/>
      <c r="AH151" s="497" t="str">
        <f>IF(AND('BR3'!$K$2="ACTIVE",'BR3'!T151&gt;0),"Yes",IF(AND('BR2'!$K$2="ACTIVE",'BR2'!T151&gt;0),"Yes",IF(AND('BR1'!$K$2="ACTIVE",'BR1'!T151&gt;0),"Yes",IF(AND('ORIGINAL BUDGET'!$K$2="ACTIVE",'ORIGINAL BUDGET'!T151&gt;0),"Yes",""))))</f>
        <v/>
      </c>
      <c r="AI151" s="501"/>
      <c r="AK151" s="221"/>
      <c r="AL151" s="221"/>
      <c r="AM151" s="221"/>
      <c r="AN151" s="221"/>
      <c r="AO151" s="221"/>
      <c r="AP151" s="221"/>
      <c r="AQ151" s="221"/>
      <c r="AR151" s="57"/>
      <c r="AU151" s="2"/>
      <c r="AV151" s="2"/>
      <c r="AW151" s="2"/>
      <c r="AX151" s="2"/>
      <c r="AY151" s="1104"/>
    </row>
    <row r="152" spans="1:51" ht="15.95" customHeight="1" thickTop="1" thickBot="1">
      <c r="A152" s="435"/>
      <c r="B152" s="520"/>
      <c r="C152" s="521"/>
      <c r="D152" s="522"/>
      <c r="E152" s="523"/>
      <c r="F152" s="436"/>
      <c r="G152" s="849"/>
      <c r="H152" s="437"/>
      <c r="I152" s="849"/>
      <c r="J152" s="437"/>
      <c r="K152" s="849"/>
      <c r="L152" s="437"/>
      <c r="M152" s="849"/>
      <c r="N152" s="437"/>
      <c r="O152" s="849"/>
      <c r="P152" s="437"/>
      <c r="Q152" s="849"/>
      <c r="R152" s="437"/>
      <c r="S152" s="849"/>
      <c r="T152" s="437"/>
      <c r="U152" s="257"/>
      <c r="V152" s="499"/>
      <c r="W152" s="504">
        <f>SUM(W137:W151)</f>
        <v>0</v>
      </c>
      <c r="X152" s="504">
        <f t="shared" ref="X152:AH152" si="63">SUM(X137:X151)</f>
        <v>0</v>
      </c>
      <c r="Y152" s="504"/>
      <c r="Z152" s="504">
        <f t="shared" si="63"/>
        <v>0</v>
      </c>
      <c r="AA152" s="504"/>
      <c r="AB152" s="504">
        <f t="shared" si="63"/>
        <v>0</v>
      </c>
      <c r="AC152" s="504"/>
      <c r="AD152" s="504">
        <f t="shared" si="63"/>
        <v>0</v>
      </c>
      <c r="AE152" s="504"/>
      <c r="AF152" s="504">
        <f t="shared" si="63"/>
        <v>0</v>
      </c>
      <c r="AG152" s="504"/>
      <c r="AH152" s="502">
        <f t="shared" si="63"/>
        <v>0</v>
      </c>
      <c r="AI152" s="505"/>
      <c r="AY152" s="1104"/>
    </row>
    <row r="153" spans="1:51" ht="20.25" customHeight="1" thickTop="1">
      <c r="A153" s="1739" t="str">
        <f>A15</f>
        <v>INDIRECT COSTS</v>
      </c>
      <c r="B153" s="1740"/>
      <c r="C153" s="1740"/>
      <c r="D153" s="1740"/>
      <c r="E153" s="1740"/>
      <c r="F153" s="1740"/>
      <c r="G153" s="1736" t="s">
        <v>84</v>
      </c>
      <c r="H153" s="1737"/>
      <c r="I153" s="1737"/>
      <c r="J153" s="1737"/>
      <c r="K153" s="1737"/>
      <c r="L153" s="1737"/>
      <c r="M153" s="1737"/>
      <c r="N153" s="1737"/>
      <c r="O153" s="1737"/>
      <c r="P153" s="1737"/>
      <c r="Q153" s="1737"/>
      <c r="R153" s="1737"/>
      <c r="S153" s="1737"/>
      <c r="T153" s="1737"/>
      <c r="U153" s="947"/>
      <c r="V153" s="1741" t="s">
        <v>155</v>
      </c>
      <c r="W153" s="1721"/>
      <c r="X153" s="1721"/>
      <c r="Y153" s="1721"/>
      <c r="Z153" s="1721"/>
      <c r="AA153" s="1721"/>
      <c r="AB153" s="1721"/>
      <c r="AC153" s="1721"/>
      <c r="AD153" s="1721"/>
      <c r="AE153" s="1721"/>
      <c r="AF153" s="1721"/>
      <c r="AG153" s="1721"/>
      <c r="AH153" s="1721"/>
      <c r="AI153" s="1722"/>
      <c r="AL153" s="1738"/>
      <c r="AM153" s="1738"/>
      <c r="AN153" s="1738"/>
      <c r="AO153" s="475"/>
      <c r="AP153" s="1084"/>
      <c r="AQ153" s="1084"/>
      <c r="AR153" s="1084"/>
      <c r="AY153" s="1104"/>
    </row>
    <row r="154" spans="1:51" ht="15.6" customHeight="1" thickBot="1">
      <c r="A154" s="1584"/>
      <c r="B154" s="1586"/>
      <c r="C154" s="1586"/>
      <c r="D154" s="1586"/>
      <c r="E154" s="1586"/>
      <c r="F154" s="1586"/>
      <c r="G154" s="1226" t="str">
        <f>'Fund Rec'!G172</f>
        <v/>
      </c>
      <c r="H154" s="1227">
        <f>'Fund Rec'!H172</f>
        <v>0</v>
      </c>
      <c r="I154" s="1228" t="str">
        <f>'Fund Rec'!I172</f>
        <v/>
      </c>
      <c r="J154" s="1227">
        <f>'Fund Rec'!J172</f>
        <v>0</v>
      </c>
      <c r="K154" s="1228" t="str">
        <f>'Fund Rec'!K172</f>
        <v/>
      </c>
      <c r="L154" s="1227">
        <f>'Fund Rec'!L172</f>
        <v>0</v>
      </c>
      <c r="M154" s="1228" t="str">
        <f>'Fund Rec'!M172</f>
        <v/>
      </c>
      <c r="N154" s="1227">
        <f>'Fund Rec'!N172</f>
        <v>0</v>
      </c>
      <c r="O154" s="1229" t="str">
        <f>'Fund Rec'!O172</f>
        <v/>
      </c>
      <c r="P154" s="697">
        <f>'Fund Rec'!P172</f>
        <v>0</v>
      </c>
      <c r="Q154" s="1229" t="str">
        <f>'Fund Rec'!Q172</f>
        <v/>
      </c>
      <c r="R154" s="1230">
        <f>'Fund Rec'!R172</f>
        <v>0</v>
      </c>
      <c r="S154" s="1229" t="str">
        <f>'Fund Rec'!S172</f>
        <v/>
      </c>
      <c r="T154" s="1234">
        <f>'Fund Rec'!T172</f>
        <v>0</v>
      </c>
      <c r="U154" s="947"/>
      <c r="V154" s="1734" t="str">
        <f>$G$5</f>
        <v>RPPC, 53110</v>
      </c>
      <c r="W154" s="1716" t="s">
        <v>154</v>
      </c>
      <c r="X154" s="1716" t="str">
        <f>$I$5</f>
        <v>RPPC , 53129</v>
      </c>
      <c r="Y154" s="1716"/>
      <c r="Z154" s="1716" t="str">
        <f>$K$5</f>
        <v/>
      </c>
      <c r="AA154" s="1716"/>
      <c r="AB154" s="1716" t="str">
        <f>$M$5</f>
        <v/>
      </c>
      <c r="AC154" s="1716"/>
      <c r="AD154" s="1716" t="str">
        <f>$O$5</f>
        <v/>
      </c>
      <c r="AE154" s="1716"/>
      <c r="AF154" s="1716" t="str">
        <f>$Q$5</f>
        <v/>
      </c>
      <c r="AG154" s="1716"/>
      <c r="AH154" s="1716" t="str">
        <f>$S$5</f>
        <v/>
      </c>
      <c r="AI154" s="1718"/>
      <c r="AL154" s="2"/>
      <c r="AM154" s="2"/>
      <c r="AN154" s="2"/>
      <c r="AO154" s="2"/>
      <c r="AP154" s="2"/>
      <c r="AQ154" s="2"/>
      <c r="AR154" s="2"/>
      <c r="AY154" s="1104"/>
    </row>
    <row r="155" spans="1:51" ht="25.5" customHeight="1" thickTop="1" thickBot="1">
      <c r="A155" s="131"/>
      <c r="B155" s="159"/>
      <c r="C155" s="159"/>
      <c r="D155" s="18"/>
      <c r="E155" s="130" t="str">
        <f>'ORIGINAL BUDGET'!E155</f>
        <v>TOTAL INDIRECT COSTS</v>
      </c>
      <c r="F155" s="809">
        <f>SUM(F156:F156)</f>
        <v>0</v>
      </c>
      <c r="G155" s="619"/>
      <c r="H155" s="609">
        <f>SUM(H156:H156)</f>
        <v>0</v>
      </c>
      <c r="I155" s="607"/>
      <c r="J155" s="605">
        <f>SUM(J156:J156)</f>
        <v>0</v>
      </c>
      <c r="K155" s="695"/>
      <c r="L155" s="596">
        <f>SUM(L156:L156)</f>
        <v>0</v>
      </c>
      <c r="M155" s="695"/>
      <c r="N155" s="1233">
        <f>SUM(N156:N156)</f>
        <v>0</v>
      </c>
      <c r="O155" s="1231"/>
      <c r="P155" s="596">
        <f>SUM(P156:P156)</f>
        <v>0</v>
      </c>
      <c r="Q155" s="607"/>
      <c r="R155" s="596">
        <f>SUM(R156:R156)</f>
        <v>0</v>
      </c>
      <c r="S155" s="695"/>
      <c r="T155" s="1235">
        <f>SUM(T156:T156)</f>
        <v>0</v>
      </c>
      <c r="U155" s="947"/>
      <c r="V155" s="1735"/>
      <c r="W155" s="1717"/>
      <c r="X155" s="1717"/>
      <c r="Y155" s="1717"/>
      <c r="Z155" s="1717"/>
      <c r="AA155" s="1717"/>
      <c r="AB155" s="1717"/>
      <c r="AC155" s="1717"/>
      <c r="AD155" s="1717"/>
      <c r="AE155" s="1717"/>
      <c r="AF155" s="1717"/>
      <c r="AG155" s="1717"/>
      <c r="AH155" s="1717"/>
      <c r="AI155" s="1719"/>
      <c r="AL155" s="221"/>
      <c r="AM155" s="221"/>
      <c r="AN155" s="222"/>
      <c r="AO155" s="222"/>
      <c r="AP155" s="222"/>
      <c r="AQ155" s="222"/>
      <c r="AR155" s="222"/>
      <c r="AY155" s="1104"/>
    </row>
    <row r="156" spans="1:51" ht="23.25" customHeight="1" thickTop="1" thickBot="1">
      <c r="A156" s="1506"/>
      <c r="B156" s="1756" t="str">
        <f>IF('BR3'!$K$2="ACTIVE",'BR3'!B156,IF('BR2'!$K$2="ACTIVE",'BR2'!B156,IF('BR1'!$K$2="ACTIVE",'BR1'!B156,'ORIGINAL BUDGET'!B156)))</f>
        <v>of Total Wages and Benefits</v>
      </c>
      <c r="C156" s="1757">
        <f>IF('BR3'!$K$2="ACTIVE",'BR3'!C156,IF('BR2'!$K$2="ACTIVE",'BR2'!C156,IF('BR1'!$K$2="ACTIVE",'BR1'!C156,'ORIGINAL BUDGET'!C156)))</f>
        <v>0</v>
      </c>
      <c r="D156" s="1757">
        <f>IF('BR3'!$K$2="ACTIVE",'BR3'!D156,IF('BR2'!$K$2="ACTIVE",'BR2'!D156,IF('BR1'!$K$2="ACTIVE",'BR1'!D156,'ORIGINAL BUDGET'!D156)))</f>
        <v>0</v>
      </c>
      <c r="E156" s="1758">
        <f>IF('BR3'!$K$2="ACTIVE",'BR3'!E156,IF('BR2'!$K$2="ACTIVE",'BR2'!E156,IF('BR1'!$K$2="ACTIVE",'BR1'!E156,'ORIGINAL BUDGET'!E156)))</f>
        <v>0</v>
      </c>
      <c r="F156" s="1097">
        <f>IF($B156='ORIGINAL BUDGET'!$V154,((F11+F12+F13+F14)*$A156),IF($B156='ORIGINAL BUDGET'!$V155,(F11*$A156),F43*$A156))</f>
        <v>0</v>
      </c>
      <c r="G156" s="851" t="str">
        <f>IF(AND(F156&lt;&gt;0, 1-I156-K156-Q156-S156-M156-O156),1-I156-K156-Q156-S156-M156-O156,"")</f>
        <v/>
      </c>
      <c r="H156" s="998">
        <f>IF($B156='ORIGINAL BUDGET'!$V154,((H11+H12+H13+H14)*$A156),IF($B156='ORIGINAL BUDGET'!$V155,(H11*$A156),H43*$A156))</f>
        <v>0</v>
      </c>
      <c r="I156" s="1095" t="str">
        <f>IF($F156&lt;&gt;0,J156/$F156,"")</f>
        <v/>
      </c>
      <c r="J156" s="995">
        <f>IF($B156='ORIGINAL BUDGET'!$V154,((J11+J12+J13+J14)*$A156),IF($B156='ORIGINAL BUDGET'!$V155,(J11*$A156),J43*$A156))</f>
        <v>0</v>
      </c>
      <c r="K156" s="1095" t="str">
        <f>IF($F156&lt;&gt;0,L156/$F156,"")</f>
        <v/>
      </c>
      <c r="L156" s="995">
        <f>IF($B156='ORIGINAL BUDGET'!$V154,((L11+L12+L13+L14)*$A156),IF($B156='ORIGINAL BUDGET'!$V155,(L11*$A156),L43*$A156))</f>
        <v>0</v>
      </c>
      <c r="M156" s="1095" t="str">
        <f>IF($F156&lt;&gt;0,N156/$F156,"")</f>
        <v/>
      </c>
      <c r="N156" s="1019">
        <f>IF($B156='ORIGINAL BUDGET'!$V154,((N11+N12+N13+N14)*$A156),IF($B156='ORIGINAL BUDGET'!$V155,(N11*$A156),N43*$A156))</f>
        <v>0</v>
      </c>
      <c r="O156" s="1232" t="str">
        <f>IF($F156&lt;&gt;0,P156/$F156,"")</f>
        <v/>
      </c>
      <c r="P156" s="814">
        <f>IF($B156='ORIGINAL BUDGET'!$V154,((P11+P12+P13+P14)*$A156),IF($B156='ORIGINAL BUDGET'!$V155,(P11*$A156),P43*$A156))</f>
        <v>0</v>
      </c>
      <c r="Q156" s="1096" t="str">
        <f>IF($F156&lt;&gt;0,R156/$F156,"")</f>
        <v/>
      </c>
      <c r="R156" s="815">
        <f>IF($B156='ORIGINAL BUDGET'!$V154,((R11+R12+R13+R14)*$A156),IF($B156='ORIGINAL BUDGET'!$V155,(R11*$A156),R43*$A156))</f>
        <v>0</v>
      </c>
      <c r="S156" s="1095" t="str">
        <f>IF($F156&lt;&gt;0,T156/$F156,"")</f>
        <v/>
      </c>
      <c r="T156" s="1236">
        <f>IF($B156='ORIGINAL BUDGET'!$V154,((T11+T12+T13+T14)*$A156),IF($B156='ORIGINAL BUDGET'!$V155,(T11*$A156),T43*$A156))</f>
        <v>0</v>
      </c>
      <c r="U156" s="947"/>
      <c r="V156" s="1085" t="str">
        <f>IF(AND('BR3'!$K$2="ACTIVE",'BR3'!H156&gt;0),"Yes",IF(AND('BR2'!$K$2="ACTIVE",'BR2'!H156&gt;0),"Yes",IF(AND('BR1'!$K$2="ACTIVE",'BR1'!H156&gt;0),"Yes",IF(AND('ORIGINAL BUDGET'!$K$2="ACTIVE",'ORIGINAL BUDGET'!H156&gt;0),"Yes",""))))</f>
        <v/>
      </c>
      <c r="W156" s="496" t="str">
        <f t="shared" ref="W156" si="64">IF(AND(G156&gt;0,V156=""),1,"")</f>
        <v/>
      </c>
      <c r="X156" s="496" t="str">
        <f>IF(AND('BR3'!$K$2="ACTIVE",'BR3'!J156&gt;0),"Yes",IF(AND('BR2'!$K$2="ACTIVE",'BR2'!J156&gt;0),"Yes",IF(AND('BR1'!$K$2="ACTIVE",'BR1'!J156&gt;0),"Yes",IF(AND('ORIGINAL BUDGET'!$K$2="ACTIVE",'ORIGINAL BUDGET'!J156&gt;0),"Yes",""))))</f>
        <v/>
      </c>
      <c r="Y156" s="496"/>
      <c r="Z156" s="496" t="str">
        <f>IF(AND('BR3'!$K$2="ACTIVE",'BR3'!L156&gt;0),"Yes",IF(AND('BR2'!$K$2="ACTIVE",'BR2'!L156&gt;0),"Yes",IF(AND('BR1'!$K$2="ACTIVE",'BR1'!L156&gt;0),"Yes",IF(AND('ORIGINAL BUDGET'!$K$2="ACTIVE",'ORIGINAL BUDGET'!L156&gt;0),"Yes",""))))</f>
        <v/>
      </c>
      <c r="AA156" s="496"/>
      <c r="AB156" s="496" t="str">
        <f>IF(AND('BR3'!$K$2="ACTIVE",'BR3'!N156&gt;0),"Yes",IF(AND('BR2'!$K$2="ACTIVE",'BR2'!N156&gt;0),"Yes",IF(AND('BR1'!$K$2="ACTIVE",'BR1'!N156&gt;0),"Yes",IF(AND('ORIGINAL BUDGET'!$K$2="ACTIVE",'ORIGINAL BUDGET'!N156&gt;0),"Yes",""))))</f>
        <v/>
      </c>
      <c r="AC156" s="496"/>
      <c r="AD156" s="496" t="str">
        <f>IF(AND('BR3'!$K$2="ACTIVE",'BR3'!P156&gt;0),"Yes",IF(AND('BR2'!$K$2="ACTIVE",'BR2'!P156&gt;0),"Yes",IF(AND('BR1'!$K$2="ACTIVE",'BR1'!P156&gt;0),"Yes",IF(AND('ORIGINAL BUDGET'!$K$2="ACTIVE",'ORIGINAL BUDGET'!P156&gt;0),"Yes",""))))</f>
        <v/>
      </c>
      <c r="AE156" s="496"/>
      <c r="AF156" s="496" t="str">
        <f>IF(AND('BR3'!$K$2="ACTIVE",'BR3'!R156&gt;0),"Yes",IF(AND('BR2'!$K$2="ACTIVE",'BR2'!R156&gt;0),"Yes",IF(AND('BR1'!$K$2="ACTIVE",'BR1'!R156&gt;0),"Yes",IF(AND('ORIGINAL BUDGET'!$K$2="ACTIVE",'ORIGINAL BUDGET'!R156&gt;0),"Yes",""))))</f>
        <v/>
      </c>
      <c r="AG156" s="496"/>
      <c r="AH156" s="497" t="str">
        <f>IF(AND('BR3'!$K$2="ACTIVE",'BR3'!T156&gt;0),"Yes",IF(AND('BR2'!$K$2="ACTIVE",'BR2'!T156&gt;0),"Yes",IF(AND('BR1'!$K$2="ACTIVE",'BR1'!T156&gt;0),"Yes",IF(AND('ORIGINAL BUDGET'!$K$2="ACTIVE",'ORIGINAL BUDGET'!T156&gt;0),"Yes",""))))</f>
        <v/>
      </c>
      <c r="AI156" s="501"/>
      <c r="AL156" s="221"/>
      <c r="AM156" s="221"/>
      <c r="AN156" s="221"/>
      <c r="AO156" s="221"/>
      <c r="AP156" s="221"/>
      <c r="AQ156" s="221"/>
      <c r="AR156" s="57"/>
      <c r="AY156" s="1104"/>
    </row>
    <row r="157" spans="1:51" ht="15.75" thickTop="1">
      <c r="H157" s="211"/>
      <c r="I157" s="54"/>
      <c r="J157" s="211"/>
      <c r="K157" s="54"/>
      <c r="L157" s="211"/>
      <c r="M157" s="54"/>
      <c r="N157" s="211"/>
      <c r="O157" s="54"/>
      <c r="P157" s="211"/>
      <c r="Q157" s="54"/>
      <c r="R157" s="211"/>
      <c r="S157" s="54"/>
      <c r="T157" s="211"/>
      <c r="V157" s="488"/>
      <c r="W157" s="506">
        <f>SUM(W156)</f>
        <v>0</v>
      </c>
      <c r="X157" s="506">
        <f t="shared" ref="X157:AI157" si="65">SUM(X156)</f>
        <v>0</v>
      </c>
      <c r="Y157" s="506">
        <f t="shared" si="65"/>
        <v>0</v>
      </c>
      <c r="Z157" s="506">
        <f t="shared" si="65"/>
        <v>0</v>
      </c>
      <c r="AA157" s="506">
        <f t="shared" si="65"/>
        <v>0</v>
      </c>
      <c r="AB157" s="506">
        <f t="shared" si="65"/>
        <v>0</v>
      </c>
      <c r="AC157" s="506">
        <f t="shared" si="65"/>
        <v>0</v>
      </c>
      <c r="AD157" s="506">
        <f t="shared" si="65"/>
        <v>0</v>
      </c>
      <c r="AE157" s="506">
        <f t="shared" si="65"/>
        <v>0</v>
      </c>
      <c r="AF157" s="506">
        <f t="shared" si="65"/>
        <v>0</v>
      </c>
      <c r="AG157" s="506">
        <f t="shared" si="65"/>
        <v>0</v>
      </c>
      <c r="AH157" s="506">
        <f t="shared" si="65"/>
        <v>0</v>
      </c>
      <c r="AI157" s="506">
        <f t="shared" si="65"/>
        <v>0</v>
      </c>
      <c r="AY157" s="1104"/>
    </row>
    <row r="158" spans="1:51">
      <c r="B158" s="1060"/>
      <c r="AY158" s="1104"/>
    </row>
    <row r="159" spans="1:51">
      <c r="B159" s="1058"/>
      <c r="AY159" s="1104"/>
    </row>
    <row r="160" spans="1:51">
      <c r="B160" s="1059"/>
      <c r="AY160" s="1104"/>
    </row>
    <row r="161" spans="2:51">
      <c r="B161" s="1059"/>
      <c r="AY161" s="1104"/>
    </row>
    <row r="162" spans="2:51">
      <c r="AY162" s="1104"/>
    </row>
    <row r="163" spans="2:51">
      <c r="AY163" s="1104"/>
    </row>
    <row r="164" spans="2:51">
      <c r="J164" s="160" t="s">
        <v>162</v>
      </c>
      <c r="AY164" s="1104"/>
    </row>
    <row r="165" spans="2:51">
      <c r="AY165" s="1104"/>
    </row>
    <row r="166" spans="2:51">
      <c r="AY166" s="1104"/>
    </row>
    <row r="167" spans="2:51">
      <c r="AY167" s="1104"/>
    </row>
    <row r="168" spans="2:51">
      <c r="AY168" s="1104"/>
    </row>
    <row r="169" spans="2:51">
      <c r="AY169" s="1104"/>
    </row>
    <row r="170" spans="2:51">
      <c r="AY170" s="1104"/>
    </row>
    <row r="171" spans="2:51">
      <c r="AY171" s="1104"/>
    </row>
    <row r="172" spans="2:51">
      <c r="AY172" s="1104"/>
    </row>
    <row r="173" spans="2:51">
      <c r="AY173" s="1104"/>
    </row>
    <row r="174" spans="2:51">
      <c r="AY174" s="1104"/>
    </row>
    <row r="175" spans="2:51">
      <c r="AY175" s="1104"/>
    </row>
    <row r="176" spans="2:51">
      <c r="AY176" s="1104"/>
    </row>
    <row r="177" spans="51:51">
      <c r="AY177" s="1104"/>
    </row>
    <row r="178" spans="51:51">
      <c r="AY178" s="1104"/>
    </row>
    <row r="179" spans="51:51">
      <c r="AY179" s="1104"/>
    </row>
    <row r="180" spans="51:51">
      <c r="AY180" s="1104"/>
    </row>
    <row r="181" spans="51:51">
      <c r="AY181" s="1104"/>
    </row>
    <row r="182" spans="51:51">
      <c r="AY182" s="1104"/>
    </row>
    <row r="183" spans="51:51">
      <c r="AY183" s="1104"/>
    </row>
    <row r="184" spans="51:51">
      <c r="AY184" s="1104"/>
    </row>
    <row r="185" spans="51:51">
      <c r="AY185" s="1104"/>
    </row>
    <row r="186" spans="51:51">
      <c r="AY186" s="1104"/>
    </row>
    <row r="187" spans="51:51">
      <c r="AY187" s="1104"/>
    </row>
    <row r="188" spans="51:51">
      <c r="AY188" s="1104"/>
    </row>
    <row r="189" spans="51:51">
      <c r="AY189" s="1104"/>
    </row>
    <row r="190" spans="51:51">
      <c r="AY190" s="1104"/>
    </row>
    <row r="191" spans="51:51">
      <c r="AY191" s="1104"/>
    </row>
    <row r="192" spans="51:51">
      <c r="AY192" s="1104"/>
    </row>
    <row r="193" spans="51:51">
      <c r="AY193" s="1104"/>
    </row>
    <row r="194" spans="51:51">
      <c r="AY194" s="1104"/>
    </row>
    <row r="195" spans="51:51">
      <c r="AY195" s="1104"/>
    </row>
    <row r="196" spans="51:51">
      <c r="AY196" s="1104"/>
    </row>
    <row r="197" spans="51:51">
      <c r="AY197" s="1104"/>
    </row>
    <row r="198" spans="51:51">
      <c r="AY198" s="1104"/>
    </row>
    <row r="199" spans="51:51">
      <c r="AY199" s="1104"/>
    </row>
    <row r="200" spans="51:51">
      <c r="AY200" s="1104"/>
    </row>
    <row r="201" spans="51:51">
      <c r="AY201" s="1104"/>
    </row>
    <row r="202" spans="51:51">
      <c r="AY202" s="1104"/>
    </row>
    <row r="203" spans="51:51">
      <c r="AY203" s="1104"/>
    </row>
    <row r="204" spans="51:51">
      <c r="AY204" s="1104"/>
    </row>
    <row r="205" spans="51:51">
      <c r="AY205" s="1104"/>
    </row>
    <row r="206" spans="51:51">
      <c r="AY206" s="1104"/>
    </row>
    <row r="207" spans="51:51">
      <c r="AY207" s="1104"/>
    </row>
    <row r="208" spans="51:51">
      <c r="AY208" s="1104"/>
    </row>
    <row r="209" spans="51:51">
      <c r="AY209" s="1104"/>
    </row>
    <row r="210" spans="51:51">
      <c r="AY210" s="1104"/>
    </row>
    <row r="211" spans="51:51">
      <c r="AY211" s="1104"/>
    </row>
    <row r="212" spans="51:51">
      <c r="AY212" s="1104"/>
    </row>
    <row r="213" spans="51:51">
      <c r="AY213" s="1104"/>
    </row>
    <row r="214" spans="51:51">
      <c r="AY214" s="1104"/>
    </row>
    <row r="215" spans="51:51">
      <c r="AY215" s="1104"/>
    </row>
    <row r="216" spans="51:51">
      <c r="AY216" s="1104"/>
    </row>
    <row r="217" spans="51:51">
      <c r="AY217" s="1104"/>
    </row>
    <row r="218" spans="51:51">
      <c r="AY218" s="1104"/>
    </row>
    <row r="219" spans="51:51">
      <c r="AY219" s="1104"/>
    </row>
    <row r="220" spans="51:51">
      <c r="AY220" s="1104"/>
    </row>
    <row r="221" spans="51:51">
      <c r="AY221" s="1104"/>
    </row>
    <row r="222" spans="51:51">
      <c r="AY222" s="1104"/>
    </row>
    <row r="223" spans="51:51">
      <c r="AY223" s="1104"/>
    </row>
    <row r="224" spans="51:51">
      <c r="AY224" s="1104"/>
    </row>
    <row r="225" spans="51:51">
      <c r="AY225" s="1104"/>
    </row>
    <row r="226" spans="51:51">
      <c r="AY226" s="1104"/>
    </row>
    <row r="227" spans="51:51">
      <c r="AY227" s="1104"/>
    </row>
    <row r="228" spans="51:51">
      <c r="AY228" s="1104"/>
    </row>
    <row r="229" spans="51:51">
      <c r="AY229" s="1104"/>
    </row>
    <row r="230" spans="51:51">
      <c r="AY230" s="1104"/>
    </row>
    <row r="231" spans="51:51">
      <c r="AY231" s="1104"/>
    </row>
    <row r="232" spans="51:51">
      <c r="AY232" s="1104"/>
    </row>
    <row r="233" spans="51:51">
      <c r="AY233" s="1104"/>
    </row>
    <row r="234" spans="51:51">
      <c r="AY234" s="1104"/>
    </row>
    <row r="235" spans="51:51">
      <c r="AY235" s="1104"/>
    </row>
    <row r="236" spans="51:51">
      <c r="AY236" s="1104"/>
    </row>
    <row r="237" spans="51:51">
      <c r="AY237" s="1104"/>
    </row>
    <row r="238" spans="51:51">
      <c r="AY238" s="1104"/>
    </row>
    <row r="239" spans="51:51">
      <c r="AY239" s="1104"/>
    </row>
    <row r="240" spans="51:51">
      <c r="AY240" s="1104"/>
    </row>
    <row r="241" spans="51:51">
      <c r="AY241" s="1104"/>
    </row>
    <row r="242" spans="51:51">
      <c r="AY242" s="1104"/>
    </row>
    <row r="243" spans="51:51">
      <c r="AY243" s="1104"/>
    </row>
    <row r="244" spans="51:51">
      <c r="AY244" s="1104"/>
    </row>
    <row r="245" spans="51:51">
      <c r="AY245" s="1104"/>
    </row>
    <row r="246" spans="51:51">
      <c r="AY246" s="1104"/>
    </row>
    <row r="247" spans="51:51">
      <c r="AY247" s="1104"/>
    </row>
    <row r="248" spans="51:51">
      <c r="AY248" s="1104"/>
    </row>
    <row r="249" spans="51:51">
      <c r="AY249" s="1104"/>
    </row>
    <row r="250" spans="51:51">
      <c r="AY250" s="1104"/>
    </row>
    <row r="251" spans="51:51">
      <c r="AY251" s="1104"/>
    </row>
    <row r="252" spans="51:51">
      <c r="AY252" s="1104"/>
    </row>
    <row r="253" spans="51:51">
      <c r="AY253" s="1104"/>
    </row>
    <row r="254" spans="51:51">
      <c r="AY254" s="1104"/>
    </row>
    <row r="255" spans="51:51">
      <c r="AY255" s="1104"/>
    </row>
    <row r="256" spans="51:51">
      <c r="AY256" s="1104"/>
    </row>
    <row r="257" spans="51:51">
      <c r="AY257" s="1104"/>
    </row>
    <row r="258" spans="51:51">
      <c r="AY258" s="1104"/>
    </row>
    <row r="259" spans="51:51">
      <c r="AY259" s="1104"/>
    </row>
    <row r="260" spans="51:51">
      <c r="AY260" s="1104"/>
    </row>
    <row r="261" spans="51:51">
      <c r="AY261" s="1104"/>
    </row>
    <row r="262" spans="51:51">
      <c r="AY262" s="1104"/>
    </row>
    <row r="263" spans="51:51">
      <c r="AY263" s="1104"/>
    </row>
    <row r="264" spans="51:51">
      <c r="AY264" s="1104"/>
    </row>
    <row r="265" spans="51:51">
      <c r="AY265" s="1104"/>
    </row>
    <row r="266" spans="51:51">
      <c r="AY266" s="1104"/>
    </row>
    <row r="267" spans="51:51">
      <c r="AY267" s="1104"/>
    </row>
    <row r="268" spans="51:51">
      <c r="AY268" s="1104"/>
    </row>
    <row r="269" spans="51:51">
      <c r="AY269" s="1104"/>
    </row>
    <row r="270" spans="51:51">
      <c r="AY270" s="1104"/>
    </row>
    <row r="271" spans="51:51">
      <c r="AY271" s="1104"/>
    </row>
    <row r="272" spans="51:51">
      <c r="AY272" s="1104"/>
    </row>
    <row r="273" spans="51:51">
      <c r="AY273" s="1104"/>
    </row>
    <row r="274" spans="51:51">
      <c r="AY274" s="1104"/>
    </row>
    <row r="275" spans="51:51">
      <c r="AY275" s="1104"/>
    </row>
    <row r="276" spans="51:51">
      <c r="AY276" s="1104"/>
    </row>
    <row r="277" spans="51:51">
      <c r="AY277" s="1104"/>
    </row>
    <row r="278" spans="51:51">
      <c r="AY278" s="1104"/>
    </row>
    <row r="279" spans="51:51">
      <c r="AY279" s="1104"/>
    </row>
    <row r="280" spans="51:51">
      <c r="AY280" s="1104"/>
    </row>
    <row r="281" spans="51:51">
      <c r="AY281" s="1104"/>
    </row>
    <row r="282" spans="51:51">
      <c r="AY282" s="1104"/>
    </row>
    <row r="283" spans="51:51">
      <c r="AY283" s="1104"/>
    </row>
    <row r="284" spans="51:51">
      <c r="AY284" s="1104"/>
    </row>
    <row r="285" spans="51:51">
      <c r="AY285" s="1104"/>
    </row>
    <row r="286" spans="51:51">
      <c r="AY286" s="1104"/>
    </row>
    <row r="287" spans="51:51">
      <c r="AY287" s="1104"/>
    </row>
    <row r="288" spans="51:51">
      <c r="AY288" s="1104"/>
    </row>
    <row r="289" spans="51:51">
      <c r="AY289" s="1104"/>
    </row>
    <row r="290" spans="51:51">
      <c r="AY290" s="1104"/>
    </row>
    <row r="291" spans="51:51">
      <c r="AY291" s="1104"/>
    </row>
    <row r="292" spans="51:51">
      <c r="AY292" s="1104"/>
    </row>
    <row r="293" spans="51:51">
      <c r="AY293" s="1104"/>
    </row>
    <row r="294" spans="51:51">
      <c r="AY294" s="1104"/>
    </row>
    <row r="295" spans="51:51">
      <c r="AY295" s="1104"/>
    </row>
    <row r="296" spans="51:51">
      <c r="AY296" s="1104"/>
    </row>
    <row r="297" spans="51:51">
      <c r="AY297" s="1104"/>
    </row>
    <row r="298" spans="51:51">
      <c r="AY298" s="1104"/>
    </row>
    <row r="299" spans="51:51">
      <c r="AY299" s="1104"/>
    </row>
    <row r="300" spans="51:51">
      <c r="AY300" s="1104"/>
    </row>
    <row r="301" spans="51:51">
      <c r="AY301" s="1104"/>
    </row>
    <row r="302" spans="51:51">
      <c r="AY302" s="1104"/>
    </row>
    <row r="303" spans="51:51">
      <c r="AY303" s="1104"/>
    </row>
    <row r="304" spans="51:51">
      <c r="AY304" s="1104"/>
    </row>
    <row r="305" spans="51:51">
      <c r="AY305" s="1104"/>
    </row>
    <row r="306" spans="51:51">
      <c r="AY306" s="1104"/>
    </row>
    <row r="307" spans="51:51">
      <c r="AY307" s="1104"/>
    </row>
    <row r="308" spans="51:51">
      <c r="AY308" s="1104"/>
    </row>
    <row r="309" spans="51:51">
      <c r="AY309" s="1104"/>
    </row>
    <row r="310" spans="51:51">
      <c r="AY310" s="1104"/>
    </row>
    <row r="311" spans="51:51">
      <c r="AY311" s="1104"/>
    </row>
    <row r="312" spans="51:51">
      <c r="AY312" s="1104"/>
    </row>
    <row r="313" spans="51:51">
      <c r="AY313" s="1104"/>
    </row>
    <row r="314" spans="51:51">
      <c r="AY314" s="1104"/>
    </row>
    <row r="315" spans="51:51">
      <c r="AY315" s="1104"/>
    </row>
    <row r="316" spans="51:51">
      <c r="AY316" s="1104"/>
    </row>
    <row r="317" spans="51:51">
      <c r="AY317" s="1104"/>
    </row>
    <row r="318" spans="51:51">
      <c r="AY318" s="1104"/>
    </row>
    <row r="319" spans="51:51">
      <c r="AY319" s="1104"/>
    </row>
    <row r="320" spans="51:51">
      <c r="AY320" s="1104"/>
    </row>
    <row r="321" spans="51:51">
      <c r="AY321" s="1104"/>
    </row>
    <row r="322" spans="51:51">
      <c r="AY322" s="1104"/>
    </row>
    <row r="323" spans="51:51">
      <c r="AY323" s="1104"/>
    </row>
    <row r="324" spans="51:51">
      <c r="AY324" s="1104"/>
    </row>
    <row r="325" spans="51:51">
      <c r="AY325" s="1104"/>
    </row>
    <row r="326" spans="51:51">
      <c r="AY326" s="1104"/>
    </row>
    <row r="327" spans="51:51">
      <c r="AY327" s="1104"/>
    </row>
    <row r="328" spans="51:51">
      <c r="AY328" s="1104"/>
    </row>
    <row r="329" spans="51:51">
      <c r="AY329" s="1104"/>
    </row>
    <row r="330" spans="51:51">
      <c r="AY330" s="1104"/>
    </row>
    <row r="331" spans="51:51">
      <c r="AY331" s="1104"/>
    </row>
    <row r="332" spans="51:51">
      <c r="AY332" s="1104"/>
    </row>
    <row r="333" spans="51:51">
      <c r="AY333" s="1104"/>
    </row>
    <row r="334" spans="51:51">
      <c r="AY334" s="1104"/>
    </row>
    <row r="335" spans="51:51">
      <c r="AY335" s="1104"/>
    </row>
    <row r="336" spans="51:51">
      <c r="AY336" s="1104"/>
    </row>
    <row r="337" spans="51:51">
      <c r="AY337" s="1104"/>
    </row>
    <row r="338" spans="51:51">
      <c r="AY338" s="1104"/>
    </row>
    <row r="339" spans="51:51">
      <c r="AY339" s="1104"/>
    </row>
    <row r="340" spans="51:51">
      <c r="AY340" s="1104"/>
    </row>
    <row r="341" spans="51:51">
      <c r="AY341" s="1104"/>
    </row>
    <row r="342" spans="51:51">
      <c r="AY342" s="1104"/>
    </row>
    <row r="343" spans="51:51">
      <c r="AY343" s="1104"/>
    </row>
    <row r="344" spans="51:51">
      <c r="AY344" s="1104"/>
    </row>
    <row r="345" spans="51:51">
      <c r="AY345" s="1104"/>
    </row>
    <row r="346" spans="51:51">
      <c r="AY346" s="1104"/>
    </row>
    <row r="347" spans="51:51">
      <c r="AY347" s="1104"/>
    </row>
    <row r="348" spans="51:51">
      <c r="AY348" s="1104"/>
    </row>
    <row r="349" spans="51:51">
      <c r="AY349" s="1104"/>
    </row>
    <row r="350" spans="51:51">
      <c r="AY350" s="1104"/>
    </row>
    <row r="351" spans="51:51">
      <c r="AY351" s="1104"/>
    </row>
    <row r="352" spans="51:51">
      <c r="AY352" s="1104"/>
    </row>
    <row r="353" spans="51:51">
      <c r="AY353" s="1104"/>
    </row>
    <row r="354" spans="51:51">
      <c r="AY354" s="1104"/>
    </row>
    <row r="355" spans="51:51">
      <c r="AY355" s="1104"/>
    </row>
    <row r="356" spans="51:51">
      <c r="AY356" s="1104"/>
    </row>
    <row r="357" spans="51:51">
      <c r="AY357" s="1104"/>
    </row>
    <row r="358" spans="51:51">
      <c r="AY358" s="1104"/>
    </row>
    <row r="359" spans="51:51">
      <c r="AY359" s="1104"/>
    </row>
    <row r="360" spans="51:51">
      <c r="AY360" s="1104"/>
    </row>
    <row r="361" spans="51:51">
      <c r="AY361" s="1104"/>
    </row>
    <row r="362" spans="51:51">
      <c r="AY362" s="1104"/>
    </row>
    <row r="363" spans="51:51">
      <c r="AY363" s="1104"/>
    </row>
    <row r="364" spans="51:51">
      <c r="AY364" s="1104"/>
    </row>
    <row r="365" spans="51:51">
      <c r="AY365" s="1104"/>
    </row>
    <row r="366" spans="51:51">
      <c r="AY366" s="1104"/>
    </row>
    <row r="367" spans="51:51">
      <c r="AY367" s="1104"/>
    </row>
    <row r="368" spans="51:51">
      <c r="AY368" s="1104"/>
    </row>
    <row r="369" spans="51:51">
      <c r="AY369" s="1104"/>
    </row>
    <row r="370" spans="51:51">
      <c r="AY370" s="1104"/>
    </row>
    <row r="371" spans="51:51">
      <c r="AY371" s="1104"/>
    </row>
    <row r="372" spans="51:51">
      <c r="AY372" s="1104"/>
    </row>
    <row r="373" spans="51:51">
      <c r="AY373" s="1104"/>
    </row>
    <row r="374" spans="51:51">
      <c r="AY374" s="1104"/>
    </row>
    <row r="375" spans="51:51">
      <c r="AY375" s="1104"/>
    </row>
    <row r="376" spans="51:51">
      <c r="AY376" s="1104"/>
    </row>
    <row r="377" spans="51:51">
      <c r="AY377" s="1104"/>
    </row>
    <row r="378" spans="51:51">
      <c r="AY378" s="1104"/>
    </row>
    <row r="379" spans="51:51">
      <c r="AY379" s="1104"/>
    </row>
    <row r="380" spans="51:51">
      <c r="AY380" s="1104"/>
    </row>
    <row r="381" spans="51:51">
      <c r="AY381" s="1104"/>
    </row>
    <row r="382" spans="51:51">
      <c r="AY382" s="1104"/>
    </row>
    <row r="383" spans="51:51">
      <c r="AY383" s="1104"/>
    </row>
    <row r="384" spans="51:51">
      <c r="AY384" s="1104"/>
    </row>
    <row r="385" spans="51:51">
      <c r="AY385" s="1104"/>
    </row>
    <row r="386" spans="51:51">
      <c r="AY386" s="1104"/>
    </row>
    <row r="387" spans="51:51">
      <c r="AY387" s="1104"/>
    </row>
    <row r="388" spans="51:51">
      <c r="AY388" s="1104"/>
    </row>
    <row r="389" spans="51:51">
      <c r="AY389" s="1104"/>
    </row>
    <row r="390" spans="51:51">
      <c r="AY390" s="1104"/>
    </row>
    <row r="391" spans="51:51">
      <c r="AY391" s="1104"/>
    </row>
    <row r="392" spans="51:51">
      <c r="AY392" s="1104"/>
    </row>
    <row r="393" spans="51:51">
      <c r="AY393" s="1104"/>
    </row>
    <row r="394" spans="51:51">
      <c r="AY394" s="1104"/>
    </row>
    <row r="395" spans="51:51">
      <c r="AY395" s="1104"/>
    </row>
    <row r="396" spans="51:51">
      <c r="AY396" s="1104"/>
    </row>
    <row r="397" spans="51:51">
      <c r="AY397" s="1104"/>
    </row>
    <row r="398" spans="51:51">
      <c r="AY398" s="1104"/>
    </row>
    <row r="399" spans="51:51">
      <c r="AY399" s="1104"/>
    </row>
    <row r="400" spans="51:51">
      <c r="AY400" s="1104"/>
    </row>
    <row r="401" spans="51:51">
      <c r="AY401" s="1104"/>
    </row>
    <row r="402" spans="51:51">
      <c r="AY402" s="1104"/>
    </row>
    <row r="403" spans="51:51">
      <c r="AY403" s="1104"/>
    </row>
    <row r="404" spans="51:51">
      <c r="AY404" s="1104"/>
    </row>
    <row r="405" spans="51:51">
      <c r="AY405" s="1104"/>
    </row>
    <row r="406" spans="51:51">
      <c r="AY406" s="1104"/>
    </row>
    <row r="407" spans="51:51">
      <c r="AY407" s="1104"/>
    </row>
    <row r="408" spans="51:51">
      <c r="AY408" s="1104"/>
    </row>
    <row r="409" spans="51:51">
      <c r="AY409" s="1104"/>
    </row>
    <row r="410" spans="51:51">
      <c r="AY410" s="1104"/>
    </row>
    <row r="411" spans="51:51">
      <c r="AY411" s="1104"/>
    </row>
    <row r="412" spans="51:51">
      <c r="AY412" s="1104"/>
    </row>
    <row r="413" spans="51:51">
      <c r="AY413" s="1104"/>
    </row>
    <row r="414" spans="51:51">
      <c r="AY414" s="1104"/>
    </row>
    <row r="415" spans="51:51">
      <c r="AY415" s="1104"/>
    </row>
    <row r="416" spans="51:51">
      <c r="AY416" s="1104"/>
    </row>
    <row r="417" spans="51:51">
      <c r="AY417" s="1104"/>
    </row>
    <row r="418" spans="51:51">
      <c r="AY418" s="1104"/>
    </row>
    <row r="419" spans="51:51">
      <c r="AY419" s="1104"/>
    </row>
    <row r="420" spans="51:51">
      <c r="AY420" s="1104"/>
    </row>
    <row r="421" spans="51:51">
      <c r="AY421" s="1104"/>
    </row>
    <row r="422" spans="51:51">
      <c r="AY422" s="1104"/>
    </row>
    <row r="423" spans="51:51">
      <c r="AY423" s="1104"/>
    </row>
    <row r="424" spans="51:51">
      <c r="AY424" s="1104"/>
    </row>
    <row r="425" spans="51:51">
      <c r="AY425" s="1104"/>
    </row>
    <row r="426" spans="51:51">
      <c r="AY426" s="1104"/>
    </row>
    <row r="427" spans="51:51">
      <c r="AY427" s="1104"/>
    </row>
    <row r="428" spans="51:51">
      <c r="AY428" s="1104"/>
    </row>
    <row r="429" spans="51:51">
      <c r="AY429" s="1104"/>
    </row>
    <row r="430" spans="51:51">
      <c r="AY430" s="1104"/>
    </row>
    <row r="431" spans="51:51">
      <c r="AY431" s="1104"/>
    </row>
    <row r="432" spans="51:51">
      <c r="AY432" s="1104"/>
    </row>
    <row r="433" spans="51:51">
      <c r="AY433" s="1104"/>
    </row>
    <row r="434" spans="51:51">
      <c r="AY434" s="1104"/>
    </row>
    <row r="435" spans="51:51">
      <c r="AY435" s="1104"/>
    </row>
    <row r="436" spans="51:51">
      <c r="AY436" s="1104"/>
    </row>
    <row r="437" spans="51:51">
      <c r="AY437" s="1104"/>
    </row>
    <row r="438" spans="51:51">
      <c r="AY438" s="1104"/>
    </row>
    <row r="439" spans="51:51">
      <c r="AY439" s="1104"/>
    </row>
    <row r="440" spans="51:51">
      <c r="AY440" s="1104"/>
    </row>
    <row r="441" spans="51:51">
      <c r="AY441" s="1104"/>
    </row>
    <row r="442" spans="51:51">
      <c r="AY442" s="1104"/>
    </row>
    <row r="443" spans="51:51">
      <c r="AY443" s="1104"/>
    </row>
    <row r="444" spans="51:51">
      <c r="AY444" s="1104"/>
    </row>
    <row r="445" spans="51:51">
      <c r="AY445" s="1104"/>
    </row>
    <row r="446" spans="51:51">
      <c r="AY446" s="1104"/>
    </row>
    <row r="447" spans="51:51">
      <c r="AY447" s="1104"/>
    </row>
    <row r="448" spans="51:51">
      <c r="AY448" s="1104"/>
    </row>
    <row r="449" spans="51:51">
      <c r="AY449" s="1104"/>
    </row>
    <row r="450" spans="51:51">
      <c r="AY450" s="1104"/>
    </row>
    <row r="451" spans="51:51">
      <c r="AY451" s="1104"/>
    </row>
    <row r="452" spans="51:51">
      <c r="AY452" s="1104"/>
    </row>
    <row r="453" spans="51:51">
      <c r="AY453" s="1104"/>
    </row>
    <row r="454" spans="51:51">
      <c r="AY454" s="1104"/>
    </row>
    <row r="455" spans="51:51">
      <c r="AY455" s="1104"/>
    </row>
    <row r="456" spans="51:51">
      <c r="AY456" s="1104"/>
    </row>
    <row r="457" spans="51:51">
      <c r="AY457" s="1104"/>
    </row>
    <row r="458" spans="51:51">
      <c r="AY458" s="1104"/>
    </row>
    <row r="459" spans="51:51">
      <c r="AY459" s="1104"/>
    </row>
    <row r="460" spans="51:51">
      <c r="AY460" s="1104"/>
    </row>
    <row r="461" spans="51:51">
      <c r="AY461" s="1104"/>
    </row>
    <row r="462" spans="51:51">
      <c r="AY462" s="1104"/>
    </row>
    <row r="463" spans="51:51">
      <c r="AY463" s="1104"/>
    </row>
    <row r="464" spans="51:51">
      <c r="AY464" s="1104"/>
    </row>
    <row r="465" spans="51:51">
      <c r="AY465" s="1104"/>
    </row>
    <row r="466" spans="51:51">
      <c r="AY466" s="1104"/>
    </row>
    <row r="467" spans="51:51">
      <c r="AY467" s="1104"/>
    </row>
    <row r="468" spans="51:51">
      <c r="AY468" s="1104"/>
    </row>
    <row r="469" spans="51:51">
      <c r="AY469" s="1104"/>
    </row>
    <row r="470" spans="51:51">
      <c r="AY470" s="1104"/>
    </row>
    <row r="471" spans="51:51">
      <c r="AY471" s="1104"/>
    </row>
    <row r="472" spans="51:51">
      <c r="AY472" s="1104"/>
    </row>
    <row r="473" spans="51:51">
      <c r="AY473" s="1104"/>
    </row>
    <row r="474" spans="51:51">
      <c r="AY474" s="1104"/>
    </row>
    <row r="475" spans="51:51">
      <c r="AY475" s="1104"/>
    </row>
    <row r="476" spans="51:51">
      <c r="AY476" s="1104"/>
    </row>
    <row r="477" spans="51:51">
      <c r="AY477" s="1104"/>
    </row>
    <row r="478" spans="51:51">
      <c r="AY478" s="1104"/>
    </row>
    <row r="479" spans="51:51">
      <c r="AY479" s="1104"/>
    </row>
    <row r="480" spans="51:51">
      <c r="AY480" s="1104"/>
    </row>
    <row r="481" spans="51:51">
      <c r="AY481" s="1104"/>
    </row>
    <row r="482" spans="51:51">
      <c r="AY482" s="1104"/>
    </row>
    <row r="483" spans="51:51">
      <c r="AY483" s="1104"/>
    </row>
    <row r="484" spans="51:51">
      <c r="AY484" s="1104"/>
    </row>
    <row r="485" spans="51:51">
      <c r="AY485" s="1104"/>
    </row>
    <row r="486" spans="51:51">
      <c r="AY486" s="1104"/>
    </row>
    <row r="487" spans="51:51">
      <c r="AY487" s="1104"/>
    </row>
    <row r="488" spans="51:51">
      <c r="AY488" s="1104"/>
    </row>
    <row r="489" spans="51:51">
      <c r="AY489" s="1104"/>
    </row>
    <row r="490" spans="51:51">
      <c r="AY490" s="1104"/>
    </row>
    <row r="491" spans="51:51">
      <c r="AY491" s="1104"/>
    </row>
    <row r="492" spans="51:51">
      <c r="AY492" s="1104"/>
    </row>
    <row r="493" spans="51:51">
      <c r="AY493" s="1104"/>
    </row>
    <row r="494" spans="51:51">
      <c r="AY494" s="1104"/>
    </row>
    <row r="495" spans="51:51">
      <c r="AY495" s="1104"/>
    </row>
    <row r="496" spans="51:51">
      <c r="AY496" s="1104"/>
    </row>
    <row r="497" spans="51:51">
      <c r="AY497" s="1104"/>
    </row>
    <row r="498" spans="51:51">
      <c r="AY498" s="1104"/>
    </row>
    <row r="499" spans="51:51">
      <c r="AY499" s="1104"/>
    </row>
    <row r="500" spans="51:51">
      <c r="AY500" s="1104"/>
    </row>
    <row r="501" spans="51:51">
      <c r="AY501" s="1104"/>
    </row>
    <row r="502" spans="51:51">
      <c r="AY502" s="1104"/>
    </row>
    <row r="503" spans="51:51">
      <c r="AY503" s="1104"/>
    </row>
    <row r="504" spans="51:51">
      <c r="AY504" s="1104"/>
    </row>
    <row r="505" spans="51:51">
      <c r="AY505" s="1104"/>
    </row>
    <row r="506" spans="51:51">
      <c r="AY506" s="1104"/>
    </row>
    <row r="507" spans="51:51">
      <c r="AY507" s="1104"/>
    </row>
    <row r="508" spans="51:51">
      <c r="AY508" s="1104"/>
    </row>
    <row r="509" spans="51:51">
      <c r="AY509" s="1104"/>
    </row>
    <row r="510" spans="51:51">
      <c r="AY510" s="1104"/>
    </row>
    <row r="511" spans="51:51">
      <c r="AY511" s="1104"/>
    </row>
    <row r="512" spans="51:51">
      <c r="AY512" s="1104"/>
    </row>
    <row r="513" spans="51:51">
      <c r="AY513" s="1104"/>
    </row>
    <row r="514" spans="51:51">
      <c r="AY514" s="1104"/>
    </row>
    <row r="515" spans="51:51">
      <c r="AY515" s="1104"/>
    </row>
    <row r="516" spans="51:51">
      <c r="AY516" s="1104"/>
    </row>
    <row r="517" spans="51:51">
      <c r="AY517" s="1104"/>
    </row>
    <row r="518" spans="51:51">
      <c r="AY518" s="1104"/>
    </row>
    <row r="519" spans="51:51">
      <c r="AY519" s="1104"/>
    </row>
    <row r="520" spans="51:51">
      <c r="AY520" s="1104"/>
    </row>
    <row r="521" spans="51:51">
      <c r="AY521" s="1104"/>
    </row>
    <row r="522" spans="51:51">
      <c r="AY522" s="1104"/>
    </row>
    <row r="523" spans="51:51">
      <c r="AY523" s="1104"/>
    </row>
    <row r="524" spans="51:51">
      <c r="AY524" s="1104"/>
    </row>
    <row r="525" spans="51:51">
      <c r="AY525" s="1104"/>
    </row>
    <row r="526" spans="51:51">
      <c r="AY526" s="1104"/>
    </row>
    <row r="527" spans="51:51">
      <c r="AY527" s="1104"/>
    </row>
    <row r="528" spans="51:51">
      <c r="AY528" s="1104"/>
    </row>
    <row r="529" spans="51:51">
      <c r="AY529" s="1104"/>
    </row>
    <row r="530" spans="51:51">
      <c r="AY530" s="1104"/>
    </row>
    <row r="531" spans="51:51">
      <c r="AY531" s="1104"/>
    </row>
    <row r="532" spans="51:51">
      <c r="AY532" s="1104"/>
    </row>
    <row r="533" spans="51:51">
      <c r="AY533" s="1104"/>
    </row>
    <row r="534" spans="51:51">
      <c r="AY534" s="1104"/>
    </row>
    <row r="535" spans="51:51">
      <c r="AY535" s="1104"/>
    </row>
    <row r="536" spans="51:51">
      <c r="AY536" s="1104"/>
    </row>
    <row r="537" spans="51:51">
      <c r="AY537" s="1104"/>
    </row>
    <row r="538" spans="51:51">
      <c r="AY538" s="1104"/>
    </row>
    <row r="539" spans="51:51">
      <c r="AY539" s="1104"/>
    </row>
    <row r="540" spans="51:51">
      <c r="AY540" s="1104"/>
    </row>
    <row r="541" spans="51:51">
      <c r="AY541" s="1104"/>
    </row>
    <row r="542" spans="51:51">
      <c r="AY542" s="1104"/>
    </row>
    <row r="543" spans="51:51">
      <c r="AY543" s="1104"/>
    </row>
    <row r="544" spans="51:51">
      <c r="AY544" s="1104"/>
    </row>
    <row r="545" spans="51:51">
      <c r="AY545" s="1104"/>
    </row>
    <row r="546" spans="51:51">
      <c r="AY546" s="1104"/>
    </row>
    <row r="547" spans="51:51">
      <c r="AY547" s="1104"/>
    </row>
    <row r="548" spans="51:51">
      <c r="AY548" s="1104"/>
    </row>
    <row r="549" spans="51:51">
      <c r="AY549" s="1104"/>
    </row>
    <row r="550" spans="51:51">
      <c r="AY550" s="1104"/>
    </row>
    <row r="551" spans="51:51">
      <c r="AY551" s="1104"/>
    </row>
    <row r="552" spans="51:51">
      <c r="AY552" s="1104"/>
    </row>
    <row r="553" spans="51:51">
      <c r="AY553" s="1104"/>
    </row>
    <row r="554" spans="51:51">
      <c r="AY554" s="1104"/>
    </row>
    <row r="555" spans="51:51">
      <c r="AY555" s="1104"/>
    </row>
    <row r="556" spans="51:51">
      <c r="AY556" s="1104"/>
    </row>
    <row r="557" spans="51:51">
      <c r="AY557" s="1104"/>
    </row>
    <row r="558" spans="51:51">
      <c r="AY558" s="1104"/>
    </row>
    <row r="559" spans="51:51">
      <c r="AY559" s="1104"/>
    </row>
    <row r="560" spans="51:51">
      <c r="AY560" s="1104"/>
    </row>
    <row r="561" spans="51:51">
      <c r="AY561" s="1104"/>
    </row>
    <row r="562" spans="51:51">
      <c r="AY562" s="1104"/>
    </row>
    <row r="563" spans="51:51">
      <c r="AY563" s="1104"/>
    </row>
    <row r="564" spans="51:51">
      <c r="AY564" s="1104"/>
    </row>
    <row r="565" spans="51:51">
      <c r="AY565" s="1104"/>
    </row>
    <row r="566" spans="51:51">
      <c r="AY566" s="1104"/>
    </row>
    <row r="567" spans="51:51">
      <c r="AY567" s="1104"/>
    </row>
    <row r="568" spans="51:51">
      <c r="AY568" s="1104"/>
    </row>
    <row r="569" spans="51:51">
      <c r="AY569" s="1104"/>
    </row>
    <row r="570" spans="51:51">
      <c r="AY570" s="1104"/>
    </row>
    <row r="571" spans="51:51">
      <c r="AY571" s="1104"/>
    </row>
    <row r="572" spans="51:51">
      <c r="AY572" s="1104"/>
    </row>
    <row r="573" spans="51:51">
      <c r="AY573" s="1104"/>
    </row>
    <row r="574" spans="51:51">
      <c r="AY574" s="1104"/>
    </row>
    <row r="575" spans="51:51">
      <c r="AY575" s="1104"/>
    </row>
    <row r="576" spans="51:51">
      <c r="AY576" s="1104"/>
    </row>
    <row r="577" spans="51:51">
      <c r="AY577" s="1104"/>
    </row>
    <row r="578" spans="51:51">
      <c r="AY578" s="1104"/>
    </row>
    <row r="579" spans="51:51">
      <c r="AY579" s="1104"/>
    </row>
    <row r="580" spans="51:51">
      <c r="AY580" s="1104"/>
    </row>
    <row r="581" spans="51:51">
      <c r="AY581" s="1104"/>
    </row>
    <row r="582" spans="51:51">
      <c r="AY582" s="1104"/>
    </row>
    <row r="583" spans="51:51">
      <c r="AY583" s="1104"/>
    </row>
    <row r="584" spans="51:51">
      <c r="AY584" s="1104"/>
    </row>
    <row r="585" spans="51:51">
      <c r="AY585" s="1104"/>
    </row>
    <row r="586" spans="51:51">
      <c r="AY586" s="1104"/>
    </row>
    <row r="587" spans="51:51">
      <c r="AY587" s="1104"/>
    </row>
    <row r="588" spans="51:51">
      <c r="AY588" s="1104"/>
    </row>
    <row r="589" spans="51:51">
      <c r="AY589" s="1104"/>
    </row>
    <row r="590" spans="51:51">
      <c r="AY590" s="1104"/>
    </row>
    <row r="591" spans="51:51">
      <c r="AY591" s="1104"/>
    </row>
    <row r="592" spans="51:51">
      <c r="AY592" s="1104"/>
    </row>
    <row r="593" spans="51:51">
      <c r="AY593" s="1104"/>
    </row>
    <row r="594" spans="51:51">
      <c r="AY594" s="1104"/>
    </row>
    <row r="595" spans="51:51">
      <c r="AY595" s="1104"/>
    </row>
    <row r="596" spans="51:51">
      <c r="AY596" s="1104"/>
    </row>
    <row r="597" spans="51:51">
      <c r="AY597" s="1104"/>
    </row>
    <row r="598" spans="51:51">
      <c r="AY598" s="1104"/>
    </row>
    <row r="599" spans="51:51">
      <c r="AY599" s="1104"/>
    </row>
    <row r="600" spans="51:51">
      <c r="AY600" s="1104"/>
    </row>
    <row r="601" spans="51:51">
      <c r="AY601" s="1104"/>
    </row>
    <row r="602" spans="51:51">
      <c r="AY602" s="1104"/>
    </row>
    <row r="603" spans="51:51">
      <c r="AY603" s="1104"/>
    </row>
    <row r="604" spans="51:51">
      <c r="AY604" s="1104"/>
    </row>
    <row r="605" spans="51:51">
      <c r="AY605" s="1104"/>
    </row>
    <row r="606" spans="51:51">
      <c r="AY606" s="1104"/>
    </row>
    <row r="607" spans="51:51">
      <c r="AY607" s="1104"/>
    </row>
    <row r="608" spans="51:51">
      <c r="AY608" s="1104"/>
    </row>
    <row r="609" spans="51:51">
      <c r="AY609" s="1104"/>
    </row>
    <row r="610" spans="51:51">
      <c r="AY610" s="1104"/>
    </row>
    <row r="611" spans="51:51">
      <c r="AY611" s="1104"/>
    </row>
    <row r="612" spans="51:51">
      <c r="AY612" s="1104"/>
    </row>
    <row r="613" spans="51:51">
      <c r="AY613" s="1104"/>
    </row>
    <row r="614" spans="51:51">
      <c r="AY614" s="1104"/>
    </row>
    <row r="615" spans="51:51">
      <c r="AY615" s="1104"/>
    </row>
    <row r="616" spans="51:51">
      <c r="AY616" s="1104"/>
    </row>
    <row r="617" spans="51:51">
      <c r="AY617" s="1104"/>
    </row>
    <row r="618" spans="51:51">
      <c r="AY618" s="1104"/>
    </row>
    <row r="619" spans="51:51">
      <c r="AY619" s="1104"/>
    </row>
    <row r="620" spans="51:51">
      <c r="AY620" s="1104"/>
    </row>
    <row r="621" spans="51:51">
      <c r="AY621" s="1104"/>
    </row>
    <row r="622" spans="51:51">
      <c r="AY622" s="1104"/>
    </row>
    <row r="623" spans="51:51">
      <c r="AY623" s="1104"/>
    </row>
    <row r="624" spans="51:51">
      <c r="AY624" s="1104"/>
    </row>
    <row r="625" spans="51:51">
      <c r="AY625" s="1104"/>
    </row>
    <row r="626" spans="51:51">
      <c r="AY626" s="1104"/>
    </row>
    <row r="627" spans="51:51">
      <c r="AY627" s="1104"/>
    </row>
    <row r="628" spans="51:51">
      <c r="AY628" s="1104"/>
    </row>
    <row r="629" spans="51:51">
      <c r="AY629" s="1104"/>
    </row>
    <row r="630" spans="51:51">
      <c r="AY630" s="1104"/>
    </row>
    <row r="631" spans="51:51">
      <c r="AY631" s="1104"/>
    </row>
    <row r="632" spans="51:51">
      <c r="AY632" s="1104"/>
    </row>
    <row r="633" spans="51:51">
      <c r="AY633" s="1104"/>
    </row>
    <row r="634" spans="51:51">
      <c r="AY634" s="1104"/>
    </row>
    <row r="635" spans="51:51">
      <c r="AY635" s="1104"/>
    </row>
    <row r="636" spans="51:51">
      <c r="AY636" s="1104"/>
    </row>
    <row r="637" spans="51:51">
      <c r="AY637" s="1104"/>
    </row>
    <row r="638" spans="51:51">
      <c r="AY638" s="1104"/>
    </row>
    <row r="639" spans="51:51">
      <c r="AY639" s="1104"/>
    </row>
    <row r="640" spans="51:51">
      <c r="AY640" s="1104"/>
    </row>
    <row r="641" spans="51:51">
      <c r="AY641" s="1104"/>
    </row>
    <row r="642" spans="51:51">
      <c r="AY642" s="1104"/>
    </row>
    <row r="643" spans="51:51">
      <c r="AY643" s="1104"/>
    </row>
    <row r="644" spans="51:51">
      <c r="AY644" s="1104"/>
    </row>
    <row r="645" spans="51:51">
      <c r="AY645" s="1104"/>
    </row>
    <row r="646" spans="51:51">
      <c r="AY646" s="1104"/>
    </row>
    <row r="647" spans="51:51">
      <c r="AY647" s="1104"/>
    </row>
    <row r="648" spans="51:51">
      <c r="AY648" s="1104"/>
    </row>
    <row r="649" spans="51:51">
      <c r="AY649" s="1104"/>
    </row>
    <row r="650" spans="51:51">
      <c r="AY650" s="1104"/>
    </row>
    <row r="651" spans="51:51">
      <c r="AY651" s="1104"/>
    </row>
    <row r="652" spans="51:51">
      <c r="AY652" s="1104"/>
    </row>
    <row r="653" spans="51:51">
      <c r="AY653" s="1104"/>
    </row>
    <row r="654" spans="51:51">
      <c r="AY654" s="1104"/>
    </row>
    <row r="655" spans="51:51">
      <c r="AY655" s="1104"/>
    </row>
    <row r="656" spans="51:51">
      <c r="AY656" s="1104"/>
    </row>
    <row r="657" spans="51:51">
      <c r="AY657" s="1104"/>
    </row>
    <row r="658" spans="51:51">
      <c r="AY658" s="1104"/>
    </row>
    <row r="659" spans="51:51">
      <c r="AY659" s="1104"/>
    </row>
    <row r="660" spans="51:51">
      <c r="AY660" s="1104"/>
    </row>
    <row r="661" spans="51:51">
      <c r="AY661" s="1104"/>
    </row>
    <row r="662" spans="51:51">
      <c r="AY662" s="1104"/>
    </row>
    <row r="663" spans="51:51">
      <c r="AY663" s="1104"/>
    </row>
    <row r="664" spans="51:51">
      <c r="AY664" s="1104"/>
    </row>
    <row r="665" spans="51:51">
      <c r="AY665" s="1104"/>
    </row>
    <row r="666" spans="51:51">
      <c r="AY666" s="1104"/>
    </row>
    <row r="667" spans="51:51">
      <c r="AY667" s="1104"/>
    </row>
    <row r="668" spans="51:51">
      <c r="AY668" s="1104"/>
    </row>
    <row r="669" spans="51:51">
      <c r="AY669" s="1104"/>
    </row>
    <row r="670" spans="51:51">
      <c r="AY670" s="1104"/>
    </row>
    <row r="671" spans="51:51">
      <c r="AY671" s="1104"/>
    </row>
    <row r="672" spans="51:51">
      <c r="AY672" s="1104"/>
    </row>
    <row r="673" spans="51:51">
      <c r="AY673" s="1104"/>
    </row>
    <row r="674" spans="51:51">
      <c r="AY674" s="1104"/>
    </row>
    <row r="675" spans="51:51">
      <c r="AY675" s="1104"/>
    </row>
    <row r="676" spans="51:51">
      <c r="AY676" s="1104"/>
    </row>
    <row r="677" spans="51:51">
      <c r="AY677" s="1104"/>
    </row>
    <row r="678" spans="51:51">
      <c r="AY678" s="1104"/>
    </row>
    <row r="679" spans="51:51">
      <c r="AY679" s="1104"/>
    </row>
    <row r="680" spans="51:51">
      <c r="AY680" s="1104"/>
    </row>
    <row r="681" spans="51:51">
      <c r="AY681" s="1104"/>
    </row>
    <row r="682" spans="51:51">
      <c r="AY682" s="1104"/>
    </row>
    <row r="683" spans="51:51">
      <c r="AY683" s="1104"/>
    </row>
    <row r="684" spans="51:51">
      <c r="AY684" s="1104"/>
    </row>
    <row r="685" spans="51:51">
      <c r="AY685" s="1104"/>
    </row>
    <row r="686" spans="51:51">
      <c r="AY686" s="1104"/>
    </row>
    <row r="687" spans="51:51">
      <c r="AY687" s="1104"/>
    </row>
    <row r="688" spans="51:51">
      <c r="AY688" s="1104"/>
    </row>
    <row r="689" spans="51:51">
      <c r="AY689" s="1104"/>
    </row>
    <row r="690" spans="51:51">
      <c r="AY690" s="1104"/>
    </row>
    <row r="691" spans="51:51">
      <c r="AY691" s="1104"/>
    </row>
    <row r="692" spans="51:51">
      <c r="AY692" s="1104"/>
    </row>
    <row r="693" spans="51:51">
      <c r="AY693" s="1104"/>
    </row>
    <row r="694" spans="51:51">
      <c r="AY694" s="1104"/>
    </row>
    <row r="695" spans="51:51">
      <c r="AY695" s="1104"/>
    </row>
    <row r="696" spans="51:51">
      <c r="AY696" s="1104"/>
    </row>
    <row r="697" spans="51:51">
      <c r="AY697" s="1104"/>
    </row>
    <row r="698" spans="51:51">
      <c r="AY698" s="1104"/>
    </row>
    <row r="699" spans="51:51">
      <c r="AY699" s="1104"/>
    </row>
    <row r="700" spans="51:51">
      <c r="AY700" s="1104"/>
    </row>
    <row r="701" spans="51:51">
      <c r="AY701" s="1104"/>
    </row>
    <row r="702" spans="51:51">
      <c r="AY702" s="1104"/>
    </row>
    <row r="703" spans="51:51">
      <c r="AY703" s="1104"/>
    </row>
    <row r="704" spans="51:51">
      <c r="AY704" s="1104"/>
    </row>
    <row r="705" spans="51:51">
      <c r="AY705" s="1104"/>
    </row>
    <row r="706" spans="51:51">
      <c r="AY706" s="1104"/>
    </row>
    <row r="707" spans="51:51">
      <c r="AY707" s="1104"/>
    </row>
    <row r="708" spans="51:51">
      <c r="AY708" s="1104"/>
    </row>
    <row r="709" spans="51:51">
      <c r="AY709" s="1104"/>
    </row>
    <row r="710" spans="51:51">
      <c r="AY710" s="1104"/>
    </row>
    <row r="711" spans="51:51">
      <c r="AY711" s="1104"/>
    </row>
    <row r="712" spans="51:51">
      <c r="AY712" s="1104"/>
    </row>
    <row r="713" spans="51:51">
      <c r="AY713" s="1104"/>
    </row>
    <row r="714" spans="51:51">
      <c r="AY714" s="1104"/>
    </row>
    <row r="715" spans="51:51">
      <c r="AY715" s="1104"/>
    </row>
    <row r="716" spans="51:51">
      <c r="AY716" s="1104"/>
    </row>
    <row r="717" spans="51:51">
      <c r="AY717" s="1104"/>
    </row>
    <row r="718" spans="51:51">
      <c r="AY718" s="1104"/>
    </row>
    <row r="719" spans="51:51">
      <c r="AY719" s="1104"/>
    </row>
    <row r="720" spans="51:51">
      <c r="AY720" s="1104"/>
    </row>
    <row r="721" spans="51:51">
      <c r="AY721" s="1104"/>
    </row>
    <row r="722" spans="51:51">
      <c r="AY722" s="1104"/>
    </row>
    <row r="723" spans="51:51">
      <c r="AY723" s="1104"/>
    </row>
    <row r="724" spans="51:51">
      <c r="AY724" s="1104"/>
    </row>
    <row r="725" spans="51:51">
      <c r="AY725" s="1104"/>
    </row>
    <row r="726" spans="51:51">
      <c r="AY726" s="1104"/>
    </row>
    <row r="727" spans="51:51">
      <c r="AY727" s="1104"/>
    </row>
    <row r="728" spans="51:51">
      <c r="AY728" s="1104"/>
    </row>
    <row r="729" spans="51:51">
      <c r="AY729" s="1104"/>
    </row>
    <row r="730" spans="51:51">
      <c r="AY730" s="1104"/>
    </row>
    <row r="731" spans="51:51">
      <c r="AY731" s="1104"/>
    </row>
    <row r="732" spans="51:51">
      <c r="AY732" s="1104"/>
    </row>
    <row r="733" spans="51:51">
      <c r="AY733" s="1104"/>
    </row>
    <row r="734" spans="51:51">
      <c r="AY734" s="1104"/>
    </row>
    <row r="735" spans="51:51">
      <c r="AY735" s="1104"/>
    </row>
    <row r="736" spans="51:51">
      <c r="AY736" s="1104"/>
    </row>
    <row r="737" spans="51:51">
      <c r="AY737" s="1104"/>
    </row>
    <row r="738" spans="51:51">
      <c r="AY738" s="1104"/>
    </row>
    <row r="739" spans="51:51">
      <c r="AY739" s="1104"/>
    </row>
    <row r="740" spans="51:51">
      <c r="AY740" s="1104"/>
    </row>
    <row r="741" spans="51:51">
      <c r="AY741" s="1104"/>
    </row>
    <row r="742" spans="51:51">
      <c r="AY742" s="1104"/>
    </row>
    <row r="743" spans="51:51">
      <c r="AY743" s="1104"/>
    </row>
    <row r="744" spans="51:51">
      <c r="AY744" s="1104"/>
    </row>
    <row r="745" spans="51:51">
      <c r="AY745" s="1104"/>
    </row>
    <row r="746" spans="51:51">
      <c r="AY746" s="1104"/>
    </row>
    <row r="747" spans="51:51">
      <c r="AY747" s="1104"/>
    </row>
    <row r="748" spans="51:51">
      <c r="AY748" s="1104"/>
    </row>
    <row r="749" spans="51:51">
      <c r="AY749" s="1104"/>
    </row>
    <row r="750" spans="51:51">
      <c r="AY750" s="1104"/>
    </row>
    <row r="751" spans="51:51">
      <c r="AY751" s="1104"/>
    </row>
    <row r="752" spans="51:51">
      <c r="AY752" s="1104"/>
    </row>
    <row r="753" spans="51:51">
      <c r="AY753" s="1104"/>
    </row>
    <row r="754" spans="51:51">
      <c r="AY754" s="1104"/>
    </row>
    <row r="755" spans="51:51">
      <c r="AY755" s="1104"/>
    </row>
    <row r="756" spans="51:51">
      <c r="AY756" s="1104"/>
    </row>
    <row r="757" spans="51:51">
      <c r="AY757" s="1104"/>
    </row>
    <row r="758" spans="51:51">
      <c r="AY758" s="1104"/>
    </row>
    <row r="759" spans="51:51">
      <c r="AY759" s="1104"/>
    </row>
    <row r="760" spans="51:51">
      <c r="AY760" s="1104"/>
    </row>
    <row r="761" spans="51:51">
      <c r="AY761" s="1104"/>
    </row>
    <row r="762" spans="51:51">
      <c r="AY762" s="1104"/>
    </row>
    <row r="763" spans="51:51">
      <c r="AY763" s="1104"/>
    </row>
    <row r="764" spans="51:51">
      <c r="AY764" s="1104"/>
    </row>
    <row r="765" spans="51:51">
      <c r="AY765" s="1104"/>
    </row>
    <row r="766" spans="51:51">
      <c r="AY766" s="1104"/>
    </row>
    <row r="767" spans="51:51">
      <c r="AY767" s="1104"/>
    </row>
    <row r="768" spans="51:51">
      <c r="AY768" s="1104"/>
    </row>
    <row r="769" spans="51:51">
      <c r="AY769" s="1104"/>
    </row>
    <row r="770" spans="51:51">
      <c r="AY770" s="1104"/>
    </row>
    <row r="771" spans="51:51">
      <c r="AY771" s="1104"/>
    </row>
    <row r="772" spans="51:51">
      <c r="AY772" s="1104"/>
    </row>
    <row r="773" spans="51:51">
      <c r="AY773" s="1104"/>
    </row>
    <row r="774" spans="51:51">
      <c r="AY774" s="1104"/>
    </row>
    <row r="775" spans="51:51">
      <c r="AY775" s="1104"/>
    </row>
    <row r="776" spans="51:51">
      <c r="AY776" s="1104"/>
    </row>
    <row r="777" spans="51:51">
      <c r="AY777" s="1104"/>
    </row>
    <row r="778" spans="51:51">
      <c r="AY778" s="1104"/>
    </row>
    <row r="779" spans="51:51">
      <c r="AY779" s="1104"/>
    </row>
    <row r="780" spans="51:51">
      <c r="AY780" s="1104"/>
    </row>
    <row r="781" spans="51:51">
      <c r="AY781" s="1104"/>
    </row>
    <row r="782" spans="51:51">
      <c r="AY782" s="1104"/>
    </row>
    <row r="783" spans="51:51">
      <c r="AY783" s="1104"/>
    </row>
    <row r="784" spans="51:51">
      <c r="AY784" s="1104"/>
    </row>
    <row r="785" spans="51:51">
      <c r="AY785" s="1104"/>
    </row>
    <row r="786" spans="51:51">
      <c r="AY786" s="1104"/>
    </row>
    <row r="787" spans="51:51">
      <c r="AY787" s="1104"/>
    </row>
    <row r="788" spans="51:51">
      <c r="AY788" s="1104"/>
    </row>
    <row r="789" spans="51:51">
      <c r="AY789" s="1104"/>
    </row>
    <row r="790" spans="51:51">
      <c r="AY790" s="1104"/>
    </row>
    <row r="791" spans="51:51">
      <c r="AY791" s="1104"/>
    </row>
    <row r="792" spans="51:51">
      <c r="AY792" s="1104"/>
    </row>
    <row r="793" spans="51:51">
      <c r="AY793" s="1104"/>
    </row>
    <row r="794" spans="51:51">
      <c r="AY794" s="1104"/>
    </row>
    <row r="795" spans="51:51">
      <c r="AY795" s="1104"/>
    </row>
    <row r="796" spans="51:51">
      <c r="AY796" s="1104"/>
    </row>
    <row r="797" spans="51:51">
      <c r="AY797" s="1104"/>
    </row>
    <row r="798" spans="51:51">
      <c r="AY798" s="1104"/>
    </row>
    <row r="799" spans="51:51">
      <c r="AY799" s="1104"/>
    </row>
    <row r="800" spans="51:51">
      <c r="AY800" s="1104"/>
    </row>
    <row r="801" spans="51:51">
      <c r="AY801" s="1104"/>
    </row>
    <row r="802" spans="51:51">
      <c r="AY802" s="1104"/>
    </row>
    <row r="803" spans="51:51">
      <c r="AY803" s="1104"/>
    </row>
    <row r="804" spans="51:51">
      <c r="AY804" s="1104"/>
    </row>
    <row r="805" spans="51:51">
      <c r="AY805" s="1104"/>
    </row>
    <row r="806" spans="51:51">
      <c r="AY806" s="1104"/>
    </row>
    <row r="807" spans="51:51">
      <c r="AY807" s="1104"/>
    </row>
    <row r="808" spans="51:51">
      <c r="AY808" s="1104"/>
    </row>
    <row r="809" spans="51:51">
      <c r="AY809" s="1104"/>
    </row>
    <row r="810" spans="51:51">
      <c r="AY810" s="1104"/>
    </row>
    <row r="811" spans="51:51">
      <c r="AY811" s="1104"/>
    </row>
    <row r="812" spans="51:51">
      <c r="AY812" s="1104"/>
    </row>
    <row r="813" spans="51:51">
      <c r="AY813" s="1104"/>
    </row>
    <row r="814" spans="51:51">
      <c r="AY814" s="1104"/>
    </row>
    <row r="815" spans="51:51">
      <c r="AY815" s="1104"/>
    </row>
    <row r="816" spans="51:51">
      <c r="AY816" s="1104"/>
    </row>
    <row r="817" spans="51:51">
      <c r="AY817" s="1104"/>
    </row>
    <row r="818" spans="51:51">
      <c r="AY818" s="1104"/>
    </row>
    <row r="819" spans="51:51">
      <c r="AY819" s="1104"/>
    </row>
    <row r="820" spans="51:51">
      <c r="AY820" s="1104"/>
    </row>
    <row r="821" spans="51:51">
      <c r="AY821" s="1104"/>
    </row>
    <row r="822" spans="51:51">
      <c r="AY822" s="1104"/>
    </row>
    <row r="823" spans="51:51">
      <c r="AY823" s="1104"/>
    </row>
    <row r="824" spans="51:51">
      <c r="AY824" s="1104"/>
    </row>
    <row r="825" spans="51:51">
      <c r="AY825" s="1104"/>
    </row>
    <row r="826" spans="51:51">
      <c r="AY826" s="1104"/>
    </row>
    <row r="827" spans="51:51">
      <c r="AY827" s="1104"/>
    </row>
    <row r="828" spans="51:51">
      <c r="AY828" s="1104"/>
    </row>
    <row r="829" spans="51:51">
      <c r="AY829" s="1104"/>
    </row>
    <row r="830" spans="51:51">
      <c r="AY830" s="1104"/>
    </row>
    <row r="831" spans="51:51">
      <c r="AY831" s="1104"/>
    </row>
    <row r="832" spans="51:51">
      <c r="AY832" s="1104"/>
    </row>
    <row r="833" spans="51:51">
      <c r="AY833" s="1104"/>
    </row>
    <row r="834" spans="51:51">
      <c r="AY834" s="1104"/>
    </row>
    <row r="835" spans="51:51">
      <c r="AY835" s="1104"/>
    </row>
    <row r="836" spans="51:51">
      <c r="AY836" s="1104"/>
    </row>
    <row r="837" spans="51:51">
      <c r="AY837" s="1104"/>
    </row>
    <row r="838" spans="51:51">
      <c r="AY838" s="1104"/>
    </row>
    <row r="839" spans="51:51">
      <c r="AY839" s="1104"/>
    </row>
    <row r="840" spans="51:51">
      <c r="AY840" s="1104"/>
    </row>
    <row r="841" spans="51:51">
      <c r="AY841" s="1104"/>
    </row>
    <row r="842" spans="51:51">
      <c r="AY842" s="1104"/>
    </row>
    <row r="843" spans="51:51">
      <c r="AY843" s="1104"/>
    </row>
    <row r="844" spans="51:51">
      <c r="AY844" s="1104"/>
    </row>
    <row r="845" spans="51:51">
      <c r="AY845" s="1104"/>
    </row>
    <row r="846" spans="51:51">
      <c r="AY846" s="1104"/>
    </row>
    <row r="847" spans="51:51">
      <c r="AY847" s="1104"/>
    </row>
    <row r="848" spans="51:51">
      <c r="AY848" s="1104"/>
    </row>
    <row r="849" spans="51:51">
      <c r="AY849" s="1104"/>
    </row>
    <row r="850" spans="51:51">
      <c r="AY850" s="1104"/>
    </row>
    <row r="851" spans="51:51">
      <c r="AY851" s="1104"/>
    </row>
    <row r="852" spans="51:51">
      <c r="AY852" s="1104"/>
    </row>
    <row r="853" spans="51:51">
      <c r="AY853" s="1104"/>
    </row>
    <row r="854" spans="51:51">
      <c r="AY854" s="1104"/>
    </row>
    <row r="855" spans="51:51">
      <c r="AY855" s="1104"/>
    </row>
    <row r="856" spans="51:51">
      <c r="AY856" s="1104"/>
    </row>
    <row r="857" spans="51:51">
      <c r="AY857" s="1104"/>
    </row>
    <row r="858" spans="51:51">
      <c r="AY858" s="1104"/>
    </row>
    <row r="859" spans="51:51">
      <c r="AY859" s="1104"/>
    </row>
    <row r="860" spans="51:51">
      <c r="AY860" s="1104"/>
    </row>
    <row r="861" spans="51:51">
      <c r="AY861" s="1104"/>
    </row>
    <row r="862" spans="51:51">
      <c r="AY862" s="1104"/>
    </row>
    <row r="863" spans="51:51">
      <c r="AY863" s="1104"/>
    </row>
    <row r="864" spans="51:51">
      <c r="AY864" s="1104"/>
    </row>
    <row r="865" spans="51:51">
      <c r="AY865" s="1104"/>
    </row>
    <row r="866" spans="51:51">
      <c r="AY866" s="1104"/>
    </row>
    <row r="867" spans="51:51">
      <c r="AY867" s="1104"/>
    </row>
    <row r="868" spans="51:51">
      <c r="AY868" s="1104"/>
    </row>
    <row r="869" spans="51:51">
      <c r="AY869" s="1104"/>
    </row>
    <row r="870" spans="51:51">
      <c r="AY870" s="1104"/>
    </row>
    <row r="871" spans="51:51">
      <c r="AY871" s="1104"/>
    </row>
    <row r="872" spans="51:51">
      <c r="AY872" s="1104"/>
    </row>
    <row r="873" spans="51:51">
      <c r="AY873" s="1104"/>
    </row>
    <row r="874" spans="51:51">
      <c r="AY874" s="1104"/>
    </row>
    <row r="875" spans="51:51">
      <c r="AY875" s="1104"/>
    </row>
    <row r="876" spans="51:51">
      <c r="AY876" s="1104"/>
    </row>
    <row r="877" spans="51:51">
      <c r="AY877" s="1104"/>
    </row>
    <row r="878" spans="51:51">
      <c r="AY878" s="1104"/>
    </row>
    <row r="879" spans="51:51">
      <c r="AY879" s="1104"/>
    </row>
    <row r="880" spans="51:51">
      <c r="AY880" s="1104"/>
    </row>
    <row r="881" spans="51:51">
      <c r="AY881" s="1104"/>
    </row>
    <row r="882" spans="51:51">
      <c r="AY882" s="1104"/>
    </row>
    <row r="883" spans="51:51">
      <c r="AY883" s="1104"/>
    </row>
    <row r="884" spans="51:51">
      <c r="AY884" s="1104"/>
    </row>
    <row r="885" spans="51:51">
      <c r="AY885" s="1104"/>
    </row>
    <row r="886" spans="51:51">
      <c r="AY886" s="1104"/>
    </row>
    <row r="887" spans="51:51">
      <c r="AY887" s="1104"/>
    </row>
    <row r="888" spans="51:51">
      <c r="AY888" s="1104"/>
    </row>
    <row r="889" spans="51:51">
      <c r="AY889" s="1104"/>
    </row>
    <row r="890" spans="51:51">
      <c r="AY890" s="1104"/>
    </row>
    <row r="891" spans="51:51">
      <c r="AY891" s="1104"/>
    </row>
    <row r="892" spans="51:51">
      <c r="AY892" s="1104"/>
    </row>
    <row r="893" spans="51:51">
      <c r="AY893" s="1104"/>
    </row>
    <row r="894" spans="51:51">
      <c r="AY894" s="1104"/>
    </row>
    <row r="895" spans="51:51">
      <c r="AY895" s="1104"/>
    </row>
    <row r="896" spans="51:51">
      <c r="AY896" s="1104"/>
    </row>
    <row r="897" spans="51:51">
      <c r="AY897" s="1104"/>
    </row>
    <row r="898" spans="51:51">
      <c r="AY898" s="1104"/>
    </row>
    <row r="899" spans="51:51">
      <c r="AY899" s="1104"/>
    </row>
    <row r="900" spans="51:51">
      <c r="AY900" s="1104"/>
    </row>
    <row r="901" spans="51:51">
      <c r="AY901" s="1104"/>
    </row>
    <row r="902" spans="51:51">
      <c r="AY902" s="1104"/>
    </row>
    <row r="903" spans="51:51">
      <c r="AY903" s="1104"/>
    </row>
    <row r="904" spans="51:51">
      <c r="AY904" s="1104"/>
    </row>
    <row r="905" spans="51:51">
      <c r="AY905" s="1104"/>
    </row>
    <row r="906" spans="51:51">
      <c r="AY906" s="1104"/>
    </row>
    <row r="907" spans="51:51">
      <c r="AY907" s="1104"/>
    </row>
    <row r="908" spans="51:51">
      <c r="AY908" s="1104"/>
    </row>
    <row r="909" spans="51:51">
      <c r="AY909" s="1104"/>
    </row>
    <row r="910" spans="51:51">
      <c r="AY910" s="1104"/>
    </row>
    <row r="911" spans="51:51">
      <c r="AY911" s="1104"/>
    </row>
    <row r="912" spans="51:51">
      <c r="AY912" s="1104"/>
    </row>
    <row r="913" spans="51:51">
      <c r="AY913" s="1104"/>
    </row>
    <row r="914" spans="51:51">
      <c r="AY914" s="1104"/>
    </row>
    <row r="915" spans="51:51">
      <c r="AY915" s="1104"/>
    </row>
    <row r="916" spans="51:51">
      <c r="AY916" s="1104"/>
    </row>
    <row r="917" spans="51:51">
      <c r="AY917" s="1104"/>
    </row>
    <row r="918" spans="51:51">
      <c r="AY918" s="1104"/>
    </row>
    <row r="919" spans="51:51">
      <c r="AY919" s="1104"/>
    </row>
    <row r="920" spans="51:51">
      <c r="AY920" s="1104"/>
    </row>
    <row r="921" spans="51:51">
      <c r="AY921" s="1104"/>
    </row>
    <row r="922" spans="51:51">
      <c r="AY922" s="1104"/>
    </row>
    <row r="923" spans="51:51">
      <c r="AY923" s="1104"/>
    </row>
    <row r="924" spans="51:51">
      <c r="AY924" s="1104"/>
    </row>
    <row r="925" spans="51:51">
      <c r="AY925" s="1104"/>
    </row>
    <row r="926" spans="51:51">
      <c r="AY926" s="1104"/>
    </row>
    <row r="927" spans="51:51">
      <c r="AY927" s="1104"/>
    </row>
    <row r="928" spans="51:51">
      <c r="AY928" s="1104"/>
    </row>
    <row r="929" spans="51:51">
      <c r="AY929" s="1104"/>
    </row>
    <row r="930" spans="51:51">
      <c r="AY930" s="1104"/>
    </row>
    <row r="931" spans="51:51">
      <c r="AY931" s="1104"/>
    </row>
    <row r="932" spans="51:51">
      <c r="AY932" s="1104"/>
    </row>
    <row r="933" spans="51:51">
      <c r="AY933" s="1104"/>
    </row>
    <row r="934" spans="51:51">
      <c r="AY934" s="1104"/>
    </row>
    <row r="935" spans="51:51">
      <c r="AY935" s="1104"/>
    </row>
    <row r="936" spans="51:51">
      <c r="AY936" s="1104"/>
    </row>
    <row r="937" spans="51:51">
      <c r="AY937" s="1104"/>
    </row>
    <row r="938" spans="51:51">
      <c r="AY938" s="1104"/>
    </row>
    <row r="939" spans="51:51">
      <c r="AY939" s="1104"/>
    </row>
    <row r="940" spans="51:51">
      <c r="AY940" s="1104"/>
    </row>
    <row r="941" spans="51:51">
      <c r="AY941" s="1104"/>
    </row>
    <row r="942" spans="51:51">
      <c r="AY942" s="1104"/>
    </row>
    <row r="943" spans="51:51">
      <c r="AY943" s="1104"/>
    </row>
    <row r="944" spans="51:51">
      <c r="AY944" s="1104"/>
    </row>
    <row r="945" spans="51:51">
      <c r="AY945" s="1104"/>
    </row>
    <row r="946" spans="51:51">
      <c r="AY946" s="1104"/>
    </row>
    <row r="947" spans="51:51">
      <c r="AY947" s="1104"/>
    </row>
    <row r="948" spans="51:51">
      <c r="AY948" s="1104"/>
    </row>
  </sheetData>
  <sheetProtection algorithmName="SHA-512" hashValue="NRA8aSGLyW21fYM5CdulrfQOsvqAVhE23xuyYgA2zc3h4gyb8DAkcdlf+szwifAgu5jK1ae15MhPbdiBoxELBA==" saltValue="Cm4g8tWw1fXM56aGnoepWg==" spinCount="100000" sheet="1" objects="1" scenarios="1"/>
  <mergeCells count="187">
    <mergeCell ref="AH135:AH136"/>
    <mergeCell ref="AC97:AC98"/>
    <mergeCell ref="AE97:AE98"/>
    <mergeCell ref="AG97:AG98"/>
    <mergeCell ref="V115:AI115"/>
    <mergeCell ref="W116:W117"/>
    <mergeCell ref="Y116:Y117"/>
    <mergeCell ref="AA116:AA117"/>
    <mergeCell ref="AC116:AC117"/>
    <mergeCell ref="AE116:AE117"/>
    <mergeCell ref="AG116:AG117"/>
    <mergeCell ref="AH97:AH98"/>
    <mergeCell ref="AD97:AD98"/>
    <mergeCell ref="V116:V117"/>
    <mergeCell ref="X116:X117"/>
    <mergeCell ref="AI116:AI117"/>
    <mergeCell ref="AB116:AB117"/>
    <mergeCell ref="AD116:AD117"/>
    <mergeCell ref="AF116:AF117"/>
    <mergeCell ref="AH116:AH117"/>
    <mergeCell ref="X97:X98"/>
    <mergeCell ref="Z97:Z98"/>
    <mergeCell ref="AB97:AB98"/>
    <mergeCell ref="AA97:AA98"/>
    <mergeCell ref="J1:K1"/>
    <mergeCell ref="J2:K2"/>
    <mergeCell ref="B111:E111"/>
    <mergeCell ref="B42:E42"/>
    <mergeCell ref="B112:E112"/>
    <mergeCell ref="A12:E12"/>
    <mergeCell ref="A13:E13"/>
    <mergeCell ref="O30:P30"/>
    <mergeCell ref="G115:T115"/>
    <mergeCell ref="A115:F116"/>
    <mergeCell ref="L1:N1"/>
    <mergeCell ref="B110:E110"/>
    <mergeCell ref="F1:G1"/>
    <mergeCell ref="H1:I1"/>
    <mergeCell ref="S1:T1"/>
    <mergeCell ref="A1:D1"/>
    <mergeCell ref="M4:N4"/>
    <mergeCell ref="A5:B5"/>
    <mergeCell ref="I30:J30"/>
    <mergeCell ref="D27:F27"/>
    <mergeCell ref="D26:F26"/>
    <mergeCell ref="A22:T23"/>
    <mergeCell ref="A30:E30"/>
    <mergeCell ref="H26:I26"/>
    <mergeCell ref="A2:D2"/>
    <mergeCell ref="S4:T4"/>
    <mergeCell ref="B107:E107"/>
    <mergeCell ref="B109:E109"/>
    <mergeCell ref="W97:W98"/>
    <mergeCell ref="Y97:Y98"/>
    <mergeCell ref="B105:E105"/>
    <mergeCell ref="B106:E106"/>
    <mergeCell ref="A10:E10"/>
    <mergeCell ref="H2:I2"/>
    <mergeCell ref="S2:T2"/>
    <mergeCell ref="Q30:R30"/>
    <mergeCell ref="S30:T30"/>
    <mergeCell ref="A14:E14"/>
    <mergeCell ref="A11:E11"/>
    <mergeCell ref="F18:H19"/>
    <mergeCell ref="L2:N2"/>
    <mergeCell ref="I18:I19"/>
    <mergeCell ref="V43:AI43"/>
    <mergeCell ref="V96:AI96"/>
    <mergeCell ref="AI97:AI98"/>
    <mergeCell ref="F2:G2"/>
    <mergeCell ref="AI7:AI10"/>
    <mergeCell ref="V97:V98"/>
    <mergeCell ref="Z116:Z117"/>
    <mergeCell ref="AX6:AX10"/>
    <mergeCell ref="C4:F4"/>
    <mergeCell ref="Q5:R5"/>
    <mergeCell ref="S5:T5"/>
    <mergeCell ref="C6:E6"/>
    <mergeCell ref="C5:F5"/>
    <mergeCell ref="G5:H5"/>
    <mergeCell ref="I5:J5"/>
    <mergeCell ref="K5:L5"/>
    <mergeCell ref="M5:N5"/>
    <mergeCell ref="O5:P5"/>
    <mergeCell ref="I4:J4"/>
    <mergeCell ref="K4:L4"/>
    <mergeCell ref="AK6:AK10"/>
    <mergeCell ref="U7:U10"/>
    <mergeCell ref="AH7:AH10"/>
    <mergeCell ref="AP6:AP10"/>
    <mergeCell ref="AR6:AR10"/>
    <mergeCell ref="AT6:AT10"/>
    <mergeCell ref="G4:H4"/>
    <mergeCell ref="AL6:AL10"/>
    <mergeCell ref="AN6:AN10"/>
    <mergeCell ref="O4:P4"/>
    <mergeCell ref="Q4:R4"/>
    <mergeCell ref="AV6:AV10"/>
    <mergeCell ref="AK43:AQ43"/>
    <mergeCell ref="AL115:AN115"/>
    <mergeCell ref="G39:T39"/>
    <mergeCell ref="B99:E99"/>
    <mergeCell ref="A96:F97"/>
    <mergeCell ref="B100:E100"/>
    <mergeCell ref="B101:E101"/>
    <mergeCell ref="G96:T96"/>
    <mergeCell ref="B102:E102"/>
    <mergeCell ref="B103:E103"/>
    <mergeCell ref="B104:E104"/>
    <mergeCell ref="B108:E108"/>
    <mergeCell ref="B113:E113"/>
    <mergeCell ref="K30:L30"/>
    <mergeCell ref="M30:N30"/>
    <mergeCell ref="A39:F40"/>
    <mergeCell ref="A15:E15"/>
    <mergeCell ref="C7:E7"/>
    <mergeCell ref="AF97:AF98"/>
    <mergeCell ref="AL96:AN96"/>
    <mergeCell ref="J18:N18"/>
    <mergeCell ref="J19:N19"/>
    <mergeCell ref="G30:H30"/>
    <mergeCell ref="B118:E118"/>
    <mergeCell ref="B119:E119"/>
    <mergeCell ref="B128:E128"/>
    <mergeCell ref="B129:E129"/>
    <mergeCell ref="B122:E122"/>
    <mergeCell ref="B123:E123"/>
    <mergeCell ref="B124:E124"/>
    <mergeCell ref="B130:E130"/>
    <mergeCell ref="B131:E131"/>
    <mergeCell ref="B132:E132"/>
    <mergeCell ref="B120:E120"/>
    <mergeCell ref="B121:E121"/>
    <mergeCell ref="B144:E144"/>
    <mergeCell ref="B137:E137"/>
    <mergeCell ref="G134:T134"/>
    <mergeCell ref="B156:E156"/>
    <mergeCell ref="G153:T153"/>
    <mergeCell ref="B125:E125"/>
    <mergeCell ref="B126:E126"/>
    <mergeCell ref="B127:E127"/>
    <mergeCell ref="A153:F154"/>
    <mergeCell ref="B150:E150"/>
    <mergeCell ref="B151:E151"/>
    <mergeCell ref="B140:E140"/>
    <mergeCell ref="B141:E141"/>
    <mergeCell ref="B143:E143"/>
    <mergeCell ref="B142:E142"/>
    <mergeCell ref="AH154:AH155"/>
    <mergeCell ref="V154:V155"/>
    <mergeCell ref="X154:X155"/>
    <mergeCell ref="Z154:Z155"/>
    <mergeCell ref="AB154:AB155"/>
    <mergeCell ref="AD154:AD155"/>
    <mergeCell ref="AF154:AF155"/>
    <mergeCell ref="V153:AI153"/>
    <mergeCell ref="W154:W155"/>
    <mergeCell ref="Y154:Y155"/>
    <mergeCell ref="AA154:AA155"/>
    <mergeCell ref="AC154:AC155"/>
    <mergeCell ref="AE154:AE155"/>
    <mergeCell ref="AG154:AG155"/>
    <mergeCell ref="AI154:AI155"/>
    <mergeCell ref="AL153:AN153"/>
    <mergeCell ref="B145:E145"/>
    <mergeCell ref="B146:E146"/>
    <mergeCell ref="B147:E147"/>
    <mergeCell ref="B148:E148"/>
    <mergeCell ref="B149:E149"/>
    <mergeCell ref="AL134:AN134"/>
    <mergeCell ref="B138:E138"/>
    <mergeCell ref="B139:E139"/>
    <mergeCell ref="V135:V136"/>
    <mergeCell ref="X135:X136"/>
    <mergeCell ref="Z135:Z136"/>
    <mergeCell ref="AB135:AB136"/>
    <mergeCell ref="AD135:AD136"/>
    <mergeCell ref="AF135:AF136"/>
    <mergeCell ref="A134:F135"/>
    <mergeCell ref="V134:AI134"/>
    <mergeCell ref="W135:W136"/>
    <mergeCell ref="Y135:Y136"/>
    <mergeCell ref="AA135:AA136"/>
    <mergeCell ref="AC135:AC136"/>
    <mergeCell ref="AE135:AE136"/>
    <mergeCell ref="AG135:AG136"/>
    <mergeCell ref="AI135:AI136"/>
  </mergeCells>
  <conditionalFormatting sqref="G98">
    <cfRule type="cellIs" dxfId="4049" priority="822" stopIfTrue="1" operator="lessThan">
      <formula>-0.0000444444444444444</formula>
    </cfRule>
  </conditionalFormatting>
  <conditionalFormatting sqref="I97">
    <cfRule type="expression" dxfId="4048" priority="821" stopIfTrue="1">
      <formula>ISERROR(I97)</formula>
    </cfRule>
  </conditionalFormatting>
  <conditionalFormatting sqref="K97">
    <cfRule type="expression" dxfId="4047" priority="819" stopIfTrue="1">
      <formula>ISERROR(K97)</formula>
    </cfRule>
  </conditionalFormatting>
  <conditionalFormatting sqref="M97">
    <cfRule type="expression" dxfId="4046" priority="818" stopIfTrue="1">
      <formula>ISERROR(M97)</formula>
    </cfRule>
  </conditionalFormatting>
  <conditionalFormatting sqref="O97">
    <cfRule type="expression" dxfId="4045" priority="817" stopIfTrue="1">
      <formula>ISERROR(O97)</formula>
    </cfRule>
  </conditionalFormatting>
  <conditionalFormatting sqref="Q97">
    <cfRule type="expression" dxfId="4044" priority="816" stopIfTrue="1">
      <formula>ISERROR(Q97)</formula>
    </cfRule>
  </conditionalFormatting>
  <conditionalFormatting sqref="S97">
    <cfRule type="expression" dxfId="4043" priority="815" stopIfTrue="1">
      <formula>ISERROR(S97)</formula>
    </cfRule>
  </conditionalFormatting>
  <conditionalFormatting sqref="G117">
    <cfRule type="cellIs" dxfId="4042" priority="814" stopIfTrue="1" operator="lessThan">
      <formula>-0.0000444444444444444</formula>
    </cfRule>
  </conditionalFormatting>
  <conditionalFormatting sqref="G136">
    <cfRule type="cellIs" dxfId="4041" priority="798" stopIfTrue="1" operator="lessThan">
      <formula>-0.0000444444444444444</formula>
    </cfRule>
  </conditionalFormatting>
  <conditionalFormatting sqref="G155">
    <cfRule type="cellIs" dxfId="4040" priority="790" stopIfTrue="1" operator="lessThan">
      <formula>-0.0000444444444444444</formula>
    </cfRule>
  </conditionalFormatting>
  <conditionalFormatting sqref="H155">
    <cfRule type="cellIs" dxfId="4039" priority="775" stopIfTrue="1" operator="lessThan">
      <formula>-0.0000444444444444444</formula>
    </cfRule>
  </conditionalFormatting>
  <conditionalFormatting sqref="H94">
    <cfRule type="expression" dxfId="4038" priority="761">
      <formula>IF(H94&lt;0, TRUE, IF(AND(H94&gt;0,V94=""),TRUE,FALSE))</formula>
    </cfRule>
  </conditionalFormatting>
  <conditionalFormatting sqref="H60">
    <cfRule type="expression" dxfId="4037" priority="758">
      <formula>IF(H60&lt;0, TRUE, IF(AND(H60&gt;0,V60=""),TRUE,FALSE))</formula>
    </cfRule>
  </conditionalFormatting>
  <conditionalFormatting sqref="H61">
    <cfRule type="expression" dxfId="4036" priority="757">
      <formula>IF(H61&lt;0, TRUE, IF(AND(H61&gt;0,V61=""),TRUE,FALSE))</formula>
    </cfRule>
  </conditionalFormatting>
  <conditionalFormatting sqref="H62">
    <cfRule type="expression" dxfId="4035" priority="756">
      <formula>IF(H62&lt;0, TRUE, IF(AND(H62&gt;0,V62=""),TRUE,FALSE))</formula>
    </cfRule>
  </conditionalFormatting>
  <conditionalFormatting sqref="H63">
    <cfRule type="expression" dxfId="4034" priority="755">
      <formula>IF(H63&lt;0, TRUE, IF(AND(H63&gt;0,V63=""),TRUE,FALSE))</formula>
    </cfRule>
  </conditionalFormatting>
  <conditionalFormatting sqref="H64">
    <cfRule type="expression" dxfId="4033" priority="754">
      <formula>IF(H64&lt;0, TRUE, IF(AND(H64&gt;0,V64=""),TRUE,FALSE))</formula>
    </cfRule>
  </conditionalFormatting>
  <conditionalFormatting sqref="H65">
    <cfRule type="expression" dxfId="4032" priority="753">
      <formula>IF(H65&lt;0, TRUE, IF(AND(H65&gt;0,V65=""),TRUE,FALSE))</formula>
    </cfRule>
  </conditionalFormatting>
  <conditionalFormatting sqref="H66">
    <cfRule type="expression" dxfId="4031" priority="752">
      <formula>IF(H66&lt;0, TRUE, IF(AND(H66&gt;0,V66=""),TRUE,FALSE))</formula>
    </cfRule>
  </conditionalFormatting>
  <conditionalFormatting sqref="H67">
    <cfRule type="expression" dxfId="4030" priority="751">
      <formula>IF(H67&lt;0, TRUE, IF(AND(H67&gt;0,V67=""),TRUE,FALSE))</formula>
    </cfRule>
  </conditionalFormatting>
  <conditionalFormatting sqref="H68">
    <cfRule type="expression" dxfId="4029" priority="750">
      <formula>IF(H68&lt;0, TRUE, IF(AND(H68&gt;0,V68=""),TRUE,FALSE))</formula>
    </cfRule>
  </conditionalFormatting>
  <conditionalFormatting sqref="H69">
    <cfRule type="expression" dxfId="4028" priority="749">
      <formula>IF(H69&lt;0, TRUE, IF(AND(H69&gt;0,V69=""),TRUE,FALSE))</formula>
    </cfRule>
  </conditionalFormatting>
  <conditionalFormatting sqref="H70">
    <cfRule type="expression" dxfId="4027" priority="748">
      <formula>IF(H70&lt;0, TRUE, IF(AND(H70&gt;0,V70=""),TRUE,FALSE))</formula>
    </cfRule>
  </conditionalFormatting>
  <conditionalFormatting sqref="H71">
    <cfRule type="expression" dxfId="4026" priority="747">
      <formula>IF(H71&lt;0, TRUE, IF(AND(H71&gt;0,V71=""),TRUE,FALSE))</formula>
    </cfRule>
  </conditionalFormatting>
  <conditionalFormatting sqref="H72">
    <cfRule type="expression" dxfId="4025" priority="746">
      <formula>IF(H72&lt;0, TRUE, IF(AND(H72&gt;0,V72=""),TRUE,FALSE))</formula>
    </cfRule>
  </conditionalFormatting>
  <conditionalFormatting sqref="H73">
    <cfRule type="expression" dxfId="4024" priority="745">
      <formula>IF(H73&lt;0, TRUE, IF(AND(H73&gt;0,V73=""),TRUE,FALSE))</formula>
    </cfRule>
  </conditionalFormatting>
  <conditionalFormatting sqref="H74">
    <cfRule type="expression" dxfId="4023" priority="744">
      <formula>IF(H74&lt;0, TRUE, IF(AND(H74&gt;0,V74=""),TRUE,FALSE))</formula>
    </cfRule>
  </conditionalFormatting>
  <conditionalFormatting sqref="H75">
    <cfRule type="expression" dxfId="4022" priority="743">
      <formula>IF(H75&lt;0, TRUE, IF(AND(H75&gt;0,V75=""),TRUE,FALSE))</formula>
    </cfRule>
  </conditionalFormatting>
  <conditionalFormatting sqref="H76">
    <cfRule type="expression" dxfId="4021" priority="742">
      <formula>IF(H76&lt;0, TRUE, IF(AND(H76&gt;0,V76=""),TRUE,FALSE))</formula>
    </cfRule>
  </conditionalFormatting>
  <conditionalFormatting sqref="H77">
    <cfRule type="expression" dxfId="4020" priority="741">
      <formula>IF(H77&lt;0, TRUE, IF(AND(H77&gt;0,V77=""),TRUE,FALSE))</formula>
    </cfRule>
  </conditionalFormatting>
  <conditionalFormatting sqref="H78">
    <cfRule type="expression" dxfId="4019" priority="740">
      <formula>IF(H78&lt;0, TRUE, IF(AND(H78&gt;0,V78=""),TRUE,FALSE))</formula>
    </cfRule>
  </conditionalFormatting>
  <conditionalFormatting sqref="H79">
    <cfRule type="expression" dxfId="4018" priority="739">
      <formula>IF(H79&lt;0, TRUE, IF(AND(H79&gt;0,V79=""),TRUE,FALSE))</formula>
    </cfRule>
  </conditionalFormatting>
  <conditionalFormatting sqref="H80">
    <cfRule type="expression" dxfId="4017" priority="738">
      <formula>IF(H80&lt;0, TRUE, IF(AND(H80&gt;0,V80=""),TRUE,FALSE))</formula>
    </cfRule>
  </conditionalFormatting>
  <conditionalFormatting sqref="H81">
    <cfRule type="expression" dxfId="4016" priority="737">
      <formula>IF(H81&lt;0, TRUE, IF(AND(H81&gt;0,V81=""),TRUE,FALSE))</formula>
    </cfRule>
  </conditionalFormatting>
  <conditionalFormatting sqref="H82">
    <cfRule type="expression" dxfId="4015" priority="736">
      <formula>IF(H82&lt;0, TRUE, IF(AND(H82&gt;0,V82=""),TRUE,FALSE))</formula>
    </cfRule>
  </conditionalFormatting>
  <conditionalFormatting sqref="H83">
    <cfRule type="expression" dxfId="4014" priority="735">
      <formula>IF(H83&lt;0, TRUE, IF(AND(H83&gt;0,V83=""),TRUE,FALSE))</formula>
    </cfRule>
  </conditionalFormatting>
  <conditionalFormatting sqref="H84">
    <cfRule type="expression" dxfId="4013" priority="734">
      <formula>IF(H84&lt;0, TRUE, IF(AND(H84&gt;0,V84=""),TRUE,FALSE))</formula>
    </cfRule>
  </conditionalFormatting>
  <conditionalFormatting sqref="H85">
    <cfRule type="expression" dxfId="4012" priority="733">
      <formula>IF(H85&lt;0, TRUE, IF(AND(H85&gt;0,V85=""),TRUE,FALSE))</formula>
    </cfRule>
  </conditionalFormatting>
  <conditionalFormatting sqref="H86">
    <cfRule type="expression" dxfId="4011" priority="732">
      <formula>IF(H86&lt;0, TRUE, IF(AND(H86&gt;0,V86=""),TRUE,FALSE))</formula>
    </cfRule>
  </conditionalFormatting>
  <conditionalFormatting sqref="H87">
    <cfRule type="expression" dxfId="4010" priority="731">
      <formula>IF(H87&lt;0, TRUE, IF(AND(H87&gt;0,V87=""),TRUE,FALSE))</formula>
    </cfRule>
  </conditionalFormatting>
  <conditionalFormatting sqref="H88">
    <cfRule type="expression" dxfId="4009" priority="730">
      <formula>IF(H88&lt;0, TRUE, IF(AND(H88&gt;0,V88=""),TRUE,FALSE))</formula>
    </cfRule>
  </conditionalFormatting>
  <conditionalFormatting sqref="H89">
    <cfRule type="expression" dxfId="4008" priority="729">
      <formula>IF(H89&lt;0, TRUE, IF(AND(H89&gt;0,V89=""),TRUE,FALSE))</formula>
    </cfRule>
  </conditionalFormatting>
  <conditionalFormatting sqref="H90">
    <cfRule type="expression" dxfId="4007" priority="728">
      <formula>IF(H90&lt;0, TRUE, IF(AND(H90&gt;0,V90=""),TRUE,FALSE))</formula>
    </cfRule>
  </conditionalFormatting>
  <conditionalFormatting sqref="H91">
    <cfRule type="expression" dxfId="4006" priority="727">
      <formula>IF(H91&lt;0, TRUE, IF(AND(H91&gt;0,V91=""),TRUE,FALSE))</formula>
    </cfRule>
  </conditionalFormatting>
  <conditionalFormatting sqref="H92">
    <cfRule type="expression" dxfId="4005" priority="726">
      <formula>IF(H92&lt;0, TRUE, IF(AND(H92&gt;0,V92=""),TRUE,FALSE))</formula>
    </cfRule>
  </conditionalFormatting>
  <conditionalFormatting sqref="H93">
    <cfRule type="expression" dxfId="4004" priority="725">
      <formula>IF(H93&lt;0, TRUE, IF(AND(H93&gt;0,V93=""),TRUE,FALSE))</formula>
    </cfRule>
  </conditionalFormatting>
  <conditionalFormatting sqref="J94">
    <cfRule type="expression" dxfId="4003" priority="711">
      <formula>IF(J94&lt;0, TRUE, IF(AND(J94&gt;0,X94=""),TRUE,FALSE))</formula>
    </cfRule>
  </conditionalFormatting>
  <conditionalFormatting sqref="J60">
    <cfRule type="expression" dxfId="4002" priority="708">
      <formula>IF(J60&lt;0, TRUE, IF(AND(J60&gt;0,X60=""),TRUE,FALSE))</formula>
    </cfRule>
  </conditionalFormatting>
  <conditionalFormatting sqref="J61">
    <cfRule type="expression" dxfId="4001" priority="707">
      <formula>IF(J61&lt;0, TRUE, IF(AND(J61&gt;0,X61=""),TRUE,FALSE))</formula>
    </cfRule>
  </conditionalFormatting>
  <conditionalFormatting sqref="J62">
    <cfRule type="expression" dxfId="4000" priority="706">
      <formula>IF(J62&lt;0, TRUE, IF(AND(J62&gt;0,X62=""),TRUE,FALSE))</formula>
    </cfRule>
  </conditionalFormatting>
  <conditionalFormatting sqref="J63">
    <cfRule type="expression" dxfId="3999" priority="705">
      <formula>IF(J63&lt;0, TRUE, IF(AND(J63&gt;0,X63=""),TRUE,FALSE))</formula>
    </cfRule>
  </conditionalFormatting>
  <conditionalFormatting sqref="J64">
    <cfRule type="expression" dxfId="3998" priority="704">
      <formula>IF(J64&lt;0, TRUE, IF(AND(J64&gt;0,X64=""),TRUE,FALSE))</formula>
    </cfRule>
  </conditionalFormatting>
  <conditionalFormatting sqref="J65">
    <cfRule type="expression" dxfId="3997" priority="703">
      <formula>IF(J65&lt;0, TRUE, IF(AND(J65&gt;0,X65=""),TRUE,FALSE))</formula>
    </cfRule>
  </conditionalFormatting>
  <conditionalFormatting sqref="J66">
    <cfRule type="expression" dxfId="3996" priority="702">
      <formula>IF(J66&lt;0, TRUE, IF(AND(J66&gt;0,X66=""),TRUE,FALSE))</formula>
    </cfRule>
  </conditionalFormatting>
  <conditionalFormatting sqref="J67">
    <cfRule type="expression" dxfId="3995" priority="701">
      <formula>IF(J67&lt;0, TRUE, IF(AND(J67&gt;0,X67=""),TRUE,FALSE))</formula>
    </cfRule>
  </conditionalFormatting>
  <conditionalFormatting sqref="J68">
    <cfRule type="expression" dxfId="3994" priority="700">
      <formula>IF(J68&lt;0, TRUE, IF(AND(J68&gt;0,X68=""),TRUE,FALSE))</formula>
    </cfRule>
  </conditionalFormatting>
  <conditionalFormatting sqref="J69">
    <cfRule type="expression" dxfId="3993" priority="699">
      <formula>IF(J69&lt;0, TRUE, IF(AND(J69&gt;0,X69=""),TRUE,FALSE))</formula>
    </cfRule>
  </conditionalFormatting>
  <conditionalFormatting sqref="J70">
    <cfRule type="expression" dxfId="3992" priority="698">
      <formula>IF(J70&lt;0, TRUE, IF(AND(J70&gt;0,X70=""),TRUE,FALSE))</formula>
    </cfRule>
  </conditionalFormatting>
  <conditionalFormatting sqref="J71">
    <cfRule type="expression" dxfId="3991" priority="697">
      <formula>IF(J71&lt;0, TRUE, IF(AND(J71&gt;0,X71=""),TRUE,FALSE))</formula>
    </cfRule>
  </conditionalFormatting>
  <conditionalFormatting sqref="J72">
    <cfRule type="expression" dxfId="3990" priority="696">
      <formula>IF(J72&lt;0, TRUE, IF(AND(J72&gt;0,X72=""),TRUE,FALSE))</formula>
    </cfRule>
  </conditionalFormatting>
  <conditionalFormatting sqref="J73">
    <cfRule type="expression" dxfId="3989" priority="695">
      <formula>IF(J73&lt;0, TRUE, IF(AND(J73&gt;0,X73=""),TRUE,FALSE))</formula>
    </cfRule>
  </conditionalFormatting>
  <conditionalFormatting sqref="J74">
    <cfRule type="expression" dxfId="3988" priority="694">
      <formula>IF(J74&lt;0, TRUE, IF(AND(J74&gt;0,X74=""),TRUE,FALSE))</formula>
    </cfRule>
  </conditionalFormatting>
  <conditionalFormatting sqref="J75">
    <cfRule type="expression" dxfId="3987" priority="693">
      <formula>IF(J75&lt;0, TRUE, IF(AND(J75&gt;0,X75=""),TRUE,FALSE))</formula>
    </cfRule>
  </conditionalFormatting>
  <conditionalFormatting sqref="J76">
    <cfRule type="expression" dxfId="3986" priority="692">
      <formula>IF(J76&lt;0, TRUE, IF(AND(J76&gt;0,X76=""),TRUE,FALSE))</formula>
    </cfRule>
  </conditionalFormatting>
  <conditionalFormatting sqref="J77">
    <cfRule type="expression" dxfId="3985" priority="691">
      <formula>IF(J77&lt;0, TRUE, IF(AND(J77&gt;0,X77=""),TRUE,FALSE))</formula>
    </cfRule>
  </conditionalFormatting>
  <conditionalFormatting sqref="J78">
    <cfRule type="expression" dxfId="3984" priority="690">
      <formula>IF(J78&lt;0, TRUE, IF(AND(J78&gt;0,X78=""),TRUE,FALSE))</formula>
    </cfRule>
  </conditionalFormatting>
  <conditionalFormatting sqref="J79">
    <cfRule type="expression" dxfId="3983" priority="689">
      <formula>IF(J79&lt;0, TRUE, IF(AND(J79&gt;0,X79=""),TRUE,FALSE))</formula>
    </cfRule>
  </conditionalFormatting>
  <conditionalFormatting sqref="J80">
    <cfRule type="expression" dxfId="3982" priority="688">
      <formula>IF(J80&lt;0, TRUE, IF(AND(J80&gt;0,X80=""),TRUE,FALSE))</formula>
    </cfRule>
  </conditionalFormatting>
  <conditionalFormatting sqref="J81">
    <cfRule type="expression" dxfId="3981" priority="687">
      <formula>IF(J81&lt;0, TRUE, IF(AND(J81&gt;0,X81=""),TRUE,FALSE))</formula>
    </cfRule>
  </conditionalFormatting>
  <conditionalFormatting sqref="J82">
    <cfRule type="expression" dxfId="3980" priority="686">
      <formula>IF(J82&lt;0, TRUE, IF(AND(J82&gt;0,X82=""),TRUE,FALSE))</formula>
    </cfRule>
  </conditionalFormatting>
  <conditionalFormatting sqref="J83">
    <cfRule type="expression" dxfId="3979" priority="685">
      <formula>IF(J83&lt;0, TRUE, IF(AND(J83&gt;0,X83=""),TRUE,FALSE))</formula>
    </cfRule>
  </conditionalFormatting>
  <conditionalFormatting sqref="J84">
    <cfRule type="expression" dxfId="3978" priority="684">
      <formula>IF(J84&lt;0, TRUE, IF(AND(J84&gt;0,X84=""),TRUE,FALSE))</formula>
    </cfRule>
  </conditionalFormatting>
  <conditionalFormatting sqref="J85">
    <cfRule type="expression" dxfId="3977" priority="683">
      <formula>IF(J85&lt;0, TRUE, IF(AND(J85&gt;0,X85=""),TRUE,FALSE))</formula>
    </cfRule>
  </conditionalFormatting>
  <conditionalFormatting sqref="J86">
    <cfRule type="expression" dxfId="3976" priority="682">
      <formula>IF(J86&lt;0, TRUE, IF(AND(J86&gt;0,X86=""),TRUE,FALSE))</formula>
    </cfRule>
  </conditionalFormatting>
  <conditionalFormatting sqref="J87">
    <cfRule type="expression" dxfId="3975" priority="681">
      <formula>IF(J87&lt;0, TRUE, IF(AND(J87&gt;0,X87=""),TRUE,FALSE))</formula>
    </cfRule>
  </conditionalFormatting>
  <conditionalFormatting sqref="J88">
    <cfRule type="expression" dxfId="3974" priority="680">
      <formula>IF(J88&lt;0, TRUE, IF(AND(J88&gt;0,X88=""),TRUE,FALSE))</formula>
    </cfRule>
  </conditionalFormatting>
  <conditionalFormatting sqref="J89">
    <cfRule type="expression" dxfId="3973" priority="679">
      <formula>IF(J89&lt;0, TRUE, IF(AND(J89&gt;0,X89=""),TRUE,FALSE))</formula>
    </cfRule>
  </conditionalFormatting>
  <conditionalFormatting sqref="J90">
    <cfRule type="expression" dxfId="3972" priority="678">
      <formula>IF(J90&lt;0, TRUE, IF(AND(J90&gt;0,X90=""),TRUE,FALSE))</formula>
    </cfRule>
  </conditionalFormatting>
  <conditionalFormatting sqref="J91">
    <cfRule type="expression" dxfId="3971" priority="677">
      <formula>IF(J91&lt;0, TRUE, IF(AND(J91&gt;0,X91=""),TRUE,FALSE))</formula>
    </cfRule>
  </conditionalFormatting>
  <conditionalFormatting sqref="J92">
    <cfRule type="expression" dxfId="3970" priority="676">
      <formula>IF(J92&lt;0, TRUE, IF(AND(J92&gt;0,X92=""),TRUE,FALSE))</formula>
    </cfRule>
  </conditionalFormatting>
  <conditionalFormatting sqref="J93">
    <cfRule type="expression" dxfId="3969" priority="675">
      <formula>IF(J93&lt;0, TRUE, IF(AND(J93&gt;0,X93=""),TRUE,FALSE))</formula>
    </cfRule>
  </conditionalFormatting>
  <conditionalFormatting sqref="L94">
    <cfRule type="expression" dxfId="3968" priority="661">
      <formula>IF(L94&lt;0, TRUE, IF(AND(L94&gt;0,Z94=""),TRUE,FALSE))</formula>
    </cfRule>
  </conditionalFormatting>
  <conditionalFormatting sqref="L60">
    <cfRule type="expression" dxfId="3967" priority="658">
      <formula>IF(L60&lt;0, TRUE, IF(AND(L60&gt;0,Z60=""),TRUE,FALSE))</formula>
    </cfRule>
  </conditionalFormatting>
  <conditionalFormatting sqref="L61">
    <cfRule type="expression" dxfId="3966" priority="657">
      <formula>IF(L61&lt;0, TRUE, IF(AND(L61&gt;0,Z61=""),TRUE,FALSE))</formula>
    </cfRule>
  </conditionalFormatting>
  <conditionalFormatting sqref="L62">
    <cfRule type="expression" dxfId="3965" priority="656">
      <formula>IF(L62&lt;0, TRUE, IF(AND(L62&gt;0,Z62=""),TRUE,FALSE))</formula>
    </cfRule>
  </conditionalFormatting>
  <conditionalFormatting sqref="L63">
    <cfRule type="expression" dxfId="3964" priority="655">
      <formula>IF(L63&lt;0, TRUE, IF(AND(L63&gt;0,Z63=""),TRUE,FALSE))</formula>
    </cfRule>
  </conditionalFormatting>
  <conditionalFormatting sqref="L64">
    <cfRule type="expression" dxfId="3963" priority="654">
      <formula>IF(L64&lt;0, TRUE, IF(AND(L64&gt;0,Z64=""),TRUE,FALSE))</formula>
    </cfRule>
  </conditionalFormatting>
  <conditionalFormatting sqref="L65">
    <cfRule type="expression" dxfId="3962" priority="653">
      <formula>IF(L65&lt;0, TRUE, IF(AND(L65&gt;0,Z65=""),TRUE,FALSE))</formula>
    </cfRule>
  </conditionalFormatting>
  <conditionalFormatting sqref="L66">
    <cfRule type="expression" dxfId="3961" priority="652">
      <formula>IF(L66&lt;0, TRUE, IF(AND(L66&gt;0,Z66=""),TRUE,FALSE))</formula>
    </cfRule>
  </conditionalFormatting>
  <conditionalFormatting sqref="L67">
    <cfRule type="expression" dxfId="3960" priority="651">
      <formula>IF(L67&lt;0, TRUE, IF(AND(L67&gt;0,Z67=""),TRUE,FALSE))</formula>
    </cfRule>
  </conditionalFormatting>
  <conditionalFormatting sqref="L68">
    <cfRule type="expression" dxfId="3959" priority="650">
      <formula>IF(L68&lt;0, TRUE, IF(AND(L68&gt;0,Z68=""),TRUE,FALSE))</formula>
    </cfRule>
  </conditionalFormatting>
  <conditionalFormatting sqref="L69">
    <cfRule type="expression" dxfId="3958" priority="649">
      <formula>IF(L69&lt;0, TRUE, IF(AND(L69&gt;0,Z69=""),TRUE,FALSE))</formula>
    </cfRule>
  </conditionalFormatting>
  <conditionalFormatting sqref="L70">
    <cfRule type="expression" dxfId="3957" priority="648">
      <formula>IF(L70&lt;0, TRUE, IF(AND(L70&gt;0,Z70=""),TRUE,FALSE))</formula>
    </cfRule>
  </conditionalFormatting>
  <conditionalFormatting sqref="L71">
    <cfRule type="expression" dxfId="3956" priority="647">
      <formula>IF(L71&lt;0, TRUE, IF(AND(L71&gt;0,Z71=""),TRUE,FALSE))</formula>
    </cfRule>
  </conditionalFormatting>
  <conditionalFormatting sqref="L72">
    <cfRule type="expression" dxfId="3955" priority="646">
      <formula>IF(L72&lt;0, TRUE, IF(AND(L72&gt;0,Z72=""),TRUE,FALSE))</formula>
    </cfRule>
  </conditionalFormatting>
  <conditionalFormatting sqref="L73">
    <cfRule type="expression" dxfId="3954" priority="645">
      <formula>IF(L73&lt;0, TRUE, IF(AND(L73&gt;0,Z73=""),TRUE,FALSE))</formula>
    </cfRule>
  </conditionalFormatting>
  <conditionalFormatting sqref="L74">
    <cfRule type="expression" dxfId="3953" priority="644">
      <formula>IF(L74&lt;0, TRUE, IF(AND(L74&gt;0,Z74=""),TRUE,FALSE))</formula>
    </cfRule>
  </conditionalFormatting>
  <conditionalFormatting sqref="L75">
    <cfRule type="expression" dxfId="3952" priority="643">
      <formula>IF(L75&lt;0, TRUE, IF(AND(L75&gt;0,Z75=""),TRUE,FALSE))</formula>
    </cfRule>
  </conditionalFormatting>
  <conditionalFormatting sqref="L76">
    <cfRule type="expression" dxfId="3951" priority="642">
      <formula>IF(L76&lt;0, TRUE, IF(AND(L76&gt;0,Z76=""),TRUE,FALSE))</formula>
    </cfRule>
  </conditionalFormatting>
  <conditionalFormatting sqref="L77">
    <cfRule type="expression" dxfId="3950" priority="641">
      <formula>IF(L77&lt;0, TRUE, IF(AND(L77&gt;0,Z77=""),TRUE,FALSE))</formula>
    </cfRule>
  </conditionalFormatting>
  <conditionalFormatting sqref="L78">
    <cfRule type="expression" dxfId="3949" priority="640">
      <formula>IF(L78&lt;0, TRUE, IF(AND(L78&gt;0,Z78=""),TRUE,FALSE))</formula>
    </cfRule>
  </conditionalFormatting>
  <conditionalFormatting sqref="L79">
    <cfRule type="expression" dxfId="3948" priority="639">
      <formula>IF(L79&lt;0, TRUE, IF(AND(L79&gt;0,Z79=""),TRUE,FALSE))</formula>
    </cfRule>
  </conditionalFormatting>
  <conditionalFormatting sqref="L80">
    <cfRule type="expression" dxfId="3947" priority="638">
      <formula>IF(L80&lt;0, TRUE, IF(AND(L80&gt;0,Z80=""),TRUE,FALSE))</formula>
    </cfRule>
  </conditionalFormatting>
  <conditionalFormatting sqref="L81">
    <cfRule type="expression" dxfId="3946" priority="637">
      <formula>IF(L81&lt;0, TRUE, IF(AND(L81&gt;0,Z81=""),TRUE,FALSE))</formula>
    </cfRule>
  </conditionalFormatting>
  <conditionalFormatting sqref="L82">
    <cfRule type="expression" dxfId="3945" priority="636">
      <formula>IF(L82&lt;0, TRUE, IF(AND(L82&gt;0,Z82=""),TRUE,FALSE))</formula>
    </cfRule>
  </conditionalFormatting>
  <conditionalFormatting sqref="L83">
    <cfRule type="expression" dxfId="3944" priority="635">
      <formula>IF(L83&lt;0, TRUE, IF(AND(L83&gt;0,Z83=""),TRUE,FALSE))</formula>
    </cfRule>
  </conditionalFormatting>
  <conditionalFormatting sqref="L84">
    <cfRule type="expression" dxfId="3943" priority="634">
      <formula>IF(L84&lt;0, TRUE, IF(AND(L84&gt;0,Z84=""),TRUE,FALSE))</formula>
    </cfRule>
  </conditionalFormatting>
  <conditionalFormatting sqref="L85">
    <cfRule type="expression" dxfId="3942" priority="633">
      <formula>IF(L85&lt;0, TRUE, IF(AND(L85&gt;0,Z85=""),TRUE,FALSE))</formula>
    </cfRule>
  </conditionalFormatting>
  <conditionalFormatting sqref="L86">
    <cfRule type="expression" dxfId="3941" priority="632">
      <formula>IF(L86&lt;0, TRUE, IF(AND(L86&gt;0,Z86=""),TRUE,FALSE))</formula>
    </cfRule>
  </conditionalFormatting>
  <conditionalFormatting sqref="L87">
    <cfRule type="expression" dxfId="3940" priority="631">
      <formula>IF(L87&lt;0, TRUE, IF(AND(L87&gt;0,Z87=""),TRUE,FALSE))</formula>
    </cfRule>
  </conditionalFormatting>
  <conditionalFormatting sqref="L88">
    <cfRule type="expression" dxfId="3939" priority="630">
      <formula>IF(L88&lt;0, TRUE, IF(AND(L88&gt;0,Z88=""),TRUE,FALSE))</formula>
    </cfRule>
  </conditionalFormatting>
  <conditionalFormatting sqref="L89">
    <cfRule type="expression" dxfId="3938" priority="629">
      <formula>IF(L89&lt;0, TRUE, IF(AND(L89&gt;0,Z89=""),TRUE,FALSE))</formula>
    </cfRule>
  </conditionalFormatting>
  <conditionalFormatting sqref="L90">
    <cfRule type="expression" dxfId="3937" priority="628">
      <formula>IF(L90&lt;0, TRUE, IF(AND(L90&gt;0,Z90=""),TRUE,FALSE))</formula>
    </cfRule>
  </conditionalFormatting>
  <conditionalFormatting sqref="L91">
    <cfRule type="expression" dxfId="3936" priority="627">
      <formula>IF(L91&lt;0, TRUE, IF(AND(L91&gt;0,Z91=""),TRUE,FALSE))</formula>
    </cfRule>
  </conditionalFormatting>
  <conditionalFormatting sqref="L92">
    <cfRule type="expression" dxfId="3935" priority="626">
      <formula>IF(L92&lt;0, TRUE, IF(AND(L92&gt;0,Z92=""),TRUE,FALSE))</formula>
    </cfRule>
  </conditionalFormatting>
  <conditionalFormatting sqref="L93">
    <cfRule type="expression" dxfId="3934" priority="625">
      <formula>IF(L93&lt;0, TRUE, IF(AND(L93&gt;0,Z93=""),TRUE,FALSE))</formula>
    </cfRule>
  </conditionalFormatting>
  <conditionalFormatting sqref="P94">
    <cfRule type="expression" dxfId="3933" priority="611">
      <formula>IF(P94&lt;0, TRUE, IF(AND(P94&gt;0,AD94=""),TRUE,FALSE))</formula>
    </cfRule>
  </conditionalFormatting>
  <conditionalFormatting sqref="P60">
    <cfRule type="expression" dxfId="3932" priority="608">
      <formula>IF(P60&lt;0, TRUE, IF(AND(P60&gt;0,AD60=""),TRUE,FALSE))</formula>
    </cfRule>
  </conditionalFormatting>
  <conditionalFormatting sqref="P61">
    <cfRule type="expression" dxfId="3931" priority="607">
      <formula>IF(P61&lt;0, TRUE, IF(AND(P61&gt;0,AD61=""),TRUE,FALSE))</formula>
    </cfRule>
  </conditionalFormatting>
  <conditionalFormatting sqref="P62">
    <cfRule type="expression" dxfId="3930" priority="606">
      <formula>IF(P62&lt;0, TRUE, IF(AND(P62&gt;0,AD62=""),TRUE,FALSE))</formula>
    </cfRule>
  </conditionalFormatting>
  <conditionalFormatting sqref="P63">
    <cfRule type="expression" dxfId="3929" priority="605">
      <formula>IF(P63&lt;0, TRUE, IF(AND(P63&gt;0,AD63=""),TRUE,FALSE))</formula>
    </cfRule>
  </conditionalFormatting>
  <conditionalFormatting sqref="P64">
    <cfRule type="expression" dxfId="3928" priority="604">
      <formula>IF(P64&lt;0, TRUE, IF(AND(P64&gt;0,AD64=""),TRUE,FALSE))</formula>
    </cfRule>
  </conditionalFormatting>
  <conditionalFormatting sqref="P65:P71">
    <cfRule type="expression" dxfId="3927" priority="603">
      <formula>IF(P65&lt;0, TRUE, IF(AND(P65&gt;0,AD65=""),TRUE,FALSE))</formula>
    </cfRule>
  </conditionalFormatting>
  <conditionalFormatting sqref="P72">
    <cfRule type="expression" dxfId="3926" priority="596">
      <formula>IF(P72&lt;0, TRUE, IF(AND(P72&gt;0,AD72=""),TRUE,FALSE))</formula>
    </cfRule>
  </conditionalFormatting>
  <conditionalFormatting sqref="P73">
    <cfRule type="expression" dxfId="3925" priority="595">
      <formula>IF(P73&lt;0, TRUE, IF(AND(P73&gt;0,AD73=""),TRUE,FALSE))</formula>
    </cfRule>
  </conditionalFormatting>
  <conditionalFormatting sqref="P74">
    <cfRule type="expression" dxfId="3924" priority="594">
      <formula>IF(P74&lt;0, TRUE, IF(AND(P74&gt;0,AD74=""),TRUE,FALSE))</formula>
    </cfRule>
  </conditionalFormatting>
  <conditionalFormatting sqref="P75">
    <cfRule type="expression" dxfId="3923" priority="593">
      <formula>IF(P75&lt;0, TRUE, IF(AND(P75&gt;0,AD75=""),TRUE,FALSE))</formula>
    </cfRule>
  </conditionalFormatting>
  <conditionalFormatting sqref="P76">
    <cfRule type="expression" dxfId="3922" priority="592">
      <formula>IF(P76&lt;0, TRUE, IF(AND(P76&gt;0,AD76=""),TRUE,FALSE))</formula>
    </cfRule>
  </conditionalFormatting>
  <conditionalFormatting sqref="P77">
    <cfRule type="expression" dxfId="3921" priority="591">
      <formula>IF(P77&lt;0, TRUE, IF(AND(P77&gt;0,AD77=""),TRUE,FALSE))</formula>
    </cfRule>
  </conditionalFormatting>
  <conditionalFormatting sqref="P78">
    <cfRule type="expression" dxfId="3920" priority="590">
      <formula>IF(P78&lt;0, TRUE, IF(AND(P78&gt;0,AD78=""),TRUE,FALSE))</formula>
    </cfRule>
  </conditionalFormatting>
  <conditionalFormatting sqref="P79">
    <cfRule type="expression" dxfId="3919" priority="589">
      <formula>IF(P79&lt;0, TRUE, IF(AND(P79&gt;0,AD79=""),TRUE,FALSE))</formula>
    </cfRule>
  </conditionalFormatting>
  <conditionalFormatting sqref="P80">
    <cfRule type="expression" dxfId="3918" priority="588">
      <formula>IF(P80&lt;0, TRUE, IF(AND(P80&gt;0,AD80=""),TRUE,FALSE))</formula>
    </cfRule>
  </conditionalFormatting>
  <conditionalFormatting sqref="P81">
    <cfRule type="expression" dxfId="3917" priority="587">
      <formula>IF(P81&lt;0, TRUE, IF(AND(P81&gt;0,AD81=""),TRUE,FALSE))</formula>
    </cfRule>
  </conditionalFormatting>
  <conditionalFormatting sqref="P82">
    <cfRule type="expression" dxfId="3916" priority="586">
      <formula>IF(P82&lt;0, TRUE, IF(AND(P82&gt;0,AD82=""),TRUE,FALSE))</formula>
    </cfRule>
  </conditionalFormatting>
  <conditionalFormatting sqref="P83">
    <cfRule type="expression" dxfId="3915" priority="585">
      <formula>IF(P83&lt;0, TRUE, IF(AND(P83&gt;0,AD83=""),TRUE,FALSE))</formula>
    </cfRule>
  </conditionalFormatting>
  <conditionalFormatting sqref="P84">
    <cfRule type="expression" dxfId="3914" priority="584">
      <formula>IF(P84&lt;0, TRUE, IF(AND(P84&gt;0,AD84=""),TRUE,FALSE))</formula>
    </cfRule>
  </conditionalFormatting>
  <conditionalFormatting sqref="P85">
    <cfRule type="expression" dxfId="3913" priority="583">
      <formula>IF(P85&lt;0, TRUE, IF(AND(P85&gt;0,AD85=""),TRUE,FALSE))</formula>
    </cfRule>
  </conditionalFormatting>
  <conditionalFormatting sqref="P86">
    <cfRule type="expression" dxfId="3912" priority="582">
      <formula>IF(P86&lt;0, TRUE, IF(AND(P86&gt;0,AD86=""),TRUE,FALSE))</formula>
    </cfRule>
  </conditionalFormatting>
  <conditionalFormatting sqref="P87">
    <cfRule type="expression" dxfId="3911" priority="581">
      <formula>IF(P87&lt;0, TRUE, IF(AND(P87&gt;0,AD87=""),TRUE,FALSE))</formula>
    </cfRule>
  </conditionalFormatting>
  <conditionalFormatting sqref="P88">
    <cfRule type="expression" dxfId="3910" priority="580">
      <formula>IF(P88&lt;0, TRUE, IF(AND(P88&gt;0,AD88=""),TRUE,FALSE))</formula>
    </cfRule>
  </conditionalFormatting>
  <conditionalFormatting sqref="P89">
    <cfRule type="expression" dxfId="3909" priority="579">
      <formula>IF(P89&lt;0, TRUE, IF(AND(P89&gt;0,AD89=""),TRUE,FALSE))</formula>
    </cfRule>
  </conditionalFormatting>
  <conditionalFormatting sqref="P90">
    <cfRule type="expression" dxfId="3908" priority="578">
      <formula>IF(P90&lt;0, TRUE, IF(AND(P90&gt;0,AD90=""),TRUE,FALSE))</formula>
    </cfRule>
  </conditionalFormatting>
  <conditionalFormatting sqref="P91">
    <cfRule type="expression" dxfId="3907" priority="577">
      <formula>IF(P91&lt;0, TRUE, IF(AND(P91&gt;0,AD91=""),TRUE,FALSE))</formula>
    </cfRule>
  </conditionalFormatting>
  <conditionalFormatting sqref="P92">
    <cfRule type="expression" dxfId="3906" priority="576">
      <formula>IF(P92&lt;0, TRUE, IF(AND(P92&gt;0,AD92=""),TRUE,FALSE))</formula>
    </cfRule>
  </conditionalFormatting>
  <conditionalFormatting sqref="P93">
    <cfRule type="expression" dxfId="3905" priority="575">
      <formula>IF(P93&lt;0, TRUE, IF(AND(P93&gt;0,AD93=""),TRUE,FALSE))</formula>
    </cfRule>
  </conditionalFormatting>
  <conditionalFormatting sqref="R94">
    <cfRule type="expression" dxfId="3904" priority="561">
      <formula>IF(R94&lt;0, TRUE, IF(AND(R94&gt;0,AF94=""),TRUE,FALSE))</formula>
    </cfRule>
  </conditionalFormatting>
  <conditionalFormatting sqref="R60">
    <cfRule type="expression" dxfId="3903" priority="558">
      <formula>IF(R60&lt;0, TRUE, IF(AND(R60&gt;0,AF60=""),TRUE,FALSE))</formula>
    </cfRule>
  </conditionalFormatting>
  <conditionalFormatting sqref="R61">
    <cfRule type="expression" dxfId="3902" priority="557">
      <formula>IF(R61&lt;0, TRUE, IF(AND(R61&gt;0,AF61=""),TRUE,FALSE))</formula>
    </cfRule>
  </conditionalFormatting>
  <conditionalFormatting sqref="R62">
    <cfRule type="expression" dxfId="3901" priority="556">
      <formula>IF(R62&lt;0, TRUE, IF(AND(R62&gt;0,AF62=""),TRUE,FALSE))</formula>
    </cfRule>
  </conditionalFormatting>
  <conditionalFormatting sqref="R63">
    <cfRule type="expression" dxfId="3900" priority="555">
      <formula>IF(R63&lt;0, TRUE, IF(AND(R63&gt;0,AF63=""),TRUE,FALSE))</formula>
    </cfRule>
  </conditionalFormatting>
  <conditionalFormatting sqref="R64">
    <cfRule type="expression" dxfId="3899" priority="554">
      <formula>IF(R64&lt;0, TRUE, IF(AND(R64&gt;0,AF64=""),TRUE,FALSE))</formula>
    </cfRule>
  </conditionalFormatting>
  <conditionalFormatting sqref="R65:R71">
    <cfRule type="expression" dxfId="3898" priority="553">
      <formula>IF(R65&lt;0, TRUE, IF(AND(R65&gt;0,AF65=""),TRUE,FALSE))</formula>
    </cfRule>
  </conditionalFormatting>
  <conditionalFormatting sqref="R72">
    <cfRule type="expression" dxfId="3897" priority="546">
      <formula>IF(R72&lt;0, TRUE, IF(AND(R72&gt;0,AF72=""),TRUE,FALSE))</formula>
    </cfRule>
  </conditionalFormatting>
  <conditionalFormatting sqref="R73">
    <cfRule type="expression" dxfId="3896" priority="545">
      <formula>IF(R73&lt;0, TRUE, IF(AND(R73&gt;0,AF73=""),TRUE,FALSE))</formula>
    </cfRule>
  </conditionalFormatting>
  <conditionalFormatting sqref="R74">
    <cfRule type="expression" dxfId="3895" priority="544">
      <formula>IF(R74&lt;0, TRUE, IF(AND(R74&gt;0,AF74=""),TRUE,FALSE))</formula>
    </cfRule>
  </conditionalFormatting>
  <conditionalFormatting sqref="R75">
    <cfRule type="expression" dxfId="3894" priority="543">
      <formula>IF(R75&lt;0, TRUE, IF(AND(R75&gt;0,AF75=""),TRUE,FALSE))</formula>
    </cfRule>
  </conditionalFormatting>
  <conditionalFormatting sqref="R76">
    <cfRule type="expression" dxfId="3893" priority="542">
      <formula>IF(R76&lt;0, TRUE, IF(AND(R76&gt;0,AF76=""),TRUE,FALSE))</formula>
    </cfRule>
  </conditionalFormatting>
  <conditionalFormatting sqref="R77">
    <cfRule type="expression" dxfId="3892" priority="541">
      <formula>IF(R77&lt;0, TRUE, IF(AND(R77&gt;0,AF77=""),TRUE,FALSE))</formula>
    </cfRule>
  </conditionalFormatting>
  <conditionalFormatting sqref="R78">
    <cfRule type="expression" dxfId="3891" priority="540">
      <formula>IF(R78&lt;0, TRUE, IF(AND(R78&gt;0,AF78=""),TRUE,FALSE))</formula>
    </cfRule>
  </conditionalFormatting>
  <conditionalFormatting sqref="R79">
    <cfRule type="expression" dxfId="3890" priority="539">
      <formula>IF(R79&lt;0, TRUE, IF(AND(R79&gt;0,AF79=""),TRUE,FALSE))</formula>
    </cfRule>
  </conditionalFormatting>
  <conditionalFormatting sqref="R80">
    <cfRule type="expression" dxfId="3889" priority="538">
      <formula>IF(R80&lt;0, TRUE, IF(AND(R80&gt;0,AF80=""),TRUE,FALSE))</formula>
    </cfRule>
  </conditionalFormatting>
  <conditionalFormatting sqref="R81">
    <cfRule type="expression" dxfId="3888" priority="537">
      <formula>IF(R81&lt;0, TRUE, IF(AND(R81&gt;0,AF81=""),TRUE,FALSE))</formula>
    </cfRule>
  </conditionalFormatting>
  <conditionalFormatting sqref="R82">
    <cfRule type="expression" dxfId="3887" priority="536">
      <formula>IF(R82&lt;0, TRUE, IF(AND(R82&gt;0,AF82=""),TRUE,FALSE))</formula>
    </cfRule>
  </conditionalFormatting>
  <conditionalFormatting sqref="R83">
    <cfRule type="expression" dxfId="3886" priority="535">
      <formula>IF(R83&lt;0, TRUE, IF(AND(R83&gt;0,AF83=""),TRUE,FALSE))</formula>
    </cfRule>
  </conditionalFormatting>
  <conditionalFormatting sqref="R84">
    <cfRule type="expression" dxfId="3885" priority="534">
      <formula>IF(R84&lt;0, TRUE, IF(AND(R84&gt;0,AF84=""),TRUE,FALSE))</formula>
    </cfRule>
  </conditionalFormatting>
  <conditionalFormatting sqref="R85">
    <cfRule type="expression" dxfId="3884" priority="533">
      <formula>IF(R85&lt;0, TRUE, IF(AND(R85&gt;0,AF85=""),TRUE,FALSE))</formula>
    </cfRule>
  </conditionalFormatting>
  <conditionalFormatting sqref="R86">
    <cfRule type="expression" dxfId="3883" priority="532">
      <formula>IF(R86&lt;0, TRUE, IF(AND(R86&gt;0,AF86=""),TRUE,FALSE))</formula>
    </cfRule>
  </conditionalFormatting>
  <conditionalFormatting sqref="R87">
    <cfRule type="expression" dxfId="3882" priority="531">
      <formula>IF(R87&lt;0, TRUE, IF(AND(R87&gt;0,AF87=""),TRUE,FALSE))</formula>
    </cfRule>
  </conditionalFormatting>
  <conditionalFormatting sqref="R88">
    <cfRule type="expression" dxfId="3881" priority="530">
      <formula>IF(R88&lt;0, TRUE, IF(AND(R88&gt;0,AF88=""),TRUE,FALSE))</formula>
    </cfRule>
  </conditionalFormatting>
  <conditionalFormatting sqref="R89">
    <cfRule type="expression" dxfId="3880" priority="529">
      <formula>IF(R89&lt;0, TRUE, IF(AND(R89&gt;0,AF89=""),TRUE,FALSE))</formula>
    </cfRule>
  </conditionalFormatting>
  <conditionalFormatting sqref="R90">
    <cfRule type="expression" dxfId="3879" priority="528">
      <formula>IF(R90&lt;0, TRUE, IF(AND(R90&gt;0,AF90=""),TRUE,FALSE))</formula>
    </cfRule>
  </conditionalFormatting>
  <conditionalFormatting sqref="R91">
    <cfRule type="expression" dxfId="3878" priority="527">
      <formula>IF(R91&lt;0, TRUE, IF(AND(R91&gt;0,AF91=""),TRUE,FALSE))</formula>
    </cfRule>
  </conditionalFormatting>
  <conditionalFormatting sqref="R92">
    <cfRule type="expression" dxfId="3877" priority="526">
      <formula>IF(R92&lt;0, TRUE, IF(AND(R92&gt;0,AF92=""),TRUE,FALSE))</formula>
    </cfRule>
  </conditionalFormatting>
  <conditionalFormatting sqref="R93">
    <cfRule type="expression" dxfId="3876" priority="525">
      <formula>IF(R93&lt;0, TRUE, IF(AND(R93&gt;0,AF93=""),TRUE,FALSE))</formula>
    </cfRule>
  </conditionalFormatting>
  <conditionalFormatting sqref="T94">
    <cfRule type="expression" dxfId="3875" priority="511">
      <formula>IF(T94&lt;0, TRUE, IF(AND(T94&gt;0,AH94=""),TRUE,FALSE))</formula>
    </cfRule>
  </conditionalFormatting>
  <conditionalFormatting sqref="T60">
    <cfRule type="expression" dxfId="3874" priority="508">
      <formula>IF(T60&lt;0, TRUE, IF(AND(T60&gt;0,AH60=""),TRUE,FALSE))</formula>
    </cfRule>
  </conditionalFormatting>
  <conditionalFormatting sqref="T61">
    <cfRule type="expression" dxfId="3873" priority="507">
      <formula>IF(T61&lt;0, TRUE, IF(AND(T61&gt;0,AH61=""),TRUE,FALSE))</formula>
    </cfRule>
  </conditionalFormatting>
  <conditionalFormatting sqref="T62">
    <cfRule type="expression" dxfId="3872" priority="506">
      <formula>IF(T62&lt;0, TRUE, IF(AND(T62&gt;0,AH62=""),TRUE,FALSE))</formula>
    </cfRule>
  </conditionalFormatting>
  <conditionalFormatting sqref="T63">
    <cfRule type="expression" dxfId="3871" priority="505">
      <formula>IF(T63&lt;0, TRUE, IF(AND(T63&gt;0,AH63=""),TRUE,FALSE))</formula>
    </cfRule>
  </conditionalFormatting>
  <conditionalFormatting sqref="T64">
    <cfRule type="expression" dxfId="3870" priority="504">
      <formula>IF(T64&lt;0, TRUE, IF(AND(T64&gt;0,AH64=""),TRUE,FALSE))</formula>
    </cfRule>
  </conditionalFormatting>
  <conditionalFormatting sqref="T65:T71">
    <cfRule type="expression" dxfId="3869" priority="503">
      <formula>IF(T65&lt;0, TRUE, IF(AND(T65&gt;0,AH65=""),TRUE,FALSE))</formula>
    </cfRule>
  </conditionalFormatting>
  <conditionalFormatting sqref="T72">
    <cfRule type="expression" dxfId="3868" priority="496">
      <formula>IF(T72&lt;0, TRUE, IF(AND(T72&gt;0,AH72=""),TRUE,FALSE))</formula>
    </cfRule>
  </conditionalFormatting>
  <conditionalFormatting sqref="T73">
    <cfRule type="expression" dxfId="3867" priority="495">
      <formula>IF(T73&lt;0, TRUE, IF(AND(T73&gt;0,AH73=""),TRUE,FALSE))</formula>
    </cfRule>
  </conditionalFormatting>
  <conditionalFormatting sqref="T74">
    <cfRule type="expression" dxfId="3866" priority="494">
      <formula>IF(T74&lt;0, TRUE, IF(AND(T74&gt;0,AH74=""),TRUE,FALSE))</formula>
    </cfRule>
  </conditionalFormatting>
  <conditionalFormatting sqref="T75">
    <cfRule type="expression" dxfId="3865" priority="493">
      <formula>IF(T75&lt;0, TRUE, IF(AND(T75&gt;0,AH75=""),TRUE,FALSE))</formula>
    </cfRule>
  </conditionalFormatting>
  <conditionalFormatting sqref="T76">
    <cfRule type="expression" dxfId="3864" priority="492">
      <formula>IF(T76&lt;0, TRUE, IF(AND(T76&gt;0,AH76=""),TRUE,FALSE))</formula>
    </cfRule>
  </conditionalFormatting>
  <conditionalFormatting sqref="T77">
    <cfRule type="expression" dxfId="3863" priority="491">
      <formula>IF(T77&lt;0, TRUE, IF(AND(T77&gt;0,AH77=""),TRUE,FALSE))</formula>
    </cfRule>
  </conditionalFormatting>
  <conditionalFormatting sqref="T78">
    <cfRule type="expression" dxfId="3862" priority="490">
      <formula>IF(T78&lt;0, TRUE, IF(AND(T78&gt;0,AH78=""),TRUE,FALSE))</formula>
    </cfRule>
  </conditionalFormatting>
  <conditionalFormatting sqref="T79">
    <cfRule type="expression" dxfId="3861" priority="489">
      <formula>IF(T79&lt;0, TRUE, IF(AND(T79&gt;0,AH79=""),TRUE,FALSE))</formula>
    </cfRule>
  </conditionalFormatting>
  <conditionalFormatting sqref="T80">
    <cfRule type="expression" dxfId="3860" priority="488">
      <formula>IF(T80&lt;0, TRUE, IF(AND(T80&gt;0,AH80=""),TRUE,FALSE))</formula>
    </cfRule>
  </conditionalFormatting>
  <conditionalFormatting sqref="T81">
    <cfRule type="expression" dxfId="3859" priority="487">
      <formula>IF(T81&lt;0, TRUE, IF(AND(T81&gt;0,AH81=""),TRUE,FALSE))</formula>
    </cfRule>
  </conditionalFormatting>
  <conditionalFormatting sqref="T82">
    <cfRule type="expression" dxfId="3858" priority="486">
      <formula>IF(T82&lt;0, TRUE, IF(AND(T82&gt;0,AH82=""),TRUE,FALSE))</formula>
    </cfRule>
  </conditionalFormatting>
  <conditionalFormatting sqref="T83">
    <cfRule type="expression" dxfId="3857" priority="485">
      <formula>IF(T83&lt;0, TRUE, IF(AND(T83&gt;0,AH83=""),TRUE,FALSE))</formula>
    </cfRule>
  </conditionalFormatting>
  <conditionalFormatting sqref="T84">
    <cfRule type="expression" dxfId="3856" priority="484">
      <formula>IF(T84&lt;0, TRUE, IF(AND(T84&gt;0,AH84=""),TRUE,FALSE))</formula>
    </cfRule>
  </conditionalFormatting>
  <conditionalFormatting sqref="T85">
    <cfRule type="expression" dxfId="3855" priority="483">
      <formula>IF(T85&lt;0, TRUE, IF(AND(T85&gt;0,AH85=""),TRUE,FALSE))</formula>
    </cfRule>
  </conditionalFormatting>
  <conditionalFormatting sqref="T86">
    <cfRule type="expression" dxfId="3854" priority="482">
      <formula>IF(T86&lt;0, TRUE, IF(AND(T86&gt;0,AH86=""),TRUE,FALSE))</formula>
    </cfRule>
  </conditionalFormatting>
  <conditionalFormatting sqref="T87">
    <cfRule type="expression" dxfId="3853" priority="481">
      <formula>IF(T87&lt;0, TRUE, IF(AND(T87&gt;0,AH87=""),TRUE,FALSE))</formula>
    </cfRule>
  </conditionalFormatting>
  <conditionalFormatting sqref="T88">
    <cfRule type="expression" dxfId="3852" priority="480">
      <formula>IF(T88&lt;0, TRUE, IF(AND(T88&gt;0,AH88=""),TRUE,FALSE))</formula>
    </cfRule>
  </conditionalFormatting>
  <conditionalFormatting sqref="T89">
    <cfRule type="expression" dxfId="3851" priority="479">
      <formula>IF(T89&lt;0, TRUE, IF(AND(T89&gt;0,AH89=""),TRUE,FALSE))</formula>
    </cfRule>
  </conditionalFormatting>
  <conditionalFormatting sqref="T90">
    <cfRule type="expression" dxfId="3850" priority="478">
      <formula>IF(T90&lt;0, TRUE, IF(AND(T90&gt;0,AH90=""),TRUE,FALSE))</formula>
    </cfRule>
  </conditionalFormatting>
  <conditionalFormatting sqref="T91">
    <cfRule type="expression" dxfId="3849" priority="477">
      <formula>IF(T91&lt;0, TRUE, IF(AND(T91&gt;0,AH91=""),TRUE,FALSE))</formula>
    </cfRule>
  </conditionalFormatting>
  <conditionalFormatting sqref="T92">
    <cfRule type="expression" dxfId="3848" priority="476">
      <formula>IF(T92&lt;0, TRUE, IF(AND(T92&gt;0,AH92=""),TRUE,FALSE))</formula>
    </cfRule>
  </conditionalFormatting>
  <conditionalFormatting sqref="T93">
    <cfRule type="expression" dxfId="3847" priority="475">
      <formula>IF(T93&lt;0, TRUE, IF(AND(T93&gt;0,AH93=""),TRUE,FALSE))</formula>
    </cfRule>
  </conditionalFormatting>
  <conditionalFormatting sqref="H99">
    <cfRule type="expression" dxfId="3846" priority="474">
      <formula>IF(H99&lt;0, TRUE, IF(AND(H99&gt;0,V99=""),TRUE,FALSE))</formula>
    </cfRule>
  </conditionalFormatting>
  <conditionalFormatting sqref="H100">
    <cfRule type="expression" dxfId="3845" priority="473">
      <formula>IF(H100&lt;0, TRUE, IF(AND(H100&gt;0,V100=""),TRUE,FALSE))</formula>
    </cfRule>
  </conditionalFormatting>
  <conditionalFormatting sqref="H101">
    <cfRule type="expression" dxfId="3844" priority="472">
      <formula>IF(H101&lt;0, TRUE, IF(AND(H101&gt;0,V101=""),TRUE,FALSE))</formula>
    </cfRule>
  </conditionalFormatting>
  <conditionalFormatting sqref="H102">
    <cfRule type="expression" dxfId="3843" priority="471">
      <formula>IF(H102&lt;0, TRUE, IF(AND(H102&gt;0,V102=""),TRUE,FALSE))</formula>
    </cfRule>
  </conditionalFormatting>
  <conditionalFormatting sqref="H103">
    <cfRule type="expression" dxfId="3842" priority="470">
      <formula>IF(H103&lt;0, TRUE, IF(AND(H103&gt;0,V103=""),TRUE,FALSE))</formula>
    </cfRule>
  </conditionalFormatting>
  <conditionalFormatting sqref="H104">
    <cfRule type="expression" dxfId="3841" priority="469">
      <formula>IF(H104&lt;0, TRUE, IF(AND(H104&gt;0,V104=""),TRUE,FALSE))</formula>
    </cfRule>
  </conditionalFormatting>
  <conditionalFormatting sqref="H105">
    <cfRule type="expression" dxfId="3840" priority="468">
      <formula>IF(H105&lt;0, TRUE, IF(AND(H105&gt;0,V105=""),TRUE,FALSE))</formula>
    </cfRule>
  </conditionalFormatting>
  <conditionalFormatting sqref="H106">
    <cfRule type="expression" dxfId="3839" priority="467">
      <formula>IF(H106&lt;0, TRUE, IF(AND(H106&gt;0,V106=""),TRUE,FALSE))</formula>
    </cfRule>
  </conditionalFormatting>
  <conditionalFormatting sqref="H107">
    <cfRule type="expression" dxfId="3838" priority="466">
      <formula>IF(H107&lt;0, TRUE, IF(AND(H107&gt;0,V107=""),TRUE,FALSE))</formula>
    </cfRule>
  </conditionalFormatting>
  <conditionalFormatting sqref="H108">
    <cfRule type="expression" dxfId="3837" priority="465">
      <formula>IF(H108&lt;0, TRUE, IF(AND(H108&gt;0,V108=""),TRUE,FALSE))</formula>
    </cfRule>
  </conditionalFormatting>
  <conditionalFormatting sqref="H109">
    <cfRule type="expression" dxfId="3836" priority="464">
      <formula>IF(H109&lt;0, TRUE, IF(AND(H109&gt;0,V109=""),TRUE,FALSE))</formula>
    </cfRule>
  </conditionalFormatting>
  <conditionalFormatting sqref="H110">
    <cfRule type="expression" dxfId="3835" priority="463">
      <formula>IF(H110&lt;0, TRUE, IF(AND(H110&gt;0,V110=""),TRUE,FALSE))</formula>
    </cfRule>
  </conditionalFormatting>
  <conditionalFormatting sqref="H111">
    <cfRule type="expression" dxfId="3834" priority="462">
      <formula>IF(H111&lt;0, TRUE, IF(AND(H111&gt;0,V111=""),TRUE,FALSE))</formula>
    </cfRule>
  </conditionalFormatting>
  <conditionalFormatting sqref="H112">
    <cfRule type="expression" dxfId="3833" priority="461">
      <formula>IF(H112&lt;0, TRUE, IF(AND(H112&gt;0,V112=""),TRUE,FALSE))</formula>
    </cfRule>
  </conditionalFormatting>
  <conditionalFormatting sqref="J99">
    <cfRule type="expression" dxfId="3832" priority="459">
      <formula>IF(J99&lt;0, TRUE, IF(AND(J99&gt;0,X99=""),TRUE,FALSE))</formula>
    </cfRule>
  </conditionalFormatting>
  <conditionalFormatting sqref="J100">
    <cfRule type="expression" dxfId="3831" priority="458">
      <formula>IF(J100&lt;0, TRUE, IF(AND(J100&gt;0,X100=""),TRUE,FALSE))</formula>
    </cfRule>
  </conditionalFormatting>
  <conditionalFormatting sqref="J101">
    <cfRule type="expression" dxfId="3830" priority="457">
      <formula>IF(J101&lt;0, TRUE, IF(AND(J101&gt;0,X101=""),TRUE,FALSE))</formula>
    </cfRule>
  </conditionalFormatting>
  <conditionalFormatting sqref="J102">
    <cfRule type="expression" dxfId="3829" priority="456">
      <formula>IF(J102&lt;0, TRUE, IF(AND(J102&gt;0,X102=""),TRUE,FALSE))</formula>
    </cfRule>
  </conditionalFormatting>
  <conditionalFormatting sqref="J103">
    <cfRule type="expression" dxfId="3828" priority="455">
      <formula>IF(J103&lt;0, TRUE, IF(AND(J103&gt;0,X103=""),TRUE,FALSE))</formula>
    </cfRule>
  </conditionalFormatting>
  <conditionalFormatting sqref="J104">
    <cfRule type="expression" dxfId="3827" priority="454">
      <formula>IF(J104&lt;0, TRUE, IF(AND(J104&gt;0,X104=""),TRUE,FALSE))</formula>
    </cfRule>
  </conditionalFormatting>
  <conditionalFormatting sqref="J105">
    <cfRule type="expression" dxfId="3826" priority="453">
      <formula>IF(J105&lt;0, TRUE, IF(AND(J105&gt;0,X105=""),TRUE,FALSE))</formula>
    </cfRule>
  </conditionalFormatting>
  <conditionalFormatting sqref="J106">
    <cfRule type="expression" dxfId="3825" priority="452">
      <formula>IF(J106&lt;0, TRUE, IF(AND(J106&gt;0,X106=""),TRUE,FALSE))</formula>
    </cfRule>
  </conditionalFormatting>
  <conditionalFormatting sqref="J107">
    <cfRule type="expression" dxfId="3824" priority="451">
      <formula>IF(J107&lt;0, TRUE, IF(AND(J107&gt;0,X107=""),TRUE,FALSE))</formula>
    </cfRule>
  </conditionalFormatting>
  <conditionalFormatting sqref="J108">
    <cfRule type="expression" dxfId="3823" priority="450">
      <formula>IF(J108&lt;0, TRUE, IF(AND(J108&gt;0,X108=""),TRUE,FALSE))</formula>
    </cfRule>
  </conditionalFormatting>
  <conditionalFormatting sqref="J109">
    <cfRule type="expression" dxfId="3822" priority="449">
      <formula>IF(J109&lt;0, TRUE, IF(AND(J109&gt;0,X109=""),TRUE,FALSE))</formula>
    </cfRule>
  </conditionalFormatting>
  <conditionalFormatting sqref="J110">
    <cfRule type="expression" dxfId="3821" priority="448">
      <formula>IF(J110&lt;0, TRUE, IF(AND(J110&gt;0,X110=""),TRUE,FALSE))</formula>
    </cfRule>
  </conditionalFormatting>
  <conditionalFormatting sqref="J111">
    <cfRule type="expression" dxfId="3820" priority="447">
      <formula>IF(J111&lt;0, TRUE, IF(AND(J111&gt;0,X111=""),TRUE,FALSE))</formula>
    </cfRule>
  </conditionalFormatting>
  <conditionalFormatting sqref="J112">
    <cfRule type="expression" dxfId="3819" priority="446">
      <formula>IF(J112&lt;0, TRUE, IF(AND(J112&gt;0,X112=""),TRUE,FALSE))</formula>
    </cfRule>
  </conditionalFormatting>
  <conditionalFormatting sqref="L99">
    <cfRule type="expression" dxfId="3818" priority="444">
      <formula>IF(L99&lt;0, TRUE, IF(AND(L99&gt;0,Z99=""),TRUE,FALSE))</formula>
    </cfRule>
  </conditionalFormatting>
  <conditionalFormatting sqref="L100">
    <cfRule type="expression" dxfId="3817" priority="443">
      <formula>IF(L100&lt;0, TRUE, IF(AND(L100&gt;0,Z100=""),TRUE,FALSE))</formula>
    </cfRule>
  </conditionalFormatting>
  <conditionalFormatting sqref="L101">
    <cfRule type="expression" dxfId="3816" priority="442">
      <formula>IF(L101&lt;0, TRUE, IF(AND(L101&gt;0,Z101=""),TRUE,FALSE))</formula>
    </cfRule>
  </conditionalFormatting>
  <conditionalFormatting sqref="L102">
    <cfRule type="expression" dxfId="3815" priority="441">
      <formula>IF(L102&lt;0, TRUE, IF(AND(L102&gt;0,Z102=""),TRUE,FALSE))</formula>
    </cfRule>
  </conditionalFormatting>
  <conditionalFormatting sqref="L103">
    <cfRule type="expression" dxfId="3814" priority="440">
      <formula>IF(L103&lt;0, TRUE, IF(AND(L103&gt;0,Z103=""),TRUE,FALSE))</formula>
    </cfRule>
  </conditionalFormatting>
  <conditionalFormatting sqref="L104">
    <cfRule type="expression" dxfId="3813" priority="439">
      <formula>IF(L104&lt;0, TRUE, IF(AND(L104&gt;0,Z104=""),TRUE,FALSE))</formula>
    </cfRule>
  </conditionalFormatting>
  <conditionalFormatting sqref="L105">
    <cfRule type="expression" dxfId="3812" priority="438">
      <formula>IF(L105&lt;0, TRUE, IF(AND(L105&gt;0,Z105=""),TRUE,FALSE))</formula>
    </cfRule>
  </conditionalFormatting>
  <conditionalFormatting sqref="L106">
    <cfRule type="expression" dxfId="3811" priority="437">
      <formula>IF(L106&lt;0, TRUE, IF(AND(L106&gt;0,Z106=""),TRUE,FALSE))</formula>
    </cfRule>
  </conditionalFormatting>
  <conditionalFormatting sqref="L107">
    <cfRule type="expression" dxfId="3810" priority="436">
      <formula>IF(L107&lt;0, TRUE, IF(AND(L107&gt;0,Z107=""),TRUE,FALSE))</formula>
    </cfRule>
  </conditionalFormatting>
  <conditionalFormatting sqref="L108">
    <cfRule type="expression" dxfId="3809" priority="435">
      <formula>IF(L108&lt;0, TRUE, IF(AND(L108&gt;0,Z108=""),TRUE,FALSE))</formula>
    </cfRule>
  </conditionalFormatting>
  <conditionalFormatting sqref="L109">
    <cfRule type="expression" dxfId="3808" priority="434">
      <formula>IF(L109&lt;0, TRUE, IF(AND(L109&gt;0,Z109=""),TRUE,FALSE))</formula>
    </cfRule>
  </conditionalFormatting>
  <conditionalFormatting sqref="L110">
    <cfRule type="expression" dxfId="3807" priority="433">
      <formula>IF(L110&lt;0, TRUE, IF(AND(L110&gt;0,Z110=""),TRUE,FALSE))</formula>
    </cfRule>
  </conditionalFormatting>
  <conditionalFormatting sqref="L111">
    <cfRule type="expression" dxfId="3806" priority="432">
      <formula>IF(L111&lt;0, TRUE, IF(AND(L111&gt;0,Z111=""),TRUE,FALSE))</formula>
    </cfRule>
  </conditionalFormatting>
  <conditionalFormatting sqref="L112">
    <cfRule type="expression" dxfId="3805" priority="431">
      <formula>IF(L112&lt;0, TRUE, IF(AND(L112&gt;0,Z112=""),TRUE,FALSE))</formula>
    </cfRule>
  </conditionalFormatting>
  <conditionalFormatting sqref="P99">
    <cfRule type="expression" dxfId="3804" priority="429">
      <formula>IF(P99&lt;0, TRUE, IF(AND(P99&gt;0,AD99=""),TRUE,FALSE))</formula>
    </cfRule>
  </conditionalFormatting>
  <conditionalFormatting sqref="P100">
    <cfRule type="expression" dxfId="3803" priority="428">
      <formula>IF(P100&lt;0, TRUE, IF(AND(P100&gt;0,AD100=""),TRUE,FALSE))</formula>
    </cfRule>
  </conditionalFormatting>
  <conditionalFormatting sqref="P101">
    <cfRule type="expression" dxfId="3802" priority="427">
      <formula>IF(P101&lt;0, TRUE, IF(AND(P101&gt;0,AD101=""),TRUE,FALSE))</formula>
    </cfRule>
  </conditionalFormatting>
  <conditionalFormatting sqref="P102">
    <cfRule type="expression" dxfId="3801" priority="426">
      <formula>IF(P102&lt;0, TRUE, IF(AND(P102&gt;0,AD102=""),TRUE,FALSE))</formula>
    </cfRule>
  </conditionalFormatting>
  <conditionalFormatting sqref="P103">
    <cfRule type="expression" dxfId="3800" priority="425">
      <formula>IF(P103&lt;0, TRUE, IF(AND(P103&gt;0,AD103=""),TRUE,FALSE))</formula>
    </cfRule>
  </conditionalFormatting>
  <conditionalFormatting sqref="P104">
    <cfRule type="expression" dxfId="3799" priority="424">
      <formula>IF(P104&lt;0, TRUE, IF(AND(P104&gt;0,AD104=""),TRUE,FALSE))</formula>
    </cfRule>
  </conditionalFormatting>
  <conditionalFormatting sqref="P105">
    <cfRule type="expression" dxfId="3798" priority="423">
      <formula>IF(P105&lt;0, TRUE, IF(AND(P105&gt;0,AD105=""),TRUE,FALSE))</formula>
    </cfRule>
  </conditionalFormatting>
  <conditionalFormatting sqref="P106">
    <cfRule type="expression" dxfId="3797" priority="422">
      <formula>IF(P106&lt;0, TRUE, IF(AND(P106&gt;0,AD106=""),TRUE,FALSE))</formula>
    </cfRule>
  </conditionalFormatting>
  <conditionalFormatting sqref="P107">
    <cfRule type="expression" dxfId="3796" priority="421">
      <formula>IF(P107&lt;0, TRUE, IF(AND(P107&gt;0,AD107=""),TRUE,FALSE))</formula>
    </cfRule>
  </conditionalFormatting>
  <conditionalFormatting sqref="P108">
    <cfRule type="expression" dxfId="3795" priority="420">
      <formula>IF(P108&lt;0, TRUE, IF(AND(P108&gt;0,AD108=""),TRUE,FALSE))</formula>
    </cfRule>
  </conditionalFormatting>
  <conditionalFormatting sqref="P109">
    <cfRule type="expression" dxfId="3794" priority="419">
      <formula>IF(P109&lt;0, TRUE, IF(AND(P109&gt;0,AD109=""),TRUE,FALSE))</formula>
    </cfRule>
  </conditionalFormatting>
  <conditionalFormatting sqref="P110">
    <cfRule type="expression" dxfId="3793" priority="418">
      <formula>IF(P110&lt;0, TRUE, IF(AND(P110&gt;0,AD110=""),TRUE,FALSE))</formula>
    </cfRule>
  </conditionalFormatting>
  <conditionalFormatting sqref="P111">
    <cfRule type="expression" dxfId="3792" priority="417">
      <formula>IF(P111&lt;0, TRUE, IF(AND(P111&gt;0,AD111=""),TRUE,FALSE))</formula>
    </cfRule>
  </conditionalFormatting>
  <conditionalFormatting sqref="P112">
    <cfRule type="expression" dxfId="3791" priority="416">
      <formula>IF(P112&lt;0, TRUE, IF(AND(P112&gt;0,AD112=""),TRUE,FALSE))</formula>
    </cfRule>
  </conditionalFormatting>
  <conditionalFormatting sqref="R99">
    <cfRule type="expression" dxfId="3790" priority="414">
      <formula>IF(R99&lt;0, TRUE, IF(AND(R99&gt;0,AF99=""),TRUE,FALSE))</formula>
    </cfRule>
  </conditionalFormatting>
  <conditionalFormatting sqref="R100">
    <cfRule type="expression" dxfId="3789" priority="413">
      <formula>IF(R100&lt;0, TRUE, IF(AND(R100&gt;0,AF100=""),TRUE,FALSE))</formula>
    </cfRule>
  </conditionalFormatting>
  <conditionalFormatting sqref="R101">
    <cfRule type="expression" dxfId="3788" priority="412">
      <formula>IF(R101&lt;0, TRUE, IF(AND(R101&gt;0,AF101=""),TRUE,FALSE))</formula>
    </cfRule>
  </conditionalFormatting>
  <conditionalFormatting sqref="R102">
    <cfRule type="expression" dxfId="3787" priority="411">
      <formula>IF(R102&lt;0, TRUE, IF(AND(R102&gt;0,AF102=""),TRUE,FALSE))</formula>
    </cfRule>
  </conditionalFormatting>
  <conditionalFormatting sqref="R103">
    <cfRule type="expression" dxfId="3786" priority="410">
      <formula>IF(R103&lt;0, TRUE, IF(AND(R103&gt;0,AF103=""),TRUE,FALSE))</formula>
    </cfRule>
  </conditionalFormatting>
  <conditionalFormatting sqref="R104">
    <cfRule type="expression" dxfId="3785" priority="409">
      <formula>IF(R104&lt;0, TRUE, IF(AND(R104&gt;0,AF104=""),TRUE,FALSE))</formula>
    </cfRule>
  </conditionalFormatting>
  <conditionalFormatting sqref="R105">
    <cfRule type="expression" dxfId="3784" priority="408">
      <formula>IF(R105&lt;0, TRUE, IF(AND(R105&gt;0,AF105=""),TRUE,FALSE))</formula>
    </cfRule>
  </conditionalFormatting>
  <conditionalFormatting sqref="R106">
    <cfRule type="expression" dxfId="3783" priority="407">
      <formula>IF(R106&lt;0, TRUE, IF(AND(R106&gt;0,AF106=""),TRUE,FALSE))</formula>
    </cfRule>
  </conditionalFormatting>
  <conditionalFormatting sqref="R107">
    <cfRule type="expression" dxfId="3782" priority="406">
      <formula>IF(R107&lt;0, TRUE, IF(AND(R107&gt;0,AF107=""),TRUE,FALSE))</formula>
    </cfRule>
  </conditionalFormatting>
  <conditionalFormatting sqref="R108">
    <cfRule type="expression" dxfId="3781" priority="405">
      <formula>IF(R108&lt;0, TRUE, IF(AND(R108&gt;0,AF108=""),TRUE,FALSE))</formula>
    </cfRule>
  </conditionalFormatting>
  <conditionalFormatting sqref="R109">
    <cfRule type="expression" dxfId="3780" priority="404">
      <formula>IF(R109&lt;0, TRUE, IF(AND(R109&gt;0,AF109=""),TRUE,FALSE))</formula>
    </cfRule>
  </conditionalFormatting>
  <conditionalFormatting sqref="R110">
    <cfRule type="expression" dxfId="3779" priority="403">
      <formula>IF(R110&lt;0, TRUE, IF(AND(R110&gt;0,AF110=""),TRUE,FALSE))</formula>
    </cfRule>
  </conditionalFormatting>
  <conditionalFormatting sqref="R111">
    <cfRule type="expression" dxfId="3778" priority="402">
      <formula>IF(R111&lt;0, TRUE, IF(AND(R111&gt;0,AF111=""),TRUE,FALSE))</formula>
    </cfRule>
  </conditionalFormatting>
  <conditionalFormatting sqref="R112">
    <cfRule type="expression" dxfId="3777" priority="401">
      <formula>IF(R112&lt;0, TRUE, IF(AND(R112&gt;0,AF112=""),TRUE,FALSE))</formula>
    </cfRule>
  </conditionalFormatting>
  <conditionalFormatting sqref="T99">
    <cfRule type="expression" dxfId="3776" priority="399">
      <formula>IF(T99&lt;0, TRUE, IF(AND(T99&gt;0,AH99=""),TRUE,FALSE))</formula>
    </cfRule>
  </conditionalFormatting>
  <conditionalFormatting sqref="T100">
    <cfRule type="expression" dxfId="3775" priority="398">
      <formula>IF(T100&lt;0, TRUE, IF(AND(T100&gt;0,AH100=""),TRUE,FALSE))</formula>
    </cfRule>
  </conditionalFormatting>
  <conditionalFormatting sqref="T101">
    <cfRule type="expression" dxfId="3774" priority="397">
      <formula>IF(T101&lt;0, TRUE, IF(AND(T101&gt;0,AH101=""),TRUE,FALSE))</formula>
    </cfRule>
  </conditionalFormatting>
  <conditionalFormatting sqref="T102">
    <cfRule type="expression" dxfId="3773" priority="396">
      <formula>IF(T102&lt;0, TRUE, IF(AND(T102&gt;0,AH102=""),TRUE,FALSE))</formula>
    </cfRule>
  </conditionalFormatting>
  <conditionalFormatting sqref="T103">
    <cfRule type="expression" dxfId="3772" priority="395">
      <formula>IF(T103&lt;0, TRUE, IF(AND(T103&gt;0,AH103=""),TRUE,FALSE))</formula>
    </cfRule>
  </conditionalFormatting>
  <conditionalFormatting sqref="T104">
    <cfRule type="expression" dxfId="3771" priority="394">
      <formula>IF(T104&lt;0, TRUE, IF(AND(T104&gt;0,AH104=""),TRUE,FALSE))</formula>
    </cfRule>
  </conditionalFormatting>
  <conditionalFormatting sqref="T105">
    <cfRule type="expression" dxfId="3770" priority="393">
      <formula>IF(T105&lt;0, TRUE, IF(AND(T105&gt;0,AH105=""),TRUE,FALSE))</formula>
    </cfRule>
  </conditionalFormatting>
  <conditionalFormatting sqref="T106">
    <cfRule type="expression" dxfId="3769" priority="392">
      <formula>IF(T106&lt;0, TRUE, IF(AND(T106&gt;0,AH106=""),TRUE,FALSE))</formula>
    </cfRule>
  </conditionalFormatting>
  <conditionalFormatting sqref="T107">
    <cfRule type="expression" dxfId="3768" priority="391">
      <formula>IF(T107&lt;0, TRUE, IF(AND(T107&gt;0,AH107=""),TRUE,FALSE))</formula>
    </cfRule>
  </conditionalFormatting>
  <conditionalFormatting sqref="T108">
    <cfRule type="expression" dxfId="3767" priority="390">
      <formula>IF(T108&lt;0, TRUE, IF(AND(T108&gt;0,AH108=""),TRUE,FALSE))</formula>
    </cfRule>
  </conditionalFormatting>
  <conditionalFormatting sqref="T109">
    <cfRule type="expression" dxfId="3766" priority="389">
      <formula>IF(T109&lt;0, TRUE, IF(AND(T109&gt;0,AH109=""),TRUE,FALSE))</formula>
    </cfRule>
  </conditionalFormatting>
  <conditionalFormatting sqref="T110">
    <cfRule type="expression" dxfId="3765" priority="388">
      <formula>IF(T110&lt;0, TRUE, IF(AND(T110&gt;0,AH110=""),TRUE,FALSE))</formula>
    </cfRule>
  </conditionalFormatting>
  <conditionalFormatting sqref="T111">
    <cfRule type="expression" dxfId="3764" priority="387">
      <formula>IF(T111&lt;0, TRUE, IF(AND(T111&gt;0,AH111=""),TRUE,FALSE))</formula>
    </cfRule>
  </conditionalFormatting>
  <conditionalFormatting sqref="T112">
    <cfRule type="expression" dxfId="3763" priority="386">
      <formula>IF(T112&lt;0, TRUE, IF(AND(T112&gt;0,AH112=""),TRUE,FALSE))</formula>
    </cfRule>
  </conditionalFormatting>
  <conditionalFormatting sqref="H113">
    <cfRule type="expression" dxfId="3762" priority="384">
      <formula>IF(H113&lt;0, TRUE, IF(AND(H113&gt;0,V113=""),TRUE,FALSE))</formula>
    </cfRule>
  </conditionalFormatting>
  <conditionalFormatting sqref="J113">
    <cfRule type="expression" dxfId="3761" priority="383">
      <formula>IF(J113&lt;0, TRUE, IF(AND(J113&gt;0,X113=""),TRUE,FALSE))</formula>
    </cfRule>
  </conditionalFormatting>
  <conditionalFormatting sqref="L113">
    <cfRule type="expression" dxfId="3760" priority="382">
      <formula>IF(L113&lt;0, TRUE, IF(AND(L113&gt;0,Z113=""),TRUE,FALSE))</formula>
    </cfRule>
  </conditionalFormatting>
  <conditionalFormatting sqref="P113">
    <cfRule type="expression" dxfId="3759" priority="381">
      <formula>IF(P113&lt;0, TRUE, IF(AND(P113&gt;0,AD113=""),TRUE,FALSE))</formula>
    </cfRule>
  </conditionalFormatting>
  <conditionalFormatting sqref="R113">
    <cfRule type="expression" dxfId="3758" priority="380">
      <formula>IF(R113&lt;0, TRUE, IF(AND(R113&gt;0,AF113=""),TRUE,FALSE))</formula>
    </cfRule>
  </conditionalFormatting>
  <conditionalFormatting sqref="T113">
    <cfRule type="expression" dxfId="3757" priority="379">
      <formula>IF(T113&lt;0, TRUE, IF(AND(T113&gt;0,AH113=""),TRUE,FALSE))</formula>
    </cfRule>
  </conditionalFormatting>
  <conditionalFormatting sqref="H118">
    <cfRule type="expression" dxfId="3756" priority="378">
      <formula>IF(H118&lt;0, TRUE, IF(AND(H118&gt;0,V118=""),TRUE,FALSE))</formula>
    </cfRule>
  </conditionalFormatting>
  <conditionalFormatting sqref="H119">
    <cfRule type="expression" dxfId="3755" priority="377">
      <formula>IF(H119&lt;0, TRUE, IF(AND(H119&gt;0,V119=""),TRUE,FALSE))</formula>
    </cfRule>
  </conditionalFormatting>
  <conditionalFormatting sqref="H120">
    <cfRule type="expression" dxfId="3754" priority="376">
      <formula>IF(H120&lt;0, TRUE, IF(AND(H120&gt;0,V120=""),TRUE,FALSE))</formula>
    </cfRule>
  </conditionalFormatting>
  <conditionalFormatting sqref="H121">
    <cfRule type="expression" dxfId="3753" priority="375">
      <formula>IF(H121&lt;0, TRUE, IF(AND(H121&gt;0,V121=""),TRUE,FALSE))</formula>
    </cfRule>
  </conditionalFormatting>
  <conditionalFormatting sqref="H122">
    <cfRule type="expression" dxfId="3752" priority="374">
      <formula>IF(H122&lt;0, TRUE, IF(AND(H122&gt;0,V122=""),TRUE,FALSE))</formula>
    </cfRule>
  </conditionalFormatting>
  <conditionalFormatting sqref="H123">
    <cfRule type="expression" dxfId="3751" priority="373">
      <formula>IF(H123&lt;0, TRUE, IF(AND(H123&gt;0,V123=""),TRUE,FALSE))</formula>
    </cfRule>
  </conditionalFormatting>
  <conditionalFormatting sqref="H124">
    <cfRule type="expression" dxfId="3750" priority="372">
      <formula>IF(H124&lt;0, TRUE, IF(AND(H124&gt;0,V124=""),TRUE,FALSE))</formula>
    </cfRule>
  </conditionalFormatting>
  <conditionalFormatting sqref="H125">
    <cfRule type="expression" dxfId="3749" priority="371">
      <formula>IF(H125&lt;0, TRUE, IF(AND(H125&gt;0,V125=""),TRUE,FALSE))</formula>
    </cfRule>
  </conditionalFormatting>
  <conditionalFormatting sqref="H126">
    <cfRule type="expression" dxfId="3748" priority="370">
      <formula>IF(H126&lt;0, TRUE, IF(AND(H126&gt;0,V126=""),TRUE,FALSE))</formula>
    </cfRule>
  </conditionalFormatting>
  <conditionalFormatting sqref="H127">
    <cfRule type="expression" dxfId="3747" priority="369">
      <formula>IF(H127&lt;0, TRUE, IF(AND(H127&gt;0,V127=""),TRUE,FALSE))</formula>
    </cfRule>
  </conditionalFormatting>
  <conditionalFormatting sqref="H128">
    <cfRule type="expression" dxfId="3746" priority="368">
      <formula>IF(H128&lt;0, TRUE, IF(AND(H128&gt;0,V128=""),TRUE,FALSE))</formula>
    </cfRule>
  </conditionalFormatting>
  <conditionalFormatting sqref="H129">
    <cfRule type="expression" dxfId="3745" priority="367">
      <formula>IF(H129&lt;0, TRUE, IF(AND(H129&gt;0,V129=""),TRUE,FALSE))</formula>
    </cfRule>
  </conditionalFormatting>
  <conditionalFormatting sqref="H130">
    <cfRule type="expression" dxfId="3744" priority="366">
      <formula>IF(H130&lt;0, TRUE, IF(AND(H130&gt;0,V130=""),TRUE,FALSE))</formula>
    </cfRule>
  </conditionalFormatting>
  <conditionalFormatting sqref="H131">
    <cfRule type="expression" dxfId="3743" priority="365">
      <formula>IF(H131&lt;0, TRUE, IF(AND(H131&gt;0,V131=""),TRUE,FALSE))</formula>
    </cfRule>
  </conditionalFormatting>
  <conditionalFormatting sqref="J118">
    <cfRule type="expression" dxfId="3742" priority="364">
      <formula>IF(J118&lt;0, TRUE, IF(AND(J118&gt;0,X118=""),TRUE,FALSE))</formula>
    </cfRule>
  </conditionalFormatting>
  <conditionalFormatting sqref="J119">
    <cfRule type="expression" dxfId="3741" priority="363">
      <formula>IF(J119&lt;0, TRUE, IF(AND(J119&gt;0,X119=""),TRUE,FALSE))</formula>
    </cfRule>
  </conditionalFormatting>
  <conditionalFormatting sqref="J120">
    <cfRule type="expression" dxfId="3740" priority="362">
      <formula>IF(J120&lt;0, TRUE, IF(AND(J120&gt;0,X120=""),TRUE,FALSE))</formula>
    </cfRule>
  </conditionalFormatting>
  <conditionalFormatting sqref="J121">
    <cfRule type="expression" dxfId="3739" priority="361">
      <formula>IF(J121&lt;0, TRUE, IF(AND(J121&gt;0,X121=""),TRUE,FALSE))</formula>
    </cfRule>
  </conditionalFormatting>
  <conditionalFormatting sqref="J122">
    <cfRule type="expression" dxfId="3738" priority="360">
      <formula>IF(J122&lt;0, TRUE, IF(AND(J122&gt;0,X122=""),TRUE,FALSE))</formula>
    </cfRule>
  </conditionalFormatting>
  <conditionalFormatting sqref="J123">
    <cfRule type="expression" dxfId="3737" priority="359">
      <formula>IF(J123&lt;0, TRUE, IF(AND(J123&gt;0,X123=""),TRUE,FALSE))</formula>
    </cfRule>
  </conditionalFormatting>
  <conditionalFormatting sqref="J124">
    <cfRule type="expression" dxfId="3736" priority="358">
      <formula>IF(J124&lt;0, TRUE, IF(AND(J124&gt;0,X124=""),TRUE,FALSE))</formula>
    </cfRule>
  </conditionalFormatting>
  <conditionalFormatting sqref="J125">
    <cfRule type="expression" dxfId="3735" priority="357">
      <formula>IF(J125&lt;0, TRUE, IF(AND(J125&gt;0,X125=""),TRUE,FALSE))</formula>
    </cfRule>
  </conditionalFormatting>
  <conditionalFormatting sqref="J126">
    <cfRule type="expression" dxfId="3734" priority="356">
      <formula>IF(J126&lt;0, TRUE, IF(AND(J126&gt;0,X126=""),TRUE,FALSE))</formula>
    </cfRule>
  </conditionalFormatting>
  <conditionalFormatting sqref="J127">
    <cfRule type="expression" dxfId="3733" priority="355">
      <formula>IF(J127&lt;0, TRUE, IF(AND(J127&gt;0,X127=""),TRUE,FALSE))</formula>
    </cfRule>
  </conditionalFormatting>
  <conditionalFormatting sqref="J128">
    <cfRule type="expression" dxfId="3732" priority="354">
      <formula>IF(J128&lt;0, TRUE, IF(AND(J128&gt;0,X128=""),TRUE,FALSE))</formula>
    </cfRule>
  </conditionalFormatting>
  <conditionalFormatting sqref="J129">
    <cfRule type="expression" dxfId="3731" priority="353">
      <formula>IF(J129&lt;0, TRUE, IF(AND(J129&gt;0,X129=""),TRUE,FALSE))</formula>
    </cfRule>
  </conditionalFormatting>
  <conditionalFormatting sqref="J130">
    <cfRule type="expression" dxfId="3730" priority="352">
      <formula>IF(J130&lt;0, TRUE, IF(AND(J130&gt;0,X130=""),TRUE,FALSE))</formula>
    </cfRule>
  </conditionalFormatting>
  <conditionalFormatting sqref="J131">
    <cfRule type="expression" dxfId="3729" priority="351">
      <formula>IF(J131&lt;0, TRUE, IF(AND(J131&gt;0,X131=""),TRUE,FALSE))</formula>
    </cfRule>
  </conditionalFormatting>
  <conditionalFormatting sqref="L118">
    <cfRule type="expression" dxfId="3728" priority="350">
      <formula>IF(L118&lt;0, TRUE, IF(AND(L118&gt;0,Z118=""),TRUE,FALSE))</formula>
    </cfRule>
  </conditionalFormatting>
  <conditionalFormatting sqref="L119">
    <cfRule type="expression" dxfId="3727" priority="349">
      <formula>IF(L119&lt;0, TRUE, IF(AND(L119&gt;0,Z119=""),TRUE,FALSE))</formula>
    </cfRule>
  </conditionalFormatting>
  <conditionalFormatting sqref="L120">
    <cfRule type="expression" dxfId="3726" priority="348">
      <formula>IF(L120&lt;0, TRUE, IF(AND(L120&gt;0,Z120=""),TRUE,FALSE))</formula>
    </cfRule>
  </conditionalFormatting>
  <conditionalFormatting sqref="L121">
    <cfRule type="expression" dxfId="3725" priority="347">
      <formula>IF(L121&lt;0, TRUE, IF(AND(L121&gt;0,Z121=""),TRUE,FALSE))</formula>
    </cfRule>
  </conditionalFormatting>
  <conditionalFormatting sqref="L122">
    <cfRule type="expression" dxfId="3724" priority="346">
      <formula>IF(L122&lt;0, TRUE, IF(AND(L122&gt;0,Z122=""),TRUE,FALSE))</formula>
    </cfRule>
  </conditionalFormatting>
  <conditionalFormatting sqref="L123">
    <cfRule type="expression" dxfId="3723" priority="345">
      <formula>IF(L123&lt;0, TRUE, IF(AND(L123&gt;0,Z123=""),TRUE,FALSE))</formula>
    </cfRule>
  </conditionalFormatting>
  <conditionalFormatting sqref="L124">
    <cfRule type="expression" dxfId="3722" priority="344">
      <formula>IF(L124&lt;0, TRUE, IF(AND(L124&gt;0,Z124=""),TRUE,FALSE))</formula>
    </cfRule>
  </conditionalFormatting>
  <conditionalFormatting sqref="L125">
    <cfRule type="expression" dxfId="3721" priority="343">
      <formula>IF(L125&lt;0, TRUE, IF(AND(L125&gt;0,Z125=""),TRUE,FALSE))</formula>
    </cfRule>
  </conditionalFormatting>
  <conditionalFormatting sqref="L126">
    <cfRule type="expression" dxfId="3720" priority="342">
      <formula>IF(L126&lt;0, TRUE, IF(AND(L126&gt;0,Z126=""),TRUE,FALSE))</formula>
    </cfRule>
  </conditionalFormatting>
  <conditionalFormatting sqref="L127">
    <cfRule type="expression" dxfId="3719" priority="341">
      <formula>IF(L127&lt;0, TRUE, IF(AND(L127&gt;0,Z127=""),TRUE,FALSE))</formula>
    </cfRule>
  </conditionalFormatting>
  <conditionalFormatting sqref="L128">
    <cfRule type="expression" dxfId="3718" priority="340">
      <formula>IF(L128&lt;0, TRUE, IF(AND(L128&gt;0,Z128=""),TRUE,FALSE))</formula>
    </cfRule>
  </conditionalFormatting>
  <conditionalFormatting sqref="L129">
    <cfRule type="expression" dxfId="3717" priority="339">
      <formula>IF(L129&lt;0, TRUE, IF(AND(L129&gt;0,Z129=""),TRUE,FALSE))</formula>
    </cfRule>
  </conditionalFormatting>
  <conditionalFormatting sqref="L130">
    <cfRule type="expression" dxfId="3716" priority="338">
      <formula>IF(L130&lt;0, TRUE, IF(AND(L130&gt;0,Z130=""),TRUE,FALSE))</formula>
    </cfRule>
  </conditionalFormatting>
  <conditionalFormatting sqref="L131">
    <cfRule type="expression" dxfId="3715" priority="337">
      <formula>IF(L131&lt;0, TRUE, IF(AND(L131&gt;0,Z131=""),TRUE,FALSE))</formula>
    </cfRule>
  </conditionalFormatting>
  <conditionalFormatting sqref="P118">
    <cfRule type="expression" dxfId="3714" priority="336">
      <formula>IF(P118&lt;0, TRUE, IF(AND(P118&gt;0,AD118=""),TRUE,FALSE))</formula>
    </cfRule>
  </conditionalFormatting>
  <conditionalFormatting sqref="P119">
    <cfRule type="expression" dxfId="3713" priority="335">
      <formula>IF(P119&lt;0, TRUE, IF(AND(P119&gt;0,AD119=""),TRUE,FALSE))</formula>
    </cfRule>
  </conditionalFormatting>
  <conditionalFormatting sqref="P120">
    <cfRule type="expression" dxfId="3712" priority="334">
      <formula>IF(P120&lt;0, TRUE, IF(AND(P120&gt;0,AD120=""),TRUE,FALSE))</formula>
    </cfRule>
  </conditionalFormatting>
  <conditionalFormatting sqref="P121">
    <cfRule type="expression" dxfId="3711" priority="333">
      <formula>IF(P121&lt;0, TRUE, IF(AND(P121&gt;0,AD121=""),TRUE,FALSE))</formula>
    </cfRule>
  </conditionalFormatting>
  <conditionalFormatting sqref="P122">
    <cfRule type="expression" dxfId="3710" priority="332">
      <formula>IF(P122&lt;0, TRUE, IF(AND(P122&gt;0,AD122=""),TRUE,FALSE))</formula>
    </cfRule>
  </conditionalFormatting>
  <conditionalFormatting sqref="P123">
    <cfRule type="expression" dxfId="3709" priority="331">
      <formula>IF(P123&lt;0, TRUE, IF(AND(P123&gt;0,AD123=""),TRUE,FALSE))</formula>
    </cfRule>
  </conditionalFormatting>
  <conditionalFormatting sqref="P124">
    <cfRule type="expression" dxfId="3708" priority="330">
      <formula>IF(P124&lt;0, TRUE, IF(AND(P124&gt;0,AD124=""),TRUE,FALSE))</formula>
    </cfRule>
  </conditionalFormatting>
  <conditionalFormatting sqref="P125">
    <cfRule type="expression" dxfId="3707" priority="329">
      <formula>IF(P125&lt;0, TRUE, IF(AND(P125&gt;0,AD125=""),TRUE,FALSE))</formula>
    </cfRule>
  </conditionalFormatting>
  <conditionalFormatting sqref="P126">
    <cfRule type="expression" dxfId="3706" priority="328">
      <formula>IF(P126&lt;0, TRUE, IF(AND(P126&gt;0,AD126=""),TRUE,FALSE))</formula>
    </cfRule>
  </conditionalFormatting>
  <conditionalFormatting sqref="P127">
    <cfRule type="expression" dxfId="3705" priority="327">
      <formula>IF(P127&lt;0, TRUE, IF(AND(P127&gt;0,AD127=""),TRUE,FALSE))</formula>
    </cfRule>
  </conditionalFormatting>
  <conditionalFormatting sqref="P128">
    <cfRule type="expression" dxfId="3704" priority="326">
      <formula>IF(P128&lt;0, TRUE, IF(AND(P128&gt;0,AD128=""),TRUE,FALSE))</formula>
    </cfRule>
  </conditionalFormatting>
  <conditionalFormatting sqref="P129">
    <cfRule type="expression" dxfId="3703" priority="325">
      <formula>IF(P129&lt;0, TRUE, IF(AND(P129&gt;0,AD129=""),TRUE,FALSE))</formula>
    </cfRule>
  </conditionalFormatting>
  <conditionalFormatting sqref="P130">
    <cfRule type="expression" dxfId="3702" priority="324">
      <formula>IF(P130&lt;0, TRUE, IF(AND(P130&gt;0,AD130=""),TRUE,FALSE))</formula>
    </cfRule>
  </conditionalFormatting>
  <conditionalFormatting sqref="P131">
    <cfRule type="expression" dxfId="3701" priority="323">
      <formula>IF(P131&lt;0, TRUE, IF(AND(P131&gt;0,AD131=""),TRUE,FALSE))</formula>
    </cfRule>
  </conditionalFormatting>
  <conditionalFormatting sqref="R118">
    <cfRule type="expression" dxfId="3700" priority="322">
      <formula>IF(R118&lt;0, TRUE, IF(AND(R118&gt;0,AF118=""),TRUE,FALSE))</formula>
    </cfRule>
  </conditionalFormatting>
  <conditionalFormatting sqref="R119">
    <cfRule type="expression" dxfId="3699" priority="321">
      <formula>IF(R119&lt;0, TRUE, IF(AND(R119&gt;0,AF119=""),TRUE,FALSE))</formula>
    </cfRule>
  </conditionalFormatting>
  <conditionalFormatting sqref="R120">
    <cfRule type="expression" dxfId="3698" priority="320">
      <formula>IF(R120&lt;0, TRUE, IF(AND(R120&gt;0,AF120=""),TRUE,FALSE))</formula>
    </cfRule>
  </conditionalFormatting>
  <conditionalFormatting sqref="R121">
    <cfRule type="expression" dxfId="3697" priority="319">
      <formula>IF(R121&lt;0, TRUE, IF(AND(R121&gt;0,AF121=""),TRUE,FALSE))</formula>
    </cfRule>
  </conditionalFormatting>
  <conditionalFormatting sqref="R122">
    <cfRule type="expression" dxfId="3696" priority="318">
      <formula>IF(R122&lt;0, TRUE, IF(AND(R122&gt;0,AF122=""),TRUE,FALSE))</formula>
    </cfRule>
  </conditionalFormatting>
  <conditionalFormatting sqref="R123">
    <cfRule type="expression" dxfId="3695" priority="317">
      <formula>IF(R123&lt;0, TRUE, IF(AND(R123&gt;0,AF123=""),TRUE,FALSE))</formula>
    </cfRule>
  </conditionalFormatting>
  <conditionalFormatting sqref="R124">
    <cfRule type="expression" dxfId="3694" priority="316">
      <formula>IF(R124&lt;0, TRUE, IF(AND(R124&gt;0,AF124=""),TRUE,FALSE))</formula>
    </cfRule>
  </conditionalFormatting>
  <conditionalFormatting sqref="R125">
    <cfRule type="expression" dxfId="3693" priority="315">
      <formula>IF(R125&lt;0, TRUE, IF(AND(R125&gt;0,AF125=""),TRUE,FALSE))</formula>
    </cfRule>
  </conditionalFormatting>
  <conditionalFormatting sqref="R126">
    <cfRule type="expression" dxfId="3692" priority="314">
      <formula>IF(R126&lt;0, TRUE, IF(AND(R126&gt;0,AF126=""),TRUE,FALSE))</formula>
    </cfRule>
  </conditionalFormatting>
  <conditionalFormatting sqref="R127">
    <cfRule type="expression" dxfId="3691" priority="313">
      <formula>IF(R127&lt;0, TRUE, IF(AND(R127&gt;0,AF127=""),TRUE,FALSE))</formula>
    </cfRule>
  </conditionalFormatting>
  <conditionalFormatting sqref="R128">
    <cfRule type="expression" dxfId="3690" priority="312">
      <formula>IF(R128&lt;0, TRUE, IF(AND(R128&gt;0,AF128=""),TRUE,FALSE))</formula>
    </cfRule>
  </conditionalFormatting>
  <conditionalFormatting sqref="R129">
    <cfRule type="expression" dxfId="3689" priority="311">
      <formula>IF(R129&lt;0, TRUE, IF(AND(R129&gt;0,AF129=""),TRUE,FALSE))</formula>
    </cfRule>
  </conditionalFormatting>
  <conditionalFormatting sqref="R130">
    <cfRule type="expression" dxfId="3688" priority="310">
      <formula>IF(R130&lt;0, TRUE, IF(AND(R130&gt;0,AF130=""),TRUE,FALSE))</formula>
    </cfRule>
  </conditionalFormatting>
  <conditionalFormatting sqref="R131">
    <cfRule type="expression" dxfId="3687" priority="309">
      <formula>IF(R131&lt;0, TRUE, IF(AND(R131&gt;0,AF131=""),TRUE,FALSE))</formula>
    </cfRule>
  </conditionalFormatting>
  <conditionalFormatting sqref="T118">
    <cfRule type="expression" dxfId="3686" priority="308">
      <formula>IF(T118&lt;0, TRUE, IF(AND(T118&gt;0,AH118=""),TRUE,FALSE))</formula>
    </cfRule>
  </conditionalFormatting>
  <conditionalFormatting sqref="T119">
    <cfRule type="expression" dxfId="3685" priority="307">
      <formula>IF(T119&lt;0, TRUE, IF(AND(T119&gt;0,AH119=""),TRUE,FALSE))</formula>
    </cfRule>
  </conditionalFormatting>
  <conditionalFormatting sqref="T120">
    <cfRule type="expression" dxfId="3684" priority="306">
      <formula>IF(T120&lt;0, TRUE, IF(AND(T120&gt;0,AH120=""),TRUE,FALSE))</formula>
    </cfRule>
  </conditionalFormatting>
  <conditionalFormatting sqref="T121">
    <cfRule type="expression" dxfId="3683" priority="305">
      <formula>IF(T121&lt;0, TRUE, IF(AND(T121&gt;0,AH121=""),TRUE,FALSE))</formula>
    </cfRule>
  </conditionalFormatting>
  <conditionalFormatting sqref="T122">
    <cfRule type="expression" dxfId="3682" priority="304">
      <formula>IF(T122&lt;0, TRUE, IF(AND(T122&gt;0,AH122=""),TRUE,FALSE))</formula>
    </cfRule>
  </conditionalFormatting>
  <conditionalFormatting sqref="T123">
    <cfRule type="expression" dxfId="3681" priority="303">
      <formula>IF(T123&lt;0, TRUE, IF(AND(T123&gt;0,AH123=""),TRUE,FALSE))</formula>
    </cfRule>
  </conditionalFormatting>
  <conditionalFormatting sqref="T124">
    <cfRule type="expression" dxfId="3680" priority="302">
      <formula>IF(T124&lt;0, TRUE, IF(AND(T124&gt;0,AH124=""),TRUE,FALSE))</formula>
    </cfRule>
  </conditionalFormatting>
  <conditionalFormatting sqref="T125">
    <cfRule type="expression" dxfId="3679" priority="301">
      <formula>IF(T125&lt;0, TRUE, IF(AND(T125&gt;0,AH125=""),TRUE,FALSE))</formula>
    </cfRule>
  </conditionalFormatting>
  <conditionalFormatting sqref="T126">
    <cfRule type="expression" dxfId="3678" priority="300">
      <formula>IF(T126&lt;0, TRUE, IF(AND(T126&gt;0,AH126=""),TRUE,FALSE))</formula>
    </cfRule>
  </conditionalFormatting>
  <conditionalFormatting sqref="T127">
    <cfRule type="expression" dxfId="3677" priority="299">
      <formula>IF(T127&lt;0, TRUE, IF(AND(T127&gt;0,AH127=""),TRUE,FALSE))</formula>
    </cfRule>
  </conditionalFormatting>
  <conditionalFormatting sqref="T128">
    <cfRule type="expression" dxfId="3676" priority="298">
      <formula>IF(T128&lt;0, TRUE, IF(AND(T128&gt;0,AH128=""),TRUE,FALSE))</formula>
    </cfRule>
  </conditionalFormatting>
  <conditionalFormatting sqref="T129">
    <cfRule type="expression" dxfId="3675" priority="297">
      <formula>IF(T129&lt;0, TRUE, IF(AND(T129&gt;0,AH129=""),TRUE,FALSE))</formula>
    </cfRule>
  </conditionalFormatting>
  <conditionalFormatting sqref="T130">
    <cfRule type="expression" dxfId="3674" priority="296">
      <formula>IF(T130&lt;0, TRUE, IF(AND(T130&gt;0,AH130=""),TRUE,FALSE))</formula>
    </cfRule>
  </conditionalFormatting>
  <conditionalFormatting sqref="T131">
    <cfRule type="expression" dxfId="3673" priority="295">
      <formula>IF(T131&lt;0, TRUE, IF(AND(T131&gt;0,AH131=""),TRUE,FALSE))</formula>
    </cfRule>
  </conditionalFormatting>
  <conditionalFormatting sqref="H132">
    <cfRule type="expression" dxfId="3672" priority="294">
      <formula>IF(H132&lt;0, TRUE, IF(AND(H132&gt;0,V132=""),TRUE,FALSE))</formula>
    </cfRule>
  </conditionalFormatting>
  <conditionalFormatting sqref="J132">
    <cfRule type="expression" dxfId="3671" priority="293">
      <formula>IF(J132&lt;0, TRUE, IF(AND(J132&gt;0,X132=""),TRUE,FALSE))</formula>
    </cfRule>
  </conditionalFormatting>
  <conditionalFormatting sqref="L132">
    <cfRule type="expression" dxfId="3670" priority="292">
      <formula>IF(L132&lt;0, TRUE, IF(AND(L132&gt;0,Z132=""),TRUE,FALSE))</formula>
    </cfRule>
  </conditionalFormatting>
  <conditionalFormatting sqref="P132">
    <cfRule type="expression" dxfId="3669" priority="291">
      <formula>IF(P132&lt;0, TRUE, IF(AND(P132&gt;0,AD132=""),TRUE,FALSE))</formula>
    </cfRule>
  </conditionalFormatting>
  <conditionalFormatting sqref="R132">
    <cfRule type="expression" dxfId="3668" priority="290">
      <formula>IF(R132&lt;0, TRUE, IF(AND(R132&gt;0,AF132=""),TRUE,FALSE))</formula>
    </cfRule>
  </conditionalFormatting>
  <conditionalFormatting sqref="T132">
    <cfRule type="expression" dxfId="3667" priority="289">
      <formula>IF(T132&lt;0, TRUE, IF(AND(T132&gt;0,AH132=""),TRUE,FALSE))</formula>
    </cfRule>
  </conditionalFormatting>
  <conditionalFormatting sqref="H137">
    <cfRule type="expression" dxfId="3666" priority="228">
      <formula>IF(H137&lt;0, TRUE, IF(AND(H137&gt;0,V137=""),TRUE,FALSE))</formula>
    </cfRule>
  </conditionalFormatting>
  <conditionalFormatting sqref="H138">
    <cfRule type="expression" dxfId="3665" priority="227">
      <formula>IF(H138&lt;0, TRUE, IF(AND(H138&gt;0,V138=""),TRUE,FALSE))</formula>
    </cfRule>
  </conditionalFormatting>
  <conditionalFormatting sqref="H139">
    <cfRule type="expression" dxfId="3664" priority="226">
      <formula>IF(H139&lt;0, TRUE, IF(AND(H139&gt;0,V139=""),TRUE,FALSE))</formula>
    </cfRule>
  </conditionalFormatting>
  <conditionalFormatting sqref="H140">
    <cfRule type="expression" dxfId="3663" priority="225">
      <formula>IF(H140&lt;0, TRUE, IF(AND(H140&gt;0,V140=""),TRUE,FALSE))</formula>
    </cfRule>
  </conditionalFormatting>
  <conditionalFormatting sqref="H141">
    <cfRule type="expression" dxfId="3662" priority="224">
      <formula>IF(H141&lt;0, TRUE, IF(AND(H141&gt;0,V141=""),TRUE,FALSE))</formula>
    </cfRule>
  </conditionalFormatting>
  <conditionalFormatting sqref="J137">
    <cfRule type="expression" dxfId="3661" priority="223">
      <formula>IF(J137&lt;0, TRUE, IF(AND(J137&gt;0,X137=""),TRUE,FALSE))</formula>
    </cfRule>
  </conditionalFormatting>
  <conditionalFormatting sqref="J138">
    <cfRule type="expression" dxfId="3660" priority="222">
      <formula>IF(J138&lt;0, TRUE, IF(AND(J138&gt;0,X138=""),TRUE,FALSE))</formula>
    </cfRule>
  </conditionalFormatting>
  <conditionalFormatting sqref="J139">
    <cfRule type="expression" dxfId="3659" priority="221">
      <formula>IF(J139&lt;0, TRUE, IF(AND(J139&gt;0,X139=""),TRUE,FALSE))</formula>
    </cfRule>
  </conditionalFormatting>
  <conditionalFormatting sqref="J140">
    <cfRule type="expression" dxfId="3658" priority="220">
      <formula>IF(J140&lt;0, TRUE, IF(AND(J140&gt;0,X140=""),TRUE,FALSE))</formula>
    </cfRule>
  </conditionalFormatting>
  <conditionalFormatting sqref="J141">
    <cfRule type="expression" dxfId="3657" priority="219">
      <formula>IF(J141&lt;0, TRUE, IF(AND(J141&gt;0,X141=""),TRUE,FALSE))</formula>
    </cfRule>
  </conditionalFormatting>
  <conditionalFormatting sqref="L137">
    <cfRule type="expression" dxfId="3656" priority="218">
      <formula>IF(L137&lt;0, TRUE, IF(AND(L137&gt;0,Z137=""),TRUE,FALSE))</formula>
    </cfRule>
  </conditionalFormatting>
  <conditionalFormatting sqref="L138">
    <cfRule type="expression" dxfId="3655" priority="217">
      <formula>IF(L138&lt;0, TRUE, IF(AND(L138&gt;0,Z138=""),TRUE,FALSE))</formula>
    </cfRule>
  </conditionalFormatting>
  <conditionalFormatting sqref="L139">
    <cfRule type="expression" dxfId="3654" priority="216">
      <formula>IF(L139&lt;0, TRUE, IF(AND(L139&gt;0,Z139=""),TRUE,FALSE))</formula>
    </cfRule>
  </conditionalFormatting>
  <conditionalFormatting sqref="L140">
    <cfRule type="expression" dxfId="3653" priority="215">
      <formula>IF(L140&lt;0, TRUE, IF(AND(L140&gt;0,Z140=""),TRUE,FALSE))</formula>
    </cfRule>
  </conditionalFormatting>
  <conditionalFormatting sqref="L141">
    <cfRule type="expression" dxfId="3652" priority="214">
      <formula>IF(L141&lt;0, TRUE, IF(AND(L141&gt;0,Z141=""),TRUE,FALSE))</formula>
    </cfRule>
  </conditionalFormatting>
  <conditionalFormatting sqref="P137">
    <cfRule type="expression" dxfId="3651" priority="213">
      <formula>IF(P137&lt;0, TRUE, IF(AND(P137&gt;0,AD137=""),TRUE,FALSE))</formula>
    </cfRule>
  </conditionalFormatting>
  <conditionalFormatting sqref="P138">
    <cfRule type="expression" dxfId="3650" priority="212">
      <formula>IF(P138&lt;0, TRUE, IF(AND(P138&gt;0,AD138=""),TRUE,FALSE))</formula>
    </cfRule>
  </conditionalFormatting>
  <conditionalFormatting sqref="P139">
    <cfRule type="expression" dxfId="3649" priority="211">
      <formula>IF(P139&lt;0, TRUE, IF(AND(P139&gt;0,AD139=""),TRUE,FALSE))</formula>
    </cfRule>
  </conditionalFormatting>
  <conditionalFormatting sqref="P140">
    <cfRule type="expression" dxfId="3648" priority="210">
      <formula>IF(P140&lt;0, TRUE, IF(AND(P140&gt;0,AD140=""),TRUE,FALSE))</formula>
    </cfRule>
  </conditionalFormatting>
  <conditionalFormatting sqref="P141">
    <cfRule type="expression" dxfId="3647" priority="209">
      <formula>IF(P141&lt;0, TRUE, IF(AND(P141&gt;0,AD141=""),TRUE,FALSE))</formula>
    </cfRule>
  </conditionalFormatting>
  <conditionalFormatting sqref="R137">
    <cfRule type="expression" dxfId="3646" priority="208">
      <formula>IF(R137&lt;0, TRUE, IF(AND(R137&gt;0,AF137=""),TRUE,FALSE))</formula>
    </cfRule>
  </conditionalFormatting>
  <conditionalFormatting sqref="R138">
    <cfRule type="expression" dxfId="3645" priority="207">
      <formula>IF(R138&lt;0, TRUE, IF(AND(R138&gt;0,AF138=""),TRUE,FALSE))</formula>
    </cfRule>
  </conditionalFormatting>
  <conditionalFormatting sqref="R139">
    <cfRule type="expression" dxfId="3644" priority="206">
      <formula>IF(R139&lt;0, TRUE, IF(AND(R139&gt;0,AF139=""),TRUE,FALSE))</formula>
    </cfRule>
  </conditionalFormatting>
  <conditionalFormatting sqref="R140">
    <cfRule type="expression" dxfId="3643" priority="205">
      <formula>IF(R140&lt;0, TRUE, IF(AND(R140&gt;0,AF140=""),TRUE,FALSE))</formula>
    </cfRule>
  </conditionalFormatting>
  <conditionalFormatting sqref="R141">
    <cfRule type="expression" dxfId="3642" priority="204">
      <formula>IF(R141&lt;0, TRUE, IF(AND(R141&gt;0,AF141=""),TRUE,FALSE))</formula>
    </cfRule>
  </conditionalFormatting>
  <conditionalFormatting sqref="T137">
    <cfRule type="expression" dxfId="3641" priority="203">
      <formula>IF(T137&lt;0, TRUE, IF(AND(T137&gt;0,AH137=""),TRUE,FALSE))</formula>
    </cfRule>
  </conditionalFormatting>
  <conditionalFormatting sqref="T138">
    <cfRule type="expression" dxfId="3640" priority="202">
      <formula>IF(T138&lt;0, TRUE, IF(AND(T138&gt;0,AH138=""),TRUE,FALSE))</formula>
    </cfRule>
  </conditionalFormatting>
  <conditionalFormatting sqref="T139">
    <cfRule type="expression" dxfId="3639" priority="201">
      <formula>IF(T139&lt;0, TRUE, IF(AND(T139&gt;0,AH139=""),TRUE,FALSE))</formula>
    </cfRule>
  </conditionalFormatting>
  <conditionalFormatting sqref="T140">
    <cfRule type="expression" dxfId="3638" priority="200">
      <formula>IF(T140&lt;0, TRUE, IF(AND(T140&gt;0,AH140=""),TRUE,FALSE))</formula>
    </cfRule>
  </conditionalFormatting>
  <conditionalFormatting sqref="T141">
    <cfRule type="expression" dxfId="3637" priority="199">
      <formula>IF(T141&lt;0, TRUE, IF(AND(T141&gt;0,AH141=""),TRUE,FALSE))</formula>
    </cfRule>
  </conditionalFormatting>
  <conditionalFormatting sqref="H142">
    <cfRule type="expression" dxfId="3636" priority="198">
      <formula>IF(H142&lt;0, TRUE, IF(AND(H142&gt;0,V142=""),TRUE,FALSE))</formula>
    </cfRule>
  </conditionalFormatting>
  <conditionalFormatting sqref="H143">
    <cfRule type="expression" dxfId="3635" priority="197">
      <formula>IF(H143&lt;0, TRUE, IF(AND(H143&gt;0,V143=""),TRUE,FALSE))</formula>
    </cfRule>
  </conditionalFormatting>
  <conditionalFormatting sqref="H144">
    <cfRule type="expression" dxfId="3634" priority="196">
      <formula>IF(H144&lt;0, TRUE, IF(AND(H144&gt;0,V144=""),TRUE,FALSE))</formula>
    </cfRule>
  </conditionalFormatting>
  <conditionalFormatting sqref="H145">
    <cfRule type="expression" dxfId="3633" priority="195">
      <formula>IF(H145&lt;0, TRUE, IF(AND(H145&gt;0,V145=""),TRUE,FALSE))</formula>
    </cfRule>
  </conditionalFormatting>
  <conditionalFormatting sqref="H146">
    <cfRule type="expression" dxfId="3632" priority="194">
      <formula>IF(H146&lt;0, TRUE, IF(AND(H146&gt;0,V146=""),TRUE,FALSE))</formula>
    </cfRule>
  </conditionalFormatting>
  <conditionalFormatting sqref="J142">
    <cfRule type="expression" dxfId="3631" priority="193">
      <formula>IF(J142&lt;0, TRUE, IF(AND(J142&gt;0,X142=""),TRUE,FALSE))</formula>
    </cfRule>
  </conditionalFormatting>
  <conditionalFormatting sqref="J143">
    <cfRule type="expression" dxfId="3630" priority="192">
      <formula>IF(J143&lt;0, TRUE, IF(AND(J143&gt;0,X143=""),TRUE,FALSE))</formula>
    </cfRule>
  </conditionalFormatting>
  <conditionalFormatting sqref="J144">
    <cfRule type="expression" dxfId="3629" priority="191">
      <formula>IF(J144&lt;0, TRUE, IF(AND(J144&gt;0,X144=""),TRUE,FALSE))</formula>
    </cfRule>
  </conditionalFormatting>
  <conditionalFormatting sqref="J145">
    <cfRule type="expression" dxfId="3628" priority="190">
      <formula>IF(J145&lt;0, TRUE, IF(AND(J145&gt;0,X145=""),TRUE,FALSE))</formula>
    </cfRule>
  </conditionalFormatting>
  <conditionalFormatting sqref="J146">
    <cfRule type="expression" dxfId="3627" priority="189">
      <formula>IF(J146&lt;0, TRUE, IF(AND(J146&gt;0,X146=""),TRUE,FALSE))</formula>
    </cfRule>
  </conditionalFormatting>
  <conditionalFormatting sqref="L142">
    <cfRule type="expression" dxfId="3626" priority="188">
      <formula>IF(L142&lt;0, TRUE, IF(AND(L142&gt;0,Z142=""),TRUE,FALSE))</formula>
    </cfRule>
  </conditionalFormatting>
  <conditionalFormatting sqref="L143">
    <cfRule type="expression" dxfId="3625" priority="187">
      <formula>IF(L143&lt;0, TRUE, IF(AND(L143&gt;0,Z143=""),TRUE,FALSE))</formula>
    </cfRule>
  </conditionalFormatting>
  <conditionalFormatting sqref="L144">
    <cfRule type="expression" dxfId="3624" priority="186">
      <formula>IF(L144&lt;0, TRUE, IF(AND(L144&gt;0,Z144=""),TRUE,FALSE))</formula>
    </cfRule>
  </conditionalFormatting>
  <conditionalFormatting sqref="L145">
    <cfRule type="expression" dxfId="3623" priority="185">
      <formula>IF(L145&lt;0, TRUE, IF(AND(L145&gt;0,Z145=""),TRUE,FALSE))</formula>
    </cfRule>
  </conditionalFormatting>
  <conditionalFormatting sqref="L146">
    <cfRule type="expression" dxfId="3622" priority="184">
      <formula>IF(L146&lt;0, TRUE, IF(AND(L146&gt;0,Z146=""),TRUE,FALSE))</formula>
    </cfRule>
  </conditionalFormatting>
  <conditionalFormatting sqref="P142">
    <cfRule type="expression" dxfId="3621" priority="183">
      <formula>IF(P142&lt;0, TRUE, IF(AND(P142&gt;0,AD142=""),TRUE,FALSE))</formula>
    </cfRule>
  </conditionalFormatting>
  <conditionalFormatting sqref="P143">
    <cfRule type="expression" dxfId="3620" priority="182">
      <formula>IF(P143&lt;0, TRUE, IF(AND(P143&gt;0,AD143=""),TRUE,FALSE))</formula>
    </cfRule>
  </conditionalFormatting>
  <conditionalFormatting sqref="P144">
    <cfRule type="expression" dxfId="3619" priority="181">
      <formula>IF(P144&lt;0, TRUE, IF(AND(P144&gt;0,AD144=""),TRUE,FALSE))</formula>
    </cfRule>
  </conditionalFormatting>
  <conditionalFormatting sqref="P145">
    <cfRule type="expression" dxfId="3618" priority="180">
      <formula>IF(P145&lt;0, TRUE, IF(AND(P145&gt;0,AD145=""),TRUE,FALSE))</formula>
    </cfRule>
  </conditionalFormatting>
  <conditionalFormatting sqref="P146">
    <cfRule type="expression" dxfId="3617" priority="179">
      <formula>IF(P146&lt;0, TRUE, IF(AND(P146&gt;0,AD146=""),TRUE,FALSE))</formula>
    </cfRule>
  </conditionalFormatting>
  <conditionalFormatting sqref="R142">
    <cfRule type="expression" dxfId="3616" priority="178">
      <formula>IF(R142&lt;0, TRUE, IF(AND(R142&gt;0,AF142=""),TRUE,FALSE))</formula>
    </cfRule>
  </conditionalFormatting>
  <conditionalFormatting sqref="R143">
    <cfRule type="expression" dxfId="3615" priority="177">
      <formula>IF(R143&lt;0, TRUE, IF(AND(R143&gt;0,AF143=""),TRUE,FALSE))</formula>
    </cfRule>
  </conditionalFormatting>
  <conditionalFormatting sqref="R144">
    <cfRule type="expression" dxfId="3614" priority="176">
      <formula>IF(R144&lt;0, TRUE, IF(AND(R144&gt;0,AF144=""),TRUE,FALSE))</formula>
    </cfRule>
  </conditionalFormatting>
  <conditionalFormatting sqref="R145">
    <cfRule type="expression" dxfId="3613" priority="175">
      <formula>IF(R145&lt;0, TRUE, IF(AND(R145&gt;0,AF145=""),TRUE,FALSE))</formula>
    </cfRule>
  </conditionalFormatting>
  <conditionalFormatting sqref="R146">
    <cfRule type="expression" dxfId="3612" priority="174">
      <formula>IF(R146&lt;0, TRUE, IF(AND(R146&gt;0,AF146=""),TRUE,FALSE))</formula>
    </cfRule>
  </conditionalFormatting>
  <conditionalFormatting sqref="T142">
    <cfRule type="expression" dxfId="3611" priority="173">
      <formula>IF(T142&lt;0, TRUE, IF(AND(T142&gt;0,AH142=""),TRUE,FALSE))</formula>
    </cfRule>
  </conditionalFormatting>
  <conditionalFormatting sqref="T143">
    <cfRule type="expression" dxfId="3610" priority="172">
      <formula>IF(T143&lt;0, TRUE, IF(AND(T143&gt;0,AH143=""),TRUE,FALSE))</formula>
    </cfRule>
  </conditionalFormatting>
  <conditionalFormatting sqref="T144">
    <cfRule type="expression" dxfId="3609" priority="171">
      <formula>IF(T144&lt;0, TRUE, IF(AND(T144&gt;0,AH144=""),TRUE,FALSE))</formula>
    </cfRule>
  </conditionalFormatting>
  <conditionalFormatting sqref="T145">
    <cfRule type="expression" dxfId="3608" priority="170">
      <formula>IF(T145&lt;0, TRUE, IF(AND(T145&gt;0,AH145=""),TRUE,FALSE))</formula>
    </cfRule>
  </conditionalFormatting>
  <conditionalFormatting sqref="T146">
    <cfRule type="expression" dxfId="3607" priority="169">
      <formula>IF(T146&lt;0, TRUE, IF(AND(T146&gt;0,AH146=""),TRUE,FALSE))</formula>
    </cfRule>
  </conditionalFormatting>
  <conditionalFormatting sqref="H147">
    <cfRule type="expression" dxfId="3606" priority="168">
      <formula>IF(H147&lt;0, TRUE, IF(AND(H147&gt;0,V147=""),TRUE,FALSE))</formula>
    </cfRule>
  </conditionalFormatting>
  <conditionalFormatting sqref="H148">
    <cfRule type="expression" dxfId="3605" priority="167">
      <formula>IF(H148&lt;0, TRUE, IF(AND(H148&gt;0,V148=""),TRUE,FALSE))</formula>
    </cfRule>
  </conditionalFormatting>
  <conditionalFormatting sqref="H149">
    <cfRule type="expression" dxfId="3604" priority="166">
      <formula>IF(H149&lt;0, TRUE, IF(AND(H149&gt;0,V149=""),TRUE,FALSE))</formula>
    </cfRule>
  </conditionalFormatting>
  <conditionalFormatting sqref="H150">
    <cfRule type="expression" dxfId="3603" priority="165">
      <formula>IF(H150&lt;0, TRUE, IF(AND(H150&gt;0,V150=""),TRUE,FALSE))</formula>
    </cfRule>
  </conditionalFormatting>
  <conditionalFormatting sqref="H151">
    <cfRule type="expression" dxfId="3602" priority="164">
      <formula>IF(H151&lt;0, TRUE, IF(AND(H151&gt;0,V151=""),TRUE,FALSE))</formula>
    </cfRule>
  </conditionalFormatting>
  <conditionalFormatting sqref="J147">
    <cfRule type="expression" dxfId="3601" priority="163">
      <formula>IF(J147&lt;0, TRUE, IF(AND(J147&gt;0,X147=""),TRUE,FALSE))</formula>
    </cfRule>
  </conditionalFormatting>
  <conditionalFormatting sqref="J148">
    <cfRule type="expression" dxfId="3600" priority="162">
      <formula>IF(J148&lt;0, TRUE, IF(AND(J148&gt;0,X148=""),TRUE,FALSE))</formula>
    </cfRule>
  </conditionalFormatting>
  <conditionalFormatting sqref="J149">
    <cfRule type="expression" dxfId="3599" priority="161">
      <formula>IF(J149&lt;0, TRUE, IF(AND(J149&gt;0,X149=""),TRUE,FALSE))</formula>
    </cfRule>
  </conditionalFormatting>
  <conditionalFormatting sqref="J150">
    <cfRule type="expression" dxfId="3598" priority="160">
      <formula>IF(J150&lt;0, TRUE, IF(AND(J150&gt;0,X150=""),TRUE,FALSE))</formula>
    </cfRule>
  </conditionalFormatting>
  <conditionalFormatting sqref="J151">
    <cfRule type="expression" dxfId="3597" priority="159">
      <formula>IF(J151&lt;0, TRUE, IF(AND(J151&gt;0,X151=""),TRUE,FALSE))</formula>
    </cfRule>
  </conditionalFormatting>
  <conditionalFormatting sqref="L147">
    <cfRule type="expression" dxfId="3596" priority="158">
      <formula>IF(L147&lt;0, TRUE, IF(AND(L147&gt;0,Z147=""),TRUE,FALSE))</formula>
    </cfRule>
  </conditionalFormatting>
  <conditionalFormatting sqref="L148">
    <cfRule type="expression" dxfId="3595" priority="157">
      <formula>IF(L148&lt;0, TRUE, IF(AND(L148&gt;0,Z148=""),TRUE,FALSE))</formula>
    </cfRule>
  </conditionalFormatting>
  <conditionalFormatting sqref="L149">
    <cfRule type="expression" dxfId="3594" priority="156">
      <formula>IF(L149&lt;0, TRUE, IF(AND(L149&gt;0,Z149=""),TRUE,FALSE))</formula>
    </cfRule>
  </conditionalFormatting>
  <conditionalFormatting sqref="L150">
    <cfRule type="expression" dxfId="3593" priority="155">
      <formula>IF(L150&lt;0, TRUE, IF(AND(L150&gt;0,Z150=""),TRUE,FALSE))</formula>
    </cfRule>
  </conditionalFormatting>
  <conditionalFormatting sqref="L151">
    <cfRule type="expression" dxfId="3592" priority="154">
      <formula>IF(L151&lt;0, TRUE, IF(AND(L151&gt;0,Z151=""),TRUE,FALSE))</formula>
    </cfRule>
  </conditionalFormatting>
  <conditionalFormatting sqref="P147">
    <cfRule type="expression" dxfId="3591" priority="153">
      <formula>IF(P147&lt;0, TRUE, IF(AND(P147&gt;0,AD147=""),TRUE,FALSE))</formula>
    </cfRule>
  </conditionalFormatting>
  <conditionalFormatting sqref="P148">
    <cfRule type="expression" dxfId="3590" priority="152">
      <formula>IF(P148&lt;0, TRUE, IF(AND(P148&gt;0,AD148=""),TRUE,FALSE))</formula>
    </cfRule>
  </conditionalFormatting>
  <conditionalFormatting sqref="P149">
    <cfRule type="expression" dxfId="3589" priority="151">
      <formula>IF(P149&lt;0, TRUE, IF(AND(P149&gt;0,AD149=""),TRUE,FALSE))</formula>
    </cfRule>
  </conditionalFormatting>
  <conditionalFormatting sqref="P150">
    <cfRule type="expression" dxfId="3588" priority="150">
      <formula>IF(P150&lt;0, TRUE, IF(AND(P150&gt;0,AD150=""),TRUE,FALSE))</formula>
    </cfRule>
  </conditionalFormatting>
  <conditionalFormatting sqref="P151">
    <cfRule type="expression" dxfId="3587" priority="149">
      <formula>IF(P151&lt;0, TRUE, IF(AND(P151&gt;0,AD151=""),TRUE,FALSE))</formula>
    </cfRule>
  </conditionalFormatting>
  <conditionalFormatting sqref="R147">
    <cfRule type="expression" dxfId="3586" priority="148">
      <formula>IF(R147&lt;0, TRUE, IF(AND(R147&gt;0,AF147=""),TRUE,FALSE))</formula>
    </cfRule>
  </conditionalFormatting>
  <conditionalFormatting sqref="R148">
    <cfRule type="expression" dxfId="3585" priority="147">
      <formula>IF(R148&lt;0, TRUE, IF(AND(R148&gt;0,AF148=""),TRUE,FALSE))</formula>
    </cfRule>
  </conditionalFormatting>
  <conditionalFormatting sqref="R149">
    <cfRule type="expression" dxfId="3584" priority="146">
      <formula>IF(R149&lt;0, TRUE, IF(AND(R149&gt;0,AF149=""),TRUE,FALSE))</formula>
    </cfRule>
  </conditionalFormatting>
  <conditionalFormatting sqref="R150">
    <cfRule type="expression" dxfId="3583" priority="145">
      <formula>IF(R150&lt;0, TRUE, IF(AND(R150&gt;0,AF150=""),TRUE,FALSE))</formula>
    </cfRule>
  </conditionalFormatting>
  <conditionalFormatting sqref="R151">
    <cfRule type="expression" dxfId="3582" priority="144">
      <formula>IF(R151&lt;0, TRUE, IF(AND(R151&gt;0,AF151=""),TRUE,FALSE))</formula>
    </cfRule>
  </conditionalFormatting>
  <conditionalFormatting sqref="T147">
    <cfRule type="expression" dxfId="3581" priority="143">
      <formula>IF(T147&lt;0, TRUE, IF(AND(T147&gt;0,AH147=""),TRUE,FALSE))</formula>
    </cfRule>
  </conditionalFormatting>
  <conditionalFormatting sqref="T148">
    <cfRule type="expression" dxfId="3580" priority="142">
      <formula>IF(T148&lt;0, TRUE, IF(AND(T148&gt;0,AH148=""),TRUE,FALSE))</formula>
    </cfRule>
  </conditionalFormatting>
  <conditionalFormatting sqref="T149">
    <cfRule type="expression" dxfId="3579" priority="141">
      <formula>IF(T149&lt;0, TRUE, IF(AND(T149&gt;0,AH149=""),TRUE,FALSE))</formula>
    </cfRule>
  </conditionalFormatting>
  <conditionalFormatting sqref="T150">
    <cfRule type="expression" dxfId="3578" priority="140">
      <formula>IF(T150&lt;0, TRUE, IF(AND(T150&gt;0,AH150=""),TRUE,FALSE))</formula>
    </cfRule>
  </conditionalFormatting>
  <conditionalFormatting sqref="T151">
    <cfRule type="expression" dxfId="3577" priority="139">
      <formula>IF(T151&lt;0, TRUE, IF(AND(T151&gt;0,AH151=""),TRUE,FALSE))</formula>
    </cfRule>
  </conditionalFormatting>
  <conditionalFormatting sqref="N94">
    <cfRule type="expression" dxfId="3576" priority="119">
      <formula>IF(N94&lt;0, TRUE, IF(AND(N94&gt;0,AB94=""),TRUE,FALSE))</formula>
    </cfRule>
  </conditionalFormatting>
  <conditionalFormatting sqref="N60">
    <cfRule type="expression" dxfId="3575" priority="116">
      <formula>IF(N60&lt;0, TRUE, IF(AND(N60&gt;0,AB60=""),TRUE,FALSE))</formula>
    </cfRule>
  </conditionalFormatting>
  <conditionalFormatting sqref="N61">
    <cfRule type="expression" dxfId="3574" priority="115">
      <formula>IF(N61&lt;0, TRUE, IF(AND(N61&gt;0,AB61=""),TRUE,FALSE))</formula>
    </cfRule>
  </conditionalFormatting>
  <conditionalFormatting sqref="N62">
    <cfRule type="expression" dxfId="3573" priority="114">
      <formula>IF(N62&lt;0, TRUE, IF(AND(N62&gt;0,AB62=""),TRUE,FALSE))</formula>
    </cfRule>
  </conditionalFormatting>
  <conditionalFormatting sqref="N63">
    <cfRule type="expression" dxfId="3572" priority="113">
      <formula>IF(N63&lt;0, TRUE, IF(AND(N63&gt;0,AB63=""),TRUE,FALSE))</formula>
    </cfRule>
  </conditionalFormatting>
  <conditionalFormatting sqref="N64">
    <cfRule type="expression" dxfId="3571" priority="112">
      <formula>IF(N64&lt;0, TRUE, IF(AND(N64&gt;0,AB64=""),TRUE,FALSE))</formula>
    </cfRule>
  </conditionalFormatting>
  <conditionalFormatting sqref="N65">
    <cfRule type="expression" dxfId="3570" priority="111">
      <formula>IF(N65&lt;0, TRUE, IF(AND(N65&gt;0,AB65=""),TRUE,FALSE))</formula>
    </cfRule>
  </conditionalFormatting>
  <conditionalFormatting sqref="N66">
    <cfRule type="expression" dxfId="3569" priority="110">
      <formula>IF(N66&lt;0, TRUE, IF(AND(N66&gt;0,AB66=""),TRUE,FALSE))</formula>
    </cfRule>
  </conditionalFormatting>
  <conditionalFormatting sqref="N67">
    <cfRule type="expression" dxfId="3568" priority="109">
      <formula>IF(N67&lt;0, TRUE, IF(AND(N67&gt;0,AB67=""),TRUE,FALSE))</formula>
    </cfRule>
  </conditionalFormatting>
  <conditionalFormatting sqref="N68">
    <cfRule type="expression" dxfId="3567" priority="108">
      <formula>IF(N68&lt;0, TRUE, IF(AND(N68&gt;0,AB68=""),TRUE,FALSE))</formula>
    </cfRule>
  </conditionalFormatting>
  <conditionalFormatting sqref="N69">
    <cfRule type="expression" dxfId="3566" priority="107">
      <formula>IF(N69&lt;0, TRUE, IF(AND(N69&gt;0,AB69=""),TRUE,FALSE))</formula>
    </cfRule>
  </conditionalFormatting>
  <conditionalFormatting sqref="N70">
    <cfRule type="expression" dxfId="3565" priority="106">
      <formula>IF(N70&lt;0, TRUE, IF(AND(N70&gt;0,AB70=""),TRUE,FALSE))</formula>
    </cfRule>
  </conditionalFormatting>
  <conditionalFormatting sqref="N71">
    <cfRule type="expression" dxfId="3564" priority="105">
      <formula>IF(N71&lt;0, TRUE, IF(AND(N71&gt;0,AB71=""),TRUE,FALSE))</formula>
    </cfRule>
  </conditionalFormatting>
  <conditionalFormatting sqref="N72">
    <cfRule type="expression" dxfId="3563" priority="104">
      <formula>IF(N72&lt;0, TRUE, IF(AND(N72&gt;0,AB72=""),TRUE,FALSE))</formula>
    </cfRule>
  </conditionalFormatting>
  <conditionalFormatting sqref="N73">
    <cfRule type="expression" dxfId="3562" priority="103">
      <formula>IF(N73&lt;0, TRUE, IF(AND(N73&gt;0,AB73=""),TRUE,FALSE))</formula>
    </cfRule>
  </conditionalFormatting>
  <conditionalFormatting sqref="N74">
    <cfRule type="expression" dxfId="3561" priority="102">
      <formula>IF(N74&lt;0, TRUE, IF(AND(N74&gt;0,AB74=""),TRUE,FALSE))</formula>
    </cfRule>
  </conditionalFormatting>
  <conditionalFormatting sqref="N75">
    <cfRule type="expression" dxfId="3560" priority="101">
      <formula>IF(N75&lt;0, TRUE, IF(AND(N75&gt;0,AB75=""),TRUE,FALSE))</formula>
    </cfRule>
  </conditionalFormatting>
  <conditionalFormatting sqref="N76">
    <cfRule type="expression" dxfId="3559" priority="100">
      <formula>IF(N76&lt;0, TRUE, IF(AND(N76&gt;0,AB76=""),TRUE,FALSE))</formula>
    </cfRule>
  </conditionalFormatting>
  <conditionalFormatting sqref="N77">
    <cfRule type="expression" dxfId="3558" priority="99">
      <formula>IF(N77&lt;0, TRUE, IF(AND(N77&gt;0,AB77=""),TRUE,FALSE))</formula>
    </cfRule>
  </conditionalFormatting>
  <conditionalFormatting sqref="N78">
    <cfRule type="expression" dxfId="3557" priority="98">
      <formula>IF(N78&lt;0, TRUE, IF(AND(N78&gt;0,AB78=""),TRUE,FALSE))</formula>
    </cfRule>
  </conditionalFormatting>
  <conditionalFormatting sqref="N79">
    <cfRule type="expression" dxfId="3556" priority="97">
      <formula>IF(N79&lt;0, TRUE, IF(AND(N79&gt;0,AB79=""),TRUE,FALSE))</formula>
    </cfRule>
  </conditionalFormatting>
  <conditionalFormatting sqref="N80">
    <cfRule type="expression" dxfId="3555" priority="96">
      <formula>IF(N80&lt;0, TRUE, IF(AND(N80&gt;0,AB80=""),TRUE,FALSE))</formula>
    </cfRule>
  </conditionalFormatting>
  <conditionalFormatting sqref="N81">
    <cfRule type="expression" dxfId="3554" priority="95">
      <formula>IF(N81&lt;0, TRUE, IF(AND(N81&gt;0,AB81=""),TRUE,FALSE))</formula>
    </cfRule>
  </conditionalFormatting>
  <conditionalFormatting sqref="N82">
    <cfRule type="expression" dxfId="3553" priority="94">
      <formula>IF(N82&lt;0, TRUE, IF(AND(N82&gt;0,AB82=""),TRUE,FALSE))</formula>
    </cfRule>
  </conditionalFormatting>
  <conditionalFormatting sqref="N83">
    <cfRule type="expression" dxfId="3552" priority="93">
      <formula>IF(N83&lt;0, TRUE, IF(AND(N83&gt;0,AB83=""),TRUE,FALSE))</formula>
    </cfRule>
  </conditionalFormatting>
  <conditionalFormatting sqref="N84">
    <cfRule type="expression" dxfId="3551" priority="92">
      <formula>IF(N84&lt;0, TRUE, IF(AND(N84&gt;0,AB84=""),TRUE,FALSE))</formula>
    </cfRule>
  </conditionalFormatting>
  <conditionalFormatting sqref="N85">
    <cfRule type="expression" dxfId="3550" priority="91">
      <formula>IF(N85&lt;0, TRUE, IF(AND(N85&gt;0,AB85=""),TRUE,FALSE))</formula>
    </cfRule>
  </conditionalFormatting>
  <conditionalFormatting sqref="N86">
    <cfRule type="expression" dxfId="3549" priority="90">
      <formula>IF(N86&lt;0, TRUE, IF(AND(N86&gt;0,AB86=""),TRUE,FALSE))</formula>
    </cfRule>
  </conditionalFormatting>
  <conditionalFormatting sqref="N87">
    <cfRule type="expression" dxfId="3548" priority="89">
      <formula>IF(N87&lt;0, TRUE, IF(AND(N87&gt;0,AB87=""),TRUE,FALSE))</formula>
    </cfRule>
  </conditionalFormatting>
  <conditionalFormatting sqref="N88">
    <cfRule type="expression" dxfId="3547" priority="88">
      <formula>IF(N88&lt;0, TRUE, IF(AND(N88&gt;0,AB88=""),TRUE,FALSE))</formula>
    </cfRule>
  </conditionalFormatting>
  <conditionalFormatting sqref="N89">
    <cfRule type="expression" dxfId="3546" priority="87">
      <formula>IF(N89&lt;0, TRUE, IF(AND(N89&gt;0,AB89=""),TRUE,FALSE))</formula>
    </cfRule>
  </conditionalFormatting>
  <conditionalFormatting sqref="N90">
    <cfRule type="expression" dxfId="3545" priority="86">
      <formula>IF(N90&lt;0, TRUE, IF(AND(N90&gt;0,AB90=""),TRUE,FALSE))</formula>
    </cfRule>
  </conditionalFormatting>
  <conditionalFormatting sqref="N91">
    <cfRule type="expression" dxfId="3544" priority="85">
      <formula>IF(N91&lt;0, TRUE, IF(AND(N91&gt;0,AB91=""),TRUE,FALSE))</formula>
    </cfRule>
  </conditionalFormatting>
  <conditionalFormatting sqref="N92">
    <cfRule type="expression" dxfId="3543" priority="84">
      <formula>IF(N92&lt;0, TRUE, IF(AND(N92&gt;0,AB92=""),TRUE,FALSE))</formula>
    </cfRule>
  </conditionalFormatting>
  <conditionalFormatting sqref="N93">
    <cfRule type="expression" dxfId="3542" priority="83">
      <formula>IF(N93&lt;0, TRUE, IF(AND(N93&gt;0,AB93=""),TRUE,FALSE))</formula>
    </cfRule>
  </conditionalFormatting>
  <conditionalFormatting sqref="N99">
    <cfRule type="expression" dxfId="3541" priority="82">
      <formula>IF(N99&lt;0, TRUE, IF(AND(N99&gt;0,AB99=""),TRUE,FALSE))</formula>
    </cfRule>
  </conditionalFormatting>
  <conditionalFormatting sqref="N100">
    <cfRule type="expression" dxfId="3540" priority="81">
      <formula>IF(N100&lt;0, TRUE, IF(AND(N100&gt;0,AB100=""),TRUE,FALSE))</formula>
    </cfRule>
  </conditionalFormatting>
  <conditionalFormatting sqref="N101">
    <cfRule type="expression" dxfId="3539" priority="80">
      <formula>IF(N101&lt;0, TRUE, IF(AND(N101&gt;0,AB101=""),TRUE,FALSE))</formula>
    </cfRule>
  </conditionalFormatting>
  <conditionalFormatting sqref="N102">
    <cfRule type="expression" dxfId="3538" priority="79">
      <formula>IF(N102&lt;0, TRUE, IF(AND(N102&gt;0,AB102=""),TRUE,FALSE))</formula>
    </cfRule>
  </conditionalFormatting>
  <conditionalFormatting sqref="N103">
    <cfRule type="expression" dxfId="3537" priority="78">
      <formula>IF(N103&lt;0, TRUE, IF(AND(N103&gt;0,AB103=""),TRUE,FALSE))</formula>
    </cfRule>
  </conditionalFormatting>
  <conditionalFormatting sqref="N104">
    <cfRule type="expression" dxfId="3536" priority="77">
      <formula>IF(N104&lt;0, TRUE, IF(AND(N104&gt;0,AB104=""),TRUE,FALSE))</formula>
    </cfRule>
  </conditionalFormatting>
  <conditionalFormatting sqref="N105">
    <cfRule type="expression" dxfId="3535" priority="76">
      <formula>IF(N105&lt;0, TRUE, IF(AND(N105&gt;0,AB105=""),TRUE,FALSE))</formula>
    </cfRule>
  </conditionalFormatting>
  <conditionalFormatting sqref="N106">
    <cfRule type="expression" dxfId="3534" priority="75">
      <formula>IF(N106&lt;0, TRUE, IF(AND(N106&gt;0,AB106=""),TRUE,FALSE))</formula>
    </cfRule>
  </conditionalFormatting>
  <conditionalFormatting sqref="N107">
    <cfRule type="expression" dxfId="3533" priority="74">
      <formula>IF(N107&lt;0, TRUE, IF(AND(N107&gt;0,AB107=""),TRUE,FALSE))</formula>
    </cfRule>
  </conditionalFormatting>
  <conditionalFormatting sqref="N108">
    <cfRule type="expression" dxfId="3532" priority="73">
      <formula>IF(N108&lt;0, TRUE, IF(AND(N108&gt;0,AB108=""),TRUE,FALSE))</formula>
    </cfRule>
  </conditionalFormatting>
  <conditionalFormatting sqref="N109">
    <cfRule type="expression" dxfId="3531" priority="72">
      <formula>IF(N109&lt;0, TRUE, IF(AND(N109&gt;0,AB109=""),TRUE,FALSE))</formula>
    </cfRule>
  </conditionalFormatting>
  <conditionalFormatting sqref="N110">
    <cfRule type="expression" dxfId="3530" priority="71">
      <formula>IF(N110&lt;0, TRUE, IF(AND(N110&gt;0,AB110=""),TRUE,FALSE))</formula>
    </cfRule>
  </conditionalFormatting>
  <conditionalFormatting sqref="N111">
    <cfRule type="expression" dxfId="3529" priority="70">
      <formula>IF(N111&lt;0, TRUE, IF(AND(N111&gt;0,AB111=""),TRUE,FALSE))</formula>
    </cfRule>
  </conditionalFormatting>
  <conditionalFormatting sqref="N112">
    <cfRule type="expression" dxfId="3528" priority="69">
      <formula>IF(N112&lt;0, TRUE, IF(AND(N112&gt;0,AB112=""),TRUE,FALSE))</formula>
    </cfRule>
  </conditionalFormatting>
  <conditionalFormatting sqref="N113">
    <cfRule type="expression" dxfId="3527" priority="67">
      <formula>IF(N113&lt;0, TRUE, IF(AND(N113&gt;0,AB113=""),TRUE,FALSE))</formula>
    </cfRule>
  </conditionalFormatting>
  <conditionalFormatting sqref="N118">
    <cfRule type="expression" dxfId="3526" priority="66">
      <formula>IF(N118&lt;0, TRUE, IF(AND(N118&gt;0,AB118=""),TRUE,FALSE))</formula>
    </cfRule>
  </conditionalFormatting>
  <conditionalFormatting sqref="N119">
    <cfRule type="expression" dxfId="3525" priority="65">
      <formula>IF(N119&lt;0, TRUE, IF(AND(N119&gt;0,AB119=""),TRUE,FALSE))</formula>
    </cfRule>
  </conditionalFormatting>
  <conditionalFormatting sqref="N120">
    <cfRule type="expression" dxfId="3524" priority="64">
      <formula>IF(N120&lt;0, TRUE, IF(AND(N120&gt;0,AB120=""),TRUE,FALSE))</formula>
    </cfRule>
  </conditionalFormatting>
  <conditionalFormatting sqref="N121">
    <cfRule type="expression" dxfId="3523" priority="63">
      <formula>IF(N121&lt;0, TRUE, IF(AND(N121&gt;0,AB121=""),TRUE,FALSE))</formula>
    </cfRule>
  </conditionalFormatting>
  <conditionalFormatting sqref="N122">
    <cfRule type="expression" dxfId="3522" priority="62">
      <formula>IF(N122&lt;0, TRUE, IF(AND(N122&gt;0,AB122=""),TRUE,FALSE))</formula>
    </cfRule>
  </conditionalFormatting>
  <conditionalFormatting sqref="N123">
    <cfRule type="expression" dxfId="3521" priority="61">
      <formula>IF(N123&lt;0, TRUE, IF(AND(N123&gt;0,AB123=""),TRUE,FALSE))</formula>
    </cfRule>
  </conditionalFormatting>
  <conditionalFormatting sqref="N124">
    <cfRule type="expression" dxfId="3520" priority="60">
      <formula>IF(N124&lt;0, TRUE, IF(AND(N124&gt;0,AB124=""),TRUE,FALSE))</formula>
    </cfRule>
  </conditionalFormatting>
  <conditionalFormatting sqref="N125">
    <cfRule type="expression" dxfId="3519" priority="59">
      <formula>IF(N125&lt;0, TRUE, IF(AND(N125&gt;0,AB125=""),TRUE,FALSE))</formula>
    </cfRule>
  </conditionalFormatting>
  <conditionalFormatting sqref="N126">
    <cfRule type="expression" dxfId="3518" priority="58">
      <formula>IF(N126&lt;0, TRUE, IF(AND(N126&gt;0,AB126=""),TRUE,FALSE))</formula>
    </cfRule>
  </conditionalFormatting>
  <conditionalFormatting sqref="N127">
    <cfRule type="expression" dxfId="3517" priority="57">
      <formula>IF(N127&lt;0, TRUE, IF(AND(N127&gt;0,AB127=""),TRUE,FALSE))</formula>
    </cfRule>
  </conditionalFormatting>
  <conditionalFormatting sqref="N128">
    <cfRule type="expression" dxfId="3516" priority="56">
      <formula>IF(N128&lt;0, TRUE, IF(AND(N128&gt;0,AB128=""),TRUE,FALSE))</formula>
    </cfRule>
  </conditionalFormatting>
  <conditionalFormatting sqref="N129">
    <cfRule type="expression" dxfId="3515" priority="55">
      <formula>IF(N129&lt;0, TRUE, IF(AND(N129&gt;0,AB129=""),TRUE,FALSE))</formula>
    </cfRule>
  </conditionalFormatting>
  <conditionalFormatting sqref="N130">
    <cfRule type="expression" dxfId="3514" priority="54">
      <formula>IF(N130&lt;0, TRUE, IF(AND(N130&gt;0,AB130=""),TRUE,FALSE))</formula>
    </cfRule>
  </conditionalFormatting>
  <conditionalFormatting sqref="N131">
    <cfRule type="expression" dxfId="3513" priority="53">
      <formula>IF(N131&lt;0, TRUE, IF(AND(N131&gt;0,AB131=""),TRUE,FALSE))</formula>
    </cfRule>
  </conditionalFormatting>
  <conditionalFormatting sqref="N132">
    <cfRule type="expression" dxfId="3512" priority="52">
      <formula>IF(N132&lt;0, TRUE, IF(AND(N132&gt;0,AB132=""),TRUE,FALSE))</formula>
    </cfRule>
  </conditionalFormatting>
  <conditionalFormatting sqref="N137">
    <cfRule type="expression" dxfId="3511" priority="41">
      <formula>IF(N137&lt;0, TRUE, IF(AND(N137&gt;0,AB137=""),TRUE,FALSE))</formula>
    </cfRule>
  </conditionalFormatting>
  <conditionalFormatting sqref="N138">
    <cfRule type="expression" dxfId="3510" priority="40">
      <formula>IF(N138&lt;0, TRUE, IF(AND(N138&gt;0,AB138=""),TRUE,FALSE))</formula>
    </cfRule>
  </conditionalFormatting>
  <conditionalFormatting sqref="N139">
    <cfRule type="expression" dxfId="3509" priority="39">
      <formula>IF(N139&lt;0, TRUE, IF(AND(N139&gt;0,AB139=""),TRUE,FALSE))</formula>
    </cfRule>
  </conditionalFormatting>
  <conditionalFormatting sqref="N140">
    <cfRule type="expression" dxfId="3508" priority="38">
      <formula>IF(N140&lt;0, TRUE, IF(AND(N140&gt;0,AB140=""),TRUE,FALSE))</formula>
    </cfRule>
  </conditionalFormatting>
  <conditionalFormatting sqref="N141">
    <cfRule type="expression" dxfId="3507" priority="37">
      <formula>IF(N141&lt;0, TRUE, IF(AND(N141&gt;0,AB141=""),TRUE,FALSE))</formula>
    </cfRule>
  </conditionalFormatting>
  <conditionalFormatting sqref="N142">
    <cfRule type="expression" dxfId="3506" priority="36">
      <formula>IF(N142&lt;0, TRUE, IF(AND(N142&gt;0,AB142=""),TRUE,FALSE))</formula>
    </cfRule>
  </conditionalFormatting>
  <conditionalFormatting sqref="N143">
    <cfRule type="expression" dxfId="3505" priority="35">
      <formula>IF(N143&lt;0, TRUE, IF(AND(N143&gt;0,AB143=""),TRUE,FALSE))</formula>
    </cfRule>
  </conditionalFormatting>
  <conditionalFormatting sqref="N144">
    <cfRule type="expression" dxfId="3504" priority="34">
      <formula>IF(N144&lt;0, TRUE, IF(AND(N144&gt;0,AB144=""),TRUE,FALSE))</formula>
    </cfRule>
  </conditionalFormatting>
  <conditionalFormatting sqref="N145">
    <cfRule type="expression" dxfId="3503" priority="33">
      <formula>IF(N145&lt;0, TRUE, IF(AND(N145&gt;0,AB145=""),TRUE,FALSE))</formula>
    </cfRule>
  </conditionalFormatting>
  <conditionalFormatting sqref="N146">
    <cfRule type="expression" dxfId="3502" priority="32">
      <formula>IF(N146&lt;0, TRUE, IF(AND(N146&gt;0,AB146=""),TRUE,FALSE))</formula>
    </cfRule>
  </conditionalFormatting>
  <conditionalFormatting sqref="N147">
    <cfRule type="expression" dxfId="3501" priority="31">
      <formula>IF(N147&lt;0, TRUE, IF(AND(N147&gt;0,AB147=""),TRUE,FALSE))</formula>
    </cfRule>
  </conditionalFormatting>
  <conditionalFormatting sqref="N148">
    <cfRule type="expression" dxfId="3500" priority="30">
      <formula>IF(N148&lt;0, TRUE, IF(AND(N148&gt;0,AB148=""),TRUE,FALSE))</formula>
    </cfRule>
  </conditionalFormatting>
  <conditionalFormatting sqref="N149">
    <cfRule type="expression" dxfId="3499" priority="29">
      <formula>IF(N149&lt;0, TRUE, IF(AND(N149&gt;0,AB149=""),TRUE,FALSE))</formula>
    </cfRule>
  </conditionalFormatting>
  <conditionalFormatting sqref="N150">
    <cfRule type="expression" dxfId="3498" priority="28">
      <formula>IF(N150&lt;0, TRUE, IF(AND(N150&gt;0,AB150=""),TRUE,FALSE))</formula>
    </cfRule>
  </conditionalFormatting>
  <conditionalFormatting sqref="N151">
    <cfRule type="expression" dxfId="3497" priority="27">
      <formula>IF(N151&lt;0, TRUE, IF(AND(N151&gt;0,AB151=""),TRUE,FALSE))</formula>
    </cfRule>
  </conditionalFormatting>
  <conditionalFormatting sqref="H45:H59">
    <cfRule type="expression" dxfId="3496" priority="25">
      <formula>IF(H45&lt;0, TRUE, IF(AND(H45&gt;0,V45=""),TRUE,FALSE))</formula>
    </cfRule>
  </conditionalFormatting>
  <conditionalFormatting sqref="J45:J59">
    <cfRule type="expression" dxfId="3495" priority="24">
      <formula>IF(J45&lt;0, TRUE, IF(AND(J45&gt;0,X45=""),TRUE,FALSE))</formula>
    </cfRule>
  </conditionalFormatting>
  <conditionalFormatting sqref="L45:L59">
    <cfRule type="expression" dxfId="3494" priority="23">
      <formula>IF(L45&lt;0, TRUE, IF(AND(L45&gt;0,Z45=""),TRUE,FALSE))</formula>
    </cfRule>
  </conditionalFormatting>
  <conditionalFormatting sqref="P45:P59">
    <cfRule type="expression" dxfId="3493" priority="22">
      <formula>IF(P45&lt;0, TRUE, IF(AND(P45&gt;0,AD45=""),TRUE,FALSE))</formula>
    </cfRule>
  </conditionalFormatting>
  <conditionalFormatting sqref="R45:R59">
    <cfRule type="expression" dxfId="3492" priority="21">
      <formula>IF(R45&lt;0, TRUE, IF(AND(R45&gt;0,AF45=""),TRUE,FALSE))</formula>
    </cfRule>
  </conditionalFormatting>
  <conditionalFormatting sqref="T45:T59">
    <cfRule type="expression" dxfId="3491" priority="20">
      <formula>IF(T45&lt;0, TRUE, IF(AND(T45&gt;0,AH45=""),TRUE,FALSE))</formula>
    </cfRule>
  </conditionalFormatting>
  <conditionalFormatting sqref="N45:N59">
    <cfRule type="expression" dxfId="3490" priority="19">
      <formula>IF(N45&lt;0, TRUE, IF(AND(N45&gt;0,AB45=""),TRUE,FALSE))</formula>
    </cfRule>
  </conditionalFormatting>
  <conditionalFormatting sqref="I116">
    <cfRule type="expression" dxfId="3489" priority="18" stopIfTrue="1">
      <formula>ISERROR(I116)</formula>
    </cfRule>
  </conditionalFormatting>
  <conditionalFormatting sqref="K116">
    <cfRule type="expression" dxfId="3488" priority="17" stopIfTrue="1">
      <formula>ISERROR(K116)</formula>
    </cfRule>
  </conditionalFormatting>
  <conditionalFormatting sqref="M116">
    <cfRule type="expression" dxfId="3487" priority="16" stopIfTrue="1">
      <formula>ISERROR(M116)</formula>
    </cfRule>
  </conditionalFormatting>
  <conditionalFormatting sqref="O116">
    <cfRule type="expression" dxfId="3486" priority="15" stopIfTrue="1">
      <formula>ISERROR(O116)</formula>
    </cfRule>
  </conditionalFormatting>
  <conditionalFormatting sqref="Q116">
    <cfRule type="expression" dxfId="3485" priority="14" stopIfTrue="1">
      <formula>ISERROR(Q116)</formula>
    </cfRule>
  </conditionalFormatting>
  <conditionalFormatting sqref="S116">
    <cfRule type="expression" dxfId="3484" priority="13" stopIfTrue="1">
      <formula>ISERROR(S116)</formula>
    </cfRule>
  </conditionalFormatting>
  <conditionalFormatting sqref="I135">
    <cfRule type="expression" dxfId="3483" priority="12" stopIfTrue="1">
      <formula>ISERROR(I135)</formula>
    </cfRule>
  </conditionalFormatting>
  <conditionalFormatting sqref="K135">
    <cfRule type="expression" dxfId="3482" priority="11" stopIfTrue="1">
      <formula>ISERROR(K135)</formula>
    </cfRule>
  </conditionalFormatting>
  <conditionalFormatting sqref="M135">
    <cfRule type="expression" dxfId="3481" priority="10" stopIfTrue="1">
      <formula>ISERROR(M135)</formula>
    </cfRule>
  </conditionalFormatting>
  <conditionalFormatting sqref="O135">
    <cfRule type="expression" dxfId="3480" priority="9" stopIfTrue="1">
      <formula>ISERROR(O135)</formula>
    </cfRule>
  </conditionalFormatting>
  <conditionalFormatting sqref="Q135">
    <cfRule type="expression" dxfId="3479" priority="8" stopIfTrue="1">
      <formula>ISERROR(Q135)</formula>
    </cfRule>
  </conditionalFormatting>
  <conditionalFormatting sqref="S135">
    <cfRule type="expression" dxfId="3478" priority="7" stopIfTrue="1">
      <formula>ISERROR(S135)</formula>
    </cfRule>
  </conditionalFormatting>
  <conditionalFormatting sqref="I154">
    <cfRule type="expression" dxfId="3477" priority="6" stopIfTrue="1">
      <formula>ISERROR(I154)</formula>
    </cfRule>
  </conditionalFormatting>
  <conditionalFormatting sqref="K154">
    <cfRule type="expression" dxfId="3476" priority="5" stopIfTrue="1">
      <formula>ISERROR(K154)</formula>
    </cfRule>
  </conditionalFormatting>
  <conditionalFormatting sqref="M154">
    <cfRule type="expression" dxfId="3475" priority="4" stopIfTrue="1">
      <formula>ISERROR(M154)</formula>
    </cfRule>
  </conditionalFormatting>
  <conditionalFormatting sqref="O154">
    <cfRule type="expression" dxfId="3474" priority="3" stopIfTrue="1">
      <formula>ISERROR(O154)</formula>
    </cfRule>
  </conditionalFormatting>
  <conditionalFormatting sqref="Q154">
    <cfRule type="expression" dxfId="3473" priority="2" stopIfTrue="1">
      <formula>ISERROR(Q154)</formula>
    </cfRule>
  </conditionalFormatting>
  <conditionalFormatting sqref="S154">
    <cfRule type="expression" dxfId="3472" priority="1" stopIfTrue="1">
      <formula>ISERROR(S154)</formula>
    </cfRule>
  </conditionalFormatting>
  <dataValidations count="7">
    <dataValidation allowBlank="1" showInputMessage="1" showErrorMessage="1" prompt="Make sure to update the Fiscal Year on the 'DATA' Sheet." sqref="F2"/>
    <dataValidation type="decimal" operator="lessThanOrEqual" allowBlank="1" showInputMessage="1" showErrorMessage="1" error="FTE % cannot exceed 100%. " sqref="D152 M45:M94 D114 D133 D45:D95">
      <formula1>1</formula1>
    </dataValidation>
    <dataValidation type="decimal" operator="lessThanOrEqual" allowBlank="1" showInputMessage="1" showErrorMessage="1" error="Please enter a value that is less than or equal to 100%" sqref="U45:U95">
      <formula1>1</formula1>
    </dataValidation>
    <dataValidation type="whole" errorStyle="information" allowBlank="1" showErrorMessage="1" errorTitle="IMPORTANT" error="If this line item is for equipment and has been purchased with any Federal/State dollars, a CDPH 1203 form must be submitted with this invoice; be sure to update the cumulative CDPH 1204 form too. _x000a__x000a_" sqref="F12">
      <formula1>0</formula1>
      <formula2>0</formula2>
    </dataValidation>
    <dataValidation type="list" allowBlank="1" showInputMessage="1" showErrorMessage="1" errorTitle="Please choose the current budget" promptTitle="Please choose the current budget" prompt="Click on the drop-down arrow and choose the budget that this invoice will be applied to.  Budget line items will be populated from the selected budget. _x000a__x000a_Hit ESC to remove this message." sqref="L2:N2">
      <formula1>"Original,BR1,BR2,BR3"</formula1>
    </dataValidation>
    <dataValidation allowBlank="1" showInputMessage="1" showErrorMessage="1" prompt="Indirect Costs are auto-calculated using the methodology chosen in cell B190.  " sqref="F156"/>
    <dataValidation type="list" allowBlank="1" showInputMessage="1" showErrorMessage="1" sqref="D27:F27">
      <formula1>Position_Title</formula1>
    </dataValidation>
  </dataValidations>
  <printOptions horizontalCentered="1"/>
  <pageMargins left="0" right="0" top="0.5" bottom="0.25" header="0" footer="0"/>
  <pageSetup scale="49" fitToHeight="3" orientation="landscape" blackAndWhite="1" r:id="rId1"/>
  <headerFooter>
    <oddHeader>&amp;L&amp;12&amp;GMaternal, Child and Adolescent Health Division&amp;C&amp;16&amp;A&amp;R</oddHeader>
    <oddFooter>&amp;L&amp;14&amp;F&amp;C&amp;14&amp;P of &amp;N&amp;R&amp;14Printed: &amp;D &amp;T</oddFooter>
  </headerFooter>
  <rowBreaks count="2" manualBreakCount="2">
    <brk id="37" max="20" man="1"/>
    <brk id="113" max="20"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1617" r:id="rId5" name="Button 1">
              <controlPr defaultSize="0" print="0" autoFill="0" autoPict="0">
                <anchor moveWithCells="1" sizeWithCells="1">
                  <from>
                    <xdr:col>0</xdr:col>
                    <xdr:colOff>152400</xdr:colOff>
                    <xdr:row>0</xdr:row>
                    <xdr:rowOff>0</xdr:rowOff>
                  </from>
                  <to>
                    <xdr:col>0</xdr:col>
                    <xdr:colOff>152400</xdr:colOff>
                    <xdr:row>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7">
    <tabColor theme="3" tint="0.79998168889431442"/>
    <pageSetUpPr autoPageBreaks="0"/>
  </sheetPr>
  <dimension ref="A1:BA948"/>
  <sheetViews>
    <sheetView showGridLines="0" showZeros="0" zoomScale="96" zoomScaleNormal="96" zoomScaleSheetLayoutView="70" workbookViewId="0">
      <pane ySplit="8" topLeftCell="A9" activePane="bottomLeft" state="frozen"/>
      <selection activeCell="A156" sqref="A156"/>
      <selection pane="bottomLeft" activeCell="A156" sqref="A156"/>
    </sheetView>
  </sheetViews>
  <sheetFormatPr defaultColWidth="9.140625" defaultRowHeight="15"/>
  <cols>
    <col min="1" max="1" width="9.85546875" style="37" customWidth="1"/>
    <col min="2" max="2" width="12.7109375" style="37" customWidth="1"/>
    <col min="3" max="3" width="51.5703125" style="37" customWidth="1"/>
    <col min="4" max="4" width="13.7109375" style="37" customWidth="1"/>
    <col min="5" max="5" width="20.7109375" style="160" customWidth="1"/>
    <col min="6" max="6" width="19.7109375" style="160" customWidth="1"/>
    <col min="7" max="7" width="18.7109375" style="37" customWidth="1"/>
    <col min="8" max="8" width="18.7109375" style="160" customWidth="1"/>
    <col min="9" max="9" width="18.7109375" style="37" customWidth="1"/>
    <col min="10" max="10" width="18.7109375" style="160" customWidth="1"/>
    <col min="11" max="11" width="18.7109375" style="37" customWidth="1"/>
    <col min="12" max="12" width="18.7109375" style="160" customWidth="1"/>
    <col min="13" max="13" width="18.7109375" style="37" customWidth="1"/>
    <col min="14" max="14" width="18.7109375" style="160" customWidth="1"/>
    <col min="15" max="15" width="18.7109375" style="37" hidden="1" customWidth="1"/>
    <col min="16" max="16" width="18.7109375" style="160" hidden="1" customWidth="1"/>
    <col min="17" max="17" width="18.7109375" style="37" hidden="1" customWidth="1"/>
    <col min="18" max="18" width="18.7109375" style="160" hidden="1" customWidth="1"/>
    <col min="19" max="19" width="18.7109375" style="37" hidden="1" customWidth="1"/>
    <col min="20" max="20" width="18.7109375" style="160" hidden="1" customWidth="1"/>
    <col min="21" max="21" width="2.5703125" style="205" customWidth="1"/>
    <col min="22" max="27" width="10" style="304" hidden="1" customWidth="1"/>
    <col min="28" max="33" width="9.7109375" style="304" hidden="1" customWidth="1"/>
    <col min="34" max="35" width="9.7109375" style="284" hidden="1" customWidth="1"/>
    <col min="36" max="36" width="30.7109375" style="169" hidden="1" customWidth="1"/>
    <col min="37" max="37" width="29.140625" style="169" hidden="1" customWidth="1"/>
    <col min="38" max="43" width="20.7109375" style="169" hidden="1" customWidth="1"/>
    <col min="44" max="44" width="22.7109375" style="169" hidden="1" customWidth="1"/>
    <col min="45" max="51" width="17.5703125" style="169" hidden="1" customWidth="1"/>
    <col min="52" max="52" width="9.140625" style="169" hidden="1" customWidth="1"/>
    <col min="53" max="16384" width="9.140625" style="169"/>
  </cols>
  <sheetData>
    <row r="1" spans="1:51" ht="35.25" customHeight="1" thickTop="1" thickBot="1">
      <c r="A1" s="1620" t="s">
        <v>148</v>
      </c>
      <c r="B1" s="1621"/>
      <c r="C1" s="1621"/>
      <c r="D1" s="1622"/>
      <c r="E1" s="782"/>
      <c r="F1" s="1791" t="s">
        <v>62</v>
      </c>
      <c r="G1" s="1792"/>
      <c r="H1" s="1605" t="s">
        <v>68</v>
      </c>
      <c r="I1" s="1790"/>
      <c r="J1" s="1605" t="s">
        <v>69</v>
      </c>
      <c r="K1" s="1606"/>
      <c r="L1" s="1793" t="s">
        <v>155</v>
      </c>
      <c r="M1" s="1794"/>
      <c r="N1" s="1795"/>
      <c r="O1" s="256"/>
      <c r="P1" s="211"/>
      <c r="Q1" s="54"/>
      <c r="R1" s="211"/>
      <c r="S1" s="1787"/>
      <c r="T1" s="1787"/>
      <c r="U1" s="779"/>
      <c r="V1" s="278"/>
      <c r="AA1" s="278"/>
      <c r="AB1" s="278"/>
      <c r="AC1" s="278"/>
      <c r="AD1" s="278"/>
      <c r="AE1" s="278"/>
      <c r="AF1" s="278"/>
      <c r="AG1" s="278"/>
      <c r="AH1" s="197"/>
      <c r="AI1" s="197"/>
      <c r="AJ1" s="2"/>
      <c r="AK1" s="208"/>
      <c r="AL1" s="208"/>
      <c r="AM1" s="208"/>
      <c r="AN1" s="208"/>
      <c r="AO1" s="208"/>
      <c r="AP1" s="208"/>
      <c r="AQ1" s="208"/>
      <c r="AR1" s="208"/>
      <c r="AS1" s="208"/>
      <c r="AT1" s="208"/>
      <c r="AU1" s="208"/>
      <c r="AV1" s="208"/>
      <c r="AW1" s="208"/>
      <c r="AX1" s="208"/>
      <c r="AY1" s="208"/>
    </row>
    <row r="2" spans="1:51" s="176" customFormat="1" ht="28.5" customHeight="1" thickTop="1" thickBot="1">
      <c r="A2" s="1623" t="str">
        <f>IF(C7&gt;"","SUBCONTRACT","")</f>
        <v/>
      </c>
      <c r="B2" s="1623"/>
      <c r="C2" s="1623"/>
      <c r="D2" s="1623"/>
      <c r="E2" s="485"/>
      <c r="F2" s="1771" t="str">
        <f>'ORIGINAL BUDGET'!F2</f>
        <v>2019-2020</v>
      </c>
      <c r="G2" s="1772"/>
      <c r="H2" s="1800" t="str">
        <f>IF('ORIGINAL BUDGET'!I2="Quarterly","","Month 8")</f>
        <v>Month 8</v>
      </c>
      <c r="I2" s="1801"/>
      <c r="J2" s="1799" t="str">
        <f>IF('ORIGINAL BUDGET'!I2="Quarterly","","February")</f>
        <v>February</v>
      </c>
      <c r="K2" s="1772"/>
      <c r="L2" s="1796" t="str">
        <f>'Month 7'!L2:N2</f>
        <v>Original</v>
      </c>
      <c r="M2" s="1797"/>
      <c r="N2" s="1798"/>
      <c r="O2" s="795"/>
      <c r="P2" s="787"/>
      <c r="Q2" s="787"/>
      <c r="R2" s="787"/>
      <c r="S2" s="1617"/>
      <c r="T2" s="1617"/>
      <c r="U2" s="780"/>
      <c r="V2" s="305"/>
      <c r="AA2" s="305"/>
      <c r="AB2" s="305"/>
      <c r="AC2" s="305"/>
      <c r="AD2" s="305"/>
      <c r="AE2" s="305"/>
      <c r="AF2" s="305"/>
      <c r="AG2" s="305"/>
      <c r="AH2" s="305"/>
      <c r="AI2" s="305"/>
      <c r="AJ2" s="2"/>
    </row>
    <row r="3" spans="1:51" ht="25.15" customHeight="1" thickTop="1" thickBot="1">
      <c r="A3" s="1430" t="str">
        <f>TemplateVersion</f>
        <v>Rev. 10/11/18</v>
      </c>
      <c r="B3" s="837"/>
      <c r="C3" s="207"/>
      <c r="D3" s="207"/>
      <c r="E3" s="207"/>
      <c r="F3" s="207"/>
      <c r="G3" s="207"/>
      <c r="H3" s="207"/>
      <c r="I3" s="207"/>
      <c r="J3" s="207"/>
      <c r="K3" s="207"/>
      <c r="L3" s="207"/>
      <c r="M3" s="207"/>
      <c r="N3" s="207"/>
      <c r="O3" s="781"/>
      <c r="P3" s="781"/>
      <c r="Q3" s="781"/>
      <c r="R3" s="781"/>
      <c r="S3" s="781"/>
      <c r="T3" s="781"/>
      <c r="U3" s="207"/>
      <c r="V3" s="197"/>
      <c r="W3" s="197"/>
      <c r="X3" s="197"/>
      <c r="Y3" s="197"/>
      <c r="Z3" s="197"/>
      <c r="AA3" s="197"/>
      <c r="AB3" s="197"/>
      <c r="AC3" s="197"/>
      <c r="AD3" s="197"/>
      <c r="AE3" s="197"/>
      <c r="AF3" s="197"/>
      <c r="AG3" s="197"/>
      <c r="AH3" s="197"/>
      <c r="AI3" s="197"/>
      <c r="AJ3" s="182"/>
    </row>
    <row r="4" spans="1:51" ht="45" customHeight="1" thickTop="1" thickBot="1">
      <c r="A4" s="527" t="s">
        <v>119</v>
      </c>
      <c r="B4" s="528"/>
      <c r="C4" s="1788" t="str">
        <f>'ORIGINAL BUDGET'!C4</f>
        <v>RPPC</v>
      </c>
      <c r="D4" s="1789"/>
      <c r="E4" s="1789"/>
      <c r="F4" s="1789"/>
      <c r="G4" s="1529" t="s">
        <v>150</v>
      </c>
      <c r="H4" s="1530"/>
      <c r="I4" s="1529" t="s">
        <v>150</v>
      </c>
      <c r="J4" s="1530"/>
      <c r="K4" s="1529" t="s">
        <v>150</v>
      </c>
      <c r="L4" s="1530"/>
      <c r="M4" s="1632" t="s">
        <v>150</v>
      </c>
      <c r="N4" s="1633"/>
      <c r="O4" s="1632" t="s">
        <v>150</v>
      </c>
      <c r="P4" s="1633"/>
      <c r="Q4" s="1632" t="s">
        <v>150</v>
      </c>
      <c r="R4" s="1633"/>
      <c r="S4" s="1632" t="s">
        <v>150</v>
      </c>
      <c r="T4" s="1633"/>
      <c r="U4" s="642"/>
      <c r="V4" s="306"/>
      <c r="W4" s="306"/>
      <c r="X4" s="306"/>
      <c r="Y4" s="306"/>
      <c r="Z4" s="306"/>
      <c r="AA4" s="306"/>
      <c r="AB4" s="307"/>
      <c r="AC4" s="307"/>
      <c r="AD4" s="307"/>
      <c r="AE4" s="307"/>
      <c r="AF4" s="307"/>
      <c r="AG4" s="307"/>
      <c r="AH4" s="29"/>
      <c r="AI4" s="29"/>
      <c r="AJ4" s="21"/>
    </row>
    <row r="5" spans="1:51" ht="45" customHeight="1" thickBot="1">
      <c r="A5" s="1751" t="s">
        <v>120</v>
      </c>
      <c r="B5" s="1752"/>
      <c r="C5" s="1748">
        <f>'ORIGINAL BUDGET'!C5</f>
        <v>0</v>
      </c>
      <c r="D5" s="1749"/>
      <c r="E5" s="1749"/>
      <c r="F5" s="1750"/>
      <c r="G5" s="1552" t="str">
        <f>IF(G30="","",CONCATENATE(G30,", ",TEXT(H31,"?????")))</f>
        <v>RPPC, 53110</v>
      </c>
      <c r="H5" s="1553"/>
      <c r="I5" s="1552" t="str">
        <f>IF(I30="","",CONCATENATE(I30,", ",TEXT(J31,"?????")))</f>
        <v>RPPC , 53129</v>
      </c>
      <c r="J5" s="1553"/>
      <c r="K5" s="1552" t="str">
        <f>IF(K30="","",CONCATENATE(K30,", ",TEXT(L31,"?????")))</f>
        <v/>
      </c>
      <c r="L5" s="1553"/>
      <c r="M5" s="1552" t="str">
        <f>IF(M30="","",CONCATENATE(M30,", ",TEXT(N31,"?????")))</f>
        <v/>
      </c>
      <c r="N5" s="1553"/>
      <c r="O5" s="1552" t="str">
        <f>IF(O30="","",CONCATENATE(O30,", ",TEXT(P31,"?????")))</f>
        <v/>
      </c>
      <c r="P5" s="1553"/>
      <c r="Q5" s="1552" t="str">
        <f>IF(Q30="","",CONCATENATE(Q30,", ",TEXT(R31,"?????")))</f>
        <v/>
      </c>
      <c r="R5" s="1553"/>
      <c r="S5" s="1552" t="str">
        <f>IF(S30="","",CONCATENATE(S30,", ",TEXT(T31,"?????")))</f>
        <v/>
      </c>
      <c r="T5" s="1553"/>
      <c r="U5" s="642"/>
      <c r="V5" s="306"/>
      <c r="W5" s="306"/>
      <c r="X5" s="306"/>
      <c r="Y5" s="306"/>
      <c r="Z5" s="306"/>
      <c r="AA5" s="306"/>
      <c r="AB5" s="307"/>
      <c r="AC5" s="307"/>
      <c r="AD5" s="307"/>
      <c r="AE5" s="307"/>
      <c r="AF5" s="307"/>
      <c r="AG5" s="307"/>
      <c r="AH5" s="29"/>
      <c r="AI5" s="29"/>
      <c r="AJ5" s="21"/>
    </row>
    <row r="6" spans="1:51" ht="45" customHeight="1" thickBot="1">
      <c r="A6" s="529" t="s">
        <v>121</v>
      </c>
      <c r="B6" s="530"/>
      <c r="C6" s="1742">
        <f>'ORIGINAL BUDGET'!C6</f>
        <v>0</v>
      </c>
      <c r="D6" s="1743"/>
      <c r="E6" s="1744"/>
      <c r="F6" s="544" t="s">
        <v>0</v>
      </c>
      <c r="G6" s="571" t="s">
        <v>1</v>
      </c>
      <c r="H6" s="572" t="s">
        <v>2</v>
      </c>
      <c r="I6" s="622" t="s">
        <v>18</v>
      </c>
      <c r="J6" s="623" t="s">
        <v>3</v>
      </c>
      <c r="K6" s="620" t="s">
        <v>19</v>
      </c>
      <c r="L6" s="626" t="s">
        <v>4</v>
      </c>
      <c r="M6" s="632" t="s">
        <v>5</v>
      </c>
      <c r="N6" s="633" t="s">
        <v>6</v>
      </c>
      <c r="O6" s="637" t="s">
        <v>20</v>
      </c>
      <c r="P6" s="638" t="s">
        <v>7</v>
      </c>
      <c r="Q6" s="640" t="s">
        <v>8</v>
      </c>
      <c r="R6" s="641" t="s">
        <v>9</v>
      </c>
      <c r="S6" s="571" t="s">
        <v>21</v>
      </c>
      <c r="T6" s="641" t="s">
        <v>10</v>
      </c>
      <c r="U6" s="643"/>
      <c r="V6" s="308"/>
      <c r="W6" s="308"/>
      <c r="X6" s="308"/>
      <c r="Y6" s="308"/>
      <c r="Z6" s="308"/>
      <c r="AA6" s="308"/>
      <c r="AB6" s="309"/>
      <c r="AC6" s="309"/>
      <c r="AD6" s="309"/>
      <c r="AE6" s="309"/>
      <c r="AF6" s="309"/>
      <c r="AG6" s="309"/>
      <c r="AH6" s="310"/>
      <c r="AI6" s="310"/>
      <c r="AJ6" s="21"/>
      <c r="AK6" s="1815" t="s">
        <v>196</v>
      </c>
      <c r="AL6" s="1813" t="str">
        <f>G5</f>
        <v>RPPC, 53110</v>
      </c>
      <c r="AM6" s="393"/>
      <c r="AN6" s="1813" t="str">
        <f>I5</f>
        <v>RPPC , 53129</v>
      </c>
      <c r="AO6" s="396"/>
      <c r="AP6" s="1813" t="str">
        <f>K5</f>
        <v/>
      </c>
      <c r="AQ6" s="393"/>
      <c r="AR6" s="1813" t="str">
        <f>M5</f>
        <v/>
      </c>
      <c r="AS6" s="393"/>
      <c r="AT6" s="1813" t="str">
        <f>O5</f>
        <v/>
      </c>
      <c r="AU6" s="393"/>
      <c r="AV6" s="1813" t="str">
        <f>Q5</f>
        <v/>
      </c>
      <c r="AW6" s="396"/>
      <c r="AX6" s="1813" t="str">
        <f>S5</f>
        <v/>
      </c>
      <c r="AY6" s="335"/>
    </row>
    <row r="7" spans="1:51" ht="45" customHeight="1" thickBot="1">
      <c r="A7" s="531" t="s">
        <v>122</v>
      </c>
      <c r="B7" s="532"/>
      <c r="C7" s="1745">
        <f>'ORIGINAL BUDGET'!C7</f>
        <v>0</v>
      </c>
      <c r="D7" s="1746"/>
      <c r="E7" s="1747"/>
      <c r="F7" s="545" t="s">
        <v>64</v>
      </c>
      <c r="G7" s="573" t="s">
        <v>13</v>
      </c>
      <c r="H7" s="574" t="s">
        <v>94</v>
      </c>
      <c r="I7" s="573" t="s">
        <v>13</v>
      </c>
      <c r="J7" s="574" t="s">
        <v>94</v>
      </c>
      <c r="K7" s="627" t="s">
        <v>13</v>
      </c>
      <c r="L7" s="574" t="s">
        <v>94</v>
      </c>
      <c r="M7" s="634" t="s">
        <v>13</v>
      </c>
      <c r="N7" s="574" t="s">
        <v>94</v>
      </c>
      <c r="O7" s="627" t="s">
        <v>13</v>
      </c>
      <c r="P7" s="574" t="s">
        <v>94</v>
      </c>
      <c r="Q7" s="573" t="s">
        <v>13</v>
      </c>
      <c r="R7" s="574" t="s">
        <v>94</v>
      </c>
      <c r="S7" s="573" t="s">
        <v>13</v>
      </c>
      <c r="T7" s="574" t="s">
        <v>94</v>
      </c>
      <c r="U7" s="1753"/>
      <c r="V7" s="311"/>
      <c r="W7" s="311"/>
      <c r="X7" s="311"/>
      <c r="Y7" s="311"/>
      <c r="Z7" s="311"/>
      <c r="AA7" s="311"/>
      <c r="AB7" s="312"/>
      <c r="AC7" s="312"/>
      <c r="AD7" s="312"/>
      <c r="AE7" s="312"/>
      <c r="AF7" s="312"/>
      <c r="AG7" s="312"/>
      <c r="AH7" s="1754"/>
      <c r="AI7" s="1754"/>
      <c r="AJ7" s="184"/>
      <c r="AK7" s="1816"/>
      <c r="AL7" s="1813"/>
      <c r="AM7" s="394"/>
      <c r="AN7" s="1813"/>
      <c r="AO7" s="397"/>
      <c r="AP7" s="1813"/>
      <c r="AQ7" s="394"/>
      <c r="AR7" s="1813"/>
      <c r="AS7" s="394"/>
      <c r="AT7" s="1813"/>
      <c r="AU7" s="394"/>
      <c r="AV7" s="1813"/>
      <c r="AW7" s="397"/>
      <c r="AX7" s="1813"/>
      <c r="AY7" s="335"/>
    </row>
    <row r="8" spans="1:51" ht="27.95" hidden="1" customHeight="1" thickTop="1" thickBot="1">
      <c r="A8" s="451"/>
      <c r="B8" s="462"/>
      <c r="C8" s="452"/>
      <c r="D8" s="452"/>
      <c r="E8" s="452"/>
      <c r="F8" s="461" t="s">
        <v>144</v>
      </c>
      <c r="G8" s="575"/>
      <c r="H8" s="576"/>
      <c r="I8" s="575"/>
      <c r="J8" s="576"/>
      <c r="K8" s="625"/>
      <c r="L8" s="576"/>
      <c r="M8" s="631"/>
      <c r="N8" s="576"/>
      <c r="O8" s="625"/>
      <c r="P8" s="576"/>
      <c r="Q8" s="575"/>
      <c r="R8" s="576"/>
      <c r="S8" s="575"/>
      <c r="T8" s="576"/>
      <c r="U8" s="1753"/>
      <c r="V8" s="311"/>
      <c r="W8" s="311"/>
      <c r="X8" s="311"/>
      <c r="Y8" s="311"/>
      <c r="Z8" s="311"/>
      <c r="AA8" s="311"/>
      <c r="AB8" s="312"/>
      <c r="AC8" s="312"/>
      <c r="AD8" s="312"/>
      <c r="AE8" s="312"/>
      <c r="AF8" s="312"/>
      <c r="AG8" s="312"/>
      <c r="AH8" s="1754"/>
      <c r="AI8" s="1754"/>
      <c r="AJ8" s="184"/>
      <c r="AK8" s="1816"/>
      <c r="AL8" s="1814"/>
      <c r="AM8" s="394"/>
      <c r="AN8" s="1814"/>
      <c r="AO8" s="397"/>
      <c r="AP8" s="1814"/>
      <c r="AQ8" s="394"/>
      <c r="AR8" s="1814"/>
      <c r="AS8" s="394"/>
      <c r="AT8" s="1814"/>
      <c r="AU8" s="394"/>
      <c r="AV8" s="1814"/>
      <c r="AW8" s="397"/>
      <c r="AX8" s="1814"/>
      <c r="AY8" s="335"/>
    </row>
    <row r="9" spans="1:51" ht="27.95" customHeight="1" thickTop="1" thickBot="1">
      <c r="A9" s="453"/>
      <c r="B9" s="146"/>
      <c r="C9" s="450"/>
      <c r="D9" s="450"/>
      <c r="E9" s="450"/>
      <c r="F9" s="1238"/>
      <c r="G9" s="1239"/>
      <c r="H9" s="1240"/>
      <c r="I9" s="1239"/>
      <c r="J9" s="458"/>
      <c r="K9" s="459"/>
      <c r="L9" s="458"/>
      <c r="M9" s="458"/>
      <c r="N9" s="458"/>
      <c r="O9" s="459"/>
      <c r="P9" s="458"/>
      <c r="Q9" s="457"/>
      <c r="R9" s="458"/>
      <c r="S9" s="457"/>
      <c r="T9" s="458"/>
      <c r="U9" s="1753"/>
      <c r="V9" s="311"/>
      <c r="W9" s="311"/>
      <c r="X9" s="311"/>
      <c r="Y9" s="311"/>
      <c r="Z9" s="311"/>
      <c r="AA9" s="311"/>
      <c r="AB9" s="312"/>
      <c r="AC9" s="312"/>
      <c r="AD9" s="312"/>
      <c r="AE9" s="312"/>
      <c r="AF9" s="312"/>
      <c r="AG9" s="312"/>
      <c r="AH9" s="1754"/>
      <c r="AI9" s="1754"/>
      <c r="AJ9" s="184"/>
      <c r="AK9" s="1816"/>
      <c r="AL9" s="1814"/>
      <c r="AM9" s="394"/>
      <c r="AN9" s="1814"/>
      <c r="AO9" s="397"/>
      <c r="AP9" s="1814"/>
      <c r="AQ9" s="394"/>
      <c r="AR9" s="1814"/>
      <c r="AS9" s="394"/>
      <c r="AT9" s="1814"/>
      <c r="AU9" s="394"/>
      <c r="AV9" s="1814"/>
      <c r="AW9" s="397"/>
      <c r="AX9" s="1814"/>
      <c r="AY9" s="335"/>
    </row>
    <row r="10" spans="1:51" ht="26.25" customHeight="1" thickTop="1" thickBot="1">
      <c r="A10" s="1611" t="s">
        <v>57</v>
      </c>
      <c r="B10" s="1612"/>
      <c r="C10" s="1612"/>
      <c r="D10" s="1612"/>
      <c r="E10" s="1613"/>
      <c r="F10" s="541"/>
      <c r="G10" s="577"/>
      <c r="H10" s="578"/>
      <c r="I10" s="554"/>
      <c r="J10" s="578"/>
      <c r="K10" s="650"/>
      <c r="L10" s="578"/>
      <c r="M10" s="659"/>
      <c r="N10" s="578"/>
      <c r="O10" s="650"/>
      <c r="P10" s="578"/>
      <c r="Q10" s="554"/>
      <c r="R10" s="578"/>
      <c r="S10" s="554"/>
      <c r="T10" s="578"/>
      <c r="U10" s="1822"/>
      <c r="V10" s="313"/>
      <c r="W10" s="313"/>
      <c r="X10" s="313"/>
      <c r="Y10" s="313"/>
      <c r="Z10" s="313"/>
      <c r="AA10" s="313"/>
      <c r="AB10" s="312"/>
      <c r="AC10" s="312"/>
      <c r="AD10" s="312"/>
      <c r="AE10" s="312"/>
      <c r="AF10" s="312"/>
      <c r="AG10" s="312"/>
      <c r="AH10" s="1755"/>
      <c r="AI10" s="1755"/>
      <c r="AJ10" s="21"/>
      <c r="AK10" s="1817"/>
      <c r="AL10" s="1813"/>
      <c r="AM10" s="395"/>
      <c r="AN10" s="1813"/>
      <c r="AO10" s="395"/>
      <c r="AP10" s="1813"/>
      <c r="AQ10" s="395"/>
      <c r="AR10" s="1813"/>
      <c r="AS10" s="395"/>
      <c r="AT10" s="1813"/>
      <c r="AU10" s="395"/>
      <c r="AV10" s="1813"/>
      <c r="AW10" s="398"/>
      <c r="AX10" s="1813"/>
      <c r="AY10" s="335"/>
    </row>
    <row r="11" spans="1:51" ht="30" customHeight="1" thickTop="1">
      <c r="A11" s="1575" t="str">
        <f>'ORIGINAL BUDGET'!A11</f>
        <v>PERSONNEL</v>
      </c>
      <c r="B11" s="1785"/>
      <c r="C11" s="1785"/>
      <c r="D11" s="1785"/>
      <c r="E11" s="1786"/>
      <c r="F11" s="542">
        <f>IF('ORIGINAL BUDGET'!$I$2="Monthly",F41,"")</f>
        <v>0</v>
      </c>
      <c r="G11" s="564" t="str">
        <f t="shared" ref="G11:G15" si="0">IF(F11=0,"",H11/F11)</f>
        <v/>
      </c>
      <c r="H11" s="565">
        <f>IF('ORIGINAL BUDGET'!$I$2="Monthly",H41,"")</f>
        <v>0</v>
      </c>
      <c r="I11" s="478" t="str">
        <f t="shared" ref="I11:I15" si="1">IF(F11=0,"",J11/F11)</f>
        <v/>
      </c>
      <c r="J11" s="654">
        <f>IF('ORIGINAL BUDGET'!$I$2="Monthly",J41,"")</f>
        <v>0</v>
      </c>
      <c r="K11" s="482" t="str">
        <f t="shared" ref="K11:K15" si="2">IF(F11=0,"",L11/F11)</f>
        <v/>
      </c>
      <c r="L11" s="565">
        <f>IF('ORIGINAL BUDGET'!$I$2="Monthly",L41,"")</f>
        <v>0</v>
      </c>
      <c r="M11" s="482" t="str">
        <f t="shared" ref="M11:M15" si="3">IF(F11=0,"",N11/F11)</f>
        <v/>
      </c>
      <c r="N11" s="565">
        <f>IF('ORIGINAL BUDGET'!$I$2="Monthly",N41,"")</f>
        <v>0</v>
      </c>
      <c r="O11" s="482" t="str">
        <f t="shared" ref="O11:O15" si="4">IF(F11=0,"",P11/F11)</f>
        <v/>
      </c>
      <c r="P11" s="565">
        <f>IF('ORIGINAL BUDGET'!$I$2="Monthly",P41,"")</f>
        <v>0</v>
      </c>
      <c r="Q11" s="482" t="str">
        <f t="shared" ref="Q11:Q14" si="5">IF(F11=0,"",R11/F11)</f>
        <v/>
      </c>
      <c r="R11" s="565">
        <f>IF('ORIGINAL BUDGET'!$I$2="Monthly",R41,"")</f>
        <v>0</v>
      </c>
      <c r="S11" s="482" t="str">
        <f t="shared" ref="S11:S15" si="6">IF(F11=0,"",T11/F11)</f>
        <v/>
      </c>
      <c r="T11" s="671">
        <f>IF('ORIGINAL BUDGET'!$I$2="Monthly",T41,"")</f>
        <v>0</v>
      </c>
      <c r="U11" s="667">
        <f t="shared" ref="U11:U15" si="7">IF(G11&lt;0, "ERROR", G11+I11+K11+M11+O11+Q11+S11)</f>
        <v>0</v>
      </c>
      <c r="V11" s="314"/>
      <c r="W11" s="314"/>
      <c r="X11" s="314"/>
      <c r="Y11" s="314"/>
      <c r="Z11" s="314"/>
      <c r="AA11" s="314"/>
      <c r="AB11" s="307"/>
      <c r="AC11" s="307"/>
      <c r="AD11" s="307"/>
      <c r="AE11" s="307"/>
      <c r="AF11" s="307"/>
      <c r="AG11" s="307"/>
      <c r="AH11" s="286"/>
      <c r="AI11" s="29"/>
      <c r="AJ11" s="21"/>
      <c r="AK11" s="210" t="str">
        <f t="shared" ref="AK11:AK15" si="8">A11</f>
        <v>PERSONNEL</v>
      </c>
      <c r="AL11" s="836" t="str">
        <f>IF('Month 7'!H$40&lt;0,H$40-'Month 7'!H$40,IF(H$40&lt;0,H$40,""))</f>
        <v/>
      </c>
      <c r="AM11" s="836" t="str">
        <f>IF('Month 7'!I$40&lt;0,I$40-'Month 7'!I$40,IF(I$40&lt;0,I$40,""))</f>
        <v/>
      </c>
      <c r="AN11" s="836" t="str">
        <f>IF('Month 7'!J$40&lt;0,J$40-'Month 7'!J$40,IF(J$40&lt;0,J$40,""))</f>
        <v/>
      </c>
      <c r="AO11" s="836" t="str">
        <f>IF('Month 7'!K$40&lt;0,K$40-'Month 7'!K$40,IF(K$40&lt;0,K$40,""))</f>
        <v/>
      </c>
      <c r="AP11" s="836" t="str">
        <f>IF('Month 7'!L$40&lt;0,L$40-'Month 7'!L$40,IF(L$40&lt;0,L$40,""))</f>
        <v/>
      </c>
      <c r="AQ11" s="836" t="str">
        <f>IF('Month 7'!M$40&lt;0,M$40-'Month 7'!M$40,IF(M$40&lt;0,M$40,""))</f>
        <v/>
      </c>
      <c r="AR11" s="836" t="str">
        <f>IF('Month 7'!N$40&lt;0,N$40-'Month 7'!N$40,IF(N$40&lt;0,N$40,""))</f>
        <v/>
      </c>
      <c r="AS11" s="836" t="str">
        <f>IF('Month 7'!O$40&lt;0,O$40-'Month 7'!O$40,IF(O$40&lt;0,O$40,""))</f>
        <v/>
      </c>
      <c r="AT11" s="836" t="str">
        <f>IF('Month 7'!P$40&lt;0,P$40-'Month 7'!P$40,IF(P$40&lt;0,P$40,""))</f>
        <v/>
      </c>
      <c r="AU11" s="836" t="str">
        <f>IF('Month 7'!Q$40&lt;0,Q$40-'Month 7'!Q$40,IF(Q$40&lt;0,Q$40,""))</f>
        <v/>
      </c>
      <c r="AV11" s="836" t="str">
        <f>IF('Month 7'!R$40&lt;0,R$40-'Month 7'!R$40,IF(R$40&lt;0,R$40,""))</f>
        <v/>
      </c>
      <c r="AW11" s="836" t="str">
        <f>IF('Month 7'!S$40&lt;0,S$40-'Month 7'!S$40,IF(S$40&lt;0,S$40,""))</f>
        <v/>
      </c>
      <c r="AX11" s="836" t="str">
        <f>IF('Month 7'!T$40&lt;0,T$40-'Month 7'!T$40,IF(T$40&lt;0,T$40,""))</f>
        <v/>
      </c>
      <c r="AY11" s="197"/>
    </row>
    <row r="12" spans="1:51" ht="30" customHeight="1">
      <c r="A12" s="1805" t="str">
        <f>'ORIGINAL BUDGET'!A12</f>
        <v>OPERATING EXPENSES</v>
      </c>
      <c r="B12" s="1806"/>
      <c r="C12" s="1806"/>
      <c r="D12" s="1806"/>
      <c r="E12" s="1807"/>
      <c r="F12" s="547">
        <f>IF('ORIGINAL BUDGET'!$I$2="Monthly",F98,"")</f>
        <v>0</v>
      </c>
      <c r="G12" s="579" t="str">
        <f t="shared" si="0"/>
        <v/>
      </c>
      <c r="H12" s="580">
        <f>IF('ORIGINAL BUDGET'!$I$2="Monthly",H98,"")</f>
        <v>0</v>
      </c>
      <c r="I12" s="552" t="str">
        <f t="shared" si="1"/>
        <v/>
      </c>
      <c r="J12" s="580">
        <f>IF('ORIGINAL BUDGET'!$I$2="Monthly",J98,"")</f>
        <v>0</v>
      </c>
      <c r="K12" s="651" t="str">
        <f t="shared" si="2"/>
        <v/>
      </c>
      <c r="L12" s="580">
        <f>IF('ORIGINAL BUDGET'!$I$2="Monthly",L98,"")</f>
        <v>0</v>
      </c>
      <c r="M12" s="551" t="str">
        <f t="shared" si="3"/>
        <v/>
      </c>
      <c r="N12" s="784">
        <f>IF('ORIGINAL BUDGET'!$I$2="Monthly",N98,"")</f>
        <v>0</v>
      </c>
      <c r="O12" s="651" t="str">
        <f t="shared" si="4"/>
        <v/>
      </c>
      <c r="P12" s="580">
        <f>IF('ORIGINAL BUDGET'!$I$2="Monthly",P98,"")</f>
        <v>0</v>
      </c>
      <c r="Q12" s="551" t="str">
        <f t="shared" si="5"/>
        <v/>
      </c>
      <c r="R12" s="567">
        <f>IF('ORIGINAL BUDGET'!$I$2="Monthly",R98,"")</f>
        <v>0</v>
      </c>
      <c r="S12" s="551" t="str">
        <f t="shared" si="6"/>
        <v/>
      </c>
      <c r="T12" s="673">
        <f>IF('ORIGINAL BUDGET'!$I$2="Monthly",T98,"")</f>
        <v>0</v>
      </c>
      <c r="U12" s="667">
        <f t="shared" si="7"/>
        <v>0</v>
      </c>
      <c r="V12" s="314"/>
      <c r="W12" s="314"/>
      <c r="X12" s="314"/>
      <c r="Y12" s="314"/>
      <c r="Z12" s="314"/>
      <c r="AA12" s="314"/>
      <c r="AB12" s="307"/>
      <c r="AC12" s="307"/>
      <c r="AD12" s="307"/>
      <c r="AE12" s="307"/>
      <c r="AF12" s="307"/>
      <c r="AG12" s="307"/>
      <c r="AH12" s="286"/>
      <c r="AI12" s="29"/>
      <c r="AJ12" s="471"/>
      <c r="AK12" s="210" t="str">
        <f t="shared" si="8"/>
        <v>OPERATING EXPENSES</v>
      </c>
      <c r="AL12" s="836" t="str">
        <f>IF('Month 7'!H$97&lt;0,H$97-'Month 7'!H$97,IF(H$97&lt;0,H$97,""))</f>
        <v/>
      </c>
      <c r="AM12" s="836" t="str">
        <f>IF('Month 7'!I$97&lt;0,I$97-'Month 7'!I$97,IF(I$97&lt;0,I$97,""))</f>
        <v/>
      </c>
      <c r="AN12" s="836" t="str">
        <f>IF('Month 7'!J$97&lt;0,J$97-'Month 7'!J$97,IF(J$97&lt;0,J$97,""))</f>
        <v/>
      </c>
      <c r="AO12" s="836" t="str">
        <f>IF('Month 7'!K$97&lt;0,K$97-'Month 7'!K$97,IF(K$97&lt;0,K$97,""))</f>
        <v/>
      </c>
      <c r="AP12" s="836" t="str">
        <f>IF('Month 7'!L$97&lt;0,L$97-'Month 7'!L$97,IF(L$97&lt;0,L$97,""))</f>
        <v/>
      </c>
      <c r="AQ12" s="836" t="str">
        <f>IF('Month 7'!M$97&lt;0,M$97-'Month 7'!M$97,IF(M$97&lt;0,M$97,""))</f>
        <v/>
      </c>
      <c r="AR12" s="836" t="str">
        <f>IF('Month 7'!N$97&lt;0,N$97-'Month 7'!N$97,IF(N$97&lt;0,N$97,""))</f>
        <v/>
      </c>
      <c r="AS12" s="836" t="str">
        <f>IF('Month 7'!O$97&lt;0,O$97-'Month 7'!O$97,IF(O$97&lt;0,O$97,""))</f>
        <v/>
      </c>
      <c r="AT12" s="836" t="str">
        <f>IF('Month 7'!P$97&lt;0,P$97-'Month 7'!P$97,IF(P$97&lt;0,P$97,""))</f>
        <v/>
      </c>
      <c r="AU12" s="836" t="str">
        <f>IF('Month 7'!Q$97&lt;0,Q$97-'Month 7'!Q$97,IF(Q$97&lt;0,Q$97,""))</f>
        <v/>
      </c>
      <c r="AV12" s="836" t="str">
        <f>IF('Month 7'!R$97&lt;0,R$97-'Month 7'!R$97,IF(R$97&lt;0,R$97,""))</f>
        <v/>
      </c>
      <c r="AW12" s="836" t="str">
        <f>IF('Month 7'!S$97&lt;0,S$97-'Month 7'!S$97,IF(S$97&lt;0,S$97,""))</f>
        <v/>
      </c>
      <c r="AX12" s="836" t="str">
        <f>IF('Month 7'!T$97&lt;0,T$97-'Month 7'!T$97,IF(T$97&lt;0,T$97,""))</f>
        <v/>
      </c>
      <c r="AY12" s="336"/>
    </row>
    <row r="13" spans="1:51" ht="30" customHeight="1">
      <c r="A13" s="1802" t="str">
        <f>'ORIGINAL BUDGET'!A13</f>
        <v>CAPITAL EXPENDITURES</v>
      </c>
      <c r="B13" s="1803"/>
      <c r="C13" s="1803"/>
      <c r="D13" s="1803"/>
      <c r="E13" s="1804"/>
      <c r="F13" s="543">
        <f>IF('ORIGINAL BUDGET'!$I$2="Monthly",F117,"")</f>
        <v>0</v>
      </c>
      <c r="G13" s="566" t="str">
        <f t="shared" si="0"/>
        <v/>
      </c>
      <c r="H13" s="567">
        <f>IF('ORIGINAL BUDGET'!$I$2="Monthly",H117,"")</f>
        <v>0</v>
      </c>
      <c r="I13" s="479" t="str">
        <f t="shared" si="1"/>
        <v/>
      </c>
      <c r="J13" s="569">
        <f>IF('ORIGINAL BUDGET'!$I$2="Monthly",J117,"")</f>
        <v>0</v>
      </c>
      <c r="K13" s="1062" t="str">
        <f t="shared" si="2"/>
        <v/>
      </c>
      <c r="L13" s="569">
        <f>IF('ORIGINAL BUDGET'!$I$2="Monthly",L117,"")</f>
        <v>0</v>
      </c>
      <c r="M13" s="660" t="str">
        <f t="shared" si="3"/>
        <v/>
      </c>
      <c r="N13" s="569">
        <f>IF('ORIGINAL BUDGET'!$I$2="Monthly",N117,"")</f>
        <v>0</v>
      </c>
      <c r="O13" s="555" t="str">
        <f t="shared" si="4"/>
        <v/>
      </c>
      <c r="P13" s="567">
        <f>IF('ORIGINAL BUDGET'!$I$2="Monthly",P117,"")</f>
        <v>0</v>
      </c>
      <c r="Q13" s="551" t="str">
        <f t="shared" si="5"/>
        <v/>
      </c>
      <c r="R13" s="669">
        <f>IF('ORIGINAL BUDGET'!$I$2="Monthly",R117,"")</f>
        <v>0</v>
      </c>
      <c r="S13" s="551" t="str">
        <f t="shared" si="6"/>
        <v/>
      </c>
      <c r="T13" s="672">
        <f>IF('ORIGINAL BUDGET'!$I$2="Monthly",T117,"")</f>
        <v>0</v>
      </c>
      <c r="U13" s="667">
        <f t="shared" si="7"/>
        <v>0</v>
      </c>
      <c r="V13" s="314"/>
      <c r="W13" s="314"/>
      <c r="X13" s="314"/>
      <c r="Y13" s="314"/>
      <c r="Z13" s="314"/>
      <c r="AA13" s="314"/>
      <c r="AB13" s="307"/>
      <c r="AC13" s="307"/>
      <c r="AD13" s="307"/>
      <c r="AE13" s="307"/>
      <c r="AF13" s="307"/>
      <c r="AG13" s="307"/>
      <c r="AH13" s="286"/>
      <c r="AI13" s="29"/>
      <c r="AJ13" s="471"/>
      <c r="AK13" s="210" t="str">
        <f t="shared" si="8"/>
        <v>CAPITAL EXPENDITURES</v>
      </c>
      <c r="AL13" s="836" t="str">
        <f>IF('Month 7'!H$116&lt;0,H$116-'Month 7'!H$116,IF(H$116&lt;0,H$116,""))</f>
        <v/>
      </c>
      <c r="AM13" s="836" t="str">
        <f>IF('Month 7'!I$116&lt;0,I$116-'Month 7'!I$116,IF(I$116&lt;0,I$116,""))</f>
        <v/>
      </c>
      <c r="AN13" s="836" t="str">
        <f>IF('Month 7'!J$116&lt;0,J$116-'Month 7'!J$116,IF(J$116&lt;0,J$116,""))</f>
        <v/>
      </c>
      <c r="AO13" s="836" t="str">
        <f>IF('Month 7'!K$116&lt;0,K$116-'Month 7'!K$116,IF(K$116&lt;0,K$116,""))</f>
        <v/>
      </c>
      <c r="AP13" s="836" t="str">
        <f>IF('Month 7'!L$116&lt;0,L$116-'Month 7'!L$116,IF(L$116&lt;0,L$116,""))</f>
        <v/>
      </c>
      <c r="AQ13" s="836" t="str">
        <f>IF('Month 7'!M$116&lt;0,M$116-'Month 7'!M$116,IF(M$116&lt;0,M$116,""))</f>
        <v/>
      </c>
      <c r="AR13" s="836" t="str">
        <f>IF('Month 7'!N$116&lt;0,N$116-'Month 7'!N$116,IF(N$116&lt;0,N$116,""))</f>
        <v/>
      </c>
      <c r="AS13" s="836" t="str">
        <f>IF('Month 7'!O$116&lt;0,O$116-'Month 7'!O$116,IF(O$116&lt;0,O$116,""))</f>
        <v/>
      </c>
      <c r="AT13" s="836" t="str">
        <f>IF('Month 7'!P$116&lt;0,P$116-'Month 7'!P$116,IF(P$116&lt;0,P$116,""))</f>
        <v/>
      </c>
      <c r="AU13" s="836" t="str">
        <f>IF('Month 7'!Q$116&lt;0,Q$116-'Month 7'!Q$116,IF(Q$116&lt;0,Q$116,""))</f>
        <v/>
      </c>
      <c r="AV13" s="836" t="str">
        <f>IF('Month 7'!R$116&lt;0,R$116-'Month 7'!R$116,IF(R$116&lt;0,R$116,""))</f>
        <v/>
      </c>
      <c r="AW13" s="836" t="str">
        <f>IF('Month 7'!S$116&lt;0,S$116-'Month 7'!S$116,IF(S$116&lt;0,S$116,""))</f>
        <v/>
      </c>
      <c r="AX13" s="836" t="str">
        <f>IF('Month 7'!T$116&lt;0,T$116-'Month 7'!T$116,IF(T$116&lt;0,T$116,""))</f>
        <v/>
      </c>
      <c r="AY13" s="336"/>
    </row>
    <row r="14" spans="1:51" ht="30" customHeight="1">
      <c r="A14" s="1782" t="str">
        <f>'ORIGINAL BUDGET'!A14</f>
        <v>OTHER COSTS</v>
      </c>
      <c r="B14" s="1783"/>
      <c r="C14" s="1783"/>
      <c r="D14" s="1783"/>
      <c r="E14" s="1784"/>
      <c r="F14" s="546">
        <f>IF('ORIGINAL BUDGET'!$I$2="Monthly",F136,"")</f>
        <v>0</v>
      </c>
      <c r="G14" s="566" t="str">
        <f t="shared" si="0"/>
        <v/>
      </c>
      <c r="H14" s="567">
        <f>IF('ORIGINAL BUDGET'!$I$2="Monthly",H136,"")</f>
        <v>0</v>
      </c>
      <c r="I14" s="552" t="str">
        <f t="shared" si="1"/>
        <v/>
      </c>
      <c r="J14" s="567">
        <f>IF('ORIGINAL BUDGET'!$I$2="Monthly",J136,"")</f>
        <v>0</v>
      </c>
      <c r="K14" s="553" t="str">
        <f t="shared" si="2"/>
        <v/>
      </c>
      <c r="L14" s="567">
        <f>IF('ORIGINAL BUDGET'!$I$2="Monthly",L136,"")</f>
        <v>0</v>
      </c>
      <c r="M14" s="652" t="str">
        <f t="shared" si="3"/>
        <v/>
      </c>
      <c r="N14" s="567">
        <f>IF('ORIGINAL BUDGET'!$I$2="Monthly",N136,"")</f>
        <v>0</v>
      </c>
      <c r="O14" s="553" t="str">
        <f t="shared" si="4"/>
        <v/>
      </c>
      <c r="P14" s="567">
        <f>IF('ORIGINAL BUDGET'!$I$2="Monthly",P136,"")</f>
        <v>0</v>
      </c>
      <c r="Q14" s="552" t="str">
        <f t="shared" si="5"/>
        <v/>
      </c>
      <c r="R14" s="567">
        <f>IF('ORIGINAL BUDGET'!$I$2="Monthly",R136,"")</f>
        <v>0</v>
      </c>
      <c r="S14" s="551" t="str">
        <f t="shared" si="6"/>
        <v/>
      </c>
      <c r="T14" s="673">
        <f>IF('ORIGINAL BUDGET'!$I$2="Monthly",T136,"")</f>
        <v>0</v>
      </c>
      <c r="U14" s="667">
        <f t="shared" si="7"/>
        <v>0</v>
      </c>
      <c r="V14" s="314"/>
      <c r="W14" s="314"/>
      <c r="X14" s="314"/>
      <c r="Y14" s="314"/>
      <c r="Z14" s="314"/>
      <c r="AA14" s="314"/>
      <c r="AB14" s="307"/>
      <c r="AC14" s="307"/>
      <c r="AD14" s="307"/>
      <c r="AE14" s="307"/>
      <c r="AF14" s="307"/>
      <c r="AG14" s="307"/>
      <c r="AH14" s="286"/>
      <c r="AI14" s="29"/>
      <c r="AJ14" s="471"/>
      <c r="AK14" s="151" t="str">
        <f t="shared" si="8"/>
        <v>OTHER COSTS</v>
      </c>
      <c r="AL14" s="836" t="str">
        <f>IF('Month 7'!H$135&lt;0,H$135-'Month 7'!H$135,IF(H$135&lt;0,H$135,""))</f>
        <v/>
      </c>
      <c r="AM14" s="836" t="str">
        <f>IF('Month 7'!I$135&lt;0,I$135-'Month 7'!I$135,IF(I$135&lt;0,I$135,""))</f>
        <v/>
      </c>
      <c r="AN14" s="836" t="str">
        <f>IF('Month 7'!J$135&lt;0,J$135-'Month 7'!J$135,IF(J$135&lt;0,J$135,""))</f>
        <v/>
      </c>
      <c r="AO14" s="836" t="str">
        <f>IF('Month 7'!K$135&lt;0,K$135-'Month 7'!K$135,IF(K$135&lt;0,K$135,""))</f>
        <v/>
      </c>
      <c r="AP14" s="836" t="str">
        <f>IF('Month 7'!L$135&lt;0,L$135-'Month 7'!L$135,IF(L$135&lt;0,L$135,""))</f>
        <v/>
      </c>
      <c r="AQ14" s="836" t="str">
        <f>IF('Month 7'!M$135&lt;0,M$135-'Month 7'!M$135,IF(M$135&lt;0,M$135,""))</f>
        <v/>
      </c>
      <c r="AR14" s="836" t="str">
        <f>IF('Month 7'!N$135&lt;0,N$135-'Month 7'!N$135,IF(N$135&lt;0,N$135,""))</f>
        <v/>
      </c>
      <c r="AS14" s="836" t="str">
        <f>IF('Month 7'!O$135&lt;0,O$135-'Month 7'!O$135,IF(O$135&lt;0,O$135,""))</f>
        <v/>
      </c>
      <c r="AT14" s="836" t="str">
        <f>IF('Month 7'!P$135&lt;0,P$135-'Month 7'!P$135,IF(P$135&lt;0,P$135,""))</f>
        <v/>
      </c>
      <c r="AU14" s="836" t="str">
        <f>IF('Month 7'!Q$135&lt;0,Q$135-'Month 7'!Q$135,IF(Q$135&lt;0,Q$135,""))</f>
        <v/>
      </c>
      <c r="AV14" s="836" t="str">
        <f>IF('Month 7'!R$135&lt;0,R$135-'Month 7'!R$135,IF(R$135&lt;0,R$135,""))</f>
        <v/>
      </c>
      <c r="AW14" s="836" t="str">
        <f>IF('Month 7'!S$135&lt;0,S$135-'Month 7'!S$135,IF(S$135&lt;0,S$135,""))</f>
        <v/>
      </c>
      <c r="AX14" s="836" t="str">
        <f>IF('Month 7'!T$135&lt;0,T$135-'Month 7'!T$135,IF(T$135&lt;0,T$135,""))</f>
        <v/>
      </c>
      <c r="AY14" s="336"/>
    </row>
    <row r="15" spans="1:51" ht="30" customHeight="1" thickBot="1">
      <c r="A15" s="1779" t="str">
        <f>'ORIGINAL BUDGET'!A15</f>
        <v>INDIRECT COSTS</v>
      </c>
      <c r="B15" s="1780"/>
      <c r="C15" s="1780"/>
      <c r="D15" s="1780"/>
      <c r="E15" s="1781"/>
      <c r="F15" s="548">
        <f>IF('ORIGINAL BUDGET'!$I$2="Monthly",F155,"")</f>
        <v>0</v>
      </c>
      <c r="G15" s="581" t="str">
        <f t="shared" si="0"/>
        <v/>
      </c>
      <c r="H15" s="582">
        <f>IF('ORIGINAL BUDGET'!$I$2="Monthly",H155,"")</f>
        <v>0</v>
      </c>
      <c r="I15" s="556" t="str">
        <f t="shared" si="1"/>
        <v/>
      </c>
      <c r="J15" s="655">
        <f>IF('ORIGINAL BUDGET'!$I$2="Monthly",J155,"")</f>
        <v>0</v>
      </c>
      <c r="K15" s="653" t="str">
        <f t="shared" si="2"/>
        <v/>
      </c>
      <c r="L15" s="655">
        <f>IF('ORIGINAL BUDGET'!$I$2="Monthly",L155,"")</f>
        <v>0</v>
      </c>
      <c r="M15" s="653" t="str">
        <f t="shared" si="3"/>
        <v/>
      </c>
      <c r="N15" s="655">
        <f>IF('ORIGINAL BUDGET'!$I$2="Monthly",N155,"")</f>
        <v>0</v>
      </c>
      <c r="O15" s="662" t="str">
        <f t="shared" si="4"/>
        <v/>
      </c>
      <c r="P15" s="582">
        <f>IF('ORIGINAL BUDGET'!$I$2="Monthly",P155,"")</f>
        <v>0</v>
      </c>
      <c r="Q15" s="664" t="str">
        <f>IF(F15=0,"",T15/F15)</f>
        <v/>
      </c>
      <c r="R15" s="670">
        <f>IF('ORIGINAL BUDGET'!$I$2="Monthly",R155,"")</f>
        <v>0</v>
      </c>
      <c r="S15" s="666" t="str">
        <f t="shared" si="6"/>
        <v/>
      </c>
      <c r="T15" s="674">
        <f>IF('ORIGINAL BUDGET'!$I$2="Monthly",T155,"")</f>
        <v>0</v>
      </c>
      <c r="U15" s="667">
        <f t="shared" si="7"/>
        <v>0</v>
      </c>
      <c r="V15" s="314"/>
      <c r="W15" s="314"/>
      <c r="X15" s="314"/>
      <c r="Y15" s="314"/>
      <c r="Z15" s="314"/>
      <c r="AA15" s="314"/>
      <c r="AB15" s="307"/>
      <c r="AC15" s="307"/>
      <c r="AD15" s="307"/>
      <c r="AE15" s="307"/>
      <c r="AF15" s="307"/>
      <c r="AG15" s="307"/>
      <c r="AH15" s="286"/>
      <c r="AI15" s="29"/>
      <c r="AJ15" s="471"/>
      <c r="AK15" s="152" t="str">
        <f t="shared" si="8"/>
        <v>INDIRECT COSTS</v>
      </c>
      <c r="AL15" s="836" t="str">
        <f>IF('Month 7'!H$154&lt;0,H$154-'Month 7'!H$154,IF(H$154&lt;0,H$154,""))</f>
        <v/>
      </c>
      <c r="AM15" s="836" t="str">
        <f>IF('Month 7'!I$154&lt;0,I$154-'Month 7'!I$154,IF(I$154&lt;0,I$154,""))</f>
        <v/>
      </c>
      <c r="AN15" s="836" t="str">
        <f>IF('Month 7'!J$154&lt;0,J$154-'Month 7'!J$154,IF(J$154&lt;0,J$154,""))</f>
        <v/>
      </c>
      <c r="AO15" s="836" t="str">
        <f>IF('Month 7'!K$154&lt;0,K$154-'Month 7'!K$154,IF(K$154&lt;0,K$154,""))</f>
        <v/>
      </c>
      <c r="AP15" s="836" t="str">
        <f>IF('Month 7'!L$154&lt;0,L$154-'Month 7'!L$154,IF(L$154&lt;0,L$154,""))</f>
        <v/>
      </c>
      <c r="AQ15" s="836" t="str">
        <f>IF('Month 7'!M$154&lt;0,M$154-'Month 7'!M$154,IF(M$154&lt;0,M$154,""))</f>
        <v/>
      </c>
      <c r="AR15" s="836" t="str">
        <f>IF('Month 7'!N$154&lt;0,N$154-'Month 7'!N$154,IF(N$154&lt;0,N$154,""))</f>
        <v/>
      </c>
      <c r="AS15" s="836" t="str">
        <f>IF('Month 7'!O$154&lt;0,O$154-'Month 7'!O$154,IF(O$154&lt;0,O$154,""))</f>
        <v/>
      </c>
      <c r="AT15" s="836" t="str">
        <f>IF('Month 7'!P$154&lt;0,P$154-'Month 7'!P$154,IF(P$154&lt;0,P$154,""))</f>
        <v/>
      </c>
      <c r="AU15" s="836" t="str">
        <f>IF('Month 7'!Q$154&lt;0,Q$154-'Month 7'!Q$154,IF(Q$154&lt;0,Q$154,""))</f>
        <v/>
      </c>
      <c r="AV15" s="836" t="str">
        <f>IF('Month 7'!R$154&lt;0,R$154-'Month 7'!R$154,IF(R$154&lt;0,R$154,""))</f>
        <v/>
      </c>
      <c r="AW15" s="836" t="str">
        <f>IF('Month 7'!S$154&lt;0,S$154-'Month 7'!S$154,IF(S$154&lt;0,S$154,""))</f>
        <v/>
      </c>
      <c r="AX15" s="836" t="str">
        <f>IF('Month 7'!T$154&lt;0,T$154-'Month 7'!T$154,IF(T$154&lt;0,T$154,""))</f>
        <v/>
      </c>
      <c r="AY15" s="336"/>
    </row>
    <row r="16" spans="1:51" ht="42" customHeight="1" thickTop="1" thickBot="1">
      <c r="A16" s="777"/>
      <c r="B16" s="125"/>
      <c r="C16" s="89"/>
      <c r="D16" s="126"/>
      <c r="E16" s="392" t="s">
        <v>73</v>
      </c>
      <c r="F16" s="549">
        <f>SUM(F11:F15)</f>
        <v>0</v>
      </c>
      <c r="G16" s="583" t="str">
        <f>IF(F16=0,"",H16/F16)</f>
        <v/>
      </c>
      <c r="H16" s="584">
        <f>SUM(H11:H15)</f>
        <v>0</v>
      </c>
      <c r="I16" s="483" t="str">
        <f>IF(F16=0,"",J16/F16)</f>
        <v/>
      </c>
      <c r="J16" s="584">
        <f>SUM(J11:J15)</f>
        <v>0</v>
      </c>
      <c r="K16" s="483" t="str">
        <f>IF(F16=0,"",L16/F16)</f>
        <v/>
      </c>
      <c r="L16" s="584">
        <f>SUM(L11:L15)</f>
        <v>0</v>
      </c>
      <c r="M16" s="661" t="str">
        <f>IF(F16=0,"",N16/F16)</f>
        <v/>
      </c>
      <c r="N16" s="584">
        <f>SUM(N11:N15)</f>
        <v>0</v>
      </c>
      <c r="O16" s="483" t="str">
        <f>IF(F16=0,"",P16/F16)</f>
        <v/>
      </c>
      <c r="P16" s="584">
        <f>SUM(P11:P15)</f>
        <v>0</v>
      </c>
      <c r="Q16" s="665" t="str">
        <f>IF(F16=0,"",R16/F16)</f>
        <v/>
      </c>
      <c r="R16" s="584">
        <f>SUM(R11:R15)</f>
        <v>0</v>
      </c>
      <c r="S16" s="483" t="str">
        <f>IF(F16=0,"",T16/F16)</f>
        <v/>
      </c>
      <c r="T16" s="584">
        <f>SUM(T11:T15)</f>
        <v>0</v>
      </c>
      <c r="U16" s="667">
        <f>G16+I16+K16+M16+O16+Q16+S16</f>
        <v>0</v>
      </c>
      <c r="V16" s="314"/>
      <c r="W16" s="314"/>
      <c r="X16" s="314"/>
      <c r="Y16" s="314"/>
      <c r="Z16" s="314"/>
      <c r="AA16" s="314"/>
      <c r="AB16" s="307"/>
      <c r="AC16" s="307"/>
      <c r="AD16" s="307"/>
      <c r="AE16" s="307"/>
      <c r="AF16" s="307"/>
      <c r="AG16" s="307"/>
      <c r="AH16" s="286"/>
      <c r="AI16" s="29"/>
      <c r="AJ16" s="471"/>
      <c r="AK16" s="152"/>
      <c r="AL16" s="442"/>
      <c r="AM16" s="442"/>
      <c r="AN16" s="442"/>
      <c r="AO16" s="442"/>
      <c r="AP16" s="442"/>
      <c r="AQ16" s="442"/>
      <c r="AR16" s="442"/>
      <c r="AS16" s="442"/>
      <c r="AT16" s="442"/>
      <c r="AU16" s="442"/>
      <c r="AV16" s="442"/>
      <c r="AW16" s="442"/>
      <c r="AX16" s="442"/>
      <c r="AY16" s="336"/>
    </row>
    <row r="17" spans="1:53" ht="21" customHeight="1" thickTop="1" thickBot="1">
      <c r="A17" s="88"/>
      <c r="B17" s="84"/>
      <c r="C17" s="84"/>
      <c r="D17" s="88"/>
      <c r="E17" s="87"/>
      <c r="F17" s="61"/>
      <c r="G17" s="769"/>
      <c r="H17" s="770"/>
      <c r="I17" s="678"/>
      <c r="J17" s="771"/>
      <c r="K17" s="765"/>
      <c r="L17" s="771"/>
      <c r="M17" s="766"/>
      <c r="N17" s="771"/>
      <c r="O17" s="767"/>
      <c r="P17" s="772"/>
      <c r="Q17" s="768"/>
      <c r="R17" s="773"/>
      <c r="S17" s="767"/>
      <c r="T17" s="774"/>
      <c r="U17" s="668"/>
      <c r="V17" s="306"/>
      <c r="W17" s="306"/>
      <c r="X17" s="306"/>
      <c r="Y17" s="306"/>
      <c r="Z17" s="306"/>
      <c r="AA17" s="306"/>
      <c r="AB17" s="307"/>
      <c r="AC17" s="307"/>
      <c r="AD17" s="307"/>
      <c r="AE17" s="307"/>
      <c r="AF17" s="307"/>
      <c r="AG17" s="307"/>
      <c r="AH17" s="286"/>
      <c r="AI17" s="29"/>
      <c r="AJ17" s="471"/>
      <c r="AK17" s="152"/>
      <c r="AL17" s="442"/>
      <c r="AM17" s="442"/>
      <c r="AN17" s="442"/>
      <c r="AO17" s="442"/>
      <c r="AP17" s="442"/>
      <c r="AQ17" s="442"/>
      <c r="AR17" s="442"/>
      <c r="AS17" s="442"/>
      <c r="AT17" s="442"/>
      <c r="AU17" s="442"/>
      <c r="AV17" s="442"/>
      <c r="AW17" s="442"/>
      <c r="AX17" s="442"/>
      <c r="AY17" s="336"/>
    </row>
    <row r="18" spans="1:53" s="1149" customFormat="1" ht="49.5" customHeight="1" thickTop="1" thickBot="1">
      <c r="A18" s="1163"/>
      <c r="E18" s="1164"/>
      <c r="F18" s="1823">
        <f>F37-AY18</f>
        <v>0</v>
      </c>
      <c r="G18" s="1824"/>
      <c r="H18" s="1825"/>
      <c r="I18" s="1759" t="str">
        <f>IF(AY18&gt;0.001,"W/Cuts","")</f>
        <v/>
      </c>
      <c r="J18" s="1761" t="s">
        <v>191</v>
      </c>
      <c r="K18" s="1762"/>
      <c r="L18" s="1762"/>
      <c r="M18" s="1762"/>
      <c r="N18" s="1763"/>
      <c r="O18" s="1165"/>
      <c r="P18" s="1166"/>
      <c r="Q18" s="1166"/>
      <c r="R18" s="1166"/>
      <c r="S18" s="1166"/>
      <c r="T18" s="1166"/>
      <c r="U18" s="1166"/>
      <c r="V18" s="1167"/>
      <c r="W18" s="1167"/>
      <c r="X18" s="1167"/>
      <c r="Y18" s="1167"/>
      <c r="Z18" s="1167"/>
      <c r="AA18" s="1167"/>
      <c r="AB18" s="1168"/>
      <c r="AC18" s="1168"/>
      <c r="AD18" s="1168"/>
      <c r="AE18" s="1168"/>
      <c r="AF18" s="1168"/>
      <c r="AG18" s="1168"/>
      <c r="AH18" s="1169"/>
      <c r="AI18" s="1144"/>
      <c r="AJ18" s="1170"/>
      <c r="AK18" s="1171" t="s">
        <v>73</v>
      </c>
      <c r="AL18" s="1172">
        <f t="shared" ref="AL18:AX18" si="9">SUM(AL11:AL17)</f>
        <v>0</v>
      </c>
      <c r="AM18" s="1172">
        <f t="shared" si="9"/>
        <v>0</v>
      </c>
      <c r="AN18" s="1172">
        <f t="shared" si="9"/>
        <v>0</v>
      </c>
      <c r="AO18" s="1172">
        <f t="shared" si="9"/>
        <v>0</v>
      </c>
      <c r="AP18" s="1172">
        <f t="shared" si="9"/>
        <v>0</v>
      </c>
      <c r="AQ18" s="1172">
        <f t="shared" si="9"/>
        <v>0</v>
      </c>
      <c r="AR18" s="1172">
        <f t="shared" si="9"/>
        <v>0</v>
      </c>
      <c r="AS18" s="1172">
        <f t="shared" si="9"/>
        <v>0</v>
      </c>
      <c r="AT18" s="1172">
        <f t="shared" si="9"/>
        <v>0</v>
      </c>
      <c r="AU18" s="1172">
        <f t="shared" si="9"/>
        <v>0</v>
      </c>
      <c r="AV18" s="1172">
        <f t="shared" si="9"/>
        <v>0</v>
      </c>
      <c r="AW18" s="1172">
        <f t="shared" si="9"/>
        <v>0</v>
      </c>
      <c r="AX18" s="1172">
        <f t="shared" si="9"/>
        <v>0</v>
      </c>
      <c r="AY18" s="1173">
        <f>ABS(AL18+AN18+AP18+AR18+AT18+AV18+AX18)</f>
        <v>0</v>
      </c>
    </row>
    <row r="19" spans="1:53" s="921" customFormat="1" ht="49.5" customHeight="1" thickTop="1" thickBot="1">
      <c r="A19" s="914"/>
      <c r="B19" s="915"/>
      <c r="C19" s="915"/>
      <c r="D19" s="915"/>
      <c r="E19" s="916"/>
      <c r="F19" s="1826"/>
      <c r="G19" s="1827"/>
      <c r="H19" s="1827"/>
      <c r="I19" s="1760"/>
      <c r="J19" s="1761" t="s">
        <v>197</v>
      </c>
      <c r="K19" s="1762"/>
      <c r="L19" s="1762"/>
      <c r="M19" s="1762"/>
      <c r="N19" s="1763"/>
      <c r="O19" s="922"/>
      <c r="P19" s="917"/>
      <c r="Q19" s="917"/>
      <c r="R19" s="917"/>
      <c r="S19" s="917"/>
      <c r="T19" s="917"/>
      <c r="U19" s="775"/>
      <c r="V19" s="315"/>
      <c r="W19" s="315"/>
      <c r="X19" s="315"/>
      <c r="Y19" s="315"/>
      <c r="Z19" s="315"/>
      <c r="AA19" s="315"/>
      <c r="AB19" s="918"/>
      <c r="AC19" s="918"/>
      <c r="AD19" s="918"/>
      <c r="AE19" s="918"/>
      <c r="AF19" s="918"/>
      <c r="AG19" s="918"/>
      <c r="AH19" s="919"/>
      <c r="AI19" s="919"/>
      <c r="AJ19" s="920"/>
      <c r="AK19" s="920"/>
      <c r="AL19" s="920"/>
      <c r="AM19" s="920"/>
      <c r="AN19" s="920"/>
      <c r="AO19" s="920"/>
      <c r="AP19" s="920"/>
      <c r="AQ19" s="920"/>
      <c r="AR19" s="920"/>
      <c r="AS19" s="920"/>
      <c r="AT19" s="920"/>
      <c r="AU19" s="920"/>
      <c r="AV19" s="920"/>
      <c r="AW19" s="920"/>
      <c r="AX19" s="920"/>
      <c r="AY19" s="920"/>
    </row>
    <row r="20" spans="1:53" ht="16.5" thickTop="1">
      <c r="A20" s="212"/>
      <c r="B20" s="212"/>
      <c r="C20" s="212"/>
      <c r="D20" s="213"/>
      <c r="E20" s="39"/>
      <c r="F20" s="15"/>
      <c r="G20" s="5"/>
      <c r="H20" s="15"/>
      <c r="I20" s="418"/>
      <c r="J20" s="484"/>
      <c r="K20" s="418"/>
      <c r="L20" s="484"/>
      <c r="M20" s="418"/>
      <c r="N20" s="484"/>
      <c r="O20" s="418"/>
      <c r="P20" s="484"/>
      <c r="Q20" s="418"/>
      <c r="R20" s="35"/>
      <c r="S20" s="7"/>
      <c r="T20" s="776"/>
      <c r="U20" s="668"/>
      <c r="V20" s="306"/>
      <c r="W20" s="306"/>
      <c r="X20" s="306"/>
      <c r="Y20" s="306"/>
      <c r="Z20" s="306"/>
      <c r="AA20" s="306"/>
      <c r="AB20" s="307"/>
      <c r="AC20" s="307"/>
      <c r="AD20" s="307"/>
      <c r="AE20" s="307"/>
      <c r="AF20" s="307"/>
      <c r="AG20" s="307"/>
      <c r="AH20" s="29"/>
      <c r="AI20" s="29"/>
      <c r="AJ20" s="471"/>
      <c r="AK20" s="471"/>
      <c r="AL20" s="471"/>
      <c r="AM20" s="471"/>
      <c r="AN20" s="471"/>
      <c r="AO20" s="471"/>
      <c r="AP20" s="471"/>
      <c r="AQ20" s="471"/>
      <c r="AR20" s="471"/>
      <c r="AS20" s="471"/>
      <c r="AT20" s="471"/>
      <c r="AU20" s="471"/>
      <c r="AV20" s="471"/>
      <c r="AW20" s="471"/>
      <c r="AX20" s="471"/>
      <c r="AY20" s="471"/>
    </row>
    <row r="21" spans="1:53" ht="34.5" thickBot="1">
      <c r="A21" s="778"/>
      <c r="B21" s="81"/>
      <c r="C21" s="81"/>
      <c r="D21" s="82"/>
      <c r="E21" s="83"/>
      <c r="F21" s="343">
        <f>IF('ORIGINAL BUDGET'!I2="Quarterly","!  Invoice Type on Budget sheet must be set to Monthly to use this invoice", )</f>
        <v>0</v>
      </c>
      <c r="G21" s="339"/>
      <c r="I21" s="418"/>
      <c r="J21" s="484"/>
      <c r="K21" s="418"/>
      <c r="L21" s="484"/>
      <c r="M21" s="418"/>
      <c r="N21" s="484"/>
      <c r="O21" s="418"/>
      <c r="P21" s="484"/>
      <c r="Q21" s="418"/>
      <c r="R21" s="341"/>
      <c r="S21" s="6"/>
      <c r="T21" s="62"/>
      <c r="U21" s="668"/>
      <c r="V21" s="306"/>
      <c r="W21" s="306"/>
      <c r="X21" s="306"/>
      <c r="Y21" s="306"/>
      <c r="Z21" s="306"/>
      <c r="AA21" s="306"/>
      <c r="AB21" s="307"/>
      <c r="AC21" s="307"/>
      <c r="AD21" s="307"/>
      <c r="AE21" s="307"/>
      <c r="AF21" s="307"/>
      <c r="AG21" s="307"/>
      <c r="AH21" s="29"/>
      <c r="AI21" s="29"/>
      <c r="AJ21" s="471"/>
      <c r="AK21" s="471"/>
      <c r="AL21" s="471"/>
      <c r="AM21" s="471"/>
      <c r="AN21" s="471"/>
      <c r="AO21" s="471"/>
      <c r="AP21" s="471"/>
      <c r="AQ21" s="471"/>
      <c r="AR21" s="471"/>
      <c r="AS21" s="471"/>
      <c r="AT21" s="471"/>
      <c r="AU21" s="471"/>
      <c r="AV21" s="471"/>
      <c r="AW21" s="471"/>
      <c r="AX21" s="471"/>
      <c r="AY21" s="471"/>
    </row>
    <row r="22" spans="1:53" ht="15.75" customHeight="1" thickTop="1">
      <c r="A22" s="1764" t="s">
        <v>226</v>
      </c>
      <c r="B22" s="1765"/>
      <c r="C22" s="1765"/>
      <c r="D22" s="1765"/>
      <c r="E22" s="1765"/>
      <c r="F22" s="1765"/>
      <c r="G22" s="1765"/>
      <c r="H22" s="1765"/>
      <c r="I22" s="1765"/>
      <c r="J22" s="1765"/>
      <c r="K22" s="1765"/>
      <c r="L22" s="1765"/>
      <c r="M22" s="1765"/>
      <c r="N22" s="1765"/>
      <c r="O22" s="1765"/>
      <c r="P22" s="1765"/>
      <c r="Q22" s="1765"/>
      <c r="R22" s="1765"/>
      <c r="S22" s="1765"/>
      <c r="T22" s="1766"/>
      <c r="U22" s="1122"/>
      <c r="V22" s="29"/>
      <c r="W22" s="29"/>
      <c r="X22" s="29"/>
      <c r="Y22" s="10"/>
      <c r="Z22" s="10"/>
      <c r="AA22" s="10"/>
      <c r="AB22" s="10"/>
      <c r="AC22" s="169"/>
      <c r="AD22" s="10"/>
      <c r="AE22" s="11"/>
      <c r="AF22" s="11"/>
      <c r="AG22" s="55"/>
      <c r="AH22" s="11"/>
      <c r="AI22" s="11"/>
      <c r="AJ22" s="11"/>
      <c r="AK22" s="11"/>
      <c r="AS22" s="10"/>
      <c r="AT22" s="10"/>
      <c r="AY22" s="1104"/>
    </row>
    <row r="23" spans="1:53" ht="15" customHeight="1">
      <c r="A23" s="1767"/>
      <c r="B23" s="1768"/>
      <c r="C23" s="1768"/>
      <c r="D23" s="1768"/>
      <c r="E23" s="1768"/>
      <c r="F23" s="1768"/>
      <c r="G23" s="1768"/>
      <c r="H23" s="1768"/>
      <c r="I23" s="1768"/>
      <c r="J23" s="1768"/>
      <c r="K23" s="1768"/>
      <c r="L23" s="1768"/>
      <c r="M23" s="1768"/>
      <c r="N23" s="1768"/>
      <c r="O23" s="1768"/>
      <c r="P23" s="1768"/>
      <c r="Q23" s="1768"/>
      <c r="R23" s="1768"/>
      <c r="S23" s="1768"/>
      <c r="T23" s="1769"/>
      <c r="U23" s="1122"/>
      <c r="V23" s="29"/>
      <c r="W23" s="29"/>
      <c r="X23" s="29"/>
      <c r="Y23" s="10"/>
      <c r="Z23" s="10"/>
      <c r="AA23" s="10"/>
      <c r="AB23" s="10"/>
      <c r="AC23" s="169"/>
      <c r="AD23" s="10"/>
      <c r="AE23" s="11"/>
      <c r="AF23" s="11"/>
      <c r="AG23" s="55"/>
      <c r="AH23" s="11"/>
      <c r="AI23" s="11"/>
      <c r="AJ23" s="11"/>
      <c r="AK23" s="11"/>
      <c r="AS23" s="10"/>
      <c r="AT23" s="10"/>
      <c r="AY23" s="1104"/>
    </row>
    <row r="24" spans="1:53" s="1131" customFormat="1" ht="30">
      <c r="A24" s="1123"/>
      <c r="B24" s="1124"/>
      <c r="C24" s="1124"/>
      <c r="D24" s="1124"/>
      <c r="E24" s="1124"/>
      <c r="F24" s="1124"/>
      <c r="G24" s="1124"/>
      <c r="H24" s="1124"/>
      <c r="I24" s="1124"/>
      <c r="J24" s="1125"/>
      <c r="K24" s="1126"/>
      <c r="L24" s="1124"/>
      <c r="M24" s="1124"/>
      <c r="N24" s="1124"/>
      <c r="O24" s="1124"/>
      <c r="P24" s="1124"/>
      <c r="Q24" s="1124"/>
      <c r="R24" s="1124"/>
      <c r="S24" s="1124"/>
      <c r="T24" s="1127"/>
      <c r="U24" s="1128"/>
      <c r="V24" s="1129"/>
      <c r="W24" s="1129"/>
      <c r="X24" s="1129"/>
      <c r="Y24" s="1130"/>
      <c r="Z24" s="1130"/>
      <c r="AA24" s="1130"/>
      <c r="AB24" s="1130"/>
      <c r="AD24" s="1130"/>
      <c r="AE24" s="1132"/>
      <c r="AF24" s="1132"/>
      <c r="AG24" s="1133"/>
      <c r="AH24" s="1132"/>
      <c r="AI24" s="1132"/>
      <c r="AJ24" s="1132"/>
      <c r="AK24" s="1132"/>
      <c r="AS24" s="1130"/>
      <c r="AT24" s="1130"/>
      <c r="AY24" s="1104"/>
      <c r="AZ24" s="169"/>
      <c r="BA24" s="169"/>
    </row>
    <row r="25" spans="1:53" s="1131" customFormat="1" ht="30.75" thickBot="1">
      <c r="A25" s="1123"/>
      <c r="B25" s="1124"/>
      <c r="C25" s="1121" t="s">
        <v>203</v>
      </c>
      <c r="D25" s="1134"/>
      <c r="E25" s="1135"/>
      <c r="F25" s="1135"/>
      <c r="G25" s="1136"/>
      <c r="H25" s="1125"/>
      <c r="I25" s="1125"/>
      <c r="K25" s="1126"/>
      <c r="L25" s="1124"/>
      <c r="M25" s="1124"/>
      <c r="N25" s="1124"/>
      <c r="O25" s="1124"/>
      <c r="P25" s="1124"/>
      <c r="Q25" s="1124"/>
      <c r="R25" s="1124"/>
      <c r="S25" s="1124"/>
      <c r="T25" s="1127"/>
      <c r="U25" s="1128"/>
      <c r="V25" s="1129"/>
      <c r="W25" s="1129"/>
      <c r="X25" s="1129"/>
      <c r="Y25" s="1130"/>
      <c r="Z25" s="1130"/>
      <c r="AA25" s="1130"/>
      <c r="AB25" s="1130"/>
      <c r="AD25" s="1130"/>
      <c r="AE25" s="1132"/>
      <c r="AF25" s="1132"/>
      <c r="AG25" s="1133"/>
      <c r="AH25" s="1132"/>
      <c r="AI25" s="1132"/>
      <c r="AJ25" s="1132"/>
      <c r="AK25" s="1132"/>
      <c r="AS25" s="1130"/>
      <c r="AT25" s="1130"/>
      <c r="AY25" s="1104"/>
      <c r="AZ25" s="169"/>
      <c r="BA25" s="169"/>
    </row>
    <row r="26" spans="1:53" ht="23.25">
      <c r="A26" s="820"/>
      <c r="B26" s="817"/>
      <c r="C26" s="1121" t="s">
        <v>204</v>
      </c>
      <c r="D26" s="1770" t="s">
        <v>205</v>
      </c>
      <c r="E26" s="1770"/>
      <c r="F26" s="1770"/>
      <c r="G26" s="821"/>
      <c r="H26" s="1604" t="s">
        <v>173</v>
      </c>
      <c r="I26" s="1604"/>
      <c r="J26" s="169"/>
      <c r="K26" s="465"/>
      <c r="L26" s="823"/>
      <c r="M26" s="824"/>
      <c r="N26" s="823"/>
      <c r="O26" s="824"/>
      <c r="P26" s="823"/>
      <c r="Q26" s="824"/>
      <c r="R26" s="822"/>
      <c r="S26" s="825"/>
      <c r="T26" s="826"/>
      <c r="U26" s="924"/>
      <c r="V26" s="293"/>
      <c r="W26" s="293"/>
      <c r="X26" s="293"/>
      <c r="Y26" s="20"/>
      <c r="Z26" s="20"/>
      <c r="AA26" s="20"/>
      <c r="AB26" s="10"/>
      <c r="AC26" s="169"/>
      <c r="AD26" s="10"/>
      <c r="AE26" s="11"/>
      <c r="AF26" s="11"/>
      <c r="AG26" s="55"/>
      <c r="AH26" s="11"/>
      <c r="AI26" s="11"/>
      <c r="AJ26" s="11"/>
      <c r="AK26" s="11"/>
      <c r="AS26" s="10"/>
      <c r="AT26" s="10"/>
      <c r="AY26" s="1104"/>
    </row>
    <row r="27" spans="1:53" ht="23.25">
      <c r="A27" s="816"/>
      <c r="B27" s="817"/>
      <c r="C27" s="817"/>
      <c r="D27" s="1595" t="s">
        <v>206</v>
      </c>
      <c r="E27" s="1595"/>
      <c r="F27" s="1595"/>
      <c r="G27" s="817"/>
      <c r="H27" s="817"/>
      <c r="I27" s="817"/>
      <c r="J27" s="464"/>
      <c r="K27" s="818"/>
      <c r="L27" s="817"/>
      <c r="M27" s="817"/>
      <c r="N27" s="817"/>
      <c r="O27" s="817"/>
      <c r="P27" s="817"/>
      <c r="Q27" s="817"/>
      <c r="R27" s="817"/>
      <c r="S27" s="817"/>
      <c r="T27" s="819"/>
      <c r="U27" s="924"/>
      <c r="V27" s="293"/>
      <c r="W27" s="293"/>
      <c r="X27" s="293"/>
      <c r="Y27" s="20"/>
      <c r="Z27" s="20"/>
      <c r="AA27" s="20"/>
      <c r="AB27" s="10"/>
      <c r="AC27" s="169"/>
      <c r="AD27" s="10"/>
      <c r="AE27" s="11"/>
      <c r="AF27" s="11"/>
      <c r="AG27" s="55"/>
      <c r="AH27" s="11"/>
      <c r="AI27" s="11"/>
      <c r="AJ27" s="11"/>
      <c r="AK27" s="11"/>
      <c r="AS27" s="10"/>
      <c r="AT27" s="10"/>
      <c r="AY27" s="1104"/>
    </row>
    <row r="28" spans="1:53" ht="12.75" customHeight="1" thickBot="1">
      <c r="A28" s="827"/>
      <c r="B28" s="828"/>
      <c r="C28" s="828"/>
      <c r="D28" s="828"/>
      <c r="E28" s="829"/>
      <c r="F28" s="829"/>
      <c r="G28" s="828"/>
      <c r="H28" s="829"/>
      <c r="I28" s="828"/>
      <c r="J28" s="829"/>
      <c r="K28" s="830"/>
      <c r="L28" s="831"/>
      <c r="M28" s="830"/>
      <c r="N28" s="831"/>
      <c r="O28" s="832"/>
      <c r="P28" s="831"/>
      <c r="Q28" s="833"/>
      <c r="R28" s="831"/>
      <c r="S28" s="833"/>
      <c r="T28" s="834"/>
      <c r="U28" s="923"/>
      <c r="V28" s="292"/>
      <c r="W28" s="292"/>
      <c r="X28" s="292"/>
      <c r="Y28" s="10"/>
      <c r="Z28" s="10"/>
      <c r="AA28" s="10"/>
      <c r="AB28" s="10"/>
      <c r="AC28" s="169"/>
      <c r="AD28" s="10"/>
      <c r="AE28" s="11"/>
      <c r="AF28" s="11"/>
      <c r="AG28" s="55"/>
      <c r="AH28" s="11"/>
      <c r="AI28" s="11"/>
      <c r="AJ28" s="11"/>
      <c r="AK28" s="11"/>
      <c r="AS28" s="10"/>
      <c r="AT28" s="10"/>
      <c r="AY28" s="1104"/>
    </row>
    <row r="29" spans="1:53" s="1149" customFormat="1" ht="34.5" thickTop="1" thickBot="1">
      <c r="P29" s="1150"/>
      <c r="R29" s="1150"/>
      <c r="T29" s="1150"/>
      <c r="U29" s="1151"/>
      <c r="V29" s="1152"/>
      <c r="W29" s="1152"/>
      <c r="X29" s="1152"/>
      <c r="Y29" s="1152"/>
      <c r="Z29" s="1152"/>
      <c r="AA29" s="1152"/>
      <c r="AB29" s="1152"/>
      <c r="AC29" s="1152"/>
      <c r="AD29" s="1152"/>
      <c r="AE29" s="1152"/>
      <c r="AF29" s="1152"/>
      <c r="AG29" s="1152"/>
      <c r="AH29" s="1153"/>
      <c r="AI29" s="1153"/>
      <c r="AY29" s="1104"/>
      <c r="AZ29" s="169"/>
      <c r="BA29" s="169"/>
    </row>
    <row r="30" spans="1:53" ht="27" thickTop="1">
      <c r="A30" s="1602" t="s">
        <v>14</v>
      </c>
      <c r="B30" s="1603"/>
      <c r="C30" s="1603"/>
      <c r="D30" s="1603"/>
      <c r="E30" s="1603"/>
      <c r="F30" s="871" t="s">
        <v>150</v>
      </c>
      <c r="G30" s="1589" t="str">
        <f>IF('BR3'!$K$2="ACTIVE",'BR3'!G30,IF('BR2'!$K$2="ACTIVE",'BR2'!G30,IF('BR1'!$K$2="ACTIVE",'BR1'!G30,'ORIGINAL BUDGET'!G30)))</f>
        <v>RPPC</v>
      </c>
      <c r="H30" s="1590">
        <f>IF('BR3'!$K$2="ACTIVE",'BR3'!H30,IF('BR2'!$K$2="ACTIVE",'BR2'!H30,IF('BR1'!$K$2="ACTIVE",'BR1'!H30,'ORIGINAL BUDGET'!H30)))</f>
        <v>0</v>
      </c>
      <c r="I30" s="1589" t="str">
        <f>IF('BR3'!$K$2="ACTIVE",'BR3'!I30,IF('BR2'!$K$2="ACTIVE",'BR2'!I30,IF('BR1'!$K$2="ACTIVE",'BR1'!I30,'ORIGINAL BUDGET'!I30)))</f>
        <v xml:space="preserve">RPPC </v>
      </c>
      <c r="J30" s="1590">
        <f>IF('BR3'!$K$2="ACTIVE",'BR3'!J30,IF('BR2'!$K$2="ACTIVE",'BR2'!J30,IF('BR1'!$K$2="ACTIVE",'BR1'!J30,'ORIGINAL BUDGET'!J30)))</f>
        <v>0</v>
      </c>
      <c r="K30" s="1589">
        <f>IF('BR3'!$K$2="ACTIVE",'BR3'!K30,IF('BR2'!$K$2="ACTIVE",'BR2'!K30,IF('BR1'!$K$2="ACTIVE",'BR1'!K30,'ORIGINAL BUDGET'!K30)))</f>
        <v>0</v>
      </c>
      <c r="L30" s="1590">
        <f>IF('BR3'!$K$2="ACTIVE",'BR3'!L30,IF('BR2'!$K$2="ACTIVE",'BR2'!L30,IF('BR1'!$K$2="ACTIVE",'BR1'!L30,'ORIGINAL BUDGET'!L30)))</f>
        <v>0</v>
      </c>
      <c r="M30" s="1589">
        <f>IF('BR3'!$K$2="ACTIVE",'BR3'!M30,IF('BR2'!$K$2="ACTIVE",'BR2'!M30,IF('BR1'!$K$2="ACTIVE",'BR1'!M30,'ORIGINAL BUDGET'!M30)))</f>
        <v>0</v>
      </c>
      <c r="N30" s="1590">
        <f>IF('BR3'!$K$2="ACTIVE",'BR3'!N30,IF('BR2'!$K$2="ACTIVE",'BR2'!N30,IF('BR1'!$K$2="ACTIVE",'BR1'!N30,'ORIGINAL BUDGET'!N30)))</f>
        <v>0</v>
      </c>
      <c r="O30" s="1589">
        <f>IF('BR3'!$K$2="ACTIVE",'BR3'!O30,IF('BR2'!$K$2="ACTIVE",'BR2'!O30,IF('BR1'!$K$2="ACTIVE",'BR1'!O30,'ORIGINAL BUDGET'!O30)))</f>
        <v>0</v>
      </c>
      <c r="P30" s="1590">
        <f>IF('BR3'!$K$2="ACTIVE",'BR3'!P30,IF('BR2'!$K$2="ACTIVE",'BR2'!P30,IF('BR1'!$K$2="ACTIVE",'BR1'!P30,'ORIGINAL BUDGET'!P30)))</f>
        <v>0</v>
      </c>
      <c r="Q30" s="1589">
        <f>IF('BR3'!$K$2="ACTIVE",'BR3'!Q30,IF('BR2'!$K$2="ACTIVE",'BR2'!Q30,IF('BR1'!$K$2="ACTIVE",'BR1'!Q30,'ORIGINAL BUDGET'!Q30)))</f>
        <v>0</v>
      </c>
      <c r="R30" s="1590">
        <f>IF('BR3'!$K$2="ACTIVE",'BR3'!R30,IF('BR2'!$K$2="ACTIVE",'BR2'!R30,IF('BR1'!$K$2="ACTIVE",'BR1'!R30,'ORIGINAL BUDGET'!R30)))</f>
        <v>0</v>
      </c>
      <c r="S30" s="1589">
        <f>IF('BR3'!$K$2="ACTIVE",'BR3'!S30,IF('BR2'!$K$2="ACTIVE",'BR2'!S30,IF('BR1'!$K$2="ACTIVE",'BR1'!S30,'ORIGINAL BUDGET'!S30)))</f>
        <v>0</v>
      </c>
      <c r="T30" s="1590">
        <f>IF('BR3'!$K$2="ACTIVE",'BR3'!T30,IF('BR2'!$K$2="ACTIVE",'BR2'!T30,IF('BR1'!$K$2="ACTIVE",'BR1'!T30,'ORIGINAL BUDGET'!T30)))</f>
        <v>0</v>
      </c>
      <c r="U30" s="446"/>
      <c r="V30" s="317"/>
      <c r="W30" s="317"/>
      <c r="X30" s="317"/>
      <c r="Y30" s="317"/>
      <c r="Z30" s="317"/>
      <c r="AA30" s="317"/>
      <c r="AB30" s="294"/>
      <c r="AC30" s="294"/>
      <c r="AD30" s="294"/>
      <c r="AE30" s="294"/>
      <c r="AF30" s="294"/>
      <c r="AG30" s="294"/>
      <c r="AH30" s="316"/>
      <c r="AI30" s="316"/>
      <c r="AJ30" s="57"/>
      <c r="AK30" s="57"/>
      <c r="AL30" s="57"/>
      <c r="AM30" s="57"/>
      <c r="AN30" s="57"/>
      <c r="AO30" s="57"/>
      <c r="AP30" s="57"/>
      <c r="AQ30" s="57"/>
      <c r="AR30" s="57"/>
      <c r="AS30" s="57"/>
      <c r="AT30" s="57"/>
      <c r="AU30" s="57"/>
      <c r="AV30" s="57"/>
      <c r="AW30" s="57"/>
      <c r="AX30" s="57"/>
      <c r="AY30" s="1104"/>
    </row>
    <row r="31" spans="1:53" ht="16.5" thickBot="1">
      <c r="A31" s="872"/>
      <c r="B31" s="873"/>
      <c r="C31" s="873"/>
      <c r="D31" s="873"/>
      <c r="E31" s="873"/>
      <c r="F31" s="875" t="s">
        <v>149</v>
      </c>
      <c r="G31" s="911"/>
      <c r="H31" s="586">
        <f>IF('BR3'!$K$2="ACTIVE",'BR3'!H31,IF('BR2'!$K$2="ACTIVE",'BR2'!H31,IF('BR1'!$K$2="ACTIVE",'BR1'!H31,'ORIGINAL BUDGET'!H31)))</f>
        <v>53110</v>
      </c>
      <c r="I31" s="911"/>
      <c r="J31" s="586">
        <f>IF('BR3'!$K$2="ACTIVE",'BR3'!J31,IF('BR2'!$K$2="ACTIVE",'BR2'!J31,IF('BR1'!$K$2="ACTIVE",'BR1'!J31,'ORIGINAL BUDGET'!J31)))</f>
        <v>53129</v>
      </c>
      <c r="K31" s="911" t="s">
        <v>78</v>
      </c>
      <c r="L31" s="586">
        <f>IF('BR3'!$K$2="ACTIVE",'BR3'!L31,IF('BR2'!$K$2="ACTIVE",'BR2'!L31,IF('BR1'!$K$2="ACTIVE",'BR1'!L31,'ORIGINAL BUDGET'!L31)))</f>
        <v>0</v>
      </c>
      <c r="M31" s="911" t="s">
        <v>78</v>
      </c>
      <c r="N31" s="586">
        <f>IF('BR3'!$K$2="ACTIVE",'BR3'!N31,IF('BR2'!$K$2="ACTIVE",'BR2'!N31,IF('BR1'!$K$2="ACTIVE",'BR1'!N31,'ORIGINAL BUDGET'!N31)))</f>
        <v>0</v>
      </c>
      <c r="O31" s="911" t="s">
        <v>78</v>
      </c>
      <c r="P31" s="586">
        <f>IF('BR3'!$K$2="ACTIVE",'BR3'!P31,IF('BR2'!$K$2="ACTIVE",'BR2'!P31,IF('BR1'!$K$2="ACTIVE",'BR1'!P31,'ORIGINAL BUDGET'!P31)))</f>
        <v>0</v>
      </c>
      <c r="Q31" s="911"/>
      <c r="R31" s="586">
        <f>IF('BR3'!$K$2="ACTIVE",'BR3'!R31,IF('BR2'!$K$2="ACTIVE",'BR2'!R31,IF('BR1'!$K$2="ACTIVE",'BR1'!R31,'ORIGINAL BUDGET'!R31)))</f>
        <v>0</v>
      </c>
      <c r="S31" s="911" t="s">
        <v>78</v>
      </c>
      <c r="T31" s="586">
        <f>IF('BR3'!$K$2="ACTIVE",'BR3'!T31,IF('BR2'!$K$2="ACTIVE",'BR2'!T31,IF('BR1'!$K$2="ACTIVE",'BR1'!T31,'ORIGINAL BUDGET'!T31)))</f>
        <v>0</v>
      </c>
      <c r="U31" s="468" t="s">
        <v>78</v>
      </c>
      <c r="V31" s="318"/>
      <c r="W31" s="318"/>
      <c r="X31" s="318"/>
      <c r="Y31" s="318"/>
      <c r="Z31" s="318"/>
      <c r="AA31" s="318"/>
      <c r="AB31" s="275"/>
      <c r="AC31" s="275"/>
      <c r="AD31" s="275"/>
      <c r="AE31" s="275"/>
      <c r="AF31" s="275"/>
      <c r="AG31" s="275"/>
      <c r="AH31" s="275"/>
      <c r="AI31" s="275"/>
      <c r="AY31" s="1104"/>
    </row>
    <row r="32" spans="1:53" ht="24.75" customHeight="1" thickTop="1">
      <c r="A32" s="877" t="str">
        <f>A11</f>
        <v>PERSONNEL</v>
      </c>
      <c r="B32" s="878"/>
      <c r="C32" s="878"/>
      <c r="D32" s="879"/>
      <c r="E32" s="880"/>
      <c r="F32" s="880"/>
      <c r="G32" s="912"/>
      <c r="H32" s="882">
        <f>H11</f>
        <v>0</v>
      </c>
      <c r="I32" s="883"/>
      <c r="J32" s="882">
        <f>J11</f>
        <v>0</v>
      </c>
      <c r="K32" s="883"/>
      <c r="L32" s="882">
        <f>L11</f>
        <v>0</v>
      </c>
      <c r="M32" s="883"/>
      <c r="N32" s="882">
        <f>N11</f>
        <v>0</v>
      </c>
      <c r="O32" s="883"/>
      <c r="P32" s="882">
        <f>P11</f>
        <v>0</v>
      </c>
      <c r="Q32" s="883"/>
      <c r="R32" s="882">
        <f>R11</f>
        <v>0</v>
      </c>
      <c r="S32" s="883"/>
      <c r="T32" s="882">
        <f>T11</f>
        <v>0</v>
      </c>
      <c r="U32" s="194"/>
      <c r="V32" s="295"/>
      <c r="W32" s="295"/>
      <c r="X32" s="295"/>
      <c r="Y32" s="295"/>
      <c r="Z32" s="295"/>
      <c r="AA32" s="295"/>
      <c r="AB32" s="295"/>
      <c r="AC32" s="295"/>
      <c r="AD32" s="295"/>
      <c r="AE32" s="295"/>
      <c r="AF32" s="295"/>
      <c r="AG32" s="295"/>
      <c r="AH32" s="316"/>
      <c r="AI32" s="316"/>
      <c r="AJ32" s="57"/>
      <c r="AK32" s="57"/>
      <c r="AL32" s="57"/>
      <c r="AM32" s="57"/>
      <c r="AN32" s="57"/>
      <c r="AO32" s="57"/>
      <c r="AP32" s="57"/>
      <c r="AQ32" s="57"/>
      <c r="AR32" s="57"/>
      <c r="AS32" s="57"/>
      <c r="AT32" s="57"/>
      <c r="AU32" s="57"/>
      <c r="AV32" s="57"/>
      <c r="AW32" s="57"/>
      <c r="AX32" s="57"/>
      <c r="AY32" s="1104"/>
    </row>
    <row r="33" spans="1:51" ht="24.75" customHeight="1">
      <c r="A33" s="884" t="str">
        <f>A12</f>
        <v>OPERATING EXPENSES</v>
      </c>
      <c r="B33" s="885"/>
      <c r="C33" s="885"/>
      <c r="D33" s="886"/>
      <c r="E33" s="887"/>
      <c r="F33" s="888"/>
      <c r="G33" s="912"/>
      <c r="H33" s="889">
        <f>H12</f>
        <v>0</v>
      </c>
      <c r="I33" s="890"/>
      <c r="J33" s="889">
        <f>J12</f>
        <v>0</v>
      </c>
      <c r="K33" s="890"/>
      <c r="L33" s="889">
        <f>L12</f>
        <v>0</v>
      </c>
      <c r="M33" s="890"/>
      <c r="N33" s="889">
        <f>N12</f>
        <v>0</v>
      </c>
      <c r="O33" s="890"/>
      <c r="P33" s="889">
        <f>P12</f>
        <v>0</v>
      </c>
      <c r="Q33" s="890"/>
      <c r="R33" s="889">
        <f>R12</f>
        <v>0</v>
      </c>
      <c r="S33" s="890"/>
      <c r="T33" s="889">
        <f>T12</f>
        <v>0</v>
      </c>
      <c r="U33" s="194"/>
      <c r="V33" s="295"/>
      <c r="W33" s="295"/>
      <c r="X33" s="295"/>
      <c r="Y33" s="295"/>
      <c r="Z33" s="295"/>
      <c r="AA33" s="295"/>
      <c r="AB33" s="295"/>
      <c r="AC33" s="295"/>
      <c r="AD33" s="295"/>
      <c r="AE33" s="295"/>
      <c r="AF33" s="295"/>
      <c r="AG33" s="295"/>
      <c r="AH33" s="316"/>
      <c r="AI33" s="316"/>
      <c r="AJ33" s="57"/>
      <c r="AK33" s="57"/>
      <c r="AL33" s="57"/>
      <c r="AM33" s="57"/>
      <c r="AN33" s="57"/>
      <c r="AO33" s="57"/>
      <c r="AP33" s="57"/>
      <c r="AQ33" s="57"/>
      <c r="AR33" s="57"/>
      <c r="AS33" s="57"/>
      <c r="AT33" s="57"/>
      <c r="AU33" s="57"/>
      <c r="AV33" s="57"/>
      <c r="AW33" s="57"/>
      <c r="AX33" s="57"/>
      <c r="AY33" s="1104"/>
    </row>
    <row r="34" spans="1:51" ht="24.75" customHeight="1">
      <c r="A34" s="891" t="str">
        <f>A13</f>
        <v>CAPITAL EXPENDITURES</v>
      </c>
      <c r="B34" s="885"/>
      <c r="C34" s="885"/>
      <c r="D34" s="886"/>
      <c r="E34" s="887"/>
      <c r="F34" s="888"/>
      <c r="G34" s="912"/>
      <c r="H34" s="889">
        <f>H13</f>
        <v>0</v>
      </c>
      <c r="I34" s="890"/>
      <c r="J34" s="889">
        <f>J13</f>
        <v>0</v>
      </c>
      <c r="K34" s="890"/>
      <c r="L34" s="889">
        <f>L13</f>
        <v>0</v>
      </c>
      <c r="M34" s="890"/>
      <c r="N34" s="889">
        <f>N13</f>
        <v>0</v>
      </c>
      <c r="O34" s="890"/>
      <c r="P34" s="889">
        <f>P13</f>
        <v>0</v>
      </c>
      <c r="Q34" s="890"/>
      <c r="R34" s="889">
        <f>R13</f>
        <v>0</v>
      </c>
      <c r="S34" s="890"/>
      <c r="T34" s="889">
        <f>T13</f>
        <v>0</v>
      </c>
      <c r="U34" s="194"/>
      <c r="V34" s="295"/>
      <c r="W34" s="295"/>
      <c r="X34" s="295"/>
      <c r="Y34" s="295"/>
      <c r="Z34" s="295"/>
      <c r="AA34" s="295"/>
      <c r="AB34" s="295"/>
      <c r="AC34" s="295"/>
      <c r="AD34" s="295"/>
      <c r="AE34" s="295"/>
      <c r="AF34" s="295"/>
      <c r="AG34" s="295"/>
      <c r="AH34" s="316"/>
      <c r="AI34" s="316"/>
      <c r="AJ34" s="57"/>
      <c r="AK34" s="57"/>
      <c r="AL34" s="57"/>
      <c r="AM34" s="57"/>
      <c r="AN34" s="57"/>
      <c r="AO34" s="57"/>
      <c r="AP34" s="57"/>
      <c r="AQ34" s="57"/>
      <c r="AR34" s="57"/>
      <c r="AS34" s="57"/>
      <c r="AT34" s="57"/>
      <c r="AU34" s="57"/>
      <c r="AV34" s="57"/>
      <c r="AW34" s="57"/>
      <c r="AX34" s="57"/>
      <c r="AY34" s="1104"/>
    </row>
    <row r="35" spans="1:51" ht="24.75" customHeight="1">
      <c r="A35" s="891" t="str">
        <f>A14</f>
        <v>OTHER COSTS</v>
      </c>
      <c r="B35" s="892"/>
      <c r="C35" s="892"/>
      <c r="D35" s="893"/>
      <c r="E35" s="894"/>
      <c r="F35" s="895"/>
      <c r="G35" s="912"/>
      <c r="H35" s="896">
        <f>H14</f>
        <v>0</v>
      </c>
      <c r="I35" s="890"/>
      <c r="J35" s="896">
        <f>J14</f>
        <v>0</v>
      </c>
      <c r="K35" s="890"/>
      <c r="L35" s="896">
        <f>L14</f>
        <v>0</v>
      </c>
      <c r="M35" s="890"/>
      <c r="N35" s="896">
        <f>N14</f>
        <v>0</v>
      </c>
      <c r="O35" s="890"/>
      <c r="P35" s="896">
        <f>P14</f>
        <v>0</v>
      </c>
      <c r="Q35" s="890"/>
      <c r="R35" s="896">
        <f>R14</f>
        <v>0</v>
      </c>
      <c r="S35" s="890"/>
      <c r="T35" s="896">
        <f>T14</f>
        <v>0</v>
      </c>
      <c r="U35" s="194"/>
      <c r="V35" s="295"/>
      <c r="W35" s="295"/>
      <c r="X35" s="295"/>
      <c r="Y35" s="295"/>
      <c r="Z35" s="295"/>
      <c r="AA35" s="295"/>
      <c r="AB35" s="295"/>
      <c r="AC35" s="295"/>
      <c r="AD35" s="295"/>
      <c r="AE35" s="295"/>
      <c r="AF35" s="295"/>
      <c r="AG35" s="295"/>
      <c r="AH35" s="316"/>
      <c r="AI35" s="316"/>
      <c r="AJ35" s="57"/>
      <c r="AK35" s="57"/>
      <c r="AL35" s="57"/>
      <c r="AM35" s="57"/>
      <c r="AN35" s="57"/>
      <c r="AO35" s="57"/>
      <c r="AP35" s="57"/>
      <c r="AQ35" s="57"/>
      <c r="AR35" s="57"/>
      <c r="AS35" s="57"/>
      <c r="AT35" s="57"/>
      <c r="AU35" s="57"/>
      <c r="AV35" s="57"/>
      <c r="AW35" s="57"/>
      <c r="AX35" s="57"/>
      <c r="AY35" s="1104"/>
    </row>
    <row r="36" spans="1:51" ht="24.75" customHeight="1" thickBot="1">
      <c r="A36" s="897" t="str">
        <f>A15</f>
        <v>INDIRECT COSTS</v>
      </c>
      <c r="B36" s="898"/>
      <c r="C36" s="898"/>
      <c r="D36" s="899"/>
      <c r="E36" s="900"/>
      <c r="F36" s="901"/>
      <c r="G36" s="912"/>
      <c r="H36" s="902">
        <f>H15</f>
        <v>0</v>
      </c>
      <c r="I36" s="890"/>
      <c r="J36" s="902">
        <f>J15</f>
        <v>0</v>
      </c>
      <c r="K36" s="890"/>
      <c r="L36" s="902">
        <f>L15</f>
        <v>0</v>
      </c>
      <c r="M36" s="890"/>
      <c r="N36" s="902">
        <f>N15</f>
        <v>0</v>
      </c>
      <c r="O36" s="890"/>
      <c r="P36" s="902">
        <f>P15</f>
        <v>0</v>
      </c>
      <c r="Q36" s="890"/>
      <c r="R36" s="902">
        <f>R15</f>
        <v>0</v>
      </c>
      <c r="S36" s="890"/>
      <c r="T36" s="902">
        <f>T15</f>
        <v>0</v>
      </c>
      <c r="U36" s="194"/>
      <c r="V36" s="295"/>
      <c r="W36" s="295"/>
      <c r="X36" s="295"/>
      <c r="Y36" s="295"/>
      <c r="Z36" s="295"/>
      <c r="AA36" s="295"/>
      <c r="AB36" s="295"/>
      <c r="AC36" s="295"/>
      <c r="AD36" s="295"/>
      <c r="AE36" s="295"/>
      <c r="AF36" s="295"/>
      <c r="AG36" s="295"/>
      <c r="AH36" s="316"/>
      <c r="AI36" s="316"/>
      <c r="AJ36" s="57"/>
      <c r="AY36" s="1104"/>
    </row>
    <row r="37" spans="1:51" ht="24.75" customHeight="1" thickTop="1" thickBot="1">
      <c r="A37" s="903"/>
      <c r="B37" s="904" t="s">
        <v>65</v>
      </c>
      <c r="C37" s="904"/>
      <c r="D37" s="905"/>
      <c r="E37" s="906"/>
      <c r="F37" s="907">
        <f>H37+J37+L37+R37+T37+N37+P37</f>
        <v>0</v>
      </c>
      <c r="G37" s="913"/>
      <c r="H37" s="909">
        <f>SUM(H32:H36)</f>
        <v>0</v>
      </c>
      <c r="I37" s="910"/>
      <c r="J37" s="909">
        <f>SUM(J32:J36)</f>
        <v>0</v>
      </c>
      <c r="K37" s="910"/>
      <c r="L37" s="909">
        <f>SUM(L32:L36)</f>
        <v>0</v>
      </c>
      <c r="M37" s="910"/>
      <c r="N37" s="909">
        <f>SUM(N32:N36)</f>
        <v>0</v>
      </c>
      <c r="O37" s="910"/>
      <c r="P37" s="909">
        <f>SUM(P32:P36)</f>
        <v>0</v>
      </c>
      <c r="Q37" s="910"/>
      <c r="R37" s="909">
        <f>SUM(R32:R36)</f>
        <v>0</v>
      </c>
      <c r="S37" s="910"/>
      <c r="T37" s="909">
        <f>SUM(T32:T36)</f>
        <v>0</v>
      </c>
      <c r="U37" s="194"/>
      <c r="V37" s="295"/>
      <c r="W37" s="295"/>
      <c r="X37" s="295"/>
      <c r="Y37" s="295"/>
      <c r="Z37" s="295"/>
      <c r="AA37" s="295"/>
      <c r="AB37" s="295"/>
      <c r="AC37" s="295"/>
      <c r="AD37" s="295"/>
      <c r="AE37" s="295"/>
      <c r="AF37" s="295"/>
      <c r="AG37" s="295"/>
      <c r="AH37" s="316"/>
      <c r="AI37" s="316"/>
      <c r="AJ37" s="57"/>
      <c r="AY37" s="1104"/>
    </row>
    <row r="38" spans="1:51" ht="15.95" customHeight="1" thickTop="1" thickBot="1">
      <c r="A38" s="1209"/>
      <c r="B38" s="1209"/>
      <c r="C38" s="1209"/>
      <c r="D38" s="1209"/>
      <c r="E38" s="1210"/>
      <c r="F38" s="1210"/>
      <c r="G38" s="1211"/>
      <c r="H38" s="1212"/>
      <c r="I38" s="1213"/>
      <c r="J38" s="1212"/>
      <c r="K38" s="1211"/>
      <c r="L38" s="1212"/>
      <c r="M38" s="1213"/>
      <c r="N38" s="1212"/>
      <c r="O38" s="1213"/>
      <c r="P38" s="1212"/>
      <c r="Q38" s="1213"/>
      <c r="R38" s="1212"/>
      <c r="S38" s="1213"/>
      <c r="T38" s="1212"/>
      <c r="U38" s="215"/>
      <c r="V38" s="286"/>
      <c r="W38" s="286"/>
      <c r="X38" s="286"/>
      <c r="Y38" s="286"/>
      <c r="Z38" s="286"/>
      <c r="AA38" s="286"/>
      <c r="AB38" s="286"/>
      <c r="AC38" s="286"/>
      <c r="AD38" s="286"/>
      <c r="AE38" s="286"/>
      <c r="AF38" s="286"/>
      <c r="AG38" s="286"/>
      <c r="AH38" s="316"/>
      <c r="AI38" s="316"/>
      <c r="AJ38" s="55"/>
      <c r="AY38" s="1104"/>
    </row>
    <row r="39" spans="1:51" ht="21" customHeight="1" thickTop="1">
      <c r="A39" s="1739" t="str">
        <f>A11</f>
        <v>PERSONNEL</v>
      </c>
      <c r="B39" s="1740"/>
      <c r="C39" s="1740"/>
      <c r="D39" s="1740"/>
      <c r="E39" s="1740"/>
      <c r="F39" s="1740"/>
      <c r="G39" s="1736" t="s">
        <v>84</v>
      </c>
      <c r="H39" s="1737"/>
      <c r="I39" s="1737"/>
      <c r="J39" s="1737"/>
      <c r="K39" s="1737"/>
      <c r="L39" s="1737"/>
      <c r="M39" s="1737"/>
      <c r="N39" s="1737"/>
      <c r="O39" s="1737"/>
      <c r="P39" s="1737"/>
      <c r="Q39" s="1737"/>
      <c r="R39" s="1737"/>
      <c r="S39" s="1737"/>
      <c r="T39" s="1737"/>
      <c r="U39" s="1237"/>
      <c r="V39" s="275"/>
      <c r="W39" s="275"/>
      <c r="X39" s="275"/>
      <c r="Y39" s="275"/>
      <c r="Z39" s="275"/>
      <c r="AA39" s="275"/>
      <c r="AB39" s="275"/>
      <c r="AC39" s="275"/>
      <c r="AD39" s="275"/>
      <c r="AE39" s="275"/>
      <c r="AF39" s="275"/>
      <c r="AG39" s="275"/>
      <c r="AH39" s="275"/>
      <c r="AI39" s="275"/>
      <c r="AK39" s="55"/>
      <c r="AL39" s="55"/>
      <c r="AM39" s="55"/>
      <c r="AN39" s="55"/>
      <c r="AO39" s="55"/>
      <c r="AP39" s="55"/>
      <c r="AQ39" s="55"/>
      <c r="AR39" s="55"/>
      <c r="AU39" s="55"/>
      <c r="AV39" s="55"/>
      <c r="AW39" s="55"/>
      <c r="AX39" s="55"/>
      <c r="AY39" s="1104"/>
    </row>
    <row r="40" spans="1:51" ht="15.75" thickBot="1">
      <c r="A40" s="1584"/>
      <c r="B40" s="1586"/>
      <c r="C40" s="1586"/>
      <c r="D40" s="1586"/>
      <c r="E40" s="1586"/>
      <c r="F40" s="1586"/>
      <c r="G40" s="1214" t="str">
        <f>'Fund Rec'!G48</f>
        <v/>
      </c>
      <c r="H40" s="1215">
        <f>'Fund Rec'!H48</f>
        <v>0</v>
      </c>
      <c r="I40" s="1216" t="str">
        <f>'Fund Rec'!I48</f>
        <v/>
      </c>
      <c r="J40" s="1217">
        <f>'Fund Rec'!J48</f>
        <v>0</v>
      </c>
      <c r="K40" s="1214" t="str">
        <f>'Fund Rec'!K48</f>
        <v/>
      </c>
      <c r="L40" s="1215">
        <f>'Fund Rec'!L48</f>
        <v>0</v>
      </c>
      <c r="M40" s="1216" t="str">
        <f>'Fund Rec'!M48</f>
        <v/>
      </c>
      <c r="N40" s="1218">
        <f>'Fund Rec'!N48</f>
        <v>0</v>
      </c>
      <c r="O40" s="1216" t="str">
        <f>'Fund Rec'!O48</f>
        <v/>
      </c>
      <c r="P40" s="1215">
        <f>'Fund Rec'!P48</f>
        <v>0</v>
      </c>
      <c r="Q40" s="1216" t="str">
        <f>'Fund Rec'!Q48</f>
        <v/>
      </c>
      <c r="R40" s="1215">
        <f>'Fund Rec'!R48</f>
        <v>0</v>
      </c>
      <c r="S40" s="1216" t="str">
        <f>'Fund Rec'!S48</f>
        <v/>
      </c>
      <c r="T40" s="1215">
        <f>'Fund Rec'!T48</f>
        <v>0</v>
      </c>
      <c r="U40" s="139"/>
      <c r="V40" s="319"/>
      <c r="W40" s="319"/>
      <c r="X40" s="319"/>
      <c r="Y40" s="319"/>
      <c r="Z40" s="319"/>
      <c r="AA40" s="319"/>
      <c r="AB40" s="320"/>
      <c r="AC40" s="320"/>
      <c r="AD40" s="320"/>
      <c r="AE40" s="320"/>
      <c r="AF40" s="320"/>
      <c r="AG40" s="320"/>
      <c r="AH40" s="321"/>
      <c r="AI40" s="292"/>
      <c r="AJ40" s="2"/>
      <c r="AY40" s="1104"/>
    </row>
    <row r="41" spans="1:51" ht="25.5" customHeight="1" thickTop="1" thickBot="1">
      <c r="A41" s="30"/>
      <c r="B41" s="24"/>
      <c r="C41" s="24"/>
      <c r="D41" s="150"/>
      <c r="E41" s="129" t="str">
        <f>'ORIGINAL BUDGET'!E41</f>
        <v>TOTAL PERSONNEL COSTS</v>
      </c>
      <c r="F41" s="445">
        <f>F43+F42</f>
        <v>0</v>
      </c>
      <c r="G41" s="601"/>
      <c r="H41" s="602">
        <f>H43+H42</f>
        <v>0</v>
      </c>
      <c r="I41" s="592"/>
      <c r="J41" s="445">
        <f>J43+J42</f>
        <v>0</v>
      </c>
      <c r="K41" s="601"/>
      <c r="L41" s="689">
        <f>L43+L42</f>
        <v>0</v>
      </c>
      <c r="M41" s="683"/>
      <c r="N41" s="689">
        <f>N43+N42</f>
        <v>0</v>
      </c>
      <c r="O41" s="683"/>
      <c r="P41" s="693">
        <f>P43+P42</f>
        <v>0</v>
      </c>
      <c r="Q41" s="686"/>
      <c r="R41" s="679">
        <f>R43+R42</f>
        <v>0</v>
      </c>
      <c r="S41" s="688"/>
      <c r="T41" s="679">
        <f>T43+T42</f>
        <v>0</v>
      </c>
      <c r="U41" s="405"/>
      <c r="V41" s="297"/>
      <c r="W41" s="297"/>
      <c r="X41" s="297"/>
      <c r="Y41" s="297"/>
      <c r="Z41" s="297"/>
      <c r="AA41" s="297"/>
      <c r="AB41" s="322"/>
      <c r="AC41" s="322"/>
      <c r="AD41" s="322"/>
      <c r="AE41" s="322"/>
      <c r="AF41" s="322"/>
      <c r="AG41" s="322"/>
      <c r="AH41" s="297"/>
      <c r="AI41" s="297"/>
      <c r="AJ41" s="191"/>
      <c r="AY41" s="1104"/>
    </row>
    <row r="42" spans="1:51" ht="24" customHeight="1" thickTop="1" thickBot="1">
      <c r="A42" s="31"/>
      <c r="B42" s="1776" t="s">
        <v>195</v>
      </c>
      <c r="C42" s="1777"/>
      <c r="D42" s="1777"/>
      <c r="E42" s="1778"/>
      <c r="F42" s="587">
        <f>H42+J42+L42+N42+P42+R42+T42</f>
        <v>0</v>
      </c>
      <c r="G42" s="597"/>
      <c r="H42" s="598">
        <f>AK95</f>
        <v>0</v>
      </c>
      <c r="I42" s="8"/>
      <c r="J42" s="677">
        <f>AL95</f>
        <v>0</v>
      </c>
      <c r="K42" s="680"/>
      <c r="L42" s="690">
        <f>AM95</f>
        <v>0</v>
      </c>
      <c r="M42" s="8"/>
      <c r="N42" s="690">
        <f>AN95</f>
        <v>0</v>
      </c>
      <c r="O42" s="8"/>
      <c r="P42" s="690">
        <f>AO95</f>
        <v>0</v>
      </c>
      <c r="Q42" s="8"/>
      <c r="R42" s="690">
        <f>AP95</f>
        <v>0</v>
      </c>
      <c r="S42" s="8"/>
      <c r="T42" s="681">
        <f>AQ95</f>
        <v>0</v>
      </c>
      <c r="U42" s="406"/>
      <c r="V42" s="298"/>
      <c r="W42" s="298"/>
      <c r="X42" s="298"/>
      <c r="Y42" s="298"/>
      <c r="Z42" s="298"/>
      <c r="AA42" s="298"/>
      <c r="AB42" s="323"/>
      <c r="AC42" s="323"/>
      <c r="AD42" s="323"/>
      <c r="AE42" s="323"/>
      <c r="AF42" s="323"/>
      <c r="AG42" s="323"/>
      <c r="AH42" s="298"/>
      <c r="AI42" s="324"/>
      <c r="AJ42" s="216"/>
      <c r="AL42" s="329"/>
      <c r="AM42" s="329"/>
      <c r="AN42" s="329"/>
      <c r="AO42" s="329"/>
      <c r="AP42" s="329"/>
      <c r="AQ42" s="329"/>
      <c r="AU42" s="200"/>
      <c r="AV42" s="200"/>
      <c r="AW42" s="200"/>
      <c r="AX42" s="200"/>
      <c r="AY42" s="1104"/>
    </row>
    <row r="43" spans="1:51" ht="24" customHeight="1" thickTop="1" thickBot="1">
      <c r="A43" s="32"/>
      <c r="B43" s="22"/>
      <c r="C43" s="23"/>
      <c r="D43" s="23"/>
      <c r="E43" s="473" t="s">
        <v>24</v>
      </c>
      <c r="F43" s="588">
        <f>SUM(F45:F94)</f>
        <v>0</v>
      </c>
      <c r="G43" s="599"/>
      <c r="H43" s="600">
        <f>SUM(H45:H94)</f>
        <v>0</v>
      </c>
      <c r="I43" s="593"/>
      <c r="J43" s="449">
        <f>SUM(J45:J94)</f>
        <v>0</v>
      </c>
      <c r="K43" s="682"/>
      <c r="L43" s="691">
        <f>SUM(L45:L94)</f>
        <v>0</v>
      </c>
      <c r="M43" s="684"/>
      <c r="N43" s="692">
        <f>SUM(N45:N94)</f>
        <v>0</v>
      </c>
      <c r="O43" s="685"/>
      <c r="P43" s="694">
        <f>SUM(P45:P94)</f>
        <v>0</v>
      </c>
      <c r="Q43" s="687"/>
      <c r="R43" s="692">
        <f>SUM(R45:R94)</f>
        <v>0</v>
      </c>
      <c r="S43" s="593"/>
      <c r="T43" s="670">
        <f>SUM(T45:T94)</f>
        <v>0</v>
      </c>
      <c r="U43" s="406"/>
      <c r="V43" s="1720" t="s">
        <v>153</v>
      </c>
      <c r="W43" s="1721"/>
      <c r="X43" s="1721"/>
      <c r="Y43" s="1721"/>
      <c r="Z43" s="1721"/>
      <c r="AA43" s="1721"/>
      <c r="AB43" s="1721"/>
      <c r="AC43" s="1721"/>
      <c r="AD43" s="1721"/>
      <c r="AE43" s="1721"/>
      <c r="AF43" s="1721"/>
      <c r="AG43" s="1721"/>
      <c r="AH43" s="1721"/>
      <c r="AI43" s="1722"/>
      <c r="AJ43" s="217"/>
      <c r="AK43" s="1819" t="s">
        <v>76</v>
      </c>
      <c r="AL43" s="1820"/>
      <c r="AM43" s="1820"/>
      <c r="AN43" s="1820"/>
      <c r="AO43" s="1820"/>
      <c r="AP43" s="1820"/>
      <c r="AQ43" s="1820"/>
      <c r="AU43" s="258"/>
      <c r="AV43" s="258"/>
      <c r="AW43" s="258"/>
      <c r="AX43" s="258"/>
      <c r="AY43" s="1104"/>
    </row>
    <row r="44" spans="1:51" ht="102" customHeight="1" thickTop="1">
      <c r="A44" s="9"/>
      <c r="B44" s="1063" t="s">
        <v>31</v>
      </c>
      <c r="C44" s="1064" t="s">
        <v>212</v>
      </c>
      <c r="D44" s="1065" t="s">
        <v>33</v>
      </c>
      <c r="E44" s="1066" t="s">
        <v>34</v>
      </c>
      <c r="F44" s="1067" t="s">
        <v>47</v>
      </c>
      <c r="G44" s="1076"/>
      <c r="H44" s="1069"/>
      <c r="I44" s="1077"/>
      <c r="J44" s="1071"/>
      <c r="K44" s="1078"/>
      <c r="L44" s="1073"/>
      <c r="M44" s="1079"/>
      <c r="N44" s="1073"/>
      <c r="O44" s="1079"/>
      <c r="P44" s="1080"/>
      <c r="Q44" s="1081"/>
      <c r="R44" s="1082"/>
      <c r="S44" s="1083"/>
      <c r="T44" s="1080"/>
      <c r="U44" s="407"/>
      <c r="V44" s="489" t="str">
        <f>G5</f>
        <v>RPPC, 53110</v>
      </c>
      <c r="W44" s="490" t="s">
        <v>154</v>
      </c>
      <c r="X44" s="490" t="str">
        <f>I5</f>
        <v>RPPC , 53129</v>
      </c>
      <c r="Y44" s="490" t="s">
        <v>154</v>
      </c>
      <c r="Z44" s="490" t="str">
        <f>K5</f>
        <v/>
      </c>
      <c r="AA44" s="490" t="s">
        <v>154</v>
      </c>
      <c r="AB44" s="490" t="str">
        <f>M5</f>
        <v/>
      </c>
      <c r="AC44" s="490" t="s">
        <v>154</v>
      </c>
      <c r="AD44" s="490" t="str">
        <f>O5</f>
        <v/>
      </c>
      <c r="AE44" s="490" t="s">
        <v>154</v>
      </c>
      <c r="AF44" s="490" t="str">
        <f>Q5</f>
        <v/>
      </c>
      <c r="AG44" s="490" t="s">
        <v>154</v>
      </c>
      <c r="AH44" s="490" t="str">
        <f>S5</f>
        <v/>
      </c>
      <c r="AI44" s="491" t="s">
        <v>154</v>
      </c>
      <c r="AJ44" s="218"/>
      <c r="AK44" s="447" t="str">
        <f>$G$5</f>
        <v>RPPC, 53110</v>
      </c>
      <c r="AL44" s="447" t="str">
        <f>$I$5</f>
        <v>RPPC , 53129</v>
      </c>
      <c r="AM44" s="447" t="str">
        <f>$K$5</f>
        <v/>
      </c>
      <c r="AN44" s="447" t="str">
        <f>$M$5</f>
        <v/>
      </c>
      <c r="AO44" s="447" t="str">
        <f>$O$5</f>
        <v/>
      </c>
      <c r="AP44" s="447" t="str">
        <f>$Q$5</f>
        <v/>
      </c>
      <c r="AQ44" s="447" t="str">
        <f>$S$5</f>
        <v/>
      </c>
      <c r="AU44" s="137"/>
      <c r="AV44" s="137"/>
      <c r="AW44" s="137"/>
      <c r="AX44" s="137"/>
      <c r="AY44" s="1104"/>
    </row>
    <row r="45" spans="1:51" ht="23.25" customHeight="1">
      <c r="A45" s="122">
        <v>1</v>
      </c>
      <c r="B45" s="1020">
        <f>IF($L$2="","",IF($L$2="ORIGINAL",'ORIGINAL BUDGET'!$B45,IF($L$2="BR1",'BR1'!$B45,IF($L$2="BR2",'BR2'!$B45,IF($L$2="BR3",'BR3'!$B45)))))</f>
        <v>0</v>
      </c>
      <c r="C45" s="1029">
        <f>IF($L$2="","",IF($L$2="ORIGINAL",'ORIGINAL BUDGET'!$C45,IF($L$2="BR1",'BR1'!$C45,IF($L$2="BR2",'BR2'!$C45,IF($L$2="BR3",'BR3'!$C45)))))</f>
        <v>0</v>
      </c>
      <c r="D45" s="1023" t="str">
        <f>IF(F45="","",E45/F45)</f>
        <v/>
      </c>
      <c r="E45" s="1024"/>
      <c r="F45" s="589"/>
      <c r="G45" s="1022" t="str">
        <f>IF(AND(F45&lt;&gt;0, 1-I45-K45-Q45-S45-M45-O45),1-I45-K45-Q45-S45-M45-O45,"")</f>
        <v/>
      </c>
      <c r="H45" s="811">
        <f t="shared" ref="H45:H94" si="10">IF(AND(G45*F45&lt;0.0001,G45*F45&gt;0),"",G45*F45)</f>
        <v>0</v>
      </c>
      <c r="I45" s="1025"/>
      <c r="J45" s="811">
        <f>F45*I45</f>
        <v>0</v>
      </c>
      <c r="K45" s="858"/>
      <c r="L45" s="811">
        <f>F45*K45</f>
        <v>0</v>
      </c>
      <c r="M45" s="858"/>
      <c r="N45" s="811">
        <f>F45*M45</f>
        <v>0</v>
      </c>
      <c r="O45" s="858"/>
      <c r="P45" s="811">
        <f>F45*O45</f>
        <v>0</v>
      </c>
      <c r="Q45" s="858"/>
      <c r="R45" s="811">
        <f>F45*Q45</f>
        <v>0</v>
      </c>
      <c r="S45" s="858"/>
      <c r="T45" s="811">
        <f>F45*S45</f>
        <v>0</v>
      </c>
      <c r="U45" s="149"/>
      <c r="V45" s="492" t="str">
        <f>IF(AND('BR3'!$K$2="ACTIVE",'BR3'!H45&gt;0),"Yes",IF(AND('BR2'!$K$2="ACTIVE",'BR2'!H45&gt;0),"Yes",IF(AND('BR1'!$K$2="ACTIVE",'BR1'!H45&gt;0),"Yes",IF(AND('ORIGINAL BUDGET'!$K$2="ACTIVE",'ORIGINAL BUDGET'!H45&gt;0),"Yes",""))))</f>
        <v/>
      </c>
      <c r="W45" s="493"/>
      <c r="X45" s="325" t="str">
        <f>IF(AND('BR3'!$K$2="ACTIVE",'BR3'!J45&gt;0),"Yes",IF(AND('BR2'!$K$2="ACTIVE",'BR2'!J45&gt;0),"Yes",IF(AND('BR1'!$K$2="ACTIVE",'BR1'!J45&gt;0),"Yes",IF(AND('ORIGINAL BUDGET'!$K$2="ACTIVE",'ORIGINAL BUDGET'!J45&gt;0),"Yes",""))))</f>
        <v/>
      </c>
      <c r="Y45" s="493"/>
      <c r="Z45" s="325" t="str">
        <f>IF(AND('BR3'!$K$2="ACTIVE",'BR3'!L45&gt;0),"Yes",IF(AND('BR2'!$K$2="ACTIVE",'BR2'!L45&gt;0),"Yes",IF(AND('BR1'!$K$2="ACTIVE",'BR1'!L45&gt;0),"Yes",IF(AND('ORIGINAL BUDGET'!$K$2="ACTIVE",'ORIGINAL BUDGET'!L45&gt;0),"Yes",""))))</f>
        <v/>
      </c>
      <c r="AA45" s="493"/>
      <c r="AB45" s="325" t="str">
        <f>IF(AND('BR3'!$K$2="ACTIVE",'BR3'!N45&gt;0),"Yes",IF(AND('BR2'!$K$2="ACTIVE",'BR2'!N45&gt;0),"Yes",IF(AND('BR1'!$K$2="ACTIVE",'BR1'!N45&gt;0),"Yes",IF(AND('ORIGINAL BUDGET'!$K$2="ACTIVE",'ORIGINAL BUDGET'!N45&gt;0),"Yes",""))))</f>
        <v/>
      </c>
      <c r="AC45" s="493"/>
      <c r="AD45" s="325" t="str">
        <f>IF(AND('BR3'!$K$2="ACTIVE",'BR3'!P45&gt;0),"Yes",IF(AND('BR2'!$K$2="ACTIVE",'BR2'!P45&gt;0),"Yes",IF(AND('BR1'!$K$2="ACTIVE",'BR1'!P45&gt;0),"Yes",IF(AND('ORIGINAL BUDGET'!$K$2="ACTIVE",'ORIGINAL BUDGET'!P45&gt;0),"Yes",""))))</f>
        <v/>
      </c>
      <c r="AE45" s="493"/>
      <c r="AF45" s="325" t="str">
        <f>IF(AND('BR3'!$K$2="ACTIVE",'BR3'!R45&gt;0),"Yes",IF(AND('BR2'!$K$2="ACTIVE",'BR2'!R45&gt;0),"Yes",IF(AND('BR1'!$K$2="ACTIVE",'BR1'!R45&gt;0),"Yes",IF(AND('ORIGINAL BUDGET'!$K$2="ACTIVE",'ORIGINAL BUDGET'!R45&gt;0),"Yes",""))))</f>
        <v/>
      </c>
      <c r="AG45" s="493"/>
      <c r="AH45" s="493" t="str">
        <f>IF(AND('BR3'!$K$2="ACTIVE",'BR3'!T45&gt;0),"Yes",IF(AND('BR2'!$K$2="ACTIVE",'BR2'!T45&gt;0),"Yes",IF(AND('BR1'!$K$2="ACTIVE",'BR1'!T45&gt;0),"Yes",IF(AND('ORIGINAL BUDGET'!$K$2="ACTIVE",'ORIGINAL BUDGET'!T45&gt;0),"Yes",""))))</f>
        <v/>
      </c>
      <c r="AI45" s="494"/>
      <c r="AJ45" s="218"/>
      <c r="AK45" s="448">
        <f t="shared" ref="AK45:AK76" si="11">$E45*$G45</f>
        <v>0</v>
      </c>
      <c r="AL45" s="448">
        <f t="shared" ref="AL45:AL76" si="12">$E45*$I45</f>
        <v>0</v>
      </c>
      <c r="AM45" s="448">
        <f t="shared" ref="AM45:AM76" si="13">$E45*$K45</f>
        <v>0</v>
      </c>
      <c r="AN45" s="448">
        <f t="shared" ref="AN45:AN76" si="14">$E45*$M45</f>
        <v>0</v>
      </c>
      <c r="AO45" s="448">
        <f t="shared" ref="AO45:AO76" si="15">$E45*$O45</f>
        <v>0</v>
      </c>
      <c r="AP45" s="448">
        <f t="shared" ref="AP45:AP76" si="16">$E45*$Q45</f>
        <v>0</v>
      </c>
      <c r="AQ45" s="448">
        <f t="shared" ref="AQ45:AQ76" si="17">$E45*$S45</f>
        <v>0</v>
      </c>
      <c r="AU45" s="220"/>
      <c r="AV45" s="220"/>
      <c r="AW45" s="220"/>
      <c r="AX45" s="220"/>
      <c r="AY45" s="1104"/>
    </row>
    <row r="46" spans="1:51" ht="23.25" customHeight="1">
      <c r="A46" s="122">
        <v>2</v>
      </c>
      <c r="B46" s="273">
        <f>IF($L$2="","",IF($L$2="ORIGINAL",'ORIGINAL BUDGET'!$B46,IF($L$2="BR1",'BR1'!$B46,IF($L$2="BR2",'BR2'!$B46,IF($L$2="BR3",'BR3'!$B46)))))</f>
        <v>0</v>
      </c>
      <c r="C46" s="1028">
        <f>IF($L$2="","",IF($L$2="ORIGINAL",'ORIGINAL BUDGET'!$C46,IF($L$2="BR1",'BR1'!$C46,IF($L$2="BR2",'BR2'!$C46,IF($L$2="BR3",'BR3'!$C46)))))</f>
        <v>0</v>
      </c>
      <c r="D46" s="860" t="str">
        <f t="shared" ref="D46:D94" si="18">IF(F46="","",E46/F46)</f>
        <v/>
      </c>
      <c r="E46" s="404"/>
      <c r="F46" s="589"/>
      <c r="G46" s="845" t="str">
        <f t="shared" ref="G46:G94" si="19">IF(AND(F46&lt;&gt;0, 1-I46-K46-Q46-S46-M46-O46),1-I46-K46-Q46-S46-M46-O46,"")</f>
        <v/>
      </c>
      <c r="H46" s="811">
        <f t="shared" si="10"/>
        <v>0</v>
      </c>
      <c r="I46" s="840"/>
      <c r="J46" s="811">
        <f t="shared" ref="J46:J94" si="20">F46*I46</f>
        <v>0</v>
      </c>
      <c r="K46" s="843"/>
      <c r="L46" s="811">
        <f t="shared" ref="L46:L94" si="21">F46*K46</f>
        <v>0</v>
      </c>
      <c r="M46" s="843"/>
      <c r="N46" s="811">
        <f t="shared" ref="N46:N94" si="22">F46*M46</f>
        <v>0</v>
      </c>
      <c r="O46" s="843"/>
      <c r="P46" s="811">
        <f t="shared" ref="P46:P94" si="23">F46*O46</f>
        <v>0</v>
      </c>
      <c r="Q46" s="843"/>
      <c r="R46" s="811">
        <f t="shared" ref="R46:R94" si="24">F46*Q46</f>
        <v>0</v>
      </c>
      <c r="S46" s="843"/>
      <c r="T46" s="811">
        <f t="shared" ref="T46:T94" si="25">F46*S46</f>
        <v>0</v>
      </c>
      <c r="U46" s="149"/>
      <c r="V46" s="492" t="str">
        <f>IF(AND('BR3'!$K$2="ACTIVE",'BR3'!H46&gt;0),"Yes",IF(AND('BR2'!$K$2="ACTIVE",'BR2'!H46&gt;0),"Yes",IF(AND('BR1'!$K$2="ACTIVE",'BR1'!H46&gt;0),"Yes",IF(AND('ORIGINAL BUDGET'!$K$2="ACTIVE",'ORIGINAL BUDGET'!H46&gt;0),"Yes",""))))</f>
        <v/>
      </c>
      <c r="W46" s="493"/>
      <c r="X46" s="325" t="str">
        <f>IF(AND('BR3'!$K$2="ACTIVE",'BR3'!J46&gt;0),"Yes",IF(AND('BR2'!$K$2="ACTIVE",'BR2'!J46&gt;0),"Yes",IF(AND('BR1'!$K$2="ACTIVE",'BR1'!J46&gt;0),"Yes",IF(AND('ORIGINAL BUDGET'!$K$2="ACTIVE",'ORIGINAL BUDGET'!J46&gt;0),"Yes",""))))</f>
        <v/>
      </c>
      <c r="Y46" s="493"/>
      <c r="Z46" s="325" t="str">
        <f>IF(AND('BR3'!$K$2="ACTIVE",'BR3'!L46&gt;0),"Yes",IF(AND('BR2'!$K$2="ACTIVE",'BR2'!L46&gt;0),"Yes",IF(AND('BR1'!$K$2="ACTIVE",'BR1'!L46&gt;0),"Yes",IF(AND('ORIGINAL BUDGET'!$K$2="ACTIVE",'ORIGINAL BUDGET'!L46&gt;0),"Yes",""))))</f>
        <v/>
      </c>
      <c r="AA46" s="493"/>
      <c r="AB46" s="325" t="str">
        <f>IF(AND('BR3'!$K$2="ACTIVE",'BR3'!N46&gt;0),"Yes",IF(AND('BR2'!$K$2="ACTIVE",'BR2'!N46&gt;0),"Yes",IF(AND('BR1'!$K$2="ACTIVE",'BR1'!N46&gt;0),"Yes",IF(AND('ORIGINAL BUDGET'!$K$2="ACTIVE",'ORIGINAL BUDGET'!N46&gt;0),"Yes",""))))</f>
        <v/>
      </c>
      <c r="AC46" s="493"/>
      <c r="AD46" s="325" t="str">
        <f>IF(AND('BR3'!$K$2="ACTIVE",'BR3'!P46&gt;0),"Yes",IF(AND('BR2'!$K$2="ACTIVE",'BR2'!P46&gt;0),"Yes",IF(AND('BR1'!$K$2="ACTIVE",'BR1'!P46&gt;0),"Yes",IF(AND('ORIGINAL BUDGET'!$K$2="ACTIVE",'ORIGINAL BUDGET'!P46&gt;0),"Yes",""))))</f>
        <v/>
      </c>
      <c r="AE46" s="493"/>
      <c r="AF46" s="325" t="str">
        <f>IF(AND('BR3'!$K$2="ACTIVE",'BR3'!R46&gt;0),"Yes",IF(AND('BR2'!$K$2="ACTIVE",'BR2'!R46&gt;0),"Yes",IF(AND('BR1'!$K$2="ACTIVE",'BR1'!R46&gt;0),"Yes",IF(AND('ORIGINAL BUDGET'!$K$2="ACTIVE",'ORIGINAL BUDGET'!R46&gt;0),"Yes",""))))</f>
        <v/>
      </c>
      <c r="AG46" s="493"/>
      <c r="AH46" s="493" t="str">
        <f>IF(AND('BR3'!$K$2="ACTIVE",'BR3'!T46&gt;0),"Yes",IF(AND('BR2'!$K$2="ACTIVE",'BR2'!T46&gt;0),"Yes",IF(AND('BR1'!$K$2="ACTIVE",'BR1'!T46&gt;0),"Yes",IF(AND('ORIGINAL BUDGET'!$K$2="ACTIVE",'ORIGINAL BUDGET'!T46&gt;0),"Yes",""))))</f>
        <v/>
      </c>
      <c r="AI46" s="494"/>
      <c r="AJ46" s="218"/>
      <c r="AK46" s="448">
        <f t="shared" si="11"/>
        <v>0</v>
      </c>
      <c r="AL46" s="448">
        <f t="shared" si="12"/>
        <v>0</v>
      </c>
      <c r="AM46" s="448">
        <f t="shared" si="13"/>
        <v>0</v>
      </c>
      <c r="AN46" s="448">
        <f t="shared" si="14"/>
        <v>0</v>
      </c>
      <c r="AO46" s="448">
        <f t="shared" si="15"/>
        <v>0</v>
      </c>
      <c r="AP46" s="448">
        <f t="shared" si="16"/>
        <v>0</v>
      </c>
      <c r="AQ46" s="448">
        <f t="shared" si="17"/>
        <v>0</v>
      </c>
      <c r="AU46" s="220"/>
      <c r="AV46" s="220"/>
      <c r="AW46" s="220"/>
      <c r="AX46" s="220"/>
      <c r="AY46" s="1104"/>
    </row>
    <row r="47" spans="1:51" ht="23.25" customHeight="1">
      <c r="A47" s="122">
        <v>3</v>
      </c>
      <c r="B47" s="273">
        <f>IF($L$2="","",IF($L$2="ORIGINAL",'ORIGINAL BUDGET'!$B47,IF($L$2="BR1",'BR1'!$B47,IF($L$2="BR2",'BR2'!$B47,IF($L$2="BR3",'BR3'!$B47)))))</f>
        <v>0</v>
      </c>
      <c r="C47" s="1028">
        <f>IF($L$2="","",IF($L$2="ORIGINAL",'ORIGINAL BUDGET'!$C47,IF($L$2="BR1",'BR1'!$C47,IF($L$2="BR2",'BR2'!$C47,IF($L$2="BR3",'BR3'!$C47)))))</f>
        <v>0</v>
      </c>
      <c r="D47" s="860" t="str">
        <f t="shared" si="18"/>
        <v/>
      </c>
      <c r="E47" s="404"/>
      <c r="F47" s="589"/>
      <c r="G47" s="845" t="str">
        <f t="shared" si="19"/>
        <v/>
      </c>
      <c r="H47" s="811">
        <f t="shared" si="10"/>
        <v>0</v>
      </c>
      <c r="I47" s="840"/>
      <c r="J47" s="811">
        <f t="shared" si="20"/>
        <v>0</v>
      </c>
      <c r="K47" s="843"/>
      <c r="L47" s="811">
        <f t="shared" si="21"/>
        <v>0</v>
      </c>
      <c r="M47" s="843"/>
      <c r="N47" s="811">
        <f t="shared" si="22"/>
        <v>0</v>
      </c>
      <c r="O47" s="843"/>
      <c r="P47" s="811">
        <f t="shared" si="23"/>
        <v>0</v>
      </c>
      <c r="Q47" s="843"/>
      <c r="R47" s="811">
        <f t="shared" si="24"/>
        <v>0</v>
      </c>
      <c r="S47" s="843"/>
      <c r="T47" s="811">
        <f t="shared" si="25"/>
        <v>0</v>
      </c>
      <c r="U47" s="149"/>
      <c r="V47" s="492" t="str">
        <f>IF(AND('BR3'!$K$2="ACTIVE",'BR3'!H47&gt;0),"Yes",IF(AND('BR2'!$K$2="ACTIVE",'BR2'!H47&gt;0),"Yes",IF(AND('BR1'!$K$2="ACTIVE",'BR1'!H47&gt;0),"Yes",IF(AND('ORIGINAL BUDGET'!$K$2="ACTIVE",'ORIGINAL BUDGET'!H47&gt;0),"Yes",""))))</f>
        <v/>
      </c>
      <c r="W47" s="493"/>
      <c r="X47" s="325" t="str">
        <f>IF(AND('BR3'!$K$2="ACTIVE",'BR3'!J47&gt;0),"Yes",IF(AND('BR2'!$K$2="ACTIVE",'BR2'!J47&gt;0),"Yes",IF(AND('BR1'!$K$2="ACTIVE",'BR1'!J47&gt;0),"Yes",IF(AND('ORIGINAL BUDGET'!$K$2="ACTIVE",'ORIGINAL BUDGET'!J47&gt;0),"Yes",""))))</f>
        <v/>
      </c>
      <c r="Y47" s="493"/>
      <c r="Z47" s="325" t="str">
        <f>IF(AND('BR3'!$K$2="ACTIVE",'BR3'!L47&gt;0),"Yes",IF(AND('BR2'!$K$2="ACTIVE",'BR2'!L47&gt;0),"Yes",IF(AND('BR1'!$K$2="ACTIVE",'BR1'!L47&gt;0),"Yes",IF(AND('ORIGINAL BUDGET'!$K$2="ACTIVE",'ORIGINAL BUDGET'!L47&gt;0),"Yes",""))))</f>
        <v/>
      </c>
      <c r="AA47" s="493"/>
      <c r="AB47" s="325" t="str">
        <f>IF(AND('BR3'!$K$2="ACTIVE",'BR3'!N47&gt;0),"Yes",IF(AND('BR2'!$K$2="ACTIVE",'BR2'!N47&gt;0),"Yes",IF(AND('BR1'!$K$2="ACTIVE",'BR1'!N47&gt;0),"Yes",IF(AND('ORIGINAL BUDGET'!$K$2="ACTIVE",'ORIGINAL BUDGET'!N47&gt;0),"Yes",""))))</f>
        <v/>
      </c>
      <c r="AC47" s="493"/>
      <c r="AD47" s="325" t="str">
        <f>IF(AND('BR3'!$K$2="ACTIVE",'BR3'!P47&gt;0),"Yes",IF(AND('BR2'!$K$2="ACTIVE",'BR2'!P47&gt;0),"Yes",IF(AND('BR1'!$K$2="ACTIVE",'BR1'!P47&gt;0),"Yes",IF(AND('ORIGINAL BUDGET'!$K$2="ACTIVE",'ORIGINAL BUDGET'!P47&gt;0),"Yes",""))))</f>
        <v/>
      </c>
      <c r="AE47" s="493"/>
      <c r="AF47" s="325" t="str">
        <f>IF(AND('BR3'!$K$2="ACTIVE",'BR3'!R47&gt;0),"Yes",IF(AND('BR2'!$K$2="ACTIVE",'BR2'!R47&gt;0),"Yes",IF(AND('BR1'!$K$2="ACTIVE",'BR1'!R47&gt;0),"Yes",IF(AND('ORIGINAL BUDGET'!$K$2="ACTIVE",'ORIGINAL BUDGET'!R47&gt;0),"Yes",""))))</f>
        <v/>
      </c>
      <c r="AG47" s="493"/>
      <c r="AH47" s="493" t="str">
        <f>IF(AND('BR3'!$K$2="ACTIVE",'BR3'!T47&gt;0),"Yes",IF(AND('BR2'!$K$2="ACTIVE",'BR2'!T47&gt;0),"Yes",IF(AND('BR1'!$K$2="ACTIVE",'BR1'!T47&gt;0),"Yes",IF(AND('ORIGINAL BUDGET'!$K$2="ACTIVE",'ORIGINAL BUDGET'!T47&gt;0),"Yes",""))))</f>
        <v/>
      </c>
      <c r="AI47" s="494"/>
      <c r="AJ47" s="218"/>
      <c r="AK47" s="448">
        <f t="shared" si="11"/>
        <v>0</v>
      </c>
      <c r="AL47" s="448">
        <f t="shared" si="12"/>
        <v>0</v>
      </c>
      <c r="AM47" s="448">
        <f t="shared" si="13"/>
        <v>0</v>
      </c>
      <c r="AN47" s="448">
        <f t="shared" si="14"/>
        <v>0</v>
      </c>
      <c r="AO47" s="448">
        <f t="shared" si="15"/>
        <v>0</v>
      </c>
      <c r="AP47" s="448">
        <f t="shared" si="16"/>
        <v>0</v>
      </c>
      <c r="AQ47" s="448">
        <f t="shared" si="17"/>
        <v>0</v>
      </c>
      <c r="AU47" s="220"/>
      <c r="AV47" s="220"/>
      <c r="AW47" s="220"/>
      <c r="AX47" s="220"/>
      <c r="AY47" s="1104"/>
    </row>
    <row r="48" spans="1:51" ht="23.25" customHeight="1">
      <c r="A48" s="122">
        <v>4</v>
      </c>
      <c r="B48" s="273">
        <f>IF($L$2="","",IF($L$2="ORIGINAL",'ORIGINAL BUDGET'!$B48,IF($L$2="BR1",'BR1'!$B48,IF($L$2="BR2",'BR2'!$B48,IF($L$2="BR3",'BR3'!$B48)))))</f>
        <v>0</v>
      </c>
      <c r="C48" s="1028">
        <f>IF($L$2="","",IF($L$2="ORIGINAL",'ORIGINAL BUDGET'!$C48,IF($L$2="BR1",'BR1'!$C48,IF($L$2="BR2",'BR2'!$C48,IF($L$2="BR3",'BR3'!$C48)))))</f>
        <v>0</v>
      </c>
      <c r="D48" s="860" t="str">
        <f t="shared" si="18"/>
        <v/>
      </c>
      <c r="E48" s="404"/>
      <c r="F48" s="589"/>
      <c r="G48" s="845" t="str">
        <f t="shared" si="19"/>
        <v/>
      </c>
      <c r="H48" s="811">
        <f t="shared" si="10"/>
        <v>0</v>
      </c>
      <c r="I48" s="840"/>
      <c r="J48" s="811">
        <f t="shared" si="20"/>
        <v>0</v>
      </c>
      <c r="K48" s="843"/>
      <c r="L48" s="811">
        <f t="shared" si="21"/>
        <v>0</v>
      </c>
      <c r="M48" s="843"/>
      <c r="N48" s="811">
        <f t="shared" si="22"/>
        <v>0</v>
      </c>
      <c r="O48" s="843"/>
      <c r="P48" s="811">
        <f t="shared" si="23"/>
        <v>0</v>
      </c>
      <c r="Q48" s="843"/>
      <c r="R48" s="811">
        <f t="shared" si="24"/>
        <v>0</v>
      </c>
      <c r="S48" s="843"/>
      <c r="T48" s="811">
        <f t="shared" si="25"/>
        <v>0</v>
      </c>
      <c r="U48" s="149"/>
      <c r="V48" s="492" t="str">
        <f>IF(AND('BR3'!$K$2="ACTIVE",'BR3'!H48&gt;0),"Yes",IF(AND('BR2'!$K$2="ACTIVE",'BR2'!H48&gt;0),"Yes",IF(AND('BR1'!$K$2="ACTIVE",'BR1'!H48&gt;0),"Yes",IF(AND('ORIGINAL BUDGET'!$K$2="ACTIVE",'ORIGINAL BUDGET'!H48&gt;0),"Yes",""))))</f>
        <v/>
      </c>
      <c r="W48" s="493"/>
      <c r="X48" s="325" t="str">
        <f>IF(AND('BR3'!$K$2="ACTIVE",'BR3'!J48&gt;0),"Yes",IF(AND('BR2'!$K$2="ACTIVE",'BR2'!J48&gt;0),"Yes",IF(AND('BR1'!$K$2="ACTIVE",'BR1'!J48&gt;0),"Yes",IF(AND('ORIGINAL BUDGET'!$K$2="ACTIVE",'ORIGINAL BUDGET'!J48&gt;0),"Yes",""))))</f>
        <v/>
      </c>
      <c r="Y48" s="493"/>
      <c r="Z48" s="325" t="str">
        <f>IF(AND('BR3'!$K$2="ACTIVE",'BR3'!L48&gt;0),"Yes",IF(AND('BR2'!$K$2="ACTIVE",'BR2'!L48&gt;0),"Yes",IF(AND('BR1'!$K$2="ACTIVE",'BR1'!L48&gt;0),"Yes",IF(AND('ORIGINAL BUDGET'!$K$2="ACTIVE",'ORIGINAL BUDGET'!L48&gt;0),"Yes",""))))</f>
        <v/>
      </c>
      <c r="AA48" s="493"/>
      <c r="AB48" s="325" t="str">
        <f>IF(AND('BR3'!$K$2="ACTIVE",'BR3'!N48&gt;0),"Yes",IF(AND('BR2'!$K$2="ACTIVE",'BR2'!N48&gt;0),"Yes",IF(AND('BR1'!$K$2="ACTIVE",'BR1'!N48&gt;0),"Yes",IF(AND('ORIGINAL BUDGET'!$K$2="ACTIVE",'ORIGINAL BUDGET'!N48&gt;0),"Yes",""))))</f>
        <v/>
      </c>
      <c r="AC48" s="493"/>
      <c r="AD48" s="325" t="str">
        <f>IF(AND('BR3'!$K$2="ACTIVE",'BR3'!P48&gt;0),"Yes",IF(AND('BR2'!$K$2="ACTIVE",'BR2'!P48&gt;0),"Yes",IF(AND('BR1'!$K$2="ACTIVE",'BR1'!P48&gt;0),"Yes",IF(AND('ORIGINAL BUDGET'!$K$2="ACTIVE",'ORIGINAL BUDGET'!P48&gt;0),"Yes",""))))</f>
        <v/>
      </c>
      <c r="AE48" s="493"/>
      <c r="AF48" s="325" t="str">
        <f>IF(AND('BR3'!$K$2="ACTIVE",'BR3'!R48&gt;0),"Yes",IF(AND('BR2'!$K$2="ACTIVE",'BR2'!R48&gt;0),"Yes",IF(AND('BR1'!$K$2="ACTIVE",'BR1'!R48&gt;0),"Yes",IF(AND('ORIGINAL BUDGET'!$K$2="ACTIVE",'ORIGINAL BUDGET'!R48&gt;0),"Yes",""))))</f>
        <v/>
      </c>
      <c r="AG48" s="493"/>
      <c r="AH48" s="493" t="str">
        <f>IF(AND('BR3'!$K$2="ACTIVE",'BR3'!T48&gt;0),"Yes",IF(AND('BR2'!$K$2="ACTIVE",'BR2'!T48&gt;0),"Yes",IF(AND('BR1'!$K$2="ACTIVE",'BR1'!T48&gt;0),"Yes",IF(AND('ORIGINAL BUDGET'!$K$2="ACTIVE",'ORIGINAL BUDGET'!T48&gt;0),"Yes",""))))</f>
        <v/>
      </c>
      <c r="AI48" s="494"/>
      <c r="AJ48" s="218"/>
      <c r="AK48" s="448">
        <f t="shared" si="11"/>
        <v>0</v>
      </c>
      <c r="AL48" s="448">
        <f t="shared" si="12"/>
        <v>0</v>
      </c>
      <c r="AM48" s="448">
        <f t="shared" si="13"/>
        <v>0</v>
      </c>
      <c r="AN48" s="448">
        <f t="shared" si="14"/>
        <v>0</v>
      </c>
      <c r="AO48" s="448">
        <f t="shared" si="15"/>
        <v>0</v>
      </c>
      <c r="AP48" s="448">
        <f t="shared" si="16"/>
        <v>0</v>
      </c>
      <c r="AQ48" s="448">
        <f t="shared" si="17"/>
        <v>0</v>
      </c>
      <c r="AU48" s="220"/>
      <c r="AV48" s="220"/>
      <c r="AW48" s="220"/>
      <c r="AX48" s="220"/>
      <c r="AY48" s="1104"/>
    </row>
    <row r="49" spans="1:51" ht="23.25" customHeight="1">
      <c r="A49" s="122">
        <v>5</v>
      </c>
      <c r="B49" s="273">
        <f>IF($L$2="","",IF($L$2="ORIGINAL",'ORIGINAL BUDGET'!$B49,IF($L$2="BR1",'BR1'!$B49,IF($L$2="BR2",'BR2'!$B49,IF($L$2="BR3",'BR3'!$B49)))))</f>
        <v>0</v>
      </c>
      <c r="C49" s="1028">
        <f>IF($L$2="","",IF($L$2="ORIGINAL",'ORIGINAL BUDGET'!$C49,IF($L$2="BR1",'BR1'!$C49,IF($L$2="BR2",'BR2'!$C49,IF($L$2="BR3",'BR3'!$C49)))))</f>
        <v>0</v>
      </c>
      <c r="D49" s="860" t="str">
        <f t="shared" si="18"/>
        <v/>
      </c>
      <c r="E49" s="404"/>
      <c r="F49" s="589"/>
      <c r="G49" s="845" t="str">
        <f t="shared" si="19"/>
        <v/>
      </c>
      <c r="H49" s="811">
        <f t="shared" si="10"/>
        <v>0</v>
      </c>
      <c r="I49" s="840"/>
      <c r="J49" s="811">
        <f t="shared" si="20"/>
        <v>0</v>
      </c>
      <c r="K49" s="843"/>
      <c r="L49" s="811">
        <f t="shared" si="21"/>
        <v>0</v>
      </c>
      <c r="M49" s="843"/>
      <c r="N49" s="811">
        <f t="shared" si="22"/>
        <v>0</v>
      </c>
      <c r="O49" s="843"/>
      <c r="P49" s="811">
        <f t="shared" si="23"/>
        <v>0</v>
      </c>
      <c r="Q49" s="843"/>
      <c r="R49" s="811">
        <f t="shared" si="24"/>
        <v>0</v>
      </c>
      <c r="S49" s="843"/>
      <c r="T49" s="811">
        <f t="shared" si="25"/>
        <v>0</v>
      </c>
      <c r="U49" s="149"/>
      <c r="V49" s="492" t="str">
        <f>IF(AND('BR3'!$K$2="ACTIVE",'BR3'!H49&gt;0),"Yes",IF(AND('BR2'!$K$2="ACTIVE",'BR2'!H49&gt;0),"Yes",IF(AND('BR1'!$K$2="ACTIVE",'BR1'!H49&gt;0),"Yes",IF(AND('ORIGINAL BUDGET'!$K$2="ACTIVE",'ORIGINAL BUDGET'!H49&gt;0),"Yes",""))))</f>
        <v/>
      </c>
      <c r="W49" s="493"/>
      <c r="X49" s="325" t="str">
        <f>IF(AND('BR3'!$K$2="ACTIVE",'BR3'!J49&gt;0),"Yes",IF(AND('BR2'!$K$2="ACTIVE",'BR2'!J49&gt;0),"Yes",IF(AND('BR1'!$K$2="ACTIVE",'BR1'!J49&gt;0),"Yes",IF(AND('ORIGINAL BUDGET'!$K$2="ACTIVE",'ORIGINAL BUDGET'!J49&gt;0),"Yes",""))))</f>
        <v/>
      </c>
      <c r="Y49" s="493"/>
      <c r="Z49" s="325" t="str">
        <f>IF(AND('BR3'!$K$2="ACTIVE",'BR3'!L49&gt;0),"Yes",IF(AND('BR2'!$K$2="ACTIVE",'BR2'!L49&gt;0),"Yes",IF(AND('BR1'!$K$2="ACTIVE",'BR1'!L49&gt;0),"Yes",IF(AND('ORIGINAL BUDGET'!$K$2="ACTIVE",'ORIGINAL BUDGET'!L49&gt;0),"Yes",""))))</f>
        <v/>
      </c>
      <c r="AA49" s="493"/>
      <c r="AB49" s="325" t="str">
        <f>IF(AND('BR3'!$K$2="ACTIVE",'BR3'!N49&gt;0),"Yes",IF(AND('BR2'!$K$2="ACTIVE",'BR2'!N49&gt;0),"Yes",IF(AND('BR1'!$K$2="ACTIVE",'BR1'!N49&gt;0),"Yes",IF(AND('ORIGINAL BUDGET'!$K$2="ACTIVE",'ORIGINAL BUDGET'!N49&gt;0),"Yes",""))))</f>
        <v/>
      </c>
      <c r="AC49" s="493"/>
      <c r="AD49" s="325" t="str">
        <f>IF(AND('BR3'!$K$2="ACTIVE",'BR3'!P49&gt;0),"Yes",IF(AND('BR2'!$K$2="ACTIVE",'BR2'!P49&gt;0),"Yes",IF(AND('BR1'!$K$2="ACTIVE",'BR1'!P49&gt;0),"Yes",IF(AND('ORIGINAL BUDGET'!$K$2="ACTIVE",'ORIGINAL BUDGET'!P49&gt;0),"Yes",""))))</f>
        <v/>
      </c>
      <c r="AE49" s="493"/>
      <c r="AF49" s="325" t="str">
        <f>IF(AND('BR3'!$K$2="ACTIVE",'BR3'!R49&gt;0),"Yes",IF(AND('BR2'!$K$2="ACTIVE",'BR2'!R49&gt;0),"Yes",IF(AND('BR1'!$K$2="ACTIVE",'BR1'!R49&gt;0),"Yes",IF(AND('ORIGINAL BUDGET'!$K$2="ACTIVE",'ORIGINAL BUDGET'!R49&gt;0),"Yes",""))))</f>
        <v/>
      </c>
      <c r="AG49" s="493"/>
      <c r="AH49" s="493" t="str">
        <f>IF(AND('BR3'!$K$2="ACTIVE",'BR3'!T49&gt;0),"Yes",IF(AND('BR2'!$K$2="ACTIVE",'BR2'!T49&gt;0),"Yes",IF(AND('BR1'!$K$2="ACTIVE",'BR1'!T49&gt;0),"Yes",IF(AND('ORIGINAL BUDGET'!$K$2="ACTIVE",'ORIGINAL BUDGET'!T49&gt;0),"Yes",""))))</f>
        <v/>
      </c>
      <c r="AI49" s="494"/>
      <c r="AJ49" s="218"/>
      <c r="AK49" s="448">
        <f t="shared" si="11"/>
        <v>0</v>
      </c>
      <c r="AL49" s="448">
        <f t="shared" si="12"/>
        <v>0</v>
      </c>
      <c r="AM49" s="448">
        <f t="shared" si="13"/>
        <v>0</v>
      </c>
      <c r="AN49" s="448">
        <f t="shared" si="14"/>
        <v>0</v>
      </c>
      <c r="AO49" s="448">
        <f t="shared" si="15"/>
        <v>0</v>
      </c>
      <c r="AP49" s="448">
        <f t="shared" si="16"/>
        <v>0</v>
      </c>
      <c r="AQ49" s="448">
        <f t="shared" si="17"/>
        <v>0</v>
      </c>
      <c r="AU49" s="220"/>
      <c r="AV49" s="220"/>
      <c r="AW49" s="220"/>
      <c r="AX49" s="220"/>
      <c r="AY49" s="1104"/>
    </row>
    <row r="50" spans="1:51" ht="23.25" hidden="1" customHeight="1">
      <c r="A50" s="122">
        <v>6</v>
      </c>
      <c r="B50" s="273">
        <f>IF($L$2="","",IF($L$2="ORIGINAL",'ORIGINAL BUDGET'!$B50,IF($L$2="BR1",'BR1'!$B50,IF($L$2="BR2",'BR2'!$B50,IF($L$2="BR3",'BR3'!$B50)))))</f>
        <v>0</v>
      </c>
      <c r="C50" s="1028">
        <f>IF($L$2="","",IF($L$2="ORIGINAL",'ORIGINAL BUDGET'!$C50,IF($L$2="BR1",'BR1'!$C50,IF($L$2="BR2",'BR2'!$C50,IF($L$2="BR3",'BR3'!$C50)))))</f>
        <v>0</v>
      </c>
      <c r="D50" s="860" t="str">
        <f t="shared" si="18"/>
        <v/>
      </c>
      <c r="E50" s="404"/>
      <c r="F50" s="589"/>
      <c r="G50" s="845" t="str">
        <f t="shared" si="19"/>
        <v/>
      </c>
      <c r="H50" s="811">
        <f t="shared" si="10"/>
        <v>0</v>
      </c>
      <c r="I50" s="840"/>
      <c r="J50" s="811">
        <f t="shared" si="20"/>
        <v>0</v>
      </c>
      <c r="K50" s="843"/>
      <c r="L50" s="811">
        <f t="shared" si="21"/>
        <v>0</v>
      </c>
      <c r="M50" s="843"/>
      <c r="N50" s="811">
        <f t="shared" si="22"/>
        <v>0</v>
      </c>
      <c r="O50" s="843"/>
      <c r="P50" s="811">
        <f t="shared" si="23"/>
        <v>0</v>
      </c>
      <c r="Q50" s="843"/>
      <c r="R50" s="811">
        <f t="shared" si="24"/>
        <v>0</v>
      </c>
      <c r="S50" s="843"/>
      <c r="T50" s="811">
        <f t="shared" si="25"/>
        <v>0</v>
      </c>
      <c r="U50" s="149"/>
      <c r="V50" s="492" t="str">
        <f>IF(AND('BR3'!$K$2="ACTIVE",'BR3'!H50&gt;0),"Yes",IF(AND('BR2'!$K$2="ACTIVE",'BR2'!H50&gt;0),"Yes",IF(AND('BR1'!$K$2="ACTIVE",'BR1'!H50&gt;0),"Yes",IF(AND('ORIGINAL BUDGET'!$K$2="ACTIVE",'ORIGINAL BUDGET'!H50&gt;0),"Yes",""))))</f>
        <v/>
      </c>
      <c r="W50" s="493"/>
      <c r="X50" s="325" t="str">
        <f>IF(AND('BR3'!$K$2="ACTIVE",'BR3'!J50&gt;0),"Yes",IF(AND('BR2'!$K$2="ACTIVE",'BR2'!J50&gt;0),"Yes",IF(AND('BR1'!$K$2="ACTIVE",'BR1'!J50&gt;0),"Yes",IF(AND('ORIGINAL BUDGET'!$K$2="ACTIVE",'ORIGINAL BUDGET'!J50&gt;0),"Yes",""))))</f>
        <v/>
      </c>
      <c r="Y50" s="493"/>
      <c r="Z50" s="325" t="str">
        <f>IF(AND('BR3'!$K$2="ACTIVE",'BR3'!L50&gt;0),"Yes",IF(AND('BR2'!$K$2="ACTIVE",'BR2'!L50&gt;0),"Yes",IF(AND('BR1'!$K$2="ACTIVE",'BR1'!L50&gt;0),"Yes",IF(AND('ORIGINAL BUDGET'!$K$2="ACTIVE",'ORIGINAL BUDGET'!L50&gt;0),"Yes",""))))</f>
        <v/>
      </c>
      <c r="AA50" s="493"/>
      <c r="AB50" s="325" t="str">
        <f>IF(AND('BR3'!$K$2="ACTIVE",'BR3'!N50&gt;0),"Yes",IF(AND('BR2'!$K$2="ACTIVE",'BR2'!N50&gt;0),"Yes",IF(AND('BR1'!$K$2="ACTIVE",'BR1'!N50&gt;0),"Yes",IF(AND('ORIGINAL BUDGET'!$K$2="ACTIVE",'ORIGINAL BUDGET'!N50&gt;0),"Yes",""))))</f>
        <v/>
      </c>
      <c r="AC50" s="493"/>
      <c r="AD50" s="325" t="str">
        <f>IF(AND('BR3'!$K$2="ACTIVE",'BR3'!P50&gt;0),"Yes",IF(AND('BR2'!$K$2="ACTIVE",'BR2'!P50&gt;0),"Yes",IF(AND('BR1'!$K$2="ACTIVE",'BR1'!P50&gt;0),"Yes",IF(AND('ORIGINAL BUDGET'!$K$2="ACTIVE",'ORIGINAL BUDGET'!P50&gt;0),"Yes",""))))</f>
        <v/>
      </c>
      <c r="AE50" s="493"/>
      <c r="AF50" s="325" t="str">
        <f>IF(AND('BR3'!$K$2="ACTIVE",'BR3'!R50&gt;0),"Yes",IF(AND('BR2'!$K$2="ACTIVE",'BR2'!R50&gt;0),"Yes",IF(AND('BR1'!$K$2="ACTIVE",'BR1'!R50&gt;0),"Yes",IF(AND('ORIGINAL BUDGET'!$K$2="ACTIVE",'ORIGINAL BUDGET'!R50&gt;0),"Yes",""))))</f>
        <v/>
      </c>
      <c r="AG50" s="493"/>
      <c r="AH50" s="493" t="str">
        <f>IF(AND('BR3'!$K$2="ACTIVE",'BR3'!T50&gt;0),"Yes",IF(AND('BR2'!$K$2="ACTIVE",'BR2'!T50&gt;0),"Yes",IF(AND('BR1'!$K$2="ACTIVE",'BR1'!T50&gt;0),"Yes",IF(AND('ORIGINAL BUDGET'!$K$2="ACTIVE",'ORIGINAL BUDGET'!T50&gt;0),"Yes",""))))</f>
        <v/>
      </c>
      <c r="AI50" s="494"/>
      <c r="AJ50" s="218"/>
      <c r="AK50" s="448">
        <f t="shared" si="11"/>
        <v>0</v>
      </c>
      <c r="AL50" s="448">
        <f t="shared" si="12"/>
        <v>0</v>
      </c>
      <c r="AM50" s="448">
        <f t="shared" si="13"/>
        <v>0</v>
      </c>
      <c r="AN50" s="448">
        <f t="shared" si="14"/>
        <v>0</v>
      </c>
      <c r="AO50" s="448">
        <f t="shared" si="15"/>
        <v>0</v>
      </c>
      <c r="AP50" s="448">
        <f t="shared" si="16"/>
        <v>0</v>
      </c>
      <c r="AQ50" s="448">
        <f t="shared" si="17"/>
        <v>0</v>
      </c>
      <c r="AU50" s="220"/>
      <c r="AV50" s="220"/>
      <c r="AW50" s="220"/>
      <c r="AX50" s="220"/>
      <c r="AY50" s="1104"/>
    </row>
    <row r="51" spans="1:51" ht="23.25" hidden="1" customHeight="1">
      <c r="A51" s="122">
        <v>7</v>
      </c>
      <c r="B51" s="273">
        <f>IF($L$2="","",IF($L$2="ORIGINAL",'ORIGINAL BUDGET'!$B51,IF($L$2="BR1",'BR1'!$B51,IF($L$2="BR2",'BR2'!$B51,IF($L$2="BR3",'BR3'!$B51)))))</f>
        <v>0</v>
      </c>
      <c r="C51" s="1028">
        <f>IF($L$2="","",IF($L$2="ORIGINAL",'ORIGINAL BUDGET'!$C51,IF($L$2="BR1",'BR1'!$C51,IF($L$2="BR2",'BR2'!$C51,IF($L$2="BR3",'BR3'!$C51)))))</f>
        <v>0</v>
      </c>
      <c r="D51" s="860" t="str">
        <f t="shared" si="18"/>
        <v/>
      </c>
      <c r="E51" s="404"/>
      <c r="F51" s="589"/>
      <c r="G51" s="845" t="str">
        <f t="shared" si="19"/>
        <v/>
      </c>
      <c r="H51" s="811">
        <f t="shared" si="10"/>
        <v>0</v>
      </c>
      <c r="I51" s="840"/>
      <c r="J51" s="811">
        <f t="shared" si="20"/>
        <v>0</v>
      </c>
      <c r="K51" s="843"/>
      <c r="L51" s="811">
        <f t="shared" si="21"/>
        <v>0</v>
      </c>
      <c r="M51" s="843"/>
      <c r="N51" s="811">
        <f t="shared" si="22"/>
        <v>0</v>
      </c>
      <c r="O51" s="843"/>
      <c r="P51" s="811">
        <f t="shared" si="23"/>
        <v>0</v>
      </c>
      <c r="Q51" s="843"/>
      <c r="R51" s="811">
        <f t="shared" si="24"/>
        <v>0</v>
      </c>
      <c r="S51" s="843"/>
      <c r="T51" s="811">
        <f t="shared" si="25"/>
        <v>0</v>
      </c>
      <c r="U51" s="149"/>
      <c r="V51" s="492" t="str">
        <f>IF(AND('BR3'!$K$2="ACTIVE",'BR3'!H51&gt;0),"Yes",IF(AND('BR2'!$K$2="ACTIVE",'BR2'!H51&gt;0),"Yes",IF(AND('BR1'!$K$2="ACTIVE",'BR1'!H51&gt;0),"Yes",IF(AND('ORIGINAL BUDGET'!$K$2="ACTIVE",'ORIGINAL BUDGET'!H51&gt;0),"Yes",""))))</f>
        <v/>
      </c>
      <c r="W51" s="493"/>
      <c r="X51" s="325" t="str">
        <f>IF(AND('BR3'!$K$2="ACTIVE",'BR3'!J51&gt;0),"Yes",IF(AND('BR2'!$K$2="ACTIVE",'BR2'!J51&gt;0),"Yes",IF(AND('BR1'!$K$2="ACTIVE",'BR1'!J51&gt;0),"Yes",IF(AND('ORIGINAL BUDGET'!$K$2="ACTIVE",'ORIGINAL BUDGET'!J51&gt;0),"Yes",""))))</f>
        <v/>
      </c>
      <c r="Y51" s="493"/>
      <c r="Z51" s="325" t="str">
        <f>IF(AND('BR3'!$K$2="ACTIVE",'BR3'!L51&gt;0),"Yes",IF(AND('BR2'!$K$2="ACTIVE",'BR2'!L51&gt;0),"Yes",IF(AND('BR1'!$K$2="ACTIVE",'BR1'!L51&gt;0),"Yes",IF(AND('ORIGINAL BUDGET'!$K$2="ACTIVE",'ORIGINAL BUDGET'!L51&gt;0),"Yes",""))))</f>
        <v/>
      </c>
      <c r="AA51" s="493"/>
      <c r="AB51" s="325" t="str">
        <f>IF(AND('BR3'!$K$2="ACTIVE",'BR3'!N51&gt;0),"Yes",IF(AND('BR2'!$K$2="ACTIVE",'BR2'!N51&gt;0),"Yes",IF(AND('BR1'!$K$2="ACTIVE",'BR1'!N51&gt;0),"Yes",IF(AND('ORIGINAL BUDGET'!$K$2="ACTIVE",'ORIGINAL BUDGET'!N51&gt;0),"Yes",""))))</f>
        <v/>
      </c>
      <c r="AC51" s="493"/>
      <c r="AD51" s="325" t="str">
        <f>IF(AND('BR3'!$K$2="ACTIVE",'BR3'!P51&gt;0),"Yes",IF(AND('BR2'!$K$2="ACTIVE",'BR2'!P51&gt;0),"Yes",IF(AND('BR1'!$K$2="ACTIVE",'BR1'!P51&gt;0),"Yes",IF(AND('ORIGINAL BUDGET'!$K$2="ACTIVE",'ORIGINAL BUDGET'!P51&gt;0),"Yes",""))))</f>
        <v/>
      </c>
      <c r="AE51" s="493"/>
      <c r="AF51" s="325" t="str">
        <f>IF(AND('BR3'!$K$2="ACTIVE",'BR3'!R51&gt;0),"Yes",IF(AND('BR2'!$K$2="ACTIVE",'BR2'!R51&gt;0),"Yes",IF(AND('BR1'!$K$2="ACTIVE",'BR1'!R51&gt;0),"Yes",IF(AND('ORIGINAL BUDGET'!$K$2="ACTIVE",'ORIGINAL BUDGET'!R51&gt;0),"Yes",""))))</f>
        <v/>
      </c>
      <c r="AG51" s="493"/>
      <c r="AH51" s="493" t="str">
        <f>IF(AND('BR3'!$K$2="ACTIVE",'BR3'!T51&gt;0),"Yes",IF(AND('BR2'!$K$2="ACTIVE",'BR2'!T51&gt;0),"Yes",IF(AND('BR1'!$K$2="ACTIVE",'BR1'!T51&gt;0),"Yes",IF(AND('ORIGINAL BUDGET'!$K$2="ACTIVE",'ORIGINAL BUDGET'!T51&gt;0),"Yes",""))))</f>
        <v/>
      </c>
      <c r="AI51" s="494"/>
      <c r="AJ51" s="218"/>
      <c r="AK51" s="448">
        <f t="shared" si="11"/>
        <v>0</v>
      </c>
      <c r="AL51" s="448">
        <f t="shared" si="12"/>
        <v>0</v>
      </c>
      <c r="AM51" s="448">
        <f t="shared" si="13"/>
        <v>0</v>
      </c>
      <c r="AN51" s="448">
        <f t="shared" si="14"/>
        <v>0</v>
      </c>
      <c r="AO51" s="448">
        <f t="shared" si="15"/>
        <v>0</v>
      </c>
      <c r="AP51" s="448">
        <f t="shared" si="16"/>
        <v>0</v>
      </c>
      <c r="AQ51" s="448">
        <f t="shared" si="17"/>
        <v>0</v>
      </c>
      <c r="AU51" s="220"/>
      <c r="AV51" s="220"/>
      <c r="AW51" s="220"/>
      <c r="AX51" s="220"/>
      <c r="AY51" s="1104"/>
    </row>
    <row r="52" spans="1:51" ht="23.25" hidden="1" customHeight="1">
      <c r="A52" s="122">
        <v>8</v>
      </c>
      <c r="B52" s="273">
        <f>IF($L$2="","",IF($L$2="ORIGINAL",'ORIGINAL BUDGET'!$B52,IF($L$2="BR1",'BR1'!$B52,IF($L$2="BR2",'BR2'!$B52,IF($L$2="BR3",'BR3'!$B52)))))</f>
        <v>0</v>
      </c>
      <c r="C52" s="1028">
        <f>IF($L$2="","",IF($L$2="ORIGINAL",'ORIGINAL BUDGET'!$C52,IF($L$2="BR1",'BR1'!$C52,IF($L$2="BR2",'BR2'!$C52,IF($L$2="BR3",'BR3'!$C52)))))</f>
        <v>0</v>
      </c>
      <c r="D52" s="860" t="str">
        <f t="shared" si="18"/>
        <v/>
      </c>
      <c r="E52" s="404"/>
      <c r="F52" s="589"/>
      <c r="G52" s="845" t="str">
        <f t="shared" si="19"/>
        <v/>
      </c>
      <c r="H52" s="811">
        <f t="shared" si="10"/>
        <v>0</v>
      </c>
      <c r="I52" s="840"/>
      <c r="J52" s="811">
        <f t="shared" si="20"/>
        <v>0</v>
      </c>
      <c r="K52" s="843"/>
      <c r="L52" s="811">
        <f t="shared" si="21"/>
        <v>0</v>
      </c>
      <c r="M52" s="843"/>
      <c r="N52" s="811">
        <f t="shared" si="22"/>
        <v>0</v>
      </c>
      <c r="O52" s="843"/>
      <c r="P52" s="811">
        <f t="shared" si="23"/>
        <v>0</v>
      </c>
      <c r="Q52" s="843"/>
      <c r="R52" s="811">
        <f t="shared" si="24"/>
        <v>0</v>
      </c>
      <c r="S52" s="843"/>
      <c r="T52" s="811">
        <f t="shared" si="25"/>
        <v>0</v>
      </c>
      <c r="U52" s="149"/>
      <c r="V52" s="492" t="str">
        <f>IF(AND('BR3'!$K$2="ACTIVE",'BR3'!H52&gt;0),"Yes",IF(AND('BR2'!$K$2="ACTIVE",'BR2'!H52&gt;0),"Yes",IF(AND('BR1'!$K$2="ACTIVE",'BR1'!H52&gt;0),"Yes",IF(AND('ORIGINAL BUDGET'!$K$2="ACTIVE",'ORIGINAL BUDGET'!H52&gt;0),"Yes",""))))</f>
        <v/>
      </c>
      <c r="W52" s="493"/>
      <c r="X52" s="325" t="str">
        <f>IF(AND('BR3'!$K$2="ACTIVE",'BR3'!J52&gt;0),"Yes",IF(AND('BR2'!$K$2="ACTIVE",'BR2'!J52&gt;0),"Yes",IF(AND('BR1'!$K$2="ACTIVE",'BR1'!J52&gt;0),"Yes",IF(AND('ORIGINAL BUDGET'!$K$2="ACTIVE",'ORIGINAL BUDGET'!J52&gt;0),"Yes",""))))</f>
        <v/>
      </c>
      <c r="Y52" s="493"/>
      <c r="Z52" s="325" t="str">
        <f>IF(AND('BR3'!$K$2="ACTIVE",'BR3'!L52&gt;0),"Yes",IF(AND('BR2'!$K$2="ACTIVE",'BR2'!L52&gt;0),"Yes",IF(AND('BR1'!$K$2="ACTIVE",'BR1'!L52&gt;0),"Yes",IF(AND('ORIGINAL BUDGET'!$K$2="ACTIVE",'ORIGINAL BUDGET'!L52&gt;0),"Yes",""))))</f>
        <v/>
      </c>
      <c r="AA52" s="493"/>
      <c r="AB52" s="325" t="str">
        <f>IF(AND('BR3'!$K$2="ACTIVE",'BR3'!N52&gt;0),"Yes",IF(AND('BR2'!$K$2="ACTIVE",'BR2'!N52&gt;0),"Yes",IF(AND('BR1'!$K$2="ACTIVE",'BR1'!N52&gt;0),"Yes",IF(AND('ORIGINAL BUDGET'!$K$2="ACTIVE",'ORIGINAL BUDGET'!N52&gt;0),"Yes",""))))</f>
        <v/>
      </c>
      <c r="AC52" s="493"/>
      <c r="AD52" s="325" t="str">
        <f>IF(AND('BR3'!$K$2="ACTIVE",'BR3'!P52&gt;0),"Yes",IF(AND('BR2'!$K$2="ACTIVE",'BR2'!P52&gt;0),"Yes",IF(AND('BR1'!$K$2="ACTIVE",'BR1'!P52&gt;0),"Yes",IF(AND('ORIGINAL BUDGET'!$K$2="ACTIVE",'ORIGINAL BUDGET'!P52&gt;0),"Yes",""))))</f>
        <v/>
      </c>
      <c r="AE52" s="493"/>
      <c r="AF52" s="325" t="str">
        <f>IF(AND('BR3'!$K$2="ACTIVE",'BR3'!R52&gt;0),"Yes",IF(AND('BR2'!$K$2="ACTIVE",'BR2'!R52&gt;0),"Yes",IF(AND('BR1'!$K$2="ACTIVE",'BR1'!R52&gt;0),"Yes",IF(AND('ORIGINAL BUDGET'!$K$2="ACTIVE",'ORIGINAL BUDGET'!R52&gt;0),"Yes",""))))</f>
        <v/>
      </c>
      <c r="AG52" s="493"/>
      <c r="AH52" s="493" t="str">
        <f>IF(AND('BR3'!$K$2="ACTIVE",'BR3'!T52&gt;0),"Yes",IF(AND('BR2'!$K$2="ACTIVE",'BR2'!T52&gt;0),"Yes",IF(AND('BR1'!$K$2="ACTIVE",'BR1'!T52&gt;0),"Yes",IF(AND('ORIGINAL BUDGET'!$K$2="ACTIVE",'ORIGINAL BUDGET'!T52&gt;0),"Yes",""))))</f>
        <v/>
      </c>
      <c r="AI52" s="494"/>
      <c r="AJ52" s="218"/>
      <c r="AK52" s="448">
        <f t="shared" si="11"/>
        <v>0</v>
      </c>
      <c r="AL52" s="448">
        <f t="shared" si="12"/>
        <v>0</v>
      </c>
      <c r="AM52" s="448">
        <f t="shared" si="13"/>
        <v>0</v>
      </c>
      <c r="AN52" s="448">
        <f t="shared" si="14"/>
        <v>0</v>
      </c>
      <c r="AO52" s="448">
        <f t="shared" si="15"/>
        <v>0</v>
      </c>
      <c r="AP52" s="448">
        <f t="shared" si="16"/>
        <v>0</v>
      </c>
      <c r="AQ52" s="448">
        <f t="shared" si="17"/>
        <v>0</v>
      </c>
      <c r="AU52" s="220"/>
      <c r="AV52" s="220"/>
      <c r="AW52" s="220"/>
      <c r="AX52" s="220"/>
      <c r="AY52" s="1104"/>
    </row>
    <row r="53" spans="1:51" ht="23.25" hidden="1" customHeight="1">
      <c r="A53" s="122">
        <v>9</v>
      </c>
      <c r="B53" s="273">
        <f>IF($L$2="","",IF($L$2="ORIGINAL",'ORIGINAL BUDGET'!$B53,IF($L$2="BR1",'BR1'!$B53,IF($L$2="BR2",'BR2'!$B53,IF($L$2="BR3",'BR3'!$B53)))))</f>
        <v>0</v>
      </c>
      <c r="C53" s="1028">
        <f>IF($L$2="","",IF($L$2="ORIGINAL",'ORIGINAL BUDGET'!$C53,IF($L$2="BR1",'BR1'!$C53,IF($L$2="BR2",'BR2'!$C53,IF($L$2="BR3",'BR3'!$C53)))))</f>
        <v>0</v>
      </c>
      <c r="D53" s="860" t="str">
        <f t="shared" si="18"/>
        <v/>
      </c>
      <c r="E53" s="404"/>
      <c r="F53" s="589"/>
      <c r="G53" s="845" t="str">
        <f t="shared" si="19"/>
        <v/>
      </c>
      <c r="H53" s="811">
        <f t="shared" si="10"/>
        <v>0</v>
      </c>
      <c r="I53" s="840"/>
      <c r="J53" s="811">
        <f t="shared" si="20"/>
        <v>0</v>
      </c>
      <c r="K53" s="843"/>
      <c r="L53" s="811">
        <f t="shared" si="21"/>
        <v>0</v>
      </c>
      <c r="M53" s="843"/>
      <c r="N53" s="811">
        <f t="shared" si="22"/>
        <v>0</v>
      </c>
      <c r="O53" s="843"/>
      <c r="P53" s="811">
        <f t="shared" si="23"/>
        <v>0</v>
      </c>
      <c r="Q53" s="843"/>
      <c r="R53" s="811">
        <f t="shared" si="24"/>
        <v>0</v>
      </c>
      <c r="S53" s="843"/>
      <c r="T53" s="811">
        <f t="shared" si="25"/>
        <v>0</v>
      </c>
      <c r="U53" s="149"/>
      <c r="V53" s="492" t="str">
        <f>IF(AND('BR3'!$K$2="ACTIVE",'BR3'!H53&gt;0),"Yes",IF(AND('BR2'!$K$2="ACTIVE",'BR2'!H53&gt;0),"Yes",IF(AND('BR1'!$K$2="ACTIVE",'BR1'!H53&gt;0),"Yes",IF(AND('ORIGINAL BUDGET'!$K$2="ACTIVE",'ORIGINAL BUDGET'!H53&gt;0),"Yes",""))))</f>
        <v/>
      </c>
      <c r="W53" s="493"/>
      <c r="X53" s="325" t="str">
        <f>IF(AND('BR3'!$K$2="ACTIVE",'BR3'!J53&gt;0),"Yes",IF(AND('BR2'!$K$2="ACTIVE",'BR2'!J53&gt;0),"Yes",IF(AND('BR1'!$K$2="ACTIVE",'BR1'!J53&gt;0),"Yes",IF(AND('ORIGINAL BUDGET'!$K$2="ACTIVE",'ORIGINAL BUDGET'!J53&gt;0),"Yes",""))))</f>
        <v/>
      </c>
      <c r="Y53" s="493"/>
      <c r="Z53" s="325" t="str">
        <f>IF(AND('BR3'!$K$2="ACTIVE",'BR3'!L53&gt;0),"Yes",IF(AND('BR2'!$K$2="ACTIVE",'BR2'!L53&gt;0),"Yes",IF(AND('BR1'!$K$2="ACTIVE",'BR1'!L53&gt;0),"Yes",IF(AND('ORIGINAL BUDGET'!$K$2="ACTIVE",'ORIGINAL BUDGET'!L53&gt;0),"Yes",""))))</f>
        <v/>
      </c>
      <c r="AA53" s="493"/>
      <c r="AB53" s="325" t="str">
        <f>IF(AND('BR3'!$K$2="ACTIVE",'BR3'!N53&gt;0),"Yes",IF(AND('BR2'!$K$2="ACTIVE",'BR2'!N53&gt;0),"Yes",IF(AND('BR1'!$K$2="ACTIVE",'BR1'!N53&gt;0),"Yes",IF(AND('ORIGINAL BUDGET'!$K$2="ACTIVE",'ORIGINAL BUDGET'!N53&gt;0),"Yes",""))))</f>
        <v/>
      </c>
      <c r="AC53" s="493"/>
      <c r="AD53" s="325" t="str">
        <f>IF(AND('BR3'!$K$2="ACTIVE",'BR3'!P53&gt;0),"Yes",IF(AND('BR2'!$K$2="ACTIVE",'BR2'!P53&gt;0),"Yes",IF(AND('BR1'!$K$2="ACTIVE",'BR1'!P53&gt;0),"Yes",IF(AND('ORIGINAL BUDGET'!$K$2="ACTIVE",'ORIGINAL BUDGET'!P53&gt;0),"Yes",""))))</f>
        <v/>
      </c>
      <c r="AE53" s="493"/>
      <c r="AF53" s="325" t="str">
        <f>IF(AND('BR3'!$K$2="ACTIVE",'BR3'!R53&gt;0),"Yes",IF(AND('BR2'!$K$2="ACTIVE",'BR2'!R53&gt;0),"Yes",IF(AND('BR1'!$K$2="ACTIVE",'BR1'!R53&gt;0),"Yes",IF(AND('ORIGINAL BUDGET'!$K$2="ACTIVE",'ORIGINAL BUDGET'!R53&gt;0),"Yes",""))))</f>
        <v/>
      </c>
      <c r="AG53" s="493"/>
      <c r="AH53" s="493" t="str">
        <f>IF(AND('BR3'!$K$2="ACTIVE",'BR3'!T53&gt;0),"Yes",IF(AND('BR2'!$K$2="ACTIVE",'BR2'!T53&gt;0),"Yes",IF(AND('BR1'!$K$2="ACTIVE",'BR1'!T53&gt;0),"Yes",IF(AND('ORIGINAL BUDGET'!$K$2="ACTIVE",'ORIGINAL BUDGET'!T53&gt;0),"Yes",""))))</f>
        <v/>
      </c>
      <c r="AI53" s="494"/>
      <c r="AJ53" s="218"/>
      <c r="AK53" s="448">
        <f t="shared" si="11"/>
        <v>0</v>
      </c>
      <c r="AL53" s="448">
        <f t="shared" si="12"/>
        <v>0</v>
      </c>
      <c r="AM53" s="448">
        <f t="shared" si="13"/>
        <v>0</v>
      </c>
      <c r="AN53" s="448">
        <f t="shared" si="14"/>
        <v>0</v>
      </c>
      <c r="AO53" s="448">
        <f t="shared" si="15"/>
        <v>0</v>
      </c>
      <c r="AP53" s="448">
        <f t="shared" si="16"/>
        <v>0</v>
      </c>
      <c r="AQ53" s="448">
        <f t="shared" si="17"/>
        <v>0</v>
      </c>
      <c r="AU53" s="220"/>
      <c r="AV53" s="220"/>
      <c r="AW53" s="220"/>
      <c r="AX53" s="220"/>
      <c r="AY53" s="1104"/>
    </row>
    <row r="54" spans="1:51" ht="23.25" hidden="1" customHeight="1">
      <c r="A54" s="122">
        <v>10</v>
      </c>
      <c r="B54" s="273">
        <f>IF($L$2="","",IF($L$2="ORIGINAL",'ORIGINAL BUDGET'!$B54,IF($L$2="BR1",'BR1'!$B54,IF($L$2="BR2",'BR2'!$B54,IF($L$2="BR3",'BR3'!$B54)))))</f>
        <v>0</v>
      </c>
      <c r="C54" s="1028">
        <f>IF($L$2="","",IF($L$2="ORIGINAL",'ORIGINAL BUDGET'!$C54,IF($L$2="BR1",'BR1'!$C54,IF($L$2="BR2",'BR2'!$C54,IF($L$2="BR3",'BR3'!$C54)))))</f>
        <v>0</v>
      </c>
      <c r="D54" s="860" t="str">
        <f t="shared" si="18"/>
        <v/>
      </c>
      <c r="E54" s="404"/>
      <c r="F54" s="589"/>
      <c r="G54" s="845" t="str">
        <f t="shared" si="19"/>
        <v/>
      </c>
      <c r="H54" s="811">
        <f t="shared" si="10"/>
        <v>0</v>
      </c>
      <c r="I54" s="840"/>
      <c r="J54" s="811">
        <f t="shared" si="20"/>
        <v>0</v>
      </c>
      <c r="K54" s="843"/>
      <c r="L54" s="811">
        <f t="shared" si="21"/>
        <v>0</v>
      </c>
      <c r="M54" s="843"/>
      <c r="N54" s="811">
        <f t="shared" si="22"/>
        <v>0</v>
      </c>
      <c r="O54" s="843"/>
      <c r="P54" s="811">
        <f t="shared" si="23"/>
        <v>0</v>
      </c>
      <c r="Q54" s="843"/>
      <c r="R54" s="811">
        <f t="shared" si="24"/>
        <v>0</v>
      </c>
      <c r="S54" s="843"/>
      <c r="T54" s="811">
        <f t="shared" si="25"/>
        <v>0</v>
      </c>
      <c r="U54" s="149"/>
      <c r="V54" s="492" t="str">
        <f>IF(AND('BR3'!$K$2="ACTIVE",'BR3'!H54&gt;0),"Yes",IF(AND('BR2'!$K$2="ACTIVE",'BR2'!H54&gt;0),"Yes",IF(AND('BR1'!$K$2="ACTIVE",'BR1'!H54&gt;0),"Yes",IF(AND('ORIGINAL BUDGET'!$K$2="ACTIVE",'ORIGINAL BUDGET'!H54&gt;0),"Yes",""))))</f>
        <v/>
      </c>
      <c r="W54" s="493"/>
      <c r="X54" s="325" t="str">
        <f>IF(AND('BR3'!$K$2="ACTIVE",'BR3'!J54&gt;0),"Yes",IF(AND('BR2'!$K$2="ACTIVE",'BR2'!J54&gt;0),"Yes",IF(AND('BR1'!$K$2="ACTIVE",'BR1'!J54&gt;0),"Yes",IF(AND('ORIGINAL BUDGET'!$K$2="ACTIVE",'ORIGINAL BUDGET'!J54&gt;0),"Yes",""))))</f>
        <v/>
      </c>
      <c r="Y54" s="493"/>
      <c r="Z54" s="325" t="str">
        <f>IF(AND('BR3'!$K$2="ACTIVE",'BR3'!L54&gt;0),"Yes",IF(AND('BR2'!$K$2="ACTIVE",'BR2'!L54&gt;0),"Yes",IF(AND('BR1'!$K$2="ACTIVE",'BR1'!L54&gt;0),"Yes",IF(AND('ORIGINAL BUDGET'!$K$2="ACTIVE",'ORIGINAL BUDGET'!L54&gt;0),"Yes",""))))</f>
        <v/>
      </c>
      <c r="AA54" s="493"/>
      <c r="AB54" s="325" t="str">
        <f>IF(AND('BR3'!$K$2="ACTIVE",'BR3'!N54&gt;0),"Yes",IF(AND('BR2'!$K$2="ACTIVE",'BR2'!N54&gt;0),"Yes",IF(AND('BR1'!$K$2="ACTIVE",'BR1'!N54&gt;0),"Yes",IF(AND('ORIGINAL BUDGET'!$K$2="ACTIVE",'ORIGINAL BUDGET'!N54&gt;0),"Yes",""))))</f>
        <v/>
      </c>
      <c r="AC54" s="493"/>
      <c r="AD54" s="325" t="str">
        <f>IF(AND('BR3'!$K$2="ACTIVE",'BR3'!P54&gt;0),"Yes",IF(AND('BR2'!$K$2="ACTIVE",'BR2'!P54&gt;0),"Yes",IF(AND('BR1'!$K$2="ACTIVE",'BR1'!P54&gt;0),"Yes",IF(AND('ORIGINAL BUDGET'!$K$2="ACTIVE",'ORIGINAL BUDGET'!P54&gt;0),"Yes",""))))</f>
        <v/>
      </c>
      <c r="AE54" s="493"/>
      <c r="AF54" s="325" t="str">
        <f>IF(AND('BR3'!$K$2="ACTIVE",'BR3'!R54&gt;0),"Yes",IF(AND('BR2'!$K$2="ACTIVE",'BR2'!R54&gt;0),"Yes",IF(AND('BR1'!$K$2="ACTIVE",'BR1'!R54&gt;0),"Yes",IF(AND('ORIGINAL BUDGET'!$K$2="ACTIVE",'ORIGINAL BUDGET'!R54&gt;0),"Yes",""))))</f>
        <v/>
      </c>
      <c r="AG54" s="493"/>
      <c r="AH54" s="493" t="str">
        <f>IF(AND('BR3'!$K$2="ACTIVE",'BR3'!T54&gt;0),"Yes",IF(AND('BR2'!$K$2="ACTIVE",'BR2'!T54&gt;0),"Yes",IF(AND('BR1'!$K$2="ACTIVE",'BR1'!T54&gt;0),"Yes",IF(AND('ORIGINAL BUDGET'!$K$2="ACTIVE",'ORIGINAL BUDGET'!T54&gt;0),"Yes",""))))</f>
        <v/>
      </c>
      <c r="AI54" s="494"/>
      <c r="AJ54" s="218"/>
      <c r="AK54" s="448">
        <f t="shared" si="11"/>
        <v>0</v>
      </c>
      <c r="AL54" s="448">
        <f t="shared" si="12"/>
        <v>0</v>
      </c>
      <c r="AM54" s="448">
        <f t="shared" si="13"/>
        <v>0</v>
      </c>
      <c r="AN54" s="448">
        <f t="shared" si="14"/>
        <v>0</v>
      </c>
      <c r="AO54" s="448">
        <f t="shared" si="15"/>
        <v>0</v>
      </c>
      <c r="AP54" s="448">
        <f t="shared" si="16"/>
        <v>0</v>
      </c>
      <c r="AQ54" s="448">
        <f t="shared" si="17"/>
        <v>0</v>
      </c>
      <c r="AU54" s="220"/>
      <c r="AV54" s="220"/>
      <c r="AW54" s="220"/>
      <c r="AX54" s="220"/>
      <c r="AY54" s="1104"/>
    </row>
    <row r="55" spans="1:51" ht="23.25" customHeight="1">
      <c r="A55" s="122">
        <v>11</v>
      </c>
      <c r="B55" s="273">
        <f>IF($L$2="","",IF($L$2="ORIGINAL",'ORIGINAL BUDGET'!$B55,IF($L$2="BR1",'BR1'!$B55,IF($L$2="BR2",'BR2'!$B55,IF($L$2="BR3",'BR3'!$B55)))))</f>
        <v>0</v>
      </c>
      <c r="C55" s="1028">
        <f>IF($L$2="","",IF($L$2="ORIGINAL",'ORIGINAL BUDGET'!$C55,IF($L$2="BR1",'BR1'!$C55,IF($L$2="BR2",'BR2'!$C55,IF($L$2="BR3",'BR3'!$C55)))))</f>
        <v>0</v>
      </c>
      <c r="D55" s="860" t="str">
        <f t="shared" si="18"/>
        <v/>
      </c>
      <c r="E55" s="404"/>
      <c r="F55" s="589"/>
      <c r="G55" s="845" t="str">
        <f t="shared" si="19"/>
        <v/>
      </c>
      <c r="H55" s="811">
        <f t="shared" si="10"/>
        <v>0</v>
      </c>
      <c r="I55" s="840"/>
      <c r="J55" s="811">
        <f t="shared" si="20"/>
        <v>0</v>
      </c>
      <c r="K55" s="843"/>
      <c r="L55" s="811">
        <f t="shared" si="21"/>
        <v>0</v>
      </c>
      <c r="M55" s="843"/>
      <c r="N55" s="811">
        <f t="shared" si="22"/>
        <v>0</v>
      </c>
      <c r="O55" s="843"/>
      <c r="P55" s="811">
        <f t="shared" si="23"/>
        <v>0</v>
      </c>
      <c r="Q55" s="843"/>
      <c r="R55" s="811">
        <f t="shared" si="24"/>
        <v>0</v>
      </c>
      <c r="S55" s="843"/>
      <c r="T55" s="811">
        <f t="shared" si="25"/>
        <v>0</v>
      </c>
      <c r="U55" s="149"/>
      <c r="V55" s="492" t="str">
        <f>IF(AND('BR3'!$K$2="ACTIVE",'BR3'!H55&gt;0),"Yes",IF(AND('BR2'!$K$2="ACTIVE",'BR2'!H55&gt;0),"Yes",IF(AND('BR1'!$K$2="ACTIVE",'BR1'!H55&gt;0),"Yes",IF(AND('ORIGINAL BUDGET'!$K$2="ACTIVE",'ORIGINAL BUDGET'!H55&gt;0),"Yes",""))))</f>
        <v/>
      </c>
      <c r="W55" s="493"/>
      <c r="X55" s="325" t="str">
        <f>IF(AND('BR3'!$K$2="ACTIVE",'BR3'!J55&gt;0),"Yes",IF(AND('BR2'!$K$2="ACTIVE",'BR2'!J55&gt;0),"Yes",IF(AND('BR1'!$K$2="ACTIVE",'BR1'!J55&gt;0),"Yes",IF(AND('ORIGINAL BUDGET'!$K$2="ACTIVE",'ORIGINAL BUDGET'!J55&gt;0),"Yes",""))))</f>
        <v/>
      </c>
      <c r="Y55" s="493"/>
      <c r="Z55" s="325" t="str">
        <f>IF(AND('BR3'!$K$2="ACTIVE",'BR3'!L55&gt;0),"Yes",IF(AND('BR2'!$K$2="ACTIVE",'BR2'!L55&gt;0),"Yes",IF(AND('BR1'!$K$2="ACTIVE",'BR1'!L55&gt;0),"Yes",IF(AND('ORIGINAL BUDGET'!$K$2="ACTIVE",'ORIGINAL BUDGET'!L55&gt;0),"Yes",""))))</f>
        <v/>
      </c>
      <c r="AA55" s="493"/>
      <c r="AB55" s="325" t="str">
        <f>IF(AND('BR3'!$K$2="ACTIVE",'BR3'!N55&gt;0),"Yes",IF(AND('BR2'!$K$2="ACTIVE",'BR2'!N55&gt;0),"Yes",IF(AND('BR1'!$K$2="ACTIVE",'BR1'!N55&gt;0),"Yes",IF(AND('ORIGINAL BUDGET'!$K$2="ACTIVE",'ORIGINAL BUDGET'!N55&gt;0),"Yes",""))))</f>
        <v/>
      </c>
      <c r="AC55" s="493"/>
      <c r="AD55" s="325" t="str">
        <f>IF(AND('BR3'!$K$2="ACTIVE",'BR3'!P55&gt;0),"Yes",IF(AND('BR2'!$K$2="ACTIVE",'BR2'!P55&gt;0),"Yes",IF(AND('BR1'!$K$2="ACTIVE",'BR1'!P55&gt;0),"Yes",IF(AND('ORIGINAL BUDGET'!$K$2="ACTIVE",'ORIGINAL BUDGET'!P55&gt;0),"Yes",""))))</f>
        <v/>
      </c>
      <c r="AE55" s="493"/>
      <c r="AF55" s="325" t="str">
        <f>IF(AND('BR3'!$K$2="ACTIVE",'BR3'!R55&gt;0),"Yes",IF(AND('BR2'!$K$2="ACTIVE",'BR2'!R55&gt;0),"Yes",IF(AND('BR1'!$K$2="ACTIVE",'BR1'!R55&gt;0),"Yes",IF(AND('ORIGINAL BUDGET'!$K$2="ACTIVE",'ORIGINAL BUDGET'!R55&gt;0),"Yes",""))))</f>
        <v/>
      </c>
      <c r="AG55" s="493"/>
      <c r="AH55" s="493" t="str">
        <f>IF(AND('BR3'!$K$2="ACTIVE",'BR3'!T55&gt;0),"Yes",IF(AND('BR2'!$K$2="ACTIVE",'BR2'!T55&gt;0),"Yes",IF(AND('BR1'!$K$2="ACTIVE",'BR1'!T55&gt;0),"Yes",IF(AND('ORIGINAL BUDGET'!$K$2="ACTIVE",'ORIGINAL BUDGET'!T55&gt;0),"Yes",""))))</f>
        <v/>
      </c>
      <c r="AI55" s="494"/>
      <c r="AJ55" s="218"/>
      <c r="AK55" s="448">
        <f t="shared" si="11"/>
        <v>0</v>
      </c>
      <c r="AL55" s="448">
        <f t="shared" si="12"/>
        <v>0</v>
      </c>
      <c r="AM55" s="448">
        <f t="shared" si="13"/>
        <v>0</v>
      </c>
      <c r="AN55" s="448">
        <f t="shared" si="14"/>
        <v>0</v>
      </c>
      <c r="AO55" s="448">
        <f t="shared" si="15"/>
        <v>0</v>
      </c>
      <c r="AP55" s="448">
        <f t="shared" si="16"/>
        <v>0</v>
      </c>
      <c r="AQ55" s="448">
        <f t="shared" si="17"/>
        <v>0</v>
      </c>
      <c r="AU55" s="220"/>
      <c r="AV55" s="220"/>
      <c r="AW55" s="220"/>
      <c r="AX55" s="220"/>
      <c r="AY55" s="1104"/>
    </row>
    <row r="56" spans="1:51" ht="23.25" customHeight="1">
      <c r="A56" s="122">
        <v>12</v>
      </c>
      <c r="B56" s="273">
        <f>IF($L$2="","",IF($L$2="ORIGINAL",'ORIGINAL BUDGET'!$B56,IF($L$2="BR1",'BR1'!$B56,IF($L$2="BR2",'BR2'!$B56,IF($L$2="BR3",'BR3'!$B56)))))</f>
        <v>0</v>
      </c>
      <c r="C56" s="1028">
        <f>IF($L$2="","",IF($L$2="ORIGINAL",'ORIGINAL BUDGET'!$C56,IF($L$2="BR1",'BR1'!$C56,IF($L$2="BR2",'BR2'!$C56,IF($L$2="BR3",'BR3'!$C56)))))</f>
        <v>0</v>
      </c>
      <c r="D56" s="860" t="str">
        <f t="shared" si="18"/>
        <v/>
      </c>
      <c r="E56" s="404"/>
      <c r="F56" s="589"/>
      <c r="G56" s="845" t="str">
        <f t="shared" si="19"/>
        <v/>
      </c>
      <c r="H56" s="811">
        <f t="shared" si="10"/>
        <v>0</v>
      </c>
      <c r="I56" s="840"/>
      <c r="J56" s="811">
        <f t="shared" si="20"/>
        <v>0</v>
      </c>
      <c r="K56" s="843"/>
      <c r="L56" s="811">
        <f t="shared" si="21"/>
        <v>0</v>
      </c>
      <c r="M56" s="843"/>
      <c r="N56" s="811">
        <f t="shared" si="22"/>
        <v>0</v>
      </c>
      <c r="O56" s="843"/>
      <c r="P56" s="811">
        <f t="shared" si="23"/>
        <v>0</v>
      </c>
      <c r="Q56" s="843"/>
      <c r="R56" s="811">
        <f t="shared" si="24"/>
        <v>0</v>
      </c>
      <c r="S56" s="843"/>
      <c r="T56" s="811">
        <f t="shared" si="25"/>
        <v>0</v>
      </c>
      <c r="U56" s="149"/>
      <c r="V56" s="492" t="str">
        <f>IF(AND('BR3'!$K$2="ACTIVE",'BR3'!H56&gt;0),"Yes",IF(AND('BR2'!$K$2="ACTIVE",'BR2'!H56&gt;0),"Yes",IF(AND('BR1'!$K$2="ACTIVE",'BR1'!H56&gt;0),"Yes",IF(AND('ORIGINAL BUDGET'!$K$2="ACTIVE",'ORIGINAL BUDGET'!H56&gt;0),"Yes",""))))</f>
        <v/>
      </c>
      <c r="W56" s="493"/>
      <c r="X56" s="325" t="str">
        <f>IF(AND('BR3'!$K$2="ACTIVE",'BR3'!J56&gt;0),"Yes",IF(AND('BR2'!$K$2="ACTIVE",'BR2'!J56&gt;0),"Yes",IF(AND('BR1'!$K$2="ACTIVE",'BR1'!J56&gt;0),"Yes",IF(AND('ORIGINAL BUDGET'!$K$2="ACTIVE",'ORIGINAL BUDGET'!J56&gt;0),"Yes",""))))</f>
        <v/>
      </c>
      <c r="Y56" s="493"/>
      <c r="Z56" s="325" t="str">
        <f>IF(AND('BR3'!$K$2="ACTIVE",'BR3'!L56&gt;0),"Yes",IF(AND('BR2'!$K$2="ACTIVE",'BR2'!L56&gt;0),"Yes",IF(AND('BR1'!$K$2="ACTIVE",'BR1'!L56&gt;0),"Yes",IF(AND('ORIGINAL BUDGET'!$K$2="ACTIVE",'ORIGINAL BUDGET'!L56&gt;0),"Yes",""))))</f>
        <v/>
      </c>
      <c r="AA56" s="493"/>
      <c r="AB56" s="325" t="str">
        <f>IF(AND('BR3'!$K$2="ACTIVE",'BR3'!N56&gt;0),"Yes",IF(AND('BR2'!$K$2="ACTIVE",'BR2'!N56&gt;0),"Yes",IF(AND('BR1'!$K$2="ACTIVE",'BR1'!N56&gt;0),"Yes",IF(AND('ORIGINAL BUDGET'!$K$2="ACTIVE",'ORIGINAL BUDGET'!N56&gt;0),"Yes",""))))</f>
        <v/>
      </c>
      <c r="AC56" s="493"/>
      <c r="AD56" s="325" t="str">
        <f>IF(AND('BR3'!$K$2="ACTIVE",'BR3'!P56&gt;0),"Yes",IF(AND('BR2'!$K$2="ACTIVE",'BR2'!P56&gt;0),"Yes",IF(AND('BR1'!$K$2="ACTIVE",'BR1'!P56&gt;0),"Yes",IF(AND('ORIGINAL BUDGET'!$K$2="ACTIVE",'ORIGINAL BUDGET'!P56&gt;0),"Yes",""))))</f>
        <v/>
      </c>
      <c r="AE56" s="493"/>
      <c r="AF56" s="325" t="str">
        <f>IF(AND('BR3'!$K$2="ACTIVE",'BR3'!R56&gt;0),"Yes",IF(AND('BR2'!$K$2="ACTIVE",'BR2'!R56&gt;0),"Yes",IF(AND('BR1'!$K$2="ACTIVE",'BR1'!R56&gt;0),"Yes",IF(AND('ORIGINAL BUDGET'!$K$2="ACTIVE",'ORIGINAL BUDGET'!R56&gt;0),"Yes",""))))</f>
        <v/>
      </c>
      <c r="AG56" s="493"/>
      <c r="AH56" s="493" t="str">
        <f>IF(AND('BR3'!$K$2="ACTIVE",'BR3'!T56&gt;0),"Yes",IF(AND('BR2'!$K$2="ACTIVE",'BR2'!T56&gt;0),"Yes",IF(AND('BR1'!$K$2="ACTIVE",'BR1'!T56&gt;0),"Yes",IF(AND('ORIGINAL BUDGET'!$K$2="ACTIVE",'ORIGINAL BUDGET'!T56&gt;0),"Yes",""))))</f>
        <v/>
      </c>
      <c r="AI56" s="494"/>
      <c r="AJ56" s="218"/>
      <c r="AK56" s="448">
        <f t="shared" si="11"/>
        <v>0</v>
      </c>
      <c r="AL56" s="448">
        <f t="shared" si="12"/>
        <v>0</v>
      </c>
      <c r="AM56" s="448">
        <f t="shared" si="13"/>
        <v>0</v>
      </c>
      <c r="AN56" s="448">
        <f t="shared" si="14"/>
        <v>0</v>
      </c>
      <c r="AO56" s="448">
        <f t="shared" si="15"/>
        <v>0</v>
      </c>
      <c r="AP56" s="448">
        <f t="shared" si="16"/>
        <v>0</v>
      </c>
      <c r="AQ56" s="448">
        <f t="shared" si="17"/>
        <v>0</v>
      </c>
      <c r="AU56" s="220"/>
      <c r="AV56" s="220"/>
      <c r="AW56" s="220"/>
      <c r="AX56" s="220"/>
      <c r="AY56" s="1104"/>
    </row>
    <row r="57" spans="1:51" ht="23.25" customHeight="1">
      <c r="A57" s="122">
        <v>13</v>
      </c>
      <c r="B57" s="273">
        <f>IF($L$2="","",IF($L$2="ORIGINAL",'ORIGINAL BUDGET'!$B57,IF($L$2="BR1",'BR1'!$B57,IF($L$2="BR2",'BR2'!$B57,IF($L$2="BR3",'BR3'!$B57)))))</f>
        <v>0</v>
      </c>
      <c r="C57" s="1028">
        <f>IF($L$2="","",IF($L$2="ORIGINAL",'ORIGINAL BUDGET'!$C57,IF($L$2="BR1",'BR1'!$C57,IF($L$2="BR2",'BR2'!$C57,IF($L$2="BR3",'BR3'!$C57)))))</f>
        <v>0</v>
      </c>
      <c r="D57" s="860" t="str">
        <f t="shared" si="18"/>
        <v/>
      </c>
      <c r="E57" s="404"/>
      <c r="F57" s="589"/>
      <c r="G57" s="845" t="str">
        <f t="shared" si="19"/>
        <v/>
      </c>
      <c r="H57" s="811">
        <f t="shared" si="10"/>
        <v>0</v>
      </c>
      <c r="I57" s="840"/>
      <c r="J57" s="811">
        <f t="shared" si="20"/>
        <v>0</v>
      </c>
      <c r="K57" s="843"/>
      <c r="L57" s="811">
        <f t="shared" si="21"/>
        <v>0</v>
      </c>
      <c r="M57" s="843"/>
      <c r="N57" s="811">
        <f t="shared" si="22"/>
        <v>0</v>
      </c>
      <c r="O57" s="843"/>
      <c r="P57" s="811">
        <f t="shared" si="23"/>
        <v>0</v>
      </c>
      <c r="Q57" s="843"/>
      <c r="R57" s="811">
        <f t="shared" si="24"/>
        <v>0</v>
      </c>
      <c r="S57" s="843"/>
      <c r="T57" s="811">
        <f t="shared" si="25"/>
        <v>0</v>
      </c>
      <c r="U57" s="149"/>
      <c r="V57" s="492" t="str">
        <f>IF(AND('BR3'!$K$2="ACTIVE",'BR3'!H57&gt;0),"Yes",IF(AND('BR2'!$K$2="ACTIVE",'BR2'!H57&gt;0),"Yes",IF(AND('BR1'!$K$2="ACTIVE",'BR1'!H57&gt;0),"Yes",IF(AND('ORIGINAL BUDGET'!$K$2="ACTIVE",'ORIGINAL BUDGET'!H57&gt;0),"Yes",""))))</f>
        <v/>
      </c>
      <c r="W57" s="493"/>
      <c r="X57" s="325" t="str">
        <f>IF(AND('BR3'!$K$2="ACTIVE",'BR3'!J57&gt;0),"Yes",IF(AND('BR2'!$K$2="ACTIVE",'BR2'!J57&gt;0),"Yes",IF(AND('BR1'!$K$2="ACTIVE",'BR1'!J57&gt;0),"Yes",IF(AND('ORIGINAL BUDGET'!$K$2="ACTIVE",'ORIGINAL BUDGET'!J57&gt;0),"Yes",""))))</f>
        <v/>
      </c>
      <c r="Y57" s="493"/>
      <c r="Z57" s="325" t="str">
        <f>IF(AND('BR3'!$K$2="ACTIVE",'BR3'!L57&gt;0),"Yes",IF(AND('BR2'!$K$2="ACTIVE",'BR2'!L57&gt;0),"Yes",IF(AND('BR1'!$K$2="ACTIVE",'BR1'!L57&gt;0),"Yes",IF(AND('ORIGINAL BUDGET'!$K$2="ACTIVE",'ORIGINAL BUDGET'!L57&gt;0),"Yes",""))))</f>
        <v/>
      </c>
      <c r="AA57" s="493"/>
      <c r="AB57" s="325" t="str">
        <f>IF(AND('BR3'!$K$2="ACTIVE",'BR3'!N57&gt;0),"Yes",IF(AND('BR2'!$K$2="ACTIVE",'BR2'!N57&gt;0),"Yes",IF(AND('BR1'!$K$2="ACTIVE",'BR1'!N57&gt;0),"Yes",IF(AND('ORIGINAL BUDGET'!$K$2="ACTIVE",'ORIGINAL BUDGET'!N57&gt;0),"Yes",""))))</f>
        <v/>
      </c>
      <c r="AC57" s="493"/>
      <c r="AD57" s="325" t="str">
        <f>IF(AND('BR3'!$K$2="ACTIVE",'BR3'!P57&gt;0),"Yes",IF(AND('BR2'!$K$2="ACTIVE",'BR2'!P57&gt;0),"Yes",IF(AND('BR1'!$K$2="ACTIVE",'BR1'!P57&gt;0),"Yes",IF(AND('ORIGINAL BUDGET'!$K$2="ACTIVE",'ORIGINAL BUDGET'!P57&gt;0),"Yes",""))))</f>
        <v/>
      </c>
      <c r="AE57" s="493"/>
      <c r="AF57" s="325" t="str">
        <f>IF(AND('BR3'!$K$2="ACTIVE",'BR3'!R57&gt;0),"Yes",IF(AND('BR2'!$K$2="ACTIVE",'BR2'!R57&gt;0),"Yes",IF(AND('BR1'!$K$2="ACTIVE",'BR1'!R57&gt;0),"Yes",IF(AND('ORIGINAL BUDGET'!$K$2="ACTIVE",'ORIGINAL BUDGET'!R57&gt;0),"Yes",""))))</f>
        <v/>
      </c>
      <c r="AG57" s="493"/>
      <c r="AH57" s="493" t="str">
        <f>IF(AND('BR3'!$K$2="ACTIVE",'BR3'!T57&gt;0),"Yes",IF(AND('BR2'!$K$2="ACTIVE",'BR2'!T57&gt;0),"Yes",IF(AND('BR1'!$K$2="ACTIVE",'BR1'!T57&gt;0),"Yes",IF(AND('ORIGINAL BUDGET'!$K$2="ACTIVE",'ORIGINAL BUDGET'!T57&gt;0),"Yes",""))))</f>
        <v/>
      </c>
      <c r="AI57" s="494"/>
      <c r="AJ57" s="218"/>
      <c r="AK57" s="448">
        <f t="shared" si="11"/>
        <v>0</v>
      </c>
      <c r="AL57" s="448">
        <f t="shared" si="12"/>
        <v>0</v>
      </c>
      <c r="AM57" s="448">
        <f t="shared" si="13"/>
        <v>0</v>
      </c>
      <c r="AN57" s="448">
        <f t="shared" si="14"/>
        <v>0</v>
      </c>
      <c r="AO57" s="448">
        <f t="shared" si="15"/>
        <v>0</v>
      </c>
      <c r="AP57" s="448">
        <f t="shared" si="16"/>
        <v>0</v>
      </c>
      <c r="AQ57" s="448">
        <f t="shared" si="17"/>
        <v>0</v>
      </c>
      <c r="AU57" s="220"/>
      <c r="AV57" s="220"/>
      <c r="AW57" s="220"/>
      <c r="AX57" s="220"/>
      <c r="AY57" s="1104"/>
    </row>
    <row r="58" spans="1:51" ht="23.25" customHeight="1">
      <c r="A58" s="122">
        <v>14</v>
      </c>
      <c r="B58" s="273">
        <f>IF($L$2="","",IF($L$2="ORIGINAL",'ORIGINAL BUDGET'!$B58,IF($L$2="BR1",'BR1'!$B58,IF($L$2="BR2",'BR2'!$B58,IF($L$2="BR3",'BR3'!$B58)))))</f>
        <v>0</v>
      </c>
      <c r="C58" s="1028">
        <f>IF($L$2="","",IF($L$2="ORIGINAL",'ORIGINAL BUDGET'!$C58,IF($L$2="BR1",'BR1'!$C58,IF($L$2="BR2",'BR2'!$C58,IF($L$2="BR3",'BR3'!$C58)))))</f>
        <v>0</v>
      </c>
      <c r="D58" s="860" t="str">
        <f t="shared" si="18"/>
        <v/>
      </c>
      <c r="E58" s="404"/>
      <c r="F58" s="589"/>
      <c r="G58" s="845" t="str">
        <f t="shared" si="19"/>
        <v/>
      </c>
      <c r="H58" s="811">
        <f t="shared" si="10"/>
        <v>0</v>
      </c>
      <c r="I58" s="840"/>
      <c r="J58" s="811">
        <f t="shared" si="20"/>
        <v>0</v>
      </c>
      <c r="K58" s="843"/>
      <c r="L58" s="811">
        <f t="shared" si="21"/>
        <v>0</v>
      </c>
      <c r="M58" s="843"/>
      <c r="N58" s="811">
        <f t="shared" si="22"/>
        <v>0</v>
      </c>
      <c r="O58" s="843"/>
      <c r="P58" s="811">
        <f t="shared" si="23"/>
        <v>0</v>
      </c>
      <c r="Q58" s="843"/>
      <c r="R58" s="811">
        <f t="shared" si="24"/>
        <v>0</v>
      </c>
      <c r="S58" s="843"/>
      <c r="T58" s="811">
        <f t="shared" si="25"/>
        <v>0</v>
      </c>
      <c r="U58" s="149"/>
      <c r="V58" s="492" t="str">
        <f>IF(AND('BR3'!$K$2="ACTIVE",'BR3'!H58&gt;0),"Yes",IF(AND('BR2'!$K$2="ACTIVE",'BR2'!H58&gt;0),"Yes",IF(AND('BR1'!$K$2="ACTIVE",'BR1'!H58&gt;0),"Yes",IF(AND('ORIGINAL BUDGET'!$K$2="ACTIVE",'ORIGINAL BUDGET'!H58&gt;0),"Yes",""))))</f>
        <v/>
      </c>
      <c r="W58" s="493"/>
      <c r="X58" s="325" t="str">
        <f>IF(AND('BR3'!$K$2="ACTIVE",'BR3'!J58&gt;0),"Yes",IF(AND('BR2'!$K$2="ACTIVE",'BR2'!J58&gt;0),"Yes",IF(AND('BR1'!$K$2="ACTIVE",'BR1'!J58&gt;0),"Yes",IF(AND('ORIGINAL BUDGET'!$K$2="ACTIVE",'ORIGINAL BUDGET'!J58&gt;0),"Yes",""))))</f>
        <v/>
      </c>
      <c r="Y58" s="493"/>
      <c r="Z58" s="325" t="str">
        <f>IF(AND('BR3'!$K$2="ACTIVE",'BR3'!L58&gt;0),"Yes",IF(AND('BR2'!$K$2="ACTIVE",'BR2'!L58&gt;0),"Yes",IF(AND('BR1'!$K$2="ACTIVE",'BR1'!L58&gt;0),"Yes",IF(AND('ORIGINAL BUDGET'!$K$2="ACTIVE",'ORIGINAL BUDGET'!L58&gt;0),"Yes",""))))</f>
        <v/>
      </c>
      <c r="AA58" s="493"/>
      <c r="AB58" s="325" t="str">
        <f>IF(AND('BR3'!$K$2="ACTIVE",'BR3'!N58&gt;0),"Yes",IF(AND('BR2'!$K$2="ACTIVE",'BR2'!N58&gt;0),"Yes",IF(AND('BR1'!$K$2="ACTIVE",'BR1'!N58&gt;0),"Yes",IF(AND('ORIGINAL BUDGET'!$K$2="ACTIVE",'ORIGINAL BUDGET'!N58&gt;0),"Yes",""))))</f>
        <v/>
      </c>
      <c r="AC58" s="493"/>
      <c r="AD58" s="325" t="str">
        <f>IF(AND('BR3'!$K$2="ACTIVE",'BR3'!P58&gt;0),"Yes",IF(AND('BR2'!$K$2="ACTIVE",'BR2'!P58&gt;0),"Yes",IF(AND('BR1'!$K$2="ACTIVE",'BR1'!P58&gt;0),"Yes",IF(AND('ORIGINAL BUDGET'!$K$2="ACTIVE",'ORIGINAL BUDGET'!P58&gt;0),"Yes",""))))</f>
        <v/>
      </c>
      <c r="AE58" s="493"/>
      <c r="AF58" s="325" t="str">
        <f>IF(AND('BR3'!$K$2="ACTIVE",'BR3'!R58&gt;0),"Yes",IF(AND('BR2'!$K$2="ACTIVE",'BR2'!R58&gt;0),"Yes",IF(AND('BR1'!$K$2="ACTIVE",'BR1'!R58&gt;0),"Yes",IF(AND('ORIGINAL BUDGET'!$K$2="ACTIVE",'ORIGINAL BUDGET'!R58&gt;0),"Yes",""))))</f>
        <v/>
      </c>
      <c r="AG58" s="493"/>
      <c r="AH58" s="493" t="str">
        <f>IF(AND('BR3'!$K$2="ACTIVE",'BR3'!T58&gt;0),"Yes",IF(AND('BR2'!$K$2="ACTIVE",'BR2'!T58&gt;0),"Yes",IF(AND('BR1'!$K$2="ACTIVE",'BR1'!T58&gt;0),"Yes",IF(AND('ORIGINAL BUDGET'!$K$2="ACTIVE",'ORIGINAL BUDGET'!T58&gt;0),"Yes",""))))</f>
        <v/>
      </c>
      <c r="AI58" s="494"/>
      <c r="AJ58" s="218"/>
      <c r="AK58" s="448">
        <f t="shared" si="11"/>
        <v>0</v>
      </c>
      <c r="AL58" s="448">
        <f t="shared" si="12"/>
        <v>0</v>
      </c>
      <c r="AM58" s="448">
        <f t="shared" si="13"/>
        <v>0</v>
      </c>
      <c r="AN58" s="448">
        <f t="shared" si="14"/>
        <v>0</v>
      </c>
      <c r="AO58" s="448">
        <f t="shared" si="15"/>
        <v>0</v>
      </c>
      <c r="AP58" s="448">
        <f t="shared" si="16"/>
        <v>0</v>
      </c>
      <c r="AQ58" s="448">
        <f t="shared" si="17"/>
        <v>0</v>
      </c>
      <c r="AU58" s="220"/>
      <c r="AV58" s="220"/>
      <c r="AW58" s="220"/>
      <c r="AX58" s="220"/>
      <c r="AY58" s="1104"/>
    </row>
    <row r="59" spans="1:51" ht="23.25" customHeight="1" thickBot="1">
      <c r="A59" s="122">
        <v>15</v>
      </c>
      <c r="B59" s="273">
        <f>IF($L$2="","",IF($L$2="ORIGINAL",'ORIGINAL BUDGET'!$B59,IF($L$2="BR1",'BR1'!$B59,IF($L$2="BR2",'BR2'!$B59,IF($L$2="BR3",'BR3'!$B59)))))</f>
        <v>0</v>
      </c>
      <c r="C59" s="1028">
        <f>IF($L$2="","",IF($L$2="ORIGINAL",'ORIGINAL BUDGET'!$C59,IF($L$2="BR1",'BR1'!$C59,IF($L$2="BR2",'BR2'!$C59,IF($L$2="BR3",'BR3'!$C59)))))</f>
        <v>0</v>
      </c>
      <c r="D59" s="860" t="str">
        <f t="shared" si="18"/>
        <v/>
      </c>
      <c r="E59" s="404"/>
      <c r="F59" s="589"/>
      <c r="G59" s="845" t="str">
        <f t="shared" si="19"/>
        <v/>
      </c>
      <c r="H59" s="811">
        <f t="shared" si="10"/>
        <v>0</v>
      </c>
      <c r="I59" s="840"/>
      <c r="J59" s="811">
        <f t="shared" si="20"/>
        <v>0</v>
      </c>
      <c r="K59" s="843"/>
      <c r="L59" s="811">
        <f t="shared" si="21"/>
        <v>0</v>
      </c>
      <c r="M59" s="843"/>
      <c r="N59" s="811">
        <f t="shared" si="22"/>
        <v>0</v>
      </c>
      <c r="O59" s="843"/>
      <c r="P59" s="811">
        <f t="shared" si="23"/>
        <v>0</v>
      </c>
      <c r="Q59" s="843"/>
      <c r="R59" s="811">
        <f t="shared" si="24"/>
        <v>0</v>
      </c>
      <c r="S59" s="843"/>
      <c r="T59" s="811">
        <f t="shared" si="25"/>
        <v>0</v>
      </c>
      <c r="U59" s="149"/>
      <c r="V59" s="492" t="str">
        <f>IF(AND('BR3'!$K$2="ACTIVE",'BR3'!H59&gt;0),"Yes",IF(AND('BR2'!$K$2="ACTIVE",'BR2'!H59&gt;0),"Yes",IF(AND('BR1'!$K$2="ACTIVE",'BR1'!H59&gt;0),"Yes",IF(AND('ORIGINAL BUDGET'!$K$2="ACTIVE",'ORIGINAL BUDGET'!H59&gt;0),"Yes",""))))</f>
        <v/>
      </c>
      <c r="W59" s="493"/>
      <c r="X59" s="325" t="str">
        <f>IF(AND('BR3'!$K$2="ACTIVE",'BR3'!J59&gt;0),"Yes",IF(AND('BR2'!$K$2="ACTIVE",'BR2'!J59&gt;0),"Yes",IF(AND('BR1'!$K$2="ACTIVE",'BR1'!J59&gt;0),"Yes",IF(AND('ORIGINAL BUDGET'!$K$2="ACTIVE",'ORIGINAL BUDGET'!J59&gt;0),"Yes",""))))</f>
        <v/>
      </c>
      <c r="Y59" s="493"/>
      <c r="Z59" s="325" t="str">
        <f>IF(AND('BR3'!$K$2="ACTIVE",'BR3'!L59&gt;0),"Yes",IF(AND('BR2'!$K$2="ACTIVE",'BR2'!L59&gt;0),"Yes",IF(AND('BR1'!$K$2="ACTIVE",'BR1'!L59&gt;0),"Yes",IF(AND('ORIGINAL BUDGET'!$K$2="ACTIVE",'ORIGINAL BUDGET'!L59&gt;0),"Yes",""))))</f>
        <v/>
      </c>
      <c r="AA59" s="493"/>
      <c r="AB59" s="325" t="str">
        <f>IF(AND('BR3'!$K$2="ACTIVE",'BR3'!N59&gt;0),"Yes",IF(AND('BR2'!$K$2="ACTIVE",'BR2'!N59&gt;0),"Yes",IF(AND('BR1'!$K$2="ACTIVE",'BR1'!N59&gt;0),"Yes",IF(AND('ORIGINAL BUDGET'!$K$2="ACTIVE",'ORIGINAL BUDGET'!N59&gt;0),"Yes",""))))</f>
        <v/>
      </c>
      <c r="AC59" s="493"/>
      <c r="AD59" s="325" t="str">
        <f>IF(AND('BR3'!$K$2="ACTIVE",'BR3'!P59&gt;0),"Yes",IF(AND('BR2'!$K$2="ACTIVE",'BR2'!P59&gt;0),"Yes",IF(AND('BR1'!$K$2="ACTIVE",'BR1'!P59&gt;0),"Yes",IF(AND('ORIGINAL BUDGET'!$K$2="ACTIVE",'ORIGINAL BUDGET'!P59&gt;0),"Yes",""))))</f>
        <v/>
      </c>
      <c r="AE59" s="493"/>
      <c r="AF59" s="325" t="str">
        <f>IF(AND('BR3'!$K$2="ACTIVE",'BR3'!R59&gt;0),"Yes",IF(AND('BR2'!$K$2="ACTIVE",'BR2'!R59&gt;0),"Yes",IF(AND('BR1'!$K$2="ACTIVE",'BR1'!R59&gt;0),"Yes",IF(AND('ORIGINAL BUDGET'!$K$2="ACTIVE",'ORIGINAL BUDGET'!R59&gt;0),"Yes",""))))</f>
        <v/>
      </c>
      <c r="AG59" s="493"/>
      <c r="AH59" s="493" t="str">
        <f>IF(AND('BR3'!$K$2="ACTIVE",'BR3'!T59&gt;0),"Yes",IF(AND('BR2'!$K$2="ACTIVE",'BR2'!T59&gt;0),"Yes",IF(AND('BR1'!$K$2="ACTIVE",'BR1'!T59&gt;0),"Yes",IF(AND('ORIGINAL BUDGET'!$K$2="ACTIVE",'ORIGINAL BUDGET'!T59&gt;0),"Yes",""))))</f>
        <v/>
      </c>
      <c r="AI59" s="494"/>
      <c r="AJ59" s="218"/>
      <c r="AK59" s="448">
        <f t="shared" si="11"/>
        <v>0</v>
      </c>
      <c r="AL59" s="448">
        <f t="shared" si="12"/>
        <v>0</v>
      </c>
      <c r="AM59" s="448">
        <f t="shared" si="13"/>
        <v>0</v>
      </c>
      <c r="AN59" s="448">
        <f t="shared" si="14"/>
        <v>0</v>
      </c>
      <c r="AO59" s="448">
        <f t="shared" si="15"/>
        <v>0</v>
      </c>
      <c r="AP59" s="448">
        <f t="shared" si="16"/>
        <v>0</v>
      </c>
      <c r="AQ59" s="448">
        <f t="shared" si="17"/>
        <v>0</v>
      </c>
      <c r="AU59" s="220"/>
      <c r="AV59" s="220"/>
      <c r="AW59" s="220"/>
      <c r="AX59" s="220"/>
      <c r="AY59" s="1104"/>
    </row>
    <row r="60" spans="1:51" ht="23.25" hidden="1" customHeight="1">
      <c r="A60" s="122">
        <v>16</v>
      </c>
      <c r="B60" s="273">
        <f>IF($L$2="","",IF($L$2="ORIGINAL",'ORIGINAL BUDGET'!$B60,IF($L$2="BR1",'BR1'!$B60,IF($L$2="BR2",'BR2'!$B60,IF($L$2="BR3",'BR3'!$B60)))))</f>
        <v>0</v>
      </c>
      <c r="C60" s="1028">
        <f>IF($L$2="","",IF($L$2="ORIGINAL",'ORIGINAL BUDGET'!$C60,IF($L$2="BR1",'BR1'!$C60,IF($L$2="BR2",'BR2'!$C60,IF($L$2="BR3",'BR3'!$C60)))))</f>
        <v>0</v>
      </c>
      <c r="D60" s="860" t="str">
        <f t="shared" si="18"/>
        <v/>
      </c>
      <c r="E60" s="404"/>
      <c r="F60" s="589"/>
      <c r="G60" s="845" t="str">
        <f t="shared" si="19"/>
        <v/>
      </c>
      <c r="H60" s="811">
        <f t="shared" si="10"/>
        <v>0</v>
      </c>
      <c r="I60" s="840"/>
      <c r="J60" s="811">
        <f t="shared" si="20"/>
        <v>0</v>
      </c>
      <c r="K60" s="843"/>
      <c r="L60" s="811">
        <f t="shared" si="21"/>
        <v>0</v>
      </c>
      <c r="M60" s="843"/>
      <c r="N60" s="811">
        <f t="shared" si="22"/>
        <v>0</v>
      </c>
      <c r="O60" s="843"/>
      <c r="P60" s="811">
        <f t="shared" si="23"/>
        <v>0</v>
      </c>
      <c r="Q60" s="843"/>
      <c r="R60" s="811">
        <f t="shared" si="24"/>
        <v>0</v>
      </c>
      <c r="S60" s="843"/>
      <c r="T60" s="811">
        <f t="shared" si="25"/>
        <v>0</v>
      </c>
      <c r="U60" s="149"/>
      <c r="V60" s="492" t="str">
        <f>IF(AND('BR3'!$K$2="ACTIVE",'BR3'!H60&gt;0),"Yes",IF(AND('BR2'!$K$2="ACTIVE",'BR2'!H60&gt;0),"Yes",IF(AND('BR1'!$K$2="ACTIVE",'BR1'!H60&gt;0),"Yes",IF(AND('ORIGINAL BUDGET'!$K$2="ACTIVE",'ORIGINAL BUDGET'!H60&gt;0),"Yes",""))))</f>
        <v/>
      </c>
      <c r="W60" s="493"/>
      <c r="X60" s="325" t="str">
        <f>IF(AND('BR3'!$K$2="ACTIVE",'BR3'!J60&gt;0),"Yes",IF(AND('BR2'!$K$2="ACTIVE",'BR2'!J60&gt;0),"Yes",IF(AND('BR1'!$K$2="ACTIVE",'BR1'!J60&gt;0),"Yes",IF(AND('ORIGINAL BUDGET'!$K$2="ACTIVE",'ORIGINAL BUDGET'!J60&gt;0),"Yes",""))))</f>
        <v/>
      </c>
      <c r="Y60" s="493"/>
      <c r="Z60" s="325" t="str">
        <f>IF(AND('BR3'!$K$2="ACTIVE",'BR3'!L60&gt;0),"Yes",IF(AND('BR2'!$K$2="ACTIVE",'BR2'!L60&gt;0),"Yes",IF(AND('BR1'!$K$2="ACTIVE",'BR1'!L60&gt;0),"Yes",IF(AND('ORIGINAL BUDGET'!$K$2="ACTIVE",'ORIGINAL BUDGET'!L60&gt;0),"Yes",""))))</f>
        <v/>
      </c>
      <c r="AA60" s="493"/>
      <c r="AB60" s="325" t="str">
        <f>IF(AND('BR3'!$K$2="ACTIVE",'BR3'!N60&gt;0),"Yes",IF(AND('BR2'!$K$2="ACTIVE",'BR2'!N60&gt;0),"Yes",IF(AND('BR1'!$K$2="ACTIVE",'BR1'!N60&gt;0),"Yes",IF(AND('ORIGINAL BUDGET'!$K$2="ACTIVE",'ORIGINAL BUDGET'!N60&gt;0),"Yes",""))))</f>
        <v/>
      </c>
      <c r="AC60" s="493"/>
      <c r="AD60" s="325" t="str">
        <f>IF(AND('BR3'!$K$2="ACTIVE",'BR3'!P60&gt;0),"Yes",IF(AND('BR2'!$K$2="ACTIVE",'BR2'!P60&gt;0),"Yes",IF(AND('BR1'!$K$2="ACTIVE",'BR1'!P60&gt;0),"Yes",IF(AND('ORIGINAL BUDGET'!$K$2="ACTIVE",'ORIGINAL BUDGET'!P60&gt;0),"Yes",""))))</f>
        <v/>
      </c>
      <c r="AE60" s="493"/>
      <c r="AF60" s="325" t="str">
        <f>IF(AND('BR3'!$K$2="ACTIVE",'BR3'!R60&gt;0),"Yes",IF(AND('BR2'!$K$2="ACTIVE",'BR2'!R60&gt;0),"Yes",IF(AND('BR1'!$K$2="ACTIVE",'BR1'!R60&gt;0),"Yes",IF(AND('ORIGINAL BUDGET'!$K$2="ACTIVE",'ORIGINAL BUDGET'!R60&gt;0),"Yes",""))))</f>
        <v/>
      </c>
      <c r="AG60" s="493"/>
      <c r="AH60" s="493" t="str">
        <f>IF(AND('BR3'!$K$2="ACTIVE",'BR3'!T60&gt;0),"Yes",IF(AND('BR2'!$K$2="ACTIVE",'BR2'!T60&gt;0),"Yes",IF(AND('BR1'!$K$2="ACTIVE",'BR1'!T60&gt;0),"Yes",IF(AND('ORIGINAL BUDGET'!$K$2="ACTIVE",'ORIGINAL BUDGET'!T60&gt;0),"Yes",""))))</f>
        <v/>
      </c>
      <c r="AI60" s="494"/>
      <c r="AJ60" s="218"/>
      <c r="AK60" s="448">
        <f t="shared" si="11"/>
        <v>0</v>
      </c>
      <c r="AL60" s="448">
        <f t="shared" si="12"/>
        <v>0</v>
      </c>
      <c r="AM60" s="448">
        <f t="shared" si="13"/>
        <v>0</v>
      </c>
      <c r="AN60" s="448">
        <f t="shared" si="14"/>
        <v>0</v>
      </c>
      <c r="AO60" s="448">
        <f t="shared" si="15"/>
        <v>0</v>
      </c>
      <c r="AP60" s="448">
        <f t="shared" si="16"/>
        <v>0</v>
      </c>
      <c r="AQ60" s="448">
        <f t="shared" si="17"/>
        <v>0</v>
      </c>
      <c r="AU60" s="220"/>
      <c r="AV60" s="220"/>
      <c r="AW60" s="220"/>
      <c r="AX60" s="220"/>
      <c r="AY60" s="1104"/>
    </row>
    <row r="61" spans="1:51" ht="23.25" hidden="1" customHeight="1">
      <c r="A61" s="124">
        <v>17</v>
      </c>
      <c r="B61" s="273">
        <f>IF($L$2="","",IF($L$2="ORIGINAL",'ORIGINAL BUDGET'!$B61,IF($L$2="BR1",'BR1'!$B61,IF($L$2="BR2",'BR2'!$B61,IF($L$2="BR3",'BR3'!$B61)))))</f>
        <v>0</v>
      </c>
      <c r="C61" s="1028">
        <f>IF($L$2="","",IF($L$2="ORIGINAL",'ORIGINAL BUDGET'!$C61,IF($L$2="BR1",'BR1'!$C61,IF($L$2="BR2",'BR2'!$C61,IF($L$2="BR3",'BR3'!$C61)))))</f>
        <v>0</v>
      </c>
      <c r="D61" s="860" t="str">
        <f t="shared" si="18"/>
        <v/>
      </c>
      <c r="E61" s="404"/>
      <c r="F61" s="589"/>
      <c r="G61" s="845" t="str">
        <f t="shared" si="19"/>
        <v/>
      </c>
      <c r="H61" s="811">
        <f t="shared" si="10"/>
        <v>0</v>
      </c>
      <c r="I61" s="840"/>
      <c r="J61" s="811">
        <f t="shared" si="20"/>
        <v>0</v>
      </c>
      <c r="K61" s="843"/>
      <c r="L61" s="811">
        <f t="shared" si="21"/>
        <v>0</v>
      </c>
      <c r="M61" s="843"/>
      <c r="N61" s="811">
        <f t="shared" si="22"/>
        <v>0</v>
      </c>
      <c r="O61" s="843"/>
      <c r="P61" s="811">
        <f t="shared" si="23"/>
        <v>0</v>
      </c>
      <c r="Q61" s="843"/>
      <c r="R61" s="811">
        <f t="shared" si="24"/>
        <v>0</v>
      </c>
      <c r="S61" s="843"/>
      <c r="T61" s="811">
        <f t="shared" si="25"/>
        <v>0</v>
      </c>
      <c r="U61" s="149"/>
      <c r="V61" s="492" t="str">
        <f>IF(AND('BR3'!$K$2="ACTIVE",'BR3'!H61&gt;0),"Yes",IF(AND('BR2'!$K$2="ACTIVE",'BR2'!H61&gt;0),"Yes",IF(AND('BR1'!$K$2="ACTIVE",'BR1'!H61&gt;0),"Yes",IF(AND('ORIGINAL BUDGET'!$K$2="ACTIVE",'ORIGINAL BUDGET'!H61&gt;0),"Yes",""))))</f>
        <v/>
      </c>
      <c r="W61" s="493"/>
      <c r="X61" s="325" t="str">
        <f>IF(AND('BR3'!$K$2="ACTIVE",'BR3'!J61&gt;0),"Yes",IF(AND('BR2'!$K$2="ACTIVE",'BR2'!J61&gt;0),"Yes",IF(AND('BR1'!$K$2="ACTIVE",'BR1'!J61&gt;0),"Yes",IF(AND('ORIGINAL BUDGET'!$K$2="ACTIVE",'ORIGINAL BUDGET'!J61&gt;0),"Yes",""))))</f>
        <v/>
      </c>
      <c r="Y61" s="493"/>
      <c r="Z61" s="325" t="str">
        <f>IF(AND('BR3'!$K$2="ACTIVE",'BR3'!L61&gt;0),"Yes",IF(AND('BR2'!$K$2="ACTIVE",'BR2'!L61&gt;0),"Yes",IF(AND('BR1'!$K$2="ACTIVE",'BR1'!L61&gt;0),"Yes",IF(AND('ORIGINAL BUDGET'!$K$2="ACTIVE",'ORIGINAL BUDGET'!L61&gt;0),"Yes",""))))</f>
        <v/>
      </c>
      <c r="AA61" s="493"/>
      <c r="AB61" s="325" t="str">
        <f>IF(AND('BR3'!$K$2="ACTIVE",'BR3'!N61&gt;0),"Yes",IF(AND('BR2'!$K$2="ACTIVE",'BR2'!N61&gt;0),"Yes",IF(AND('BR1'!$K$2="ACTIVE",'BR1'!N61&gt;0),"Yes",IF(AND('ORIGINAL BUDGET'!$K$2="ACTIVE",'ORIGINAL BUDGET'!N61&gt;0),"Yes",""))))</f>
        <v/>
      </c>
      <c r="AC61" s="493"/>
      <c r="AD61" s="325" t="str">
        <f>IF(AND('BR3'!$K$2="ACTIVE",'BR3'!P61&gt;0),"Yes",IF(AND('BR2'!$K$2="ACTIVE",'BR2'!P61&gt;0),"Yes",IF(AND('BR1'!$K$2="ACTIVE",'BR1'!P61&gt;0),"Yes",IF(AND('ORIGINAL BUDGET'!$K$2="ACTIVE",'ORIGINAL BUDGET'!P61&gt;0),"Yes",""))))</f>
        <v/>
      </c>
      <c r="AE61" s="493"/>
      <c r="AF61" s="325" t="str">
        <f>IF(AND('BR3'!$K$2="ACTIVE",'BR3'!R61&gt;0),"Yes",IF(AND('BR2'!$K$2="ACTIVE",'BR2'!R61&gt;0),"Yes",IF(AND('BR1'!$K$2="ACTIVE",'BR1'!R61&gt;0),"Yes",IF(AND('ORIGINAL BUDGET'!$K$2="ACTIVE",'ORIGINAL BUDGET'!R61&gt;0),"Yes",""))))</f>
        <v/>
      </c>
      <c r="AG61" s="493"/>
      <c r="AH61" s="493" t="str">
        <f>IF(AND('BR3'!$K$2="ACTIVE",'BR3'!T61&gt;0),"Yes",IF(AND('BR2'!$K$2="ACTIVE",'BR2'!T61&gt;0),"Yes",IF(AND('BR1'!$K$2="ACTIVE",'BR1'!T61&gt;0),"Yes",IF(AND('ORIGINAL BUDGET'!$K$2="ACTIVE",'ORIGINAL BUDGET'!T61&gt;0),"Yes",""))))</f>
        <v/>
      </c>
      <c r="AI61" s="494"/>
      <c r="AJ61" s="218"/>
      <c r="AK61" s="448">
        <f t="shared" si="11"/>
        <v>0</v>
      </c>
      <c r="AL61" s="448">
        <f t="shared" si="12"/>
        <v>0</v>
      </c>
      <c r="AM61" s="448">
        <f t="shared" si="13"/>
        <v>0</v>
      </c>
      <c r="AN61" s="448">
        <f t="shared" si="14"/>
        <v>0</v>
      </c>
      <c r="AO61" s="448">
        <f t="shared" si="15"/>
        <v>0</v>
      </c>
      <c r="AP61" s="448">
        <f t="shared" si="16"/>
        <v>0</v>
      </c>
      <c r="AQ61" s="448">
        <f t="shared" si="17"/>
        <v>0</v>
      </c>
      <c r="AU61" s="220"/>
      <c r="AV61" s="220"/>
      <c r="AW61" s="220"/>
      <c r="AX61" s="220"/>
      <c r="AY61" s="1104"/>
    </row>
    <row r="62" spans="1:51" ht="23.25" hidden="1" customHeight="1">
      <c r="A62" s="122">
        <v>18</v>
      </c>
      <c r="B62" s="273">
        <f>IF($L$2="","",IF($L$2="ORIGINAL",'ORIGINAL BUDGET'!$B62,IF($L$2="BR1",'BR1'!$B62,IF($L$2="BR2",'BR2'!$B62,IF($L$2="BR3",'BR3'!$B62)))))</f>
        <v>0</v>
      </c>
      <c r="C62" s="1028">
        <f>IF($L$2="","",IF($L$2="ORIGINAL",'ORIGINAL BUDGET'!$C62,IF($L$2="BR1",'BR1'!$C62,IF($L$2="BR2",'BR2'!$C62,IF($L$2="BR3",'BR3'!$C62)))))</f>
        <v>0</v>
      </c>
      <c r="D62" s="860" t="str">
        <f t="shared" si="18"/>
        <v/>
      </c>
      <c r="E62" s="404"/>
      <c r="F62" s="589"/>
      <c r="G62" s="845" t="str">
        <f t="shared" si="19"/>
        <v/>
      </c>
      <c r="H62" s="811">
        <f t="shared" si="10"/>
        <v>0</v>
      </c>
      <c r="I62" s="840"/>
      <c r="J62" s="811">
        <f t="shared" si="20"/>
        <v>0</v>
      </c>
      <c r="K62" s="843"/>
      <c r="L62" s="811">
        <f t="shared" si="21"/>
        <v>0</v>
      </c>
      <c r="M62" s="843"/>
      <c r="N62" s="811">
        <f t="shared" si="22"/>
        <v>0</v>
      </c>
      <c r="O62" s="843"/>
      <c r="P62" s="811">
        <f t="shared" si="23"/>
        <v>0</v>
      </c>
      <c r="Q62" s="843"/>
      <c r="R62" s="811">
        <f t="shared" si="24"/>
        <v>0</v>
      </c>
      <c r="S62" s="843"/>
      <c r="T62" s="811">
        <f t="shared" si="25"/>
        <v>0</v>
      </c>
      <c r="U62" s="149"/>
      <c r="V62" s="492" t="str">
        <f>IF(AND('BR3'!$K$2="ACTIVE",'BR3'!H62&gt;0),"Yes",IF(AND('BR2'!$K$2="ACTIVE",'BR2'!H62&gt;0),"Yes",IF(AND('BR1'!$K$2="ACTIVE",'BR1'!H62&gt;0),"Yes",IF(AND('ORIGINAL BUDGET'!$K$2="ACTIVE",'ORIGINAL BUDGET'!H62&gt;0),"Yes",""))))</f>
        <v/>
      </c>
      <c r="W62" s="493"/>
      <c r="X62" s="325" t="str">
        <f>IF(AND('BR3'!$K$2="ACTIVE",'BR3'!J62&gt;0),"Yes",IF(AND('BR2'!$K$2="ACTIVE",'BR2'!J62&gt;0),"Yes",IF(AND('BR1'!$K$2="ACTIVE",'BR1'!J62&gt;0),"Yes",IF(AND('ORIGINAL BUDGET'!$K$2="ACTIVE",'ORIGINAL BUDGET'!J62&gt;0),"Yes",""))))</f>
        <v/>
      </c>
      <c r="Y62" s="493"/>
      <c r="Z62" s="325" t="str">
        <f>IF(AND('BR3'!$K$2="ACTIVE",'BR3'!L62&gt;0),"Yes",IF(AND('BR2'!$K$2="ACTIVE",'BR2'!L62&gt;0),"Yes",IF(AND('BR1'!$K$2="ACTIVE",'BR1'!L62&gt;0),"Yes",IF(AND('ORIGINAL BUDGET'!$K$2="ACTIVE",'ORIGINAL BUDGET'!L62&gt;0),"Yes",""))))</f>
        <v/>
      </c>
      <c r="AA62" s="493"/>
      <c r="AB62" s="325" t="str">
        <f>IF(AND('BR3'!$K$2="ACTIVE",'BR3'!N62&gt;0),"Yes",IF(AND('BR2'!$K$2="ACTIVE",'BR2'!N62&gt;0),"Yes",IF(AND('BR1'!$K$2="ACTIVE",'BR1'!N62&gt;0),"Yes",IF(AND('ORIGINAL BUDGET'!$K$2="ACTIVE",'ORIGINAL BUDGET'!N62&gt;0),"Yes",""))))</f>
        <v/>
      </c>
      <c r="AC62" s="493"/>
      <c r="AD62" s="325" t="str">
        <f>IF(AND('BR3'!$K$2="ACTIVE",'BR3'!P62&gt;0),"Yes",IF(AND('BR2'!$K$2="ACTIVE",'BR2'!P62&gt;0),"Yes",IF(AND('BR1'!$K$2="ACTIVE",'BR1'!P62&gt;0),"Yes",IF(AND('ORIGINAL BUDGET'!$K$2="ACTIVE",'ORIGINAL BUDGET'!P62&gt;0),"Yes",""))))</f>
        <v/>
      </c>
      <c r="AE62" s="493"/>
      <c r="AF62" s="325" t="str">
        <f>IF(AND('BR3'!$K$2="ACTIVE",'BR3'!R62&gt;0),"Yes",IF(AND('BR2'!$K$2="ACTIVE",'BR2'!R62&gt;0),"Yes",IF(AND('BR1'!$K$2="ACTIVE",'BR1'!R62&gt;0),"Yes",IF(AND('ORIGINAL BUDGET'!$K$2="ACTIVE",'ORIGINAL BUDGET'!R62&gt;0),"Yes",""))))</f>
        <v/>
      </c>
      <c r="AG62" s="493"/>
      <c r="AH62" s="493" t="str">
        <f>IF(AND('BR3'!$K$2="ACTIVE",'BR3'!T62&gt;0),"Yes",IF(AND('BR2'!$K$2="ACTIVE",'BR2'!T62&gt;0),"Yes",IF(AND('BR1'!$K$2="ACTIVE",'BR1'!T62&gt;0),"Yes",IF(AND('ORIGINAL BUDGET'!$K$2="ACTIVE",'ORIGINAL BUDGET'!T62&gt;0),"Yes",""))))</f>
        <v/>
      </c>
      <c r="AI62" s="494"/>
      <c r="AJ62" s="218"/>
      <c r="AK62" s="448">
        <f t="shared" si="11"/>
        <v>0</v>
      </c>
      <c r="AL62" s="448">
        <f t="shared" si="12"/>
        <v>0</v>
      </c>
      <c r="AM62" s="448">
        <f t="shared" si="13"/>
        <v>0</v>
      </c>
      <c r="AN62" s="448">
        <f t="shared" si="14"/>
        <v>0</v>
      </c>
      <c r="AO62" s="448">
        <f t="shared" si="15"/>
        <v>0</v>
      </c>
      <c r="AP62" s="448">
        <f t="shared" si="16"/>
        <v>0</v>
      </c>
      <c r="AQ62" s="448">
        <f t="shared" si="17"/>
        <v>0</v>
      </c>
      <c r="AU62" s="220"/>
      <c r="AV62" s="220"/>
      <c r="AW62" s="220"/>
      <c r="AX62" s="220"/>
      <c r="AY62" s="1104"/>
    </row>
    <row r="63" spans="1:51" ht="23.25" hidden="1" customHeight="1">
      <c r="A63" s="124">
        <v>19</v>
      </c>
      <c r="B63" s="273">
        <f>IF($L$2="","",IF($L$2="ORIGINAL",'ORIGINAL BUDGET'!$B63,IF($L$2="BR1",'BR1'!$B63,IF($L$2="BR2",'BR2'!$B63,IF($L$2="BR3",'BR3'!$B63)))))</f>
        <v>0</v>
      </c>
      <c r="C63" s="1028">
        <f>IF($L$2="","",IF($L$2="ORIGINAL",'ORIGINAL BUDGET'!$C63,IF($L$2="BR1",'BR1'!$C63,IF($L$2="BR2",'BR2'!$C63,IF($L$2="BR3",'BR3'!$C63)))))</f>
        <v>0</v>
      </c>
      <c r="D63" s="860" t="str">
        <f t="shared" si="18"/>
        <v/>
      </c>
      <c r="E63" s="404"/>
      <c r="F63" s="589"/>
      <c r="G63" s="845" t="str">
        <f t="shared" si="19"/>
        <v/>
      </c>
      <c r="H63" s="811">
        <f t="shared" si="10"/>
        <v>0</v>
      </c>
      <c r="I63" s="840"/>
      <c r="J63" s="811">
        <f t="shared" si="20"/>
        <v>0</v>
      </c>
      <c r="K63" s="843"/>
      <c r="L63" s="811">
        <f t="shared" si="21"/>
        <v>0</v>
      </c>
      <c r="M63" s="843"/>
      <c r="N63" s="811">
        <f t="shared" si="22"/>
        <v>0</v>
      </c>
      <c r="O63" s="843"/>
      <c r="P63" s="811">
        <f t="shared" si="23"/>
        <v>0</v>
      </c>
      <c r="Q63" s="843"/>
      <c r="R63" s="811">
        <f t="shared" si="24"/>
        <v>0</v>
      </c>
      <c r="S63" s="843"/>
      <c r="T63" s="811">
        <f t="shared" si="25"/>
        <v>0</v>
      </c>
      <c r="U63" s="149"/>
      <c r="V63" s="492" t="str">
        <f>IF(AND('BR3'!$K$2="ACTIVE",'BR3'!H63&gt;0),"Yes",IF(AND('BR2'!$K$2="ACTIVE",'BR2'!H63&gt;0),"Yes",IF(AND('BR1'!$K$2="ACTIVE",'BR1'!H63&gt;0),"Yes",IF(AND('ORIGINAL BUDGET'!$K$2="ACTIVE",'ORIGINAL BUDGET'!H63&gt;0),"Yes",""))))</f>
        <v/>
      </c>
      <c r="W63" s="493"/>
      <c r="X63" s="325" t="str">
        <f>IF(AND('BR3'!$K$2="ACTIVE",'BR3'!J63&gt;0),"Yes",IF(AND('BR2'!$K$2="ACTIVE",'BR2'!J63&gt;0),"Yes",IF(AND('BR1'!$K$2="ACTIVE",'BR1'!J63&gt;0),"Yes",IF(AND('ORIGINAL BUDGET'!$K$2="ACTIVE",'ORIGINAL BUDGET'!J63&gt;0),"Yes",""))))</f>
        <v/>
      </c>
      <c r="Y63" s="493"/>
      <c r="Z63" s="325" t="str">
        <f>IF(AND('BR3'!$K$2="ACTIVE",'BR3'!L63&gt;0),"Yes",IF(AND('BR2'!$K$2="ACTIVE",'BR2'!L63&gt;0),"Yes",IF(AND('BR1'!$K$2="ACTIVE",'BR1'!L63&gt;0),"Yes",IF(AND('ORIGINAL BUDGET'!$K$2="ACTIVE",'ORIGINAL BUDGET'!L63&gt;0),"Yes",""))))</f>
        <v/>
      </c>
      <c r="AA63" s="493"/>
      <c r="AB63" s="325" t="str">
        <f>IF(AND('BR3'!$K$2="ACTIVE",'BR3'!N63&gt;0),"Yes",IF(AND('BR2'!$K$2="ACTIVE",'BR2'!N63&gt;0),"Yes",IF(AND('BR1'!$K$2="ACTIVE",'BR1'!N63&gt;0),"Yes",IF(AND('ORIGINAL BUDGET'!$K$2="ACTIVE",'ORIGINAL BUDGET'!N63&gt;0),"Yes",""))))</f>
        <v/>
      </c>
      <c r="AC63" s="493"/>
      <c r="AD63" s="325" t="str">
        <f>IF(AND('BR3'!$K$2="ACTIVE",'BR3'!P63&gt;0),"Yes",IF(AND('BR2'!$K$2="ACTIVE",'BR2'!P63&gt;0),"Yes",IF(AND('BR1'!$K$2="ACTIVE",'BR1'!P63&gt;0),"Yes",IF(AND('ORIGINAL BUDGET'!$K$2="ACTIVE",'ORIGINAL BUDGET'!P63&gt;0),"Yes",""))))</f>
        <v/>
      </c>
      <c r="AE63" s="493"/>
      <c r="AF63" s="325" t="str">
        <f>IF(AND('BR3'!$K$2="ACTIVE",'BR3'!R63&gt;0),"Yes",IF(AND('BR2'!$K$2="ACTIVE",'BR2'!R63&gt;0),"Yes",IF(AND('BR1'!$K$2="ACTIVE",'BR1'!R63&gt;0),"Yes",IF(AND('ORIGINAL BUDGET'!$K$2="ACTIVE",'ORIGINAL BUDGET'!R63&gt;0),"Yes",""))))</f>
        <v/>
      </c>
      <c r="AG63" s="493"/>
      <c r="AH63" s="493" t="str">
        <f>IF(AND('BR3'!$K$2="ACTIVE",'BR3'!T63&gt;0),"Yes",IF(AND('BR2'!$K$2="ACTIVE",'BR2'!T63&gt;0),"Yes",IF(AND('BR1'!$K$2="ACTIVE",'BR1'!T63&gt;0),"Yes",IF(AND('ORIGINAL BUDGET'!$K$2="ACTIVE",'ORIGINAL BUDGET'!T63&gt;0),"Yes",""))))</f>
        <v/>
      </c>
      <c r="AI63" s="494"/>
      <c r="AJ63" s="218"/>
      <c r="AK63" s="448">
        <f t="shared" si="11"/>
        <v>0</v>
      </c>
      <c r="AL63" s="448">
        <f t="shared" si="12"/>
        <v>0</v>
      </c>
      <c r="AM63" s="448">
        <f t="shared" si="13"/>
        <v>0</v>
      </c>
      <c r="AN63" s="448">
        <f t="shared" si="14"/>
        <v>0</v>
      </c>
      <c r="AO63" s="448">
        <f t="shared" si="15"/>
        <v>0</v>
      </c>
      <c r="AP63" s="448">
        <f t="shared" si="16"/>
        <v>0</v>
      </c>
      <c r="AQ63" s="448">
        <f t="shared" si="17"/>
        <v>0</v>
      </c>
      <c r="AU63" s="220"/>
      <c r="AV63" s="220"/>
      <c r="AW63" s="220"/>
      <c r="AX63" s="220"/>
      <c r="AY63" s="1104"/>
    </row>
    <row r="64" spans="1:51" ht="23.25" hidden="1" customHeight="1">
      <c r="A64" s="124">
        <v>20</v>
      </c>
      <c r="B64" s="273">
        <f>IF($L$2="","",IF($L$2="ORIGINAL",'ORIGINAL BUDGET'!$B64,IF($L$2="BR1",'BR1'!$B64,IF($L$2="BR2",'BR2'!$B64,IF($L$2="BR3",'BR3'!$B64)))))</f>
        <v>0</v>
      </c>
      <c r="C64" s="1028">
        <f>IF($L$2="","",IF($L$2="ORIGINAL",'ORIGINAL BUDGET'!$C64,IF($L$2="BR1",'BR1'!$C64,IF($L$2="BR2",'BR2'!$C64,IF($L$2="BR3",'BR3'!$C64)))))</f>
        <v>0</v>
      </c>
      <c r="D64" s="860" t="str">
        <f t="shared" si="18"/>
        <v/>
      </c>
      <c r="E64" s="404"/>
      <c r="F64" s="589"/>
      <c r="G64" s="845" t="str">
        <f t="shared" si="19"/>
        <v/>
      </c>
      <c r="H64" s="811">
        <f t="shared" si="10"/>
        <v>0</v>
      </c>
      <c r="I64" s="840"/>
      <c r="J64" s="811">
        <f t="shared" si="20"/>
        <v>0</v>
      </c>
      <c r="K64" s="843"/>
      <c r="L64" s="811">
        <f t="shared" si="21"/>
        <v>0</v>
      </c>
      <c r="M64" s="843"/>
      <c r="N64" s="811">
        <f t="shared" si="22"/>
        <v>0</v>
      </c>
      <c r="O64" s="843"/>
      <c r="P64" s="811">
        <f t="shared" si="23"/>
        <v>0</v>
      </c>
      <c r="Q64" s="843"/>
      <c r="R64" s="811">
        <f t="shared" si="24"/>
        <v>0</v>
      </c>
      <c r="S64" s="843"/>
      <c r="T64" s="811">
        <f t="shared" si="25"/>
        <v>0</v>
      </c>
      <c r="U64" s="149"/>
      <c r="V64" s="492" t="str">
        <f>IF(AND('BR3'!$K$2="ACTIVE",'BR3'!H64&gt;0),"Yes",IF(AND('BR2'!$K$2="ACTIVE",'BR2'!H64&gt;0),"Yes",IF(AND('BR1'!$K$2="ACTIVE",'BR1'!H64&gt;0),"Yes",IF(AND('ORIGINAL BUDGET'!$K$2="ACTIVE",'ORIGINAL BUDGET'!H64&gt;0),"Yes",""))))</f>
        <v/>
      </c>
      <c r="W64" s="493"/>
      <c r="X64" s="325" t="str">
        <f>IF(AND('BR3'!$K$2="ACTIVE",'BR3'!J64&gt;0),"Yes",IF(AND('BR2'!$K$2="ACTIVE",'BR2'!J64&gt;0),"Yes",IF(AND('BR1'!$K$2="ACTIVE",'BR1'!J64&gt;0),"Yes",IF(AND('ORIGINAL BUDGET'!$K$2="ACTIVE",'ORIGINAL BUDGET'!J64&gt;0),"Yes",""))))</f>
        <v/>
      </c>
      <c r="Y64" s="493"/>
      <c r="Z64" s="325" t="str">
        <f>IF(AND('BR3'!$K$2="ACTIVE",'BR3'!L64&gt;0),"Yes",IF(AND('BR2'!$K$2="ACTIVE",'BR2'!L64&gt;0),"Yes",IF(AND('BR1'!$K$2="ACTIVE",'BR1'!L64&gt;0),"Yes",IF(AND('ORIGINAL BUDGET'!$K$2="ACTIVE",'ORIGINAL BUDGET'!L64&gt;0),"Yes",""))))</f>
        <v/>
      </c>
      <c r="AA64" s="493"/>
      <c r="AB64" s="325" t="str">
        <f>IF(AND('BR3'!$K$2="ACTIVE",'BR3'!N64&gt;0),"Yes",IF(AND('BR2'!$K$2="ACTIVE",'BR2'!N64&gt;0),"Yes",IF(AND('BR1'!$K$2="ACTIVE",'BR1'!N64&gt;0),"Yes",IF(AND('ORIGINAL BUDGET'!$K$2="ACTIVE",'ORIGINAL BUDGET'!N64&gt;0),"Yes",""))))</f>
        <v/>
      </c>
      <c r="AC64" s="493"/>
      <c r="AD64" s="325" t="str">
        <f>IF(AND('BR3'!$K$2="ACTIVE",'BR3'!P64&gt;0),"Yes",IF(AND('BR2'!$K$2="ACTIVE",'BR2'!P64&gt;0),"Yes",IF(AND('BR1'!$K$2="ACTIVE",'BR1'!P64&gt;0),"Yes",IF(AND('ORIGINAL BUDGET'!$K$2="ACTIVE",'ORIGINAL BUDGET'!P64&gt;0),"Yes",""))))</f>
        <v/>
      </c>
      <c r="AE64" s="493"/>
      <c r="AF64" s="325" t="str">
        <f>IF(AND('BR3'!$K$2="ACTIVE",'BR3'!R64&gt;0),"Yes",IF(AND('BR2'!$K$2="ACTIVE",'BR2'!R64&gt;0),"Yes",IF(AND('BR1'!$K$2="ACTIVE",'BR1'!R64&gt;0),"Yes",IF(AND('ORIGINAL BUDGET'!$K$2="ACTIVE",'ORIGINAL BUDGET'!R64&gt;0),"Yes",""))))</f>
        <v/>
      </c>
      <c r="AG64" s="493"/>
      <c r="AH64" s="493" t="str">
        <f>IF(AND('BR3'!$K$2="ACTIVE",'BR3'!T64&gt;0),"Yes",IF(AND('BR2'!$K$2="ACTIVE",'BR2'!T64&gt;0),"Yes",IF(AND('BR1'!$K$2="ACTIVE",'BR1'!T64&gt;0),"Yes",IF(AND('ORIGINAL BUDGET'!$K$2="ACTIVE",'ORIGINAL BUDGET'!T64&gt;0),"Yes",""))))</f>
        <v/>
      </c>
      <c r="AI64" s="494"/>
      <c r="AJ64" s="218"/>
      <c r="AK64" s="448">
        <f t="shared" si="11"/>
        <v>0</v>
      </c>
      <c r="AL64" s="448">
        <f t="shared" si="12"/>
        <v>0</v>
      </c>
      <c r="AM64" s="448">
        <f t="shared" si="13"/>
        <v>0</v>
      </c>
      <c r="AN64" s="448">
        <f t="shared" si="14"/>
        <v>0</v>
      </c>
      <c r="AO64" s="448">
        <f t="shared" si="15"/>
        <v>0</v>
      </c>
      <c r="AP64" s="448">
        <f t="shared" si="16"/>
        <v>0</v>
      </c>
      <c r="AQ64" s="448">
        <f t="shared" si="17"/>
        <v>0</v>
      </c>
      <c r="AU64" s="219"/>
      <c r="AV64" s="219"/>
      <c r="AW64" s="219"/>
      <c r="AX64" s="219"/>
      <c r="AY64" s="1104"/>
    </row>
    <row r="65" spans="1:53" ht="23.25" hidden="1" customHeight="1">
      <c r="A65" s="124">
        <v>21</v>
      </c>
      <c r="B65" s="273">
        <f>IF($L$2="","",IF($L$2="ORIGINAL",'ORIGINAL BUDGET'!$B65,IF($L$2="BR1",'BR1'!$B65,IF($L$2="BR2",'BR2'!$B65,IF($L$2="BR3",'BR3'!$B65)))))</f>
        <v>0</v>
      </c>
      <c r="C65" s="1028">
        <f>IF($L$2="","",IF($L$2="ORIGINAL",'ORIGINAL BUDGET'!$C65,IF($L$2="BR1",'BR1'!$C65,IF($L$2="BR2",'BR2'!$C65,IF($L$2="BR3",'BR3'!$C65)))))</f>
        <v>0</v>
      </c>
      <c r="D65" s="860" t="str">
        <f t="shared" si="18"/>
        <v/>
      </c>
      <c r="E65" s="404"/>
      <c r="F65" s="589"/>
      <c r="G65" s="845" t="str">
        <f t="shared" si="19"/>
        <v/>
      </c>
      <c r="H65" s="811">
        <f t="shared" si="10"/>
        <v>0</v>
      </c>
      <c r="I65" s="840"/>
      <c r="J65" s="811">
        <f t="shared" si="20"/>
        <v>0</v>
      </c>
      <c r="K65" s="843"/>
      <c r="L65" s="811">
        <f t="shared" si="21"/>
        <v>0</v>
      </c>
      <c r="M65" s="843"/>
      <c r="N65" s="811">
        <f t="shared" si="22"/>
        <v>0</v>
      </c>
      <c r="O65" s="843"/>
      <c r="P65" s="811">
        <f t="shared" si="23"/>
        <v>0</v>
      </c>
      <c r="Q65" s="843"/>
      <c r="R65" s="811">
        <f t="shared" si="24"/>
        <v>0</v>
      </c>
      <c r="S65" s="843"/>
      <c r="T65" s="811">
        <f t="shared" si="25"/>
        <v>0</v>
      </c>
      <c r="U65" s="149"/>
      <c r="V65" s="492" t="str">
        <f>IF(AND('BR3'!$K$2="ACTIVE",'BR3'!H65&gt;0),"Yes",IF(AND('BR2'!$K$2="ACTIVE",'BR2'!H65&gt;0),"Yes",IF(AND('BR1'!$K$2="ACTIVE",'BR1'!H65&gt;0),"Yes",IF(AND('ORIGINAL BUDGET'!$K$2="ACTIVE",'ORIGINAL BUDGET'!H65&gt;0),"Yes",""))))</f>
        <v/>
      </c>
      <c r="W65" s="493"/>
      <c r="X65" s="325" t="str">
        <f>IF(AND('BR3'!$K$2="ACTIVE",'BR3'!J65&gt;0),"Yes",IF(AND('BR2'!$K$2="ACTIVE",'BR2'!J65&gt;0),"Yes",IF(AND('BR1'!$K$2="ACTIVE",'BR1'!J65&gt;0),"Yes",IF(AND('ORIGINAL BUDGET'!$K$2="ACTIVE",'ORIGINAL BUDGET'!J65&gt;0),"Yes",""))))</f>
        <v/>
      </c>
      <c r="Y65" s="493"/>
      <c r="Z65" s="325" t="str">
        <f>IF(AND('BR3'!$K$2="ACTIVE",'BR3'!L65&gt;0),"Yes",IF(AND('BR2'!$K$2="ACTIVE",'BR2'!L65&gt;0),"Yes",IF(AND('BR1'!$K$2="ACTIVE",'BR1'!L65&gt;0),"Yes",IF(AND('ORIGINAL BUDGET'!$K$2="ACTIVE",'ORIGINAL BUDGET'!L65&gt;0),"Yes",""))))</f>
        <v/>
      </c>
      <c r="AA65" s="493"/>
      <c r="AB65" s="325" t="str">
        <f>IF(AND('BR3'!$K$2="ACTIVE",'BR3'!N65&gt;0),"Yes",IF(AND('BR2'!$K$2="ACTIVE",'BR2'!N65&gt;0),"Yes",IF(AND('BR1'!$K$2="ACTIVE",'BR1'!N65&gt;0),"Yes",IF(AND('ORIGINAL BUDGET'!$K$2="ACTIVE",'ORIGINAL BUDGET'!N65&gt;0),"Yes",""))))</f>
        <v/>
      </c>
      <c r="AC65" s="493"/>
      <c r="AD65" s="325" t="str">
        <f>IF(AND('BR3'!$K$2="ACTIVE",'BR3'!P65&gt;0),"Yes",IF(AND('BR2'!$K$2="ACTIVE",'BR2'!P65&gt;0),"Yes",IF(AND('BR1'!$K$2="ACTIVE",'BR1'!P65&gt;0),"Yes",IF(AND('ORIGINAL BUDGET'!$K$2="ACTIVE",'ORIGINAL BUDGET'!P65&gt;0),"Yes",""))))</f>
        <v/>
      </c>
      <c r="AE65" s="493"/>
      <c r="AF65" s="325" t="str">
        <f>IF(AND('BR3'!$K$2="ACTIVE",'BR3'!R65&gt;0),"Yes",IF(AND('BR2'!$K$2="ACTIVE",'BR2'!R65&gt;0),"Yes",IF(AND('BR1'!$K$2="ACTIVE",'BR1'!R65&gt;0),"Yes",IF(AND('ORIGINAL BUDGET'!$K$2="ACTIVE",'ORIGINAL BUDGET'!R65&gt;0),"Yes",""))))</f>
        <v/>
      </c>
      <c r="AG65" s="493"/>
      <c r="AH65" s="493" t="str">
        <f>IF(AND('BR3'!$K$2="ACTIVE",'BR3'!T65&gt;0),"Yes",IF(AND('BR2'!$K$2="ACTIVE",'BR2'!T65&gt;0),"Yes",IF(AND('BR1'!$K$2="ACTIVE",'BR1'!T65&gt;0),"Yes",IF(AND('ORIGINAL BUDGET'!$K$2="ACTIVE",'ORIGINAL BUDGET'!T65&gt;0),"Yes",""))))</f>
        <v/>
      </c>
      <c r="AI65" s="494"/>
      <c r="AJ65" s="218"/>
      <c r="AK65" s="448">
        <f t="shared" si="11"/>
        <v>0</v>
      </c>
      <c r="AL65" s="448">
        <f t="shared" si="12"/>
        <v>0</v>
      </c>
      <c r="AM65" s="448">
        <f t="shared" si="13"/>
        <v>0</v>
      </c>
      <c r="AN65" s="448">
        <f t="shared" si="14"/>
        <v>0</v>
      </c>
      <c r="AO65" s="448">
        <f t="shared" si="15"/>
        <v>0</v>
      </c>
      <c r="AP65" s="448">
        <f t="shared" si="16"/>
        <v>0</v>
      </c>
      <c r="AQ65" s="448">
        <f t="shared" si="17"/>
        <v>0</v>
      </c>
      <c r="AU65" s="220"/>
      <c r="AV65" s="220"/>
      <c r="AW65" s="220"/>
      <c r="AX65" s="220"/>
      <c r="AY65" s="1104"/>
    </row>
    <row r="66" spans="1:53" ht="23.25" hidden="1" customHeight="1">
      <c r="A66" s="124">
        <v>22</v>
      </c>
      <c r="B66" s="273">
        <f>IF($L$2="","",IF($L$2="ORIGINAL",'ORIGINAL BUDGET'!$B66,IF($L$2="BR1",'BR1'!$B66,IF($L$2="BR2",'BR2'!$B66,IF($L$2="BR3",'BR3'!$B66)))))</f>
        <v>0</v>
      </c>
      <c r="C66" s="1028">
        <f>IF($L$2="","",IF($L$2="ORIGINAL",'ORIGINAL BUDGET'!$C66,IF($L$2="BR1",'BR1'!$C66,IF($L$2="BR2",'BR2'!$C66,IF($L$2="BR3",'BR3'!$C66)))))</f>
        <v>0</v>
      </c>
      <c r="D66" s="860" t="str">
        <f t="shared" si="18"/>
        <v/>
      </c>
      <c r="E66" s="404"/>
      <c r="F66" s="589"/>
      <c r="G66" s="845" t="str">
        <f t="shared" si="19"/>
        <v/>
      </c>
      <c r="H66" s="811">
        <f t="shared" si="10"/>
        <v>0</v>
      </c>
      <c r="I66" s="840"/>
      <c r="J66" s="811">
        <f t="shared" si="20"/>
        <v>0</v>
      </c>
      <c r="K66" s="843"/>
      <c r="L66" s="811">
        <f t="shared" si="21"/>
        <v>0</v>
      </c>
      <c r="M66" s="843"/>
      <c r="N66" s="811">
        <f t="shared" si="22"/>
        <v>0</v>
      </c>
      <c r="O66" s="843"/>
      <c r="P66" s="811">
        <f t="shared" ref="P66:P71" si="26">F66*O66</f>
        <v>0</v>
      </c>
      <c r="Q66" s="843"/>
      <c r="R66" s="811">
        <f t="shared" ref="R66:R71" si="27">F66*Q66</f>
        <v>0</v>
      </c>
      <c r="S66" s="843"/>
      <c r="T66" s="811">
        <f t="shared" ref="T66:T71" si="28">F66*S66</f>
        <v>0</v>
      </c>
      <c r="U66" s="149"/>
      <c r="V66" s="492" t="str">
        <f>IF(AND('BR3'!$K$2="ACTIVE",'BR3'!H66&gt;0),"Yes",IF(AND('BR2'!$K$2="ACTIVE",'BR2'!H66&gt;0),"Yes",IF(AND('BR1'!$K$2="ACTIVE",'BR1'!H66&gt;0),"Yes",IF(AND('ORIGINAL BUDGET'!$K$2="ACTIVE",'ORIGINAL BUDGET'!H66&gt;0),"Yes",""))))</f>
        <v/>
      </c>
      <c r="W66" s="493"/>
      <c r="X66" s="325" t="str">
        <f>IF(AND('BR3'!$K$2="ACTIVE",'BR3'!J66&gt;0),"Yes",IF(AND('BR2'!$K$2="ACTIVE",'BR2'!J66&gt;0),"Yes",IF(AND('BR1'!$K$2="ACTIVE",'BR1'!J66&gt;0),"Yes",IF(AND('ORIGINAL BUDGET'!$K$2="ACTIVE",'ORIGINAL BUDGET'!J66&gt;0),"Yes",""))))</f>
        <v/>
      </c>
      <c r="Y66" s="493"/>
      <c r="Z66" s="325" t="str">
        <f>IF(AND('BR3'!$K$2="ACTIVE",'BR3'!L66&gt;0),"Yes",IF(AND('BR2'!$K$2="ACTIVE",'BR2'!L66&gt;0),"Yes",IF(AND('BR1'!$K$2="ACTIVE",'BR1'!L66&gt;0),"Yes",IF(AND('ORIGINAL BUDGET'!$K$2="ACTIVE",'ORIGINAL BUDGET'!L66&gt;0),"Yes",""))))</f>
        <v/>
      </c>
      <c r="AA66" s="493"/>
      <c r="AB66" s="325" t="str">
        <f>IF(AND('BR3'!$K$2="ACTIVE",'BR3'!N66&gt;0),"Yes",IF(AND('BR2'!$K$2="ACTIVE",'BR2'!N66&gt;0),"Yes",IF(AND('BR1'!$K$2="ACTIVE",'BR1'!N66&gt;0),"Yes",IF(AND('ORIGINAL BUDGET'!$K$2="ACTIVE",'ORIGINAL BUDGET'!N66&gt;0),"Yes",""))))</f>
        <v/>
      </c>
      <c r="AC66" s="493"/>
      <c r="AD66" s="325" t="str">
        <f>IF(AND('BR3'!$K$2="ACTIVE",'BR3'!P66&gt;0),"Yes",IF(AND('BR2'!$K$2="ACTIVE",'BR2'!P66&gt;0),"Yes",IF(AND('BR1'!$K$2="ACTIVE",'BR1'!P66&gt;0),"Yes",IF(AND('ORIGINAL BUDGET'!$K$2="ACTIVE",'ORIGINAL BUDGET'!P66&gt;0),"Yes",""))))</f>
        <v/>
      </c>
      <c r="AE66" s="493"/>
      <c r="AF66" s="325" t="str">
        <f>IF(AND('BR3'!$K$2="ACTIVE",'BR3'!R66&gt;0),"Yes",IF(AND('BR2'!$K$2="ACTIVE",'BR2'!R66&gt;0),"Yes",IF(AND('BR1'!$K$2="ACTIVE",'BR1'!R66&gt;0),"Yes",IF(AND('ORIGINAL BUDGET'!$K$2="ACTIVE",'ORIGINAL BUDGET'!R66&gt;0),"Yes",""))))</f>
        <v/>
      </c>
      <c r="AG66" s="493"/>
      <c r="AH66" s="493" t="str">
        <f>IF(AND('BR3'!$K$2="ACTIVE",'BR3'!T66&gt;0),"Yes",IF(AND('BR2'!$K$2="ACTIVE",'BR2'!T66&gt;0),"Yes",IF(AND('BR1'!$K$2="ACTIVE",'BR1'!T66&gt;0),"Yes",IF(AND('ORIGINAL BUDGET'!$K$2="ACTIVE",'ORIGINAL BUDGET'!T66&gt;0),"Yes",""))))</f>
        <v/>
      </c>
      <c r="AI66" s="494"/>
      <c r="AJ66" s="218"/>
      <c r="AK66" s="448">
        <f t="shared" si="11"/>
        <v>0</v>
      </c>
      <c r="AL66" s="448">
        <f t="shared" si="12"/>
        <v>0</v>
      </c>
      <c r="AM66" s="448">
        <f t="shared" si="13"/>
        <v>0</v>
      </c>
      <c r="AN66" s="448">
        <f t="shared" si="14"/>
        <v>0</v>
      </c>
      <c r="AO66" s="448">
        <f t="shared" si="15"/>
        <v>0</v>
      </c>
      <c r="AP66" s="448">
        <f t="shared" si="16"/>
        <v>0</v>
      </c>
      <c r="AQ66" s="448">
        <f t="shared" si="17"/>
        <v>0</v>
      </c>
      <c r="AU66" s="220"/>
      <c r="AV66" s="220"/>
      <c r="AW66" s="220"/>
      <c r="AX66" s="220"/>
      <c r="AY66" s="1104"/>
    </row>
    <row r="67" spans="1:53" ht="23.25" hidden="1" customHeight="1">
      <c r="A67" s="124">
        <v>23</v>
      </c>
      <c r="B67" s="273">
        <f>IF($L$2="","",IF($L$2="ORIGINAL",'ORIGINAL BUDGET'!$B67,IF($L$2="BR1",'BR1'!$B67,IF($L$2="BR2",'BR2'!$B67,IF($L$2="BR3",'BR3'!$B67)))))</f>
        <v>0</v>
      </c>
      <c r="C67" s="1028">
        <f>IF($L$2="","",IF($L$2="ORIGINAL",'ORIGINAL BUDGET'!$C67,IF($L$2="BR1",'BR1'!$C67,IF($L$2="BR2",'BR2'!$C67,IF($L$2="BR3",'BR3'!$C67)))))</f>
        <v>0</v>
      </c>
      <c r="D67" s="860" t="str">
        <f t="shared" si="18"/>
        <v/>
      </c>
      <c r="E67" s="404"/>
      <c r="F67" s="589"/>
      <c r="G67" s="845" t="str">
        <f t="shared" si="19"/>
        <v/>
      </c>
      <c r="H67" s="811">
        <f t="shared" si="10"/>
        <v>0</v>
      </c>
      <c r="I67" s="840"/>
      <c r="J67" s="811">
        <f t="shared" si="20"/>
        <v>0</v>
      </c>
      <c r="K67" s="843"/>
      <c r="L67" s="811">
        <f t="shared" si="21"/>
        <v>0</v>
      </c>
      <c r="M67" s="843"/>
      <c r="N67" s="811">
        <f t="shared" si="22"/>
        <v>0</v>
      </c>
      <c r="O67" s="843"/>
      <c r="P67" s="811">
        <f t="shared" si="26"/>
        <v>0</v>
      </c>
      <c r="Q67" s="843"/>
      <c r="R67" s="811">
        <f t="shared" si="27"/>
        <v>0</v>
      </c>
      <c r="S67" s="843"/>
      <c r="T67" s="811">
        <f t="shared" si="28"/>
        <v>0</v>
      </c>
      <c r="U67" s="149"/>
      <c r="V67" s="492" t="str">
        <f>IF(AND('BR3'!$K$2="ACTIVE",'BR3'!H67&gt;0),"Yes",IF(AND('BR2'!$K$2="ACTIVE",'BR2'!H67&gt;0),"Yes",IF(AND('BR1'!$K$2="ACTIVE",'BR1'!H67&gt;0),"Yes",IF(AND('ORIGINAL BUDGET'!$K$2="ACTIVE",'ORIGINAL BUDGET'!H67&gt;0),"Yes",""))))</f>
        <v/>
      </c>
      <c r="W67" s="493"/>
      <c r="X67" s="325" t="str">
        <f>IF(AND('BR3'!$K$2="ACTIVE",'BR3'!J67&gt;0),"Yes",IF(AND('BR2'!$K$2="ACTIVE",'BR2'!J67&gt;0),"Yes",IF(AND('BR1'!$K$2="ACTIVE",'BR1'!J67&gt;0),"Yes",IF(AND('ORIGINAL BUDGET'!$K$2="ACTIVE",'ORIGINAL BUDGET'!J67&gt;0),"Yes",""))))</f>
        <v/>
      </c>
      <c r="Y67" s="493"/>
      <c r="Z67" s="325" t="str">
        <f>IF(AND('BR3'!$K$2="ACTIVE",'BR3'!L67&gt;0),"Yes",IF(AND('BR2'!$K$2="ACTIVE",'BR2'!L67&gt;0),"Yes",IF(AND('BR1'!$K$2="ACTIVE",'BR1'!L67&gt;0),"Yes",IF(AND('ORIGINAL BUDGET'!$K$2="ACTIVE",'ORIGINAL BUDGET'!L67&gt;0),"Yes",""))))</f>
        <v/>
      </c>
      <c r="AA67" s="493"/>
      <c r="AB67" s="325" t="str">
        <f>IF(AND('BR3'!$K$2="ACTIVE",'BR3'!N67&gt;0),"Yes",IF(AND('BR2'!$K$2="ACTIVE",'BR2'!N67&gt;0),"Yes",IF(AND('BR1'!$K$2="ACTIVE",'BR1'!N67&gt;0),"Yes",IF(AND('ORIGINAL BUDGET'!$K$2="ACTIVE",'ORIGINAL BUDGET'!N67&gt;0),"Yes",""))))</f>
        <v/>
      </c>
      <c r="AC67" s="493"/>
      <c r="AD67" s="325" t="str">
        <f>IF(AND('BR3'!$K$2="ACTIVE",'BR3'!P67&gt;0),"Yes",IF(AND('BR2'!$K$2="ACTIVE",'BR2'!P67&gt;0),"Yes",IF(AND('BR1'!$K$2="ACTIVE",'BR1'!P67&gt;0),"Yes",IF(AND('ORIGINAL BUDGET'!$K$2="ACTIVE",'ORIGINAL BUDGET'!P67&gt;0),"Yes",""))))</f>
        <v/>
      </c>
      <c r="AE67" s="493"/>
      <c r="AF67" s="325" t="str">
        <f>IF(AND('BR3'!$K$2="ACTIVE",'BR3'!R67&gt;0),"Yes",IF(AND('BR2'!$K$2="ACTIVE",'BR2'!R67&gt;0),"Yes",IF(AND('BR1'!$K$2="ACTIVE",'BR1'!R67&gt;0),"Yes",IF(AND('ORIGINAL BUDGET'!$K$2="ACTIVE",'ORIGINAL BUDGET'!R67&gt;0),"Yes",""))))</f>
        <v/>
      </c>
      <c r="AG67" s="493"/>
      <c r="AH67" s="493" t="str">
        <f>IF(AND('BR3'!$K$2="ACTIVE",'BR3'!T67&gt;0),"Yes",IF(AND('BR2'!$K$2="ACTIVE",'BR2'!T67&gt;0),"Yes",IF(AND('BR1'!$K$2="ACTIVE",'BR1'!T67&gt;0),"Yes",IF(AND('ORIGINAL BUDGET'!$K$2="ACTIVE",'ORIGINAL BUDGET'!T67&gt;0),"Yes",""))))</f>
        <v/>
      </c>
      <c r="AI67" s="494"/>
      <c r="AJ67" s="218"/>
      <c r="AK67" s="448">
        <f t="shared" si="11"/>
        <v>0</v>
      </c>
      <c r="AL67" s="448">
        <f t="shared" si="12"/>
        <v>0</v>
      </c>
      <c r="AM67" s="448">
        <f t="shared" si="13"/>
        <v>0</v>
      </c>
      <c r="AN67" s="448">
        <f t="shared" si="14"/>
        <v>0</v>
      </c>
      <c r="AO67" s="448">
        <f t="shared" si="15"/>
        <v>0</v>
      </c>
      <c r="AP67" s="448">
        <f t="shared" si="16"/>
        <v>0</v>
      </c>
      <c r="AQ67" s="448">
        <f t="shared" si="17"/>
        <v>0</v>
      </c>
      <c r="AU67" s="220"/>
      <c r="AV67" s="220"/>
      <c r="AW67" s="220"/>
      <c r="AX67" s="220"/>
      <c r="AY67" s="1104"/>
    </row>
    <row r="68" spans="1:53" ht="23.25" hidden="1" customHeight="1">
      <c r="A68" s="124">
        <v>24</v>
      </c>
      <c r="B68" s="273">
        <f>IF($L$2="","",IF($L$2="ORIGINAL",'ORIGINAL BUDGET'!$B68,IF($L$2="BR1",'BR1'!$B68,IF($L$2="BR2",'BR2'!$B68,IF($L$2="BR3",'BR3'!$B68)))))</f>
        <v>0</v>
      </c>
      <c r="C68" s="1028">
        <f>IF($L$2="","",IF($L$2="ORIGINAL",'ORIGINAL BUDGET'!$C68,IF($L$2="BR1",'BR1'!$C68,IF($L$2="BR2",'BR2'!$C68,IF($L$2="BR3",'BR3'!$C68)))))</f>
        <v>0</v>
      </c>
      <c r="D68" s="860" t="str">
        <f t="shared" si="18"/>
        <v/>
      </c>
      <c r="E68" s="404"/>
      <c r="F68" s="589"/>
      <c r="G68" s="845" t="str">
        <f t="shared" si="19"/>
        <v/>
      </c>
      <c r="H68" s="811">
        <f t="shared" si="10"/>
        <v>0</v>
      </c>
      <c r="I68" s="840"/>
      <c r="J68" s="811">
        <f t="shared" si="20"/>
        <v>0</v>
      </c>
      <c r="K68" s="843"/>
      <c r="L68" s="811">
        <f t="shared" si="21"/>
        <v>0</v>
      </c>
      <c r="M68" s="843"/>
      <c r="N68" s="811">
        <f t="shared" si="22"/>
        <v>0</v>
      </c>
      <c r="O68" s="843"/>
      <c r="P68" s="811">
        <f t="shared" si="26"/>
        <v>0</v>
      </c>
      <c r="Q68" s="843"/>
      <c r="R68" s="811">
        <f t="shared" si="27"/>
        <v>0</v>
      </c>
      <c r="S68" s="843"/>
      <c r="T68" s="811">
        <f t="shared" si="28"/>
        <v>0</v>
      </c>
      <c r="U68" s="149"/>
      <c r="V68" s="492" t="str">
        <f>IF(AND('BR3'!$K$2="ACTIVE",'BR3'!H68&gt;0),"Yes",IF(AND('BR2'!$K$2="ACTIVE",'BR2'!H68&gt;0),"Yes",IF(AND('BR1'!$K$2="ACTIVE",'BR1'!H68&gt;0),"Yes",IF(AND('ORIGINAL BUDGET'!$K$2="ACTIVE",'ORIGINAL BUDGET'!H68&gt;0),"Yes",""))))</f>
        <v/>
      </c>
      <c r="W68" s="493"/>
      <c r="X68" s="325" t="str">
        <f>IF(AND('BR3'!$K$2="ACTIVE",'BR3'!J68&gt;0),"Yes",IF(AND('BR2'!$K$2="ACTIVE",'BR2'!J68&gt;0),"Yes",IF(AND('BR1'!$K$2="ACTIVE",'BR1'!J68&gt;0),"Yes",IF(AND('ORIGINAL BUDGET'!$K$2="ACTIVE",'ORIGINAL BUDGET'!J68&gt;0),"Yes",""))))</f>
        <v/>
      </c>
      <c r="Y68" s="493"/>
      <c r="Z68" s="325" t="str">
        <f>IF(AND('BR3'!$K$2="ACTIVE",'BR3'!L68&gt;0),"Yes",IF(AND('BR2'!$K$2="ACTIVE",'BR2'!L68&gt;0),"Yes",IF(AND('BR1'!$K$2="ACTIVE",'BR1'!L68&gt;0),"Yes",IF(AND('ORIGINAL BUDGET'!$K$2="ACTIVE",'ORIGINAL BUDGET'!L68&gt;0),"Yes",""))))</f>
        <v/>
      </c>
      <c r="AA68" s="493"/>
      <c r="AB68" s="325" t="str">
        <f>IF(AND('BR3'!$K$2="ACTIVE",'BR3'!N68&gt;0),"Yes",IF(AND('BR2'!$K$2="ACTIVE",'BR2'!N68&gt;0),"Yes",IF(AND('BR1'!$K$2="ACTIVE",'BR1'!N68&gt;0),"Yes",IF(AND('ORIGINAL BUDGET'!$K$2="ACTIVE",'ORIGINAL BUDGET'!N68&gt;0),"Yes",""))))</f>
        <v/>
      </c>
      <c r="AC68" s="493"/>
      <c r="AD68" s="325" t="str">
        <f>IF(AND('BR3'!$K$2="ACTIVE",'BR3'!P68&gt;0),"Yes",IF(AND('BR2'!$K$2="ACTIVE",'BR2'!P68&gt;0),"Yes",IF(AND('BR1'!$K$2="ACTIVE",'BR1'!P68&gt;0),"Yes",IF(AND('ORIGINAL BUDGET'!$K$2="ACTIVE",'ORIGINAL BUDGET'!P68&gt;0),"Yes",""))))</f>
        <v/>
      </c>
      <c r="AE68" s="493"/>
      <c r="AF68" s="325" t="str">
        <f>IF(AND('BR3'!$K$2="ACTIVE",'BR3'!R68&gt;0),"Yes",IF(AND('BR2'!$K$2="ACTIVE",'BR2'!R68&gt;0),"Yes",IF(AND('BR1'!$K$2="ACTIVE",'BR1'!R68&gt;0),"Yes",IF(AND('ORIGINAL BUDGET'!$K$2="ACTIVE",'ORIGINAL BUDGET'!R68&gt;0),"Yes",""))))</f>
        <v/>
      </c>
      <c r="AG68" s="493"/>
      <c r="AH68" s="493" t="str">
        <f>IF(AND('BR3'!$K$2="ACTIVE",'BR3'!T68&gt;0),"Yes",IF(AND('BR2'!$K$2="ACTIVE",'BR2'!T68&gt;0),"Yes",IF(AND('BR1'!$K$2="ACTIVE",'BR1'!T68&gt;0),"Yes",IF(AND('ORIGINAL BUDGET'!$K$2="ACTIVE",'ORIGINAL BUDGET'!T68&gt;0),"Yes",""))))</f>
        <v/>
      </c>
      <c r="AI68" s="494"/>
      <c r="AJ68" s="218"/>
      <c r="AK68" s="448">
        <f t="shared" si="11"/>
        <v>0</v>
      </c>
      <c r="AL68" s="448">
        <f t="shared" si="12"/>
        <v>0</v>
      </c>
      <c r="AM68" s="448">
        <f t="shared" si="13"/>
        <v>0</v>
      </c>
      <c r="AN68" s="448">
        <f t="shared" si="14"/>
        <v>0</v>
      </c>
      <c r="AO68" s="448">
        <f t="shared" si="15"/>
        <v>0</v>
      </c>
      <c r="AP68" s="448">
        <f t="shared" si="16"/>
        <v>0</v>
      </c>
      <c r="AQ68" s="448">
        <f t="shared" si="17"/>
        <v>0</v>
      </c>
      <c r="AU68" s="220"/>
      <c r="AV68" s="220"/>
      <c r="AW68" s="220"/>
      <c r="AX68" s="220"/>
      <c r="AY68" s="1104"/>
    </row>
    <row r="69" spans="1:53" s="2" customFormat="1" ht="23.25" hidden="1" customHeight="1">
      <c r="A69" s="124">
        <v>25</v>
      </c>
      <c r="B69" s="949">
        <f>IF($L$2="","",IF($L$2="ORIGINAL",'ORIGINAL BUDGET'!$B69,IF($L$2="BR1",'BR1'!$B69,IF($L$2="BR2",'BR2'!$B69,IF($L$2="BR3",'BR3'!$B69)))))</f>
        <v>0</v>
      </c>
      <c r="C69" s="1026">
        <f>IF($L$2="","",IF($L$2="ORIGINAL",'ORIGINAL BUDGET'!$C69,IF($L$2="BR1",'BR1'!$C69,IF($L$2="BR2",'BR2'!$C69,IF($L$2="BR3",'BR3'!$C69)))))</f>
        <v>0</v>
      </c>
      <c r="D69" s="1046" t="str">
        <f t="shared" si="18"/>
        <v/>
      </c>
      <c r="E69" s="1047"/>
      <c r="F69" s="1048"/>
      <c r="G69" s="1045" t="str">
        <f t="shared" si="19"/>
        <v/>
      </c>
      <c r="H69" s="811">
        <f t="shared" si="10"/>
        <v>0</v>
      </c>
      <c r="I69" s="1049"/>
      <c r="J69" s="811">
        <f t="shared" si="20"/>
        <v>0</v>
      </c>
      <c r="K69" s="1050"/>
      <c r="L69" s="811">
        <f t="shared" si="21"/>
        <v>0</v>
      </c>
      <c r="M69" s="1050"/>
      <c r="N69" s="811">
        <f t="shared" si="22"/>
        <v>0</v>
      </c>
      <c r="O69" s="843"/>
      <c r="P69" s="811">
        <f t="shared" si="26"/>
        <v>0</v>
      </c>
      <c r="Q69" s="843"/>
      <c r="R69" s="811">
        <f t="shared" si="27"/>
        <v>0</v>
      </c>
      <c r="S69" s="843"/>
      <c r="T69" s="811">
        <f t="shared" si="28"/>
        <v>0</v>
      </c>
      <c r="U69" s="149"/>
      <c r="V69" s="492" t="str">
        <f>IF(AND('BR3'!$K$2="ACTIVE",'BR3'!H69&gt;0),"Yes",IF(AND('BR2'!$K$2="ACTIVE",'BR2'!H69&gt;0),"Yes",IF(AND('BR1'!$K$2="ACTIVE",'BR1'!H69&gt;0),"Yes",IF(AND('ORIGINAL BUDGET'!$K$2="ACTIVE",'ORIGINAL BUDGET'!H69&gt;0),"Yes",""))))</f>
        <v/>
      </c>
      <c r="W69" s="493"/>
      <c r="X69" s="325" t="str">
        <f>IF(AND('BR3'!$K$2="ACTIVE",'BR3'!J69&gt;0),"Yes",IF(AND('BR2'!$K$2="ACTIVE",'BR2'!J69&gt;0),"Yes",IF(AND('BR1'!$K$2="ACTIVE",'BR1'!J69&gt;0),"Yes",IF(AND('ORIGINAL BUDGET'!$K$2="ACTIVE",'ORIGINAL BUDGET'!J69&gt;0),"Yes",""))))</f>
        <v/>
      </c>
      <c r="Y69" s="493"/>
      <c r="Z69" s="325" t="str">
        <f>IF(AND('BR3'!$K$2="ACTIVE",'BR3'!L69&gt;0),"Yes",IF(AND('BR2'!$K$2="ACTIVE",'BR2'!L69&gt;0),"Yes",IF(AND('BR1'!$K$2="ACTIVE",'BR1'!L69&gt;0),"Yes",IF(AND('ORIGINAL BUDGET'!$K$2="ACTIVE",'ORIGINAL BUDGET'!L69&gt;0),"Yes",""))))</f>
        <v/>
      </c>
      <c r="AA69" s="493"/>
      <c r="AB69" s="325" t="str">
        <f>IF(AND('BR3'!$K$2="ACTIVE",'BR3'!N69&gt;0),"Yes",IF(AND('BR2'!$K$2="ACTIVE",'BR2'!N69&gt;0),"Yes",IF(AND('BR1'!$K$2="ACTIVE",'BR1'!N69&gt;0),"Yes",IF(AND('ORIGINAL BUDGET'!$K$2="ACTIVE",'ORIGINAL BUDGET'!N69&gt;0),"Yes",""))))</f>
        <v/>
      </c>
      <c r="AC69" s="493"/>
      <c r="AD69" s="325" t="str">
        <f>IF(AND('BR3'!$K$2="ACTIVE",'BR3'!P69&gt;0),"Yes",IF(AND('BR2'!$K$2="ACTIVE",'BR2'!P69&gt;0),"Yes",IF(AND('BR1'!$K$2="ACTIVE",'BR1'!P69&gt;0),"Yes",IF(AND('ORIGINAL BUDGET'!$K$2="ACTIVE",'ORIGINAL BUDGET'!P69&gt;0),"Yes",""))))</f>
        <v/>
      </c>
      <c r="AE69" s="493"/>
      <c r="AF69" s="325" t="str">
        <f>IF(AND('BR3'!$K$2="ACTIVE",'BR3'!R69&gt;0),"Yes",IF(AND('BR2'!$K$2="ACTIVE",'BR2'!R69&gt;0),"Yes",IF(AND('BR1'!$K$2="ACTIVE",'BR1'!R69&gt;0),"Yes",IF(AND('ORIGINAL BUDGET'!$K$2="ACTIVE",'ORIGINAL BUDGET'!R69&gt;0),"Yes",""))))</f>
        <v/>
      </c>
      <c r="AG69" s="493"/>
      <c r="AH69" s="493" t="str">
        <f>IF(AND('BR3'!$K$2="ACTIVE",'BR3'!T69&gt;0),"Yes",IF(AND('BR2'!$K$2="ACTIVE",'BR2'!T69&gt;0),"Yes",IF(AND('BR1'!$K$2="ACTIVE",'BR1'!T69&gt;0),"Yes",IF(AND('ORIGINAL BUDGET'!$K$2="ACTIVE",'ORIGINAL BUDGET'!T69&gt;0),"Yes",""))))</f>
        <v/>
      </c>
      <c r="AI69" s="494"/>
      <c r="AJ69" s="503"/>
      <c r="AK69" s="1042">
        <f t="shared" si="11"/>
        <v>0</v>
      </c>
      <c r="AL69" s="1042">
        <f t="shared" si="12"/>
        <v>0</v>
      </c>
      <c r="AM69" s="1042">
        <f t="shared" si="13"/>
        <v>0</v>
      </c>
      <c r="AN69" s="1042">
        <f t="shared" si="14"/>
        <v>0</v>
      </c>
      <c r="AO69" s="1042">
        <f t="shared" si="15"/>
        <v>0</v>
      </c>
      <c r="AP69" s="1042">
        <f t="shared" si="16"/>
        <v>0</v>
      </c>
      <c r="AQ69" s="1042">
        <f t="shared" si="17"/>
        <v>0</v>
      </c>
      <c r="AS69" s="169"/>
      <c r="AT69" s="169"/>
      <c r="AU69" s="219"/>
      <c r="AV69" s="219"/>
      <c r="AW69" s="219"/>
      <c r="AX69" s="219"/>
      <c r="AY69" s="1104"/>
      <c r="AZ69" s="169"/>
      <c r="BA69" s="169"/>
    </row>
    <row r="70" spans="1:53" ht="23.25" hidden="1" customHeight="1">
      <c r="A70" s="124">
        <v>26</v>
      </c>
      <c r="B70" s="1020">
        <f>IF($L$2="","",IF($L$2="ORIGINAL",'ORIGINAL BUDGET'!$B70,IF($L$2="BR1",'BR1'!$B70,IF($L$2="BR2",'BR2'!$B70,IF($L$2="BR3",'BR3'!$B70)))))</f>
        <v>0</v>
      </c>
      <c r="C70" s="1029">
        <f>IF($L$2="","",IF($L$2="ORIGINAL",'ORIGINAL BUDGET'!$C70,IF($L$2="BR1",'BR1'!$C70,IF($L$2="BR2",'BR2'!$C70,IF($L$2="BR3",'BR3'!$C70)))))</f>
        <v>0</v>
      </c>
      <c r="D70" s="1023" t="str">
        <f t="shared" si="18"/>
        <v/>
      </c>
      <c r="E70" s="1024"/>
      <c r="F70" s="589"/>
      <c r="G70" s="1022" t="str">
        <f t="shared" si="19"/>
        <v/>
      </c>
      <c r="H70" s="811">
        <f t="shared" si="10"/>
        <v>0</v>
      </c>
      <c r="I70" s="1025"/>
      <c r="J70" s="811">
        <f t="shared" si="20"/>
        <v>0</v>
      </c>
      <c r="K70" s="858"/>
      <c r="L70" s="811">
        <f t="shared" si="21"/>
        <v>0</v>
      </c>
      <c r="M70" s="858"/>
      <c r="N70" s="811">
        <f t="shared" si="22"/>
        <v>0</v>
      </c>
      <c r="O70" s="843"/>
      <c r="P70" s="811">
        <f t="shared" si="26"/>
        <v>0</v>
      </c>
      <c r="Q70" s="843"/>
      <c r="R70" s="811">
        <f t="shared" si="27"/>
        <v>0</v>
      </c>
      <c r="S70" s="843"/>
      <c r="T70" s="811">
        <f t="shared" si="28"/>
        <v>0</v>
      </c>
      <c r="U70" s="149"/>
      <c r="V70" s="492" t="str">
        <f>IF(AND('BR3'!$K$2="ACTIVE",'BR3'!H70&gt;0),"Yes",IF(AND('BR2'!$K$2="ACTIVE",'BR2'!H70&gt;0),"Yes",IF(AND('BR1'!$K$2="ACTIVE",'BR1'!H70&gt;0),"Yes",IF(AND('ORIGINAL BUDGET'!$K$2="ACTIVE",'ORIGINAL BUDGET'!H70&gt;0),"Yes",""))))</f>
        <v/>
      </c>
      <c r="W70" s="493"/>
      <c r="X70" s="325" t="str">
        <f>IF(AND('BR3'!$K$2="ACTIVE",'BR3'!J70&gt;0),"Yes",IF(AND('BR2'!$K$2="ACTIVE",'BR2'!J70&gt;0),"Yes",IF(AND('BR1'!$K$2="ACTIVE",'BR1'!J70&gt;0),"Yes",IF(AND('ORIGINAL BUDGET'!$K$2="ACTIVE",'ORIGINAL BUDGET'!J70&gt;0),"Yes",""))))</f>
        <v/>
      </c>
      <c r="Y70" s="493"/>
      <c r="Z70" s="325" t="str">
        <f>IF(AND('BR3'!$K$2="ACTIVE",'BR3'!L70&gt;0),"Yes",IF(AND('BR2'!$K$2="ACTIVE",'BR2'!L70&gt;0),"Yes",IF(AND('BR1'!$K$2="ACTIVE",'BR1'!L70&gt;0),"Yes",IF(AND('ORIGINAL BUDGET'!$K$2="ACTIVE",'ORIGINAL BUDGET'!L70&gt;0),"Yes",""))))</f>
        <v/>
      </c>
      <c r="AA70" s="493"/>
      <c r="AB70" s="325" t="str">
        <f>IF(AND('BR3'!$K$2="ACTIVE",'BR3'!N70&gt;0),"Yes",IF(AND('BR2'!$K$2="ACTIVE",'BR2'!N70&gt;0),"Yes",IF(AND('BR1'!$K$2="ACTIVE",'BR1'!N70&gt;0),"Yes",IF(AND('ORIGINAL BUDGET'!$K$2="ACTIVE",'ORIGINAL BUDGET'!N70&gt;0),"Yes",""))))</f>
        <v/>
      </c>
      <c r="AC70" s="493"/>
      <c r="AD70" s="325" t="str">
        <f>IF(AND('BR3'!$K$2="ACTIVE",'BR3'!P70&gt;0),"Yes",IF(AND('BR2'!$K$2="ACTIVE",'BR2'!P70&gt;0),"Yes",IF(AND('BR1'!$K$2="ACTIVE",'BR1'!P70&gt;0),"Yes",IF(AND('ORIGINAL BUDGET'!$K$2="ACTIVE",'ORIGINAL BUDGET'!P70&gt;0),"Yes",""))))</f>
        <v/>
      </c>
      <c r="AE70" s="493"/>
      <c r="AF70" s="325" t="str">
        <f>IF(AND('BR3'!$K$2="ACTIVE",'BR3'!R70&gt;0),"Yes",IF(AND('BR2'!$K$2="ACTIVE",'BR2'!R70&gt;0),"Yes",IF(AND('BR1'!$K$2="ACTIVE",'BR1'!R70&gt;0),"Yes",IF(AND('ORIGINAL BUDGET'!$K$2="ACTIVE",'ORIGINAL BUDGET'!R70&gt;0),"Yes",""))))</f>
        <v/>
      </c>
      <c r="AG70" s="493"/>
      <c r="AH70" s="493" t="str">
        <f>IF(AND('BR3'!$K$2="ACTIVE",'BR3'!T70&gt;0),"Yes",IF(AND('BR2'!$K$2="ACTIVE",'BR2'!T70&gt;0),"Yes",IF(AND('BR1'!$K$2="ACTIVE",'BR1'!T70&gt;0),"Yes",IF(AND('ORIGINAL BUDGET'!$K$2="ACTIVE",'ORIGINAL BUDGET'!T70&gt;0),"Yes",""))))</f>
        <v/>
      </c>
      <c r="AI70" s="494"/>
      <c r="AJ70" s="218"/>
      <c r="AK70" s="1037">
        <f t="shared" si="11"/>
        <v>0</v>
      </c>
      <c r="AL70" s="1037">
        <f t="shared" si="12"/>
        <v>0</v>
      </c>
      <c r="AM70" s="1037">
        <f t="shared" si="13"/>
        <v>0</v>
      </c>
      <c r="AN70" s="1037">
        <f t="shared" si="14"/>
        <v>0</v>
      </c>
      <c r="AO70" s="1037">
        <f t="shared" si="15"/>
        <v>0</v>
      </c>
      <c r="AP70" s="1037">
        <f t="shared" si="16"/>
        <v>0</v>
      </c>
      <c r="AQ70" s="1037">
        <f t="shared" si="17"/>
        <v>0</v>
      </c>
      <c r="AU70" s="220"/>
      <c r="AV70" s="220"/>
      <c r="AW70" s="220"/>
      <c r="AX70" s="220"/>
      <c r="AY70" s="1104"/>
    </row>
    <row r="71" spans="1:53" ht="23.25" hidden="1" customHeight="1">
      <c r="A71" s="124">
        <v>27</v>
      </c>
      <c r="B71" s="273">
        <f>IF($L$2="","",IF($L$2="ORIGINAL",'ORIGINAL BUDGET'!$B71,IF($L$2="BR1",'BR1'!$B71,IF($L$2="BR2",'BR2'!$B71,IF($L$2="BR3",'BR3'!$B71)))))</f>
        <v>0</v>
      </c>
      <c r="C71" s="1028">
        <f>IF($L$2="","",IF($L$2="ORIGINAL",'ORIGINAL BUDGET'!$C71,IF($L$2="BR1",'BR1'!$C71,IF($L$2="BR2",'BR2'!$C71,IF($L$2="BR3",'BR3'!$C71)))))</f>
        <v>0</v>
      </c>
      <c r="D71" s="860" t="str">
        <f t="shared" si="18"/>
        <v/>
      </c>
      <c r="E71" s="404"/>
      <c r="F71" s="589"/>
      <c r="G71" s="845" t="str">
        <f t="shared" si="19"/>
        <v/>
      </c>
      <c r="H71" s="811">
        <f t="shared" si="10"/>
        <v>0</v>
      </c>
      <c r="I71" s="840"/>
      <c r="J71" s="811">
        <f t="shared" si="20"/>
        <v>0</v>
      </c>
      <c r="K71" s="843"/>
      <c r="L71" s="811">
        <f t="shared" si="21"/>
        <v>0</v>
      </c>
      <c r="M71" s="843"/>
      <c r="N71" s="811">
        <f t="shared" si="22"/>
        <v>0</v>
      </c>
      <c r="O71" s="843"/>
      <c r="P71" s="811">
        <f t="shared" si="26"/>
        <v>0</v>
      </c>
      <c r="Q71" s="843"/>
      <c r="R71" s="811">
        <f t="shared" si="27"/>
        <v>0</v>
      </c>
      <c r="S71" s="843"/>
      <c r="T71" s="811">
        <f t="shared" si="28"/>
        <v>0</v>
      </c>
      <c r="U71" s="149"/>
      <c r="V71" s="492" t="str">
        <f>IF(AND('BR3'!$K$2="ACTIVE",'BR3'!H71&gt;0),"Yes",IF(AND('BR2'!$K$2="ACTIVE",'BR2'!H71&gt;0),"Yes",IF(AND('BR1'!$K$2="ACTIVE",'BR1'!H71&gt;0),"Yes",IF(AND('ORIGINAL BUDGET'!$K$2="ACTIVE",'ORIGINAL BUDGET'!H71&gt;0),"Yes",""))))</f>
        <v/>
      </c>
      <c r="W71" s="493"/>
      <c r="X71" s="325" t="str">
        <f>IF(AND('BR3'!$K$2="ACTIVE",'BR3'!J71&gt;0),"Yes",IF(AND('BR2'!$K$2="ACTIVE",'BR2'!J71&gt;0),"Yes",IF(AND('BR1'!$K$2="ACTIVE",'BR1'!J71&gt;0),"Yes",IF(AND('ORIGINAL BUDGET'!$K$2="ACTIVE",'ORIGINAL BUDGET'!J71&gt;0),"Yes",""))))</f>
        <v/>
      </c>
      <c r="Y71" s="493"/>
      <c r="Z71" s="325" t="str">
        <f>IF(AND('BR3'!$K$2="ACTIVE",'BR3'!L71&gt;0),"Yes",IF(AND('BR2'!$K$2="ACTIVE",'BR2'!L71&gt;0),"Yes",IF(AND('BR1'!$K$2="ACTIVE",'BR1'!L71&gt;0),"Yes",IF(AND('ORIGINAL BUDGET'!$K$2="ACTIVE",'ORIGINAL BUDGET'!L71&gt;0),"Yes",""))))</f>
        <v/>
      </c>
      <c r="AA71" s="493"/>
      <c r="AB71" s="325" t="str">
        <f>IF(AND('BR3'!$K$2="ACTIVE",'BR3'!N71&gt;0),"Yes",IF(AND('BR2'!$K$2="ACTIVE",'BR2'!N71&gt;0),"Yes",IF(AND('BR1'!$K$2="ACTIVE",'BR1'!N71&gt;0),"Yes",IF(AND('ORIGINAL BUDGET'!$K$2="ACTIVE",'ORIGINAL BUDGET'!N71&gt;0),"Yes",""))))</f>
        <v/>
      </c>
      <c r="AC71" s="493"/>
      <c r="AD71" s="325" t="str">
        <f>IF(AND('BR3'!$K$2="ACTIVE",'BR3'!P71&gt;0),"Yes",IF(AND('BR2'!$K$2="ACTIVE",'BR2'!P71&gt;0),"Yes",IF(AND('BR1'!$K$2="ACTIVE",'BR1'!P71&gt;0),"Yes",IF(AND('ORIGINAL BUDGET'!$K$2="ACTIVE",'ORIGINAL BUDGET'!P71&gt;0),"Yes",""))))</f>
        <v/>
      </c>
      <c r="AE71" s="493"/>
      <c r="AF71" s="325" t="str">
        <f>IF(AND('BR3'!$K$2="ACTIVE",'BR3'!R71&gt;0),"Yes",IF(AND('BR2'!$K$2="ACTIVE",'BR2'!R71&gt;0),"Yes",IF(AND('BR1'!$K$2="ACTIVE",'BR1'!R71&gt;0),"Yes",IF(AND('ORIGINAL BUDGET'!$K$2="ACTIVE",'ORIGINAL BUDGET'!R71&gt;0),"Yes",""))))</f>
        <v/>
      </c>
      <c r="AG71" s="493"/>
      <c r="AH71" s="493" t="str">
        <f>IF(AND('BR3'!$K$2="ACTIVE",'BR3'!T71&gt;0),"Yes",IF(AND('BR2'!$K$2="ACTIVE",'BR2'!T71&gt;0),"Yes",IF(AND('BR1'!$K$2="ACTIVE",'BR1'!T71&gt;0),"Yes",IF(AND('ORIGINAL BUDGET'!$K$2="ACTIVE",'ORIGINAL BUDGET'!T71&gt;0),"Yes",""))))</f>
        <v/>
      </c>
      <c r="AI71" s="494"/>
      <c r="AJ71" s="218"/>
      <c r="AK71" s="448">
        <f t="shared" si="11"/>
        <v>0</v>
      </c>
      <c r="AL71" s="448">
        <f t="shared" si="12"/>
        <v>0</v>
      </c>
      <c r="AM71" s="448">
        <f t="shared" si="13"/>
        <v>0</v>
      </c>
      <c r="AN71" s="448">
        <f t="shared" si="14"/>
        <v>0</v>
      </c>
      <c r="AO71" s="448">
        <f t="shared" si="15"/>
        <v>0</v>
      </c>
      <c r="AP71" s="448">
        <f t="shared" si="16"/>
        <v>0</v>
      </c>
      <c r="AQ71" s="448">
        <f t="shared" si="17"/>
        <v>0</v>
      </c>
      <c r="AU71" s="220"/>
      <c r="AV71" s="220"/>
      <c r="AW71" s="220"/>
      <c r="AX71" s="220"/>
      <c r="AY71" s="1104"/>
    </row>
    <row r="72" spans="1:53" ht="23.25" hidden="1" customHeight="1">
      <c r="A72" s="124">
        <v>28</v>
      </c>
      <c r="B72" s="273">
        <f>IF($L$2="","",IF($L$2="ORIGINAL",'ORIGINAL BUDGET'!$B72,IF($L$2="BR1",'BR1'!$B72,IF($L$2="BR2",'BR2'!$B72,IF($L$2="BR3",'BR3'!$B72)))))</f>
        <v>0</v>
      </c>
      <c r="C72" s="1028">
        <f>IF($L$2="","",IF($L$2="ORIGINAL",'ORIGINAL BUDGET'!$C72,IF($L$2="BR1",'BR1'!$C72,IF($L$2="BR2",'BR2'!$C72,IF($L$2="BR3",'BR3'!$C72)))))</f>
        <v>0</v>
      </c>
      <c r="D72" s="860" t="str">
        <f t="shared" si="18"/>
        <v/>
      </c>
      <c r="E72" s="404"/>
      <c r="F72" s="589"/>
      <c r="G72" s="845" t="str">
        <f t="shared" si="19"/>
        <v/>
      </c>
      <c r="H72" s="811">
        <f t="shared" si="10"/>
        <v>0</v>
      </c>
      <c r="I72" s="840"/>
      <c r="J72" s="811">
        <f t="shared" si="20"/>
        <v>0</v>
      </c>
      <c r="K72" s="843"/>
      <c r="L72" s="811">
        <f t="shared" si="21"/>
        <v>0</v>
      </c>
      <c r="M72" s="843"/>
      <c r="N72" s="811">
        <f t="shared" si="22"/>
        <v>0</v>
      </c>
      <c r="O72" s="843"/>
      <c r="P72" s="811">
        <f t="shared" si="23"/>
        <v>0</v>
      </c>
      <c r="Q72" s="843"/>
      <c r="R72" s="811">
        <f t="shared" si="24"/>
        <v>0</v>
      </c>
      <c r="S72" s="843"/>
      <c r="T72" s="811">
        <f t="shared" si="25"/>
        <v>0</v>
      </c>
      <c r="U72" s="149"/>
      <c r="V72" s="492" t="str">
        <f>IF(AND('BR3'!$K$2="ACTIVE",'BR3'!H72&gt;0),"Yes",IF(AND('BR2'!$K$2="ACTIVE",'BR2'!H72&gt;0),"Yes",IF(AND('BR1'!$K$2="ACTIVE",'BR1'!H72&gt;0),"Yes",IF(AND('ORIGINAL BUDGET'!$K$2="ACTIVE",'ORIGINAL BUDGET'!H72&gt;0),"Yes",""))))</f>
        <v/>
      </c>
      <c r="W72" s="493"/>
      <c r="X72" s="325" t="str">
        <f>IF(AND('BR3'!$K$2="ACTIVE",'BR3'!J72&gt;0),"Yes",IF(AND('BR2'!$K$2="ACTIVE",'BR2'!J72&gt;0),"Yes",IF(AND('BR1'!$K$2="ACTIVE",'BR1'!J72&gt;0),"Yes",IF(AND('ORIGINAL BUDGET'!$K$2="ACTIVE",'ORIGINAL BUDGET'!J72&gt;0),"Yes",""))))</f>
        <v/>
      </c>
      <c r="Y72" s="493"/>
      <c r="Z72" s="325" t="str">
        <f>IF(AND('BR3'!$K$2="ACTIVE",'BR3'!L72&gt;0),"Yes",IF(AND('BR2'!$K$2="ACTIVE",'BR2'!L72&gt;0),"Yes",IF(AND('BR1'!$K$2="ACTIVE",'BR1'!L72&gt;0),"Yes",IF(AND('ORIGINAL BUDGET'!$K$2="ACTIVE",'ORIGINAL BUDGET'!L72&gt;0),"Yes",""))))</f>
        <v/>
      </c>
      <c r="AA72" s="493"/>
      <c r="AB72" s="325" t="str">
        <f>IF(AND('BR3'!$K$2="ACTIVE",'BR3'!N72&gt;0),"Yes",IF(AND('BR2'!$K$2="ACTIVE",'BR2'!N72&gt;0),"Yes",IF(AND('BR1'!$K$2="ACTIVE",'BR1'!N72&gt;0),"Yes",IF(AND('ORIGINAL BUDGET'!$K$2="ACTIVE",'ORIGINAL BUDGET'!N72&gt;0),"Yes",""))))</f>
        <v/>
      </c>
      <c r="AC72" s="493"/>
      <c r="AD72" s="325" t="str">
        <f>IF(AND('BR3'!$K$2="ACTIVE",'BR3'!P72&gt;0),"Yes",IF(AND('BR2'!$K$2="ACTIVE",'BR2'!P72&gt;0),"Yes",IF(AND('BR1'!$K$2="ACTIVE",'BR1'!P72&gt;0),"Yes",IF(AND('ORIGINAL BUDGET'!$K$2="ACTIVE",'ORIGINAL BUDGET'!P72&gt;0),"Yes",""))))</f>
        <v/>
      </c>
      <c r="AE72" s="493"/>
      <c r="AF72" s="325" t="str">
        <f>IF(AND('BR3'!$K$2="ACTIVE",'BR3'!R72&gt;0),"Yes",IF(AND('BR2'!$K$2="ACTIVE",'BR2'!R72&gt;0),"Yes",IF(AND('BR1'!$K$2="ACTIVE",'BR1'!R72&gt;0),"Yes",IF(AND('ORIGINAL BUDGET'!$K$2="ACTIVE",'ORIGINAL BUDGET'!R72&gt;0),"Yes",""))))</f>
        <v/>
      </c>
      <c r="AG72" s="493"/>
      <c r="AH72" s="493" t="str">
        <f>IF(AND('BR3'!$K$2="ACTIVE",'BR3'!T72&gt;0),"Yes",IF(AND('BR2'!$K$2="ACTIVE",'BR2'!T72&gt;0),"Yes",IF(AND('BR1'!$K$2="ACTIVE",'BR1'!T72&gt;0),"Yes",IF(AND('ORIGINAL BUDGET'!$K$2="ACTIVE",'ORIGINAL BUDGET'!T72&gt;0),"Yes",""))))</f>
        <v/>
      </c>
      <c r="AI72" s="494"/>
      <c r="AJ72" s="218"/>
      <c r="AK72" s="448">
        <f t="shared" si="11"/>
        <v>0</v>
      </c>
      <c r="AL72" s="448">
        <f t="shared" si="12"/>
        <v>0</v>
      </c>
      <c r="AM72" s="448">
        <f t="shared" si="13"/>
        <v>0</v>
      </c>
      <c r="AN72" s="448">
        <f t="shared" si="14"/>
        <v>0</v>
      </c>
      <c r="AO72" s="448">
        <f t="shared" si="15"/>
        <v>0</v>
      </c>
      <c r="AP72" s="448">
        <f t="shared" si="16"/>
        <v>0</v>
      </c>
      <c r="AQ72" s="448">
        <f t="shared" si="17"/>
        <v>0</v>
      </c>
      <c r="AU72" s="220"/>
      <c r="AV72" s="220"/>
      <c r="AW72" s="220"/>
      <c r="AX72" s="220"/>
      <c r="AY72" s="1104"/>
    </row>
    <row r="73" spans="1:53" ht="23.25" hidden="1" customHeight="1">
      <c r="A73" s="124">
        <v>29</v>
      </c>
      <c r="B73" s="273">
        <f>IF($L$2="","",IF($L$2="ORIGINAL",'ORIGINAL BUDGET'!$B73,IF($L$2="BR1",'BR1'!$B73,IF($L$2="BR2",'BR2'!$B73,IF($L$2="BR3",'BR3'!$B73)))))</f>
        <v>0</v>
      </c>
      <c r="C73" s="1028">
        <f>IF($L$2="","",IF($L$2="ORIGINAL",'ORIGINAL BUDGET'!$C73,IF($L$2="BR1",'BR1'!$C73,IF($L$2="BR2",'BR2'!$C73,IF($L$2="BR3",'BR3'!$C73)))))</f>
        <v>0</v>
      </c>
      <c r="D73" s="860" t="str">
        <f t="shared" si="18"/>
        <v/>
      </c>
      <c r="E73" s="404"/>
      <c r="F73" s="589"/>
      <c r="G73" s="845" t="str">
        <f t="shared" si="19"/>
        <v/>
      </c>
      <c r="H73" s="811">
        <f t="shared" si="10"/>
        <v>0</v>
      </c>
      <c r="I73" s="840"/>
      <c r="J73" s="811">
        <f t="shared" si="20"/>
        <v>0</v>
      </c>
      <c r="K73" s="843"/>
      <c r="L73" s="811">
        <f t="shared" si="21"/>
        <v>0</v>
      </c>
      <c r="M73" s="843"/>
      <c r="N73" s="811">
        <f t="shared" si="22"/>
        <v>0</v>
      </c>
      <c r="O73" s="843"/>
      <c r="P73" s="811">
        <f t="shared" si="23"/>
        <v>0</v>
      </c>
      <c r="Q73" s="843"/>
      <c r="R73" s="811">
        <f t="shared" si="24"/>
        <v>0</v>
      </c>
      <c r="S73" s="843"/>
      <c r="T73" s="811">
        <f t="shared" si="25"/>
        <v>0</v>
      </c>
      <c r="U73" s="149"/>
      <c r="V73" s="492" t="str">
        <f>IF(AND('BR3'!$K$2="ACTIVE",'BR3'!H73&gt;0),"Yes",IF(AND('BR2'!$K$2="ACTIVE",'BR2'!H73&gt;0),"Yes",IF(AND('BR1'!$K$2="ACTIVE",'BR1'!H73&gt;0),"Yes",IF(AND('ORIGINAL BUDGET'!$K$2="ACTIVE",'ORIGINAL BUDGET'!H73&gt;0),"Yes",""))))</f>
        <v/>
      </c>
      <c r="W73" s="493"/>
      <c r="X73" s="325" t="str">
        <f>IF(AND('BR3'!$K$2="ACTIVE",'BR3'!J73&gt;0),"Yes",IF(AND('BR2'!$K$2="ACTIVE",'BR2'!J73&gt;0),"Yes",IF(AND('BR1'!$K$2="ACTIVE",'BR1'!J73&gt;0),"Yes",IF(AND('ORIGINAL BUDGET'!$K$2="ACTIVE",'ORIGINAL BUDGET'!J73&gt;0),"Yes",""))))</f>
        <v/>
      </c>
      <c r="Y73" s="493"/>
      <c r="Z73" s="325" t="str">
        <f>IF(AND('BR3'!$K$2="ACTIVE",'BR3'!L73&gt;0),"Yes",IF(AND('BR2'!$K$2="ACTIVE",'BR2'!L73&gt;0),"Yes",IF(AND('BR1'!$K$2="ACTIVE",'BR1'!L73&gt;0),"Yes",IF(AND('ORIGINAL BUDGET'!$K$2="ACTIVE",'ORIGINAL BUDGET'!L73&gt;0),"Yes",""))))</f>
        <v/>
      </c>
      <c r="AA73" s="493"/>
      <c r="AB73" s="325" t="str">
        <f>IF(AND('BR3'!$K$2="ACTIVE",'BR3'!N73&gt;0),"Yes",IF(AND('BR2'!$K$2="ACTIVE",'BR2'!N73&gt;0),"Yes",IF(AND('BR1'!$K$2="ACTIVE",'BR1'!N73&gt;0),"Yes",IF(AND('ORIGINAL BUDGET'!$K$2="ACTIVE",'ORIGINAL BUDGET'!N73&gt;0),"Yes",""))))</f>
        <v/>
      </c>
      <c r="AC73" s="493"/>
      <c r="AD73" s="325" t="str">
        <f>IF(AND('BR3'!$K$2="ACTIVE",'BR3'!P73&gt;0),"Yes",IF(AND('BR2'!$K$2="ACTIVE",'BR2'!P73&gt;0),"Yes",IF(AND('BR1'!$K$2="ACTIVE",'BR1'!P73&gt;0),"Yes",IF(AND('ORIGINAL BUDGET'!$K$2="ACTIVE",'ORIGINAL BUDGET'!P73&gt;0),"Yes",""))))</f>
        <v/>
      </c>
      <c r="AE73" s="493"/>
      <c r="AF73" s="325" t="str">
        <f>IF(AND('BR3'!$K$2="ACTIVE",'BR3'!R73&gt;0),"Yes",IF(AND('BR2'!$K$2="ACTIVE",'BR2'!R73&gt;0),"Yes",IF(AND('BR1'!$K$2="ACTIVE",'BR1'!R73&gt;0),"Yes",IF(AND('ORIGINAL BUDGET'!$K$2="ACTIVE",'ORIGINAL BUDGET'!R73&gt;0),"Yes",""))))</f>
        <v/>
      </c>
      <c r="AG73" s="493"/>
      <c r="AH73" s="493" t="str">
        <f>IF(AND('BR3'!$K$2="ACTIVE",'BR3'!T73&gt;0),"Yes",IF(AND('BR2'!$K$2="ACTIVE",'BR2'!T73&gt;0),"Yes",IF(AND('BR1'!$K$2="ACTIVE",'BR1'!T73&gt;0),"Yes",IF(AND('ORIGINAL BUDGET'!$K$2="ACTIVE",'ORIGINAL BUDGET'!T73&gt;0),"Yes",""))))</f>
        <v/>
      </c>
      <c r="AI73" s="494"/>
      <c r="AJ73" s="218"/>
      <c r="AK73" s="448">
        <f t="shared" si="11"/>
        <v>0</v>
      </c>
      <c r="AL73" s="448">
        <f t="shared" si="12"/>
        <v>0</v>
      </c>
      <c r="AM73" s="448">
        <f t="shared" si="13"/>
        <v>0</v>
      </c>
      <c r="AN73" s="448">
        <f t="shared" si="14"/>
        <v>0</v>
      </c>
      <c r="AO73" s="448">
        <f t="shared" si="15"/>
        <v>0</v>
      </c>
      <c r="AP73" s="448">
        <f t="shared" si="16"/>
        <v>0</v>
      </c>
      <c r="AQ73" s="448">
        <f t="shared" si="17"/>
        <v>0</v>
      </c>
      <c r="AU73" s="220"/>
      <c r="AV73" s="220"/>
      <c r="AW73" s="220"/>
      <c r="AX73" s="220"/>
      <c r="AY73" s="1104"/>
    </row>
    <row r="74" spans="1:53" ht="23.25" hidden="1" customHeight="1">
      <c r="A74" s="124">
        <v>30</v>
      </c>
      <c r="B74" s="273">
        <f>IF($L$2="","",IF($L$2="ORIGINAL",'ORIGINAL BUDGET'!$B74,IF($L$2="BR1",'BR1'!$B74,IF($L$2="BR2",'BR2'!$B74,IF($L$2="BR3",'BR3'!$B74)))))</f>
        <v>0</v>
      </c>
      <c r="C74" s="1028">
        <f>IF($L$2="","",IF($L$2="ORIGINAL",'ORIGINAL BUDGET'!$C74,IF($L$2="BR1",'BR1'!$C74,IF($L$2="BR2",'BR2'!$C74,IF($L$2="BR3",'BR3'!$C74)))))</f>
        <v>0</v>
      </c>
      <c r="D74" s="860" t="str">
        <f t="shared" si="18"/>
        <v/>
      </c>
      <c r="E74" s="404"/>
      <c r="F74" s="589"/>
      <c r="G74" s="845" t="str">
        <f t="shared" si="19"/>
        <v/>
      </c>
      <c r="H74" s="811">
        <f t="shared" si="10"/>
        <v>0</v>
      </c>
      <c r="I74" s="840"/>
      <c r="J74" s="811">
        <f t="shared" si="20"/>
        <v>0</v>
      </c>
      <c r="K74" s="843"/>
      <c r="L74" s="811">
        <f t="shared" si="21"/>
        <v>0</v>
      </c>
      <c r="M74" s="843"/>
      <c r="N74" s="811">
        <f t="shared" si="22"/>
        <v>0</v>
      </c>
      <c r="O74" s="843"/>
      <c r="P74" s="811">
        <f t="shared" si="23"/>
        <v>0</v>
      </c>
      <c r="Q74" s="843"/>
      <c r="R74" s="811">
        <f t="shared" si="24"/>
        <v>0</v>
      </c>
      <c r="S74" s="843"/>
      <c r="T74" s="811">
        <f t="shared" si="25"/>
        <v>0</v>
      </c>
      <c r="U74" s="149"/>
      <c r="V74" s="492" t="str">
        <f>IF(AND('BR3'!$K$2="ACTIVE",'BR3'!H74&gt;0),"Yes",IF(AND('BR2'!$K$2="ACTIVE",'BR2'!H74&gt;0),"Yes",IF(AND('BR1'!$K$2="ACTIVE",'BR1'!H74&gt;0),"Yes",IF(AND('ORIGINAL BUDGET'!$K$2="ACTIVE",'ORIGINAL BUDGET'!H74&gt;0),"Yes",""))))</f>
        <v/>
      </c>
      <c r="W74" s="493"/>
      <c r="X74" s="325" t="str">
        <f>IF(AND('BR3'!$K$2="ACTIVE",'BR3'!J74&gt;0),"Yes",IF(AND('BR2'!$K$2="ACTIVE",'BR2'!J74&gt;0),"Yes",IF(AND('BR1'!$K$2="ACTIVE",'BR1'!J74&gt;0),"Yes",IF(AND('ORIGINAL BUDGET'!$K$2="ACTIVE",'ORIGINAL BUDGET'!J74&gt;0),"Yes",""))))</f>
        <v/>
      </c>
      <c r="Y74" s="493"/>
      <c r="Z74" s="325" t="str">
        <f>IF(AND('BR3'!$K$2="ACTIVE",'BR3'!L74&gt;0),"Yes",IF(AND('BR2'!$K$2="ACTIVE",'BR2'!L74&gt;0),"Yes",IF(AND('BR1'!$K$2="ACTIVE",'BR1'!L74&gt;0),"Yes",IF(AND('ORIGINAL BUDGET'!$K$2="ACTIVE",'ORIGINAL BUDGET'!L74&gt;0),"Yes",""))))</f>
        <v/>
      </c>
      <c r="AA74" s="493"/>
      <c r="AB74" s="325" t="str">
        <f>IF(AND('BR3'!$K$2="ACTIVE",'BR3'!N74&gt;0),"Yes",IF(AND('BR2'!$K$2="ACTIVE",'BR2'!N74&gt;0),"Yes",IF(AND('BR1'!$K$2="ACTIVE",'BR1'!N74&gt;0),"Yes",IF(AND('ORIGINAL BUDGET'!$K$2="ACTIVE",'ORIGINAL BUDGET'!N74&gt;0),"Yes",""))))</f>
        <v/>
      </c>
      <c r="AC74" s="493"/>
      <c r="AD74" s="325" t="str">
        <f>IF(AND('BR3'!$K$2="ACTIVE",'BR3'!P74&gt;0),"Yes",IF(AND('BR2'!$K$2="ACTIVE",'BR2'!P74&gt;0),"Yes",IF(AND('BR1'!$K$2="ACTIVE",'BR1'!P74&gt;0),"Yes",IF(AND('ORIGINAL BUDGET'!$K$2="ACTIVE",'ORIGINAL BUDGET'!P74&gt;0),"Yes",""))))</f>
        <v/>
      </c>
      <c r="AE74" s="493"/>
      <c r="AF74" s="325" t="str">
        <f>IF(AND('BR3'!$K$2="ACTIVE",'BR3'!R74&gt;0),"Yes",IF(AND('BR2'!$K$2="ACTIVE",'BR2'!R74&gt;0),"Yes",IF(AND('BR1'!$K$2="ACTIVE",'BR1'!R74&gt;0),"Yes",IF(AND('ORIGINAL BUDGET'!$K$2="ACTIVE",'ORIGINAL BUDGET'!R74&gt;0),"Yes",""))))</f>
        <v/>
      </c>
      <c r="AG74" s="493"/>
      <c r="AH74" s="493" t="str">
        <f>IF(AND('BR3'!$K$2="ACTIVE",'BR3'!T74&gt;0),"Yes",IF(AND('BR2'!$K$2="ACTIVE",'BR2'!T74&gt;0),"Yes",IF(AND('BR1'!$K$2="ACTIVE",'BR1'!T74&gt;0),"Yes",IF(AND('ORIGINAL BUDGET'!$K$2="ACTIVE",'ORIGINAL BUDGET'!T74&gt;0),"Yes",""))))</f>
        <v/>
      </c>
      <c r="AI74" s="494"/>
      <c r="AJ74" s="218"/>
      <c r="AK74" s="448">
        <f t="shared" si="11"/>
        <v>0</v>
      </c>
      <c r="AL74" s="448">
        <f t="shared" si="12"/>
        <v>0</v>
      </c>
      <c r="AM74" s="448">
        <f t="shared" si="13"/>
        <v>0</v>
      </c>
      <c r="AN74" s="448">
        <f t="shared" si="14"/>
        <v>0</v>
      </c>
      <c r="AO74" s="448">
        <f t="shared" si="15"/>
        <v>0</v>
      </c>
      <c r="AP74" s="448">
        <f t="shared" si="16"/>
        <v>0</v>
      </c>
      <c r="AQ74" s="448">
        <f t="shared" si="17"/>
        <v>0</v>
      </c>
      <c r="AU74" s="219"/>
      <c r="AV74" s="219"/>
      <c r="AW74" s="219"/>
      <c r="AX74" s="219"/>
      <c r="AY74" s="1104"/>
    </row>
    <row r="75" spans="1:53" ht="23.25" hidden="1" customHeight="1">
      <c r="A75" s="124">
        <v>31</v>
      </c>
      <c r="B75" s="273">
        <f>IF($L$2="","",IF($L$2="ORIGINAL",'ORIGINAL BUDGET'!$B75,IF($L$2="BR1",'BR1'!$B75,IF($L$2="BR2",'BR2'!$B75,IF($L$2="BR3",'BR3'!$B75)))))</f>
        <v>0</v>
      </c>
      <c r="C75" s="1028">
        <f>IF($L$2="","",IF($L$2="ORIGINAL",'ORIGINAL BUDGET'!$C75,IF($L$2="BR1",'BR1'!$C75,IF($L$2="BR2",'BR2'!$C75,IF($L$2="BR3",'BR3'!$C75)))))</f>
        <v>0</v>
      </c>
      <c r="D75" s="860" t="str">
        <f t="shared" si="18"/>
        <v/>
      </c>
      <c r="E75" s="404"/>
      <c r="F75" s="589"/>
      <c r="G75" s="845" t="str">
        <f t="shared" si="19"/>
        <v/>
      </c>
      <c r="H75" s="811">
        <f t="shared" si="10"/>
        <v>0</v>
      </c>
      <c r="I75" s="840"/>
      <c r="J75" s="811">
        <f t="shared" si="20"/>
        <v>0</v>
      </c>
      <c r="K75" s="843"/>
      <c r="L75" s="811">
        <f t="shared" si="21"/>
        <v>0</v>
      </c>
      <c r="M75" s="843"/>
      <c r="N75" s="811">
        <f t="shared" si="22"/>
        <v>0</v>
      </c>
      <c r="O75" s="843"/>
      <c r="P75" s="811">
        <f t="shared" si="23"/>
        <v>0</v>
      </c>
      <c r="Q75" s="843"/>
      <c r="R75" s="811">
        <f t="shared" si="24"/>
        <v>0</v>
      </c>
      <c r="S75" s="843"/>
      <c r="T75" s="811">
        <f t="shared" si="25"/>
        <v>0</v>
      </c>
      <c r="U75" s="149"/>
      <c r="V75" s="492" t="str">
        <f>IF(AND('BR3'!$K$2="ACTIVE",'BR3'!H75&gt;0),"Yes",IF(AND('BR2'!$K$2="ACTIVE",'BR2'!H75&gt;0),"Yes",IF(AND('BR1'!$K$2="ACTIVE",'BR1'!H75&gt;0),"Yes",IF(AND('ORIGINAL BUDGET'!$K$2="ACTIVE",'ORIGINAL BUDGET'!H75&gt;0),"Yes",""))))</f>
        <v/>
      </c>
      <c r="W75" s="493"/>
      <c r="X75" s="325" t="str">
        <f>IF(AND('BR3'!$K$2="ACTIVE",'BR3'!J75&gt;0),"Yes",IF(AND('BR2'!$K$2="ACTIVE",'BR2'!J75&gt;0),"Yes",IF(AND('BR1'!$K$2="ACTIVE",'BR1'!J75&gt;0),"Yes",IF(AND('ORIGINAL BUDGET'!$K$2="ACTIVE",'ORIGINAL BUDGET'!J75&gt;0),"Yes",""))))</f>
        <v/>
      </c>
      <c r="Y75" s="493"/>
      <c r="Z75" s="325" t="str">
        <f>IF(AND('BR3'!$K$2="ACTIVE",'BR3'!L75&gt;0),"Yes",IF(AND('BR2'!$K$2="ACTIVE",'BR2'!L75&gt;0),"Yes",IF(AND('BR1'!$K$2="ACTIVE",'BR1'!L75&gt;0),"Yes",IF(AND('ORIGINAL BUDGET'!$K$2="ACTIVE",'ORIGINAL BUDGET'!L75&gt;0),"Yes",""))))</f>
        <v/>
      </c>
      <c r="AA75" s="493"/>
      <c r="AB75" s="325" t="str">
        <f>IF(AND('BR3'!$K$2="ACTIVE",'BR3'!N75&gt;0),"Yes",IF(AND('BR2'!$K$2="ACTIVE",'BR2'!N75&gt;0),"Yes",IF(AND('BR1'!$K$2="ACTIVE",'BR1'!N75&gt;0),"Yes",IF(AND('ORIGINAL BUDGET'!$K$2="ACTIVE",'ORIGINAL BUDGET'!N75&gt;0),"Yes",""))))</f>
        <v/>
      </c>
      <c r="AC75" s="493"/>
      <c r="AD75" s="325" t="str">
        <f>IF(AND('BR3'!$K$2="ACTIVE",'BR3'!P75&gt;0),"Yes",IF(AND('BR2'!$K$2="ACTIVE",'BR2'!P75&gt;0),"Yes",IF(AND('BR1'!$K$2="ACTIVE",'BR1'!P75&gt;0),"Yes",IF(AND('ORIGINAL BUDGET'!$K$2="ACTIVE",'ORIGINAL BUDGET'!P75&gt;0),"Yes",""))))</f>
        <v/>
      </c>
      <c r="AE75" s="493"/>
      <c r="AF75" s="325" t="str">
        <f>IF(AND('BR3'!$K$2="ACTIVE",'BR3'!R75&gt;0),"Yes",IF(AND('BR2'!$K$2="ACTIVE",'BR2'!R75&gt;0),"Yes",IF(AND('BR1'!$K$2="ACTIVE",'BR1'!R75&gt;0),"Yes",IF(AND('ORIGINAL BUDGET'!$K$2="ACTIVE",'ORIGINAL BUDGET'!R75&gt;0),"Yes",""))))</f>
        <v/>
      </c>
      <c r="AG75" s="493"/>
      <c r="AH75" s="493" t="str">
        <f>IF(AND('BR3'!$K$2="ACTIVE",'BR3'!T75&gt;0),"Yes",IF(AND('BR2'!$K$2="ACTIVE",'BR2'!T75&gt;0),"Yes",IF(AND('BR1'!$K$2="ACTIVE",'BR1'!T75&gt;0),"Yes",IF(AND('ORIGINAL BUDGET'!$K$2="ACTIVE",'ORIGINAL BUDGET'!T75&gt;0),"Yes",""))))</f>
        <v/>
      </c>
      <c r="AI75" s="494"/>
      <c r="AJ75" s="218"/>
      <c r="AK75" s="448">
        <f t="shared" si="11"/>
        <v>0</v>
      </c>
      <c r="AL75" s="448">
        <f t="shared" si="12"/>
        <v>0</v>
      </c>
      <c r="AM75" s="448">
        <f t="shared" si="13"/>
        <v>0</v>
      </c>
      <c r="AN75" s="448">
        <f t="shared" si="14"/>
        <v>0</v>
      </c>
      <c r="AO75" s="448">
        <f t="shared" si="15"/>
        <v>0</v>
      </c>
      <c r="AP75" s="448">
        <f t="shared" si="16"/>
        <v>0</v>
      </c>
      <c r="AQ75" s="448">
        <f t="shared" si="17"/>
        <v>0</v>
      </c>
      <c r="AU75" s="220"/>
      <c r="AV75" s="220"/>
      <c r="AW75" s="220"/>
      <c r="AX75" s="220"/>
      <c r="AY75" s="1104"/>
    </row>
    <row r="76" spans="1:53" ht="23.25" hidden="1" customHeight="1">
      <c r="A76" s="124">
        <v>32</v>
      </c>
      <c r="B76" s="273">
        <f>IF($L$2="","",IF($L$2="ORIGINAL",'ORIGINAL BUDGET'!$B76,IF($L$2="BR1",'BR1'!$B76,IF($L$2="BR2",'BR2'!$B76,IF($L$2="BR3",'BR3'!$B76)))))</f>
        <v>0</v>
      </c>
      <c r="C76" s="1028">
        <f>IF($L$2="","",IF($L$2="ORIGINAL",'ORIGINAL BUDGET'!$C76,IF($L$2="BR1",'BR1'!$C76,IF($L$2="BR2",'BR2'!$C76,IF($L$2="BR3",'BR3'!$C76)))))</f>
        <v>0</v>
      </c>
      <c r="D76" s="860" t="str">
        <f t="shared" si="18"/>
        <v/>
      </c>
      <c r="E76" s="404"/>
      <c r="F76" s="589"/>
      <c r="G76" s="845" t="str">
        <f t="shared" si="19"/>
        <v/>
      </c>
      <c r="H76" s="811">
        <f t="shared" si="10"/>
        <v>0</v>
      </c>
      <c r="I76" s="840"/>
      <c r="J76" s="811">
        <f t="shared" si="20"/>
        <v>0</v>
      </c>
      <c r="K76" s="843"/>
      <c r="L76" s="811">
        <f t="shared" si="21"/>
        <v>0</v>
      </c>
      <c r="M76" s="843"/>
      <c r="N76" s="811">
        <f t="shared" si="22"/>
        <v>0</v>
      </c>
      <c r="O76" s="843"/>
      <c r="P76" s="811">
        <f t="shared" si="23"/>
        <v>0</v>
      </c>
      <c r="Q76" s="843"/>
      <c r="R76" s="811">
        <f t="shared" si="24"/>
        <v>0</v>
      </c>
      <c r="S76" s="843"/>
      <c r="T76" s="811">
        <f t="shared" si="25"/>
        <v>0</v>
      </c>
      <c r="U76" s="149"/>
      <c r="V76" s="492" t="str">
        <f>IF(AND('BR3'!$K$2="ACTIVE",'BR3'!H76&gt;0),"Yes",IF(AND('BR2'!$K$2="ACTIVE",'BR2'!H76&gt;0),"Yes",IF(AND('BR1'!$K$2="ACTIVE",'BR1'!H76&gt;0),"Yes",IF(AND('ORIGINAL BUDGET'!$K$2="ACTIVE",'ORIGINAL BUDGET'!H76&gt;0),"Yes",""))))</f>
        <v/>
      </c>
      <c r="W76" s="493"/>
      <c r="X76" s="325" t="str">
        <f>IF(AND('BR3'!$K$2="ACTIVE",'BR3'!J76&gt;0),"Yes",IF(AND('BR2'!$K$2="ACTIVE",'BR2'!J76&gt;0),"Yes",IF(AND('BR1'!$K$2="ACTIVE",'BR1'!J76&gt;0),"Yes",IF(AND('ORIGINAL BUDGET'!$K$2="ACTIVE",'ORIGINAL BUDGET'!J76&gt;0),"Yes",""))))</f>
        <v/>
      </c>
      <c r="Y76" s="493"/>
      <c r="Z76" s="325" t="str">
        <f>IF(AND('BR3'!$K$2="ACTIVE",'BR3'!L76&gt;0),"Yes",IF(AND('BR2'!$K$2="ACTIVE",'BR2'!L76&gt;0),"Yes",IF(AND('BR1'!$K$2="ACTIVE",'BR1'!L76&gt;0),"Yes",IF(AND('ORIGINAL BUDGET'!$K$2="ACTIVE",'ORIGINAL BUDGET'!L76&gt;0),"Yes",""))))</f>
        <v/>
      </c>
      <c r="AA76" s="493"/>
      <c r="AB76" s="325" t="str">
        <f>IF(AND('BR3'!$K$2="ACTIVE",'BR3'!N76&gt;0),"Yes",IF(AND('BR2'!$K$2="ACTIVE",'BR2'!N76&gt;0),"Yes",IF(AND('BR1'!$K$2="ACTIVE",'BR1'!N76&gt;0),"Yes",IF(AND('ORIGINAL BUDGET'!$K$2="ACTIVE",'ORIGINAL BUDGET'!N76&gt;0),"Yes",""))))</f>
        <v/>
      </c>
      <c r="AC76" s="493"/>
      <c r="AD76" s="325" t="str">
        <f>IF(AND('BR3'!$K$2="ACTIVE",'BR3'!P76&gt;0),"Yes",IF(AND('BR2'!$K$2="ACTIVE",'BR2'!P76&gt;0),"Yes",IF(AND('BR1'!$K$2="ACTIVE",'BR1'!P76&gt;0),"Yes",IF(AND('ORIGINAL BUDGET'!$K$2="ACTIVE",'ORIGINAL BUDGET'!P76&gt;0),"Yes",""))))</f>
        <v/>
      </c>
      <c r="AE76" s="493"/>
      <c r="AF76" s="325" t="str">
        <f>IF(AND('BR3'!$K$2="ACTIVE",'BR3'!R76&gt;0),"Yes",IF(AND('BR2'!$K$2="ACTIVE",'BR2'!R76&gt;0),"Yes",IF(AND('BR1'!$K$2="ACTIVE",'BR1'!R76&gt;0),"Yes",IF(AND('ORIGINAL BUDGET'!$K$2="ACTIVE",'ORIGINAL BUDGET'!R76&gt;0),"Yes",""))))</f>
        <v/>
      </c>
      <c r="AG76" s="493"/>
      <c r="AH76" s="493" t="str">
        <f>IF(AND('BR3'!$K$2="ACTIVE",'BR3'!T76&gt;0),"Yes",IF(AND('BR2'!$K$2="ACTIVE",'BR2'!T76&gt;0),"Yes",IF(AND('BR1'!$K$2="ACTIVE",'BR1'!T76&gt;0),"Yes",IF(AND('ORIGINAL BUDGET'!$K$2="ACTIVE",'ORIGINAL BUDGET'!T76&gt;0),"Yes",""))))</f>
        <v/>
      </c>
      <c r="AI76" s="494"/>
      <c r="AJ76" s="218"/>
      <c r="AK76" s="448">
        <f t="shared" si="11"/>
        <v>0</v>
      </c>
      <c r="AL76" s="448">
        <f t="shared" si="12"/>
        <v>0</v>
      </c>
      <c r="AM76" s="448">
        <f t="shared" si="13"/>
        <v>0</v>
      </c>
      <c r="AN76" s="448">
        <f t="shared" si="14"/>
        <v>0</v>
      </c>
      <c r="AO76" s="448">
        <f t="shared" si="15"/>
        <v>0</v>
      </c>
      <c r="AP76" s="448">
        <f t="shared" si="16"/>
        <v>0</v>
      </c>
      <c r="AQ76" s="448">
        <f t="shared" si="17"/>
        <v>0</v>
      </c>
      <c r="AU76" s="220"/>
      <c r="AV76" s="220"/>
      <c r="AW76" s="220"/>
      <c r="AX76" s="220"/>
      <c r="AY76" s="1104"/>
    </row>
    <row r="77" spans="1:53" ht="23.25" hidden="1" customHeight="1">
      <c r="A77" s="124">
        <v>33</v>
      </c>
      <c r="B77" s="273">
        <f>IF($L$2="","",IF($L$2="ORIGINAL",'ORIGINAL BUDGET'!$B77,IF($L$2="BR1",'BR1'!$B77,IF($L$2="BR2",'BR2'!$B77,IF($L$2="BR3",'BR3'!$B77)))))</f>
        <v>0</v>
      </c>
      <c r="C77" s="1028">
        <f>IF($L$2="","",IF($L$2="ORIGINAL",'ORIGINAL BUDGET'!$C77,IF($L$2="BR1",'BR1'!$C77,IF($L$2="BR2",'BR2'!$C77,IF($L$2="BR3",'BR3'!$C77)))))</f>
        <v>0</v>
      </c>
      <c r="D77" s="860" t="str">
        <f t="shared" si="18"/>
        <v/>
      </c>
      <c r="E77" s="404"/>
      <c r="F77" s="589"/>
      <c r="G77" s="845" t="str">
        <f t="shared" si="19"/>
        <v/>
      </c>
      <c r="H77" s="811">
        <f t="shared" si="10"/>
        <v>0</v>
      </c>
      <c r="I77" s="840"/>
      <c r="J77" s="811">
        <f t="shared" si="20"/>
        <v>0</v>
      </c>
      <c r="K77" s="843"/>
      <c r="L77" s="811">
        <f t="shared" si="21"/>
        <v>0</v>
      </c>
      <c r="M77" s="843"/>
      <c r="N77" s="811">
        <f t="shared" si="22"/>
        <v>0</v>
      </c>
      <c r="O77" s="843"/>
      <c r="P77" s="811">
        <f t="shared" si="23"/>
        <v>0</v>
      </c>
      <c r="Q77" s="843"/>
      <c r="R77" s="811">
        <f t="shared" si="24"/>
        <v>0</v>
      </c>
      <c r="S77" s="843"/>
      <c r="T77" s="811">
        <f t="shared" si="25"/>
        <v>0</v>
      </c>
      <c r="U77" s="149"/>
      <c r="V77" s="492" t="str">
        <f>IF(AND('BR3'!$K$2="ACTIVE",'BR3'!H77&gt;0),"Yes",IF(AND('BR2'!$K$2="ACTIVE",'BR2'!H77&gt;0),"Yes",IF(AND('BR1'!$K$2="ACTIVE",'BR1'!H77&gt;0),"Yes",IF(AND('ORIGINAL BUDGET'!$K$2="ACTIVE",'ORIGINAL BUDGET'!H77&gt;0),"Yes",""))))</f>
        <v/>
      </c>
      <c r="W77" s="493"/>
      <c r="X77" s="325" t="str">
        <f>IF(AND('BR3'!$K$2="ACTIVE",'BR3'!J77&gt;0),"Yes",IF(AND('BR2'!$K$2="ACTIVE",'BR2'!J77&gt;0),"Yes",IF(AND('BR1'!$K$2="ACTIVE",'BR1'!J77&gt;0),"Yes",IF(AND('ORIGINAL BUDGET'!$K$2="ACTIVE",'ORIGINAL BUDGET'!J77&gt;0),"Yes",""))))</f>
        <v/>
      </c>
      <c r="Y77" s="493"/>
      <c r="Z77" s="325" t="str">
        <f>IF(AND('BR3'!$K$2="ACTIVE",'BR3'!L77&gt;0),"Yes",IF(AND('BR2'!$K$2="ACTIVE",'BR2'!L77&gt;0),"Yes",IF(AND('BR1'!$K$2="ACTIVE",'BR1'!L77&gt;0),"Yes",IF(AND('ORIGINAL BUDGET'!$K$2="ACTIVE",'ORIGINAL BUDGET'!L77&gt;0),"Yes",""))))</f>
        <v/>
      </c>
      <c r="AA77" s="493"/>
      <c r="AB77" s="325" t="str">
        <f>IF(AND('BR3'!$K$2="ACTIVE",'BR3'!N77&gt;0),"Yes",IF(AND('BR2'!$K$2="ACTIVE",'BR2'!N77&gt;0),"Yes",IF(AND('BR1'!$K$2="ACTIVE",'BR1'!N77&gt;0),"Yes",IF(AND('ORIGINAL BUDGET'!$K$2="ACTIVE",'ORIGINAL BUDGET'!N77&gt;0),"Yes",""))))</f>
        <v/>
      </c>
      <c r="AC77" s="493"/>
      <c r="AD77" s="325" t="str">
        <f>IF(AND('BR3'!$K$2="ACTIVE",'BR3'!P77&gt;0),"Yes",IF(AND('BR2'!$K$2="ACTIVE",'BR2'!P77&gt;0),"Yes",IF(AND('BR1'!$K$2="ACTIVE",'BR1'!P77&gt;0),"Yes",IF(AND('ORIGINAL BUDGET'!$K$2="ACTIVE",'ORIGINAL BUDGET'!P77&gt;0),"Yes",""))))</f>
        <v/>
      </c>
      <c r="AE77" s="493"/>
      <c r="AF77" s="325" t="str">
        <f>IF(AND('BR3'!$K$2="ACTIVE",'BR3'!R77&gt;0),"Yes",IF(AND('BR2'!$K$2="ACTIVE",'BR2'!R77&gt;0),"Yes",IF(AND('BR1'!$K$2="ACTIVE",'BR1'!R77&gt;0),"Yes",IF(AND('ORIGINAL BUDGET'!$K$2="ACTIVE",'ORIGINAL BUDGET'!R77&gt;0),"Yes",""))))</f>
        <v/>
      </c>
      <c r="AG77" s="493"/>
      <c r="AH77" s="493" t="str">
        <f>IF(AND('BR3'!$K$2="ACTIVE",'BR3'!T77&gt;0),"Yes",IF(AND('BR2'!$K$2="ACTIVE",'BR2'!T77&gt;0),"Yes",IF(AND('BR1'!$K$2="ACTIVE",'BR1'!T77&gt;0),"Yes",IF(AND('ORIGINAL BUDGET'!$K$2="ACTIVE",'ORIGINAL BUDGET'!T77&gt;0),"Yes",""))))</f>
        <v/>
      </c>
      <c r="AI77" s="494"/>
      <c r="AJ77" s="218"/>
      <c r="AK77" s="448">
        <f t="shared" ref="AK77:AK94" si="29">$E77*$G77</f>
        <v>0</v>
      </c>
      <c r="AL77" s="448">
        <f t="shared" ref="AL77:AL94" si="30">$E77*$I77</f>
        <v>0</v>
      </c>
      <c r="AM77" s="448">
        <f t="shared" ref="AM77:AM94" si="31">$E77*$K77</f>
        <v>0</v>
      </c>
      <c r="AN77" s="448">
        <f t="shared" ref="AN77:AN94" si="32">$E77*$M77</f>
        <v>0</v>
      </c>
      <c r="AO77" s="448">
        <f t="shared" ref="AO77:AO94" si="33">$E77*$O77</f>
        <v>0</v>
      </c>
      <c r="AP77" s="448">
        <f t="shared" ref="AP77:AP94" si="34">$E77*$Q77</f>
        <v>0</v>
      </c>
      <c r="AQ77" s="448">
        <f t="shared" ref="AQ77:AQ94" si="35">$E77*$S77</f>
        <v>0</v>
      </c>
      <c r="AU77" s="220"/>
      <c r="AV77" s="220"/>
      <c r="AW77" s="220"/>
      <c r="AX77" s="220"/>
      <c r="AY77" s="1104"/>
    </row>
    <row r="78" spans="1:53" ht="23.25" hidden="1" customHeight="1">
      <c r="A78" s="124">
        <v>34</v>
      </c>
      <c r="B78" s="273">
        <f>IF($L$2="","",IF($L$2="ORIGINAL",'ORIGINAL BUDGET'!$B78,IF($L$2="BR1",'BR1'!$B78,IF($L$2="BR2",'BR2'!$B78,IF($L$2="BR3",'BR3'!$B78)))))</f>
        <v>0</v>
      </c>
      <c r="C78" s="1028">
        <f>IF($L$2="","",IF($L$2="ORIGINAL",'ORIGINAL BUDGET'!$C78,IF($L$2="BR1",'BR1'!$C78,IF($L$2="BR2",'BR2'!$C78,IF($L$2="BR3",'BR3'!$C78)))))</f>
        <v>0</v>
      </c>
      <c r="D78" s="860" t="str">
        <f t="shared" si="18"/>
        <v/>
      </c>
      <c r="E78" s="404"/>
      <c r="F78" s="589"/>
      <c r="G78" s="845" t="str">
        <f t="shared" si="19"/>
        <v/>
      </c>
      <c r="H78" s="811">
        <f t="shared" si="10"/>
        <v>0</v>
      </c>
      <c r="I78" s="840"/>
      <c r="J78" s="811">
        <f t="shared" si="20"/>
        <v>0</v>
      </c>
      <c r="K78" s="843"/>
      <c r="L78" s="811">
        <f t="shared" si="21"/>
        <v>0</v>
      </c>
      <c r="M78" s="843"/>
      <c r="N78" s="811">
        <f t="shared" si="22"/>
        <v>0</v>
      </c>
      <c r="O78" s="843"/>
      <c r="P78" s="811">
        <f t="shared" si="23"/>
        <v>0</v>
      </c>
      <c r="Q78" s="843"/>
      <c r="R78" s="811">
        <f t="shared" si="24"/>
        <v>0</v>
      </c>
      <c r="S78" s="843"/>
      <c r="T78" s="811">
        <f t="shared" si="25"/>
        <v>0</v>
      </c>
      <c r="U78" s="149"/>
      <c r="V78" s="492" t="str">
        <f>IF(AND('BR3'!$K$2="ACTIVE",'BR3'!H78&gt;0),"Yes",IF(AND('BR2'!$K$2="ACTIVE",'BR2'!H78&gt;0),"Yes",IF(AND('BR1'!$K$2="ACTIVE",'BR1'!H78&gt;0),"Yes",IF(AND('ORIGINAL BUDGET'!$K$2="ACTIVE",'ORIGINAL BUDGET'!H78&gt;0),"Yes",""))))</f>
        <v/>
      </c>
      <c r="W78" s="493"/>
      <c r="X78" s="325" t="str">
        <f>IF(AND('BR3'!$K$2="ACTIVE",'BR3'!J78&gt;0),"Yes",IF(AND('BR2'!$K$2="ACTIVE",'BR2'!J78&gt;0),"Yes",IF(AND('BR1'!$K$2="ACTIVE",'BR1'!J78&gt;0),"Yes",IF(AND('ORIGINAL BUDGET'!$K$2="ACTIVE",'ORIGINAL BUDGET'!J78&gt;0),"Yes",""))))</f>
        <v/>
      </c>
      <c r="Y78" s="493"/>
      <c r="Z78" s="325" t="str">
        <f>IF(AND('BR3'!$K$2="ACTIVE",'BR3'!L78&gt;0),"Yes",IF(AND('BR2'!$K$2="ACTIVE",'BR2'!L78&gt;0),"Yes",IF(AND('BR1'!$K$2="ACTIVE",'BR1'!L78&gt;0),"Yes",IF(AND('ORIGINAL BUDGET'!$K$2="ACTIVE",'ORIGINAL BUDGET'!L78&gt;0),"Yes",""))))</f>
        <v/>
      </c>
      <c r="AA78" s="493"/>
      <c r="AB78" s="325" t="str">
        <f>IF(AND('BR3'!$K$2="ACTIVE",'BR3'!N78&gt;0),"Yes",IF(AND('BR2'!$K$2="ACTIVE",'BR2'!N78&gt;0),"Yes",IF(AND('BR1'!$K$2="ACTIVE",'BR1'!N78&gt;0),"Yes",IF(AND('ORIGINAL BUDGET'!$K$2="ACTIVE",'ORIGINAL BUDGET'!N78&gt;0),"Yes",""))))</f>
        <v/>
      </c>
      <c r="AC78" s="493"/>
      <c r="AD78" s="325" t="str">
        <f>IF(AND('BR3'!$K$2="ACTIVE",'BR3'!P78&gt;0),"Yes",IF(AND('BR2'!$K$2="ACTIVE",'BR2'!P78&gt;0),"Yes",IF(AND('BR1'!$K$2="ACTIVE",'BR1'!P78&gt;0),"Yes",IF(AND('ORIGINAL BUDGET'!$K$2="ACTIVE",'ORIGINAL BUDGET'!P78&gt;0),"Yes",""))))</f>
        <v/>
      </c>
      <c r="AE78" s="493"/>
      <c r="AF78" s="325" t="str">
        <f>IF(AND('BR3'!$K$2="ACTIVE",'BR3'!R78&gt;0),"Yes",IF(AND('BR2'!$K$2="ACTIVE",'BR2'!R78&gt;0),"Yes",IF(AND('BR1'!$K$2="ACTIVE",'BR1'!R78&gt;0),"Yes",IF(AND('ORIGINAL BUDGET'!$K$2="ACTIVE",'ORIGINAL BUDGET'!R78&gt;0),"Yes",""))))</f>
        <v/>
      </c>
      <c r="AG78" s="493"/>
      <c r="AH78" s="493" t="str">
        <f>IF(AND('BR3'!$K$2="ACTIVE",'BR3'!T78&gt;0),"Yes",IF(AND('BR2'!$K$2="ACTIVE",'BR2'!T78&gt;0),"Yes",IF(AND('BR1'!$K$2="ACTIVE",'BR1'!T78&gt;0),"Yes",IF(AND('ORIGINAL BUDGET'!$K$2="ACTIVE",'ORIGINAL BUDGET'!T78&gt;0),"Yes",""))))</f>
        <v/>
      </c>
      <c r="AI78" s="494"/>
      <c r="AJ78" s="218"/>
      <c r="AK78" s="448">
        <f t="shared" si="29"/>
        <v>0</v>
      </c>
      <c r="AL78" s="448">
        <f t="shared" si="30"/>
        <v>0</v>
      </c>
      <c r="AM78" s="448">
        <f t="shared" si="31"/>
        <v>0</v>
      </c>
      <c r="AN78" s="448">
        <f t="shared" si="32"/>
        <v>0</v>
      </c>
      <c r="AO78" s="448">
        <f t="shared" si="33"/>
        <v>0</v>
      </c>
      <c r="AP78" s="448">
        <f t="shared" si="34"/>
        <v>0</v>
      </c>
      <c r="AQ78" s="448">
        <f t="shared" si="35"/>
        <v>0</v>
      </c>
      <c r="AU78" s="220"/>
      <c r="AV78" s="220"/>
      <c r="AW78" s="220"/>
      <c r="AX78" s="220"/>
      <c r="AY78" s="1104"/>
    </row>
    <row r="79" spans="1:53" ht="23.25" hidden="1" customHeight="1">
      <c r="A79" s="124">
        <v>35</v>
      </c>
      <c r="B79" s="273">
        <f>IF($L$2="","",IF($L$2="ORIGINAL",'ORIGINAL BUDGET'!$B79,IF($L$2="BR1",'BR1'!$B79,IF($L$2="BR2",'BR2'!$B79,IF($L$2="BR3",'BR3'!$B79)))))</f>
        <v>0</v>
      </c>
      <c r="C79" s="1028">
        <f>IF($L$2="","",IF($L$2="ORIGINAL",'ORIGINAL BUDGET'!$C79,IF($L$2="BR1",'BR1'!$C79,IF($L$2="BR2",'BR2'!$C79,IF($L$2="BR3",'BR3'!$C79)))))</f>
        <v>0</v>
      </c>
      <c r="D79" s="860" t="str">
        <f t="shared" si="18"/>
        <v/>
      </c>
      <c r="E79" s="404"/>
      <c r="F79" s="589"/>
      <c r="G79" s="845" t="str">
        <f t="shared" si="19"/>
        <v/>
      </c>
      <c r="H79" s="811">
        <f t="shared" si="10"/>
        <v>0</v>
      </c>
      <c r="I79" s="840"/>
      <c r="J79" s="811">
        <f t="shared" si="20"/>
        <v>0</v>
      </c>
      <c r="K79" s="843"/>
      <c r="L79" s="811">
        <f t="shared" si="21"/>
        <v>0</v>
      </c>
      <c r="M79" s="843"/>
      <c r="N79" s="811">
        <f t="shared" si="22"/>
        <v>0</v>
      </c>
      <c r="O79" s="843"/>
      <c r="P79" s="811">
        <f t="shared" si="23"/>
        <v>0</v>
      </c>
      <c r="Q79" s="843"/>
      <c r="R79" s="811">
        <f t="shared" si="24"/>
        <v>0</v>
      </c>
      <c r="S79" s="843"/>
      <c r="T79" s="811">
        <f t="shared" si="25"/>
        <v>0</v>
      </c>
      <c r="U79" s="149"/>
      <c r="V79" s="492" t="str">
        <f>IF(AND('BR3'!$K$2="ACTIVE",'BR3'!H79&gt;0),"Yes",IF(AND('BR2'!$K$2="ACTIVE",'BR2'!H79&gt;0),"Yes",IF(AND('BR1'!$K$2="ACTIVE",'BR1'!H79&gt;0),"Yes",IF(AND('ORIGINAL BUDGET'!$K$2="ACTIVE",'ORIGINAL BUDGET'!H79&gt;0),"Yes",""))))</f>
        <v/>
      </c>
      <c r="W79" s="493"/>
      <c r="X79" s="325" t="str">
        <f>IF(AND('BR3'!$K$2="ACTIVE",'BR3'!J79&gt;0),"Yes",IF(AND('BR2'!$K$2="ACTIVE",'BR2'!J79&gt;0),"Yes",IF(AND('BR1'!$K$2="ACTIVE",'BR1'!J79&gt;0),"Yes",IF(AND('ORIGINAL BUDGET'!$K$2="ACTIVE",'ORIGINAL BUDGET'!J79&gt;0),"Yes",""))))</f>
        <v/>
      </c>
      <c r="Y79" s="493"/>
      <c r="Z79" s="325" t="str">
        <f>IF(AND('BR3'!$K$2="ACTIVE",'BR3'!L79&gt;0),"Yes",IF(AND('BR2'!$K$2="ACTIVE",'BR2'!L79&gt;0),"Yes",IF(AND('BR1'!$K$2="ACTIVE",'BR1'!L79&gt;0),"Yes",IF(AND('ORIGINAL BUDGET'!$K$2="ACTIVE",'ORIGINAL BUDGET'!L79&gt;0),"Yes",""))))</f>
        <v/>
      </c>
      <c r="AA79" s="493"/>
      <c r="AB79" s="325" t="str">
        <f>IF(AND('BR3'!$K$2="ACTIVE",'BR3'!N79&gt;0),"Yes",IF(AND('BR2'!$K$2="ACTIVE",'BR2'!N79&gt;0),"Yes",IF(AND('BR1'!$K$2="ACTIVE",'BR1'!N79&gt;0),"Yes",IF(AND('ORIGINAL BUDGET'!$K$2="ACTIVE",'ORIGINAL BUDGET'!N79&gt;0),"Yes",""))))</f>
        <v/>
      </c>
      <c r="AC79" s="493"/>
      <c r="AD79" s="325" t="str">
        <f>IF(AND('BR3'!$K$2="ACTIVE",'BR3'!P79&gt;0),"Yes",IF(AND('BR2'!$K$2="ACTIVE",'BR2'!P79&gt;0),"Yes",IF(AND('BR1'!$K$2="ACTIVE",'BR1'!P79&gt;0),"Yes",IF(AND('ORIGINAL BUDGET'!$K$2="ACTIVE",'ORIGINAL BUDGET'!P79&gt;0),"Yes",""))))</f>
        <v/>
      </c>
      <c r="AE79" s="493"/>
      <c r="AF79" s="325" t="str">
        <f>IF(AND('BR3'!$K$2="ACTIVE",'BR3'!R79&gt;0),"Yes",IF(AND('BR2'!$K$2="ACTIVE",'BR2'!R79&gt;0),"Yes",IF(AND('BR1'!$K$2="ACTIVE",'BR1'!R79&gt;0),"Yes",IF(AND('ORIGINAL BUDGET'!$K$2="ACTIVE",'ORIGINAL BUDGET'!R79&gt;0),"Yes",""))))</f>
        <v/>
      </c>
      <c r="AG79" s="493"/>
      <c r="AH79" s="493" t="str">
        <f>IF(AND('BR3'!$K$2="ACTIVE",'BR3'!T79&gt;0),"Yes",IF(AND('BR2'!$K$2="ACTIVE",'BR2'!T79&gt;0),"Yes",IF(AND('BR1'!$K$2="ACTIVE",'BR1'!T79&gt;0),"Yes",IF(AND('ORIGINAL BUDGET'!$K$2="ACTIVE",'ORIGINAL BUDGET'!T79&gt;0),"Yes",""))))</f>
        <v/>
      </c>
      <c r="AI79" s="494"/>
      <c r="AJ79" s="218"/>
      <c r="AK79" s="448">
        <f t="shared" si="29"/>
        <v>0</v>
      </c>
      <c r="AL79" s="448">
        <f t="shared" si="30"/>
        <v>0</v>
      </c>
      <c r="AM79" s="448">
        <f t="shared" si="31"/>
        <v>0</v>
      </c>
      <c r="AN79" s="448">
        <f t="shared" si="32"/>
        <v>0</v>
      </c>
      <c r="AO79" s="448">
        <f t="shared" si="33"/>
        <v>0</v>
      </c>
      <c r="AP79" s="448">
        <f t="shared" si="34"/>
        <v>0</v>
      </c>
      <c r="AQ79" s="448">
        <f t="shared" si="35"/>
        <v>0</v>
      </c>
      <c r="AU79" s="219"/>
      <c r="AV79" s="219"/>
      <c r="AW79" s="219"/>
      <c r="AX79" s="219"/>
      <c r="AY79" s="1104"/>
    </row>
    <row r="80" spans="1:53" ht="23.25" hidden="1" customHeight="1">
      <c r="A80" s="124">
        <v>36</v>
      </c>
      <c r="B80" s="273">
        <f>IF($L$2="","",IF($L$2="ORIGINAL",'ORIGINAL BUDGET'!$B80,IF($L$2="BR1",'BR1'!$B80,IF($L$2="BR2",'BR2'!$B80,IF($L$2="BR3",'BR3'!$B80)))))</f>
        <v>0</v>
      </c>
      <c r="C80" s="1028">
        <f>IF($L$2="","",IF($L$2="ORIGINAL",'ORIGINAL BUDGET'!$C80,IF($L$2="BR1",'BR1'!$C80,IF($L$2="BR2",'BR2'!$C80,IF($L$2="BR3",'BR3'!$C80)))))</f>
        <v>0</v>
      </c>
      <c r="D80" s="860" t="str">
        <f t="shared" si="18"/>
        <v/>
      </c>
      <c r="E80" s="404"/>
      <c r="F80" s="589"/>
      <c r="G80" s="845" t="str">
        <f t="shared" si="19"/>
        <v/>
      </c>
      <c r="H80" s="811">
        <f t="shared" si="10"/>
        <v>0</v>
      </c>
      <c r="I80" s="840"/>
      <c r="J80" s="811">
        <f t="shared" si="20"/>
        <v>0</v>
      </c>
      <c r="K80" s="843"/>
      <c r="L80" s="811">
        <f t="shared" si="21"/>
        <v>0</v>
      </c>
      <c r="M80" s="843"/>
      <c r="N80" s="811">
        <f t="shared" si="22"/>
        <v>0</v>
      </c>
      <c r="O80" s="843"/>
      <c r="P80" s="811">
        <f t="shared" si="23"/>
        <v>0</v>
      </c>
      <c r="Q80" s="843"/>
      <c r="R80" s="811">
        <f t="shared" si="24"/>
        <v>0</v>
      </c>
      <c r="S80" s="843"/>
      <c r="T80" s="811">
        <f t="shared" si="25"/>
        <v>0</v>
      </c>
      <c r="U80" s="149"/>
      <c r="V80" s="492" t="str">
        <f>IF(AND('BR3'!$K$2="ACTIVE",'BR3'!H80&gt;0),"Yes",IF(AND('BR2'!$K$2="ACTIVE",'BR2'!H80&gt;0),"Yes",IF(AND('BR1'!$K$2="ACTIVE",'BR1'!H80&gt;0),"Yes",IF(AND('ORIGINAL BUDGET'!$K$2="ACTIVE",'ORIGINAL BUDGET'!H80&gt;0),"Yes",""))))</f>
        <v/>
      </c>
      <c r="W80" s="493"/>
      <c r="X80" s="325" t="str">
        <f>IF(AND('BR3'!$K$2="ACTIVE",'BR3'!J80&gt;0),"Yes",IF(AND('BR2'!$K$2="ACTIVE",'BR2'!J80&gt;0),"Yes",IF(AND('BR1'!$K$2="ACTIVE",'BR1'!J80&gt;0),"Yes",IF(AND('ORIGINAL BUDGET'!$K$2="ACTIVE",'ORIGINAL BUDGET'!J80&gt;0),"Yes",""))))</f>
        <v/>
      </c>
      <c r="Y80" s="493"/>
      <c r="Z80" s="325" t="str">
        <f>IF(AND('BR3'!$K$2="ACTIVE",'BR3'!L80&gt;0),"Yes",IF(AND('BR2'!$K$2="ACTIVE",'BR2'!L80&gt;0),"Yes",IF(AND('BR1'!$K$2="ACTIVE",'BR1'!L80&gt;0),"Yes",IF(AND('ORIGINAL BUDGET'!$K$2="ACTIVE",'ORIGINAL BUDGET'!L80&gt;0),"Yes",""))))</f>
        <v/>
      </c>
      <c r="AA80" s="493"/>
      <c r="AB80" s="325" t="str">
        <f>IF(AND('BR3'!$K$2="ACTIVE",'BR3'!N80&gt;0),"Yes",IF(AND('BR2'!$K$2="ACTIVE",'BR2'!N80&gt;0),"Yes",IF(AND('BR1'!$K$2="ACTIVE",'BR1'!N80&gt;0),"Yes",IF(AND('ORIGINAL BUDGET'!$K$2="ACTIVE",'ORIGINAL BUDGET'!N80&gt;0),"Yes",""))))</f>
        <v/>
      </c>
      <c r="AC80" s="493"/>
      <c r="AD80" s="325" t="str">
        <f>IF(AND('BR3'!$K$2="ACTIVE",'BR3'!P80&gt;0),"Yes",IF(AND('BR2'!$K$2="ACTIVE",'BR2'!P80&gt;0),"Yes",IF(AND('BR1'!$K$2="ACTIVE",'BR1'!P80&gt;0),"Yes",IF(AND('ORIGINAL BUDGET'!$K$2="ACTIVE",'ORIGINAL BUDGET'!P80&gt;0),"Yes",""))))</f>
        <v/>
      </c>
      <c r="AE80" s="493"/>
      <c r="AF80" s="325" t="str">
        <f>IF(AND('BR3'!$K$2="ACTIVE",'BR3'!R80&gt;0),"Yes",IF(AND('BR2'!$K$2="ACTIVE",'BR2'!R80&gt;0),"Yes",IF(AND('BR1'!$K$2="ACTIVE",'BR1'!R80&gt;0),"Yes",IF(AND('ORIGINAL BUDGET'!$K$2="ACTIVE",'ORIGINAL BUDGET'!R80&gt;0),"Yes",""))))</f>
        <v/>
      </c>
      <c r="AG80" s="493"/>
      <c r="AH80" s="493" t="str">
        <f>IF(AND('BR3'!$K$2="ACTIVE",'BR3'!T80&gt;0),"Yes",IF(AND('BR2'!$K$2="ACTIVE",'BR2'!T80&gt;0),"Yes",IF(AND('BR1'!$K$2="ACTIVE",'BR1'!T80&gt;0),"Yes",IF(AND('ORIGINAL BUDGET'!$K$2="ACTIVE",'ORIGINAL BUDGET'!T80&gt;0),"Yes",""))))</f>
        <v/>
      </c>
      <c r="AI80" s="494"/>
      <c r="AJ80" s="218"/>
      <c r="AK80" s="448">
        <f t="shared" si="29"/>
        <v>0</v>
      </c>
      <c r="AL80" s="448">
        <f t="shared" si="30"/>
        <v>0</v>
      </c>
      <c r="AM80" s="448">
        <f t="shared" si="31"/>
        <v>0</v>
      </c>
      <c r="AN80" s="448">
        <f t="shared" si="32"/>
        <v>0</v>
      </c>
      <c r="AO80" s="448">
        <f t="shared" si="33"/>
        <v>0</v>
      </c>
      <c r="AP80" s="448">
        <f t="shared" si="34"/>
        <v>0</v>
      </c>
      <c r="AQ80" s="448">
        <f t="shared" si="35"/>
        <v>0</v>
      </c>
      <c r="AU80" s="220"/>
      <c r="AV80" s="220"/>
      <c r="AW80" s="220"/>
      <c r="AX80" s="220"/>
      <c r="AY80" s="1104"/>
    </row>
    <row r="81" spans="1:53" ht="23.25" hidden="1" customHeight="1">
      <c r="A81" s="124">
        <v>37</v>
      </c>
      <c r="B81" s="273">
        <f>IF($L$2="","",IF($L$2="ORIGINAL",'ORIGINAL BUDGET'!$B81,IF($L$2="BR1",'BR1'!$B81,IF($L$2="BR2",'BR2'!$B81,IF($L$2="BR3",'BR3'!$B81)))))</f>
        <v>0</v>
      </c>
      <c r="C81" s="1028">
        <f>IF($L$2="","",IF($L$2="ORIGINAL",'ORIGINAL BUDGET'!$C81,IF($L$2="BR1",'BR1'!$C81,IF($L$2="BR2",'BR2'!$C81,IF($L$2="BR3",'BR3'!$C81)))))</f>
        <v>0</v>
      </c>
      <c r="D81" s="860" t="str">
        <f t="shared" si="18"/>
        <v/>
      </c>
      <c r="E81" s="404"/>
      <c r="F81" s="589"/>
      <c r="G81" s="845" t="str">
        <f t="shared" si="19"/>
        <v/>
      </c>
      <c r="H81" s="811">
        <f t="shared" si="10"/>
        <v>0</v>
      </c>
      <c r="I81" s="840"/>
      <c r="J81" s="811">
        <f t="shared" si="20"/>
        <v>0</v>
      </c>
      <c r="K81" s="843"/>
      <c r="L81" s="811">
        <f t="shared" si="21"/>
        <v>0</v>
      </c>
      <c r="M81" s="843"/>
      <c r="N81" s="811">
        <f t="shared" si="22"/>
        <v>0</v>
      </c>
      <c r="O81" s="843"/>
      <c r="P81" s="811">
        <f t="shared" si="23"/>
        <v>0</v>
      </c>
      <c r="Q81" s="843"/>
      <c r="R81" s="811">
        <f t="shared" si="24"/>
        <v>0</v>
      </c>
      <c r="S81" s="843"/>
      <c r="T81" s="811">
        <f t="shared" si="25"/>
        <v>0</v>
      </c>
      <c r="U81" s="149"/>
      <c r="V81" s="492" t="str">
        <f>IF(AND('BR3'!$K$2="ACTIVE",'BR3'!H81&gt;0),"Yes",IF(AND('BR2'!$K$2="ACTIVE",'BR2'!H81&gt;0),"Yes",IF(AND('BR1'!$K$2="ACTIVE",'BR1'!H81&gt;0),"Yes",IF(AND('ORIGINAL BUDGET'!$K$2="ACTIVE",'ORIGINAL BUDGET'!H81&gt;0),"Yes",""))))</f>
        <v/>
      </c>
      <c r="W81" s="493"/>
      <c r="X81" s="325" t="str">
        <f>IF(AND('BR3'!$K$2="ACTIVE",'BR3'!J81&gt;0),"Yes",IF(AND('BR2'!$K$2="ACTIVE",'BR2'!J81&gt;0),"Yes",IF(AND('BR1'!$K$2="ACTIVE",'BR1'!J81&gt;0),"Yes",IF(AND('ORIGINAL BUDGET'!$K$2="ACTIVE",'ORIGINAL BUDGET'!J81&gt;0),"Yes",""))))</f>
        <v/>
      </c>
      <c r="Y81" s="493"/>
      <c r="Z81" s="325" t="str">
        <f>IF(AND('BR3'!$K$2="ACTIVE",'BR3'!L81&gt;0),"Yes",IF(AND('BR2'!$K$2="ACTIVE",'BR2'!L81&gt;0),"Yes",IF(AND('BR1'!$K$2="ACTIVE",'BR1'!L81&gt;0),"Yes",IF(AND('ORIGINAL BUDGET'!$K$2="ACTIVE",'ORIGINAL BUDGET'!L81&gt;0),"Yes",""))))</f>
        <v/>
      </c>
      <c r="AA81" s="493"/>
      <c r="AB81" s="325" t="str">
        <f>IF(AND('BR3'!$K$2="ACTIVE",'BR3'!N81&gt;0),"Yes",IF(AND('BR2'!$K$2="ACTIVE",'BR2'!N81&gt;0),"Yes",IF(AND('BR1'!$K$2="ACTIVE",'BR1'!N81&gt;0),"Yes",IF(AND('ORIGINAL BUDGET'!$K$2="ACTIVE",'ORIGINAL BUDGET'!N81&gt;0),"Yes",""))))</f>
        <v/>
      </c>
      <c r="AC81" s="493"/>
      <c r="AD81" s="325" t="str">
        <f>IF(AND('BR3'!$K$2="ACTIVE",'BR3'!P81&gt;0),"Yes",IF(AND('BR2'!$K$2="ACTIVE",'BR2'!P81&gt;0),"Yes",IF(AND('BR1'!$K$2="ACTIVE",'BR1'!P81&gt;0),"Yes",IF(AND('ORIGINAL BUDGET'!$K$2="ACTIVE",'ORIGINAL BUDGET'!P81&gt;0),"Yes",""))))</f>
        <v/>
      </c>
      <c r="AE81" s="493"/>
      <c r="AF81" s="325" t="str">
        <f>IF(AND('BR3'!$K$2="ACTIVE",'BR3'!R81&gt;0),"Yes",IF(AND('BR2'!$K$2="ACTIVE",'BR2'!R81&gt;0),"Yes",IF(AND('BR1'!$K$2="ACTIVE",'BR1'!R81&gt;0),"Yes",IF(AND('ORIGINAL BUDGET'!$K$2="ACTIVE",'ORIGINAL BUDGET'!R81&gt;0),"Yes",""))))</f>
        <v/>
      </c>
      <c r="AG81" s="493"/>
      <c r="AH81" s="493" t="str">
        <f>IF(AND('BR3'!$K$2="ACTIVE",'BR3'!T81&gt;0),"Yes",IF(AND('BR2'!$K$2="ACTIVE",'BR2'!T81&gt;0),"Yes",IF(AND('BR1'!$K$2="ACTIVE",'BR1'!T81&gt;0),"Yes",IF(AND('ORIGINAL BUDGET'!$K$2="ACTIVE",'ORIGINAL BUDGET'!T81&gt;0),"Yes",""))))</f>
        <v/>
      </c>
      <c r="AI81" s="494"/>
      <c r="AJ81" s="218"/>
      <c r="AK81" s="448">
        <f t="shared" si="29"/>
        <v>0</v>
      </c>
      <c r="AL81" s="448">
        <f t="shared" si="30"/>
        <v>0</v>
      </c>
      <c r="AM81" s="448">
        <f t="shared" si="31"/>
        <v>0</v>
      </c>
      <c r="AN81" s="448">
        <f t="shared" si="32"/>
        <v>0</v>
      </c>
      <c r="AO81" s="448">
        <f t="shared" si="33"/>
        <v>0</v>
      </c>
      <c r="AP81" s="448">
        <f t="shared" si="34"/>
        <v>0</v>
      </c>
      <c r="AQ81" s="448">
        <f t="shared" si="35"/>
        <v>0</v>
      </c>
      <c r="AU81" s="220"/>
      <c r="AV81" s="220"/>
      <c r="AW81" s="220"/>
      <c r="AX81" s="220"/>
      <c r="AY81" s="1104"/>
    </row>
    <row r="82" spans="1:53" ht="23.25" hidden="1" customHeight="1">
      <c r="A82" s="124">
        <v>38</v>
      </c>
      <c r="B82" s="273">
        <f>IF($L$2="","",IF($L$2="ORIGINAL",'ORIGINAL BUDGET'!$B82,IF($L$2="BR1",'BR1'!$B82,IF($L$2="BR2",'BR2'!$B82,IF($L$2="BR3",'BR3'!$B82)))))</f>
        <v>0</v>
      </c>
      <c r="C82" s="1028">
        <f>IF($L$2="","",IF($L$2="ORIGINAL",'ORIGINAL BUDGET'!$C82,IF($L$2="BR1",'BR1'!$C82,IF($L$2="BR2",'BR2'!$C82,IF($L$2="BR3",'BR3'!$C82)))))</f>
        <v>0</v>
      </c>
      <c r="D82" s="860" t="str">
        <f t="shared" si="18"/>
        <v/>
      </c>
      <c r="E82" s="404"/>
      <c r="F82" s="589"/>
      <c r="G82" s="845" t="str">
        <f t="shared" si="19"/>
        <v/>
      </c>
      <c r="H82" s="811">
        <f t="shared" si="10"/>
        <v>0</v>
      </c>
      <c r="I82" s="840"/>
      <c r="J82" s="811">
        <f t="shared" si="20"/>
        <v>0</v>
      </c>
      <c r="K82" s="843"/>
      <c r="L82" s="811">
        <f t="shared" si="21"/>
        <v>0</v>
      </c>
      <c r="M82" s="843"/>
      <c r="N82" s="811">
        <f t="shared" si="22"/>
        <v>0</v>
      </c>
      <c r="O82" s="843"/>
      <c r="P82" s="811">
        <f t="shared" si="23"/>
        <v>0</v>
      </c>
      <c r="Q82" s="843"/>
      <c r="R82" s="811">
        <f t="shared" si="24"/>
        <v>0</v>
      </c>
      <c r="S82" s="843"/>
      <c r="T82" s="811">
        <f t="shared" si="25"/>
        <v>0</v>
      </c>
      <c r="U82" s="149"/>
      <c r="V82" s="492" t="str">
        <f>IF(AND('BR3'!$K$2="ACTIVE",'BR3'!H82&gt;0),"Yes",IF(AND('BR2'!$K$2="ACTIVE",'BR2'!H82&gt;0),"Yes",IF(AND('BR1'!$K$2="ACTIVE",'BR1'!H82&gt;0),"Yes",IF(AND('ORIGINAL BUDGET'!$K$2="ACTIVE",'ORIGINAL BUDGET'!H82&gt;0),"Yes",""))))</f>
        <v/>
      </c>
      <c r="W82" s="493"/>
      <c r="X82" s="325" t="str">
        <f>IF(AND('BR3'!$K$2="ACTIVE",'BR3'!J82&gt;0),"Yes",IF(AND('BR2'!$K$2="ACTIVE",'BR2'!J82&gt;0),"Yes",IF(AND('BR1'!$K$2="ACTIVE",'BR1'!J82&gt;0),"Yes",IF(AND('ORIGINAL BUDGET'!$K$2="ACTIVE",'ORIGINAL BUDGET'!J82&gt;0),"Yes",""))))</f>
        <v/>
      </c>
      <c r="Y82" s="493"/>
      <c r="Z82" s="325" t="str">
        <f>IF(AND('BR3'!$K$2="ACTIVE",'BR3'!L82&gt;0),"Yes",IF(AND('BR2'!$K$2="ACTIVE",'BR2'!L82&gt;0),"Yes",IF(AND('BR1'!$K$2="ACTIVE",'BR1'!L82&gt;0),"Yes",IF(AND('ORIGINAL BUDGET'!$K$2="ACTIVE",'ORIGINAL BUDGET'!L82&gt;0),"Yes",""))))</f>
        <v/>
      </c>
      <c r="AA82" s="493"/>
      <c r="AB82" s="325" t="str">
        <f>IF(AND('BR3'!$K$2="ACTIVE",'BR3'!N82&gt;0),"Yes",IF(AND('BR2'!$K$2="ACTIVE",'BR2'!N82&gt;0),"Yes",IF(AND('BR1'!$K$2="ACTIVE",'BR1'!N82&gt;0),"Yes",IF(AND('ORIGINAL BUDGET'!$K$2="ACTIVE",'ORIGINAL BUDGET'!N82&gt;0),"Yes",""))))</f>
        <v/>
      </c>
      <c r="AC82" s="493"/>
      <c r="AD82" s="325" t="str">
        <f>IF(AND('BR3'!$K$2="ACTIVE",'BR3'!P82&gt;0),"Yes",IF(AND('BR2'!$K$2="ACTIVE",'BR2'!P82&gt;0),"Yes",IF(AND('BR1'!$K$2="ACTIVE",'BR1'!P82&gt;0),"Yes",IF(AND('ORIGINAL BUDGET'!$K$2="ACTIVE",'ORIGINAL BUDGET'!P82&gt;0),"Yes",""))))</f>
        <v/>
      </c>
      <c r="AE82" s="493"/>
      <c r="AF82" s="325" t="str">
        <f>IF(AND('BR3'!$K$2="ACTIVE",'BR3'!R82&gt;0),"Yes",IF(AND('BR2'!$K$2="ACTIVE",'BR2'!R82&gt;0),"Yes",IF(AND('BR1'!$K$2="ACTIVE",'BR1'!R82&gt;0),"Yes",IF(AND('ORIGINAL BUDGET'!$K$2="ACTIVE",'ORIGINAL BUDGET'!R82&gt;0),"Yes",""))))</f>
        <v/>
      </c>
      <c r="AG82" s="493"/>
      <c r="AH82" s="493" t="str">
        <f>IF(AND('BR3'!$K$2="ACTIVE",'BR3'!T82&gt;0),"Yes",IF(AND('BR2'!$K$2="ACTIVE",'BR2'!T82&gt;0),"Yes",IF(AND('BR1'!$K$2="ACTIVE",'BR1'!T82&gt;0),"Yes",IF(AND('ORIGINAL BUDGET'!$K$2="ACTIVE",'ORIGINAL BUDGET'!T82&gt;0),"Yes",""))))</f>
        <v/>
      </c>
      <c r="AI82" s="494"/>
      <c r="AJ82" s="218"/>
      <c r="AK82" s="448">
        <f t="shared" si="29"/>
        <v>0</v>
      </c>
      <c r="AL82" s="448">
        <f t="shared" si="30"/>
        <v>0</v>
      </c>
      <c r="AM82" s="448">
        <f t="shared" si="31"/>
        <v>0</v>
      </c>
      <c r="AN82" s="448">
        <f t="shared" si="32"/>
        <v>0</v>
      </c>
      <c r="AO82" s="448">
        <f t="shared" si="33"/>
        <v>0</v>
      </c>
      <c r="AP82" s="448">
        <f t="shared" si="34"/>
        <v>0</v>
      </c>
      <c r="AQ82" s="448">
        <f t="shared" si="35"/>
        <v>0</v>
      </c>
      <c r="AU82" s="220"/>
      <c r="AV82" s="220"/>
      <c r="AW82" s="220"/>
      <c r="AX82" s="220"/>
      <c r="AY82" s="1104"/>
    </row>
    <row r="83" spans="1:53" ht="23.25" hidden="1" customHeight="1">
      <c r="A83" s="124">
        <v>39</v>
      </c>
      <c r="B83" s="273">
        <f>IF($L$2="","",IF($L$2="ORIGINAL",'ORIGINAL BUDGET'!$B83,IF($L$2="BR1",'BR1'!$B83,IF($L$2="BR2",'BR2'!$B83,IF($L$2="BR3",'BR3'!$B83)))))</f>
        <v>0</v>
      </c>
      <c r="C83" s="1028">
        <f>IF($L$2="","",IF($L$2="ORIGINAL",'ORIGINAL BUDGET'!$C83,IF($L$2="BR1",'BR1'!$C83,IF($L$2="BR2",'BR2'!$C83,IF($L$2="BR3",'BR3'!$C83)))))</f>
        <v>0</v>
      </c>
      <c r="D83" s="860" t="str">
        <f t="shared" si="18"/>
        <v/>
      </c>
      <c r="E83" s="404"/>
      <c r="F83" s="589"/>
      <c r="G83" s="845" t="str">
        <f t="shared" si="19"/>
        <v/>
      </c>
      <c r="H83" s="811">
        <f t="shared" si="10"/>
        <v>0</v>
      </c>
      <c r="I83" s="840"/>
      <c r="J83" s="811">
        <f t="shared" si="20"/>
        <v>0</v>
      </c>
      <c r="K83" s="843"/>
      <c r="L83" s="811">
        <f t="shared" si="21"/>
        <v>0</v>
      </c>
      <c r="M83" s="843"/>
      <c r="N83" s="811">
        <f t="shared" si="22"/>
        <v>0</v>
      </c>
      <c r="O83" s="843"/>
      <c r="P83" s="811">
        <f t="shared" si="23"/>
        <v>0</v>
      </c>
      <c r="Q83" s="843"/>
      <c r="R83" s="811">
        <f t="shared" si="24"/>
        <v>0</v>
      </c>
      <c r="S83" s="843"/>
      <c r="T83" s="811">
        <f t="shared" si="25"/>
        <v>0</v>
      </c>
      <c r="U83" s="149"/>
      <c r="V83" s="492" t="str">
        <f>IF(AND('BR3'!$K$2="ACTIVE",'BR3'!H83&gt;0),"Yes",IF(AND('BR2'!$K$2="ACTIVE",'BR2'!H83&gt;0),"Yes",IF(AND('BR1'!$K$2="ACTIVE",'BR1'!H83&gt;0),"Yes",IF(AND('ORIGINAL BUDGET'!$K$2="ACTIVE",'ORIGINAL BUDGET'!H83&gt;0),"Yes",""))))</f>
        <v/>
      </c>
      <c r="W83" s="493"/>
      <c r="X83" s="325" t="str">
        <f>IF(AND('BR3'!$K$2="ACTIVE",'BR3'!J83&gt;0),"Yes",IF(AND('BR2'!$K$2="ACTIVE",'BR2'!J83&gt;0),"Yes",IF(AND('BR1'!$K$2="ACTIVE",'BR1'!J83&gt;0),"Yes",IF(AND('ORIGINAL BUDGET'!$K$2="ACTIVE",'ORIGINAL BUDGET'!J83&gt;0),"Yes",""))))</f>
        <v/>
      </c>
      <c r="Y83" s="493"/>
      <c r="Z83" s="325" t="str">
        <f>IF(AND('BR3'!$K$2="ACTIVE",'BR3'!L83&gt;0),"Yes",IF(AND('BR2'!$K$2="ACTIVE",'BR2'!L83&gt;0),"Yes",IF(AND('BR1'!$K$2="ACTIVE",'BR1'!L83&gt;0),"Yes",IF(AND('ORIGINAL BUDGET'!$K$2="ACTIVE",'ORIGINAL BUDGET'!L83&gt;0),"Yes",""))))</f>
        <v/>
      </c>
      <c r="AA83" s="493"/>
      <c r="AB83" s="325" t="str">
        <f>IF(AND('BR3'!$K$2="ACTIVE",'BR3'!N83&gt;0),"Yes",IF(AND('BR2'!$K$2="ACTIVE",'BR2'!N83&gt;0),"Yes",IF(AND('BR1'!$K$2="ACTIVE",'BR1'!N83&gt;0),"Yes",IF(AND('ORIGINAL BUDGET'!$K$2="ACTIVE",'ORIGINAL BUDGET'!N83&gt;0),"Yes",""))))</f>
        <v/>
      </c>
      <c r="AC83" s="493"/>
      <c r="AD83" s="325" t="str">
        <f>IF(AND('BR3'!$K$2="ACTIVE",'BR3'!P83&gt;0),"Yes",IF(AND('BR2'!$K$2="ACTIVE",'BR2'!P83&gt;0),"Yes",IF(AND('BR1'!$K$2="ACTIVE",'BR1'!P83&gt;0),"Yes",IF(AND('ORIGINAL BUDGET'!$K$2="ACTIVE",'ORIGINAL BUDGET'!P83&gt;0),"Yes",""))))</f>
        <v/>
      </c>
      <c r="AE83" s="493"/>
      <c r="AF83" s="325" t="str">
        <f>IF(AND('BR3'!$K$2="ACTIVE",'BR3'!R83&gt;0),"Yes",IF(AND('BR2'!$K$2="ACTIVE",'BR2'!R83&gt;0),"Yes",IF(AND('BR1'!$K$2="ACTIVE",'BR1'!R83&gt;0),"Yes",IF(AND('ORIGINAL BUDGET'!$K$2="ACTIVE",'ORIGINAL BUDGET'!R83&gt;0),"Yes",""))))</f>
        <v/>
      </c>
      <c r="AG83" s="493"/>
      <c r="AH83" s="493" t="str">
        <f>IF(AND('BR3'!$K$2="ACTIVE",'BR3'!T83&gt;0),"Yes",IF(AND('BR2'!$K$2="ACTIVE",'BR2'!T83&gt;0),"Yes",IF(AND('BR1'!$K$2="ACTIVE",'BR1'!T83&gt;0),"Yes",IF(AND('ORIGINAL BUDGET'!$K$2="ACTIVE",'ORIGINAL BUDGET'!T83&gt;0),"Yes",""))))</f>
        <v/>
      </c>
      <c r="AI83" s="494"/>
      <c r="AJ83" s="218"/>
      <c r="AK83" s="448">
        <f t="shared" si="29"/>
        <v>0</v>
      </c>
      <c r="AL83" s="448">
        <f t="shared" si="30"/>
        <v>0</v>
      </c>
      <c r="AM83" s="448">
        <f t="shared" si="31"/>
        <v>0</v>
      </c>
      <c r="AN83" s="448">
        <f t="shared" si="32"/>
        <v>0</v>
      </c>
      <c r="AO83" s="448">
        <f t="shared" si="33"/>
        <v>0</v>
      </c>
      <c r="AP83" s="448">
        <f t="shared" si="34"/>
        <v>0</v>
      </c>
      <c r="AQ83" s="448">
        <f t="shared" si="35"/>
        <v>0</v>
      </c>
      <c r="AU83" s="220"/>
      <c r="AV83" s="220"/>
      <c r="AW83" s="220"/>
      <c r="AX83" s="220"/>
      <c r="AY83" s="1104"/>
    </row>
    <row r="84" spans="1:53" ht="23.25" hidden="1" customHeight="1">
      <c r="A84" s="124">
        <v>40</v>
      </c>
      <c r="B84" s="273">
        <f>IF($L$2="","",IF($L$2="ORIGINAL",'ORIGINAL BUDGET'!$B84,IF($L$2="BR1",'BR1'!$B84,IF($L$2="BR2",'BR2'!$B84,IF($L$2="BR3",'BR3'!$B84)))))</f>
        <v>0</v>
      </c>
      <c r="C84" s="1028">
        <f>IF($L$2="","",IF($L$2="ORIGINAL",'ORIGINAL BUDGET'!$C84,IF($L$2="BR1",'BR1'!$C84,IF($L$2="BR2",'BR2'!$C84,IF($L$2="BR3",'BR3'!$C84)))))</f>
        <v>0</v>
      </c>
      <c r="D84" s="860" t="str">
        <f t="shared" si="18"/>
        <v/>
      </c>
      <c r="E84" s="404"/>
      <c r="F84" s="589"/>
      <c r="G84" s="845" t="str">
        <f t="shared" si="19"/>
        <v/>
      </c>
      <c r="H84" s="811">
        <f t="shared" si="10"/>
        <v>0</v>
      </c>
      <c r="I84" s="840"/>
      <c r="J84" s="811">
        <f t="shared" si="20"/>
        <v>0</v>
      </c>
      <c r="K84" s="843"/>
      <c r="L84" s="811">
        <f t="shared" si="21"/>
        <v>0</v>
      </c>
      <c r="M84" s="843"/>
      <c r="N84" s="811">
        <f t="shared" si="22"/>
        <v>0</v>
      </c>
      <c r="O84" s="843"/>
      <c r="P84" s="811">
        <f t="shared" si="23"/>
        <v>0</v>
      </c>
      <c r="Q84" s="843"/>
      <c r="R84" s="811">
        <f t="shared" si="24"/>
        <v>0</v>
      </c>
      <c r="S84" s="843"/>
      <c r="T84" s="811">
        <f t="shared" si="25"/>
        <v>0</v>
      </c>
      <c r="U84" s="149"/>
      <c r="V84" s="492" t="str">
        <f>IF(AND('BR3'!$K$2="ACTIVE",'BR3'!H84&gt;0),"Yes",IF(AND('BR2'!$K$2="ACTIVE",'BR2'!H84&gt;0),"Yes",IF(AND('BR1'!$K$2="ACTIVE",'BR1'!H84&gt;0),"Yes",IF(AND('ORIGINAL BUDGET'!$K$2="ACTIVE",'ORIGINAL BUDGET'!H84&gt;0),"Yes",""))))</f>
        <v/>
      </c>
      <c r="W84" s="493"/>
      <c r="X84" s="325" t="str">
        <f>IF(AND('BR3'!$K$2="ACTIVE",'BR3'!J84&gt;0),"Yes",IF(AND('BR2'!$K$2="ACTIVE",'BR2'!J84&gt;0),"Yes",IF(AND('BR1'!$K$2="ACTIVE",'BR1'!J84&gt;0),"Yes",IF(AND('ORIGINAL BUDGET'!$K$2="ACTIVE",'ORIGINAL BUDGET'!J84&gt;0),"Yes",""))))</f>
        <v/>
      </c>
      <c r="Y84" s="493"/>
      <c r="Z84" s="325" t="str">
        <f>IF(AND('BR3'!$K$2="ACTIVE",'BR3'!L84&gt;0),"Yes",IF(AND('BR2'!$K$2="ACTIVE",'BR2'!L84&gt;0),"Yes",IF(AND('BR1'!$K$2="ACTIVE",'BR1'!L84&gt;0),"Yes",IF(AND('ORIGINAL BUDGET'!$K$2="ACTIVE",'ORIGINAL BUDGET'!L84&gt;0),"Yes",""))))</f>
        <v/>
      </c>
      <c r="AA84" s="493"/>
      <c r="AB84" s="325" t="str">
        <f>IF(AND('BR3'!$K$2="ACTIVE",'BR3'!N84&gt;0),"Yes",IF(AND('BR2'!$K$2="ACTIVE",'BR2'!N84&gt;0),"Yes",IF(AND('BR1'!$K$2="ACTIVE",'BR1'!N84&gt;0),"Yes",IF(AND('ORIGINAL BUDGET'!$K$2="ACTIVE",'ORIGINAL BUDGET'!N84&gt;0),"Yes",""))))</f>
        <v/>
      </c>
      <c r="AC84" s="493"/>
      <c r="AD84" s="325" t="str">
        <f>IF(AND('BR3'!$K$2="ACTIVE",'BR3'!P84&gt;0),"Yes",IF(AND('BR2'!$K$2="ACTIVE",'BR2'!P84&gt;0),"Yes",IF(AND('BR1'!$K$2="ACTIVE",'BR1'!P84&gt;0),"Yes",IF(AND('ORIGINAL BUDGET'!$K$2="ACTIVE",'ORIGINAL BUDGET'!P84&gt;0),"Yes",""))))</f>
        <v/>
      </c>
      <c r="AE84" s="493"/>
      <c r="AF84" s="325" t="str">
        <f>IF(AND('BR3'!$K$2="ACTIVE",'BR3'!R84&gt;0),"Yes",IF(AND('BR2'!$K$2="ACTIVE",'BR2'!R84&gt;0),"Yes",IF(AND('BR1'!$K$2="ACTIVE",'BR1'!R84&gt;0),"Yes",IF(AND('ORIGINAL BUDGET'!$K$2="ACTIVE",'ORIGINAL BUDGET'!R84&gt;0),"Yes",""))))</f>
        <v/>
      </c>
      <c r="AG84" s="493"/>
      <c r="AH84" s="493" t="str">
        <f>IF(AND('BR3'!$K$2="ACTIVE",'BR3'!T84&gt;0),"Yes",IF(AND('BR2'!$K$2="ACTIVE",'BR2'!T84&gt;0),"Yes",IF(AND('BR1'!$K$2="ACTIVE",'BR1'!T84&gt;0),"Yes",IF(AND('ORIGINAL BUDGET'!$K$2="ACTIVE",'ORIGINAL BUDGET'!T84&gt;0),"Yes",""))))</f>
        <v/>
      </c>
      <c r="AI84" s="494"/>
      <c r="AJ84" s="218"/>
      <c r="AK84" s="448">
        <f t="shared" si="29"/>
        <v>0</v>
      </c>
      <c r="AL84" s="448">
        <f t="shared" si="30"/>
        <v>0</v>
      </c>
      <c r="AM84" s="448">
        <f t="shared" si="31"/>
        <v>0</v>
      </c>
      <c r="AN84" s="448">
        <f t="shared" si="32"/>
        <v>0</v>
      </c>
      <c r="AO84" s="448">
        <f t="shared" si="33"/>
        <v>0</v>
      </c>
      <c r="AP84" s="448">
        <f t="shared" si="34"/>
        <v>0</v>
      </c>
      <c r="AQ84" s="448">
        <f t="shared" si="35"/>
        <v>0</v>
      </c>
      <c r="AU84" s="219"/>
      <c r="AV84" s="219"/>
      <c r="AW84" s="219"/>
      <c r="AX84" s="219"/>
      <c r="AY84" s="1104"/>
    </row>
    <row r="85" spans="1:53" ht="23.25" hidden="1" customHeight="1">
      <c r="A85" s="124">
        <v>41</v>
      </c>
      <c r="B85" s="273">
        <f>IF($L$2="","",IF($L$2="ORIGINAL",'ORIGINAL BUDGET'!$B85,IF($L$2="BR1",'BR1'!$B85,IF($L$2="BR2",'BR2'!$B85,IF($L$2="BR3",'BR3'!$B85)))))</f>
        <v>0</v>
      </c>
      <c r="C85" s="1028">
        <f>IF($L$2="","",IF($L$2="ORIGINAL",'ORIGINAL BUDGET'!$C85,IF($L$2="BR1",'BR1'!$C85,IF($L$2="BR2",'BR2'!$C85,IF($L$2="BR3",'BR3'!$C85)))))</f>
        <v>0</v>
      </c>
      <c r="D85" s="860" t="str">
        <f t="shared" si="18"/>
        <v/>
      </c>
      <c r="E85" s="404"/>
      <c r="F85" s="589"/>
      <c r="G85" s="845" t="str">
        <f t="shared" si="19"/>
        <v/>
      </c>
      <c r="H85" s="811">
        <f t="shared" si="10"/>
        <v>0</v>
      </c>
      <c r="I85" s="840"/>
      <c r="J85" s="811">
        <f t="shared" si="20"/>
        <v>0</v>
      </c>
      <c r="K85" s="843"/>
      <c r="L85" s="811">
        <f t="shared" si="21"/>
        <v>0</v>
      </c>
      <c r="M85" s="843"/>
      <c r="N85" s="811">
        <f t="shared" si="22"/>
        <v>0</v>
      </c>
      <c r="O85" s="843"/>
      <c r="P85" s="811">
        <f t="shared" si="23"/>
        <v>0</v>
      </c>
      <c r="Q85" s="843"/>
      <c r="R85" s="811">
        <f t="shared" si="24"/>
        <v>0</v>
      </c>
      <c r="S85" s="843"/>
      <c r="T85" s="811">
        <f t="shared" si="25"/>
        <v>0</v>
      </c>
      <c r="U85" s="149"/>
      <c r="V85" s="492" t="str">
        <f>IF(AND('BR3'!$K$2="ACTIVE",'BR3'!H85&gt;0),"Yes",IF(AND('BR2'!$K$2="ACTIVE",'BR2'!H85&gt;0),"Yes",IF(AND('BR1'!$K$2="ACTIVE",'BR1'!H85&gt;0),"Yes",IF(AND('ORIGINAL BUDGET'!$K$2="ACTIVE",'ORIGINAL BUDGET'!H85&gt;0),"Yes",""))))</f>
        <v/>
      </c>
      <c r="W85" s="493"/>
      <c r="X85" s="325" t="str">
        <f>IF(AND('BR3'!$K$2="ACTIVE",'BR3'!J85&gt;0),"Yes",IF(AND('BR2'!$K$2="ACTIVE",'BR2'!J85&gt;0),"Yes",IF(AND('BR1'!$K$2="ACTIVE",'BR1'!J85&gt;0),"Yes",IF(AND('ORIGINAL BUDGET'!$K$2="ACTIVE",'ORIGINAL BUDGET'!J85&gt;0),"Yes",""))))</f>
        <v/>
      </c>
      <c r="Y85" s="493"/>
      <c r="Z85" s="325" t="str">
        <f>IF(AND('BR3'!$K$2="ACTIVE",'BR3'!L85&gt;0),"Yes",IF(AND('BR2'!$K$2="ACTIVE",'BR2'!L85&gt;0),"Yes",IF(AND('BR1'!$K$2="ACTIVE",'BR1'!L85&gt;0),"Yes",IF(AND('ORIGINAL BUDGET'!$K$2="ACTIVE",'ORIGINAL BUDGET'!L85&gt;0),"Yes",""))))</f>
        <v/>
      </c>
      <c r="AA85" s="493"/>
      <c r="AB85" s="325" t="str">
        <f>IF(AND('BR3'!$K$2="ACTIVE",'BR3'!N85&gt;0),"Yes",IF(AND('BR2'!$K$2="ACTIVE",'BR2'!N85&gt;0),"Yes",IF(AND('BR1'!$K$2="ACTIVE",'BR1'!N85&gt;0),"Yes",IF(AND('ORIGINAL BUDGET'!$K$2="ACTIVE",'ORIGINAL BUDGET'!N85&gt;0),"Yes",""))))</f>
        <v/>
      </c>
      <c r="AC85" s="493"/>
      <c r="AD85" s="325" t="str">
        <f>IF(AND('BR3'!$K$2="ACTIVE",'BR3'!P85&gt;0),"Yes",IF(AND('BR2'!$K$2="ACTIVE",'BR2'!P85&gt;0),"Yes",IF(AND('BR1'!$K$2="ACTIVE",'BR1'!P85&gt;0),"Yes",IF(AND('ORIGINAL BUDGET'!$K$2="ACTIVE",'ORIGINAL BUDGET'!P85&gt;0),"Yes",""))))</f>
        <v/>
      </c>
      <c r="AE85" s="493"/>
      <c r="AF85" s="325" t="str">
        <f>IF(AND('BR3'!$K$2="ACTIVE",'BR3'!R85&gt;0),"Yes",IF(AND('BR2'!$K$2="ACTIVE",'BR2'!R85&gt;0),"Yes",IF(AND('BR1'!$K$2="ACTIVE",'BR1'!R85&gt;0),"Yes",IF(AND('ORIGINAL BUDGET'!$K$2="ACTIVE",'ORIGINAL BUDGET'!R85&gt;0),"Yes",""))))</f>
        <v/>
      </c>
      <c r="AG85" s="493"/>
      <c r="AH85" s="493" t="str">
        <f>IF(AND('BR3'!$K$2="ACTIVE",'BR3'!T85&gt;0),"Yes",IF(AND('BR2'!$K$2="ACTIVE",'BR2'!T85&gt;0),"Yes",IF(AND('BR1'!$K$2="ACTIVE",'BR1'!T85&gt;0),"Yes",IF(AND('ORIGINAL BUDGET'!$K$2="ACTIVE",'ORIGINAL BUDGET'!T85&gt;0),"Yes",""))))</f>
        <v/>
      </c>
      <c r="AI85" s="494"/>
      <c r="AJ85" s="218"/>
      <c r="AK85" s="448">
        <f t="shared" si="29"/>
        <v>0</v>
      </c>
      <c r="AL85" s="448">
        <f t="shared" si="30"/>
        <v>0</v>
      </c>
      <c r="AM85" s="448">
        <f t="shared" si="31"/>
        <v>0</v>
      </c>
      <c r="AN85" s="448">
        <f t="shared" si="32"/>
        <v>0</v>
      </c>
      <c r="AO85" s="448">
        <f t="shared" si="33"/>
        <v>0</v>
      </c>
      <c r="AP85" s="448">
        <f t="shared" si="34"/>
        <v>0</v>
      </c>
      <c r="AQ85" s="448">
        <f t="shared" si="35"/>
        <v>0</v>
      </c>
      <c r="AU85" s="220"/>
      <c r="AV85" s="220"/>
      <c r="AW85" s="220"/>
      <c r="AX85" s="220"/>
      <c r="AY85" s="1104"/>
    </row>
    <row r="86" spans="1:53" ht="23.25" hidden="1" customHeight="1">
      <c r="A86" s="124">
        <v>42</v>
      </c>
      <c r="B86" s="273">
        <f>IF($L$2="","",IF($L$2="ORIGINAL",'ORIGINAL BUDGET'!$B86,IF($L$2="BR1",'BR1'!$B86,IF($L$2="BR2",'BR2'!$B86,IF($L$2="BR3",'BR3'!$B86)))))</f>
        <v>0</v>
      </c>
      <c r="C86" s="1028">
        <f>IF($L$2="","",IF($L$2="ORIGINAL",'ORIGINAL BUDGET'!$C86,IF($L$2="BR1",'BR1'!$C86,IF($L$2="BR2",'BR2'!$C86,IF($L$2="BR3",'BR3'!$C86)))))</f>
        <v>0</v>
      </c>
      <c r="D86" s="860" t="str">
        <f t="shared" si="18"/>
        <v/>
      </c>
      <c r="E86" s="404"/>
      <c r="F86" s="589"/>
      <c r="G86" s="845" t="str">
        <f t="shared" si="19"/>
        <v/>
      </c>
      <c r="H86" s="811">
        <f t="shared" si="10"/>
        <v>0</v>
      </c>
      <c r="I86" s="840"/>
      <c r="J86" s="811">
        <f t="shared" si="20"/>
        <v>0</v>
      </c>
      <c r="K86" s="843"/>
      <c r="L86" s="811">
        <f t="shared" si="21"/>
        <v>0</v>
      </c>
      <c r="M86" s="843"/>
      <c r="N86" s="811">
        <f t="shared" si="22"/>
        <v>0</v>
      </c>
      <c r="O86" s="843"/>
      <c r="P86" s="811">
        <f t="shared" si="23"/>
        <v>0</v>
      </c>
      <c r="Q86" s="843"/>
      <c r="R86" s="811">
        <f t="shared" si="24"/>
        <v>0</v>
      </c>
      <c r="S86" s="843"/>
      <c r="T86" s="811">
        <f t="shared" si="25"/>
        <v>0</v>
      </c>
      <c r="U86" s="149"/>
      <c r="V86" s="492" t="str">
        <f>IF(AND('BR3'!$K$2="ACTIVE",'BR3'!H86&gt;0),"Yes",IF(AND('BR2'!$K$2="ACTIVE",'BR2'!H86&gt;0),"Yes",IF(AND('BR1'!$K$2="ACTIVE",'BR1'!H86&gt;0),"Yes",IF(AND('ORIGINAL BUDGET'!$K$2="ACTIVE",'ORIGINAL BUDGET'!H86&gt;0),"Yes",""))))</f>
        <v/>
      </c>
      <c r="W86" s="493"/>
      <c r="X86" s="325" t="str">
        <f>IF(AND('BR3'!$K$2="ACTIVE",'BR3'!J86&gt;0),"Yes",IF(AND('BR2'!$K$2="ACTIVE",'BR2'!J86&gt;0),"Yes",IF(AND('BR1'!$K$2="ACTIVE",'BR1'!J86&gt;0),"Yes",IF(AND('ORIGINAL BUDGET'!$K$2="ACTIVE",'ORIGINAL BUDGET'!J86&gt;0),"Yes",""))))</f>
        <v/>
      </c>
      <c r="Y86" s="493"/>
      <c r="Z86" s="325" t="str">
        <f>IF(AND('BR3'!$K$2="ACTIVE",'BR3'!L86&gt;0),"Yes",IF(AND('BR2'!$K$2="ACTIVE",'BR2'!L86&gt;0),"Yes",IF(AND('BR1'!$K$2="ACTIVE",'BR1'!L86&gt;0),"Yes",IF(AND('ORIGINAL BUDGET'!$K$2="ACTIVE",'ORIGINAL BUDGET'!L86&gt;0),"Yes",""))))</f>
        <v/>
      </c>
      <c r="AA86" s="493"/>
      <c r="AB86" s="325" t="str">
        <f>IF(AND('BR3'!$K$2="ACTIVE",'BR3'!N86&gt;0),"Yes",IF(AND('BR2'!$K$2="ACTIVE",'BR2'!N86&gt;0),"Yes",IF(AND('BR1'!$K$2="ACTIVE",'BR1'!N86&gt;0),"Yes",IF(AND('ORIGINAL BUDGET'!$K$2="ACTIVE",'ORIGINAL BUDGET'!N86&gt;0),"Yes",""))))</f>
        <v/>
      </c>
      <c r="AC86" s="493"/>
      <c r="AD86" s="325" t="str">
        <f>IF(AND('BR3'!$K$2="ACTIVE",'BR3'!P86&gt;0),"Yes",IF(AND('BR2'!$K$2="ACTIVE",'BR2'!P86&gt;0),"Yes",IF(AND('BR1'!$K$2="ACTIVE",'BR1'!P86&gt;0),"Yes",IF(AND('ORIGINAL BUDGET'!$K$2="ACTIVE",'ORIGINAL BUDGET'!P86&gt;0),"Yes",""))))</f>
        <v/>
      </c>
      <c r="AE86" s="493"/>
      <c r="AF86" s="325" t="str">
        <f>IF(AND('BR3'!$K$2="ACTIVE",'BR3'!R86&gt;0),"Yes",IF(AND('BR2'!$K$2="ACTIVE",'BR2'!R86&gt;0),"Yes",IF(AND('BR1'!$K$2="ACTIVE",'BR1'!R86&gt;0),"Yes",IF(AND('ORIGINAL BUDGET'!$K$2="ACTIVE",'ORIGINAL BUDGET'!R86&gt;0),"Yes",""))))</f>
        <v/>
      </c>
      <c r="AG86" s="493"/>
      <c r="AH86" s="493" t="str">
        <f>IF(AND('BR3'!$K$2="ACTIVE",'BR3'!T86&gt;0),"Yes",IF(AND('BR2'!$K$2="ACTIVE",'BR2'!T86&gt;0),"Yes",IF(AND('BR1'!$K$2="ACTIVE",'BR1'!T86&gt;0),"Yes",IF(AND('ORIGINAL BUDGET'!$K$2="ACTIVE",'ORIGINAL BUDGET'!T86&gt;0),"Yes",""))))</f>
        <v/>
      </c>
      <c r="AI86" s="494"/>
      <c r="AJ86" s="218"/>
      <c r="AK86" s="448">
        <f t="shared" si="29"/>
        <v>0</v>
      </c>
      <c r="AL86" s="448">
        <f t="shared" si="30"/>
        <v>0</v>
      </c>
      <c r="AM86" s="448">
        <f t="shared" si="31"/>
        <v>0</v>
      </c>
      <c r="AN86" s="448">
        <f t="shared" si="32"/>
        <v>0</v>
      </c>
      <c r="AO86" s="448">
        <f t="shared" si="33"/>
        <v>0</v>
      </c>
      <c r="AP86" s="448">
        <f t="shared" si="34"/>
        <v>0</v>
      </c>
      <c r="AQ86" s="448">
        <f t="shared" si="35"/>
        <v>0</v>
      </c>
      <c r="AU86" s="220"/>
      <c r="AV86" s="220"/>
      <c r="AW86" s="220"/>
      <c r="AX86" s="220"/>
      <c r="AY86" s="1104"/>
    </row>
    <row r="87" spans="1:53" ht="23.25" hidden="1" customHeight="1">
      <c r="A87" s="124">
        <v>43</v>
      </c>
      <c r="B87" s="273">
        <f>IF($L$2="","",IF($L$2="ORIGINAL",'ORIGINAL BUDGET'!$B87,IF($L$2="BR1",'BR1'!$B87,IF($L$2="BR2",'BR2'!$B87,IF($L$2="BR3",'BR3'!$B87)))))</f>
        <v>0</v>
      </c>
      <c r="C87" s="1028">
        <f>IF($L$2="","",IF($L$2="ORIGINAL",'ORIGINAL BUDGET'!$C87,IF($L$2="BR1",'BR1'!$C87,IF($L$2="BR2",'BR2'!$C87,IF($L$2="BR3",'BR3'!$C87)))))</f>
        <v>0</v>
      </c>
      <c r="D87" s="860" t="str">
        <f t="shared" si="18"/>
        <v/>
      </c>
      <c r="E87" s="404"/>
      <c r="F87" s="589"/>
      <c r="G87" s="845" t="str">
        <f t="shared" si="19"/>
        <v/>
      </c>
      <c r="H87" s="811">
        <f t="shared" si="10"/>
        <v>0</v>
      </c>
      <c r="I87" s="840"/>
      <c r="J87" s="811">
        <f t="shared" si="20"/>
        <v>0</v>
      </c>
      <c r="K87" s="843"/>
      <c r="L87" s="811">
        <f t="shared" si="21"/>
        <v>0</v>
      </c>
      <c r="M87" s="843"/>
      <c r="N87" s="811">
        <f t="shared" si="22"/>
        <v>0</v>
      </c>
      <c r="O87" s="843"/>
      <c r="P87" s="811">
        <f t="shared" si="23"/>
        <v>0</v>
      </c>
      <c r="Q87" s="843"/>
      <c r="R87" s="811">
        <f t="shared" si="24"/>
        <v>0</v>
      </c>
      <c r="S87" s="843"/>
      <c r="T87" s="811">
        <f t="shared" si="25"/>
        <v>0</v>
      </c>
      <c r="U87" s="149"/>
      <c r="V87" s="492" t="str">
        <f>IF(AND('BR3'!$K$2="ACTIVE",'BR3'!H87&gt;0),"Yes",IF(AND('BR2'!$K$2="ACTIVE",'BR2'!H87&gt;0),"Yes",IF(AND('BR1'!$K$2="ACTIVE",'BR1'!H87&gt;0),"Yes",IF(AND('ORIGINAL BUDGET'!$K$2="ACTIVE",'ORIGINAL BUDGET'!H87&gt;0),"Yes",""))))</f>
        <v/>
      </c>
      <c r="W87" s="493"/>
      <c r="X87" s="325" t="str">
        <f>IF(AND('BR3'!$K$2="ACTIVE",'BR3'!J87&gt;0),"Yes",IF(AND('BR2'!$K$2="ACTIVE",'BR2'!J87&gt;0),"Yes",IF(AND('BR1'!$K$2="ACTIVE",'BR1'!J87&gt;0),"Yes",IF(AND('ORIGINAL BUDGET'!$K$2="ACTIVE",'ORIGINAL BUDGET'!J87&gt;0),"Yes",""))))</f>
        <v/>
      </c>
      <c r="Y87" s="493"/>
      <c r="Z87" s="325" t="str">
        <f>IF(AND('BR3'!$K$2="ACTIVE",'BR3'!L87&gt;0),"Yes",IF(AND('BR2'!$K$2="ACTIVE",'BR2'!L87&gt;0),"Yes",IF(AND('BR1'!$K$2="ACTIVE",'BR1'!L87&gt;0),"Yes",IF(AND('ORIGINAL BUDGET'!$K$2="ACTIVE",'ORIGINAL BUDGET'!L87&gt;0),"Yes",""))))</f>
        <v/>
      </c>
      <c r="AA87" s="493"/>
      <c r="AB87" s="325" t="str">
        <f>IF(AND('BR3'!$K$2="ACTIVE",'BR3'!N87&gt;0),"Yes",IF(AND('BR2'!$K$2="ACTIVE",'BR2'!N87&gt;0),"Yes",IF(AND('BR1'!$K$2="ACTIVE",'BR1'!N87&gt;0),"Yes",IF(AND('ORIGINAL BUDGET'!$K$2="ACTIVE",'ORIGINAL BUDGET'!N87&gt;0),"Yes",""))))</f>
        <v/>
      </c>
      <c r="AC87" s="493"/>
      <c r="AD87" s="325" t="str">
        <f>IF(AND('BR3'!$K$2="ACTIVE",'BR3'!P87&gt;0),"Yes",IF(AND('BR2'!$K$2="ACTIVE",'BR2'!P87&gt;0),"Yes",IF(AND('BR1'!$K$2="ACTIVE",'BR1'!P87&gt;0),"Yes",IF(AND('ORIGINAL BUDGET'!$K$2="ACTIVE",'ORIGINAL BUDGET'!P87&gt;0),"Yes",""))))</f>
        <v/>
      </c>
      <c r="AE87" s="493"/>
      <c r="AF87" s="325" t="str">
        <f>IF(AND('BR3'!$K$2="ACTIVE",'BR3'!R87&gt;0),"Yes",IF(AND('BR2'!$K$2="ACTIVE",'BR2'!R87&gt;0),"Yes",IF(AND('BR1'!$K$2="ACTIVE",'BR1'!R87&gt;0),"Yes",IF(AND('ORIGINAL BUDGET'!$K$2="ACTIVE",'ORIGINAL BUDGET'!R87&gt;0),"Yes",""))))</f>
        <v/>
      </c>
      <c r="AG87" s="493"/>
      <c r="AH87" s="493" t="str">
        <f>IF(AND('BR3'!$K$2="ACTIVE",'BR3'!T87&gt;0),"Yes",IF(AND('BR2'!$K$2="ACTIVE",'BR2'!T87&gt;0),"Yes",IF(AND('BR1'!$K$2="ACTIVE",'BR1'!T87&gt;0),"Yes",IF(AND('ORIGINAL BUDGET'!$K$2="ACTIVE",'ORIGINAL BUDGET'!T87&gt;0),"Yes",""))))</f>
        <v/>
      </c>
      <c r="AI87" s="494"/>
      <c r="AJ87" s="218"/>
      <c r="AK87" s="448">
        <f t="shared" si="29"/>
        <v>0</v>
      </c>
      <c r="AL87" s="448">
        <f t="shared" si="30"/>
        <v>0</v>
      </c>
      <c r="AM87" s="448">
        <f t="shared" si="31"/>
        <v>0</v>
      </c>
      <c r="AN87" s="448">
        <f t="shared" si="32"/>
        <v>0</v>
      </c>
      <c r="AO87" s="448">
        <f t="shared" si="33"/>
        <v>0</v>
      </c>
      <c r="AP87" s="448">
        <f t="shared" si="34"/>
        <v>0</v>
      </c>
      <c r="AQ87" s="448">
        <f t="shared" si="35"/>
        <v>0</v>
      </c>
      <c r="AU87" s="220"/>
      <c r="AV87" s="220"/>
      <c r="AW87" s="220"/>
      <c r="AX87" s="220"/>
      <c r="AY87" s="1104"/>
    </row>
    <row r="88" spans="1:53" ht="23.25" hidden="1" customHeight="1">
      <c r="A88" s="124">
        <v>44</v>
      </c>
      <c r="B88" s="273">
        <f>IF($L$2="","",IF($L$2="ORIGINAL",'ORIGINAL BUDGET'!$B88,IF($L$2="BR1",'BR1'!$B88,IF($L$2="BR2",'BR2'!$B88,IF($L$2="BR3",'BR3'!$B88)))))</f>
        <v>0</v>
      </c>
      <c r="C88" s="1028">
        <f>IF($L$2="","",IF($L$2="ORIGINAL",'ORIGINAL BUDGET'!$C88,IF($L$2="BR1",'BR1'!$C88,IF($L$2="BR2",'BR2'!$C88,IF($L$2="BR3",'BR3'!$C88)))))</f>
        <v>0</v>
      </c>
      <c r="D88" s="860" t="str">
        <f t="shared" si="18"/>
        <v/>
      </c>
      <c r="E88" s="404"/>
      <c r="F88" s="589"/>
      <c r="G88" s="845" t="str">
        <f t="shared" si="19"/>
        <v/>
      </c>
      <c r="H88" s="811">
        <f t="shared" si="10"/>
        <v>0</v>
      </c>
      <c r="I88" s="840"/>
      <c r="J88" s="811">
        <f t="shared" si="20"/>
        <v>0</v>
      </c>
      <c r="K88" s="843"/>
      <c r="L88" s="811">
        <f t="shared" si="21"/>
        <v>0</v>
      </c>
      <c r="M88" s="843"/>
      <c r="N88" s="811">
        <f t="shared" si="22"/>
        <v>0</v>
      </c>
      <c r="O88" s="843"/>
      <c r="P88" s="811">
        <f t="shared" si="23"/>
        <v>0</v>
      </c>
      <c r="Q88" s="843"/>
      <c r="R88" s="811">
        <f t="shared" si="24"/>
        <v>0</v>
      </c>
      <c r="S88" s="843"/>
      <c r="T88" s="811">
        <f t="shared" si="25"/>
        <v>0</v>
      </c>
      <c r="U88" s="149"/>
      <c r="V88" s="492" t="str">
        <f>IF(AND('BR3'!$K$2="ACTIVE",'BR3'!H88&gt;0),"Yes",IF(AND('BR2'!$K$2="ACTIVE",'BR2'!H88&gt;0),"Yes",IF(AND('BR1'!$K$2="ACTIVE",'BR1'!H88&gt;0),"Yes",IF(AND('ORIGINAL BUDGET'!$K$2="ACTIVE",'ORIGINAL BUDGET'!H88&gt;0),"Yes",""))))</f>
        <v/>
      </c>
      <c r="W88" s="493"/>
      <c r="X88" s="325" t="str">
        <f>IF(AND('BR3'!$K$2="ACTIVE",'BR3'!J88&gt;0),"Yes",IF(AND('BR2'!$K$2="ACTIVE",'BR2'!J88&gt;0),"Yes",IF(AND('BR1'!$K$2="ACTIVE",'BR1'!J88&gt;0),"Yes",IF(AND('ORIGINAL BUDGET'!$K$2="ACTIVE",'ORIGINAL BUDGET'!J88&gt;0),"Yes",""))))</f>
        <v/>
      </c>
      <c r="Y88" s="493"/>
      <c r="Z88" s="325" t="str">
        <f>IF(AND('BR3'!$K$2="ACTIVE",'BR3'!L88&gt;0),"Yes",IF(AND('BR2'!$K$2="ACTIVE",'BR2'!L88&gt;0),"Yes",IF(AND('BR1'!$K$2="ACTIVE",'BR1'!L88&gt;0),"Yes",IF(AND('ORIGINAL BUDGET'!$K$2="ACTIVE",'ORIGINAL BUDGET'!L88&gt;0),"Yes",""))))</f>
        <v/>
      </c>
      <c r="AA88" s="493"/>
      <c r="AB88" s="325" t="str">
        <f>IF(AND('BR3'!$K$2="ACTIVE",'BR3'!N88&gt;0),"Yes",IF(AND('BR2'!$K$2="ACTIVE",'BR2'!N88&gt;0),"Yes",IF(AND('BR1'!$K$2="ACTIVE",'BR1'!N88&gt;0),"Yes",IF(AND('ORIGINAL BUDGET'!$K$2="ACTIVE",'ORIGINAL BUDGET'!N88&gt;0),"Yes",""))))</f>
        <v/>
      </c>
      <c r="AC88" s="493"/>
      <c r="AD88" s="325" t="str">
        <f>IF(AND('BR3'!$K$2="ACTIVE",'BR3'!P88&gt;0),"Yes",IF(AND('BR2'!$K$2="ACTIVE",'BR2'!P88&gt;0),"Yes",IF(AND('BR1'!$K$2="ACTIVE",'BR1'!P88&gt;0),"Yes",IF(AND('ORIGINAL BUDGET'!$K$2="ACTIVE",'ORIGINAL BUDGET'!P88&gt;0),"Yes",""))))</f>
        <v/>
      </c>
      <c r="AE88" s="493"/>
      <c r="AF88" s="325" t="str">
        <f>IF(AND('BR3'!$K$2="ACTIVE",'BR3'!R88&gt;0),"Yes",IF(AND('BR2'!$K$2="ACTIVE",'BR2'!R88&gt;0),"Yes",IF(AND('BR1'!$K$2="ACTIVE",'BR1'!R88&gt;0),"Yes",IF(AND('ORIGINAL BUDGET'!$K$2="ACTIVE",'ORIGINAL BUDGET'!R88&gt;0),"Yes",""))))</f>
        <v/>
      </c>
      <c r="AG88" s="493"/>
      <c r="AH88" s="493" t="str">
        <f>IF(AND('BR3'!$K$2="ACTIVE",'BR3'!T88&gt;0),"Yes",IF(AND('BR2'!$K$2="ACTIVE",'BR2'!T88&gt;0),"Yes",IF(AND('BR1'!$K$2="ACTIVE",'BR1'!T88&gt;0),"Yes",IF(AND('ORIGINAL BUDGET'!$K$2="ACTIVE",'ORIGINAL BUDGET'!T88&gt;0),"Yes",""))))</f>
        <v/>
      </c>
      <c r="AI88" s="494"/>
      <c r="AJ88" s="218"/>
      <c r="AK88" s="448">
        <f t="shared" si="29"/>
        <v>0</v>
      </c>
      <c r="AL88" s="448">
        <f t="shared" si="30"/>
        <v>0</v>
      </c>
      <c r="AM88" s="448">
        <f t="shared" si="31"/>
        <v>0</v>
      </c>
      <c r="AN88" s="448">
        <f t="shared" si="32"/>
        <v>0</v>
      </c>
      <c r="AO88" s="448">
        <f t="shared" si="33"/>
        <v>0</v>
      </c>
      <c r="AP88" s="448">
        <f t="shared" si="34"/>
        <v>0</v>
      </c>
      <c r="AQ88" s="448">
        <f t="shared" si="35"/>
        <v>0</v>
      </c>
      <c r="AU88" s="220"/>
      <c r="AV88" s="220"/>
      <c r="AW88" s="220"/>
      <c r="AX88" s="220"/>
      <c r="AY88" s="1104"/>
    </row>
    <row r="89" spans="1:53" ht="23.25" hidden="1" customHeight="1">
      <c r="A89" s="124">
        <v>45</v>
      </c>
      <c r="B89" s="273">
        <f>IF($L$2="","",IF($L$2="ORIGINAL",'ORIGINAL BUDGET'!$B89,IF($L$2="BR1",'BR1'!$B89,IF($L$2="BR2",'BR2'!$B89,IF($L$2="BR3",'BR3'!$B89)))))</f>
        <v>0</v>
      </c>
      <c r="C89" s="1028">
        <f>IF($L$2="","",IF($L$2="ORIGINAL",'ORIGINAL BUDGET'!$C89,IF($L$2="BR1",'BR1'!$C89,IF($L$2="BR2",'BR2'!$C89,IF($L$2="BR3",'BR3'!$C89)))))</f>
        <v>0</v>
      </c>
      <c r="D89" s="860" t="str">
        <f t="shared" si="18"/>
        <v/>
      </c>
      <c r="E89" s="404"/>
      <c r="F89" s="589"/>
      <c r="G89" s="845" t="str">
        <f t="shared" si="19"/>
        <v/>
      </c>
      <c r="H89" s="811">
        <f t="shared" si="10"/>
        <v>0</v>
      </c>
      <c r="I89" s="840"/>
      <c r="J89" s="811">
        <f t="shared" si="20"/>
        <v>0</v>
      </c>
      <c r="K89" s="843"/>
      <c r="L89" s="811">
        <f t="shared" si="21"/>
        <v>0</v>
      </c>
      <c r="M89" s="843"/>
      <c r="N89" s="811">
        <f t="shared" si="22"/>
        <v>0</v>
      </c>
      <c r="O89" s="843"/>
      <c r="P89" s="811">
        <f t="shared" si="23"/>
        <v>0</v>
      </c>
      <c r="Q89" s="843"/>
      <c r="R89" s="811">
        <f t="shared" si="24"/>
        <v>0</v>
      </c>
      <c r="S89" s="843"/>
      <c r="T89" s="811">
        <f t="shared" si="25"/>
        <v>0</v>
      </c>
      <c r="U89" s="149"/>
      <c r="V89" s="492" t="str">
        <f>IF(AND('BR3'!$K$2="ACTIVE",'BR3'!H89&gt;0),"Yes",IF(AND('BR2'!$K$2="ACTIVE",'BR2'!H89&gt;0),"Yes",IF(AND('BR1'!$K$2="ACTIVE",'BR1'!H89&gt;0),"Yes",IF(AND('ORIGINAL BUDGET'!$K$2="ACTIVE",'ORIGINAL BUDGET'!H89&gt;0),"Yes",""))))</f>
        <v/>
      </c>
      <c r="W89" s="493"/>
      <c r="X89" s="325" t="str">
        <f>IF(AND('BR3'!$K$2="ACTIVE",'BR3'!J89&gt;0),"Yes",IF(AND('BR2'!$K$2="ACTIVE",'BR2'!J89&gt;0),"Yes",IF(AND('BR1'!$K$2="ACTIVE",'BR1'!J89&gt;0),"Yes",IF(AND('ORIGINAL BUDGET'!$K$2="ACTIVE",'ORIGINAL BUDGET'!J89&gt;0),"Yes",""))))</f>
        <v/>
      </c>
      <c r="Y89" s="493"/>
      <c r="Z89" s="325" t="str">
        <f>IF(AND('BR3'!$K$2="ACTIVE",'BR3'!L89&gt;0),"Yes",IF(AND('BR2'!$K$2="ACTIVE",'BR2'!L89&gt;0),"Yes",IF(AND('BR1'!$K$2="ACTIVE",'BR1'!L89&gt;0),"Yes",IF(AND('ORIGINAL BUDGET'!$K$2="ACTIVE",'ORIGINAL BUDGET'!L89&gt;0),"Yes",""))))</f>
        <v/>
      </c>
      <c r="AA89" s="493"/>
      <c r="AB89" s="325" t="str">
        <f>IF(AND('BR3'!$K$2="ACTIVE",'BR3'!N89&gt;0),"Yes",IF(AND('BR2'!$K$2="ACTIVE",'BR2'!N89&gt;0),"Yes",IF(AND('BR1'!$K$2="ACTIVE",'BR1'!N89&gt;0),"Yes",IF(AND('ORIGINAL BUDGET'!$K$2="ACTIVE",'ORIGINAL BUDGET'!N89&gt;0),"Yes",""))))</f>
        <v/>
      </c>
      <c r="AC89" s="493"/>
      <c r="AD89" s="325" t="str">
        <f>IF(AND('BR3'!$K$2="ACTIVE",'BR3'!P89&gt;0),"Yes",IF(AND('BR2'!$K$2="ACTIVE",'BR2'!P89&gt;0),"Yes",IF(AND('BR1'!$K$2="ACTIVE",'BR1'!P89&gt;0),"Yes",IF(AND('ORIGINAL BUDGET'!$K$2="ACTIVE",'ORIGINAL BUDGET'!P89&gt;0),"Yes",""))))</f>
        <v/>
      </c>
      <c r="AE89" s="493"/>
      <c r="AF89" s="325" t="str">
        <f>IF(AND('BR3'!$K$2="ACTIVE",'BR3'!R89&gt;0),"Yes",IF(AND('BR2'!$K$2="ACTIVE",'BR2'!R89&gt;0),"Yes",IF(AND('BR1'!$K$2="ACTIVE",'BR1'!R89&gt;0),"Yes",IF(AND('ORIGINAL BUDGET'!$K$2="ACTIVE",'ORIGINAL BUDGET'!R89&gt;0),"Yes",""))))</f>
        <v/>
      </c>
      <c r="AG89" s="493"/>
      <c r="AH89" s="493" t="str">
        <f>IF(AND('BR3'!$K$2="ACTIVE",'BR3'!T89&gt;0),"Yes",IF(AND('BR2'!$K$2="ACTIVE",'BR2'!T89&gt;0),"Yes",IF(AND('BR1'!$K$2="ACTIVE",'BR1'!T89&gt;0),"Yes",IF(AND('ORIGINAL BUDGET'!$K$2="ACTIVE",'ORIGINAL BUDGET'!T89&gt;0),"Yes",""))))</f>
        <v/>
      </c>
      <c r="AI89" s="494"/>
      <c r="AJ89" s="218"/>
      <c r="AK89" s="448">
        <f t="shared" si="29"/>
        <v>0</v>
      </c>
      <c r="AL89" s="448">
        <f t="shared" si="30"/>
        <v>0</v>
      </c>
      <c r="AM89" s="448">
        <f t="shared" si="31"/>
        <v>0</v>
      </c>
      <c r="AN89" s="448">
        <f t="shared" si="32"/>
        <v>0</v>
      </c>
      <c r="AO89" s="448">
        <f t="shared" si="33"/>
        <v>0</v>
      </c>
      <c r="AP89" s="448">
        <f t="shared" si="34"/>
        <v>0</v>
      </c>
      <c r="AQ89" s="448">
        <f t="shared" si="35"/>
        <v>0</v>
      </c>
      <c r="AU89" s="219"/>
      <c r="AV89" s="219"/>
      <c r="AW89" s="219"/>
      <c r="AX89" s="219"/>
      <c r="AY89" s="1104"/>
    </row>
    <row r="90" spans="1:53" ht="23.25" hidden="1" customHeight="1">
      <c r="A90" s="124">
        <v>46</v>
      </c>
      <c r="B90" s="273">
        <f>IF($L$2="","",IF($L$2="ORIGINAL",'ORIGINAL BUDGET'!$B90,IF($L$2="BR1",'BR1'!$B90,IF($L$2="BR2",'BR2'!$B90,IF($L$2="BR3",'BR3'!$B90)))))</f>
        <v>0</v>
      </c>
      <c r="C90" s="1028">
        <f>IF($L$2="","",IF($L$2="ORIGINAL",'ORIGINAL BUDGET'!$C90,IF($L$2="BR1",'BR1'!$C90,IF($L$2="BR2",'BR2'!$C90,IF($L$2="BR3",'BR3'!$C90)))))</f>
        <v>0</v>
      </c>
      <c r="D90" s="860" t="str">
        <f t="shared" si="18"/>
        <v/>
      </c>
      <c r="E90" s="404"/>
      <c r="F90" s="589"/>
      <c r="G90" s="845" t="str">
        <f t="shared" si="19"/>
        <v/>
      </c>
      <c r="H90" s="811">
        <f t="shared" si="10"/>
        <v>0</v>
      </c>
      <c r="I90" s="840"/>
      <c r="J90" s="811">
        <f t="shared" si="20"/>
        <v>0</v>
      </c>
      <c r="K90" s="843"/>
      <c r="L90" s="811">
        <f t="shared" si="21"/>
        <v>0</v>
      </c>
      <c r="M90" s="843"/>
      <c r="N90" s="811">
        <f t="shared" si="22"/>
        <v>0</v>
      </c>
      <c r="O90" s="843"/>
      <c r="P90" s="811">
        <f t="shared" si="23"/>
        <v>0</v>
      </c>
      <c r="Q90" s="843"/>
      <c r="R90" s="811">
        <f t="shared" si="24"/>
        <v>0</v>
      </c>
      <c r="S90" s="843"/>
      <c r="T90" s="811">
        <f t="shared" si="25"/>
        <v>0</v>
      </c>
      <c r="U90" s="149"/>
      <c r="V90" s="492" t="str">
        <f>IF(AND('BR3'!$K$2="ACTIVE",'BR3'!H90&gt;0),"Yes",IF(AND('BR2'!$K$2="ACTIVE",'BR2'!H90&gt;0),"Yes",IF(AND('BR1'!$K$2="ACTIVE",'BR1'!H90&gt;0),"Yes",IF(AND('ORIGINAL BUDGET'!$K$2="ACTIVE",'ORIGINAL BUDGET'!H90&gt;0),"Yes",""))))</f>
        <v/>
      </c>
      <c r="W90" s="493"/>
      <c r="X90" s="325" t="str">
        <f>IF(AND('BR3'!$K$2="ACTIVE",'BR3'!J90&gt;0),"Yes",IF(AND('BR2'!$K$2="ACTIVE",'BR2'!J90&gt;0),"Yes",IF(AND('BR1'!$K$2="ACTIVE",'BR1'!J90&gt;0),"Yes",IF(AND('ORIGINAL BUDGET'!$K$2="ACTIVE",'ORIGINAL BUDGET'!J90&gt;0),"Yes",""))))</f>
        <v/>
      </c>
      <c r="Y90" s="493"/>
      <c r="Z90" s="325" t="str">
        <f>IF(AND('BR3'!$K$2="ACTIVE",'BR3'!L90&gt;0),"Yes",IF(AND('BR2'!$K$2="ACTIVE",'BR2'!L90&gt;0),"Yes",IF(AND('BR1'!$K$2="ACTIVE",'BR1'!L90&gt;0),"Yes",IF(AND('ORIGINAL BUDGET'!$K$2="ACTIVE",'ORIGINAL BUDGET'!L90&gt;0),"Yes",""))))</f>
        <v/>
      </c>
      <c r="AA90" s="493"/>
      <c r="AB90" s="325" t="str">
        <f>IF(AND('BR3'!$K$2="ACTIVE",'BR3'!N90&gt;0),"Yes",IF(AND('BR2'!$K$2="ACTIVE",'BR2'!N90&gt;0),"Yes",IF(AND('BR1'!$K$2="ACTIVE",'BR1'!N90&gt;0),"Yes",IF(AND('ORIGINAL BUDGET'!$K$2="ACTIVE",'ORIGINAL BUDGET'!N90&gt;0),"Yes",""))))</f>
        <v/>
      </c>
      <c r="AC90" s="493"/>
      <c r="AD90" s="325" t="str">
        <f>IF(AND('BR3'!$K$2="ACTIVE",'BR3'!P90&gt;0),"Yes",IF(AND('BR2'!$K$2="ACTIVE",'BR2'!P90&gt;0),"Yes",IF(AND('BR1'!$K$2="ACTIVE",'BR1'!P90&gt;0),"Yes",IF(AND('ORIGINAL BUDGET'!$K$2="ACTIVE",'ORIGINAL BUDGET'!P90&gt;0),"Yes",""))))</f>
        <v/>
      </c>
      <c r="AE90" s="493"/>
      <c r="AF90" s="325" t="str">
        <f>IF(AND('BR3'!$K$2="ACTIVE",'BR3'!R90&gt;0),"Yes",IF(AND('BR2'!$K$2="ACTIVE",'BR2'!R90&gt;0),"Yes",IF(AND('BR1'!$K$2="ACTIVE",'BR1'!R90&gt;0),"Yes",IF(AND('ORIGINAL BUDGET'!$K$2="ACTIVE",'ORIGINAL BUDGET'!R90&gt;0),"Yes",""))))</f>
        <v/>
      </c>
      <c r="AG90" s="493"/>
      <c r="AH90" s="493" t="str">
        <f>IF(AND('BR3'!$K$2="ACTIVE",'BR3'!T90&gt;0),"Yes",IF(AND('BR2'!$K$2="ACTIVE",'BR2'!T90&gt;0),"Yes",IF(AND('BR1'!$K$2="ACTIVE",'BR1'!T90&gt;0),"Yes",IF(AND('ORIGINAL BUDGET'!$K$2="ACTIVE",'ORIGINAL BUDGET'!T90&gt;0),"Yes",""))))</f>
        <v/>
      </c>
      <c r="AI90" s="494"/>
      <c r="AJ90" s="218"/>
      <c r="AK90" s="448">
        <f t="shared" si="29"/>
        <v>0</v>
      </c>
      <c r="AL90" s="448">
        <f t="shared" si="30"/>
        <v>0</v>
      </c>
      <c r="AM90" s="448">
        <f t="shared" si="31"/>
        <v>0</v>
      </c>
      <c r="AN90" s="448">
        <f t="shared" si="32"/>
        <v>0</v>
      </c>
      <c r="AO90" s="448">
        <f t="shared" si="33"/>
        <v>0</v>
      </c>
      <c r="AP90" s="448">
        <f t="shared" si="34"/>
        <v>0</v>
      </c>
      <c r="AQ90" s="448">
        <f t="shared" si="35"/>
        <v>0</v>
      </c>
      <c r="AU90" s="220"/>
      <c r="AV90" s="220"/>
      <c r="AW90" s="220"/>
      <c r="AX90" s="220"/>
      <c r="AY90" s="1104"/>
    </row>
    <row r="91" spans="1:53" ht="23.25" hidden="1" customHeight="1">
      <c r="A91" s="124">
        <v>47</v>
      </c>
      <c r="B91" s="273">
        <f>IF($L$2="","",IF($L$2="ORIGINAL",'ORIGINAL BUDGET'!$B91,IF($L$2="BR1",'BR1'!$B91,IF($L$2="BR2",'BR2'!$B91,IF($L$2="BR3",'BR3'!$B91)))))</f>
        <v>0</v>
      </c>
      <c r="C91" s="1028">
        <f>IF($L$2="","",IF($L$2="ORIGINAL",'ORIGINAL BUDGET'!$C91,IF($L$2="BR1",'BR1'!$C91,IF($L$2="BR2",'BR2'!$C91,IF($L$2="BR3",'BR3'!$C91)))))</f>
        <v>0</v>
      </c>
      <c r="D91" s="860" t="str">
        <f t="shared" si="18"/>
        <v/>
      </c>
      <c r="E91" s="404"/>
      <c r="F91" s="589"/>
      <c r="G91" s="845" t="str">
        <f t="shared" si="19"/>
        <v/>
      </c>
      <c r="H91" s="811">
        <f t="shared" si="10"/>
        <v>0</v>
      </c>
      <c r="I91" s="840"/>
      <c r="J91" s="811">
        <f t="shared" si="20"/>
        <v>0</v>
      </c>
      <c r="K91" s="843"/>
      <c r="L91" s="811">
        <f t="shared" si="21"/>
        <v>0</v>
      </c>
      <c r="M91" s="843"/>
      <c r="N91" s="811">
        <f t="shared" si="22"/>
        <v>0</v>
      </c>
      <c r="O91" s="843"/>
      <c r="P91" s="811">
        <f t="shared" si="23"/>
        <v>0</v>
      </c>
      <c r="Q91" s="843"/>
      <c r="R91" s="811">
        <f t="shared" si="24"/>
        <v>0</v>
      </c>
      <c r="S91" s="843"/>
      <c r="T91" s="811">
        <f t="shared" si="25"/>
        <v>0</v>
      </c>
      <c r="U91" s="149"/>
      <c r="V91" s="492" t="str">
        <f>IF(AND('BR3'!$K$2="ACTIVE",'BR3'!H91&gt;0),"Yes",IF(AND('BR2'!$K$2="ACTIVE",'BR2'!H91&gt;0),"Yes",IF(AND('BR1'!$K$2="ACTIVE",'BR1'!H91&gt;0),"Yes",IF(AND('ORIGINAL BUDGET'!$K$2="ACTIVE",'ORIGINAL BUDGET'!H91&gt;0),"Yes",""))))</f>
        <v/>
      </c>
      <c r="W91" s="493"/>
      <c r="X91" s="325" t="str">
        <f>IF(AND('BR3'!$K$2="ACTIVE",'BR3'!J91&gt;0),"Yes",IF(AND('BR2'!$K$2="ACTIVE",'BR2'!J91&gt;0),"Yes",IF(AND('BR1'!$K$2="ACTIVE",'BR1'!J91&gt;0),"Yes",IF(AND('ORIGINAL BUDGET'!$K$2="ACTIVE",'ORIGINAL BUDGET'!J91&gt;0),"Yes",""))))</f>
        <v/>
      </c>
      <c r="Y91" s="493"/>
      <c r="Z91" s="325" t="str">
        <f>IF(AND('BR3'!$K$2="ACTIVE",'BR3'!L91&gt;0),"Yes",IF(AND('BR2'!$K$2="ACTIVE",'BR2'!L91&gt;0),"Yes",IF(AND('BR1'!$K$2="ACTIVE",'BR1'!L91&gt;0),"Yes",IF(AND('ORIGINAL BUDGET'!$K$2="ACTIVE",'ORIGINAL BUDGET'!L91&gt;0),"Yes",""))))</f>
        <v/>
      </c>
      <c r="AA91" s="493"/>
      <c r="AB91" s="325" t="str">
        <f>IF(AND('BR3'!$K$2="ACTIVE",'BR3'!N91&gt;0),"Yes",IF(AND('BR2'!$K$2="ACTIVE",'BR2'!N91&gt;0),"Yes",IF(AND('BR1'!$K$2="ACTIVE",'BR1'!N91&gt;0),"Yes",IF(AND('ORIGINAL BUDGET'!$K$2="ACTIVE",'ORIGINAL BUDGET'!N91&gt;0),"Yes",""))))</f>
        <v/>
      </c>
      <c r="AC91" s="493"/>
      <c r="AD91" s="325" t="str">
        <f>IF(AND('BR3'!$K$2="ACTIVE",'BR3'!P91&gt;0),"Yes",IF(AND('BR2'!$K$2="ACTIVE",'BR2'!P91&gt;0),"Yes",IF(AND('BR1'!$K$2="ACTIVE",'BR1'!P91&gt;0),"Yes",IF(AND('ORIGINAL BUDGET'!$K$2="ACTIVE",'ORIGINAL BUDGET'!P91&gt;0),"Yes",""))))</f>
        <v/>
      </c>
      <c r="AE91" s="493"/>
      <c r="AF91" s="325" t="str">
        <f>IF(AND('BR3'!$K$2="ACTIVE",'BR3'!R91&gt;0),"Yes",IF(AND('BR2'!$K$2="ACTIVE",'BR2'!R91&gt;0),"Yes",IF(AND('BR1'!$K$2="ACTIVE",'BR1'!R91&gt;0),"Yes",IF(AND('ORIGINAL BUDGET'!$K$2="ACTIVE",'ORIGINAL BUDGET'!R91&gt;0),"Yes",""))))</f>
        <v/>
      </c>
      <c r="AG91" s="493"/>
      <c r="AH91" s="493" t="str">
        <f>IF(AND('BR3'!$K$2="ACTIVE",'BR3'!T91&gt;0),"Yes",IF(AND('BR2'!$K$2="ACTIVE",'BR2'!T91&gt;0),"Yes",IF(AND('BR1'!$K$2="ACTIVE",'BR1'!T91&gt;0),"Yes",IF(AND('ORIGINAL BUDGET'!$K$2="ACTIVE",'ORIGINAL BUDGET'!T91&gt;0),"Yes",""))))</f>
        <v/>
      </c>
      <c r="AI91" s="494"/>
      <c r="AJ91" s="218"/>
      <c r="AK91" s="448">
        <f t="shared" si="29"/>
        <v>0</v>
      </c>
      <c r="AL91" s="448">
        <f t="shared" si="30"/>
        <v>0</v>
      </c>
      <c r="AM91" s="448">
        <f t="shared" si="31"/>
        <v>0</v>
      </c>
      <c r="AN91" s="448">
        <f t="shared" si="32"/>
        <v>0</v>
      </c>
      <c r="AO91" s="448">
        <f t="shared" si="33"/>
        <v>0</v>
      </c>
      <c r="AP91" s="448">
        <f t="shared" si="34"/>
        <v>0</v>
      </c>
      <c r="AQ91" s="448">
        <f t="shared" si="35"/>
        <v>0</v>
      </c>
      <c r="AU91" s="220"/>
      <c r="AV91" s="220"/>
      <c r="AW91" s="220"/>
      <c r="AX91" s="220"/>
      <c r="AY91" s="1104"/>
    </row>
    <row r="92" spans="1:53" ht="23.25" hidden="1" customHeight="1">
      <c r="A92" s="124">
        <v>48</v>
      </c>
      <c r="B92" s="273">
        <f>IF($L$2="","",IF($L$2="ORIGINAL",'ORIGINAL BUDGET'!$B92,IF($L$2="BR1",'BR1'!$B92,IF($L$2="BR2",'BR2'!$B92,IF($L$2="BR3",'BR3'!$B92)))))</f>
        <v>0</v>
      </c>
      <c r="C92" s="1028">
        <f>IF($L$2="","",IF($L$2="ORIGINAL",'ORIGINAL BUDGET'!$C92,IF($L$2="BR1",'BR1'!$C92,IF($L$2="BR2",'BR2'!$C92,IF($L$2="BR3",'BR3'!$C92)))))</f>
        <v>0</v>
      </c>
      <c r="D92" s="860" t="str">
        <f t="shared" si="18"/>
        <v/>
      </c>
      <c r="E92" s="404"/>
      <c r="F92" s="589"/>
      <c r="G92" s="845" t="str">
        <f t="shared" si="19"/>
        <v/>
      </c>
      <c r="H92" s="811">
        <f t="shared" si="10"/>
        <v>0</v>
      </c>
      <c r="I92" s="840"/>
      <c r="J92" s="811">
        <f t="shared" si="20"/>
        <v>0</v>
      </c>
      <c r="K92" s="843"/>
      <c r="L92" s="811">
        <f t="shared" si="21"/>
        <v>0</v>
      </c>
      <c r="M92" s="843"/>
      <c r="N92" s="811">
        <f t="shared" si="22"/>
        <v>0</v>
      </c>
      <c r="O92" s="843"/>
      <c r="P92" s="811">
        <f t="shared" si="23"/>
        <v>0</v>
      </c>
      <c r="Q92" s="843"/>
      <c r="R92" s="811">
        <f t="shared" si="24"/>
        <v>0</v>
      </c>
      <c r="S92" s="843"/>
      <c r="T92" s="811">
        <f t="shared" si="25"/>
        <v>0</v>
      </c>
      <c r="U92" s="149"/>
      <c r="V92" s="492" t="str">
        <f>IF(AND('BR3'!$K$2="ACTIVE",'BR3'!H92&gt;0),"Yes",IF(AND('BR2'!$K$2="ACTIVE",'BR2'!H92&gt;0),"Yes",IF(AND('BR1'!$K$2="ACTIVE",'BR1'!H92&gt;0),"Yes",IF(AND('ORIGINAL BUDGET'!$K$2="ACTIVE",'ORIGINAL BUDGET'!H92&gt;0),"Yes",""))))</f>
        <v/>
      </c>
      <c r="W92" s="493"/>
      <c r="X92" s="325" t="str">
        <f>IF(AND('BR3'!$K$2="ACTIVE",'BR3'!J92&gt;0),"Yes",IF(AND('BR2'!$K$2="ACTIVE",'BR2'!J92&gt;0),"Yes",IF(AND('BR1'!$K$2="ACTIVE",'BR1'!J92&gt;0),"Yes",IF(AND('ORIGINAL BUDGET'!$K$2="ACTIVE",'ORIGINAL BUDGET'!J92&gt;0),"Yes",""))))</f>
        <v/>
      </c>
      <c r="Y92" s="493"/>
      <c r="Z92" s="325" t="str">
        <f>IF(AND('BR3'!$K$2="ACTIVE",'BR3'!L92&gt;0),"Yes",IF(AND('BR2'!$K$2="ACTIVE",'BR2'!L92&gt;0),"Yes",IF(AND('BR1'!$K$2="ACTIVE",'BR1'!L92&gt;0),"Yes",IF(AND('ORIGINAL BUDGET'!$K$2="ACTIVE",'ORIGINAL BUDGET'!L92&gt;0),"Yes",""))))</f>
        <v/>
      </c>
      <c r="AA92" s="493"/>
      <c r="AB92" s="325" t="str">
        <f>IF(AND('BR3'!$K$2="ACTIVE",'BR3'!N92&gt;0),"Yes",IF(AND('BR2'!$K$2="ACTIVE",'BR2'!N92&gt;0),"Yes",IF(AND('BR1'!$K$2="ACTIVE",'BR1'!N92&gt;0),"Yes",IF(AND('ORIGINAL BUDGET'!$K$2="ACTIVE",'ORIGINAL BUDGET'!N92&gt;0),"Yes",""))))</f>
        <v/>
      </c>
      <c r="AC92" s="493"/>
      <c r="AD92" s="325" t="str">
        <f>IF(AND('BR3'!$K$2="ACTIVE",'BR3'!P92&gt;0),"Yes",IF(AND('BR2'!$K$2="ACTIVE",'BR2'!P92&gt;0),"Yes",IF(AND('BR1'!$K$2="ACTIVE",'BR1'!P92&gt;0),"Yes",IF(AND('ORIGINAL BUDGET'!$K$2="ACTIVE",'ORIGINAL BUDGET'!P92&gt;0),"Yes",""))))</f>
        <v/>
      </c>
      <c r="AE92" s="493"/>
      <c r="AF92" s="325" t="str">
        <f>IF(AND('BR3'!$K$2="ACTIVE",'BR3'!R92&gt;0),"Yes",IF(AND('BR2'!$K$2="ACTIVE",'BR2'!R92&gt;0),"Yes",IF(AND('BR1'!$K$2="ACTIVE",'BR1'!R92&gt;0),"Yes",IF(AND('ORIGINAL BUDGET'!$K$2="ACTIVE",'ORIGINAL BUDGET'!R92&gt;0),"Yes",""))))</f>
        <v/>
      </c>
      <c r="AG92" s="493"/>
      <c r="AH92" s="493" t="str">
        <f>IF(AND('BR3'!$K$2="ACTIVE",'BR3'!T92&gt;0),"Yes",IF(AND('BR2'!$K$2="ACTIVE",'BR2'!T92&gt;0),"Yes",IF(AND('BR1'!$K$2="ACTIVE",'BR1'!T92&gt;0),"Yes",IF(AND('ORIGINAL BUDGET'!$K$2="ACTIVE",'ORIGINAL BUDGET'!T92&gt;0),"Yes",""))))</f>
        <v/>
      </c>
      <c r="AI92" s="494"/>
      <c r="AJ92" s="218"/>
      <c r="AK92" s="448">
        <f t="shared" si="29"/>
        <v>0</v>
      </c>
      <c r="AL92" s="448">
        <f t="shared" si="30"/>
        <v>0</v>
      </c>
      <c r="AM92" s="448">
        <f t="shared" si="31"/>
        <v>0</v>
      </c>
      <c r="AN92" s="448">
        <f t="shared" si="32"/>
        <v>0</v>
      </c>
      <c r="AO92" s="448">
        <f t="shared" si="33"/>
        <v>0</v>
      </c>
      <c r="AP92" s="448">
        <f t="shared" si="34"/>
        <v>0</v>
      </c>
      <c r="AQ92" s="448">
        <f t="shared" si="35"/>
        <v>0</v>
      </c>
      <c r="AU92" s="220"/>
      <c r="AV92" s="220"/>
      <c r="AW92" s="220"/>
      <c r="AX92" s="220"/>
      <c r="AY92" s="1104"/>
    </row>
    <row r="93" spans="1:53" ht="23.25" hidden="1" customHeight="1">
      <c r="A93" s="124">
        <v>49</v>
      </c>
      <c r="B93" s="273">
        <f>IF($L$2="","",IF($L$2="ORIGINAL",'ORIGINAL BUDGET'!$B93,IF($L$2="BR1",'BR1'!$B93,IF($L$2="BR2",'BR2'!$B93,IF($L$2="BR3",'BR3'!$B93)))))</f>
        <v>0</v>
      </c>
      <c r="C93" s="1028">
        <f>IF($L$2="","",IF($L$2="ORIGINAL",'ORIGINAL BUDGET'!$C93,IF($L$2="BR1",'BR1'!$C93,IF($L$2="BR2",'BR2'!$C93,IF($L$2="BR3",'BR3'!$C93)))))</f>
        <v>0</v>
      </c>
      <c r="D93" s="860" t="str">
        <f t="shared" si="18"/>
        <v/>
      </c>
      <c r="E93" s="404"/>
      <c r="F93" s="589"/>
      <c r="G93" s="845" t="str">
        <f t="shared" si="19"/>
        <v/>
      </c>
      <c r="H93" s="811">
        <f t="shared" si="10"/>
        <v>0</v>
      </c>
      <c r="I93" s="840"/>
      <c r="J93" s="811">
        <f t="shared" si="20"/>
        <v>0</v>
      </c>
      <c r="K93" s="843"/>
      <c r="L93" s="811">
        <f t="shared" si="21"/>
        <v>0</v>
      </c>
      <c r="M93" s="843"/>
      <c r="N93" s="811">
        <f t="shared" si="22"/>
        <v>0</v>
      </c>
      <c r="O93" s="843"/>
      <c r="P93" s="811">
        <f t="shared" si="23"/>
        <v>0</v>
      </c>
      <c r="Q93" s="843"/>
      <c r="R93" s="811">
        <f t="shared" si="24"/>
        <v>0</v>
      </c>
      <c r="S93" s="843"/>
      <c r="T93" s="811">
        <f t="shared" si="25"/>
        <v>0</v>
      </c>
      <c r="U93" s="149"/>
      <c r="V93" s="492" t="str">
        <f>IF(AND('BR3'!$K$2="ACTIVE",'BR3'!H93&gt;0),"Yes",IF(AND('BR2'!$K$2="ACTIVE",'BR2'!H93&gt;0),"Yes",IF(AND('BR1'!$K$2="ACTIVE",'BR1'!H93&gt;0),"Yes",IF(AND('ORIGINAL BUDGET'!$K$2="ACTIVE",'ORIGINAL BUDGET'!H93&gt;0),"Yes",""))))</f>
        <v/>
      </c>
      <c r="W93" s="493"/>
      <c r="X93" s="325" t="str">
        <f>IF(AND('BR3'!$K$2="ACTIVE",'BR3'!J93&gt;0),"Yes",IF(AND('BR2'!$K$2="ACTIVE",'BR2'!J93&gt;0),"Yes",IF(AND('BR1'!$K$2="ACTIVE",'BR1'!J93&gt;0),"Yes",IF(AND('ORIGINAL BUDGET'!$K$2="ACTIVE",'ORIGINAL BUDGET'!J93&gt;0),"Yes",""))))</f>
        <v/>
      </c>
      <c r="Y93" s="493"/>
      <c r="Z93" s="325" t="str">
        <f>IF(AND('BR3'!$K$2="ACTIVE",'BR3'!L93&gt;0),"Yes",IF(AND('BR2'!$K$2="ACTIVE",'BR2'!L93&gt;0),"Yes",IF(AND('BR1'!$K$2="ACTIVE",'BR1'!L93&gt;0),"Yes",IF(AND('ORIGINAL BUDGET'!$K$2="ACTIVE",'ORIGINAL BUDGET'!L93&gt;0),"Yes",""))))</f>
        <v/>
      </c>
      <c r="AA93" s="493"/>
      <c r="AB93" s="325" t="str">
        <f>IF(AND('BR3'!$K$2="ACTIVE",'BR3'!N93&gt;0),"Yes",IF(AND('BR2'!$K$2="ACTIVE",'BR2'!N93&gt;0),"Yes",IF(AND('BR1'!$K$2="ACTIVE",'BR1'!N93&gt;0),"Yes",IF(AND('ORIGINAL BUDGET'!$K$2="ACTIVE",'ORIGINAL BUDGET'!N93&gt;0),"Yes",""))))</f>
        <v/>
      </c>
      <c r="AC93" s="493"/>
      <c r="AD93" s="325" t="str">
        <f>IF(AND('BR3'!$K$2="ACTIVE",'BR3'!P93&gt;0),"Yes",IF(AND('BR2'!$K$2="ACTIVE",'BR2'!P93&gt;0),"Yes",IF(AND('BR1'!$K$2="ACTIVE",'BR1'!P93&gt;0),"Yes",IF(AND('ORIGINAL BUDGET'!$K$2="ACTIVE",'ORIGINAL BUDGET'!P93&gt;0),"Yes",""))))</f>
        <v/>
      </c>
      <c r="AE93" s="493"/>
      <c r="AF93" s="325" t="str">
        <f>IF(AND('BR3'!$K$2="ACTIVE",'BR3'!R93&gt;0),"Yes",IF(AND('BR2'!$K$2="ACTIVE",'BR2'!R93&gt;0),"Yes",IF(AND('BR1'!$K$2="ACTIVE",'BR1'!R93&gt;0),"Yes",IF(AND('ORIGINAL BUDGET'!$K$2="ACTIVE",'ORIGINAL BUDGET'!R93&gt;0),"Yes",""))))</f>
        <v/>
      </c>
      <c r="AG93" s="493"/>
      <c r="AH93" s="493" t="str">
        <f>IF(AND('BR3'!$K$2="ACTIVE",'BR3'!T93&gt;0),"Yes",IF(AND('BR2'!$K$2="ACTIVE",'BR2'!T93&gt;0),"Yes",IF(AND('BR1'!$K$2="ACTIVE",'BR1'!T93&gt;0),"Yes",IF(AND('ORIGINAL BUDGET'!$K$2="ACTIVE",'ORIGINAL BUDGET'!T93&gt;0),"Yes",""))))</f>
        <v/>
      </c>
      <c r="AI93" s="494"/>
      <c r="AJ93" s="218"/>
      <c r="AK93" s="448">
        <f t="shared" si="29"/>
        <v>0</v>
      </c>
      <c r="AL93" s="448">
        <f t="shared" si="30"/>
        <v>0</v>
      </c>
      <c r="AM93" s="448">
        <f t="shared" si="31"/>
        <v>0</v>
      </c>
      <c r="AN93" s="448">
        <f t="shared" si="32"/>
        <v>0</v>
      </c>
      <c r="AO93" s="448">
        <f t="shared" si="33"/>
        <v>0</v>
      </c>
      <c r="AP93" s="448">
        <f t="shared" si="34"/>
        <v>0</v>
      </c>
      <c r="AQ93" s="448">
        <f t="shared" si="35"/>
        <v>0</v>
      </c>
      <c r="AU93" s="220"/>
      <c r="AV93" s="220"/>
      <c r="AW93" s="220"/>
      <c r="AX93" s="220"/>
      <c r="AY93" s="1104"/>
    </row>
    <row r="94" spans="1:53" ht="23.25" hidden="1" customHeight="1" thickBot="1">
      <c r="A94" s="1219">
        <v>50</v>
      </c>
      <c r="B94" s="1220">
        <f>IF($L$2="","",IF($L$2="ORIGINAL",'ORIGINAL BUDGET'!$B94,IF($L$2="BR1",'BR1'!$B94,IF($L$2="BR2",'BR2'!$B94,IF($L$2="BR3",'BR3'!$B94)))))</f>
        <v>0</v>
      </c>
      <c r="C94" s="1221">
        <f>IF($L$2="","",IF($L$2="ORIGINAL",'ORIGINAL BUDGET'!$C94,IF($L$2="BR1",'BR1'!$C94,IF($L$2="BR2",'BR2'!$C94,IF($L$2="BR3",'BR3'!$C94)))))</f>
        <v>0</v>
      </c>
      <c r="D94" s="1222" t="str">
        <f t="shared" si="18"/>
        <v/>
      </c>
      <c r="E94" s="1223"/>
      <c r="F94" s="1224"/>
      <c r="G94" s="1225" t="str">
        <f t="shared" si="19"/>
        <v/>
      </c>
      <c r="H94" s="811">
        <f t="shared" si="10"/>
        <v>0</v>
      </c>
      <c r="I94" s="841"/>
      <c r="J94" s="811">
        <f t="shared" si="20"/>
        <v>0</v>
      </c>
      <c r="K94" s="844"/>
      <c r="L94" s="811">
        <f t="shared" si="21"/>
        <v>0</v>
      </c>
      <c r="M94" s="844"/>
      <c r="N94" s="811">
        <f t="shared" si="22"/>
        <v>0</v>
      </c>
      <c r="O94" s="844"/>
      <c r="P94" s="811">
        <f t="shared" si="23"/>
        <v>0</v>
      </c>
      <c r="Q94" s="844"/>
      <c r="R94" s="811">
        <f t="shared" si="24"/>
        <v>0</v>
      </c>
      <c r="S94" s="844"/>
      <c r="T94" s="811">
        <f t="shared" si="25"/>
        <v>0</v>
      </c>
      <c r="U94" s="149"/>
      <c r="V94" s="495" t="str">
        <f>IF(AND('BR3'!$K$2="ACTIVE",'BR3'!H94&gt;0),"Yes",IF(AND('BR2'!$K$2="ACTIVE",'BR2'!H94&gt;0),"Yes",IF(AND('BR1'!$K$2="ACTIVE",'BR1'!H94&gt;0),"Yes",IF(AND('ORIGINAL BUDGET'!$K$2="ACTIVE",'ORIGINAL BUDGET'!H94&gt;0),"Yes",""))))</f>
        <v/>
      </c>
      <c r="W94" s="1086"/>
      <c r="X94" s="1085" t="str">
        <f>IF(AND('BR3'!$K$2="ACTIVE",'BR3'!J94&gt;0),"Yes",IF(AND('BR2'!$K$2="ACTIVE",'BR2'!J94&gt;0),"Yes",IF(AND('BR1'!$K$2="ACTIVE",'BR1'!J94&gt;0),"Yes",IF(AND('ORIGINAL BUDGET'!$K$2="ACTIVE",'ORIGINAL BUDGET'!J94&gt;0),"Yes",""))))</f>
        <v/>
      </c>
      <c r="Y94" s="1086"/>
      <c r="Z94" s="1085" t="str">
        <f>IF(AND('BR3'!$K$2="ACTIVE",'BR3'!L94&gt;0),"Yes",IF(AND('BR2'!$K$2="ACTIVE",'BR2'!L94&gt;0),"Yes",IF(AND('BR1'!$K$2="ACTIVE",'BR1'!L94&gt;0),"Yes",IF(AND('ORIGINAL BUDGET'!$K$2="ACTIVE",'ORIGINAL BUDGET'!L94&gt;0),"Yes",""))))</f>
        <v/>
      </c>
      <c r="AA94" s="1086"/>
      <c r="AB94" s="1085" t="str">
        <f>IF(AND('BR3'!$K$2="ACTIVE",'BR3'!N94&gt;0),"Yes",IF(AND('BR2'!$K$2="ACTIVE",'BR2'!N94&gt;0),"Yes",IF(AND('BR1'!$K$2="ACTIVE",'BR1'!N94&gt;0),"Yes",IF(AND('ORIGINAL BUDGET'!$K$2="ACTIVE",'ORIGINAL BUDGET'!N94&gt;0),"Yes",""))))</f>
        <v/>
      </c>
      <c r="AC94" s="1086"/>
      <c r="AD94" s="1085" t="str">
        <f>IF(AND('BR3'!$K$2="ACTIVE",'BR3'!P94&gt;0),"Yes",IF(AND('BR2'!$K$2="ACTIVE",'BR2'!P94&gt;0),"Yes",IF(AND('BR1'!$K$2="ACTIVE",'BR1'!P94&gt;0),"Yes",IF(AND('ORIGINAL BUDGET'!$K$2="ACTIVE",'ORIGINAL BUDGET'!P94&gt;0),"Yes",""))))</f>
        <v/>
      </c>
      <c r="AE94" s="1086"/>
      <c r="AF94" s="1085" t="str">
        <f>IF(AND('BR3'!$K$2="ACTIVE",'BR3'!R94&gt;0),"Yes",IF(AND('BR2'!$K$2="ACTIVE",'BR2'!R94&gt;0),"Yes",IF(AND('BR1'!$K$2="ACTIVE",'BR1'!R94&gt;0),"Yes",IF(AND('ORIGINAL BUDGET'!$K$2="ACTIVE",'ORIGINAL BUDGET'!R94&gt;0),"Yes",""))))</f>
        <v/>
      </c>
      <c r="AG94" s="1086"/>
      <c r="AH94" s="1086" t="str">
        <f>IF(AND('BR3'!$K$2="ACTIVE",'BR3'!T94&gt;0),"Yes",IF(AND('BR2'!$K$2="ACTIVE",'BR2'!T94&gt;0),"Yes",IF(AND('BR1'!$K$2="ACTIVE",'BR1'!T94&gt;0),"Yes",IF(AND('ORIGINAL BUDGET'!$K$2="ACTIVE",'ORIGINAL BUDGET'!T94&gt;0),"Yes",""))))</f>
        <v/>
      </c>
      <c r="AI94" s="498"/>
      <c r="AJ94" s="58"/>
      <c r="AK94" s="448">
        <f t="shared" si="29"/>
        <v>0</v>
      </c>
      <c r="AL94" s="448">
        <f t="shared" si="30"/>
        <v>0</v>
      </c>
      <c r="AM94" s="448">
        <f t="shared" si="31"/>
        <v>0</v>
      </c>
      <c r="AN94" s="448">
        <f t="shared" si="32"/>
        <v>0</v>
      </c>
      <c r="AO94" s="448">
        <f t="shared" si="33"/>
        <v>0</v>
      </c>
      <c r="AP94" s="448">
        <f t="shared" si="34"/>
        <v>0</v>
      </c>
      <c r="AQ94" s="448">
        <f t="shared" si="35"/>
        <v>0</v>
      </c>
      <c r="AU94" s="219"/>
      <c r="AV94" s="219"/>
      <c r="AW94" s="219"/>
      <c r="AX94" s="219"/>
      <c r="AY94" s="1104"/>
    </row>
    <row r="95" spans="1:53" s="197" customFormat="1" ht="15.95" customHeight="1" thickTop="1" thickBot="1">
      <c r="A95" s="435"/>
      <c r="B95" s="520"/>
      <c r="C95" s="521"/>
      <c r="D95" s="522"/>
      <c r="E95" s="523"/>
      <c r="F95" s="436"/>
      <c r="G95" s="849"/>
      <c r="H95" s="437"/>
      <c r="I95" s="849"/>
      <c r="J95" s="437"/>
      <c r="K95" s="849"/>
      <c r="L95" s="437"/>
      <c r="M95" s="849"/>
      <c r="N95" s="437"/>
      <c r="O95" s="849"/>
      <c r="P95" s="437"/>
      <c r="Q95" s="849"/>
      <c r="R95" s="437"/>
      <c r="S95" s="849"/>
      <c r="T95" s="437"/>
      <c r="U95" s="276"/>
      <c r="V95" s="1085"/>
      <c r="W95" s="1085"/>
      <c r="X95" s="1085"/>
      <c r="Y95" s="1085"/>
      <c r="Z95" s="1085"/>
      <c r="AA95" s="1085"/>
      <c r="AB95" s="1085"/>
      <c r="AC95" s="1085"/>
      <c r="AD95" s="1085"/>
      <c r="AE95" s="1085"/>
      <c r="AF95" s="1085"/>
      <c r="AG95" s="1085"/>
      <c r="AH95" s="1086"/>
      <c r="AI95" s="1086"/>
      <c r="AJ95" s="328" t="s">
        <v>128</v>
      </c>
      <c r="AK95" s="327">
        <f t="shared" ref="AK95:AQ95" si="36">SUM(AK45:AK94)</f>
        <v>0</v>
      </c>
      <c r="AL95" s="327">
        <f t="shared" si="36"/>
        <v>0</v>
      </c>
      <c r="AM95" s="327">
        <f t="shared" si="36"/>
        <v>0</v>
      </c>
      <c r="AN95" s="327">
        <f t="shared" si="36"/>
        <v>0</v>
      </c>
      <c r="AO95" s="327">
        <f t="shared" si="36"/>
        <v>0</v>
      </c>
      <c r="AP95" s="327">
        <f t="shared" si="36"/>
        <v>0</v>
      </c>
      <c r="AQ95" s="327">
        <f t="shared" si="36"/>
        <v>0</v>
      </c>
      <c r="AS95" s="169"/>
      <c r="AT95" s="169"/>
      <c r="AU95" s="277"/>
      <c r="AV95" s="277"/>
      <c r="AW95" s="277"/>
      <c r="AX95" s="277"/>
      <c r="AY95" s="1104"/>
      <c r="AZ95" s="169"/>
      <c r="BA95" s="169"/>
    </row>
    <row r="96" spans="1:53" ht="20.25" customHeight="1" thickTop="1">
      <c r="A96" s="1739" t="str">
        <f>A12</f>
        <v>OPERATING EXPENSES</v>
      </c>
      <c r="B96" s="1740"/>
      <c r="C96" s="1740"/>
      <c r="D96" s="1740"/>
      <c r="E96" s="1740"/>
      <c r="F96" s="1740"/>
      <c r="G96" s="1736" t="s">
        <v>84</v>
      </c>
      <c r="H96" s="1737"/>
      <c r="I96" s="1737"/>
      <c r="J96" s="1737"/>
      <c r="K96" s="1737"/>
      <c r="L96" s="1737"/>
      <c r="M96" s="1737"/>
      <c r="N96" s="1737"/>
      <c r="O96" s="1737"/>
      <c r="P96" s="1737"/>
      <c r="Q96" s="1737"/>
      <c r="R96" s="1737"/>
      <c r="S96" s="1737"/>
      <c r="T96" s="1737"/>
      <c r="U96" s="947"/>
      <c r="V96" s="1821" t="s">
        <v>155</v>
      </c>
      <c r="W96" s="1821"/>
      <c r="X96" s="1821"/>
      <c r="Y96" s="1821"/>
      <c r="Z96" s="1821"/>
      <c r="AA96" s="1821"/>
      <c r="AB96" s="1821"/>
      <c r="AC96" s="1821"/>
      <c r="AD96" s="1821"/>
      <c r="AE96" s="1821"/>
      <c r="AF96" s="1821"/>
      <c r="AG96" s="1821"/>
      <c r="AH96" s="1821"/>
      <c r="AI96" s="1821"/>
      <c r="AL96" s="1738"/>
      <c r="AM96" s="1738"/>
      <c r="AN96" s="1738"/>
      <c r="AO96" s="475"/>
      <c r="AP96" s="1084"/>
      <c r="AQ96" s="1084"/>
      <c r="AR96" s="1084"/>
      <c r="AY96" s="1104"/>
    </row>
    <row r="97" spans="1:51" ht="15.6" customHeight="1" thickBot="1">
      <c r="A97" s="1584"/>
      <c r="B97" s="1586"/>
      <c r="C97" s="1586"/>
      <c r="D97" s="1586"/>
      <c r="E97" s="1586"/>
      <c r="F97" s="1586"/>
      <c r="G97" s="1226" t="str">
        <f>'Fund Rec'!G79</f>
        <v/>
      </c>
      <c r="H97" s="1227">
        <f>'Fund Rec'!H79</f>
        <v>0</v>
      </c>
      <c r="I97" s="1228" t="str">
        <f>'Fund Rec'!I79</f>
        <v/>
      </c>
      <c r="J97" s="1227">
        <f>'Fund Rec'!J79</f>
        <v>0</v>
      </c>
      <c r="K97" s="1228" t="str">
        <f>'Fund Rec'!K79</f>
        <v/>
      </c>
      <c r="L97" s="1227">
        <f>'Fund Rec'!L79</f>
        <v>0</v>
      </c>
      <c r="M97" s="1228" t="str">
        <f>'Fund Rec'!M79</f>
        <v/>
      </c>
      <c r="N97" s="1227">
        <f>'Fund Rec'!N79</f>
        <v>0</v>
      </c>
      <c r="O97" s="1229" t="str">
        <f>'Fund Rec'!O79</f>
        <v/>
      </c>
      <c r="P97" s="697">
        <f>'Fund Rec'!P79</f>
        <v>0</v>
      </c>
      <c r="Q97" s="1229" t="str">
        <f>'Fund Rec'!Q79</f>
        <v/>
      </c>
      <c r="R97" s="1230">
        <f>'Fund Rec'!R79</f>
        <v>0</v>
      </c>
      <c r="S97" s="1229" t="str">
        <f>'Fund Rec'!S79</f>
        <v/>
      </c>
      <c r="T97" s="697">
        <f>'Fund Rec'!T79</f>
        <v>0</v>
      </c>
      <c r="U97" s="408"/>
      <c r="V97" s="1732" t="str">
        <f>$G$5</f>
        <v>RPPC, 53110</v>
      </c>
      <c r="W97" s="1716"/>
      <c r="X97" s="1716" t="str">
        <f>$I$5</f>
        <v>RPPC , 53129</v>
      </c>
      <c r="Y97" s="1716"/>
      <c r="Z97" s="1716" t="str">
        <f>$K$5</f>
        <v/>
      </c>
      <c r="AA97" s="1716"/>
      <c r="AB97" s="1716" t="str">
        <f>$M$5</f>
        <v/>
      </c>
      <c r="AC97" s="1716"/>
      <c r="AD97" s="1716" t="str">
        <f>$O$5</f>
        <v/>
      </c>
      <c r="AE97" s="1716"/>
      <c r="AF97" s="1716" t="str">
        <f>$Q$5</f>
        <v/>
      </c>
      <c r="AG97" s="1716"/>
      <c r="AH97" s="1716" t="str">
        <f>$S$5</f>
        <v/>
      </c>
      <c r="AI97" s="1718"/>
      <c r="AL97" s="2"/>
      <c r="AM97" s="2"/>
      <c r="AN97" s="2"/>
      <c r="AO97" s="2"/>
      <c r="AP97" s="2"/>
      <c r="AQ97" s="2"/>
      <c r="AR97" s="2"/>
      <c r="AY97" s="1104"/>
    </row>
    <row r="98" spans="1:51" ht="25.5" customHeight="1" thickTop="1" thickBot="1">
      <c r="A98" s="131"/>
      <c r="B98" s="159"/>
      <c r="C98" s="159"/>
      <c r="D98" s="18"/>
      <c r="E98" s="130" t="str">
        <f>'ORIGINAL BUDGET'!E98</f>
        <v>TOTAL OPERATING EXPENSES</v>
      </c>
      <c r="F98" s="1112">
        <f>SUM(F99:F113)</f>
        <v>0</v>
      </c>
      <c r="G98" s="614"/>
      <c r="H98" s="605">
        <f>SUM(H99:H113)</f>
        <v>0</v>
      </c>
      <c r="I98" s="607"/>
      <c r="J98" s="605">
        <f>SUM(J99:J113)</f>
        <v>0</v>
      </c>
      <c r="K98" s="607"/>
      <c r="L98" s="596">
        <f>SUM(L99:L113)</f>
        <v>0</v>
      </c>
      <c r="M98" s="695"/>
      <c r="N98" s="596">
        <f>SUM(N99:N113)</f>
        <v>0</v>
      </c>
      <c r="O98" s="695"/>
      <c r="P98" s="596">
        <f>SUM(P99:P113)</f>
        <v>0</v>
      </c>
      <c r="Q98" s="607"/>
      <c r="R98" s="596">
        <f>SUM(R99:R113)</f>
        <v>0</v>
      </c>
      <c r="S98" s="695"/>
      <c r="T98" s="596">
        <f>SUM(T99:T113)</f>
        <v>0</v>
      </c>
      <c r="U98" s="409"/>
      <c r="V98" s="1733"/>
      <c r="W98" s="1717"/>
      <c r="X98" s="1717"/>
      <c r="Y98" s="1717"/>
      <c r="Z98" s="1717"/>
      <c r="AA98" s="1717"/>
      <c r="AB98" s="1717"/>
      <c r="AC98" s="1717"/>
      <c r="AD98" s="1717"/>
      <c r="AE98" s="1717"/>
      <c r="AF98" s="1717"/>
      <c r="AG98" s="1717"/>
      <c r="AH98" s="1717"/>
      <c r="AI98" s="1719"/>
      <c r="AL98" s="221"/>
      <c r="AM98" s="221"/>
      <c r="AN98" s="222"/>
      <c r="AO98" s="222"/>
      <c r="AP98" s="222"/>
      <c r="AQ98" s="222"/>
      <c r="AR98" s="222"/>
      <c r="AY98" s="1104"/>
    </row>
    <row r="99" spans="1:51" ht="23.25" customHeight="1" thickTop="1">
      <c r="A99" s="122">
        <v>1</v>
      </c>
      <c r="B99" s="1773">
        <f>IF($L$2="","",IF($L$2="ORIGINAL",'ORIGINAL BUDGET'!$B99,IF($L$2="BR1",'BR1'!$B99,IF($L$2="BR2",'BR2'!$B99,IF($L$2="BR3",'BR3'!$B99)))))</f>
        <v>0</v>
      </c>
      <c r="C99" s="1774">
        <f>IF($L$2="","",IF($L$2="ORIGINAL",'ORIGINAL BUDGET'!$B99,IF($L$2="BR1",'BR1'!$B99,IF($L$2="BR2",'BR2'!$B99,IF($L$2="BR3",'BR3'!$B99)))))</f>
        <v>0</v>
      </c>
      <c r="D99" s="1774">
        <f>IF($L$2="","",IF($L$2="ORIGINAL",'ORIGINAL BUDGET'!$B99,IF($L$2="BR1",'BR1'!$B99,IF($L$2="BR2",'BR2'!$B99,IF($L$2="BR3",'BR3'!$B99)))))</f>
        <v>0</v>
      </c>
      <c r="E99" s="1775">
        <f>IF($L$2="","",IF($L$2="ORIGINAL",'ORIGINAL BUDGET'!$B99,IF($L$2="BR1",'BR1'!$B99,IF($L$2="BR2",'BR2'!$B99,IF($L$2="BR3",'BR3'!$B99)))))</f>
        <v>0</v>
      </c>
      <c r="F99" s="1111"/>
      <c r="G99" s="847" t="str">
        <f t="shared" ref="G99:G113" si="37">IF(AND(F99&lt;&gt;0, 1-I99-K99-Q99-S99-M99-O99),1-I99-K99-Q99-S99-M99-O99,"")</f>
        <v/>
      </c>
      <c r="H99" s="812">
        <f t="shared" ref="H99:H113" si="38">IF(AND(G99*F99&lt;0.0001,G99*F99&gt;0),"",G99*F99)</f>
        <v>0</v>
      </c>
      <c r="I99" s="840"/>
      <c r="J99" s="812">
        <f>I99*F99</f>
        <v>0</v>
      </c>
      <c r="K99" s="840"/>
      <c r="L99" s="812">
        <f>K99*F99</f>
        <v>0</v>
      </c>
      <c r="M99" s="840"/>
      <c r="N99" s="812">
        <f>M99*F99</f>
        <v>0</v>
      </c>
      <c r="O99" s="840"/>
      <c r="P99" s="812">
        <f>O99*F99</f>
        <v>0</v>
      </c>
      <c r="Q99" s="840"/>
      <c r="R99" s="812">
        <f t="shared" ref="R99:R113" si="39">Q99*F99</f>
        <v>0</v>
      </c>
      <c r="S99" s="840"/>
      <c r="T99" s="812">
        <f t="shared" ref="T99:T113" si="40">S99*F99</f>
        <v>0</v>
      </c>
      <c r="U99" s="410"/>
      <c r="V99" s="492" t="str">
        <f>IF(AND('BR3'!$K$2="ACTIVE",'BR3'!H99&gt;0),"Yes",IF(AND('BR2'!$K$2="ACTIVE",'BR2'!H99&gt;0),"Yes",IF(AND('BR1'!$K$2="ACTIVE",'BR1'!H99&gt;0),"Yes",IF(AND('ORIGINAL BUDGET'!$K$2="ACTIVE",'ORIGINAL BUDGET'!H99&gt;0),"Yes",""))))</f>
        <v/>
      </c>
      <c r="W99" s="493"/>
      <c r="X99" s="325" t="str">
        <f>IF(AND('BR3'!$K$2="ACTIVE",'BR3'!J99&gt;0),"Yes",IF(AND('BR2'!$K$2="ACTIVE",'BR2'!J99&gt;0),"Yes",IF(AND('BR1'!$K$2="ACTIVE",'BR1'!J99&gt;0),"Yes",IF(AND('ORIGINAL BUDGET'!$K$2="ACTIVE",'ORIGINAL BUDGET'!J99&gt;0),"Yes",""))))</f>
        <v/>
      </c>
      <c r="Y99" s="493"/>
      <c r="Z99" s="325" t="str">
        <f>IF(AND('BR3'!$K$2="ACTIVE",'BR3'!L99&gt;0),"Yes",IF(AND('BR2'!$K$2="ACTIVE",'BR2'!L99&gt;0),"Yes",IF(AND('BR1'!$K$2="ACTIVE",'BR1'!L99&gt;0),"Yes",IF(AND('ORIGINAL BUDGET'!$K$2="ACTIVE",'ORIGINAL BUDGET'!L99&gt;0),"Yes",""))))</f>
        <v/>
      </c>
      <c r="AA99" s="493"/>
      <c r="AB99" s="325" t="str">
        <f>IF(AND('BR3'!$K$2="ACTIVE",'BR3'!N99&gt;0),"Yes",IF(AND('BR2'!$K$2="ACTIVE",'BR2'!N99&gt;0),"Yes",IF(AND('BR1'!$K$2="ACTIVE",'BR1'!N99&gt;0),"Yes",IF(AND('ORIGINAL BUDGET'!$K$2="ACTIVE",'ORIGINAL BUDGET'!N99&gt;0),"Yes",""))))</f>
        <v/>
      </c>
      <c r="AC99" s="493"/>
      <c r="AD99" s="325" t="str">
        <f>IF(AND('BR3'!$K$2="ACTIVE",'BR3'!P99&gt;0),"Yes",IF(AND('BR2'!$K$2="ACTIVE",'BR2'!P99&gt;0),"Yes",IF(AND('BR1'!$K$2="ACTIVE",'BR1'!P99&gt;0),"Yes",IF(AND('ORIGINAL BUDGET'!$K$2="ACTIVE",'ORIGINAL BUDGET'!P99&gt;0),"Yes",""))))</f>
        <v/>
      </c>
      <c r="AE99" s="493"/>
      <c r="AF99" s="325" t="str">
        <f>IF(AND('BR3'!$K$2="ACTIVE",'BR3'!R99&gt;0),"Yes",IF(AND('BR2'!$K$2="ACTIVE",'BR2'!R99&gt;0),"Yes",IF(AND('BR1'!$K$2="ACTIVE",'BR1'!R99&gt;0),"Yes",IF(AND('ORIGINAL BUDGET'!$K$2="ACTIVE",'ORIGINAL BUDGET'!R99&gt;0),"Yes",""))))</f>
        <v/>
      </c>
      <c r="AG99" s="493"/>
      <c r="AH99" s="493" t="str">
        <f>IF(AND('BR3'!$K$2="ACTIVE",'BR3'!T99&gt;0),"Yes",IF(AND('BR2'!$K$2="ACTIVE",'BR2'!T99&gt;0),"Yes",IF(AND('BR1'!$K$2="ACTIVE",'BR1'!T99&gt;0),"Yes",IF(AND('ORIGINAL BUDGET'!$K$2="ACTIVE",'ORIGINAL BUDGET'!T99&gt;0),"Yes",""))))</f>
        <v/>
      </c>
      <c r="AI99" s="494"/>
      <c r="AL99" s="221"/>
      <c r="AM99" s="221"/>
      <c r="AN99" s="221"/>
      <c r="AO99" s="221"/>
      <c r="AP99" s="221"/>
      <c r="AQ99" s="221"/>
      <c r="AR99" s="57"/>
      <c r="AY99" s="1104"/>
    </row>
    <row r="100" spans="1:51" ht="23.25" customHeight="1">
      <c r="A100" s="122">
        <v>2</v>
      </c>
      <c r="B100" s="1773">
        <f>IF($L$2="","",IF($L$2="ORIGINAL",'ORIGINAL BUDGET'!$B100,IF($L$2="BR1",'BR1'!$B100,IF($L$2="BR2",'BR2'!$B100,IF($L$2="BR3",'BR3'!$B100)))))</f>
        <v>0</v>
      </c>
      <c r="C100" s="1774">
        <f>IF($L$2="","",IF($L$2="ORIGINAL",'ORIGINAL BUDGET'!$B100,IF($L$2="BR1",'BR1'!$B100,IF($L$2="BR2",'BR2'!$B100,IF($L$2="BR3",'BR3'!$B100)))))</f>
        <v>0</v>
      </c>
      <c r="D100" s="1774">
        <f>IF($L$2="","",IF($L$2="ORIGINAL",'ORIGINAL BUDGET'!$B100,IF($L$2="BR1",'BR1'!$B100,IF($L$2="BR2",'BR2'!$B100,IF($L$2="BR3",'BR3'!$B100)))))</f>
        <v>0</v>
      </c>
      <c r="E100" s="1775">
        <f>IF($L$2="","",IF($L$2="ORIGINAL",'ORIGINAL BUDGET'!$B100,IF($L$2="BR1",'BR1'!$B100,IF($L$2="BR2",'BR2'!$B100,IF($L$2="BR3",'BR3'!$B100)))))</f>
        <v>0</v>
      </c>
      <c r="F100" s="611"/>
      <c r="G100" s="847" t="str">
        <f t="shared" si="37"/>
        <v/>
      </c>
      <c r="H100" s="810">
        <f t="shared" si="38"/>
        <v>0</v>
      </c>
      <c r="I100" s="840"/>
      <c r="J100" s="810">
        <f t="shared" ref="J100:J113" si="41">I100*F100</f>
        <v>0</v>
      </c>
      <c r="K100" s="840"/>
      <c r="L100" s="810">
        <f t="shared" ref="L100:L113" si="42">K100*F100</f>
        <v>0</v>
      </c>
      <c r="M100" s="840"/>
      <c r="N100" s="810">
        <f t="shared" ref="N100:N113" si="43">M100*F100</f>
        <v>0</v>
      </c>
      <c r="O100" s="840"/>
      <c r="P100" s="810">
        <f t="shared" ref="P100:P113" si="44">O100*F100</f>
        <v>0</v>
      </c>
      <c r="Q100" s="840"/>
      <c r="R100" s="810">
        <f t="shared" si="39"/>
        <v>0</v>
      </c>
      <c r="S100" s="840"/>
      <c r="T100" s="810">
        <f t="shared" si="40"/>
        <v>0</v>
      </c>
      <c r="U100" s="410"/>
      <c r="V100" s="492" t="str">
        <f>IF(AND('BR3'!$K$2="ACTIVE",'BR3'!H100&gt;0),"Yes",IF(AND('BR2'!$K$2="ACTIVE",'BR2'!H100&gt;0),"Yes",IF(AND('BR1'!$K$2="ACTIVE",'BR1'!H100&gt;0),"Yes",IF(AND('ORIGINAL BUDGET'!$K$2="ACTIVE",'ORIGINAL BUDGET'!H100&gt;0),"Yes",""))))</f>
        <v/>
      </c>
      <c r="W100" s="493"/>
      <c r="X100" s="325" t="str">
        <f>IF(AND('BR3'!$K$2="ACTIVE",'BR3'!J100&gt;0),"Yes",IF(AND('BR2'!$K$2="ACTIVE",'BR2'!J100&gt;0),"Yes",IF(AND('BR1'!$K$2="ACTIVE",'BR1'!J100&gt;0),"Yes",IF(AND('ORIGINAL BUDGET'!$K$2="ACTIVE",'ORIGINAL BUDGET'!J100&gt;0),"Yes",""))))</f>
        <v/>
      </c>
      <c r="Y100" s="493"/>
      <c r="Z100" s="325" t="str">
        <f>IF(AND('BR3'!$K$2="ACTIVE",'BR3'!L100&gt;0),"Yes",IF(AND('BR2'!$K$2="ACTIVE",'BR2'!L100&gt;0),"Yes",IF(AND('BR1'!$K$2="ACTIVE",'BR1'!L100&gt;0),"Yes",IF(AND('ORIGINAL BUDGET'!$K$2="ACTIVE",'ORIGINAL BUDGET'!L100&gt;0),"Yes",""))))</f>
        <v/>
      </c>
      <c r="AA100" s="493"/>
      <c r="AB100" s="325" t="str">
        <f>IF(AND('BR3'!$K$2="ACTIVE",'BR3'!N100&gt;0),"Yes",IF(AND('BR2'!$K$2="ACTIVE",'BR2'!N100&gt;0),"Yes",IF(AND('BR1'!$K$2="ACTIVE",'BR1'!N100&gt;0),"Yes",IF(AND('ORIGINAL BUDGET'!$K$2="ACTIVE",'ORIGINAL BUDGET'!N100&gt;0),"Yes",""))))</f>
        <v/>
      </c>
      <c r="AC100" s="493"/>
      <c r="AD100" s="325" t="str">
        <f>IF(AND('BR3'!$K$2="ACTIVE",'BR3'!P100&gt;0),"Yes",IF(AND('BR2'!$K$2="ACTIVE",'BR2'!P100&gt;0),"Yes",IF(AND('BR1'!$K$2="ACTIVE",'BR1'!P100&gt;0),"Yes",IF(AND('ORIGINAL BUDGET'!$K$2="ACTIVE",'ORIGINAL BUDGET'!P100&gt;0),"Yes",""))))</f>
        <v/>
      </c>
      <c r="AE100" s="493"/>
      <c r="AF100" s="325" t="str">
        <f>IF(AND('BR3'!$K$2="ACTIVE",'BR3'!R100&gt;0),"Yes",IF(AND('BR2'!$K$2="ACTIVE",'BR2'!R100&gt;0),"Yes",IF(AND('BR1'!$K$2="ACTIVE",'BR1'!R100&gt;0),"Yes",IF(AND('ORIGINAL BUDGET'!$K$2="ACTIVE",'ORIGINAL BUDGET'!R100&gt;0),"Yes",""))))</f>
        <v/>
      </c>
      <c r="AG100" s="493"/>
      <c r="AH100" s="493" t="str">
        <f>IF(AND('BR3'!$K$2="ACTIVE",'BR3'!T100&gt;0),"Yes",IF(AND('BR2'!$K$2="ACTIVE",'BR2'!T100&gt;0),"Yes",IF(AND('BR1'!$K$2="ACTIVE",'BR1'!T100&gt;0),"Yes",IF(AND('ORIGINAL BUDGET'!$K$2="ACTIVE",'ORIGINAL BUDGET'!T100&gt;0),"Yes",""))))</f>
        <v/>
      </c>
      <c r="AI100" s="494"/>
      <c r="AL100" s="221"/>
      <c r="AM100" s="221"/>
      <c r="AN100" s="221"/>
      <c r="AO100" s="221"/>
      <c r="AP100" s="221"/>
      <c r="AQ100" s="221"/>
      <c r="AR100" s="57"/>
      <c r="AY100" s="1104"/>
    </row>
    <row r="101" spans="1:51" ht="23.25" customHeight="1">
      <c r="A101" s="122">
        <v>3</v>
      </c>
      <c r="B101" s="1726">
        <f>IF($L$2="","",IF($L$2="ORIGINAL",'ORIGINAL BUDGET'!$B101,IF($L$2="BR1",'BR1'!$B101,IF($L$2="BR2",'BR2'!$B101,IF($L$2="BR3",'BR3'!$B101)))))</f>
        <v>0</v>
      </c>
      <c r="C101" s="1727">
        <f>IF($L$2="","",IF($L$2="ORIGINAL",'ORIGINAL BUDGET'!$B101,IF($L$2="BR1",'BR1'!$B101,IF($L$2="BR2",'BR2'!$B101,IF($L$2="BR3",'BR3'!$B101)))))</f>
        <v>0</v>
      </c>
      <c r="D101" s="1727">
        <f>IF($L$2="","",IF($L$2="ORIGINAL",'ORIGINAL BUDGET'!$B101,IF($L$2="BR1",'BR1'!$B101,IF($L$2="BR2",'BR2'!$B101,IF($L$2="BR3",'BR3'!$B101)))))</f>
        <v>0</v>
      </c>
      <c r="E101" s="1728">
        <f>IF($L$2="","",IF($L$2="ORIGINAL",'ORIGINAL BUDGET'!$B101,IF($L$2="BR1",'BR1'!$B101,IF($L$2="BR2",'BR2'!$B101,IF($L$2="BR3",'BR3'!$B101)))))</f>
        <v>0</v>
      </c>
      <c r="F101" s="612"/>
      <c r="G101" s="847" t="str">
        <f t="shared" si="37"/>
        <v/>
      </c>
      <c r="H101" s="810">
        <f t="shared" si="38"/>
        <v>0</v>
      </c>
      <c r="I101" s="840"/>
      <c r="J101" s="810">
        <f t="shared" si="41"/>
        <v>0</v>
      </c>
      <c r="K101" s="840"/>
      <c r="L101" s="810">
        <f t="shared" si="42"/>
        <v>0</v>
      </c>
      <c r="M101" s="840"/>
      <c r="N101" s="810">
        <f t="shared" si="43"/>
        <v>0</v>
      </c>
      <c r="O101" s="840"/>
      <c r="P101" s="810">
        <f t="shared" si="44"/>
        <v>0</v>
      </c>
      <c r="Q101" s="840"/>
      <c r="R101" s="810">
        <f t="shared" si="39"/>
        <v>0</v>
      </c>
      <c r="S101" s="840"/>
      <c r="T101" s="810">
        <f t="shared" si="40"/>
        <v>0</v>
      </c>
      <c r="U101" s="410"/>
      <c r="V101" s="492" t="str">
        <f>IF(AND('BR3'!$K$2="ACTIVE",'BR3'!H101&gt;0),"Yes",IF(AND('BR2'!$K$2="ACTIVE",'BR2'!H101&gt;0),"Yes",IF(AND('BR1'!$K$2="ACTIVE",'BR1'!H101&gt;0),"Yes",IF(AND('ORIGINAL BUDGET'!$K$2="ACTIVE",'ORIGINAL BUDGET'!H101&gt;0),"Yes",""))))</f>
        <v/>
      </c>
      <c r="W101" s="493"/>
      <c r="X101" s="325" t="str">
        <f>IF(AND('BR3'!$K$2="ACTIVE",'BR3'!J101&gt;0),"Yes",IF(AND('BR2'!$K$2="ACTIVE",'BR2'!J101&gt;0),"Yes",IF(AND('BR1'!$K$2="ACTIVE",'BR1'!J101&gt;0),"Yes",IF(AND('ORIGINAL BUDGET'!$K$2="ACTIVE",'ORIGINAL BUDGET'!J101&gt;0),"Yes",""))))</f>
        <v/>
      </c>
      <c r="Y101" s="493"/>
      <c r="Z101" s="325" t="str">
        <f>IF(AND('BR3'!$K$2="ACTIVE",'BR3'!L101&gt;0),"Yes",IF(AND('BR2'!$K$2="ACTIVE",'BR2'!L101&gt;0),"Yes",IF(AND('BR1'!$K$2="ACTIVE",'BR1'!L101&gt;0),"Yes",IF(AND('ORIGINAL BUDGET'!$K$2="ACTIVE",'ORIGINAL BUDGET'!L101&gt;0),"Yes",""))))</f>
        <v/>
      </c>
      <c r="AA101" s="493"/>
      <c r="AB101" s="325" t="str">
        <f>IF(AND('BR3'!$K$2="ACTIVE",'BR3'!N101&gt;0),"Yes",IF(AND('BR2'!$K$2="ACTIVE",'BR2'!N101&gt;0),"Yes",IF(AND('BR1'!$K$2="ACTIVE",'BR1'!N101&gt;0),"Yes",IF(AND('ORIGINAL BUDGET'!$K$2="ACTIVE",'ORIGINAL BUDGET'!N101&gt;0),"Yes",""))))</f>
        <v/>
      </c>
      <c r="AC101" s="493"/>
      <c r="AD101" s="325" t="str">
        <f>IF(AND('BR3'!$K$2="ACTIVE",'BR3'!P101&gt;0),"Yes",IF(AND('BR2'!$K$2="ACTIVE",'BR2'!P101&gt;0),"Yes",IF(AND('BR1'!$K$2="ACTIVE",'BR1'!P101&gt;0),"Yes",IF(AND('ORIGINAL BUDGET'!$K$2="ACTIVE",'ORIGINAL BUDGET'!P101&gt;0),"Yes",""))))</f>
        <v/>
      </c>
      <c r="AE101" s="493"/>
      <c r="AF101" s="325" t="str">
        <f>IF(AND('BR3'!$K$2="ACTIVE",'BR3'!R101&gt;0),"Yes",IF(AND('BR2'!$K$2="ACTIVE",'BR2'!R101&gt;0),"Yes",IF(AND('BR1'!$K$2="ACTIVE",'BR1'!R101&gt;0),"Yes",IF(AND('ORIGINAL BUDGET'!$K$2="ACTIVE",'ORIGINAL BUDGET'!R101&gt;0),"Yes",""))))</f>
        <v/>
      </c>
      <c r="AG101" s="493"/>
      <c r="AH101" s="493" t="str">
        <f>IF(AND('BR3'!$K$2="ACTIVE",'BR3'!T101&gt;0),"Yes",IF(AND('BR2'!$K$2="ACTIVE",'BR2'!T101&gt;0),"Yes",IF(AND('BR1'!$K$2="ACTIVE",'BR1'!T101&gt;0),"Yes",IF(AND('ORIGINAL BUDGET'!$K$2="ACTIVE",'ORIGINAL BUDGET'!T101&gt;0),"Yes",""))))</f>
        <v/>
      </c>
      <c r="AI101" s="494"/>
      <c r="AL101" s="221"/>
      <c r="AM101" s="221"/>
      <c r="AN101" s="221"/>
      <c r="AO101" s="221"/>
      <c r="AP101" s="221"/>
      <c r="AQ101" s="221"/>
      <c r="AR101" s="57"/>
      <c r="AY101" s="1104"/>
    </row>
    <row r="102" spans="1:51" ht="23.25" customHeight="1">
      <c r="A102" s="122">
        <v>4</v>
      </c>
      <c r="B102" s="1726">
        <f>IF($L$2="","",IF($L$2="ORIGINAL",'ORIGINAL BUDGET'!$B102,IF($L$2="BR1",'BR1'!$B102,IF($L$2="BR2",'BR2'!$B102,IF($L$2="BR3",'BR3'!$B102)))))</f>
        <v>0</v>
      </c>
      <c r="C102" s="1727">
        <f>IF($L$2="","",IF($L$2="ORIGINAL",'ORIGINAL BUDGET'!$B102,IF($L$2="BR1",'BR1'!$B102,IF($L$2="BR2",'BR2'!$B102,IF($L$2="BR3",'BR3'!$B102)))))</f>
        <v>0</v>
      </c>
      <c r="D102" s="1727">
        <f>IF($L$2="","",IF($L$2="ORIGINAL",'ORIGINAL BUDGET'!$B102,IF($L$2="BR1",'BR1'!$B102,IF($L$2="BR2",'BR2'!$B102,IF($L$2="BR3",'BR3'!$B102)))))</f>
        <v>0</v>
      </c>
      <c r="E102" s="1728">
        <f>IF($L$2="","",IF($L$2="ORIGINAL",'ORIGINAL BUDGET'!$B102,IF($L$2="BR1",'BR1'!$B102,IF($L$2="BR2",'BR2'!$B102,IF($L$2="BR3",'BR3'!$B102)))))</f>
        <v>0</v>
      </c>
      <c r="F102" s="612"/>
      <c r="G102" s="847" t="str">
        <f t="shared" si="37"/>
        <v/>
      </c>
      <c r="H102" s="810">
        <f t="shared" si="38"/>
        <v>0</v>
      </c>
      <c r="I102" s="840"/>
      <c r="J102" s="810">
        <f t="shared" si="41"/>
        <v>0</v>
      </c>
      <c r="K102" s="840"/>
      <c r="L102" s="810">
        <f t="shared" si="42"/>
        <v>0</v>
      </c>
      <c r="M102" s="840"/>
      <c r="N102" s="810">
        <f t="shared" si="43"/>
        <v>0</v>
      </c>
      <c r="O102" s="840"/>
      <c r="P102" s="810">
        <f t="shared" si="44"/>
        <v>0</v>
      </c>
      <c r="Q102" s="840"/>
      <c r="R102" s="810">
        <f t="shared" si="39"/>
        <v>0</v>
      </c>
      <c r="S102" s="840"/>
      <c r="T102" s="810">
        <f t="shared" si="40"/>
        <v>0</v>
      </c>
      <c r="U102" s="410"/>
      <c r="V102" s="492" t="str">
        <f>IF(AND('BR3'!$K$2="ACTIVE",'BR3'!H102&gt;0),"Yes",IF(AND('BR2'!$K$2="ACTIVE",'BR2'!H102&gt;0),"Yes",IF(AND('BR1'!$K$2="ACTIVE",'BR1'!H102&gt;0),"Yes",IF(AND('ORIGINAL BUDGET'!$K$2="ACTIVE",'ORIGINAL BUDGET'!H102&gt;0),"Yes",""))))</f>
        <v/>
      </c>
      <c r="W102" s="493"/>
      <c r="X102" s="325" t="str">
        <f>IF(AND('BR3'!$K$2="ACTIVE",'BR3'!J102&gt;0),"Yes",IF(AND('BR2'!$K$2="ACTIVE",'BR2'!J102&gt;0),"Yes",IF(AND('BR1'!$K$2="ACTIVE",'BR1'!J102&gt;0),"Yes",IF(AND('ORIGINAL BUDGET'!$K$2="ACTIVE",'ORIGINAL BUDGET'!J102&gt;0),"Yes",""))))</f>
        <v/>
      </c>
      <c r="Y102" s="493"/>
      <c r="Z102" s="325" t="str">
        <f>IF(AND('BR3'!$K$2="ACTIVE",'BR3'!L102&gt;0),"Yes",IF(AND('BR2'!$K$2="ACTIVE",'BR2'!L102&gt;0),"Yes",IF(AND('BR1'!$K$2="ACTIVE",'BR1'!L102&gt;0),"Yes",IF(AND('ORIGINAL BUDGET'!$K$2="ACTIVE",'ORIGINAL BUDGET'!L102&gt;0),"Yes",""))))</f>
        <v/>
      </c>
      <c r="AA102" s="493"/>
      <c r="AB102" s="325" t="str">
        <f>IF(AND('BR3'!$K$2="ACTIVE",'BR3'!N102&gt;0),"Yes",IF(AND('BR2'!$K$2="ACTIVE",'BR2'!N102&gt;0),"Yes",IF(AND('BR1'!$K$2="ACTIVE",'BR1'!N102&gt;0),"Yes",IF(AND('ORIGINAL BUDGET'!$K$2="ACTIVE",'ORIGINAL BUDGET'!N102&gt;0),"Yes",""))))</f>
        <v/>
      </c>
      <c r="AC102" s="493"/>
      <c r="AD102" s="325" t="str">
        <f>IF(AND('BR3'!$K$2="ACTIVE",'BR3'!P102&gt;0),"Yes",IF(AND('BR2'!$K$2="ACTIVE",'BR2'!P102&gt;0),"Yes",IF(AND('BR1'!$K$2="ACTIVE",'BR1'!P102&gt;0),"Yes",IF(AND('ORIGINAL BUDGET'!$K$2="ACTIVE",'ORIGINAL BUDGET'!P102&gt;0),"Yes",""))))</f>
        <v/>
      </c>
      <c r="AE102" s="493"/>
      <c r="AF102" s="325" t="str">
        <f>IF(AND('BR3'!$K$2="ACTIVE",'BR3'!R102&gt;0),"Yes",IF(AND('BR2'!$K$2="ACTIVE",'BR2'!R102&gt;0),"Yes",IF(AND('BR1'!$K$2="ACTIVE",'BR1'!R102&gt;0),"Yes",IF(AND('ORIGINAL BUDGET'!$K$2="ACTIVE",'ORIGINAL BUDGET'!R102&gt;0),"Yes",""))))</f>
        <v/>
      </c>
      <c r="AG102" s="493"/>
      <c r="AH102" s="493" t="str">
        <f>IF(AND('BR3'!$K$2="ACTIVE",'BR3'!T102&gt;0),"Yes",IF(AND('BR2'!$K$2="ACTIVE",'BR2'!T102&gt;0),"Yes",IF(AND('BR1'!$K$2="ACTIVE",'BR1'!T102&gt;0),"Yes",IF(AND('ORIGINAL BUDGET'!$K$2="ACTIVE",'ORIGINAL BUDGET'!T102&gt;0),"Yes",""))))</f>
        <v/>
      </c>
      <c r="AI102" s="494"/>
      <c r="AK102" s="221"/>
      <c r="AL102" s="221"/>
      <c r="AM102" s="221"/>
      <c r="AN102" s="221"/>
      <c r="AO102" s="221"/>
      <c r="AP102" s="221"/>
      <c r="AQ102" s="221"/>
      <c r="AR102" s="57"/>
      <c r="AU102" s="2"/>
      <c r="AV102" s="2"/>
      <c r="AW102" s="2"/>
      <c r="AX102" s="2"/>
      <c r="AY102" s="1104"/>
    </row>
    <row r="103" spans="1:51" ht="23.25" customHeight="1" thickBot="1">
      <c r="A103" s="122">
        <v>5</v>
      </c>
      <c r="B103" s="1726">
        <f>IF($L$2="","",IF($L$2="ORIGINAL",'ORIGINAL BUDGET'!$B103,IF($L$2="BR1",'BR1'!$B103,IF($L$2="BR2",'BR2'!$B103,IF($L$2="BR3",'BR3'!$B103)))))</f>
        <v>0</v>
      </c>
      <c r="C103" s="1727">
        <f>IF($L$2="","",IF($L$2="ORIGINAL",'ORIGINAL BUDGET'!$B103,IF($L$2="BR1",'BR1'!$B103,IF($L$2="BR2",'BR2'!$B103,IF($L$2="BR3",'BR3'!$B103)))))</f>
        <v>0</v>
      </c>
      <c r="D103" s="1727">
        <f>IF($L$2="","",IF($L$2="ORIGINAL",'ORIGINAL BUDGET'!$B103,IF($L$2="BR1",'BR1'!$B103,IF($L$2="BR2",'BR2'!$B103,IF($L$2="BR3",'BR3'!$B103)))))</f>
        <v>0</v>
      </c>
      <c r="E103" s="1728">
        <f>IF($L$2="","",IF($L$2="ORIGINAL",'ORIGINAL BUDGET'!$B103,IF($L$2="BR1",'BR1'!$B103,IF($L$2="BR2",'BR2'!$B103,IF($L$2="BR3",'BR3'!$B103)))))</f>
        <v>0</v>
      </c>
      <c r="F103" s="612"/>
      <c r="G103" s="847" t="str">
        <f t="shared" si="37"/>
        <v/>
      </c>
      <c r="H103" s="810">
        <f t="shared" si="38"/>
        <v>0</v>
      </c>
      <c r="I103" s="840"/>
      <c r="J103" s="810">
        <f t="shared" si="41"/>
        <v>0</v>
      </c>
      <c r="K103" s="840"/>
      <c r="L103" s="810">
        <f t="shared" si="42"/>
        <v>0</v>
      </c>
      <c r="M103" s="840"/>
      <c r="N103" s="810">
        <f t="shared" si="43"/>
        <v>0</v>
      </c>
      <c r="O103" s="840"/>
      <c r="P103" s="810">
        <f t="shared" si="44"/>
        <v>0</v>
      </c>
      <c r="Q103" s="840"/>
      <c r="R103" s="810">
        <f t="shared" si="39"/>
        <v>0</v>
      </c>
      <c r="S103" s="840"/>
      <c r="T103" s="810">
        <f t="shared" si="40"/>
        <v>0</v>
      </c>
      <c r="U103" s="410"/>
      <c r="V103" s="492" t="str">
        <f>IF(AND('BR3'!$K$2="ACTIVE",'BR3'!H103&gt;0),"Yes",IF(AND('BR2'!$K$2="ACTIVE",'BR2'!H103&gt;0),"Yes",IF(AND('BR1'!$K$2="ACTIVE",'BR1'!H103&gt;0),"Yes",IF(AND('ORIGINAL BUDGET'!$K$2="ACTIVE",'ORIGINAL BUDGET'!H103&gt;0),"Yes",""))))</f>
        <v/>
      </c>
      <c r="W103" s="493"/>
      <c r="X103" s="325" t="str">
        <f>IF(AND('BR3'!$K$2="ACTIVE",'BR3'!J103&gt;0),"Yes",IF(AND('BR2'!$K$2="ACTIVE",'BR2'!J103&gt;0),"Yes",IF(AND('BR1'!$K$2="ACTIVE",'BR1'!J103&gt;0),"Yes",IF(AND('ORIGINAL BUDGET'!$K$2="ACTIVE",'ORIGINAL BUDGET'!J103&gt;0),"Yes",""))))</f>
        <v/>
      </c>
      <c r="Y103" s="493"/>
      <c r="Z103" s="325" t="str">
        <f>IF(AND('BR3'!$K$2="ACTIVE",'BR3'!L103&gt;0),"Yes",IF(AND('BR2'!$K$2="ACTIVE",'BR2'!L103&gt;0),"Yes",IF(AND('BR1'!$K$2="ACTIVE",'BR1'!L103&gt;0),"Yes",IF(AND('ORIGINAL BUDGET'!$K$2="ACTIVE",'ORIGINAL BUDGET'!L103&gt;0),"Yes",""))))</f>
        <v/>
      </c>
      <c r="AA103" s="493"/>
      <c r="AB103" s="325" t="str">
        <f>IF(AND('BR3'!$K$2="ACTIVE",'BR3'!N103&gt;0),"Yes",IF(AND('BR2'!$K$2="ACTIVE",'BR2'!N103&gt;0),"Yes",IF(AND('BR1'!$K$2="ACTIVE",'BR1'!N103&gt;0),"Yes",IF(AND('ORIGINAL BUDGET'!$K$2="ACTIVE",'ORIGINAL BUDGET'!N103&gt;0),"Yes",""))))</f>
        <v/>
      </c>
      <c r="AC103" s="493"/>
      <c r="AD103" s="325" t="str">
        <f>IF(AND('BR3'!$K$2="ACTIVE",'BR3'!P103&gt;0),"Yes",IF(AND('BR2'!$K$2="ACTIVE",'BR2'!P103&gt;0),"Yes",IF(AND('BR1'!$K$2="ACTIVE",'BR1'!P103&gt;0),"Yes",IF(AND('ORIGINAL BUDGET'!$K$2="ACTIVE",'ORIGINAL BUDGET'!P103&gt;0),"Yes",""))))</f>
        <v/>
      </c>
      <c r="AE103" s="493"/>
      <c r="AF103" s="325" t="str">
        <f>IF(AND('BR3'!$K$2="ACTIVE",'BR3'!R103&gt;0),"Yes",IF(AND('BR2'!$K$2="ACTIVE",'BR2'!R103&gt;0),"Yes",IF(AND('BR1'!$K$2="ACTIVE",'BR1'!R103&gt;0),"Yes",IF(AND('ORIGINAL BUDGET'!$K$2="ACTIVE",'ORIGINAL BUDGET'!R103&gt;0),"Yes",""))))</f>
        <v/>
      </c>
      <c r="AG103" s="493"/>
      <c r="AH103" s="493" t="str">
        <f>IF(AND('BR3'!$K$2="ACTIVE",'BR3'!T103&gt;0),"Yes",IF(AND('BR2'!$K$2="ACTIVE",'BR2'!T103&gt;0),"Yes",IF(AND('BR1'!$K$2="ACTIVE",'BR1'!T103&gt;0),"Yes",IF(AND('ORIGINAL BUDGET'!$K$2="ACTIVE",'ORIGINAL BUDGET'!T103&gt;0),"Yes",""))))</f>
        <v/>
      </c>
      <c r="AI103" s="494"/>
      <c r="AK103" s="221"/>
      <c r="AL103" s="221"/>
      <c r="AM103" s="221"/>
      <c r="AN103" s="221"/>
      <c r="AO103" s="221"/>
      <c r="AP103" s="221"/>
      <c r="AQ103" s="221"/>
      <c r="AR103" s="57"/>
      <c r="AU103" s="2"/>
      <c r="AV103" s="2"/>
      <c r="AW103" s="2"/>
      <c r="AX103" s="2"/>
      <c r="AY103" s="1104"/>
    </row>
    <row r="104" spans="1:51" ht="23.25" hidden="1" customHeight="1">
      <c r="A104" s="122">
        <v>6</v>
      </c>
      <c r="B104" s="1726">
        <f>IF($L$2="","",IF($L$2="ORIGINAL",'ORIGINAL BUDGET'!$B104,IF($L$2="BR1",'BR1'!$B104,IF($L$2="BR2",'BR2'!$B104,IF($L$2="BR3",'BR3'!$B104)))))</f>
        <v>0</v>
      </c>
      <c r="C104" s="1727">
        <f>IF($L$2="","",IF($L$2="ORIGINAL",'ORIGINAL BUDGET'!$B104,IF($L$2="BR1",'BR1'!$B104,IF($L$2="BR2",'BR2'!$B104,IF($L$2="BR3",'BR3'!$B104)))))</f>
        <v>0</v>
      </c>
      <c r="D104" s="1727">
        <f>IF($L$2="","",IF($L$2="ORIGINAL",'ORIGINAL BUDGET'!$B104,IF($L$2="BR1",'BR1'!$B104,IF($L$2="BR2",'BR2'!$B104,IF($L$2="BR3",'BR3'!$B104)))))</f>
        <v>0</v>
      </c>
      <c r="E104" s="1728">
        <f>IF($L$2="","",IF($L$2="ORIGINAL",'ORIGINAL BUDGET'!$B104,IF($L$2="BR1",'BR1'!$B104,IF($L$2="BR2",'BR2'!$B104,IF($L$2="BR3",'BR3'!$B104)))))</f>
        <v>0</v>
      </c>
      <c r="F104" s="612"/>
      <c r="G104" s="847" t="str">
        <f t="shared" si="37"/>
        <v/>
      </c>
      <c r="H104" s="810">
        <f t="shared" si="38"/>
        <v>0</v>
      </c>
      <c r="I104" s="840"/>
      <c r="J104" s="810">
        <f t="shared" si="41"/>
        <v>0</v>
      </c>
      <c r="K104" s="840"/>
      <c r="L104" s="810">
        <f t="shared" si="42"/>
        <v>0</v>
      </c>
      <c r="M104" s="840"/>
      <c r="N104" s="810">
        <f t="shared" si="43"/>
        <v>0</v>
      </c>
      <c r="O104" s="840"/>
      <c r="P104" s="810">
        <f t="shared" si="44"/>
        <v>0</v>
      </c>
      <c r="Q104" s="840"/>
      <c r="R104" s="810">
        <f t="shared" si="39"/>
        <v>0</v>
      </c>
      <c r="S104" s="840"/>
      <c r="T104" s="810">
        <f t="shared" si="40"/>
        <v>0</v>
      </c>
      <c r="U104" s="410"/>
      <c r="V104" s="492" t="str">
        <f>IF(AND('BR3'!$K$2="ACTIVE",'BR3'!H104&gt;0),"Yes",IF(AND('BR2'!$K$2="ACTIVE",'BR2'!H104&gt;0),"Yes",IF(AND('BR1'!$K$2="ACTIVE",'BR1'!H104&gt;0),"Yes",IF(AND('ORIGINAL BUDGET'!$K$2="ACTIVE",'ORIGINAL BUDGET'!H104&gt;0),"Yes",""))))</f>
        <v/>
      </c>
      <c r="W104" s="493"/>
      <c r="X104" s="325" t="str">
        <f>IF(AND('BR3'!$K$2="ACTIVE",'BR3'!J104&gt;0),"Yes",IF(AND('BR2'!$K$2="ACTIVE",'BR2'!J104&gt;0),"Yes",IF(AND('BR1'!$K$2="ACTIVE",'BR1'!J104&gt;0),"Yes",IF(AND('ORIGINAL BUDGET'!$K$2="ACTIVE",'ORIGINAL BUDGET'!J104&gt;0),"Yes",""))))</f>
        <v/>
      </c>
      <c r="Y104" s="493"/>
      <c r="Z104" s="325" t="str">
        <f>IF(AND('BR3'!$K$2="ACTIVE",'BR3'!L104&gt;0),"Yes",IF(AND('BR2'!$K$2="ACTIVE",'BR2'!L104&gt;0),"Yes",IF(AND('BR1'!$K$2="ACTIVE",'BR1'!L104&gt;0),"Yes",IF(AND('ORIGINAL BUDGET'!$K$2="ACTIVE",'ORIGINAL BUDGET'!L104&gt;0),"Yes",""))))</f>
        <v/>
      </c>
      <c r="AA104" s="493"/>
      <c r="AB104" s="325" t="str">
        <f>IF(AND('BR3'!$K$2="ACTIVE",'BR3'!N104&gt;0),"Yes",IF(AND('BR2'!$K$2="ACTIVE",'BR2'!N104&gt;0),"Yes",IF(AND('BR1'!$K$2="ACTIVE",'BR1'!N104&gt;0),"Yes",IF(AND('ORIGINAL BUDGET'!$K$2="ACTIVE",'ORIGINAL BUDGET'!N104&gt;0),"Yes",""))))</f>
        <v/>
      </c>
      <c r="AC104" s="493"/>
      <c r="AD104" s="325" t="str">
        <f>IF(AND('BR3'!$K$2="ACTIVE",'BR3'!P104&gt;0),"Yes",IF(AND('BR2'!$K$2="ACTIVE",'BR2'!P104&gt;0),"Yes",IF(AND('BR1'!$K$2="ACTIVE",'BR1'!P104&gt;0),"Yes",IF(AND('ORIGINAL BUDGET'!$K$2="ACTIVE",'ORIGINAL BUDGET'!P104&gt;0),"Yes",""))))</f>
        <v/>
      </c>
      <c r="AE104" s="493"/>
      <c r="AF104" s="325" t="str">
        <f>IF(AND('BR3'!$K$2="ACTIVE",'BR3'!R104&gt;0),"Yes",IF(AND('BR2'!$K$2="ACTIVE",'BR2'!R104&gt;0),"Yes",IF(AND('BR1'!$K$2="ACTIVE",'BR1'!R104&gt;0),"Yes",IF(AND('ORIGINAL BUDGET'!$K$2="ACTIVE",'ORIGINAL BUDGET'!R104&gt;0),"Yes",""))))</f>
        <v/>
      </c>
      <c r="AG104" s="493"/>
      <c r="AH104" s="493" t="str">
        <f>IF(AND('BR3'!$K$2="ACTIVE",'BR3'!T104&gt;0),"Yes",IF(AND('BR2'!$K$2="ACTIVE",'BR2'!T104&gt;0),"Yes",IF(AND('BR1'!$K$2="ACTIVE",'BR1'!T104&gt;0),"Yes",IF(AND('ORIGINAL BUDGET'!$K$2="ACTIVE",'ORIGINAL BUDGET'!T104&gt;0),"Yes",""))))</f>
        <v/>
      </c>
      <c r="AI104" s="494"/>
      <c r="AK104" s="221"/>
      <c r="AL104" s="221"/>
      <c r="AM104" s="221"/>
      <c r="AN104" s="221"/>
      <c r="AO104" s="221"/>
      <c r="AP104" s="221"/>
      <c r="AQ104" s="221"/>
      <c r="AR104" s="57"/>
      <c r="AU104" s="2"/>
      <c r="AV104" s="2"/>
      <c r="AW104" s="2"/>
      <c r="AX104" s="2"/>
      <c r="AY104" s="1104"/>
    </row>
    <row r="105" spans="1:51" ht="23.25" hidden="1" customHeight="1">
      <c r="A105" s="122">
        <v>7</v>
      </c>
      <c r="B105" s="1726">
        <f>IF($L$2="","",IF($L$2="ORIGINAL",'ORIGINAL BUDGET'!$B105,IF($L$2="BR1",'BR1'!$B105,IF($L$2="BR2",'BR2'!$B105,IF($L$2="BR3",'BR3'!$B105)))))</f>
        <v>0</v>
      </c>
      <c r="C105" s="1727">
        <f>IF($L$2="","",IF($L$2="ORIGINAL",'ORIGINAL BUDGET'!$B105,IF($L$2="BR1",'BR1'!$B105,IF($L$2="BR2",'BR2'!$B105,IF($L$2="BR3",'BR3'!$B105)))))</f>
        <v>0</v>
      </c>
      <c r="D105" s="1727">
        <f>IF($L$2="","",IF($L$2="ORIGINAL",'ORIGINAL BUDGET'!$B105,IF($L$2="BR1",'BR1'!$B105,IF($L$2="BR2",'BR2'!$B105,IF($L$2="BR3",'BR3'!$B105)))))</f>
        <v>0</v>
      </c>
      <c r="E105" s="1728">
        <f>IF($L$2="","",IF($L$2="ORIGINAL",'ORIGINAL BUDGET'!$B105,IF($L$2="BR1",'BR1'!$B105,IF($L$2="BR2",'BR2'!$B105,IF($L$2="BR3",'BR3'!$B105)))))</f>
        <v>0</v>
      </c>
      <c r="F105" s="612"/>
      <c r="G105" s="847" t="str">
        <f t="shared" si="37"/>
        <v/>
      </c>
      <c r="H105" s="810">
        <f t="shared" si="38"/>
        <v>0</v>
      </c>
      <c r="I105" s="840"/>
      <c r="J105" s="810">
        <f t="shared" si="41"/>
        <v>0</v>
      </c>
      <c r="K105" s="840"/>
      <c r="L105" s="810">
        <f t="shared" si="42"/>
        <v>0</v>
      </c>
      <c r="M105" s="840"/>
      <c r="N105" s="810">
        <f t="shared" si="43"/>
        <v>0</v>
      </c>
      <c r="O105" s="840"/>
      <c r="P105" s="810">
        <f t="shared" si="44"/>
        <v>0</v>
      </c>
      <c r="Q105" s="840"/>
      <c r="R105" s="810">
        <f t="shared" si="39"/>
        <v>0</v>
      </c>
      <c r="S105" s="840"/>
      <c r="T105" s="810">
        <f t="shared" si="40"/>
        <v>0</v>
      </c>
      <c r="U105" s="410"/>
      <c r="V105" s="492" t="str">
        <f>IF(AND('BR3'!$K$2="ACTIVE",'BR3'!H105&gt;0),"Yes",IF(AND('BR2'!$K$2="ACTIVE",'BR2'!H105&gt;0),"Yes",IF(AND('BR1'!$K$2="ACTIVE",'BR1'!H105&gt;0),"Yes",IF(AND('ORIGINAL BUDGET'!$K$2="ACTIVE",'ORIGINAL BUDGET'!H105&gt;0),"Yes",""))))</f>
        <v/>
      </c>
      <c r="W105" s="493"/>
      <c r="X105" s="325" t="str">
        <f>IF(AND('BR3'!$K$2="ACTIVE",'BR3'!J105&gt;0),"Yes",IF(AND('BR2'!$K$2="ACTIVE",'BR2'!J105&gt;0),"Yes",IF(AND('BR1'!$K$2="ACTIVE",'BR1'!J105&gt;0),"Yes",IF(AND('ORIGINAL BUDGET'!$K$2="ACTIVE",'ORIGINAL BUDGET'!J105&gt;0),"Yes",""))))</f>
        <v/>
      </c>
      <c r="Y105" s="493"/>
      <c r="Z105" s="325" t="str">
        <f>IF(AND('BR3'!$K$2="ACTIVE",'BR3'!L105&gt;0),"Yes",IF(AND('BR2'!$K$2="ACTIVE",'BR2'!L105&gt;0),"Yes",IF(AND('BR1'!$K$2="ACTIVE",'BR1'!L105&gt;0),"Yes",IF(AND('ORIGINAL BUDGET'!$K$2="ACTIVE",'ORIGINAL BUDGET'!L105&gt;0),"Yes",""))))</f>
        <v/>
      </c>
      <c r="AA105" s="493"/>
      <c r="AB105" s="325" t="str">
        <f>IF(AND('BR3'!$K$2="ACTIVE",'BR3'!N105&gt;0),"Yes",IF(AND('BR2'!$K$2="ACTIVE",'BR2'!N105&gt;0),"Yes",IF(AND('BR1'!$K$2="ACTIVE",'BR1'!N105&gt;0),"Yes",IF(AND('ORIGINAL BUDGET'!$K$2="ACTIVE",'ORIGINAL BUDGET'!N105&gt;0),"Yes",""))))</f>
        <v/>
      </c>
      <c r="AC105" s="493"/>
      <c r="AD105" s="325" t="str">
        <f>IF(AND('BR3'!$K$2="ACTIVE",'BR3'!P105&gt;0),"Yes",IF(AND('BR2'!$K$2="ACTIVE",'BR2'!P105&gt;0),"Yes",IF(AND('BR1'!$K$2="ACTIVE",'BR1'!P105&gt;0),"Yes",IF(AND('ORIGINAL BUDGET'!$K$2="ACTIVE",'ORIGINAL BUDGET'!P105&gt;0),"Yes",""))))</f>
        <v/>
      </c>
      <c r="AE105" s="493"/>
      <c r="AF105" s="325" t="str">
        <f>IF(AND('BR3'!$K$2="ACTIVE",'BR3'!R105&gt;0),"Yes",IF(AND('BR2'!$K$2="ACTIVE",'BR2'!R105&gt;0),"Yes",IF(AND('BR1'!$K$2="ACTIVE",'BR1'!R105&gt;0),"Yes",IF(AND('ORIGINAL BUDGET'!$K$2="ACTIVE",'ORIGINAL BUDGET'!R105&gt;0),"Yes",""))))</f>
        <v/>
      </c>
      <c r="AG105" s="493"/>
      <c r="AH105" s="493" t="str">
        <f>IF(AND('BR3'!$K$2="ACTIVE",'BR3'!T105&gt;0),"Yes",IF(AND('BR2'!$K$2="ACTIVE",'BR2'!T105&gt;0),"Yes",IF(AND('BR1'!$K$2="ACTIVE",'BR1'!T105&gt;0),"Yes",IF(AND('ORIGINAL BUDGET'!$K$2="ACTIVE",'ORIGINAL BUDGET'!T105&gt;0),"Yes",""))))</f>
        <v/>
      </c>
      <c r="AI105" s="494"/>
      <c r="AK105" s="221"/>
      <c r="AL105" s="221"/>
      <c r="AM105" s="221"/>
      <c r="AN105" s="221"/>
      <c r="AO105" s="221"/>
      <c r="AP105" s="221"/>
      <c r="AQ105" s="221"/>
      <c r="AR105" s="57"/>
      <c r="AU105" s="2"/>
      <c r="AV105" s="2"/>
      <c r="AW105" s="2"/>
      <c r="AX105" s="2"/>
      <c r="AY105" s="1104"/>
    </row>
    <row r="106" spans="1:51" ht="23.25" hidden="1" customHeight="1">
      <c r="A106" s="122">
        <v>8</v>
      </c>
      <c r="B106" s="1726">
        <f>IF($L$2="","",IF($L$2="ORIGINAL",'ORIGINAL BUDGET'!$B106,IF($L$2="BR1",'BR1'!$B106,IF($L$2="BR2",'BR2'!$B106,IF($L$2="BR3",'BR3'!$B106)))))</f>
        <v>0</v>
      </c>
      <c r="C106" s="1727">
        <f>IF($L$2="","",IF($L$2="ORIGINAL",'ORIGINAL BUDGET'!$B106,IF($L$2="BR1",'BR1'!$B106,IF($L$2="BR2",'BR2'!$B106,IF($L$2="BR3",'BR3'!$B106)))))</f>
        <v>0</v>
      </c>
      <c r="D106" s="1727">
        <f>IF($L$2="","",IF($L$2="ORIGINAL",'ORIGINAL BUDGET'!$B106,IF($L$2="BR1",'BR1'!$B106,IF($L$2="BR2",'BR2'!$B106,IF($L$2="BR3",'BR3'!$B106)))))</f>
        <v>0</v>
      </c>
      <c r="E106" s="1728">
        <f>IF($L$2="","",IF($L$2="ORIGINAL",'ORIGINAL BUDGET'!$B106,IF($L$2="BR1",'BR1'!$B106,IF($L$2="BR2",'BR2'!$B106,IF($L$2="BR3",'BR3'!$B106)))))</f>
        <v>0</v>
      </c>
      <c r="F106" s="612"/>
      <c r="G106" s="847" t="str">
        <f t="shared" si="37"/>
        <v/>
      </c>
      <c r="H106" s="810">
        <f t="shared" si="38"/>
        <v>0</v>
      </c>
      <c r="I106" s="840"/>
      <c r="J106" s="810">
        <f t="shared" si="41"/>
        <v>0</v>
      </c>
      <c r="K106" s="840"/>
      <c r="L106" s="810">
        <f t="shared" si="42"/>
        <v>0</v>
      </c>
      <c r="M106" s="840"/>
      <c r="N106" s="810">
        <f t="shared" si="43"/>
        <v>0</v>
      </c>
      <c r="O106" s="840"/>
      <c r="P106" s="810">
        <f t="shared" si="44"/>
        <v>0</v>
      </c>
      <c r="Q106" s="840"/>
      <c r="R106" s="810">
        <f t="shared" si="39"/>
        <v>0</v>
      </c>
      <c r="S106" s="840"/>
      <c r="T106" s="810">
        <f t="shared" si="40"/>
        <v>0</v>
      </c>
      <c r="U106" s="410"/>
      <c r="V106" s="492" t="str">
        <f>IF(AND('BR3'!$K$2="ACTIVE",'BR3'!H106&gt;0),"Yes",IF(AND('BR2'!$K$2="ACTIVE",'BR2'!H106&gt;0),"Yes",IF(AND('BR1'!$K$2="ACTIVE",'BR1'!H106&gt;0),"Yes",IF(AND('ORIGINAL BUDGET'!$K$2="ACTIVE",'ORIGINAL BUDGET'!H106&gt;0),"Yes",""))))</f>
        <v/>
      </c>
      <c r="W106" s="493"/>
      <c r="X106" s="325" t="str">
        <f>IF(AND('BR3'!$K$2="ACTIVE",'BR3'!J106&gt;0),"Yes",IF(AND('BR2'!$K$2="ACTIVE",'BR2'!J106&gt;0),"Yes",IF(AND('BR1'!$K$2="ACTIVE",'BR1'!J106&gt;0),"Yes",IF(AND('ORIGINAL BUDGET'!$K$2="ACTIVE",'ORIGINAL BUDGET'!J106&gt;0),"Yes",""))))</f>
        <v/>
      </c>
      <c r="Y106" s="493"/>
      <c r="Z106" s="325" t="str">
        <f>IF(AND('BR3'!$K$2="ACTIVE",'BR3'!L106&gt;0),"Yes",IF(AND('BR2'!$K$2="ACTIVE",'BR2'!L106&gt;0),"Yes",IF(AND('BR1'!$K$2="ACTIVE",'BR1'!L106&gt;0),"Yes",IF(AND('ORIGINAL BUDGET'!$K$2="ACTIVE",'ORIGINAL BUDGET'!L106&gt;0),"Yes",""))))</f>
        <v/>
      </c>
      <c r="AA106" s="493"/>
      <c r="AB106" s="325" t="str">
        <f>IF(AND('BR3'!$K$2="ACTIVE",'BR3'!N106&gt;0),"Yes",IF(AND('BR2'!$K$2="ACTIVE",'BR2'!N106&gt;0),"Yes",IF(AND('BR1'!$K$2="ACTIVE",'BR1'!N106&gt;0),"Yes",IF(AND('ORIGINAL BUDGET'!$K$2="ACTIVE",'ORIGINAL BUDGET'!N106&gt;0),"Yes",""))))</f>
        <v/>
      </c>
      <c r="AC106" s="493"/>
      <c r="AD106" s="325" t="str">
        <f>IF(AND('BR3'!$K$2="ACTIVE",'BR3'!P106&gt;0),"Yes",IF(AND('BR2'!$K$2="ACTIVE",'BR2'!P106&gt;0),"Yes",IF(AND('BR1'!$K$2="ACTIVE",'BR1'!P106&gt;0),"Yes",IF(AND('ORIGINAL BUDGET'!$K$2="ACTIVE",'ORIGINAL BUDGET'!P106&gt;0),"Yes",""))))</f>
        <v/>
      </c>
      <c r="AE106" s="493"/>
      <c r="AF106" s="325" t="str">
        <f>IF(AND('BR3'!$K$2="ACTIVE",'BR3'!R106&gt;0),"Yes",IF(AND('BR2'!$K$2="ACTIVE",'BR2'!R106&gt;0),"Yes",IF(AND('BR1'!$K$2="ACTIVE",'BR1'!R106&gt;0),"Yes",IF(AND('ORIGINAL BUDGET'!$K$2="ACTIVE",'ORIGINAL BUDGET'!R106&gt;0),"Yes",""))))</f>
        <v/>
      </c>
      <c r="AG106" s="493"/>
      <c r="AH106" s="493" t="str">
        <f>IF(AND('BR3'!$K$2="ACTIVE",'BR3'!T106&gt;0),"Yes",IF(AND('BR2'!$K$2="ACTIVE",'BR2'!T106&gt;0),"Yes",IF(AND('BR1'!$K$2="ACTIVE",'BR1'!T106&gt;0),"Yes",IF(AND('ORIGINAL BUDGET'!$K$2="ACTIVE",'ORIGINAL BUDGET'!T106&gt;0),"Yes",""))))</f>
        <v/>
      </c>
      <c r="AI106" s="494"/>
      <c r="AK106" s="221"/>
      <c r="AL106" s="221"/>
      <c r="AM106" s="221"/>
      <c r="AN106" s="221"/>
      <c r="AO106" s="221"/>
      <c r="AP106" s="221"/>
      <c r="AQ106" s="221"/>
      <c r="AR106" s="57"/>
      <c r="AU106" s="2"/>
      <c r="AV106" s="2"/>
      <c r="AW106" s="2"/>
      <c r="AX106" s="2"/>
      <c r="AY106" s="1104"/>
    </row>
    <row r="107" spans="1:51" ht="23.25" hidden="1" customHeight="1">
      <c r="A107" s="122">
        <v>9</v>
      </c>
      <c r="B107" s="1726">
        <f>IF($L$2="","",IF($L$2="ORIGINAL",'ORIGINAL BUDGET'!$B107,IF($L$2="BR1",'BR1'!$B107,IF($L$2="BR2",'BR2'!$B107,IF($L$2="BR3",'BR3'!$B107)))))</f>
        <v>0</v>
      </c>
      <c r="C107" s="1727">
        <f>IF($L$2="","",IF($L$2="ORIGINAL",'ORIGINAL BUDGET'!$B107,IF($L$2="BR1",'BR1'!$B107,IF($L$2="BR2",'BR2'!$B107,IF($L$2="BR3",'BR3'!$B107)))))</f>
        <v>0</v>
      </c>
      <c r="D107" s="1727">
        <f>IF($L$2="","",IF($L$2="ORIGINAL",'ORIGINAL BUDGET'!$B107,IF($L$2="BR1",'BR1'!$B107,IF($L$2="BR2",'BR2'!$B107,IF($L$2="BR3",'BR3'!$B107)))))</f>
        <v>0</v>
      </c>
      <c r="E107" s="1727">
        <f>IF($L$2="","",IF($L$2="ORIGINAL",'ORIGINAL BUDGET'!$B107,IF($L$2="BR1",'BR1'!$B107,IF($L$2="BR2",'BR2'!$B107,IF($L$2="BR3",'BR3'!$B107)))))</f>
        <v>0</v>
      </c>
      <c r="F107" s="612"/>
      <c r="G107" s="847" t="str">
        <f t="shared" si="37"/>
        <v/>
      </c>
      <c r="H107" s="810">
        <f t="shared" si="38"/>
        <v>0</v>
      </c>
      <c r="I107" s="840"/>
      <c r="J107" s="810">
        <f t="shared" si="41"/>
        <v>0</v>
      </c>
      <c r="K107" s="840"/>
      <c r="L107" s="810">
        <f t="shared" si="42"/>
        <v>0</v>
      </c>
      <c r="M107" s="840"/>
      <c r="N107" s="810">
        <f t="shared" si="43"/>
        <v>0</v>
      </c>
      <c r="O107" s="840"/>
      <c r="P107" s="810">
        <f t="shared" si="44"/>
        <v>0</v>
      </c>
      <c r="Q107" s="840"/>
      <c r="R107" s="810">
        <f t="shared" si="39"/>
        <v>0</v>
      </c>
      <c r="S107" s="840"/>
      <c r="T107" s="810">
        <f t="shared" si="40"/>
        <v>0</v>
      </c>
      <c r="U107" s="410"/>
      <c r="V107" s="492" t="str">
        <f>IF(AND('BR3'!$K$2="ACTIVE",'BR3'!H107&gt;0),"Yes",IF(AND('BR2'!$K$2="ACTIVE",'BR2'!H107&gt;0),"Yes",IF(AND('BR1'!$K$2="ACTIVE",'BR1'!H107&gt;0),"Yes",IF(AND('ORIGINAL BUDGET'!$K$2="ACTIVE",'ORIGINAL BUDGET'!H107&gt;0),"Yes",""))))</f>
        <v/>
      </c>
      <c r="W107" s="493"/>
      <c r="X107" s="325" t="str">
        <f>IF(AND('BR3'!$K$2="ACTIVE",'BR3'!J107&gt;0),"Yes",IF(AND('BR2'!$K$2="ACTIVE",'BR2'!J107&gt;0),"Yes",IF(AND('BR1'!$K$2="ACTIVE",'BR1'!J107&gt;0),"Yes",IF(AND('ORIGINAL BUDGET'!$K$2="ACTIVE",'ORIGINAL BUDGET'!J107&gt;0),"Yes",""))))</f>
        <v/>
      </c>
      <c r="Y107" s="493"/>
      <c r="Z107" s="325" t="str">
        <f>IF(AND('BR3'!$K$2="ACTIVE",'BR3'!L107&gt;0),"Yes",IF(AND('BR2'!$K$2="ACTIVE",'BR2'!L107&gt;0),"Yes",IF(AND('BR1'!$K$2="ACTIVE",'BR1'!L107&gt;0),"Yes",IF(AND('ORIGINAL BUDGET'!$K$2="ACTIVE",'ORIGINAL BUDGET'!L107&gt;0),"Yes",""))))</f>
        <v/>
      </c>
      <c r="AA107" s="493"/>
      <c r="AB107" s="325" t="str">
        <f>IF(AND('BR3'!$K$2="ACTIVE",'BR3'!N107&gt;0),"Yes",IF(AND('BR2'!$K$2="ACTIVE",'BR2'!N107&gt;0),"Yes",IF(AND('BR1'!$K$2="ACTIVE",'BR1'!N107&gt;0),"Yes",IF(AND('ORIGINAL BUDGET'!$K$2="ACTIVE",'ORIGINAL BUDGET'!N107&gt;0),"Yes",""))))</f>
        <v/>
      </c>
      <c r="AC107" s="493"/>
      <c r="AD107" s="325" t="str">
        <f>IF(AND('BR3'!$K$2="ACTIVE",'BR3'!P107&gt;0),"Yes",IF(AND('BR2'!$K$2="ACTIVE",'BR2'!P107&gt;0),"Yes",IF(AND('BR1'!$K$2="ACTIVE",'BR1'!P107&gt;0),"Yes",IF(AND('ORIGINAL BUDGET'!$K$2="ACTIVE",'ORIGINAL BUDGET'!P107&gt;0),"Yes",""))))</f>
        <v/>
      </c>
      <c r="AE107" s="493"/>
      <c r="AF107" s="325" t="str">
        <f>IF(AND('BR3'!$K$2="ACTIVE",'BR3'!R107&gt;0),"Yes",IF(AND('BR2'!$K$2="ACTIVE",'BR2'!R107&gt;0),"Yes",IF(AND('BR1'!$K$2="ACTIVE",'BR1'!R107&gt;0),"Yes",IF(AND('ORIGINAL BUDGET'!$K$2="ACTIVE",'ORIGINAL BUDGET'!R107&gt;0),"Yes",""))))</f>
        <v/>
      </c>
      <c r="AG107" s="493"/>
      <c r="AH107" s="493" t="str">
        <f>IF(AND('BR3'!$K$2="ACTIVE",'BR3'!T107&gt;0),"Yes",IF(AND('BR2'!$K$2="ACTIVE",'BR2'!T107&gt;0),"Yes",IF(AND('BR1'!$K$2="ACTIVE",'BR1'!T107&gt;0),"Yes",IF(AND('ORIGINAL BUDGET'!$K$2="ACTIVE",'ORIGINAL BUDGET'!T107&gt;0),"Yes",""))))</f>
        <v/>
      </c>
      <c r="AI107" s="494"/>
      <c r="AK107" s="221"/>
      <c r="AL107" s="221"/>
      <c r="AM107" s="221"/>
      <c r="AN107" s="221"/>
      <c r="AO107" s="221"/>
      <c r="AP107" s="221"/>
      <c r="AQ107" s="221"/>
      <c r="AR107" s="57"/>
      <c r="AU107" s="2"/>
      <c r="AV107" s="2"/>
      <c r="AW107" s="2"/>
      <c r="AX107" s="2"/>
      <c r="AY107" s="1104"/>
    </row>
    <row r="108" spans="1:51" ht="23.25" hidden="1" customHeight="1" thickBot="1">
      <c r="A108" s="122">
        <v>10</v>
      </c>
      <c r="B108" s="1726">
        <f>IF($L$2="","",IF($L$2="ORIGINAL",'ORIGINAL BUDGET'!$B108,IF($L$2="BR1",'BR1'!$B108,IF($L$2="BR2",'BR2'!$B108,IF($L$2="BR3",'BR3'!$B108)))))</f>
        <v>0</v>
      </c>
      <c r="C108" s="1727">
        <f>IF($L$2="","",IF($L$2="ORIGINAL",'ORIGINAL BUDGET'!$B108,IF($L$2="BR1",'BR1'!$B108,IF($L$2="BR2",'BR2'!$B108,IF($L$2="BR3",'BR3'!$B108)))))</f>
        <v>0</v>
      </c>
      <c r="D108" s="1727">
        <f>IF($L$2="","",IF($L$2="ORIGINAL",'ORIGINAL BUDGET'!$B108,IF($L$2="BR1",'BR1'!$B108,IF($L$2="BR2",'BR2'!$B108,IF($L$2="BR3",'BR3'!$B108)))))</f>
        <v>0</v>
      </c>
      <c r="E108" s="1727">
        <f>IF($L$2="","",IF($L$2="ORIGINAL",'ORIGINAL BUDGET'!$B108,IF($L$2="BR1",'BR1'!$B108,IF($L$2="BR2",'BR2'!$B108,IF($L$2="BR3",'BR3'!$B108)))))</f>
        <v>0</v>
      </c>
      <c r="F108" s="612"/>
      <c r="G108" s="847" t="str">
        <f t="shared" si="37"/>
        <v/>
      </c>
      <c r="H108" s="810">
        <f t="shared" si="38"/>
        <v>0</v>
      </c>
      <c r="I108" s="840"/>
      <c r="J108" s="810">
        <f t="shared" si="41"/>
        <v>0</v>
      </c>
      <c r="K108" s="840"/>
      <c r="L108" s="810">
        <f t="shared" si="42"/>
        <v>0</v>
      </c>
      <c r="M108" s="840"/>
      <c r="N108" s="810">
        <f t="shared" si="43"/>
        <v>0</v>
      </c>
      <c r="O108" s="840"/>
      <c r="P108" s="810">
        <f t="shared" si="44"/>
        <v>0</v>
      </c>
      <c r="Q108" s="840"/>
      <c r="R108" s="810">
        <f t="shared" si="39"/>
        <v>0</v>
      </c>
      <c r="S108" s="840"/>
      <c r="T108" s="810">
        <f t="shared" si="40"/>
        <v>0</v>
      </c>
      <c r="U108" s="410"/>
      <c r="V108" s="492" t="str">
        <f>IF(AND('BR3'!$K$2="ACTIVE",'BR3'!H108&gt;0),"Yes",IF(AND('BR2'!$K$2="ACTIVE",'BR2'!H108&gt;0),"Yes",IF(AND('BR1'!$K$2="ACTIVE",'BR1'!H108&gt;0),"Yes",IF(AND('ORIGINAL BUDGET'!$K$2="ACTIVE",'ORIGINAL BUDGET'!H108&gt;0),"Yes",""))))</f>
        <v/>
      </c>
      <c r="W108" s="493"/>
      <c r="X108" s="325" t="str">
        <f>IF(AND('BR3'!$K$2="ACTIVE",'BR3'!J108&gt;0),"Yes",IF(AND('BR2'!$K$2="ACTIVE",'BR2'!J108&gt;0),"Yes",IF(AND('BR1'!$K$2="ACTIVE",'BR1'!J108&gt;0),"Yes",IF(AND('ORIGINAL BUDGET'!$K$2="ACTIVE",'ORIGINAL BUDGET'!J108&gt;0),"Yes",""))))</f>
        <v/>
      </c>
      <c r="Y108" s="493"/>
      <c r="Z108" s="325" t="str">
        <f>IF(AND('BR3'!$K$2="ACTIVE",'BR3'!L108&gt;0),"Yes",IF(AND('BR2'!$K$2="ACTIVE",'BR2'!L108&gt;0),"Yes",IF(AND('BR1'!$K$2="ACTIVE",'BR1'!L108&gt;0),"Yes",IF(AND('ORIGINAL BUDGET'!$K$2="ACTIVE",'ORIGINAL BUDGET'!L108&gt;0),"Yes",""))))</f>
        <v/>
      </c>
      <c r="AA108" s="493"/>
      <c r="AB108" s="325" t="str">
        <f>IF(AND('BR3'!$K$2="ACTIVE",'BR3'!N108&gt;0),"Yes",IF(AND('BR2'!$K$2="ACTIVE",'BR2'!N108&gt;0),"Yes",IF(AND('BR1'!$K$2="ACTIVE",'BR1'!N108&gt;0),"Yes",IF(AND('ORIGINAL BUDGET'!$K$2="ACTIVE",'ORIGINAL BUDGET'!N108&gt;0),"Yes",""))))</f>
        <v/>
      </c>
      <c r="AC108" s="493"/>
      <c r="AD108" s="325" t="str">
        <f>IF(AND('BR3'!$K$2="ACTIVE",'BR3'!P108&gt;0),"Yes",IF(AND('BR2'!$K$2="ACTIVE",'BR2'!P108&gt;0),"Yes",IF(AND('BR1'!$K$2="ACTIVE",'BR1'!P108&gt;0),"Yes",IF(AND('ORIGINAL BUDGET'!$K$2="ACTIVE",'ORIGINAL BUDGET'!P108&gt;0),"Yes",""))))</f>
        <v/>
      </c>
      <c r="AE108" s="493"/>
      <c r="AF108" s="325" t="str">
        <f>IF(AND('BR3'!$K$2="ACTIVE",'BR3'!R108&gt;0),"Yes",IF(AND('BR2'!$K$2="ACTIVE",'BR2'!R108&gt;0),"Yes",IF(AND('BR1'!$K$2="ACTIVE",'BR1'!R108&gt;0),"Yes",IF(AND('ORIGINAL BUDGET'!$K$2="ACTIVE",'ORIGINAL BUDGET'!R108&gt;0),"Yes",""))))</f>
        <v/>
      </c>
      <c r="AG108" s="493"/>
      <c r="AH108" s="493" t="str">
        <f>IF(AND('BR3'!$K$2="ACTIVE",'BR3'!T108&gt;0),"Yes",IF(AND('BR2'!$K$2="ACTIVE",'BR2'!T108&gt;0),"Yes",IF(AND('BR1'!$K$2="ACTIVE",'BR1'!T108&gt;0),"Yes",IF(AND('ORIGINAL BUDGET'!$K$2="ACTIVE",'ORIGINAL BUDGET'!T108&gt;0),"Yes",""))))</f>
        <v/>
      </c>
      <c r="AI108" s="494"/>
      <c r="AK108" s="221"/>
      <c r="AL108" s="221"/>
      <c r="AM108" s="221"/>
      <c r="AN108" s="221"/>
      <c r="AO108" s="221"/>
      <c r="AP108" s="221"/>
      <c r="AQ108" s="221"/>
      <c r="AR108" s="57"/>
      <c r="AU108" s="2"/>
      <c r="AV108" s="2"/>
      <c r="AW108" s="2"/>
      <c r="AX108" s="2"/>
      <c r="AY108" s="1104"/>
    </row>
    <row r="109" spans="1:51" ht="23.25" hidden="1" customHeight="1">
      <c r="A109" s="122">
        <v>11</v>
      </c>
      <c r="B109" s="1726">
        <f>IF($L$2="","",IF($L$2="ORIGINAL",'ORIGINAL BUDGET'!$B109,IF($L$2="BR1",'BR1'!$B109,IF($L$2="BR2",'BR2'!$B109,IF($L$2="BR3",'BR3'!$B109)))))</f>
        <v>0</v>
      </c>
      <c r="C109" s="1727">
        <f>IF($L$2="","",IF($L$2="ORIGINAL",'ORIGINAL BUDGET'!$B109,IF($L$2="BR1",'BR1'!$B109,IF($L$2="BR2",'BR2'!$B109,IF($L$2="BR3",'BR3'!$B109)))))</f>
        <v>0</v>
      </c>
      <c r="D109" s="1727">
        <f>IF($L$2="","",IF($L$2="ORIGINAL",'ORIGINAL BUDGET'!$B109,IF($L$2="BR1",'BR1'!$B109,IF($L$2="BR2",'BR2'!$B109,IF($L$2="BR3",'BR3'!$B109)))))</f>
        <v>0</v>
      </c>
      <c r="E109" s="1727">
        <f>IF($L$2="","",IF($L$2="ORIGINAL",'ORIGINAL BUDGET'!$B109,IF($L$2="BR1",'BR1'!$B109,IF($L$2="BR2",'BR2'!$B109,IF($L$2="BR3",'BR3'!$B109)))))</f>
        <v>0</v>
      </c>
      <c r="F109" s="612"/>
      <c r="G109" s="847" t="str">
        <f t="shared" si="37"/>
        <v/>
      </c>
      <c r="H109" s="810">
        <f t="shared" si="38"/>
        <v>0</v>
      </c>
      <c r="I109" s="840"/>
      <c r="J109" s="810">
        <f t="shared" si="41"/>
        <v>0</v>
      </c>
      <c r="K109" s="840"/>
      <c r="L109" s="810">
        <f t="shared" si="42"/>
        <v>0</v>
      </c>
      <c r="M109" s="840"/>
      <c r="N109" s="810">
        <f t="shared" si="43"/>
        <v>0</v>
      </c>
      <c r="O109" s="840"/>
      <c r="P109" s="810">
        <f t="shared" si="44"/>
        <v>0</v>
      </c>
      <c r="Q109" s="840"/>
      <c r="R109" s="810">
        <f t="shared" si="39"/>
        <v>0</v>
      </c>
      <c r="S109" s="840"/>
      <c r="T109" s="810">
        <f t="shared" si="40"/>
        <v>0</v>
      </c>
      <c r="U109" s="410"/>
      <c r="V109" s="492" t="str">
        <f>IF(AND('BR3'!$K$2="ACTIVE",'BR3'!H109&gt;0),"Yes",IF(AND('BR2'!$K$2="ACTIVE",'BR2'!H109&gt;0),"Yes",IF(AND('BR1'!$K$2="ACTIVE",'BR1'!H109&gt;0),"Yes",IF(AND('ORIGINAL BUDGET'!$K$2="ACTIVE",'ORIGINAL BUDGET'!H109&gt;0),"Yes",""))))</f>
        <v/>
      </c>
      <c r="W109" s="493"/>
      <c r="X109" s="325" t="str">
        <f>IF(AND('BR3'!$K$2="ACTIVE",'BR3'!J109&gt;0),"Yes",IF(AND('BR2'!$K$2="ACTIVE",'BR2'!J109&gt;0),"Yes",IF(AND('BR1'!$K$2="ACTIVE",'BR1'!J109&gt;0),"Yes",IF(AND('ORIGINAL BUDGET'!$K$2="ACTIVE",'ORIGINAL BUDGET'!J109&gt;0),"Yes",""))))</f>
        <v/>
      </c>
      <c r="Y109" s="493"/>
      <c r="Z109" s="325" t="str">
        <f>IF(AND('BR3'!$K$2="ACTIVE",'BR3'!L109&gt;0),"Yes",IF(AND('BR2'!$K$2="ACTIVE",'BR2'!L109&gt;0),"Yes",IF(AND('BR1'!$K$2="ACTIVE",'BR1'!L109&gt;0),"Yes",IF(AND('ORIGINAL BUDGET'!$K$2="ACTIVE",'ORIGINAL BUDGET'!L109&gt;0),"Yes",""))))</f>
        <v/>
      </c>
      <c r="AA109" s="493"/>
      <c r="AB109" s="325" t="str">
        <f>IF(AND('BR3'!$K$2="ACTIVE",'BR3'!N109&gt;0),"Yes",IF(AND('BR2'!$K$2="ACTIVE",'BR2'!N109&gt;0),"Yes",IF(AND('BR1'!$K$2="ACTIVE",'BR1'!N109&gt;0),"Yes",IF(AND('ORIGINAL BUDGET'!$K$2="ACTIVE",'ORIGINAL BUDGET'!N109&gt;0),"Yes",""))))</f>
        <v/>
      </c>
      <c r="AC109" s="493"/>
      <c r="AD109" s="325" t="str">
        <f>IF(AND('BR3'!$K$2="ACTIVE",'BR3'!P109&gt;0),"Yes",IF(AND('BR2'!$K$2="ACTIVE",'BR2'!P109&gt;0),"Yes",IF(AND('BR1'!$K$2="ACTIVE",'BR1'!P109&gt;0),"Yes",IF(AND('ORIGINAL BUDGET'!$K$2="ACTIVE",'ORIGINAL BUDGET'!P109&gt;0),"Yes",""))))</f>
        <v/>
      </c>
      <c r="AE109" s="493"/>
      <c r="AF109" s="325" t="str">
        <f>IF(AND('BR3'!$K$2="ACTIVE",'BR3'!R109&gt;0),"Yes",IF(AND('BR2'!$K$2="ACTIVE",'BR2'!R109&gt;0),"Yes",IF(AND('BR1'!$K$2="ACTIVE",'BR1'!R109&gt;0),"Yes",IF(AND('ORIGINAL BUDGET'!$K$2="ACTIVE",'ORIGINAL BUDGET'!R109&gt;0),"Yes",""))))</f>
        <v/>
      </c>
      <c r="AG109" s="493"/>
      <c r="AH109" s="493" t="str">
        <f>IF(AND('BR3'!$K$2="ACTIVE",'BR3'!T109&gt;0),"Yes",IF(AND('BR2'!$K$2="ACTIVE",'BR2'!T109&gt;0),"Yes",IF(AND('BR1'!$K$2="ACTIVE",'BR1'!T109&gt;0),"Yes",IF(AND('ORIGINAL BUDGET'!$K$2="ACTIVE",'ORIGINAL BUDGET'!T109&gt;0),"Yes",""))))</f>
        <v/>
      </c>
      <c r="AI109" s="494"/>
      <c r="AK109" s="221"/>
      <c r="AL109" s="221"/>
      <c r="AM109" s="221"/>
      <c r="AN109" s="221"/>
      <c r="AO109" s="221"/>
      <c r="AP109" s="221"/>
      <c r="AQ109" s="221"/>
      <c r="AR109" s="57"/>
      <c r="AU109" s="2"/>
      <c r="AV109" s="2"/>
      <c r="AW109" s="2"/>
      <c r="AX109" s="2"/>
      <c r="AY109" s="1104"/>
    </row>
    <row r="110" spans="1:51" ht="23.25" hidden="1" customHeight="1">
      <c r="A110" s="122">
        <v>12</v>
      </c>
      <c r="B110" s="1726">
        <f>IF($L$2="","",IF($L$2="ORIGINAL",'ORIGINAL BUDGET'!$B110,IF($L$2="BR1",'BR1'!$B110,IF($L$2="BR2",'BR2'!$B110,IF($L$2="BR3",'BR3'!$B110)))))</f>
        <v>0</v>
      </c>
      <c r="C110" s="1727">
        <f>IF($L$2="","",IF($L$2="ORIGINAL",'ORIGINAL BUDGET'!$B110,IF($L$2="BR1",'BR1'!$B110,IF($L$2="BR2",'BR2'!$B110,IF($L$2="BR3",'BR3'!$B110)))))</f>
        <v>0</v>
      </c>
      <c r="D110" s="1727">
        <f>IF($L$2="","",IF($L$2="ORIGINAL",'ORIGINAL BUDGET'!$B110,IF($L$2="BR1",'BR1'!$B110,IF($L$2="BR2",'BR2'!$B110,IF($L$2="BR3",'BR3'!$B110)))))</f>
        <v>0</v>
      </c>
      <c r="E110" s="1727">
        <f>IF($L$2="","",IF($L$2="ORIGINAL",'ORIGINAL BUDGET'!$B110,IF($L$2="BR1",'BR1'!$B110,IF($L$2="BR2",'BR2'!$B110,IF($L$2="BR3",'BR3'!$B110)))))</f>
        <v>0</v>
      </c>
      <c r="F110" s="612"/>
      <c r="G110" s="847" t="str">
        <f t="shared" si="37"/>
        <v/>
      </c>
      <c r="H110" s="810">
        <f t="shared" si="38"/>
        <v>0</v>
      </c>
      <c r="I110" s="840"/>
      <c r="J110" s="810">
        <f t="shared" si="41"/>
        <v>0</v>
      </c>
      <c r="K110" s="840"/>
      <c r="L110" s="810">
        <f t="shared" si="42"/>
        <v>0</v>
      </c>
      <c r="M110" s="840"/>
      <c r="N110" s="810">
        <f t="shared" si="43"/>
        <v>0</v>
      </c>
      <c r="O110" s="840"/>
      <c r="P110" s="810">
        <f t="shared" si="44"/>
        <v>0</v>
      </c>
      <c r="Q110" s="840"/>
      <c r="R110" s="810">
        <f t="shared" si="39"/>
        <v>0</v>
      </c>
      <c r="S110" s="840"/>
      <c r="T110" s="810">
        <f t="shared" si="40"/>
        <v>0</v>
      </c>
      <c r="U110" s="410"/>
      <c r="V110" s="492" t="str">
        <f>IF(AND('BR3'!$K$2="ACTIVE",'BR3'!H110&gt;0),"Yes",IF(AND('BR2'!$K$2="ACTIVE",'BR2'!H110&gt;0),"Yes",IF(AND('BR1'!$K$2="ACTIVE",'BR1'!H110&gt;0),"Yes",IF(AND('ORIGINAL BUDGET'!$K$2="ACTIVE",'ORIGINAL BUDGET'!H110&gt;0),"Yes",""))))</f>
        <v/>
      </c>
      <c r="W110" s="493"/>
      <c r="X110" s="325" t="str">
        <f>IF(AND('BR3'!$K$2="ACTIVE",'BR3'!J110&gt;0),"Yes",IF(AND('BR2'!$K$2="ACTIVE",'BR2'!J110&gt;0),"Yes",IF(AND('BR1'!$K$2="ACTIVE",'BR1'!J110&gt;0),"Yes",IF(AND('ORIGINAL BUDGET'!$K$2="ACTIVE",'ORIGINAL BUDGET'!J110&gt;0),"Yes",""))))</f>
        <v/>
      </c>
      <c r="Y110" s="493"/>
      <c r="Z110" s="325" t="str">
        <f>IF(AND('BR3'!$K$2="ACTIVE",'BR3'!L110&gt;0),"Yes",IF(AND('BR2'!$K$2="ACTIVE",'BR2'!L110&gt;0),"Yes",IF(AND('BR1'!$K$2="ACTIVE",'BR1'!L110&gt;0),"Yes",IF(AND('ORIGINAL BUDGET'!$K$2="ACTIVE",'ORIGINAL BUDGET'!L110&gt;0),"Yes",""))))</f>
        <v/>
      </c>
      <c r="AA110" s="493"/>
      <c r="AB110" s="325" t="str">
        <f>IF(AND('BR3'!$K$2="ACTIVE",'BR3'!N110&gt;0),"Yes",IF(AND('BR2'!$K$2="ACTIVE",'BR2'!N110&gt;0),"Yes",IF(AND('BR1'!$K$2="ACTIVE",'BR1'!N110&gt;0),"Yes",IF(AND('ORIGINAL BUDGET'!$K$2="ACTIVE",'ORIGINAL BUDGET'!N110&gt;0),"Yes",""))))</f>
        <v/>
      </c>
      <c r="AC110" s="493"/>
      <c r="AD110" s="325" t="str">
        <f>IF(AND('BR3'!$K$2="ACTIVE",'BR3'!P110&gt;0),"Yes",IF(AND('BR2'!$K$2="ACTIVE",'BR2'!P110&gt;0),"Yes",IF(AND('BR1'!$K$2="ACTIVE",'BR1'!P110&gt;0),"Yes",IF(AND('ORIGINAL BUDGET'!$K$2="ACTIVE",'ORIGINAL BUDGET'!P110&gt;0),"Yes",""))))</f>
        <v/>
      </c>
      <c r="AE110" s="493"/>
      <c r="AF110" s="325" t="str">
        <f>IF(AND('BR3'!$K$2="ACTIVE",'BR3'!R110&gt;0),"Yes",IF(AND('BR2'!$K$2="ACTIVE",'BR2'!R110&gt;0),"Yes",IF(AND('BR1'!$K$2="ACTIVE",'BR1'!R110&gt;0),"Yes",IF(AND('ORIGINAL BUDGET'!$K$2="ACTIVE",'ORIGINAL BUDGET'!R110&gt;0),"Yes",""))))</f>
        <v/>
      </c>
      <c r="AG110" s="493"/>
      <c r="AH110" s="493" t="str">
        <f>IF(AND('BR3'!$K$2="ACTIVE",'BR3'!T110&gt;0),"Yes",IF(AND('BR2'!$K$2="ACTIVE",'BR2'!T110&gt;0),"Yes",IF(AND('BR1'!$K$2="ACTIVE",'BR1'!T110&gt;0),"Yes",IF(AND('ORIGINAL BUDGET'!$K$2="ACTIVE",'ORIGINAL BUDGET'!T110&gt;0),"Yes",""))))</f>
        <v/>
      </c>
      <c r="AI110" s="494"/>
      <c r="AK110" s="221"/>
      <c r="AL110" s="221"/>
      <c r="AM110" s="221"/>
      <c r="AN110" s="221"/>
      <c r="AO110" s="221"/>
      <c r="AP110" s="221"/>
      <c r="AQ110" s="221"/>
      <c r="AR110" s="57"/>
      <c r="AU110" s="2"/>
      <c r="AV110" s="2"/>
      <c r="AW110" s="2"/>
      <c r="AX110" s="2"/>
      <c r="AY110" s="1104"/>
    </row>
    <row r="111" spans="1:51" ht="23.25" hidden="1" customHeight="1">
      <c r="A111" s="122">
        <v>13</v>
      </c>
      <c r="B111" s="1726">
        <f>IF($L$2="","",IF($L$2="ORIGINAL",'ORIGINAL BUDGET'!$B111,IF($L$2="BR1",'BR1'!$B111,IF($L$2="BR2",'BR2'!$B111,IF($L$2="BR3",'BR3'!$B111)))))</f>
        <v>0</v>
      </c>
      <c r="C111" s="1727">
        <f>IF($L$2="","",IF($L$2="ORIGINAL",'ORIGINAL BUDGET'!$B111,IF($L$2="BR1",'BR1'!$B111,IF($L$2="BR2",'BR2'!$B111,IF($L$2="BR3",'BR3'!$B111)))))</f>
        <v>0</v>
      </c>
      <c r="D111" s="1727">
        <f>IF($L$2="","",IF($L$2="ORIGINAL",'ORIGINAL BUDGET'!$B111,IF($L$2="BR1",'BR1'!$B111,IF($L$2="BR2",'BR2'!$B111,IF($L$2="BR3",'BR3'!$B111)))))</f>
        <v>0</v>
      </c>
      <c r="E111" s="1727">
        <f>IF($L$2="","",IF($L$2="ORIGINAL",'ORIGINAL BUDGET'!$B111,IF($L$2="BR1",'BR1'!$B111,IF($L$2="BR2",'BR2'!$B111,IF($L$2="BR3",'BR3'!$B111)))))</f>
        <v>0</v>
      </c>
      <c r="F111" s="612"/>
      <c r="G111" s="847" t="str">
        <f t="shared" si="37"/>
        <v/>
      </c>
      <c r="H111" s="810">
        <f t="shared" si="38"/>
        <v>0</v>
      </c>
      <c r="I111" s="840"/>
      <c r="J111" s="810">
        <f t="shared" si="41"/>
        <v>0</v>
      </c>
      <c r="K111" s="840"/>
      <c r="L111" s="810">
        <f t="shared" si="42"/>
        <v>0</v>
      </c>
      <c r="M111" s="840"/>
      <c r="N111" s="810">
        <f t="shared" si="43"/>
        <v>0</v>
      </c>
      <c r="O111" s="840"/>
      <c r="P111" s="810">
        <f t="shared" si="44"/>
        <v>0</v>
      </c>
      <c r="Q111" s="840"/>
      <c r="R111" s="810">
        <f t="shared" si="39"/>
        <v>0</v>
      </c>
      <c r="S111" s="840"/>
      <c r="T111" s="810">
        <f t="shared" si="40"/>
        <v>0</v>
      </c>
      <c r="U111" s="410"/>
      <c r="V111" s="492" t="str">
        <f>IF(AND('BR3'!$K$2="ACTIVE",'BR3'!H111&gt;0),"Yes",IF(AND('BR2'!$K$2="ACTIVE",'BR2'!H111&gt;0),"Yes",IF(AND('BR1'!$K$2="ACTIVE",'BR1'!H111&gt;0),"Yes",IF(AND('ORIGINAL BUDGET'!$K$2="ACTIVE",'ORIGINAL BUDGET'!H111&gt;0),"Yes",""))))</f>
        <v/>
      </c>
      <c r="W111" s="493"/>
      <c r="X111" s="325" t="str">
        <f>IF(AND('BR3'!$K$2="ACTIVE",'BR3'!J111&gt;0),"Yes",IF(AND('BR2'!$K$2="ACTIVE",'BR2'!J111&gt;0),"Yes",IF(AND('BR1'!$K$2="ACTIVE",'BR1'!J111&gt;0),"Yes",IF(AND('ORIGINAL BUDGET'!$K$2="ACTIVE",'ORIGINAL BUDGET'!J111&gt;0),"Yes",""))))</f>
        <v/>
      </c>
      <c r="Y111" s="493"/>
      <c r="Z111" s="325" t="str">
        <f>IF(AND('BR3'!$K$2="ACTIVE",'BR3'!L111&gt;0),"Yes",IF(AND('BR2'!$K$2="ACTIVE",'BR2'!L111&gt;0),"Yes",IF(AND('BR1'!$K$2="ACTIVE",'BR1'!L111&gt;0),"Yes",IF(AND('ORIGINAL BUDGET'!$K$2="ACTIVE",'ORIGINAL BUDGET'!L111&gt;0),"Yes",""))))</f>
        <v/>
      </c>
      <c r="AA111" s="493"/>
      <c r="AB111" s="325" t="str">
        <f>IF(AND('BR3'!$K$2="ACTIVE",'BR3'!N111&gt;0),"Yes",IF(AND('BR2'!$K$2="ACTIVE",'BR2'!N111&gt;0),"Yes",IF(AND('BR1'!$K$2="ACTIVE",'BR1'!N111&gt;0),"Yes",IF(AND('ORIGINAL BUDGET'!$K$2="ACTIVE",'ORIGINAL BUDGET'!N111&gt;0),"Yes",""))))</f>
        <v/>
      </c>
      <c r="AC111" s="493"/>
      <c r="AD111" s="325" t="str">
        <f>IF(AND('BR3'!$K$2="ACTIVE",'BR3'!P111&gt;0),"Yes",IF(AND('BR2'!$K$2="ACTIVE",'BR2'!P111&gt;0),"Yes",IF(AND('BR1'!$K$2="ACTIVE",'BR1'!P111&gt;0),"Yes",IF(AND('ORIGINAL BUDGET'!$K$2="ACTIVE",'ORIGINAL BUDGET'!P111&gt;0),"Yes",""))))</f>
        <v/>
      </c>
      <c r="AE111" s="493"/>
      <c r="AF111" s="325" t="str">
        <f>IF(AND('BR3'!$K$2="ACTIVE",'BR3'!R111&gt;0),"Yes",IF(AND('BR2'!$K$2="ACTIVE",'BR2'!R111&gt;0),"Yes",IF(AND('BR1'!$K$2="ACTIVE",'BR1'!R111&gt;0),"Yes",IF(AND('ORIGINAL BUDGET'!$K$2="ACTIVE",'ORIGINAL BUDGET'!R111&gt;0),"Yes",""))))</f>
        <v/>
      </c>
      <c r="AG111" s="493"/>
      <c r="AH111" s="493" t="str">
        <f>IF(AND('BR3'!$K$2="ACTIVE",'BR3'!T111&gt;0),"Yes",IF(AND('BR2'!$K$2="ACTIVE",'BR2'!T111&gt;0),"Yes",IF(AND('BR1'!$K$2="ACTIVE",'BR1'!T111&gt;0),"Yes",IF(AND('ORIGINAL BUDGET'!$K$2="ACTIVE",'ORIGINAL BUDGET'!T111&gt;0),"Yes",""))))</f>
        <v/>
      </c>
      <c r="AI111" s="494"/>
      <c r="AK111" s="221"/>
      <c r="AL111" s="221"/>
      <c r="AM111" s="221"/>
      <c r="AN111" s="221"/>
      <c r="AO111" s="221"/>
      <c r="AP111" s="221"/>
      <c r="AQ111" s="221"/>
      <c r="AR111" s="57"/>
      <c r="AU111" s="2"/>
      <c r="AV111" s="2"/>
      <c r="AW111" s="2"/>
      <c r="AX111" s="2"/>
      <c r="AY111" s="1104"/>
    </row>
    <row r="112" spans="1:51" ht="23.25" hidden="1" customHeight="1">
      <c r="A112" s="122">
        <v>14</v>
      </c>
      <c r="B112" s="1726">
        <f>IF($L$2="","",IF($L$2="ORIGINAL",'ORIGINAL BUDGET'!$B112,IF($L$2="BR1",'BR1'!$B112,IF($L$2="BR2",'BR2'!$B112,IF($L$2="BR3",'BR3'!$B112)))))</f>
        <v>0</v>
      </c>
      <c r="C112" s="1727">
        <f>IF($L$2="","",IF($L$2="ORIGINAL",'ORIGINAL BUDGET'!$B112,IF($L$2="BR1",'BR1'!$B112,IF($L$2="BR2",'BR2'!$B112,IF($L$2="BR3",'BR3'!$B112)))))</f>
        <v>0</v>
      </c>
      <c r="D112" s="1727">
        <f>IF($L$2="","",IF($L$2="ORIGINAL",'ORIGINAL BUDGET'!$B112,IF($L$2="BR1",'BR1'!$B112,IF($L$2="BR2",'BR2'!$B112,IF($L$2="BR3",'BR3'!$B112)))))</f>
        <v>0</v>
      </c>
      <c r="E112" s="1728">
        <f>IF($L$2="","",IF($L$2="ORIGINAL",'ORIGINAL BUDGET'!$B112,IF($L$2="BR1",'BR1'!$B112,IF($L$2="BR2",'BR2'!$B112,IF($L$2="BR3",'BR3'!$B112)))))</f>
        <v>0</v>
      </c>
      <c r="F112" s="612"/>
      <c r="G112" s="847" t="str">
        <f t="shared" si="37"/>
        <v/>
      </c>
      <c r="H112" s="810">
        <f t="shared" si="38"/>
        <v>0</v>
      </c>
      <c r="I112" s="840"/>
      <c r="J112" s="810">
        <f t="shared" si="41"/>
        <v>0</v>
      </c>
      <c r="K112" s="840"/>
      <c r="L112" s="810">
        <f t="shared" si="42"/>
        <v>0</v>
      </c>
      <c r="M112" s="840"/>
      <c r="N112" s="810">
        <f t="shared" si="43"/>
        <v>0</v>
      </c>
      <c r="O112" s="840"/>
      <c r="P112" s="810">
        <f t="shared" si="44"/>
        <v>0</v>
      </c>
      <c r="Q112" s="840"/>
      <c r="R112" s="810">
        <f t="shared" si="39"/>
        <v>0</v>
      </c>
      <c r="S112" s="840"/>
      <c r="T112" s="810">
        <f t="shared" si="40"/>
        <v>0</v>
      </c>
      <c r="U112" s="410"/>
      <c r="V112" s="492" t="str">
        <f>IF(AND('BR3'!$K$2="ACTIVE",'BR3'!H112&gt;0),"Yes",IF(AND('BR2'!$K$2="ACTIVE",'BR2'!H112&gt;0),"Yes",IF(AND('BR1'!$K$2="ACTIVE",'BR1'!H112&gt;0),"Yes",IF(AND('ORIGINAL BUDGET'!$K$2="ACTIVE",'ORIGINAL BUDGET'!H112&gt;0),"Yes",""))))</f>
        <v/>
      </c>
      <c r="W112" s="493"/>
      <c r="X112" s="325" t="str">
        <f>IF(AND('BR3'!$K$2="ACTIVE",'BR3'!J112&gt;0),"Yes",IF(AND('BR2'!$K$2="ACTIVE",'BR2'!J112&gt;0),"Yes",IF(AND('BR1'!$K$2="ACTIVE",'BR1'!J112&gt;0),"Yes",IF(AND('ORIGINAL BUDGET'!$K$2="ACTIVE",'ORIGINAL BUDGET'!J112&gt;0),"Yes",""))))</f>
        <v/>
      </c>
      <c r="Y112" s="493"/>
      <c r="Z112" s="325" t="str">
        <f>IF(AND('BR3'!$K$2="ACTIVE",'BR3'!L112&gt;0),"Yes",IF(AND('BR2'!$K$2="ACTIVE",'BR2'!L112&gt;0),"Yes",IF(AND('BR1'!$K$2="ACTIVE",'BR1'!L112&gt;0),"Yes",IF(AND('ORIGINAL BUDGET'!$K$2="ACTIVE",'ORIGINAL BUDGET'!L112&gt;0),"Yes",""))))</f>
        <v/>
      </c>
      <c r="AA112" s="493"/>
      <c r="AB112" s="325" t="str">
        <f>IF(AND('BR3'!$K$2="ACTIVE",'BR3'!N112&gt;0),"Yes",IF(AND('BR2'!$K$2="ACTIVE",'BR2'!N112&gt;0),"Yes",IF(AND('BR1'!$K$2="ACTIVE",'BR1'!N112&gt;0),"Yes",IF(AND('ORIGINAL BUDGET'!$K$2="ACTIVE",'ORIGINAL BUDGET'!N112&gt;0),"Yes",""))))</f>
        <v/>
      </c>
      <c r="AC112" s="493"/>
      <c r="AD112" s="325" t="str">
        <f>IF(AND('BR3'!$K$2="ACTIVE",'BR3'!P112&gt;0),"Yes",IF(AND('BR2'!$K$2="ACTIVE",'BR2'!P112&gt;0),"Yes",IF(AND('BR1'!$K$2="ACTIVE",'BR1'!P112&gt;0),"Yes",IF(AND('ORIGINAL BUDGET'!$K$2="ACTIVE",'ORIGINAL BUDGET'!P112&gt;0),"Yes",""))))</f>
        <v/>
      </c>
      <c r="AE112" s="493"/>
      <c r="AF112" s="325" t="str">
        <f>IF(AND('BR3'!$K$2="ACTIVE",'BR3'!R112&gt;0),"Yes",IF(AND('BR2'!$K$2="ACTIVE",'BR2'!R112&gt;0),"Yes",IF(AND('BR1'!$K$2="ACTIVE",'BR1'!R112&gt;0),"Yes",IF(AND('ORIGINAL BUDGET'!$K$2="ACTIVE",'ORIGINAL BUDGET'!R112&gt;0),"Yes",""))))</f>
        <v/>
      </c>
      <c r="AG112" s="493"/>
      <c r="AH112" s="493" t="str">
        <f>IF(AND('BR3'!$K$2="ACTIVE",'BR3'!T112&gt;0),"Yes",IF(AND('BR2'!$K$2="ACTIVE",'BR2'!T112&gt;0),"Yes",IF(AND('BR1'!$K$2="ACTIVE",'BR1'!T112&gt;0),"Yes",IF(AND('ORIGINAL BUDGET'!$K$2="ACTIVE",'ORIGINAL BUDGET'!T112&gt;0),"Yes",""))))</f>
        <v/>
      </c>
      <c r="AI112" s="494"/>
      <c r="AK112" s="221"/>
      <c r="AL112" s="221"/>
      <c r="AM112" s="221"/>
      <c r="AN112" s="221"/>
      <c r="AO112" s="221"/>
      <c r="AP112" s="221"/>
      <c r="AQ112" s="221"/>
      <c r="AR112" s="57"/>
      <c r="AU112" s="2"/>
      <c r="AV112" s="2"/>
      <c r="AW112" s="2"/>
      <c r="AX112" s="2"/>
      <c r="AY112" s="1104"/>
    </row>
    <row r="113" spans="1:51" ht="23.25" hidden="1" customHeight="1" thickBot="1">
      <c r="A113" s="122">
        <v>15</v>
      </c>
      <c r="B113" s="1729">
        <f>IF($L$2="","",IF($L$2="ORIGINAL",'ORIGINAL BUDGET'!$B113,IF($L$2="BR1",'BR1'!$B113,IF($L$2="BR2",'BR2'!$B113,IF($L$2="BR3",'BR3'!$B113)))))</f>
        <v>0</v>
      </c>
      <c r="C113" s="1730">
        <f>IF($L$2="","",IF($L$2="ORIGINAL",'ORIGINAL BUDGET'!$B113,IF($L$2="BR1",'BR1'!$B113,IF($L$2="BR2",'BR2'!$B113,IF($L$2="BR3",'BR3'!$B113)))))</f>
        <v>0</v>
      </c>
      <c r="D113" s="1730">
        <f>IF($L$2="","",IF($L$2="ORIGINAL",'ORIGINAL BUDGET'!$B113,IF($L$2="BR1",'BR1'!$B113,IF($L$2="BR2",'BR2'!$B113,IF($L$2="BR3",'BR3'!$B113)))))</f>
        <v>0</v>
      </c>
      <c r="E113" s="1731">
        <f>IF($L$2="","",IF($L$2="ORIGINAL",'ORIGINAL BUDGET'!$B113,IF($L$2="BR1",'BR1'!$B113,IF($L$2="BR2",'BR2'!$B113,IF($L$2="BR3",'BR3'!$B113)))))</f>
        <v>0</v>
      </c>
      <c r="F113" s="613"/>
      <c r="G113" s="848" t="str">
        <f t="shared" si="37"/>
        <v/>
      </c>
      <c r="H113" s="813">
        <f t="shared" si="38"/>
        <v>0</v>
      </c>
      <c r="I113" s="840"/>
      <c r="J113" s="813">
        <f t="shared" si="41"/>
        <v>0</v>
      </c>
      <c r="K113" s="840"/>
      <c r="L113" s="813">
        <f t="shared" si="42"/>
        <v>0</v>
      </c>
      <c r="M113" s="840"/>
      <c r="N113" s="813">
        <f t="shared" si="43"/>
        <v>0</v>
      </c>
      <c r="O113" s="840"/>
      <c r="P113" s="813">
        <f t="shared" si="44"/>
        <v>0</v>
      </c>
      <c r="Q113" s="840"/>
      <c r="R113" s="813">
        <f t="shared" si="39"/>
        <v>0</v>
      </c>
      <c r="S113" s="840"/>
      <c r="T113" s="813">
        <f t="shared" si="40"/>
        <v>0</v>
      </c>
      <c r="U113" s="410"/>
      <c r="V113" s="495" t="str">
        <f>IF(AND('BR3'!$K$2="ACTIVE",'BR3'!H113&gt;0),"Yes",IF(AND('BR2'!$K$2="ACTIVE",'BR2'!H113&gt;0),"Yes",IF(AND('BR1'!$K$2="ACTIVE",'BR1'!H113&gt;0),"Yes",IF(AND('ORIGINAL BUDGET'!$K$2="ACTIVE",'ORIGINAL BUDGET'!H113&gt;0),"Yes",""))))</f>
        <v/>
      </c>
      <c r="W113" s="497"/>
      <c r="X113" s="496" t="str">
        <f>IF(AND('BR3'!$K$2="ACTIVE",'BR3'!J113&gt;0),"Yes",IF(AND('BR2'!$K$2="ACTIVE",'BR2'!J113&gt;0),"Yes",IF(AND('BR1'!$K$2="ACTIVE",'BR1'!J113&gt;0),"Yes",IF(AND('ORIGINAL BUDGET'!$K$2="ACTIVE",'ORIGINAL BUDGET'!J113&gt;0),"Yes",""))))</f>
        <v/>
      </c>
      <c r="Y113" s="497"/>
      <c r="Z113" s="496" t="str">
        <f>IF(AND('BR3'!$K$2="ACTIVE",'BR3'!L113&gt;0),"Yes",IF(AND('BR2'!$K$2="ACTIVE",'BR2'!L113&gt;0),"Yes",IF(AND('BR1'!$K$2="ACTIVE",'BR1'!L113&gt;0),"Yes",IF(AND('ORIGINAL BUDGET'!$K$2="ACTIVE",'ORIGINAL BUDGET'!L113&gt;0),"Yes",""))))</f>
        <v/>
      </c>
      <c r="AA113" s="497"/>
      <c r="AB113" s="496" t="str">
        <f>IF(AND('BR3'!$K$2="ACTIVE",'BR3'!N113&gt;0),"Yes",IF(AND('BR2'!$K$2="ACTIVE",'BR2'!N113&gt;0),"Yes",IF(AND('BR1'!$K$2="ACTIVE",'BR1'!N113&gt;0),"Yes",IF(AND('ORIGINAL BUDGET'!$K$2="ACTIVE",'ORIGINAL BUDGET'!N113&gt;0),"Yes",""))))</f>
        <v/>
      </c>
      <c r="AC113" s="497"/>
      <c r="AD113" s="496" t="str">
        <f>IF(AND('BR3'!$K$2="ACTIVE",'BR3'!P113&gt;0),"Yes",IF(AND('BR2'!$K$2="ACTIVE",'BR2'!P113&gt;0),"Yes",IF(AND('BR1'!$K$2="ACTIVE",'BR1'!P113&gt;0),"Yes",IF(AND('ORIGINAL BUDGET'!$K$2="ACTIVE",'ORIGINAL BUDGET'!P113&gt;0),"Yes",""))))</f>
        <v/>
      </c>
      <c r="AE113" s="497"/>
      <c r="AF113" s="496" t="str">
        <f>IF(AND('BR3'!$K$2="ACTIVE",'BR3'!R113&gt;0),"Yes",IF(AND('BR2'!$K$2="ACTIVE",'BR2'!R113&gt;0),"Yes",IF(AND('BR1'!$K$2="ACTIVE",'BR1'!R113&gt;0),"Yes",IF(AND('ORIGINAL BUDGET'!$K$2="ACTIVE",'ORIGINAL BUDGET'!R113&gt;0),"Yes",""))))</f>
        <v/>
      </c>
      <c r="AG113" s="497"/>
      <c r="AH113" s="497" t="str">
        <f>IF(AND('BR3'!$K$2="ACTIVE",'BR3'!T113&gt;0),"Yes",IF(AND('BR2'!$K$2="ACTIVE",'BR2'!T113&gt;0),"Yes",IF(AND('BR1'!$K$2="ACTIVE",'BR1'!T113&gt;0),"Yes",IF(AND('ORIGINAL BUDGET'!$K$2="ACTIVE",'ORIGINAL BUDGET'!T113&gt;0),"Yes",""))))</f>
        <v/>
      </c>
      <c r="AI113" s="498"/>
      <c r="AK113" s="221"/>
      <c r="AL113" s="221"/>
      <c r="AM113" s="221"/>
      <c r="AN113" s="221"/>
      <c r="AO113" s="221"/>
      <c r="AP113" s="221"/>
      <c r="AQ113" s="221"/>
      <c r="AR113" s="57"/>
      <c r="AU113" s="2"/>
      <c r="AV113" s="2"/>
      <c r="AW113" s="2"/>
      <c r="AX113" s="2"/>
      <c r="AY113" s="1104"/>
    </row>
    <row r="114" spans="1:51" ht="15.95" customHeight="1" thickTop="1" thickBot="1">
      <c r="A114" s="435"/>
      <c r="B114" s="520"/>
      <c r="C114" s="521"/>
      <c r="D114" s="522"/>
      <c r="E114" s="523"/>
      <c r="F114" s="436"/>
      <c r="G114" s="849"/>
      <c r="H114" s="437"/>
      <c r="I114" s="849"/>
      <c r="J114" s="437"/>
      <c r="K114" s="849"/>
      <c r="L114" s="437"/>
      <c r="M114" s="849"/>
      <c r="N114" s="437"/>
      <c r="O114" s="849"/>
      <c r="P114" s="437"/>
      <c r="Q114" s="849"/>
      <c r="R114" s="437"/>
      <c r="S114" s="849"/>
      <c r="T114" s="437"/>
      <c r="U114" s="214"/>
      <c r="V114" s="499"/>
      <c r="W114" s="504"/>
      <c r="X114" s="504">
        <f>SUM(X99:X113)</f>
        <v>0</v>
      </c>
      <c r="Y114" s="504"/>
      <c r="Z114" s="504">
        <f>SUM(Z99:Z113)</f>
        <v>0</v>
      </c>
      <c r="AA114" s="504"/>
      <c r="AB114" s="504">
        <f>SUM(AB99:AB113)</f>
        <v>0</v>
      </c>
      <c r="AC114" s="504"/>
      <c r="AD114" s="504">
        <f>SUM(AD99:AD113)</f>
        <v>0</v>
      </c>
      <c r="AE114" s="504"/>
      <c r="AF114" s="504">
        <f>SUM(AF99:AF113)</f>
        <v>0</v>
      </c>
      <c r="AG114" s="504"/>
      <c r="AH114" s="504">
        <f>SUM(AH99:AH113)</f>
        <v>0</v>
      </c>
      <c r="AI114" s="504"/>
      <c r="AL114" s="2"/>
      <c r="AM114" s="2"/>
      <c r="AN114" s="2"/>
      <c r="AO114" s="2"/>
      <c r="AP114" s="2"/>
      <c r="AQ114" s="2"/>
      <c r="AR114" s="2"/>
      <c r="AU114" s="2"/>
      <c r="AV114" s="2"/>
      <c r="AW114" s="2"/>
      <c r="AX114" s="2"/>
      <c r="AY114" s="1104"/>
    </row>
    <row r="115" spans="1:51" ht="24" customHeight="1" thickTop="1">
      <c r="A115" s="1739" t="str">
        <f>A13</f>
        <v>CAPITAL EXPENDITURES</v>
      </c>
      <c r="B115" s="1740"/>
      <c r="C115" s="1740"/>
      <c r="D115" s="1740"/>
      <c r="E115" s="1740"/>
      <c r="F115" s="1740"/>
      <c r="G115" s="1736" t="s">
        <v>84</v>
      </c>
      <c r="H115" s="1737"/>
      <c r="I115" s="1737"/>
      <c r="J115" s="1737"/>
      <c r="K115" s="1737"/>
      <c r="L115" s="1737"/>
      <c r="M115" s="1737"/>
      <c r="N115" s="1737"/>
      <c r="O115" s="1737"/>
      <c r="P115" s="1737"/>
      <c r="Q115" s="1737"/>
      <c r="R115" s="1737"/>
      <c r="S115" s="1737"/>
      <c r="T115" s="1737"/>
      <c r="U115" s="947"/>
      <c r="V115" s="1720" t="s">
        <v>155</v>
      </c>
      <c r="W115" s="1721"/>
      <c r="X115" s="1721"/>
      <c r="Y115" s="1721"/>
      <c r="Z115" s="1721"/>
      <c r="AA115" s="1721"/>
      <c r="AB115" s="1721"/>
      <c r="AC115" s="1721"/>
      <c r="AD115" s="1721"/>
      <c r="AE115" s="1721"/>
      <c r="AF115" s="1721"/>
      <c r="AG115" s="1721"/>
      <c r="AH115" s="1721"/>
      <c r="AI115" s="1722"/>
      <c r="AL115" s="1738"/>
      <c r="AM115" s="1738"/>
      <c r="AN115" s="1738"/>
      <c r="AO115" s="475"/>
      <c r="AP115" s="1084"/>
      <c r="AQ115" s="1084"/>
      <c r="AR115" s="1084"/>
      <c r="AY115" s="1104"/>
    </row>
    <row r="116" spans="1:51" ht="15.6" customHeight="1" thickBot="1">
      <c r="A116" s="1584"/>
      <c r="B116" s="1586"/>
      <c r="C116" s="1586"/>
      <c r="D116" s="1586"/>
      <c r="E116" s="1586"/>
      <c r="F116" s="1586"/>
      <c r="G116" s="1226" t="str">
        <f>'Fund Rec'!G110</f>
        <v/>
      </c>
      <c r="H116" s="1227">
        <f>'Fund Rec'!H110</f>
        <v>0</v>
      </c>
      <c r="I116" s="1228" t="str">
        <f>'Fund Rec'!I110</f>
        <v/>
      </c>
      <c r="J116" s="1227">
        <f>'Fund Rec'!J110</f>
        <v>0</v>
      </c>
      <c r="K116" s="1228" t="str">
        <f>'Fund Rec'!K110</f>
        <v/>
      </c>
      <c r="L116" s="1227">
        <f>'Fund Rec'!L110</f>
        <v>0</v>
      </c>
      <c r="M116" s="1228" t="str">
        <f>'Fund Rec'!M110</f>
        <v/>
      </c>
      <c r="N116" s="1227">
        <f>'Fund Rec'!N110</f>
        <v>0</v>
      </c>
      <c r="O116" s="1229" t="str">
        <f>'Fund Rec'!O110</f>
        <v/>
      </c>
      <c r="P116" s="697">
        <f>'Fund Rec'!P110</f>
        <v>0</v>
      </c>
      <c r="Q116" s="1229" t="str">
        <f>'Fund Rec'!Q110</f>
        <v/>
      </c>
      <c r="R116" s="1230">
        <f>'Fund Rec'!R110</f>
        <v>0</v>
      </c>
      <c r="S116" s="1229" t="str">
        <f>'Fund Rec'!S110</f>
        <v/>
      </c>
      <c r="T116" s="697">
        <f>'Fund Rec'!T110</f>
        <v>0</v>
      </c>
      <c r="U116" s="408"/>
      <c r="V116" s="1732" t="str">
        <f>$G$5</f>
        <v>RPPC, 53110</v>
      </c>
      <c r="W116" s="1716"/>
      <c r="X116" s="1716" t="str">
        <f>$I$5</f>
        <v>RPPC , 53129</v>
      </c>
      <c r="Y116" s="1716"/>
      <c r="Z116" s="1716" t="str">
        <f>$K$5</f>
        <v/>
      </c>
      <c r="AA116" s="1716"/>
      <c r="AB116" s="1716" t="str">
        <f>$M$5</f>
        <v/>
      </c>
      <c r="AC116" s="1716"/>
      <c r="AD116" s="1716" t="str">
        <f>$O$5</f>
        <v/>
      </c>
      <c r="AE116" s="1716"/>
      <c r="AF116" s="1716" t="str">
        <f>$Q$5</f>
        <v/>
      </c>
      <c r="AG116" s="1716"/>
      <c r="AH116" s="1716" t="str">
        <f>$S$5</f>
        <v/>
      </c>
      <c r="AI116" s="1718"/>
      <c r="AL116" s="2"/>
      <c r="AM116" s="2"/>
      <c r="AN116" s="2"/>
      <c r="AO116" s="2"/>
      <c r="AP116" s="2"/>
      <c r="AQ116" s="2"/>
      <c r="AR116" s="2"/>
      <c r="AY116" s="1104"/>
    </row>
    <row r="117" spans="1:51" ht="25.5" customHeight="1" thickTop="1" thickBot="1">
      <c r="A117" s="131"/>
      <c r="B117" s="159"/>
      <c r="C117" s="159"/>
      <c r="D117" s="18"/>
      <c r="E117" s="130" t="str">
        <f>'ORIGINAL BUDGET'!E117</f>
        <v>TOTAL CAPITAL EXPENDITURES</v>
      </c>
      <c r="F117" s="1112">
        <f>SUM(F118:F132)</f>
        <v>0</v>
      </c>
      <c r="G117" s="614"/>
      <c r="H117" s="615">
        <f>SUM(H118:H132)</f>
        <v>0</v>
      </c>
      <c r="I117" s="607"/>
      <c r="J117" s="605">
        <f>SUM(J118:J132)</f>
        <v>0</v>
      </c>
      <c r="K117" s="607"/>
      <c r="L117" s="596">
        <f>SUM(L118:L132)</f>
        <v>0</v>
      </c>
      <c r="M117" s="695"/>
      <c r="N117" s="596">
        <f>SUM(N118:N132)</f>
        <v>0</v>
      </c>
      <c r="O117" s="695"/>
      <c r="P117" s="596">
        <f>SUM(P118:P132)</f>
        <v>0</v>
      </c>
      <c r="Q117" s="607"/>
      <c r="R117" s="596">
        <f>SUM(R118:R132)</f>
        <v>0</v>
      </c>
      <c r="S117" s="695"/>
      <c r="T117" s="596">
        <f>SUM(T118:T132)</f>
        <v>0</v>
      </c>
      <c r="U117" s="409"/>
      <c r="V117" s="1733"/>
      <c r="W117" s="1717"/>
      <c r="X117" s="1717"/>
      <c r="Y117" s="1717"/>
      <c r="Z117" s="1717"/>
      <c r="AA117" s="1717"/>
      <c r="AB117" s="1717"/>
      <c r="AC117" s="1717"/>
      <c r="AD117" s="1717"/>
      <c r="AE117" s="1717"/>
      <c r="AF117" s="1717"/>
      <c r="AG117" s="1717"/>
      <c r="AH117" s="1717"/>
      <c r="AI117" s="1719"/>
      <c r="AL117" s="221"/>
      <c r="AM117" s="221"/>
      <c r="AN117" s="222"/>
      <c r="AO117" s="222"/>
      <c r="AP117" s="222"/>
      <c r="AQ117" s="222"/>
      <c r="AR117" s="222"/>
      <c r="AY117" s="1104"/>
    </row>
    <row r="118" spans="1:51" ht="23.25" customHeight="1" thickTop="1">
      <c r="A118" s="122">
        <v>1</v>
      </c>
      <c r="B118" s="1726">
        <f>IF($L$2="","",IF($L$2="ORIGINAL",'ORIGINAL BUDGET'!$B118,IF($L$2="BR1",'BR1'!$B118,IF($L$2="BR2",'BR2'!$B118,IF($L$2="BR3",'BR3'!$B118)))))</f>
        <v>0</v>
      </c>
      <c r="C118" s="1727">
        <f>IF($L$2="","",IF($L$2="ORIGINAL",'ORIGINAL BUDGET'!$B118,IF($L$2="BR1",'BR1'!$B118,IF($L$2="BR2",'BR2'!$B118,IF($L$2="BR3",'BR3'!$B118)))))</f>
        <v>0</v>
      </c>
      <c r="D118" s="1727">
        <f>IF($L$2="","",IF($L$2="ORIGINAL",'ORIGINAL BUDGET'!$B118,IF($L$2="BR1",'BR1'!$B118,IF($L$2="BR2",'BR2'!$B118,IF($L$2="BR3",'BR3'!$B118)))))</f>
        <v>0</v>
      </c>
      <c r="E118" s="1728">
        <f>IF($L$2="","",IF($L$2="ORIGINAL",'ORIGINAL BUDGET'!$B118,IF($L$2="BR1",'BR1'!$B118,IF($L$2="BR2",'BR2'!$B118,IF($L$2="BR3",'BR3'!$B118)))))</f>
        <v>0</v>
      </c>
      <c r="F118" s="1111"/>
      <c r="G118" s="847" t="str">
        <f t="shared" ref="G118:G132" si="45">IF(AND(F118&lt;&gt;0, 1-I118-K118-Q118-S118-M118-O118),1-I118-K118-Q118-S118-M118-O118,"")</f>
        <v/>
      </c>
      <c r="H118" s="810">
        <f t="shared" ref="H118:H132" si="46">IF(AND(G118*F118&lt;0.0001,G118*F118&gt;0),"",G118*F118)</f>
        <v>0</v>
      </c>
      <c r="I118" s="840"/>
      <c r="J118" s="810">
        <f>I118*F118</f>
        <v>0</v>
      </c>
      <c r="K118" s="842"/>
      <c r="L118" s="810">
        <f>K118*F118</f>
        <v>0</v>
      </c>
      <c r="M118" s="842"/>
      <c r="N118" s="810">
        <f>M118*F118</f>
        <v>0</v>
      </c>
      <c r="O118" s="842"/>
      <c r="P118" s="810">
        <f>O118*F118</f>
        <v>0</v>
      </c>
      <c r="Q118" s="842"/>
      <c r="R118" s="810">
        <f t="shared" ref="R118:R132" si="47">Q118*F118</f>
        <v>0</v>
      </c>
      <c r="S118" s="842"/>
      <c r="T118" s="810">
        <f t="shared" ref="T118:T132" si="48">S118*F118</f>
        <v>0</v>
      </c>
      <c r="U118" s="410"/>
      <c r="V118" s="492" t="str">
        <f>IF(AND('BR3'!$K$2="ACTIVE",'BR3'!H118&gt;0),"Yes",IF(AND('BR2'!$K$2="ACTIVE",'BR2'!H118&gt;0),"Yes",IF(AND('BR1'!$K$2="ACTIVE",'BR1'!H118&gt;0),"Yes",IF(AND('ORIGINAL BUDGET'!$K$2="ACTIVE",'ORIGINAL BUDGET'!H118&gt;0),"Yes",""))))</f>
        <v/>
      </c>
      <c r="W118" s="325"/>
      <c r="X118" s="325" t="str">
        <f>IF(AND('BR3'!$K$2="ACTIVE",'BR3'!J118&gt;0),"Yes",IF(AND('BR2'!$K$2="ACTIVE",'BR2'!J118&gt;0),"Yes",IF(AND('BR1'!$K$2="ACTIVE",'BR1'!J118&gt;0),"Yes",IF(AND('ORIGINAL BUDGET'!$K$2="ACTIVE",'ORIGINAL BUDGET'!J118&gt;0),"Yes",""))))</f>
        <v/>
      </c>
      <c r="Y118" s="325"/>
      <c r="Z118" s="325" t="str">
        <f>IF(AND('BR3'!$K$2="ACTIVE",'BR3'!L118&gt;0),"Yes",IF(AND('BR2'!$K$2="ACTIVE",'BR2'!L118&gt;0),"Yes",IF(AND('BR1'!$K$2="ACTIVE",'BR1'!L118&gt;0),"Yes",IF(AND('ORIGINAL BUDGET'!$K$2="ACTIVE",'ORIGINAL BUDGET'!L118&gt;0),"Yes",""))))</f>
        <v/>
      </c>
      <c r="AA118" s="325"/>
      <c r="AB118" s="325" t="str">
        <f>IF(AND('BR3'!$K$2="ACTIVE",'BR3'!N118&gt;0),"Yes",IF(AND('BR2'!$K$2="ACTIVE",'BR2'!N118&gt;0),"Yes",IF(AND('BR1'!$K$2="ACTIVE",'BR1'!N118&gt;0),"Yes",IF(AND('ORIGINAL BUDGET'!$K$2="ACTIVE",'ORIGINAL BUDGET'!N118&gt;0),"Yes",""))))</f>
        <v/>
      </c>
      <c r="AC118" s="325"/>
      <c r="AD118" s="325" t="str">
        <f>IF(AND('BR3'!$K$2="ACTIVE",'BR3'!P118&gt;0),"Yes",IF(AND('BR2'!$K$2="ACTIVE",'BR2'!P118&gt;0),"Yes",IF(AND('BR1'!$K$2="ACTIVE",'BR1'!P118&gt;0),"Yes",IF(AND('ORIGINAL BUDGET'!$K$2="ACTIVE",'ORIGINAL BUDGET'!P118&gt;0),"Yes",""))))</f>
        <v/>
      </c>
      <c r="AE118" s="325"/>
      <c r="AF118" s="325" t="str">
        <f>IF(AND('BR3'!$K$2="ACTIVE",'BR3'!R118&gt;0),"Yes",IF(AND('BR2'!$K$2="ACTIVE",'BR2'!R118&gt;0),"Yes",IF(AND('BR1'!$K$2="ACTIVE",'BR1'!R118&gt;0),"Yes",IF(AND('ORIGINAL BUDGET'!$K$2="ACTIVE",'ORIGINAL BUDGET'!R118&gt;0),"Yes",""))))</f>
        <v/>
      </c>
      <c r="AG118" s="325"/>
      <c r="AH118" s="493" t="str">
        <f>IF(AND('BR3'!$K$2="ACTIVE",'BR3'!T118&gt;0),"Yes",IF(AND('BR2'!$K$2="ACTIVE",'BR2'!T118&gt;0),"Yes",IF(AND('BR1'!$K$2="ACTIVE",'BR1'!T118&gt;0),"Yes",IF(AND('ORIGINAL BUDGET'!$K$2="ACTIVE",'ORIGINAL BUDGET'!T118&gt;0),"Yes",""))))</f>
        <v/>
      </c>
      <c r="AI118" s="500"/>
      <c r="AL118" s="221"/>
      <c r="AM118" s="221"/>
      <c r="AN118" s="221"/>
      <c r="AO118" s="221"/>
      <c r="AP118" s="221"/>
      <c r="AQ118" s="221"/>
      <c r="AR118" s="57"/>
      <c r="AY118" s="1104"/>
    </row>
    <row r="119" spans="1:51" ht="23.25" customHeight="1">
      <c r="A119" s="122">
        <v>2</v>
      </c>
      <c r="B119" s="1726">
        <f>IF($L$2="","",IF($L$2="ORIGINAL",'ORIGINAL BUDGET'!$B119,IF($L$2="BR1",'BR1'!$B119,IF($L$2="BR2",'BR2'!$B119,IF($L$2="BR3",'BR3'!$B119)))))</f>
        <v>0</v>
      </c>
      <c r="C119" s="1727">
        <f>IF($L$2="","",IF($L$2="ORIGINAL",'ORIGINAL BUDGET'!$B119,IF($L$2="BR1",'BR1'!$B119,IF($L$2="BR2",'BR2'!$B119,IF($L$2="BR3",'BR3'!$B119)))))</f>
        <v>0</v>
      </c>
      <c r="D119" s="1727">
        <f>IF($L$2="","",IF($L$2="ORIGINAL",'ORIGINAL BUDGET'!$B119,IF($L$2="BR1",'BR1'!$B119,IF($L$2="BR2",'BR2'!$B119,IF($L$2="BR3",'BR3'!$B119)))))</f>
        <v>0</v>
      </c>
      <c r="E119" s="1728">
        <f>IF($L$2="","",IF($L$2="ORIGINAL",'ORIGINAL BUDGET'!$B119,IF($L$2="BR1",'BR1'!$B119,IF($L$2="BR2",'BR2'!$B119,IF($L$2="BR3",'BR3'!$B119)))))</f>
        <v>0</v>
      </c>
      <c r="F119" s="612"/>
      <c r="G119" s="847" t="str">
        <f t="shared" si="45"/>
        <v/>
      </c>
      <c r="H119" s="810">
        <f t="shared" si="46"/>
        <v>0</v>
      </c>
      <c r="I119" s="840"/>
      <c r="J119" s="810">
        <f t="shared" ref="J119:J132" si="49">I119*F119</f>
        <v>0</v>
      </c>
      <c r="K119" s="842"/>
      <c r="L119" s="810">
        <f t="shared" ref="L119:L132" si="50">K119*F119</f>
        <v>0</v>
      </c>
      <c r="M119" s="842"/>
      <c r="N119" s="810">
        <f t="shared" ref="N119:N132" si="51">M119*F119</f>
        <v>0</v>
      </c>
      <c r="O119" s="842"/>
      <c r="P119" s="810">
        <f t="shared" ref="P119:P132" si="52">O119*F119</f>
        <v>0</v>
      </c>
      <c r="Q119" s="842"/>
      <c r="R119" s="810">
        <f t="shared" si="47"/>
        <v>0</v>
      </c>
      <c r="S119" s="842"/>
      <c r="T119" s="810">
        <f t="shared" si="48"/>
        <v>0</v>
      </c>
      <c r="U119" s="410"/>
      <c r="V119" s="492" t="str">
        <f>IF(AND('BR3'!$K$2="ACTIVE",'BR3'!H119&gt;0),"Yes",IF(AND('BR2'!$K$2="ACTIVE",'BR2'!H119&gt;0),"Yes",IF(AND('BR1'!$K$2="ACTIVE",'BR1'!H119&gt;0),"Yes",IF(AND('ORIGINAL BUDGET'!$K$2="ACTIVE",'ORIGINAL BUDGET'!H119&gt;0),"Yes",""))))</f>
        <v/>
      </c>
      <c r="W119" s="325"/>
      <c r="X119" s="325" t="str">
        <f>IF(AND('BR3'!$K$2="ACTIVE",'BR3'!J119&gt;0),"Yes",IF(AND('BR2'!$K$2="ACTIVE",'BR2'!J119&gt;0),"Yes",IF(AND('BR1'!$K$2="ACTIVE",'BR1'!J119&gt;0),"Yes",IF(AND('ORIGINAL BUDGET'!$K$2="ACTIVE",'ORIGINAL BUDGET'!J119&gt;0),"Yes",""))))</f>
        <v/>
      </c>
      <c r="Y119" s="325"/>
      <c r="Z119" s="325" t="str">
        <f>IF(AND('BR3'!$K$2="ACTIVE",'BR3'!L119&gt;0),"Yes",IF(AND('BR2'!$K$2="ACTIVE",'BR2'!L119&gt;0),"Yes",IF(AND('BR1'!$K$2="ACTIVE",'BR1'!L119&gt;0),"Yes",IF(AND('ORIGINAL BUDGET'!$K$2="ACTIVE",'ORIGINAL BUDGET'!L119&gt;0),"Yes",""))))</f>
        <v/>
      </c>
      <c r="AA119" s="325"/>
      <c r="AB119" s="325" t="str">
        <f>IF(AND('BR3'!$K$2="ACTIVE",'BR3'!N119&gt;0),"Yes",IF(AND('BR2'!$K$2="ACTIVE",'BR2'!N119&gt;0),"Yes",IF(AND('BR1'!$K$2="ACTIVE",'BR1'!N119&gt;0),"Yes",IF(AND('ORIGINAL BUDGET'!$K$2="ACTIVE",'ORIGINAL BUDGET'!N119&gt;0),"Yes",""))))</f>
        <v/>
      </c>
      <c r="AC119" s="325"/>
      <c r="AD119" s="325" t="str">
        <f>IF(AND('BR3'!$K$2="ACTIVE",'BR3'!P119&gt;0),"Yes",IF(AND('BR2'!$K$2="ACTIVE",'BR2'!P119&gt;0),"Yes",IF(AND('BR1'!$K$2="ACTIVE",'BR1'!P119&gt;0),"Yes",IF(AND('ORIGINAL BUDGET'!$K$2="ACTIVE",'ORIGINAL BUDGET'!P119&gt;0),"Yes",""))))</f>
        <v/>
      </c>
      <c r="AE119" s="325"/>
      <c r="AF119" s="325" t="str">
        <f>IF(AND('BR3'!$K$2="ACTIVE",'BR3'!R119&gt;0),"Yes",IF(AND('BR2'!$K$2="ACTIVE",'BR2'!R119&gt;0),"Yes",IF(AND('BR1'!$K$2="ACTIVE",'BR1'!R119&gt;0),"Yes",IF(AND('ORIGINAL BUDGET'!$K$2="ACTIVE",'ORIGINAL BUDGET'!R119&gt;0),"Yes",""))))</f>
        <v/>
      </c>
      <c r="AG119" s="325"/>
      <c r="AH119" s="493" t="str">
        <f>IF(AND('BR3'!$K$2="ACTIVE",'BR3'!T119&gt;0),"Yes",IF(AND('BR2'!$K$2="ACTIVE",'BR2'!T119&gt;0),"Yes",IF(AND('BR1'!$K$2="ACTIVE",'BR1'!T119&gt;0),"Yes",IF(AND('ORIGINAL BUDGET'!$K$2="ACTIVE",'ORIGINAL BUDGET'!T119&gt;0),"Yes",""))))</f>
        <v/>
      </c>
      <c r="AI119" s="500"/>
      <c r="AL119" s="221"/>
      <c r="AM119" s="221"/>
      <c r="AN119" s="221"/>
      <c r="AO119" s="221"/>
      <c r="AP119" s="221"/>
      <c r="AQ119" s="221"/>
      <c r="AR119" s="57"/>
      <c r="AY119" s="1104"/>
    </row>
    <row r="120" spans="1:51" ht="23.25" customHeight="1">
      <c r="A120" s="122">
        <v>3</v>
      </c>
      <c r="B120" s="1726">
        <f>IF($L$2="","",IF($L$2="ORIGINAL",'ORIGINAL BUDGET'!$B120,IF($L$2="BR1",'BR1'!$B120,IF($L$2="BR2",'BR2'!$B120,IF($L$2="BR3",'BR3'!$B120)))))</f>
        <v>0</v>
      </c>
      <c r="C120" s="1727">
        <f>IF($L$2="","",IF($L$2="ORIGINAL",'ORIGINAL BUDGET'!$B120,IF($L$2="BR1",'BR1'!$B120,IF($L$2="BR2",'BR2'!$B120,IF($L$2="BR3",'BR3'!$B120)))))</f>
        <v>0</v>
      </c>
      <c r="D120" s="1727">
        <f>IF($L$2="","",IF($L$2="ORIGINAL",'ORIGINAL BUDGET'!$B120,IF($L$2="BR1",'BR1'!$B120,IF($L$2="BR2",'BR2'!$B120,IF($L$2="BR3",'BR3'!$B120)))))</f>
        <v>0</v>
      </c>
      <c r="E120" s="1728">
        <f>IF($L$2="","",IF($L$2="ORIGINAL",'ORIGINAL BUDGET'!$B120,IF($L$2="BR1",'BR1'!$B120,IF($L$2="BR2",'BR2'!$B120,IF($L$2="BR3",'BR3'!$B120)))))</f>
        <v>0</v>
      </c>
      <c r="F120" s="612"/>
      <c r="G120" s="847" t="str">
        <f t="shared" si="45"/>
        <v/>
      </c>
      <c r="H120" s="810">
        <f t="shared" si="46"/>
        <v>0</v>
      </c>
      <c r="I120" s="840"/>
      <c r="J120" s="810">
        <f t="shared" si="49"/>
        <v>0</v>
      </c>
      <c r="K120" s="842"/>
      <c r="L120" s="810">
        <f t="shared" si="50"/>
        <v>0</v>
      </c>
      <c r="M120" s="842"/>
      <c r="N120" s="810">
        <f t="shared" si="51"/>
        <v>0</v>
      </c>
      <c r="O120" s="842"/>
      <c r="P120" s="810">
        <f t="shared" si="52"/>
        <v>0</v>
      </c>
      <c r="Q120" s="842"/>
      <c r="R120" s="810">
        <f t="shared" si="47"/>
        <v>0</v>
      </c>
      <c r="S120" s="842"/>
      <c r="T120" s="810">
        <f t="shared" si="48"/>
        <v>0</v>
      </c>
      <c r="U120" s="410"/>
      <c r="V120" s="492" t="str">
        <f>IF(AND('BR3'!$K$2="ACTIVE",'BR3'!H120&gt;0),"Yes",IF(AND('BR2'!$K$2="ACTIVE",'BR2'!H120&gt;0),"Yes",IF(AND('BR1'!$K$2="ACTIVE",'BR1'!H120&gt;0),"Yes",IF(AND('ORIGINAL BUDGET'!$K$2="ACTIVE",'ORIGINAL BUDGET'!H120&gt;0),"Yes",""))))</f>
        <v/>
      </c>
      <c r="W120" s="325"/>
      <c r="X120" s="325" t="str">
        <f>IF(AND('BR3'!$K$2="ACTIVE",'BR3'!J120&gt;0),"Yes",IF(AND('BR2'!$K$2="ACTIVE",'BR2'!J120&gt;0),"Yes",IF(AND('BR1'!$K$2="ACTIVE",'BR1'!J120&gt;0),"Yes",IF(AND('ORIGINAL BUDGET'!$K$2="ACTIVE",'ORIGINAL BUDGET'!J120&gt;0),"Yes",""))))</f>
        <v/>
      </c>
      <c r="Y120" s="325"/>
      <c r="Z120" s="325" t="str">
        <f>IF(AND('BR3'!$K$2="ACTIVE",'BR3'!L120&gt;0),"Yes",IF(AND('BR2'!$K$2="ACTIVE",'BR2'!L120&gt;0),"Yes",IF(AND('BR1'!$K$2="ACTIVE",'BR1'!L120&gt;0),"Yes",IF(AND('ORIGINAL BUDGET'!$K$2="ACTIVE",'ORIGINAL BUDGET'!L120&gt;0),"Yes",""))))</f>
        <v/>
      </c>
      <c r="AA120" s="325"/>
      <c r="AB120" s="325" t="str">
        <f>IF(AND('BR3'!$K$2="ACTIVE",'BR3'!N120&gt;0),"Yes",IF(AND('BR2'!$K$2="ACTIVE",'BR2'!N120&gt;0),"Yes",IF(AND('BR1'!$K$2="ACTIVE",'BR1'!N120&gt;0),"Yes",IF(AND('ORIGINAL BUDGET'!$K$2="ACTIVE",'ORIGINAL BUDGET'!N120&gt;0),"Yes",""))))</f>
        <v/>
      </c>
      <c r="AC120" s="325"/>
      <c r="AD120" s="325" t="str">
        <f>IF(AND('BR3'!$K$2="ACTIVE",'BR3'!P120&gt;0),"Yes",IF(AND('BR2'!$K$2="ACTIVE",'BR2'!P120&gt;0),"Yes",IF(AND('BR1'!$K$2="ACTIVE",'BR1'!P120&gt;0),"Yes",IF(AND('ORIGINAL BUDGET'!$K$2="ACTIVE",'ORIGINAL BUDGET'!P120&gt;0),"Yes",""))))</f>
        <v/>
      </c>
      <c r="AE120" s="325"/>
      <c r="AF120" s="325" t="str">
        <f>IF(AND('BR3'!$K$2="ACTIVE",'BR3'!R120&gt;0),"Yes",IF(AND('BR2'!$K$2="ACTIVE",'BR2'!R120&gt;0),"Yes",IF(AND('BR1'!$K$2="ACTIVE",'BR1'!R120&gt;0),"Yes",IF(AND('ORIGINAL BUDGET'!$K$2="ACTIVE",'ORIGINAL BUDGET'!R120&gt;0),"Yes",""))))</f>
        <v/>
      </c>
      <c r="AG120" s="325"/>
      <c r="AH120" s="493" t="str">
        <f>IF(AND('BR3'!$K$2="ACTIVE",'BR3'!T120&gt;0),"Yes",IF(AND('BR2'!$K$2="ACTIVE",'BR2'!T120&gt;0),"Yes",IF(AND('BR1'!$K$2="ACTIVE",'BR1'!T120&gt;0),"Yes",IF(AND('ORIGINAL BUDGET'!$K$2="ACTIVE",'ORIGINAL BUDGET'!T120&gt;0),"Yes",""))))</f>
        <v/>
      </c>
      <c r="AI120" s="500"/>
      <c r="AK120" s="221"/>
      <c r="AL120" s="221"/>
      <c r="AM120" s="221"/>
      <c r="AN120" s="221"/>
      <c r="AO120" s="221"/>
      <c r="AP120" s="221"/>
      <c r="AQ120" s="221"/>
      <c r="AR120" s="57"/>
      <c r="AU120" s="2"/>
      <c r="AV120" s="2"/>
      <c r="AW120" s="2"/>
      <c r="AX120" s="2"/>
      <c r="AY120" s="1104"/>
    </row>
    <row r="121" spans="1:51" ht="23.25" customHeight="1">
      <c r="A121" s="122">
        <v>4</v>
      </c>
      <c r="B121" s="1726">
        <f>IF($L$2="","",IF($L$2="ORIGINAL",'ORIGINAL BUDGET'!$B121,IF($L$2="BR1",'BR1'!$B121,IF($L$2="BR2",'BR2'!$B121,IF($L$2="BR3",'BR3'!$B121)))))</f>
        <v>0</v>
      </c>
      <c r="C121" s="1727">
        <f>IF($L$2="","",IF($L$2="ORIGINAL",'ORIGINAL BUDGET'!$B121,IF($L$2="BR1",'BR1'!$B121,IF($L$2="BR2",'BR2'!$B121,IF($L$2="BR3",'BR3'!$B121)))))</f>
        <v>0</v>
      </c>
      <c r="D121" s="1727">
        <f>IF($L$2="","",IF($L$2="ORIGINAL",'ORIGINAL BUDGET'!$B121,IF($L$2="BR1",'BR1'!$B121,IF($L$2="BR2",'BR2'!$B121,IF($L$2="BR3",'BR3'!$B121)))))</f>
        <v>0</v>
      </c>
      <c r="E121" s="1728">
        <f>IF($L$2="","",IF($L$2="ORIGINAL",'ORIGINAL BUDGET'!$B121,IF($L$2="BR1",'BR1'!$B121,IF($L$2="BR2",'BR2'!$B121,IF($L$2="BR3",'BR3'!$B121)))))</f>
        <v>0</v>
      </c>
      <c r="F121" s="612"/>
      <c r="G121" s="847" t="str">
        <f t="shared" si="45"/>
        <v/>
      </c>
      <c r="H121" s="810">
        <f t="shared" si="46"/>
        <v>0</v>
      </c>
      <c r="I121" s="840"/>
      <c r="J121" s="810">
        <f t="shared" si="49"/>
        <v>0</v>
      </c>
      <c r="K121" s="842"/>
      <c r="L121" s="810">
        <f t="shared" si="50"/>
        <v>0</v>
      </c>
      <c r="M121" s="842"/>
      <c r="N121" s="810">
        <f t="shared" si="51"/>
        <v>0</v>
      </c>
      <c r="O121" s="842"/>
      <c r="P121" s="810">
        <f t="shared" si="52"/>
        <v>0</v>
      </c>
      <c r="Q121" s="842"/>
      <c r="R121" s="810">
        <f t="shared" si="47"/>
        <v>0</v>
      </c>
      <c r="S121" s="842"/>
      <c r="T121" s="810">
        <f t="shared" si="48"/>
        <v>0</v>
      </c>
      <c r="U121" s="410"/>
      <c r="V121" s="492" t="str">
        <f>IF(AND('BR3'!$K$2="ACTIVE",'BR3'!H121&gt;0),"Yes",IF(AND('BR2'!$K$2="ACTIVE",'BR2'!H121&gt;0),"Yes",IF(AND('BR1'!$K$2="ACTIVE",'BR1'!H121&gt;0),"Yes",IF(AND('ORIGINAL BUDGET'!$K$2="ACTIVE",'ORIGINAL BUDGET'!H121&gt;0),"Yes",""))))</f>
        <v/>
      </c>
      <c r="W121" s="325"/>
      <c r="X121" s="325" t="str">
        <f>IF(AND('BR3'!$K$2="ACTIVE",'BR3'!J121&gt;0),"Yes",IF(AND('BR2'!$K$2="ACTIVE",'BR2'!J121&gt;0),"Yes",IF(AND('BR1'!$K$2="ACTIVE",'BR1'!J121&gt;0),"Yes",IF(AND('ORIGINAL BUDGET'!$K$2="ACTIVE",'ORIGINAL BUDGET'!J121&gt;0),"Yes",""))))</f>
        <v/>
      </c>
      <c r="Y121" s="325"/>
      <c r="Z121" s="325" t="str">
        <f>IF(AND('BR3'!$K$2="ACTIVE",'BR3'!L121&gt;0),"Yes",IF(AND('BR2'!$K$2="ACTIVE",'BR2'!L121&gt;0),"Yes",IF(AND('BR1'!$K$2="ACTIVE",'BR1'!L121&gt;0),"Yes",IF(AND('ORIGINAL BUDGET'!$K$2="ACTIVE",'ORIGINAL BUDGET'!L121&gt;0),"Yes",""))))</f>
        <v/>
      </c>
      <c r="AA121" s="325"/>
      <c r="AB121" s="325" t="str">
        <f>IF(AND('BR3'!$K$2="ACTIVE",'BR3'!N121&gt;0),"Yes",IF(AND('BR2'!$K$2="ACTIVE",'BR2'!N121&gt;0),"Yes",IF(AND('BR1'!$K$2="ACTIVE",'BR1'!N121&gt;0),"Yes",IF(AND('ORIGINAL BUDGET'!$K$2="ACTIVE",'ORIGINAL BUDGET'!N121&gt;0),"Yes",""))))</f>
        <v/>
      </c>
      <c r="AC121" s="325"/>
      <c r="AD121" s="325" t="str">
        <f>IF(AND('BR3'!$K$2="ACTIVE",'BR3'!P121&gt;0),"Yes",IF(AND('BR2'!$K$2="ACTIVE",'BR2'!P121&gt;0),"Yes",IF(AND('BR1'!$K$2="ACTIVE",'BR1'!P121&gt;0),"Yes",IF(AND('ORIGINAL BUDGET'!$K$2="ACTIVE",'ORIGINAL BUDGET'!P121&gt;0),"Yes",""))))</f>
        <v/>
      </c>
      <c r="AE121" s="325"/>
      <c r="AF121" s="325" t="str">
        <f>IF(AND('BR3'!$K$2="ACTIVE",'BR3'!R121&gt;0),"Yes",IF(AND('BR2'!$K$2="ACTIVE",'BR2'!R121&gt;0),"Yes",IF(AND('BR1'!$K$2="ACTIVE",'BR1'!R121&gt;0),"Yes",IF(AND('ORIGINAL BUDGET'!$K$2="ACTIVE",'ORIGINAL BUDGET'!R121&gt;0),"Yes",""))))</f>
        <v/>
      </c>
      <c r="AG121" s="325"/>
      <c r="AH121" s="493" t="str">
        <f>IF(AND('BR3'!$K$2="ACTIVE",'BR3'!T121&gt;0),"Yes",IF(AND('BR2'!$K$2="ACTIVE",'BR2'!T121&gt;0),"Yes",IF(AND('BR1'!$K$2="ACTIVE",'BR1'!T121&gt;0),"Yes",IF(AND('ORIGINAL BUDGET'!$K$2="ACTIVE",'ORIGINAL BUDGET'!T121&gt;0),"Yes",""))))</f>
        <v/>
      </c>
      <c r="AI121" s="500"/>
      <c r="AK121" s="221"/>
      <c r="AL121" s="221"/>
      <c r="AM121" s="221"/>
      <c r="AN121" s="221"/>
      <c r="AO121" s="221"/>
      <c r="AP121" s="221"/>
      <c r="AQ121" s="221"/>
      <c r="AR121" s="57"/>
      <c r="AU121" s="2"/>
      <c r="AV121" s="2"/>
      <c r="AW121" s="2"/>
      <c r="AX121" s="2"/>
      <c r="AY121" s="1104"/>
    </row>
    <row r="122" spans="1:51" ht="23.25" customHeight="1" thickBot="1">
      <c r="A122" s="122">
        <v>5</v>
      </c>
      <c r="B122" s="1726">
        <f>IF($L$2="","",IF($L$2="ORIGINAL",'ORIGINAL BUDGET'!$B122,IF($L$2="BR1",'BR1'!$B122,IF($L$2="BR2",'BR2'!$B122,IF($L$2="BR3",'BR3'!$B122)))))</f>
        <v>0</v>
      </c>
      <c r="C122" s="1727">
        <f>IF($L$2="","",IF($L$2="ORIGINAL",'ORIGINAL BUDGET'!$B122,IF($L$2="BR1",'BR1'!$B122,IF($L$2="BR2",'BR2'!$B122,IF($L$2="BR3",'BR3'!$B122)))))</f>
        <v>0</v>
      </c>
      <c r="D122" s="1727">
        <f>IF($L$2="","",IF($L$2="ORIGINAL",'ORIGINAL BUDGET'!$B122,IF($L$2="BR1",'BR1'!$B122,IF($L$2="BR2",'BR2'!$B122,IF($L$2="BR3",'BR3'!$B122)))))</f>
        <v>0</v>
      </c>
      <c r="E122" s="1728">
        <f>IF($L$2="","",IF($L$2="ORIGINAL",'ORIGINAL BUDGET'!$B122,IF($L$2="BR1",'BR1'!$B122,IF($L$2="BR2",'BR2'!$B122,IF($L$2="BR3",'BR3'!$B122)))))</f>
        <v>0</v>
      </c>
      <c r="F122" s="612"/>
      <c r="G122" s="847" t="str">
        <f t="shared" si="45"/>
        <v/>
      </c>
      <c r="H122" s="810">
        <f t="shared" si="46"/>
        <v>0</v>
      </c>
      <c r="I122" s="840"/>
      <c r="J122" s="810">
        <f t="shared" si="49"/>
        <v>0</v>
      </c>
      <c r="K122" s="842"/>
      <c r="L122" s="810">
        <f t="shared" si="50"/>
        <v>0</v>
      </c>
      <c r="M122" s="842"/>
      <c r="N122" s="810">
        <f t="shared" si="51"/>
        <v>0</v>
      </c>
      <c r="O122" s="842"/>
      <c r="P122" s="810">
        <f t="shared" si="52"/>
        <v>0</v>
      </c>
      <c r="Q122" s="842"/>
      <c r="R122" s="810">
        <f t="shared" si="47"/>
        <v>0</v>
      </c>
      <c r="S122" s="842"/>
      <c r="T122" s="810">
        <f t="shared" si="48"/>
        <v>0</v>
      </c>
      <c r="U122" s="410"/>
      <c r="V122" s="492" t="str">
        <f>IF(AND('BR3'!$K$2="ACTIVE",'BR3'!H122&gt;0),"Yes",IF(AND('BR2'!$K$2="ACTIVE",'BR2'!H122&gt;0),"Yes",IF(AND('BR1'!$K$2="ACTIVE",'BR1'!H122&gt;0),"Yes",IF(AND('ORIGINAL BUDGET'!$K$2="ACTIVE",'ORIGINAL BUDGET'!H122&gt;0),"Yes",""))))</f>
        <v/>
      </c>
      <c r="W122" s="325"/>
      <c r="X122" s="325" t="str">
        <f>IF(AND('BR3'!$K$2="ACTIVE",'BR3'!J122&gt;0),"Yes",IF(AND('BR2'!$K$2="ACTIVE",'BR2'!J122&gt;0),"Yes",IF(AND('BR1'!$K$2="ACTIVE",'BR1'!J122&gt;0),"Yes",IF(AND('ORIGINAL BUDGET'!$K$2="ACTIVE",'ORIGINAL BUDGET'!J122&gt;0),"Yes",""))))</f>
        <v/>
      </c>
      <c r="Y122" s="325"/>
      <c r="Z122" s="325" t="str">
        <f>IF(AND('BR3'!$K$2="ACTIVE",'BR3'!L122&gt;0),"Yes",IF(AND('BR2'!$K$2="ACTIVE",'BR2'!L122&gt;0),"Yes",IF(AND('BR1'!$K$2="ACTIVE",'BR1'!L122&gt;0),"Yes",IF(AND('ORIGINAL BUDGET'!$K$2="ACTIVE",'ORIGINAL BUDGET'!L122&gt;0),"Yes",""))))</f>
        <v/>
      </c>
      <c r="AA122" s="325"/>
      <c r="AB122" s="325" t="str">
        <f>IF(AND('BR3'!$K$2="ACTIVE",'BR3'!N122&gt;0),"Yes",IF(AND('BR2'!$K$2="ACTIVE",'BR2'!N122&gt;0),"Yes",IF(AND('BR1'!$K$2="ACTIVE",'BR1'!N122&gt;0),"Yes",IF(AND('ORIGINAL BUDGET'!$K$2="ACTIVE",'ORIGINAL BUDGET'!N122&gt;0),"Yes",""))))</f>
        <v/>
      </c>
      <c r="AC122" s="325"/>
      <c r="AD122" s="325" t="str">
        <f>IF(AND('BR3'!$K$2="ACTIVE",'BR3'!P122&gt;0),"Yes",IF(AND('BR2'!$K$2="ACTIVE",'BR2'!P122&gt;0),"Yes",IF(AND('BR1'!$K$2="ACTIVE",'BR1'!P122&gt;0),"Yes",IF(AND('ORIGINAL BUDGET'!$K$2="ACTIVE",'ORIGINAL BUDGET'!P122&gt;0),"Yes",""))))</f>
        <v/>
      </c>
      <c r="AE122" s="325"/>
      <c r="AF122" s="325" t="str">
        <f>IF(AND('BR3'!$K$2="ACTIVE",'BR3'!R122&gt;0),"Yes",IF(AND('BR2'!$K$2="ACTIVE",'BR2'!R122&gt;0),"Yes",IF(AND('BR1'!$K$2="ACTIVE",'BR1'!R122&gt;0),"Yes",IF(AND('ORIGINAL BUDGET'!$K$2="ACTIVE",'ORIGINAL BUDGET'!R122&gt;0),"Yes",""))))</f>
        <v/>
      </c>
      <c r="AG122" s="325"/>
      <c r="AH122" s="493" t="str">
        <f>IF(AND('BR3'!$K$2="ACTIVE",'BR3'!T122&gt;0),"Yes",IF(AND('BR2'!$K$2="ACTIVE",'BR2'!T122&gt;0),"Yes",IF(AND('BR1'!$K$2="ACTIVE",'BR1'!T122&gt;0),"Yes",IF(AND('ORIGINAL BUDGET'!$K$2="ACTIVE",'ORIGINAL BUDGET'!T122&gt;0),"Yes",""))))</f>
        <v/>
      </c>
      <c r="AI122" s="500"/>
      <c r="AK122" s="221"/>
      <c r="AL122" s="221"/>
      <c r="AM122" s="221"/>
      <c r="AN122" s="221"/>
      <c r="AO122" s="221"/>
      <c r="AP122" s="221"/>
      <c r="AQ122" s="221"/>
      <c r="AR122" s="57"/>
      <c r="AU122" s="2"/>
      <c r="AV122" s="2"/>
      <c r="AW122" s="2"/>
      <c r="AX122" s="2"/>
      <c r="AY122" s="1104"/>
    </row>
    <row r="123" spans="1:51" ht="23.25" hidden="1" customHeight="1">
      <c r="A123" s="122">
        <v>6</v>
      </c>
      <c r="B123" s="1726">
        <f>IF($L$2="","",IF($L$2="ORIGINAL",'ORIGINAL BUDGET'!$B123,IF($L$2="BR1",'BR1'!$B123,IF($L$2="BR2",'BR2'!$B123,IF($L$2="BR3",'BR3'!$B123)))))</f>
        <v>0</v>
      </c>
      <c r="C123" s="1727">
        <f>IF($L$2="","",IF($L$2="ORIGINAL",'ORIGINAL BUDGET'!$B123,IF($L$2="BR1",'BR1'!$B123,IF($L$2="BR2",'BR2'!$B123,IF($L$2="BR3",'BR3'!$B123)))))</f>
        <v>0</v>
      </c>
      <c r="D123" s="1727">
        <f>IF($L$2="","",IF($L$2="ORIGINAL",'ORIGINAL BUDGET'!$B123,IF($L$2="BR1",'BR1'!$B123,IF($L$2="BR2",'BR2'!$B123,IF($L$2="BR3",'BR3'!$B123)))))</f>
        <v>0</v>
      </c>
      <c r="E123" s="1728">
        <f>IF($L$2="","",IF($L$2="ORIGINAL",'ORIGINAL BUDGET'!$B123,IF($L$2="BR1",'BR1'!$B123,IF($L$2="BR2",'BR2'!$B123,IF($L$2="BR3",'BR3'!$B123)))))</f>
        <v>0</v>
      </c>
      <c r="F123" s="612"/>
      <c r="G123" s="847" t="str">
        <f t="shared" si="45"/>
        <v/>
      </c>
      <c r="H123" s="810">
        <f t="shared" si="46"/>
        <v>0</v>
      </c>
      <c r="I123" s="840"/>
      <c r="J123" s="810">
        <f t="shared" si="49"/>
        <v>0</v>
      </c>
      <c r="K123" s="842"/>
      <c r="L123" s="810">
        <f t="shared" si="50"/>
        <v>0</v>
      </c>
      <c r="M123" s="842"/>
      <c r="N123" s="810">
        <f t="shared" si="51"/>
        <v>0</v>
      </c>
      <c r="O123" s="842"/>
      <c r="P123" s="810">
        <f t="shared" si="52"/>
        <v>0</v>
      </c>
      <c r="Q123" s="842"/>
      <c r="R123" s="810">
        <f t="shared" si="47"/>
        <v>0</v>
      </c>
      <c r="S123" s="842"/>
      <c r="T123" s="810">
        <f t="shared" si="48"/>
        <v>0</v>
      </c>
      <c r="U123" s="410"/>
      <c r="V123" s="492" t="str">
        <f>IF(AND('BR3'!$K$2="ACTIVE",'BR3'!H123&gt;0),"Yes",IF(AND('BR2'!$K$2="ACTIVE",'BR2'!H123&gt;0),"Yes",IF(AND('BR1'!$K$2="ACTIVE",'BR1'!H123&gt;0),"Yes",IF(AND('ORIGINAL BUDGET'!$K$2="ACTIVE",'ORIGINAL BUDGET'!H123&gt;0),"Yes",""))))</f>
        <v/>
      </c>
      <c r="W123" s="325"/>
      <c r="X123" s="325" t="str">
        <f>IF(AND('BR3'!$K$2="ACTIVE",'BR3'!J123&gt;0),"Yes",IF(AND('BR2'!$K$2="ACTIVE",'BR2'!J123&gt;0),"Yes",IF(AND('BR1'!$K$2="ACTIVE",'BR1'!J123&gt;0),"Yes",IF(AND('ORIGINAL BUDGET'!$K$2="ACTIVE",'ORIGINAL BUDGET'!J123&gt;0),"Yes",""))))</f>
        <v/>
      </c>
      <c r="Y123" s="325"/>
      <c r="Z123" s="325" t="str">
        <f>IF(AND('BR3'!$K$2="ACTIVE",'BR3'!L123&gt;0),"Yes",IF(AND('BR2'!$K$2="ACTIVE",'BR2'!L123&gt;0),"Yes",IF(AND('BR1'!$K$2="ACTIVE",'BR1'!L123&gt;0),"Yes",IF(AND('ORIGINAL BUDGET'!$K$2="ACTIVE",'ORIGINAL BUDGET'!L123&gt;0),"Yes",""))))</f>
        <v/>
      </c>
      <c r="AA123" s="325"/>
      <c r="AB123" s="325" t="str">
        <f>IF(AND('BR3'!$K$2="ACTIVE",'BR3'!N123&gt;0),"Yes",IF(AND('BR2'!$K$2="ACTIVE",'BR2'!N123&gt;0),"Yes",IF(AND('BR1'!$K$2="ACTIVE",'BR1'!N123&gt;0),"Yes",IF(AND('ORIGINAL BUDGET'!$K$2="ACTIVE",'ORIGINAL BUDGET'!N123&gt;0),"Yes",""))))</f>
        <v/>
      </c>
      <c r="AC123" s="325"/>
      <c r="AD123" s="325" t="str">
        <f>IF(AND('BR3'!$K$2="ACTIVE",'BR3'!P123&gt;0),"Yes",IF(AND('BR2'!$K$2="ACTIVE",'BR2'!P123&gt;0),"Yes",IF(AND('BR1'!$K$2="ACTIVE",'BR1'!P123&gt;0),"Yes",IF(AND('ORIGINAL BUDGET'!$K$2="ACTIVE",'ORIGINAL BUDGET'!P123&gt;0),"Yes",""))))</f>
        <v/>
      </c>
      <c r="AE123" s="325"/>
      <c r="AF123" s="325" t="str">
        <f>IF(AND('BR3'!$K$2="ACTIVE",'BR3'!R123&gt;0),"Yes",IF(AND('BR2'!$K$2="ACTIVE",'BR2'!R123&gt;0),"Yes",IF(AND('BR1'!$K$2="ACTIVE",'BR1'!R123&gt;0),"Yes",IF(AND('ORIGINAL BUDGET'!$K$2="ACTIVE",'ORIGINAL BUDGET'!R123&gt;0),"Yes",""))))</f>
        <v/>
      </c>
      <c r="AG123" s="325"/>
      <c r="AH123" s="493" t="str">
        <f>IF(AND('BR3'!$K$2="ACTIVE",'BR3'!T123&gt;0),"Yes",IF(AND('BR2'!$K$2="ACTIVE",'BR2'!T123&gt;0),"Yes",IF(AND('BR1'!$K$2="ACTIVE",'BR1'!T123&gt;0),"Yes",IF(AND('ORIGINAL BUDGET'!$K$2="ACTIVE",'ORIGINAL BUDGET'!T123&gt;0),"Yes",""))))</f>
        <v/>
      </c>
      <c r="AI123" s="500"/>
      <c r="AK123" s="221"/>
      <c r="AL123" s="221"/>
      <c r="AM123" s="221"/>
      <c r="AN123" s="221"/>
      <c r="AO123" s="221"/>
      <c r="AP123" s="221"/>
      <c r="AQ123" s="221"/>
      <c r="AR123" s="57"/>
      <c r="AU123" s="2"/>
      <c r="AV123" s="2"/>
      <c r="AW123" s="2"/>
      <c r="AX123" s="2"/>
      <c r="AY123" s="1104"/>
    </row>
    <row r="124" spans="1:51" ht="23.25" hidden="1" customHeight="1">
      <c r="A124" s="122">
        <v>7</v>
      </c>
      <c r="B124" s="1726">
        <f>IF($L$2="","",IF($L$2="ORIGINAL",'ORIGINAL BUDGET'!$B124,IF($L$2="BR1",'BR1'!$B124,IF($L$2="BR2",'BR2'!$B124,IF($L$2="BR3",'BR3'!$B124)))))</f>
        <v>0</v>
      </c>
      <c r="C124" s="1727">
        <f>IF($L$2="","",IF($L$2="ORIGINAL",'ORIGINAL BUDGET'!$B124,IF($L$2="BR1",'BR1'!$B124,IF($L$2="BR2",'BR2'!$B124,IF($L$2="BR3",'BR3'!$B124)))))</f>
        <v>0</v>
      </c>
      <c r="D124" s="1727">
        <f>IF($L$2="","",IF($L$2="ORIGINAL",'ORIGINAL BUDGET'!$B124,IF($L$2="BR1",'BR1'!$B124,IF($L$2="BR2",'BR2'!$B124,IF($L$2="BR3",'BR3'!$B124)))))</f>
        <v>0</v>
      </c>
      <c r="E124" s="1728">
        <f>IF($L$2="","",IF($L$2="ORIGINAL",'ORIGINAL BUDGET'!$B124,IF($L$2="BR1",'BR1'!$B124,IF($L$2="BR2",'BR2'!$B124,IF($L$2="BR3",'BR3'!$B124)))))</f>
        <v>0</v>
      </c>
      <c r="F124" s="612"/>
      <c r="G124" s="847" t="str">
        <f t="shared" si="45"/>
        <v/>
      </c>
      <c r="H124" s="810">
        <f t="shared" si="46"/>
        <v>0</v>
      </c>
      <c r="I124" s="840"/>
      <c r="J124" s="810">
        <f t="shared" si="49"/>
        <v>0</v>
      </c>
      <c r="K124" s="843"/>
      <c r="L124" s="810">
        <f t="shared" si="50"/>
        <v>0</v>
      </c>
      <c r="M124" s="843"/>
      <c r="N124" s="810">
        <f t="shared" si="51"/>
        <v>0</v>
      </c>
      <c r="O124" s="843"/>
      <c r="P124" s="810">
        <f t="shared" si="52"/>
        <v>0</v>
      </c>
      <c r="Q124" s="843"/>
      <c r="R124" s="810">
        <f t="shared" si="47"/>
        <v>0</v>
      </c>
      <c r="S124" s="843"/>
      <c r="T124" s="810">
        <f t="shared" si="48"/>
        <v>0</v>
      </c>
      <c r="U124" s="410"/>
      <c r="V124" s="492" t="str">
        <f>IF(AND('BR3'!$K$2="ACTIVE",'BR3'!H124&gt;0),"Yes",IF(AND('BR2'!$K$2="ACTIVE",'BR2'!H124&gt;0),"Yes",IF(AND('BR1'!$K$2="ACTIVE",'BR1'!H124&gt;0),"Yes",IF(AND('ORIGINAL BUDGET'!$K$2="ACTIVE",'ORIGINAL BUDGET'!H124&gt;0),"Yes",""))))</f>
        <v/>
      </c>
      <c r="W124" s="325"/>
      <c r="X124" s="325" t="str">
        <f>IF(AND('BR3'!$K$2="ACTIVE",'BR3'!J124&gt;0),"Yes",IF(AND('BR2'!$K$2="ACTIVE",'BR2'!J124&gt;0),"Yes",IF(AND('BR1'!$K$2="ACTIVE",'BR1'!J124&gt;0),"Yes",IF(AND('ORIGINAL BUDGET'!$K$2="ACTIVE",'ORIGINAL BUDGET'!J124&gt;0),"Yes",""))))</f>
        <v/>
      </c>
      <c r="Y124" s="325"/>
      <c r="Z124" s="325" t="str">
        <f>IF(AND('BR3'!$K$2="ACTIVE",'BR3'!L124&gt;0),"Yes",IF(AND('BR2'!$K$2="ACTIVE",'BR2'!L124&gt;0),"Yes",IF(AND('BR1'!$K$2="ACTIVE",'BR1'!L124&gt;0),"Yes",IF(AND('ORIGINAL BUDGET'!$K$2="ACTIVE",'ORIGINAL BUDGET'!L124&gt;0),"Yes",""))))</f>
        <v/>
      </c>
      <c r="AA124" s="325"/>
      <c r="AB124" s="325" t="str">
        <f>IF(AND('BR3'!$K$2="ACTIVE",'BR3'!N124&gt;0),"Yes",IF(AND('BR2'!$K$2="ACTIVE",'BR2'!N124&gt;0),"Yes",IF(AND('BR1'!$K$2="ACTIVE",'BR1'!N124&gt;0),"Yes",IF(AND('ORIGINAL BUDGET'!$K$2="ACTIVE",'ORIGINAL BUDGET'!N124&gt;0),"Yes",""))))</f>
        <v/>
      </c>
      <c r="AC124" s="325"/>
      <c r="AD124" s="325" t="str">
        <f>IF(AND('BR3'!$K$2="ACTIVE",'BR3'!P124&gt;0),"Yes",IF(AND('BR2'!$K$2="ACTIVE",'BR2'!P124&gt;0),"Yes",IF(AND('BR1'!$K$2="ACTIVE",'BR1'!P124&gt;0),"Yes",IF(AND('ORIGINAL BUDGET'!$K$2="ACTIVE",'ORIGINAL BUDGET'!P124&gt;0),"Yes",""))))</f>
        <v/>
      </c>
      <c r="AE124" s="325"/>
      <c r="AF124" s="325" t="str">
        <f>IF(AND('BR3'!$K$2="ACTIVE",'BR3'!R124&gt;0),"Yes",IF(AND('BR2'!$K$2="ACTIVE",'BR2'!R124&gt;0),"Yes",IF(AND('BR1'!$K$2="ACTIVE",'BR1'!R124&gt;0),"Yes",IF(AND('ORIGINAL BUDGET'!$K$2="ACTIVE",'ORIGINAL BUDGET'!R124&gt;0),"Yes",""))))</f>
        <v/>
      </c>
      <c r="AG124" s="325"/>
      <c r="AH124" s="493" t="str">
        <f>IF(AND('BR3'!$K$2="ACTIVE",'BR3'!T124&gt;0),"Yes",IF(AND('BR2'!$K$2="ACTIVE",'BR2'!T124&gt;0),"Yes",IF(AND('BR1'!$K$2="ACTIVE",'BR1'!T124&gt;0),"Yes",IF(AND('ORIGINAL BUDGET'!$K$2="ACTIVE",'ORIGINAL BUDGET'!T124&gt;0),"Yes",""))))</f>
        <v/>
      </c>
      <c r="AI124" s="500"/>
      <c r="AK124" s="221"/>
      <c r="AL124" s="221"/>
      <c r="AM124" s="221"/>
      <c r="AN124" s="221"/>
      <c r="AO124" s="221"/>
      <c r="AP124" s="221"/>
      <c r="AQ124" s="221"/>
      <c r="AR124" s="57"/>
      <c r="AU124" s="2"/>
      <c r="AV124" s="2"/>
      <c r="AW124" s="2"/>
      <c r="AX124" s="2"/>
      <c r="AY124" s="1104"/>
    </row>
    <row r="125" spans="1:51" ht="23.25" hidden="1" customHeight="1">
      <c r="A125" s="122">
        <v>8</v>
      </c>
      <c r="B125" s="1726">
        <f>IF($L$2="","",IF($L$2="ORIGINAL",'ORIGINAL BUDGET'!$B125,IF($L$2="BR1",'BR1'!$B125,IF($L$2="BR2",'BR2'!$B125,IF($L$2="BR3",'BR3'!$B125)))))</f>
        <v>0</v>
      </c>
      <c r="C125" s="1727">
        <f>IF($L$2="","",IF($L$2="ORIGINAL",'ORIGINAL BUDGET'!$B125,IF($L$2="BR1",'BR1'!$B125,IF($L$2="BR2",'BR2'!$B125,IF($L$2="BR3",'BR3'!$B125)))))</f>
        <v>0</v>
      </c>
      <c r="D125" s="1727">
        <f>IF($L$2="","",IF($L$2="ORIGINAL",'ORIGINAL BUDGET'!$B125,IF($L$2="BR1",'BR1'!$B125,IF($L$2="BR2",'BR2'!$B125,IF($L$2="BR3",'BR3'!$B125)))))</f>
        <v>0</v>
      </c>
      <c r="E125" s="1727">
        <f>IF($L$2="","",IF($L$2="ORIGINAL",'ORIGINAL BUDGET'!$B125,IF($L$2="BR1",'BR1'!$B125,IF($L$2="BR2",'BR2'!$B125,IF($L$2="BR3",'BR3'!$B125)))))</f>
        <v>0</v>
      </c>
      <c r="F125" s="612"/>
      <c r="G125" s="847" t="str">
        <f t="shared" si="45"/>
        <v/>
      </c>
      <c r="H125" s="810">
        <f t="shared" si="46"/>
        <v>0</v>
      </c>
      <c r="I125" s="840"/>
      <c r="J125" s="810">
        <f t="shared" si="49"/>
        <v>0</v>
      </c>
      <c r="K125" s="843"/>
      <c r="L125" s="810">
        <f t="shared" si="50"/>
        <v>0</v>
      </c>
      <c r="M125" s="843"/>
      <c r="N125" s="810">
        <f t="shared" si="51"/>
        <v>0</v>
      </c>
      <c r="O125" s="843"/>
      <c r="P125" s="810">
        <f t="shared" si="52"/>
        <v>0</v>
      </c>
      <c r="Q125" s="843"/>
      <c r="R125" s="810">
        <f t="shared" si="47"/>
        <v>0</v>
      </c>
      <c r="S125" s="843"/>
      <c r="T125" s="810">
        <f t="shared" si="48"/>
        <v>0</v>
      </c>
      <c r="U125" s="410"/>
      <c r="V125" s="492" t="str">
        <f>IF(AND('BR3'!$K$2="ACTIVE",'BR3'!H125&gt;0),"Yes",IF(AND('BR2'!$K$2="ACTIVE",'BR2'!H125&gt;0),"Yes",IF(AND('BR1'!$K$2="ACTIVE",'BR1'!H125&gt;0),"Yes",IF(AND('ORIGINAL BUDGET'!$K$2="ACTIVE",'ORIGINAL BUDGET'!H125&gt;0),"Yes",""))))</f>
        <v/>
      </c>
      <c r="W125" s="325"/>
      <c r="X125" s="325" t="str">
        <f>IF(AND('BR3'!$K$2="ACTIVE",'BR3'!J125&gt;0),"Yes",IF(AND('BR2'!$K$2="ACTIVE",'BR2'!J125&gt;0),"Yes",IF(AND('BR1'!$K$2="ACTIVE",'BR1'!J125&gt;0),"Yes",IF(AND('ORIGINAL BUDGET'!$K$2="ACTIVE",'ORIGINAL BUDGET'!J125&gt;0),"Yes",""))))</f>
        <v/>
      </c>
      <c r="Y125" s="325"/>
      <c r="Z125" s="325" t="str">
        <f>IF(AND('BR3'!$K$2="ACTIVE",'BR3'!L125&gt;0),"Yes",IF(AND('BR2'!$K$2="ACTIVE",'BR2'!L125&gt;0),"Yes",IF(AND('BR1'!$K$2="ACTIVE",'BR1'!L125&gt;0),"Yes",IF(AND('ORIGINAL BUDGET'!$K$2="ACTIVE",'ORIGINAL BUDGET'!L125&gt;0),"Yes",""))))</f>
        <v/>
      </c>
      <c r="AA125" s="325"/>
      <c r="AB125" s="325" t="str">
        <f>IF(AND('BR3'!$K$2="ACTIVE",'BR3'!N125&gt;0),"Yes",IF(AND('BR2'!$K$2="ACTIVE",'BR2'!N125&gt;0),"Yes",IF(AND('BR1'!$K$2="ACTIVE",'BR1'!N125&gt;0),"Yes",IF(AND('ORIGINAL BUDGET'!$K$2="ACTIVE",'ORIGINAL BUDGET'!N125&gt;0),"Yes",""))))</f>
        <v/>
      </c>
      <c r="AC125" s="325"/>
      <c r="AD125" s="325" t="str">
        <f>IF(AND('BR3'!$K$2="ACTIVE",'BR3'!P125&gt;0),"Yes",IF(AND('BR2'!$K$2="ACTIVE",'BR2'!P125&gt;0),"Yes",IF(AND('BR1'!$K$2="ACTIVE",'BR1'!P125&gt;0),"Yes",IF(AND('ORIGINAL BUDGET'!$K$2="ACTIVE",'ORIGINAL BUDGET'!P125&gt;0),"Yes",""))))</f>
        <v/>
      </c>
      <c r="AE125" s="325"/>
      <c r="AF125" s="325" t="str">
        <f>IF(AND('BR3'!$K$2="ACTIVE",'BR3'!R125&gt;0),"Yes",IF(AND('BR2'!$K$2="ACTIVE",'BR2'!R125&gt;0),"Yes",IF(AND('BR1'!$K$2="ACTIVE",'BR1'!R125&gt;0),"Yes",IF(AND('ORIGINAL BUDGET'!$K$2="ACTIVE",'ORIGINAL BUDGET'!R125&gt;0),"Yes",""))))</f>
        <v/>
      </c>
      <c r="AG125" s="325"/>
      <c r="AH125" s="493" t="str">
        <f>IF(AND('BR3'!$K$2="ACTIVE",'BR3'!T125&gt;0),"Yes",IF(AND('BR2'!$K$2="ACTIVE",'BR2'!T125&gt;0),"Yes",IF(AND('BR1'!$K$2="ACTIVE",'BR1'!T125&gt;0),"Yes",IF(AND('ORIGINAL BUDGET'!$K$2="ACTIVE",'ORIGINAL BUDGET'!T125&gt;0),"Yes",""))))</f>
        <v/>
      </c>
      <c r="AI125" s="500"/>
      <c r="AK125" s="221"/>
      <c r="AL125" s="221"/>
      <c r="AM125" s="221"/>
      <c r="AN125" s="221"/>
      <c r="AO125" s="221"/>
      <c r="AP125" s="221"/>
      <c r="AQ125" s="221"/>
      <c r="AR125" s="57"/>
      <c r="AU125" s="2"/>
      <c r="AV125" s="2"/>
      <c r="AW125" s="2"/>
      <c r="AX125" s="2"/>
      <c r="AY125" s="1104"/>
    </row>
    <row r="126" spans="1:51" ht="23.25" hidden="1" customHeight="1">
      <c r="A126" s="122">
        <v>9</v>
      </c>
      <c r="B126" s="1726">
        <f>IF($L$2="","",IF($L$2="ORIGINAL",'ORIGINAL BUDGET'!$B126,IF($L$2="BR1",'BR1'!$B126,IF($L$2="BR2",'BR2'!$B126,IF($L$2="BR3",'BR3'!$B126)))))</f>
        <v>0</v>
      </c>
      <c r="C126" s="1727">
        <f>IF($L$2="","",IF($L$2="ORIGINAL",'ORIGINAL BUDGET'!$B126,IF($L$2="BR1",'BR1'!$B126,IF($L$2="BR2",'BR2'!$B126,IF($L$2="BR3",'BR3'!$B126)))))</f>
        <v>0</v>
      </c>
      <c r="D126" s="1727">
        <f>IF($L$2="","",IF($L$2="ORIGINAL",'ORIGINAL BUDGET'!$B126,IF($L$2="BR1",'BR1'!$B126,IF($L$2="BR2",'BR2'!$B126,IF($L$2="BR3",'BR3'!$B126)))))</f>
        <v>0</v>
      </c>
      <c r="E126" s="1727">
        <f>IF($L$2="","",IF($L$2="ORIGINAL",'ORIGINAL BUDGET'!$B126,IF($L$2="BR1",'BR1'!$B126,IF($L$2="BR2",'BR2'!$B126,IF($L$2="BR3",'BR3'!$B126)))))</f>
        <v>0</v>
      </c>
      <c r="F126" s="612"/>
      <c r="G126" s="847" t="str">
        <f t="shared" si="45"/>
        <v/>
      </c>
      <c r="H126" s="810">
        <f t="shared" si="46"/>
        <v>0</v>
      </c>
      <c r="I126" s="840"/>
      <c r="J126" s="810">
        <f t="shared" si="49"/>
        <v>0</v>
      </c>
      <c r="K126" s="843"/>
      <c r="L126" s="810">
        <f t="shared" si="50"/>
        <v>0</v>
      </c>
      <c r="M126" s="843"/>
      <c r="N126" s="810">
        <f t="shared" si="51"/>
        <v>0</v>
      </c>
      <c r="O126" s="843"/>
      <c r="P126" s="810">
        <f t="shared" si="52"/>
        <v>0</v>
      </c>
      <c r="Q126" s="843"/>
      <c r="R126" s="810">
        <f t="shared" si="47"/>
        <v>0</v>
      </c>
      <c r="S126" s="843"/>
      <c r="T126" s="810">
        <f t="shared" si="48"/>
        <v>0</v>
      </c>
      <c r="U126" s="410"/>
      <c r="V126" s="492" t="str">
        <f>IF(AND('BR3'!$K$2="ACTIVE",'BR3'!H126&gt;0),"Yes",IF(AND('BR2'!$K$2="ACTIVE",'BR2'!H126&gt;0),"Yes",IF(AND('BR1'!$K$2="ACTIVE",'BR1'!H126&gt;0),"Yes",IF(AND('ORIGINAL BUDGET'!$K$2="ACTIVE",'ORIGINAL BUDGET'!H126&gt;0),"Yes",""))))</f>
        <v/>
      </c>
      <c r="W126" s="325"/>
      <c r="X126" s="325" t="str">
        <f>IF(AND('BR3'!$K$2="ACTIVE",'BR3'!J126&gt;0),"Yes",IF(AND('BR2'!$K$2="ACTIVE",'BR2'!J126&gt;0),"Yes",IF(AND('BR1'!$K$2="ACTIVE",'BR1'!J126&gt;0),"Yes",IF(AND('ORIGINAL BUDGET'!$K$2="ACTIVE",'ORIGINAL BUDGET'!J126&gt;0),"Yes",""))))</f>
        <v/>
      </c>
      <c r="Y126" s="325"/>
      <c r="Z126" s="325" t="str">
        <f>IF(AND('BR3'!$K$2="ACTIVE",'BR3'!L126&gt;0),"Yes",IF(AND('BR2'!$K$2="ACTIVE",'BR2'!L126&gt;0),"Yes",IF(AND('BR1'!$K$2="ACTIVE",'BR1'!L126&gt;0),"Yes",IF(AND('ORIGINAL BUDGET'!$K$2="ACTIVE",'ORIGINAL BUDGET'!L126&gt;0),"Yes",""))))</f>
        <v/>
      </c>
      <c r="AA126" s="325"/>
      <c r="AB126" s="325" t="str">
        <f>IF(AND('BR3'!$K$2="ACTIVE",'BR3'!N126&gt;0),"Yes",IF(AND('BR2'!$K$2="ACTIVE",'BR2'!N126&gt;0),"Yes",IF(AND('BR1'!$K$2="ACTIVE",'BR1'!N126&gt;0),"Yes",IF(AND('ORIGINAL BUDGET'!$K$2="ACTIVE",'ORIGINAL BUDGET'!N126&gt;0),"Yes",""))))</f>
        <v/>
      </c>
      <c r="AC126" s="325"/>
      <c r="AD126" s="325" t="str">
        <f>IF(AND('BR3'!$K$2="ACTIVE",'BR3'!P126&gt;0),"Yes",IF(AND('BR2'!$K$2="ACTIVE",'BR2'!P126&gt;0),"Yes",IF(AND('BR1'!$K$2="ACTIVE",'BR1'!P126&gt;0),"Yes",IF(AND('ORIGINAL BUDGET'!$K$2="ACTIVE",'ORIGINAL BUDGET'!P126&gt;0),"Yes",""))))</f>
        <v/>
      </c>
      <c r="AE126" s="325"/>
      <c r="AF126" s="325" t="str">
        <f>IF(AND('BR3'!$K$2="ACTIVE",'BR3'!R126&gt;0),"Yes",IF(AND('BR2'!$K$2="ACTIVE",'BR2'!R126&gt;0),"Yes",IF(AND('BR1'!$K$2="ACTIVE",'BR1'!R126&gt;0),"Yes",IF(AND('ORIGINAL BUDGET'!$K$2="ACTIVE",'ORIGINAL BUDGET'!R126&gt;0),"Yes",""))))</f>
        <v/>
      </c>
      <c r="AG126" s="325"/>
      <c r="AH126" s="493" t="str">
        <f>IF(AND('BR3'!$K$2="ACTIVE",'BR3'!T126&gt;0),"Yes",IF(AND('BR2'!$K$2="ACTIVE",'BR2'!T126&gt;0),"Yes",IF(AND('BR1'!$K$2="ACTIVE",'BR1'!T126&gt;0),"Yes",IF(AND('ORIGINAL BUDGET'!$K$2="ACTIVE",'ORIGINAL BUDGET'!T126&gt;0),"Yes",""))))</f>
        <v/>
      </c>
      <c r="AI126" s="500"/>
      <c r="AK126" s="221"/>
      <c r="AL126" s="221"/>
      <c r="AM126" s="221"/>
      <c r="AN126" s="221"/>
      <c r="AO126" s="221"/>
      <c r="AP126" s="221"/>
      <c r="AQ126" s="221"/>
      <c r="AR126" s="57"/>
      <c r="AU126" s="2"/>
      <c r="AV126" s="2"/>
      <c r="AW126" s="2"/>
      <c r="AX126" s="2"/>
      <c r="AY126" s="1104"/>
    </row>
    <row r="127" spans="1:51" ht="23.25" hidden="1" customHeight="1">
      <c r="A127" s="122">
        <v>10</v>
      </c>
      <c r="B127" s="1726">
        <f>IF($L$2="","",IF($L$2="ORIGINAL",'ORIGINAL BUDGET'!$B127,IF($L$2="BR1",'BR1'!$B127,IF($L$2="BR2",'BR2'!$B127,IF($L$2="BR3",'BR3'!$B127)))))</f>
        <v>0</v>
      </c>
      <c r="C127" s="1727">
        <f>IF($L$2="","",IF($L$2="ORIGINAL",'ORIGINAL BUDGET'!$B127,IF($L$2="BR1",'BR1'!$B127,IF($L$2="BR2",'BR2'!$B127,IF($L$2="BR3",'BR3'!$B127)))))</f>
        <v>0</v>
      </c>
      <c r="D127" s="1727">
        <f>IF($L$2="","",IF($L$2="ORIGINAL",'ORIGINAL BUDGET'!$B127,IF($L$2="BR1",'BR1'!$B127,IF($L$2="BR2",'BR2'!$B127,IF($L$2="BR3",'BR3'!$B127)))))</f>
        <v>0</v>
      </c>
      <c r="E127" s="1727">
        <f>IF($L$2="","",IF($L$2="ORIGINAL",'ORIGINAL BUDGET'!$B127,IF($L$2="BR1",'BR1'!$B127,IF($L$2="BR2",'BR2'!$B127,IF($L$2="BR3",'BR3'!$B127)))))</f>
        <v>0</v>
      </c>
      <c r="F127" s="612"/>
      <c r="G127" s="847" t="str">
        <f t="shared" si="45"/>
        <v/>
      </c>
      <c r="H127" s="810">
        <f t="shared" si="46"/>
        <v>0</v>
      </c>
      <c r="I127" s="840"/>
      <c r="J127" s="810">
        <f t="shared" si="49"/>
        <v>0</v>
      </c>
      <c r="K127" s="843"/>
      <c r="L127" s="810">
        <f t="shared" si="50"/>
        <v>0</v>
      </c>
      <c r="M127" s="843"/>
      <c r="N127" s="810">
        <f t="shared" si="51"/>
        <v>0</v>
      </c>
      <c r="O127" s="843"/>
      <c r="P127" s="810">
        <f t="shared" si="52"/>
        <v>0</v>
      </c>
      <c r="Q127" s="843"/>
      <c r="R127" s="810">
        <f t="shared" si="47"/>
        <v>0</v>
      </c>
      <c r="S127" s="843"/>
      <c r="T127" s="810">
        <f t="shared" si="48"/>
        <v>0</v>
      </c>
      <c r="U127" s="410"/>
      <c r="V127" s="492" t="str">
        <f>IF(AND('BR3'!$K$2="ACTIVE",'BR3'!H127&gt;0),"Yes",IF(AND('BR2'!$K$2="ACTIVE",'BR2'!H127&gt;0),"Yes",IF(AND('BR1'!$K$2="ACTIVE",'BR1'!H127&gt;0),"Yes",IF(AND('ORIGINAL BUDGET'!$K$2="ACTIVE",'ORIGINAL BUDGET'!H127&gt;0),"Yes",""))))</f>
        <v/>
      </c>
      <c r="W127" s="325"/>
      <c r="X127" s="325" t="str">
        <f>IF(AND('BR3'!$K$2="ACTIVE",'BR3'!J127&gt;0),"Yes",IF(AND('BR2'!$K$2="ACTIVE",'BR2'!J127&gt;0),"Yes",IF(AND('BR1'!$K$2="ACTIVE",'BR1'!J127&gt;0),"Yes",IF(AND('ORIGINAL BUDGET'!$K$2="ACTIVE",'ORIGINAL BUDGET'!J127&gt;0),"Yes",""))))</f>
        <v/>
      </c>
      <c r="Y127" s="325"/>
      <c r="Z127" s="325" t="str">
        <f>IF(AND('BR3'!$K$2="ACTIVE",'BR3'!L127&gt;0),"Yes",IF(AND('BR2'!$K$2="ACTIVE",'BR2'!L127&gt;0),"Yes",IF(AND('BR1'!$K$2="ACTIVE",'BR1'!L127&gt;0),"Yes",IF(AND('ORIGINAL BUDGET'!$K$2="ACTIVE",'ORIGINAL BUDGET'!L127&gt;0),"Yes",""))))</f>
        <v/>
      </c>
      <c r="AA127" s="325"/>
      <c r="AB127" s="325" t="str">
        <f>IF(AND('BR3'!$K$2="ACTIVE",'BR3'!N127&gt;0),"Yes",IF(AND('BR2'!$K$2="ACTIVE",'BR2'!N127&gt;0),"Yes",IF(AND('BR1'!$K$2="ACTIVE",'BR1'!N127&gt;0),"Yes",IF(AND('ORIGINAL BUDGET'!$K$2="ACTIVE",'ORIGINAL BUDGET'!N127&gt;0),"Yes",""))))</f>
        <v/>
      </c>
      <c r="AC127" s="325"/>
      <c r="AD127" s="325" t="str">
        <f>IF(AND('BR3'!$K$2="ACTIVE",'BR3'!P127&gt;0),"Yes",IF(AND('BR2'!$K$2="ACTIVE",'BR2'!P127&gt;0),"Yes",IF(AND('BR1'!$K$2="ACTIVE",'BR1'!P127&gt;0),"Yes",IF(AND('ORIGINAL BUDGET'!$K$2="ACTIVE",'ORIGINAL BUDGET'!P127&gt;0),"Yes",""))))</f>
        <v/>
      </c>
      <c r="AE127" s="325"/>
      <c r="AF127" s="325" t="str">
        <f>IF(AND('BR3'!$K$2="ACTIVE",'BR3'!R127&gt;0),"Yes",IF(AND('BR2'!$K$2="ACTIVE",'BR2'!R127&gt;0),"Yes",IF(AND('BR1'!$K$2="ACTIVE",'BR1'!R127&gt;0),"Yes",IF(AND('ORIGINAL BUDGET'!$K$2="ACTIVE",'ORIGINAL BUDGET'!R127&gt;0),"Yes",""))))</f>
        <v/>
      </c>
      <c r="AG127" s="325"/>
      <c r="AH127" s="493" t="str">
        <f>IF(AND('BR3'!$K$2="ACTIVE",'BR3'!T127&gt;0),"Yes",IF(AND('BR2'!$K$2="ACTIVE",'BR2'!T127&gt;0),"Yes",IF(AND('BR1'!$K$2="ACTIVE",'BR1'!T127&gt;0),"Yes",IF(AND('ORIGINAL BUDGET'!$K$2="ACTIVE",'ORIGINAL BUDGET'!T127&gt;0),"Yes",""))))</f>
        <v/>
      </c>
      <c r="AI127" s="500"/>
      <c r="AK127" s="221"/>
      <c r="AL127" s="221"/>
      <c r="AM127" s="221"/>
      <c r="AN127" s="221"/>
      <c r="AO127" s="221"/>
      <c r="AP127" s="221"/>
      <c r="AQ127" s="221"/>
      <c r="AR127" s="57"/>
      <c r="AU127" s="2"/>
      <c r="AV127" s="2"/>
      <c r="AW127" s="2"/>
      <c r="AX127" s="2"/>
      <c r="AY127" s="1104"/>
    </row>
    <row r="128" spans="1:51" ht="23.25" hidden="1" customHeight="1">
      <c r="A128" s="122">
        <v>11</v>
      </c>
      <c r="B128" s="1726">
        <f>IF($L$2="","",IF($L$2="ORIGINAL",'ORIGINAL BUDGET'!$B128,IF($L$2="BR1",'BR1'!$B128,IF($L$2="BR2",'BR2'!$B128,IF($L$2="BR3",'BR3'!$B128)))))</f>
        <v>0</v>
      </c>
      <c r="C128" s="1727">
        <f>IF($L$2="","",IF($L$2="ORIGINAL",'ORIGINAL BUDGET'!$B128,IF($L$2="BR1",'BR1'!$B128,IF($L$2="BR2",'BR2'!$B128,IF($L$2="BR3",'BR3'!$B128)))))</f>
        <v>0</v>
      </c>
      <c r="D128" s="1727">
        <f>IF($L$2="","",IF($L$2="ORIGINAL",'ORIGINAL BUDGET'!$B128,IF($L$2="BR1",'BR1'!$B128,IF($L$2="BR2",'BR2'!$B128,IF($L$2="BR3",'BR3'!$B128)))))</f>
        <v>0</v>
      </c>
      <c r="E128" s="1727">
        <f>IF($L$2="","",IF($L$2="ORIGINAL",'ORIGINAL BUDGET'!$B128,IF($L$2="BR1",'BR1'!$B128,IF($L$2="BR2",'BR2'!$B128,IF($L$2="BR3",'BR3'!$B128)))))</f>
        <v>0</v>
      </c>
      <c r="F128" s="612"/>
      <c r="G128" s="847" t="str">
        <f t="shared" si="45"/>
        <v/>
      </c>
      <c r="H128" s="810">
        <f t="shared" si="46"/>
        <v>0</v>
      </c>
      <c r="I128" s="840"/>
      <c r="J128" s="810">
        <f t="shared" si="49"/>
        <v>0</v>
      </c>
      <c r="K128" s="843"/>
      <c r="L128" s="810">
        <f t="shared" si="50"/>
        <v>0</v>
      </c>
      <c r="M128" s="843"/>
      <c r="N128" s="810">
        <f t="shared" si="51"/>
        <v>0</v>
      </c>
      <c r="O128" s="843"/>
      <c r="P128" s="810">
        <f t="shared" si="52"/>
        <v>0</v>
      </c>
      <c r="Q128" s="843"/>
      <c r="R128" s="810">
        <f t="shared" si="47"/>
        <v>0</v>
      </c>
      <c r="S128" s="843"/>
      <c r="T128" s="810">
        <f t="shared" si="48"/>
        <v>0</v>
      </c>
      <c r="U128" s="410"/>
      <c r="V128" s="492" t="str">
        <f>IF(AND('BR3'!$K$2="ACTIVE",'BR3'!H128&gt;0),"Yes",IF(AND('BR2'!$K$2="ACTIVE",'BR2'!H128&gt;0),"Yes",IF(AND('BR1'!$K$2="ACTIVE",'BR1'!H128&gt;0),"Yes",IF(AND('ORIGINAL BUDGET'!$K$2="ACTIVE",'ORIGINAL BUDGET'!H128&gt;0),"Yes",""))))</f>
        <v/>
      </c>
      <c r="W128" s="325"/>
      <c r="X128" s="325" t="str">
        <f>IF(AND('BR3'!$K$2="ACTIVE",'BR3'!J128&gt;0),"Yes",IF(AND('BR2'!$K$2="ACTIVE",'BR2'!J128&gt;0),"Yes",IF(AND('BR1'!$K$2="ACTIVE",'BR1'!J128&gt;0),"Yes",IF(AND('ORIGINAL BUDGET'!$K$2="ACTIVE",'ORIGINAL BUDGET'!J128&gt;0),"Yes",""))))</f>
        <v/>
      </c>
      <c r="Y128" s="325"/>
      <c r="Z128" s="325" t="str">
        <f>IF(AND('BR3'!$K$2="ACTIVE",'BR3'!L128&gt;0),"Yes",IF(AND('BR2'!$K$2="ACTIVE",'BR2'!L128&gt;0),"Yes",IF(AND('BR1'!$K$2="ACTIVE",'BR1'!L128&gt;0),"Yes",IF(AND('ORIGINAL BUDGET'!$K$2="ACTIVE",'ORIGINAL BUDGET'!L128&gt;0),"Yes",""))))</f>
        <v/>
      </c>
      <c r="AA128" s="325"/>
      <c r="AB128" s="325" t="str">
        <f>IF(AND('BR3'!$K$2="ACTIVE",'BR3'!N128&gt;0),"Yes",IF(AND('BR2'!$K$2="ACTIVE",'BR2'!N128&gt;0),"Yes",IF(AND('BR1'!$K$2="ACTIVE",'BR1'!N128&gt;0),"Yes",IF(AND('ORIGINAL BUDGET'!$K$2="ACTIVE",'ORIGINAL BUDGET'!N128&gt;0),"Yes",""))))</f>
        <v/>
      </c>
      <c r="AC128" s="325"/>
      <c r="AD128" s="325" t="str">
        <f>IF(AND('BR3'!$K$2="ACTIVE",'BR3'!P128&gt;0),"Yes",IF(AND('BR2'!$K$2="ACTIVE",'BR2'!P128&gt;0),"Yes",IF(AND('BR1'!$K$2="ACTIVE",'BR1'!P128&gt;0),"Yes",IF(AND('ORIGINAL BUDGET'!$K$2="ACTIVE",'ORIGINAL BUDGET'!P128&gt;0),"Yes",""))))</f>
        <v/>
      </c>
      <c r="AE128" s="325"/>
      <c r="AF128" s="325" t="str">
        <f>IF(AND('BR3'!$K$2="ACTIVE",'BR3'!R128&gt;0),"Yes",IF(AND('BR2'!$K$2="ACTIVE",'BR2'!R128&gt;0),"Yes",IF(AND('BR1'!$K$2="ACTIVE",'BR1'!R128&gt;0),"Yes",IF(AND('ORIGINAL BUDGET'!$K$2="ACTIVE",'ORIGINAL BUDGET'!R128&gt;0),"Yes",""))))</f>
        <v/>
      </c>
      <c r="AG128" s="325"/>
      <c r="AH128" s="493" t="str">
        <f>IF(AND('BR3'!$K$2="ACTIVE",'BR3'!T128&gt;0),"Yes",IF(AND('BR2'!$K$2="ACTIVE",'BR2'!T128&gt;0),"Yes",IF(AND('BR1'!$K$2="ACTIVE",'BR1'!T128&gt;0),"Yes",IF(AND('ORIGINAL BUDGET'!$K$2="ACTIVE",'ORIGINAL BUDGET'!T128&gt;0),"Yes",""))))</f>
        <v/>
      </c>
      <c r="AI128" s="500"/>
      <c r="AK128" s="221"/>
      <c r="AL128" s="221"/>
      <c r="AM128" s="221"/>
      <c r="AN128" s="221"/>
      <c r="AO128" s="221"/>
      <c r="AP128" s="221"/>
      <c r="AQ128" s="221"/>
      <c r="AR128" s="57"/>
      <c r="AU128" s="2"/>
      <c r="AV128" s="2"/>
      <c r="AW128" s="2"/>
      <c r="AX128" s="2"/>
      <c r="AY128" s="1104"/>
    </row>
    <row r="129" spans="1:51" ht="23.25" hidden="1" customHeight="1">
      <c r="A129" s="122">
        <v>12</v>
      </c>
      <c r="B129" s="1726">
        <f>IF($L$2="","",IF($L$2="ORIGINAL",'ORIGINAL BUDGET'!$B129,IF($L$2="BR1",'BR1'!$B129,IF($L$2="BR2",'BR2'!$B129,IF($L$2="BR3",'BR3'!$B129)))))</f>
        <v>0</v>
      </c>
      <c r="C129" s="1727">
        <f>IF($L$2="","",IF($L$2="ORIGINAL",'ORIGINAL BUDGET'!$B129,IF($L$2="BR1",'BR1'!$B129,IF($L$2="BR2",'BR2'!$B129,IF($L$2="BR3",'BR3'!$B129)))))</f>
        <v>0</v>
      </c>
      <c r="D129" s="1727">
        <f>IF($L$2="","",IF($L$2="ORIGINAL",'ORIGINAL BUDGET'!$B129,IF($L$2="BR1",'BR1'!$B129,IF($L$2="BR2",'BR2'!$B129,IF($L$2="BR3",'BR3'!$B129)))))</f>
        <v>0</v>
      </c>
      <c r="E129" s="1727">
        <f>IF($L$2="","",IF($L$2="ORIGINAL",'ORIGINAL BUDGET'!$B129,IF($L$2="BR1",'BR1'!$B129,IF($L$2="BR2",'BR2'!$B129,IF($L$2="BR3",'BR3'!$B129)))))</f>
        <v>0</v>
      </c>
      <c r="F129" s="612"/>
      <c r="G129" s="847" t="str">
        <f t="shared" si="45"/>
        <v/>
      </c>
      <c r="H129" s="810">
        <f t="shared" si="46"/>
        <v>0</v>
      </c>
      <c r="I129" s="840"/>
      <c r="J129" s="810">
        <f t="shared" si="49"/>
        <v>0</v>
      </c>
      <c r="K129" s="843"/>
      <c r="L129" s="810">
        <f t="shared" si="50"/>
        <v>0</v>
      </c>
      <c r="M129" s="843"/>
      <c r="N129" s="810">
        <f t="shared" si="51"/>
        <v>0</v>
      </c>
      <c r="O129" s="843"/>
      <c r="P129" s="810">
        <f t="shared" si="52"/>
        <v>0</v>
      </c>
      <c r="Q129" s="843"/>
      <c r="R129" s="810">
        <f t="shared" si="47"/>
        <v>0</v>
      </c>
      <c r="S129" s="843"/>
      <c r="T129" s="810">
        <f t="shared" si="48"/>
        <v>0</v>
      </c>
      <c r="U129" s="410"/>
      <c r="V129" s="492" t="str">
        <f>IF(AND('BR3'!$K$2="ACTIVE",'BR3'!H129&gt;0),"Yes",IF(AND('BR2'!$K$2="ACTIVE",'BR2'!H129&gt;0),"Yes",IF(AND('BR1'!$K$2="ACTIVE",'BR1'!H129&gt;0),"Yes",IF(AND('ORIGINAL BUDGET'!$K$2="ACTIVE",'ORIGINAL BUDGET'!H129&gt;0),"Yes",""))))</f>
        <v/>
      </c>
      <c r="W129" s="325"/>
      <c r="X129" s="325" t="str">
        <f>IF(AND('BR3'!$K$2="ACTIVE",'BR3'!J129&gt;0),"Yes",IF(AND('BR2'!$K$2="ACTIVE",'BR2'!J129&gt;0),"Yes",IF(AND('BR1'!$K$2="ACTIVE",'BR1'!J129&gt;0),"Yes",IF(AND('ORIGINAL BUDGET'!$K$2="ACTIVE",'ORIGINAL BUDGET'!J129&gt;0),"Yes",""))))</f>
        <v/>
      </c>
      <c r="Y129" s="325"/>
      <c r="Z129" s="325" t="str">
        <f>IF(AND('BR3'!$K$2="ACTIVE",'BR3'!L129&gt;0),"Yes",IF(AND('BR2'!$K$2="ACTIVE",'BR2'!L129&gt;0),"Yes",IF(AND('BR1'!$K$2="ACTIVE",'BR1'!L129&gt;0),"Yes",IF(AND('ORIGINAL BUDGET'!$K$2="ACTIVE",'ORIGINAL BUDGET'!L129&gt;0),"Yes",""))))</f>
        <v/>
      </c>
      <c r="AA129" s="325"/>
      <c r="AB129" s="325" t="str">
        <f>IF(AND('BR3'!$K$2="ACTIVE",'BR3'!N129&gt;0),"Yes",IF(AND('BR2'!$K$2="ACTIVE",'BR2'!N129&gt;0),"Yes",IF(AND('BR1'!$K$2="ACTIVE",'BR1'!N129&gt;0),"Yes",IF(AND('ORIGINAL BUDGET'!$K$2="ACTIVE",'ORIGINAL BUDGET'!N129&gt;0),"Yes",""))))</f>
        <v/>
      </c>
      <c r="AC129" s="325"/>
      <c r="AD129" s="325" t="str">
        <f>IF(AND('BR3'!$K$2="ACTIVE",'BR3'!P129&gt;0),"Yes",IF(AND('BR2'!$K$2="ACTIVE",'BR2'!P129&gt;0),"Yes",IF(AND('BR1'!$K$2="ACTIVE",'BR1'!P129&gt;0),"Yes",IF(AND('ORIGINAL BUDGET'!$K$2="ACTIVE",'ORIGINAL BUDGET'!P129&gt;0),"Yes",""))))</f>
        <v/>
      </c>
      <c r="AE129" s="325"/>
      <c r="AF129" s="325" t="str">
        <f>IF(AND('BR3'!$K$2="ACTIVE",'BR3'!R129&gt;0),"Yes",IF(AND('BR2'!$K$2="ACTIVE",'BR2'!R129&gt;0),"Yes",IF(AND('BR1'!$K$2="ACTIVE",'BR1'!R129&gt;0),"Yes",IF(AND('ORIGINAL BUDGET'!$K$2="ACTIVE",'ORIGINAL BUDGET'!R129&gt;0),"Yes",""))))</f>
        <v/>
      </c>
      <c r="AG129" s="325"/>
      <c r="AH129" s="493" t="str">
        <f>IF(AND('BR3'!$K$2="ACTIVE",'BR3'!T129&gt;0),"Yes",IF(AND('BR2'!$K$2="ACTIVE",'BR2'!T129&gt;0),"Yes",IF(AND('BR1'!$K$2="ACTIVE",'BR1'!T129&gt;0),"Yes",IF(AND('ORIGINAL BUDGET'!$K$2="ACTIVE",'ORIGINAL BUDGET'!T129&gt;0),"Yes",""))))</f>
        <v/>
      </c>
      <c r="AI129" s="500"/>
      <c r="AK129" s="221"/>
      <c r="AL129" s="221"/>
      <c r="AM129" s="221"/>
      <c r="AN129" s="221"/>
      <c r="AO129" s="221"/>
      <c r="AP129" s="221"/>
      <c r="AQ129" s="221"/>
      <c r="AR129" s="57"/>
      <c r="AU129" s="2"/>
      <c r="AV129" s="2"/>
      <c r="AW129" s="2"/>
      <c r="AX129" s="2"/>
      <c r="AY129" s="1104"/>
    </row>
    <row r="130" spans="1:51" ht="23.25" hidden="1" customHeight="1">
      <c r="A130" s="122">
        <v>13</v>
      </c>
      <c r="B130" s="1726">
        <f>IF($L$2="","",IF($L$2="ORIGINAL",'ORIGINAL BUDGET'!$B130,IF($L$2="BR1",'BR1'!$B130,IF($L$2="BR2",'BR2'!$B130,IF($L$2="BR3",'BR3'!$B130)))))</f>
        <v>0</v>
      </c>
      <c r="C130" s="1727">
        <f>IF($L$2="","",IF($L$2="ORIGINAL",'ORIGINAL BUDGET'!$B130,IF($L$2="BR1",'BR1'!$B130,IF($L$2="BR2",'BR2'!$B130,IF($L$2="BR3",'BR3'!$B130)))))</f>
        <v>0</v>
      </c>
      <c r="D130" s="1727">
        <f>IF($L$2="","",IF($L$2="ORIGINAL",'ORIGINAL BUDGET'!$B130,IF($L$2="BR1",'BR1'!$B130,IF($L$2="BR2",'BR2'!$B130,IF($L$2="BR3",'BR3'!$B130)))))</f>
        <v>0</v>
      </c>
      <c r="E130" s="1728">
        <f>IF($L$2="","",IF($L$2="ORIGINAL",'ORIGINAL BUDGET'!$B130,IF($L$2="BR1",'BR1'!$B130,IF($L$2="BR2",'BR2'!$B130,IF($L$2="BR3",'BR3'!$B130)))))</f>
        <v>0</v>
      </c>
      <c r="F130" s="612"/>
      <c r="G130" s="847" t="str">
        <f t="shared" si="45"/>
        <v/>
      </c>
      <c r="H130" s="810">
        <f t="shared" si="46"/>
        <v>0</v>
      </c>
      <c r="I130" s="840"/>
      <c r="J130" s="810">
        <f t="shared" si="49"/>
        <v>0</v>
      </c>
      <c r="K130" s="843"/>
      <c r="L130" s="810">
        <f t="shared" si="50"/>
        <v>0</v>
      </c>
      <c r="M130" s="843"/>
      <c r="N130" s="810">
        <f t="shared" si="51"/>
        <v>0</v>
      </c>
      <c r="O130" s="843"/>
      <c r="P130" s="810">
        <f t="shared" si="52"/>
        <v>0</v>
      </c>
      <c r="Q130" s="843"/>
      <c r="R130" s="810">
        <f t="shared" si="47"/>
        <v>0</v>
      </c>
      <c r="S130" s="843"/>
      <c r="T130" s="810">
        <f t="shared" si="48"/>
        <v>0</v>
      </c>
      <c r="U130" s="410"/>
      <c r="V130" s="492" t="str">
        <f>IF(AND('BR3'!$K$2="ACTIVE",'BR3'!H130&gt;0),"Yes",IF(AND('BR2'!$K$2="ACTIVE",'BR2'!H130&gt;0),"Yes",IF(AND('BR1'!$K$2="ACTIVE",'BR1'!H130&gt;0),"Yes",IF(AND('ORIGINAL BUDGET'!$K$2="ACTIVE",'ORIGINAL BUDGET'!H130&gt;0),"Yes",""))))</f>
        <v/>
      </c>
      <c r="W130" s="325"/>
      <c r="X130" s="325" t="str">
        <f>IF(AND('BR3'!$K$2="ACTIVE",'BR3'!J130&gt;0),"Yes",IF(AND('BR2'!$K$2="ACTIVE",'BR2'!J130&gt;0),"Yes",IF(AND('BR1'!$K$2="ACTIVE",'BR1'!J130&gt;0),"Yes",IF(AND('ORIGINAL BUDGET'!$K$2="ACTIVE",'ORIGINAL BUDGET'!J130&gt;0),"Yes",""))))</f>
        <v/>
      </c>
      <c r="Y130" s="325"/>
      <c r="Z130" s="325" t="str">
        <f>IF(AND('BR3'!$K$2="ACTIVE",'BR3'!L130&gt;0),"Yes",IF(AND('BR2'!$K$2="ACTIVE",'BR2'!L130&gt;0),"Yes",IF(AND('BR1'!$K$2="ACTIVE",'BR1'!L130&gt;0),"Yes",IF(AND('ORIGINAL BUDGET'!$K$2="ACTIVE",'ORIGINAL BUDGET'!L130&gt;0),"Yes",""))))</f>
        <v/>
      </c>
      <c r="AA130" s="325"/>
      <c r="AB130" s="325" t="str">
        <f>IF(AND('BR3'!$K$2="ACTIVE",'BR3'!N130&gt;0),"Yes",IF(AND('BR2'!$K$2="ACTIVE",'BR2'!N130&gt;0),"Yes",IF(AND('BR1'!$K$2="ACTIVE",'BR1'!N130&gt;0),"Yes",IF(AND('ORIGINAL BUDGET'!$K$2="ACTIVE",'ORIGINAL BUDGET'!N130&gt;0),"Yes",""))))</f>
        <v/>
      </c>
      <c r="AC130" s="325"/>
      <c r="AD130" s="325" t="str">
        <f>IF(AND('BR3'!$K$2="ACTIVE",'BR3'!P130&gt;0),"Yes",IF(AND('BR2'!$K$2="ACTIVE",'BR2'!P130&gt;0),"Yes",IF(AND('BR1'!$K$2="ACTIVE",'BR1'!P130&gt;0),"Yes",IF(AND('ORIGINAL BUDGET'!$K$2="ACTIVE",'ORIGINAL BUDGET'!P130&gt;0),"Yes",""))))</f>
        <v/>
      </c>
      <c r="AE130" s="325"/>
      <c r="AF130" s="325" t="str">
        <f>IF(AND('BR3'!$K$2="ACTIVE",'BR3'!R130&gt;0),"Yes",IF(AND('BR2'!$K$2="ACTIVE",'BR2'!R130&gt;0),"Yes",IF(AND('BR1'!$K$2="ACTIVE",'BR1'!R130&gt;0),"Yes",IF(AND('ORIGINAL BUDGET'!$K$2="ACTIVE",'ORIGINAL BUDGET'!R130&gt;0),"Yes",""))))</f>
        <v/>
      </c>
      <c r="AG130" s="325"/>
      <c r="AH130" s="493" t="str">
        <f>IF(AND('BR3'!$K$2="ACTIVE",'BR3'!T130&gt;0),"Yes",IF(AND('BR2'!$K$2="ACTIVE",'BR2'!T130&gt;0),"Yes",IF(AND('BR1'!$K$2="ACTIVE",'BR1'!T130&gt;0),"Yes",IF(AND('ORIGINAL BUDGET'!$K$2="ACTIVE",'ORIGINAL BUDGET'!T130&gt;0),"Yes",""))))</f>
        <v/>
      </c>
      <c r="AI130" s="500"/>
      <c r="AK130" s="221"/>
      <c r="AL130" s="221"/>
      <c r="AM130" s="221"/>
      <c r="AN130" s="221"/>
      <c r="AO130" s="221"/>
      <c r="AP130" s="221"/>
      <c r="AQ130" s="221"/>
      <c r="AR130" s="57"/>
      <c r="AU130" s="2"/>
      <c r="AV130" s="2"/>
      <c r="AW130" s="2"/>
      <c r="AX130" s="2"/>
      <c r="AY130" s="1104"/>
    </row>
    <row r="131" spans="1:51" ht="23.25" hidden="1" customHeight="1">
      <c r="A131" s="122">
        <v>14</v>
      </c>
      <c r="B131" s="1726">
        <f>IF($L$2="","",IF($L$2="ORIGINAL",'ORIGINAL BUDGET'!$B131,IF($L$2="BR1",'BR1'!$B131,IF($L$2="BR2",'BR2'!$B131,IF($L$2="BR3",'BR3'!$B131)))))</f>
        <v>0</v>
      </c>
      <c r="C131" s="1727">
        <f>IF($L$2="","",IF($L$2="ORIGINAL",'ORIGINAL BUDGET'!$B131,IF($L$2="BR1",'BR1'!$B131,IF($L$2="BR2",'BR2'!$B131,IF($L$2="BR3",'BR3'!$B131)))))</f>
        <v>0</v>
      </c>
      <c r="D131" s="1727">
        <f>IF($L$2="","",IF($L$2="ORIGINAL",'ORIGINAL BUDGET'!$B131,IF($L$2="BR1",'BR1'!$B131,IF($L$2="BR2",'BR2'!$B131,IF($L$2="BR3",'BR3'!$B131)))))</f>
        <v>0</v>
      </c>
      <c r="E131" s="1728">
        <f>IF($L$2="","",IF($L$2="ORIGINAL",'ORIGINAL BUDGET'!$B131,IF($L$2="BR1",'BR1'!$B131,IF($L$2="BR2",'BR2'!$B131,IF($L$2="BR3",'BR3'!$B131)))))</f>
        <v>0</v>
      </c>
      <c r="F131" s="612"/>
      <c r="G131" s="847" t="str">
        <f t="shared" si="45"/>
        <v/>
      </c>
      <c r="H131" s="810">
        <f t="shared" si="46"/>
        <v>0</v>
      </c>
      <c r="I131" s="840"/>
      <c r="J131" s="810">
        <f t="shared" si="49"/>
        <v>0</v>
      </c>
      <c r="K131" s="843"/>
      <c r="L131" s="810">
        <f t="shared" si="50"/>
        <v>0</v>
      </c>
      <c r="M131" s="843"/>
      <c r="N131" s="810">
        <f t="shared" si="51"/>
        <v>0</v>
      </c>
      <c r="O131" s="843"/>
      <c r="P131" s="810">
        <f t="shared" si="52"/>
        <v>0</v>
      </c>
      <c r="Q131" s="843"/>
      <c r="R131" s="810">
        <f t="shared" si="47"/>
        <v>0</v>
      </c>
      <c r="S131" s="843"/>
      <c r="T131" s="810">
        <f t="shared" si="48"/>
        <v>0</v>
      </c>
      <c r="U131" s="410"/>
      <c r="V131" s="492" t="str">
        <f>IF(AND('BR3'!$K$2="ACTIVE",'BR3'!H131&gt;0),"Yes",IF(AND('BR2'!$K$2="ACTIVE",'BR2'!H131&gt;0),"Yes",IF(AND('BR1'!$K$2="ACTIVE",'BR1'!H131&gt;0),"Yes",IF(AND('ORIGINAL BUDGET'!$K$2="ACTIVE",'ORIGINAL BUDGET'!H131&gt;0),"Yes",""))))</f>
        <v/>
      </c>
      <c r="W131" s="325"/>
      <c r="X131" s="325" t="str">
        <f>IF(AND('BR3'!$K$2="ACTIVE",'BR3'!J131&gt;0),"Yes",IF(AND('BR2'!$K$2="ACTIVE",'BR2'!J131&gt;0),"Yes",IF(AND('BR1'!$K$2="ACTIVE",'BR1'!J131&gt;0),"Yes",IF(AND('ORIGINAL BUDGET'!$K$2="ACTIVE",'ORIGINAL BUDGET'!J131&gt;0),"Yes",""))))</f>
        <v/>
      </c>
      <c r="Y131" s="325"/>
      <c r="Z131" s="325" t="str">
        <f>IF(AND('BR3'!$K$2="ACTIVE",'BR3'!L131&gt;0),"Yes",IF(AND('BR2'!$K$2="ACTIVE",'BR2'!L131&gt;0),"Yes",IF(AND('BR1'!$K$2="ACTIVE",'BR1'!L131&gt;0),"Yes",IF(AND('ORIGINAL BUDGET'!$K$2="ACTIVE",'ORIGINAL BUDGET'!L131&gt;0),"Yes",""))))</f>
        <v/>
      </c>
      <c r="AA131" s="325"/>
      <c r="AB131" s="325" t="str">
        <f>IF(AND('BR3'!$K$2="ACTIVE",'BR3'!N131&gt;0),"Yes",IF(AND('BR2'!$K$2="ACTIVE",'BR2'!N131&gt;0),"Yes",IF(AND('BR1'!$K$2="ACTIVE",'BR1'!N131&gt;0),"Yes",IF(AND('ORIGINAL BUDGET'!$K$2="ACTIVE",'ORIGINAL BUDGET'!N131&gt;0),"Yes",""))))</f>
        <v/>
      </c>
      <c r="AC131" s="325"/>
      <c r="AD131" s="325" t="str">
        <f>IF(AND('BR3'!$K$2="ACTIVE",'BR3'!P131&gt;0),"Yes",IF(AND('BR2'!$K$2="ACTIVE",'BR2'!P131&gt;0),"Yes",IF(AND('BR1'!$K$2="ACTIVE",'BR1'!P131&gt;0),"Yes",IF(AND('ORIGINAL BUDGET'!$K$2="ACTIVE",'ORIGINAL BUDGET'!P131&gt;0),"Yes",""))))</f>
        <v/>
      </c>
      <c r="AE131" s="325"/>
      <c r="AF131" s="325" t="str">
        <f>IF(AND('BR3'!$K$2="ACTIVE",'BR3'!R131&gt;0),"Yes",IF(AND('BR2'!$K$2="ACTIVE",'BR2'!R131&gt;0),"Yes",IF(AND('BR1'!$K$2="ACTIVE",'BR1'!R131&gt;0),"Yes",IF(AND('ORIGINAL BUDGET'!$K$2="ACTIVE",'ORIGINAL BUDGET'!R131&gt;0),"Yes",""))))</f>
        <v/>
      </c>
      <c r="AG131" s="325"/>
      <c r="AH131" s="493" t="str">
        <f>IF(AND('BR3'!$K$2="ACTIVE",'BR3'!T131&gt;0),"Yes",IF(AND('BR2'!$K$2="ACTIVE",'BR2'!T131&gt;0),"Yes",IF(AND('BR1'!$K$2="ACTIVE",'BR1'!T131&gt;0),"Yes",IF(AND('ORIGINAL BUDGET'!$K$2="ACTIVE",'ORIGINAL BUDGET'!T131&gt;0),"Yes",""))))</f>
        <v/>
      </c>
      <c r="AI131" s="500"/>
      <c r="AK131" s="221"/>
      <c r="AL131" s="221"/>
      <c r="AM131" s="221"/>
      <c r="AN131" s="221"/>
      <c r="AO131" s="221"/>
      <c r="AP131" s="221"/>
      <c r="AQ131" s="221"/>
      <c r="AR131" s="57"/>
      <c r="AU131" s="2"/>
      <c r="AV131" s="2"/>
      <c r="AW131" s="2"/>
      <c r="AX131" s="2"/>
      <c r="AY131" s="1104"/>
    </row>
    <row r="132" spans="1:51" ht="23.25" hidden="1" customHeight="1" thickBot="1">
      <c r="A132" s="122">
        <v>15</v>
      </c>
      <c r="B132" s="1729">
        <f>IF($L$2="","",IF($L$2="ORIGINAL",'ORIGINAL BUDGET'!$B132,IF($L$2="BR1",'BR1'!$B132,IF($L$2="BR2",'BR2'!$B132,IF($L$2="BR3",'BR3'!$B132)))))</f>
        <v>0</v>
      </c>
      <c r="C132" s="1730">
        <f>IF($L$2="","",IF($L$2="ORIGINAL",'ORIGINAL BUDGET'!$B132,IF($L$2="BR1",'BR1'!$B132,IF($L$2="BR2",'BR2'!$B132,IF($L$2="BR3",'BR3'!$B132)))))</f>
        <v>0</v>
      </c>
      <c r="D132" s="1730">
        <f>IF($L$2="","",IF($L$2="ORIGINAL",'ORIGINAL BUDGET'!$B132,IF($L$2="BR1",'BR1'!$B132,IF($L$2="BR2",'BR2'!$B132,IF($L$2="BR3",'BR3'!$B132)))))</f>
        <v>0</v>
      </c>
      <c r="E132" s="1731">
        <f>IF($L$2="","",IF($L$2="ORIGINAL",'ORIGINAL BUDGET'!$B132,IF($L$2="BR1",'BR1'!$B132,IF($L$2="BR2",'BR2'!$B132,IF($L$2="BR3",'BR3'!$B132)))))</f>
        <v>0</v>
      </c>
      <c r="F132" s="613"/>
      <c r="G132" s="850" t="str">
        <f t="shared" si="45"/>
        <v/>
      </c>
      <c r="H132" s="813">
        <f t="shared" si="46"/>
        <v>0</v>
      </c>
      <c r="I132" s="840"/>
      <c r="J132" s="813">
        <f t="shared" si="49"/>
        <v>0</v>
      </c>
      <c r="K132" s="842"/>
      <c r="L132" s="813">
        <f t="shared" si="50"/>
        <v>0</v>
      </c>
      <c r="M132" s="842"/>
      <c r="N132" s="813">
        <f t="shared" si="51"/>
        <v>0</v>
      </c>
      <c r="O132" s="842"/>
      <c r="P132" s="813">
        <f t="shared" si="52"/>
        <v>0</v>
      </c>
      <c r="Q132" s="842"/>
      <c r="R132" s="813">
        <f t="shared" si="47"/>
        <v>0</v>
      </c>
      <c r="S132" s="842"/>
      <c r="T132" s="813">
        <f t="shared" si="48"/>
        <v>0</v>
      </c>
      <c r="U132" s="410"/>
      <c r="V132" s="495" t="str">
        <f>IF(AND('BR3'!$K$2="ACTIVE",'BR3'!H132&gt;0),"Yes",IF(AND('BR2'!$K$2="ACTIVE",'BR2'!H132&gt;0),"Yes",IF(AND('BR1'!$K$2="ACTIVE",'BR1'!H132&gt;0),"Yes",IF(AND('ORIGINAL BUDGET'!$K$2="ACTIVE",'ORIGINAL BUDGET'!H132&gt;0),"Yes",""))))</f>
        <v/>
      </c>
      <c r="W132" s="496"/>
      <c r="X132" s="496" t="str">
        <f>IF(AND('BR3'!$K$2="ACTIVE",'BR3'!J132&gt;0),"Yes",IF(AND('BR2'!$K$2="ACTIVE",'BR2'!J132&gt;0),"Yes",IF(AND('BR1'!$K$2="ACTIVE",'BR1'!J132&gt;0),"Yes",IF(AND('ORIGINAL BUDGET'!$K$2="ACTIVE",'ORIGINAL BUDGET'!J132&gt;0),"Yes",""))))</f>
        <v/>
      </c>
      <c r="Y132" s="496"/>
      <c r="Z132" s="496" t="str">
        <f>IF(AND('BR3'!$K$2="ACTIVE",'BR3'!L132&gt;0),"Yes",IF(AND('BR2'!$K$2="ACTIVE",'BR2'!L132&gt;0),"Yes",IF(AND('BR1'!$K$2="ACTIVE",'BR1'!L132&gt;0),"Yes",IF(AND('ORIGINAL BUDGET'!$K$2="ACTIVE",'ORIGINAL BUDGET'!L132&gt;0),"Yes",""))))</f>
        <v/>
      </c>
      <c r="AA132" s="496"/>
      <c r="AB132" s="496" t="str">
        <f>IF(AND('BR3'!$K$2="ACTIVE",'BR3'!N132&gt;0),"Yes",IF(AND('BR2'!$K$2="ACTIVE",'BR2'!N132&gt;0),"Yes",IF(AND('BR1'!$K$2="ACTIVE",'BR1'!N132&gt;0),"Yes",IF(AND('ORIGINAL BUDGET'!$K$2="ACTIVE",'ORIGINAL BUDGET'!N132&gt;0),"Yes",""))))</f>
        <v/>
      </c>
      <c r="AC132" s="496"/>
      <c r="AD132" s="496" t="str">
        <f>IF(AND('BR3'!$K$2="ACTIVE",'BR3'!P132&gt;0),"Yes",IF(AND('BR2'!$K$2="ACTIVE",'BR2'!P132&gt;0),"Yes",IF(AND('BR1'!$K$2="ACTIVE",'BR1'!P132&gt;0),"Yes",IF(AND('ORIGINAL BUDGET'!$K$2="ACTIVE",'ORIGINAL BUDGET'!P132&gt;0),"Yes",""))))</f>
        <v/>
      </c>
      <c r="AE132" s="496"/>
      <c r="AF132" s="496" t="str">
        <f>IF(AND('BR3'!$K$2="ACTIVE",'BR3'!R132&gt;0),"Yes",IF(AND('BR2'!$K$2="ACTIVE",'BR2'!R132&gt;0),"Yes",IF(AND('BR1'!$K$2="ACTIVE",'BR1'!R132&gt;0),"Yes",IF(AND('ORIGINAL BUDGET'!$K$2="ACTIVE",'ORIGINAL BUDGET'!R132&gt;0),"Yes",""))))</f>
        <v/>
      </c>
      <c r="AG132" s="496"/>
      <c r="AH132" s="497" t="str">
        <f>IF(AND('BR3'!$K$2="ACTIVE",'BR3'!T132&gt;0),"Yes",IF(AND('BR2'!$K$2="ACTIVE",'BR2'!T132&gt;0),"Yes",IF(AND('BR1'!$K$2="ACTIVE",'BR1'!T132&gt;0),"Yes",IF(AND('ORIGINAL BUDGET'!$K$2="ACTIVE",'ORIGINAL BUDGET'!T132&gt;0),"Yes",""))))</f>
        <v/>
      </c>
      <c r="AI132" s="501"/>
      <c r="AK132" s="221"/>
      <c r="AL132" s="221"/>
      <c r="AM132" s="221"/>
      <c r="AN132" s="221"/>
      <c r="AO132" s="221"/>
      <c r="AP132" s="221"/>
      <c r="AQ132" s="221"/>
      <c r="AR132" s="57"/>
      <c r="AU132" s="2"/>
      <c r="AV132" s="2"/>
      <c r="AW132" s="2"/>
      <c r="AX132" s="2"/>
      <c r="AY132" s="1104"/>
    </row>
    <row r="133" spans="1:51" ht="15.95" customHeight="1" thickTop="1" thickBot="1">
      <c r="A133" s="435"/>
      <c r="B133" s="520"/>
      <c r="C133" s="521"/>
      <c r="D133" s="522"/>
      <c r="E133" s="523"/>
      <c r="F133" s="436"/>
      <c r="G133" s="849"/>
      <c r="H133" s="437"/>
      <c r="I133" s="849"/>
      <c r="J133" s="437"/>
      <c r="K133" s="849"/>
      <c r="L133" s="437"/>
      <c r="M133" s="849"/>
      <c r="N133" s="437"/>
      <c r="O133" s="849"/>
      <c r="P133" s="437"/>
      <c r="Q133" s="849"/>
      <c r="R133" s="437"/>
      <c r="S133" s="849"/>
      <c r="T133" s="437"/>
      <c r="U133" s="214"/>
      <c r="V133" s="499"/>
      <c r="W133" s="504"/>
      <c r="X133" s="504">
        <f>SUM(X118:X132)</f>
        <v>0</v>
      </c>
      <c r="Y133" s="504"/>
      <c r="Z133" s="504">
        <f t="shared" ref="Z133:AH133" si="53">SUM(Z118:Z132)</f>
        <v>0</v>
      </c>
      <c r="AA133" s="504"/>
      <c r="AB133" s="504">
        <f t="shared" si="53"/>
        <v>0</v>
      </c>
      <c r="AC133" s="504"/>
      <c r="AD133" s="504">
        <f t="shared" si="53"/>
        <v>0</v>
      </c>
      <c r="AE133" s="504"/>
      <c r="AF133" s="504">
        <f t="shared" si="53"/>
        <v>0</v>
      </c>
      <c r="AG133" s="504"/>
      <c r="AH133" s="504">
        <f t="shared" si="53"/>
        <v>0</v>
      </c>
      <c r="AI133" s="504"/>
      <c r="AL133" s="2"/>
      <c r="AM133" s="2"/>
      <c r="AN133" s="2"/>
      <c r="AO133" s="2"/>
      <c r="AP133" s="2"/>
      <c r="AQ133" s="2"/>
      <c r="AR133" s="2"/>
      <c r="AU133" s="2"/>
      <c r="AV133" s="2"/>
      <c r="AW133" s="2"/>
      <c r="AX133" s="2"/>
      <c r="AY133" s="1104"/>
    </row>
    <row r="134" spans="1:51" ht="20.25" customHeight="1" thickTop="1">
      <c r="A134" s="1739" t="str">
        <f>A14</f>
        <v>OTHER COSTS</v>
      </c>
      <c r="B134" s="1740"/>
      <c r="C134" s="1740"/>
      <c r="D134" s="1740"/>
      <c r="E134" s="1740"/>
      <c r="F134" s="1740"/>
      <c r="G134" s="1736" t="s">
        <v>84</v>
      </c>
      <c r="H134" s="1737"/>
      <c r="I134" s="1737"/>
      <c r="J134" s="1737"/>
      <c r="K134" s="1737"/>
      <c r="L134" s="1737"/>
      <c r="M134" s="1737"/>
      <c r="N134" s="1737"/>
      <c r="O134" s="1737"/>
      <c r="P134" s="1737"/>
      <c r="Q134" s="1737"/>
      <c r="R134" s="1737"/>
      <c r="S134" s="1737"/>
      <c r="T134" s="1737"/>
      <c r="U134" s="947"/>
      <c r="V134" s="1723" t="s">
        <v>155</v>
      </c>
      <c r="W134" s="1724"/>
      <c r="X134" s="1724"/>
      <c r="Y134" s="1724"/>
      <c r="Z134" s="1724"/>
      <c r="AA134" s="1724"/>
      <c r="AB134" s="1724"/>
      <c r="AC134" s="1724"/>
      <c r="AD134" s="1724"/>
      <c r="AE134" s="1724"/>
      <c r="AF134" s="1724"/>
      <c r="AG134" s="1724"/>
      <c r="AH134" s="1724"/>
      <c r="AI134" s="1725"/>
      <c r="AL134" s="1738"/>
      <c r="AM134" s="1738"/>
      <c r="AN134" s="1738"/>
      <c r="AO134" s="475"/>
      <c r="AP134" s="1084"/>
      <c r="AQ134" s="1084"/>
      <c r="AR134" s="1084"/>
      <c r="AY134" s="1104"/>
    </row>
    <row r="135" spans="1:51" ht="15.6" customHeight="1" thickBot="1">
      <c r="A135" s="1584"/>
      <c r="B135" s="1586"/>
      <c r="C135" s="1586"/>
      <c r="D135" s="1586"/>
      <c r="E135" s="1586"/>
      <c r="F135" s="1586"/>
      <c r="G135" s="1226" t="str">
        <f>'Fund Rec'!G141</f>
        <v/>
      </c>
      <c r="H135" s="1227">
        <f>'Fund Rec'!H141</f>
        <v>0</v>
      </c>
      <c r="I135" s="1228" t="str">
        <f>'Fund Rec'!I141</f>
        <v/>
      </c>
      <c r="J135" s="1227">
        <f>'Fund Rec'!J141</f>
        <v>0</v>
      </c>
      <c r="K135" s="1228" t="str">
        <f>'Fund Rec'!K141</f>
        <v/>
      </c>
      <c r="L135" s="1227">
        <f>'Fund Rec'!L141</f>
        <v>0</v>
      </c>
      <c r="M135" s="1228" t="str">
        <f>'Fund Rec'!M141</f>
        <v/>
      </c>
      <c r="N135" s="1227">
        <f>'Fund Rec'!N141</f>
        <v>0</v>
      </c>
      <c r="O135" s="1229" t="str">
        <f>'Fund Rec'!O141</f>
        <v/>
      </c>
      <c r="P135" s="697">
        <f>'Fund Rec'!P141</f>
        <v>0</v>
      </c>
      <c r="Q135" s="1229" t="str">
        <f>'Fund Rec'!Q141</f>
        <v/>
      </c>
      <c r="R135" s="1230">
        <f>'Fund Rec'!R141</f>
        <v>0</v>
      </c>
      <c r="S135" s="1229" t="str">
        <f>'Fund Rec'!S141</f>
        <v/>
      </c>
      <c r="T135" s="697">
        <f>'Fund Rec'!T141</f>
        <v>0</v>
      </c>
      <c r="U135" s="408"/>
      <c r="V135" s="1732" t="str">
        <f>$G$5</f>
        <v>RPPC, 53110</v>
      </c>
      <c r="W135" s="1716" t="s">
        <v>154</v>
      </c>
      <c r="X135" s="1716" t="str">
        <f>$I$5</f>
        <v>RPPC , 53129</v>
      </c>
      <c r="Y135" s="1716"/>
      <c r="Z135" s="1716" t="str">
        <f>$K$5</f>
        <v/>
      </c>
      <c r="AA135" s="1716"/>
      <c r="AB135" s="1716" t="str">
        <f>$M$5</f>
        <v/>
      </c>
      <c r="AC135" s="1716"/>
      <c r="AD135" s="1716" t="str">
        <f>$O$5</f>
        <v/>
      </c>
      <c r="AE135" s="1716"/>
      <c r="AF135" s="1716" t="str">
        <f>$Q$5</f>
        <v/>
      </c>
      <c r="AG135" s="1716"/>
      <c r="AH135" s="1716" t="str">
        <f>$S$5</f>
        <v/>
      </c>
      <c r="AI135" s="1718"/>
      <c r="AL135" s="2"/>
      <c r="AM135" s="2"/>
      <c r="AN135" s="2"/>
      <c r="AO135" s="2"/>
      <c r="AP135" s="2"/>
      <c r="AQ135" s="2"/>
      <c r="AR135" s="2"/>
      <c r="AY135" s="1104"/>
    </row>
    <row r="136" spans="1:51" ht="25.5" customHeight="1" thickTop="1" thickBot="1">
      <c r="A136" s="131"/>
      <c r="B136" s="159"/>
      <c r="C136" s="159"/>
      <c r="D136" s="18"/>
      <c r="E136" s="130" t="str">
        <f>'ORIGINAL BUDGET'!E136</f>
        <v>TOTAL OTHER COSTS</v>
      </c>
      <c r="F136" s="809">
        <f>SUM(F137:F151)</f>
        <v>0</v>
      </c>
      <c r="G136" s="614"/>
      <c r="H136" s="615">
        <f>SUM(H137:H151)</f>
        <v>0</v>
      </c>
      <c r="I136" s="607"/>
      <c r="J136" s="605">
        <f>SUM(J137:J151)</f>
        <v>0</v>
      </c>
      <c r="K136" s="607"/>
      <c r="L136" s="596">
        <f>SUM(L137:L151)</f>
        <v>0</v>
      </c>
      <c r="M136" s="695"/>
      <c r="N136" s="596">
        <f>SUM(N137:N151)</f>
        <v>0</v>
      </c>
      <c r="O136" s="607"/>
      <c r="P136" s="596">
        <f>SUM(P137:P151)</f>
        <v>0</v>
      </c>
      <c r="Q136" s="607"/>
      <c r="R136" s="596">
        <f>SUM(R137:R151)</f>
        <v>0</v>
      </c>
      <c r="S136" s="695"/>
      <c r="T136" s="596">
        <f>SUM(T137:T151)</f>
        <v>0</v>
      </c>
      <c r="U136" s="409"/>
      <c r="V136" s="1733"/>
      <c r="W136" s="1717"/>
      <c r="X136" s="1717"/>
      <c r="Y136" s="1717"/>
      <c r="Z136" s="1717"/>
      <c r="AA136" s="1717"/>
      <c r="AB136" s="1717"/>
      <c r="AC136" s="1717"/>
      <c r="AD136" s="1717"/>
      <c r="AE136" s="1717"/>
      <c r="AF136" s="1717"/>
      <c r="AG136" s="1717"/>
      <c r="AH136" s="1717"/>
      <c r="AI136" s="1719"/>
      <c r="AL136" s="221"/>
      <c r="AM136" s="221"/>
      <c r="AN136" s="222"/>
      <c r="AO136" s="222"/>
      <c r="AP136" s="222"/>
      <c r="AQ136" s="222"/>
      <c r="AR136" s="222"/>
      <c r="AY136" s="1104"/>
    </row>
    <row r="137" spans="1:51" ht="23.25" customHeight="1" thickTop="1">
      <c r="A137" s="122">
        <v>1</v>
      </c>
      <c r="B137" s="1726">
        <f>IF($L$2="","",IF($L$2="ORIGINAL",'ORIGINAL BUDGET'!$B137,IF($L$2="BR1",'BR1'!$B137,IF($L$2="BR2",'BR2'!$B137,IF($L$2="BR3",'BR3'!$B137)))))</f>
        <v>0</v>
      </c>
      <c r="C137" s="1727">
        <f>IF($L$2="","",IF($L$2="ORIGINAL",'ORIGINAL BUDGET'!$B137,IF($L$2="BR1",'BR1'!$B137,IF($L$2="BR2",'BR2'!$B137,IF($L$2="BR3",'BR3'!$B137)))))</f>
        <v>0</v>
      </c>
      <c r="D137" s="1727">
        <f>IF($L$2="","",IF($L$2="ORIGINAL",'ORIGINAL BUDGET'!$B137,IF($L$2="BR1",'BR1'!$B137,IF($L$2="BR2",'BR2'!$B137,IF($L$2="BR3",'BR3'!$B137)))))</f>
        <v>0</v>
      </c>
      <c r="E137" s="1728">
        <f>IF($L$2="","",IF($L$2="ORIGINAL",'ORIGINAL BUDGET'!$B137,IF($L$2="BR1",'BR1'!$B137,IF($L$2="BR2",'BR2'!$B137,IF($L$2="BR3",'BR3'!$B137)))))</f>
        <v>0</v>
      </c>
      <c r="F137" s="610"/>
      <c r="G137" s="847" t="str">
        <f t="shared" ref="G137:G151" si="54">IF(AND(F137&lt;&gt;0, 1-I137-K137-Q137-S137-M137-O137),1-I137-K137-Q137-S137-M137-O137,"")</f>
        <v/>
      </c>
      <c r="H137" s="810">
        <f t="shared" ref="H137:H151" si="55">IF(AND(G137*F137&lt;0.0001,G137*F137&gt;0),"",G137*F137)</f>
        <v>0</v>
      </c>
      <c r="I137" s="840"/>
      <c r="J137" s="810">
        <f>I137*F137</f>
        <v>0</v>
      </c>
      <c r="K137" s="842"/>
      <c r="L137" s="810">
        <f>K137*F137</f>
        <v>0</v>
      </c>
      <c r="M137" s="842"/>
      <c r="N137" s="810">
        <f>M137*F137</f>
        <v>0</v>
      </c>
      <c r="O137" s="842"/>
      <c r="P137" s="810">
        <f>O137*F137</f>
        <v>0</v>
      </c>
      <c r="Q137" s="842"/>
      <c r="R137" s="810">
        <f t="shared" ref="R137:R151" si="56">Q137*F137</f>
        <v>0</v>
      </c>
      <c r="S137" s="842"/>
      <c r="T137" s="810">
        <f t="shared" ref="T137:T151" si="57">S137*F137</f>
        <v>0</v>
      </c>
      <c r="U137" s="410"/>
      <c r="V137" s="492" t="str">
        <f>IF(AND('BR3'!$K$2="ACTIVE",'BR3'!H137&gt;0),"Yes",IF(AND('BR2'!$K$2="ACTIVE",'BR2'!H137&gt;0),"Yes",IF(AND('BR1'!$K$2="ACTIVE",'BR1'!H137&gt;0),"Yes",IF(AND('ORIGINAL BUDGET'!$K$2="ACTIVE",'ORIGINAL BUDGET'!H137&gt;0),"Yes",""))))</f>
        <v/>
      </c>
      <c r="W137" s="325" t="str">
        <f t="shared" ref="W137:W151" si="58">IF(AND(G137&gt;0,V137=""),1,"")</f>
        <v/>
      </c>
      <c r="X137" s="325" t="str">
        <f>IF(AND('BR3'!$K$2="ACTIVE",'BR3'!J137&gt;0),"Yes",IF(AND('BR2'!$K$2="ACTIVE",'BR2'!J137&gt;0),"Yes",IF(AND('BR1'!$K$2="ACTIVE",'BR1'!J137&gt;0),"Yes",IF(AND('ORIGINAL BUDGET'!$K$2="ACTIVE",'ORIGINAL BUDGET'!J137&gt;0),"Yes",""))))</f>
        <v/>
      </c>
      <c r="Y137" s="325"/>
      <c r="Z137" s="325" t="str">
        <f>IF(AND('BR3'!$K$2="ACTIVE",'BR3'!L137&gt;0),"Yes",IF(AND('BR2'!$K$2="ACTIVE",'BR2'!L137&gt;0),"Yes",IF(AND('BR1'!$K$2="ACTIVE",'BR1'!L137&gt;0),"Yes",IF(AND('ORIGINAL BUDGET'!$K$2="ACTIVE",'ORIGINAL BUDGET'!L137&gt;0),"Yes",""))))</f>
        <v/>
      </c>
      <c r="AA137" s="325"/>
      <c r="AB137" s="325" t="str">
        <f>IF(AND('BR3'!$K$2="ACTIVE",'BR3'!N137&gt;0),"Yes",IF(AND('BR2'!$K$2="ACTIVE",'BR2'!N137&gt;0),"Yes",IF(AND('BR1'!$K$2="ACTIVE",'BR1'!N137&gt;0),"Yes",IF(AND('ORIGINAL BUDGET'!$K$2="ACTIVE",'ORIGINAL BUDGET'!N137&gt;0),"Yes",""))))</f>
        <v/>
      </c>
      <c r="AC137" s="325"/>
      <c r="AD137" s="325" t="str">
        <f>IF(AND('BR3'!$K$2="ACTIVE",'BR3'!P137&gt;0),"Yes",IF(AND('BR2'!$K$2="ACTIVE",'BR2'!P137&gt;0),"Yes",IF(AND('BR1'!$K$2="ACTIVE",'BR1'!P137&gt;0),"Yes",IF(AND('ORIGINAL BUDGET'!$K$2="ACTIVE",'ORIGINAL BUDGET'!P137&gt;0),"Yes",""))))</f>
        <v/>
      </c>
      <c r="AE137" s="325"/>
      <c r="AF137" s="325" t="str">
        <f>IF(AND('BR3'!$K$2="ACTIVE",'BR3'!R137&gt;0),"Yes",IF(AND('BR2'!$K$2="ACTIVE",'BR2'!R137&gt;0),"Yes",IF(AND('BR1'!$K$2="ACTIVE",'BR1'!R137&gt;0),"Yes",IF(AND('ORIGINAL BUDGET'!$K$2="ACTIVE",'ORIGINAL BUDGET'!R137&gt;0),"Yes",""))))</f>
        <v/>
      </c>
      <c r="AG137" s="325"/>
      <c r="AH137" s="493" t="str">
        <f>IF(AND('BR3'!$K$2="ACTIVE",'BR3'!T137&gt;0),"Yes",IF(AND('BR2'!$K$2="ACTIVE",'BR2'!T137&gt;0),"Yes",IF(AND('BR1'!$K$2="ACTIVE",'BR1'!T137&gt;0),"Yes",IF(AND('ORIGINAL BUDGET'!$K$2="ACTIVE",'ORIGINAL BUDGET'!T137&gt;0),"Yes",""))))</f>
        <v/>
      </c>
      <c r="AI137" s="500"/>
      <c r="AL137" s="221"/>
      <c r="AM137" s="221"/>
      <c r="AN137" s="221"/>
      <c r="AO137" s="221"/>
      <c r="AP137" s="221"/>
      <c r="AQ137" s="221"/>
      <c r="AR137" s="57"/>
      <c r="AY137" s="1104"/>
    </row>
    <row r="138" spans="1:51" ht="23.25" customHeight="1">
      <c r="A138" s="122">
        <v>2</v>
      </c>
      <c r="B138" s="1726">
        <f>IF($L$2="","",IF($L$2="ORIGINAL",'ORIGINAL BUDGET'!$B138,IF($L$2="BR1",'BR1'!$B138,IF($L$2="BR2",'BR2'!$B138,IF($L$2="BR3",'BR3'!$B138)))))</f>
        <v>0</v>
      </c>
      <c r="C138" s="1727">
        <f>IF($L$2="","",IF($L$2="ORIGINAL",'ORIGINAL BUDGET'!$B138,IF($L$2="BR1",'BR1'!$B138,IF($L$2="BR2",'BR2'!$B138,IF($L$2="BR3",'BR3'!$B138)))))</f>
        <v>0</v>
      </c>
      <c r="D138" s="1727">
        <f>IF($L$2="","",IF($L$2="ORIGINAL",'ORIGINAL BUDGET'!$B138,IF($L$2="BR1",'BR1'!$B138,IF($L$2="BR2",'BR2'!$B138,IF($L$2="BR3",'BR3'!$B138)))))</f>
        <v>0</v>
      </c>
      <c r="E138" s="1728">
        <f>IF($L$2="","",IF($L$2="ORIGINAL",'ORIGINAL BUDGET'!$B138,IF($L$2="BR1",'BR1'!$B138,IF($L$2="BR2",'BR2'!$B138,IF($L$2="BR3",'BR3'!$B138)))))</f>
        <v>0</v>
      </c>
      <c r="F138" s="617"/>
      <c r="G138" s="847" t="str">
        <f t="shared" si="54"/>
        <v/>
      </c>
      <c r="H138" s="810">
        <f t="shared" si="55"/>
        <v>0</v>
      </c>
      <c r="I138" s="840"/>
      <c r="J138" s="810">
        <f t="shared" ref="J138:J151" si="59">I138*F138</f>
        <v>0</v>
      </c>
      <c r="K138" s="842"/>
      <c r="L138" s="810">
        <f t="shared" ref="L138:L151" si="60">K138*F138</f>
        <v>0</v>
      </c>
      <c r="M138" s="842"/>
      <c r="N138" s="810">
        <f t="shared" ref="N138:N151" si="61">M138*F138</f>
        <v>0</v>
      </c>
      <c r="O138" s="842"/>
      <c r="P138" s="810">
        <f t="shared" ref="P138:P151" si="62">O138*F138</f>
        <v>0</v>
      </c>
      <c r="Q138" s="842"/>
      <c r="R138" s="810">
        <f t="shared" si="56"/>
        <v>0</v>
      </c>
      <c r="S138" s="842"/>
      <c r="T138" s="810">
        <f t="shared" si="57"/>
        <v>0</v>
      </c>
      <c r="U138" s="410"/>
      <c r="V138" s="492" t="str">
        <f>IF(AND('BR3'!$K$2="ACTIVE",'BR3'!H138&gt;0),"Yes",IF(AND('BR2'!$K$2="ACTIVE",'BR2'!H138&gt;0),"Yes",IF(AND('BR1'!$K$2="ACTIVE",'BR1'!H138&gt;0),"Yes",IF(AND('ORIGINAL BUDGET'!$K$2="ACTIVE",'ORIGINAL BUDGET'!H138&gt;0),"Yes",""))))</f>
        <v/>
      </c>
      <c r="W138" s="325" t="str">
        <f t="shared" si="58"/>
        <v/>
      </c>
      <c r="X138" s="325" t="str">
        <f>IF(AND('BR3'!$K$2="ACTIVE",'BR3'!J138&gt;0),"Yes",IF(AND('BR2'!$K$2="ACTIVE",'BR2'!J138&gt;0),"Yes",IF(AND('BR1'!$K$2="ACTIVE",'BR1'!J138&gt;0),"Yes",IF(AND('ORIGINAL BUDGET'!$K$2="ACTIVE",'ORIGINAL BUDGET'!J138&gt;0),"Yes",""))))</f>
        <v/>
      </c>
      <c r="Y138" s="325"/>
      <c r="Z138" s="325" t="str">
        <f>IF(AND('BR3'!$K$2="ACTIVE",'BR3'!L138&gt;0),"Yes",IF(AND('BR2'!$K$2="ACTIVE",'BR2'!L138&gt;0),"Yes",IF(AND('BR1'!$K$2="ACTIVE",'BR1'!L138&gt;0),"Yes",IF(AND('ORIGINAL BUDGET'!$K$2="ACTIVE",'ORIGINAL BUDGET'!L138&gt;0),"Yes",""))))</f>
        <v/>
      </c>
      <c r="AA138" s="325"/>
      <c r="AB138" s="325" t="str">
        <f>IF(AND('BR3'!$K$2="ACTIVE",'BR3'!N138&gt;0),"Yes",IF(AND('BR2'!$K$2="ACTIVE",'BR2'!N138&gt;0),"Yes",IF(AND('BR1'!$K$2="ACTIVE",'BR1'!N138&gt;0),"Yes",IF(AND('ORIGINAL BUDGET'!$K$2="ACTIVE",'ORIGINAL BUDGET'!N138&gt;0),"Yes",""))))</f>
        <v/>
      </c>
      <c r="AC138" s="325"/>
      <c r="AD138" s="325" t="str">
        <f>IF(AND('BR3'!$K$2="ACTIVE",'BR3'!P138&gt;0),"Yes",IF(AND('BR2'!$K$2="ACTIVE",'BR2'!P138&gt;0),"Yes",IF(AND('BR1'!$K$2="ACTIVE",'BR1'!P138&gt;0),"Yes",IF(AND('ORIGINAL BUDGET'!$K$2="ACTIVE",'ORIGINAL BUDGET'!P138&gt;0),"Yes",""))))</f>
        <v/>
      </c>
      <c r="AE138" s="325"/>
      <c r="AF138" s="325" t="str">
        <f>IF(AND('BR3'!$K$2="ACTIVE",'BR3'!R138&gt;0),"Yes",IF(AND('BR2'!$K$2="ACTIVE",'BR2'!R138&gt;0),"Yes",IF(AND('BR1'!$K$2="ACTIVE",'BR1'!R138&gt;0),"Yes",IF(AND('ORIGINAL BUDGET'!$K$2="ACTIVE",'ORIGINAL BUDGET'!R138&gt;0),"Yes",""))))</f>
        <v/>
      </c>
      <c r="AG138" s="325"/>
      <c r="AH138" s="493" t="str">
        <f>IF(AND('BR3'!$K$2="ACTIVE",'BR3'!T138&gt;0),"Yes",IF(AND('BR2'!$K$2="ACTIVE",'BR2'!T138&gt;0),"Yes",IF(AND('BR1'!$K$2="ACTIVE",'BR1'!T138&gt;0),"Yes",IF(AND('ORIGINAL BUDGET'!$K$2="ACTIVE",'ORIGINAL BUDGET'!T138&gt;0),"Yes",""))))</f>
        <v/>
      </c>
      <c r="AI138" s="500"/>
      <c r="AL138" s="221"/>
      <c r="AM138" s="221"/>
      <c r="AN138" s="221"/>
      <c r="AO138" s="221"/>
      <c r="AP138" s="221"/>
      <c r="AQ138" s="221"/>
      <c r="AR138" s="57"/>
      <c r="AY138" s="1104"/>
    </row>
    <row r="139" spans="1:51" ht="23.25" customHeight="1">
      <c r="A139" s="122">
        <v>3</v>
      </c>
      <c r="B139" s="1726">
        <f>IF($L$2="","",IF($L$2="ORIGINAL",'ORIGINAL BUDGET'!$B139,IF($L$2="BR1",'BR1'!$B139,IF($L$2="BR2",'BR2'!$B139,IF($L$2="BR3",'BR3'!$B139)))))</f>
        <v>0</v>
      </c>
      <c r="C139" s="1727">
        <f>IF($L$2="","",IF($L$2="ORIGINAL",'ORIGINAL BUDGET'!$B139,IF($L$2="BR1",'BR1'!$B139,IF($L$2="BR2",'BR2'!$B139,IF($L$2="BR3",'BR3'!$B139)))))</f>
        <v>0</v>
      </c>
      <c r="D139" s="1727">
        <f>IF($L$2="","",IF($L$2="ORIGINAL",'ORIGINAL BUDGET'!$B139,IF($L$2="BR1",'BR1'!$B139,IF($L$2="BR2",'BR2'!$B139,IF($L$2="BR3",'BR3'!$B139)))))</f>
        <v>0</v>
      </c>
      <c r="E139" s="1728">
        <f>IF($L$2="","",IF($L$2="ORIGINAL",'ORIGINAL BUDGET'!$B139,IF($L$2="BR1",'BR1'!$B139,IF($L$2="BR2",'BR2'!$B139,IF($L$2="BR3",'BR3'!$B139)))))</f>
        <v>0</v>
      </c>
      <c r="F139" s="617"/>
      <c r="G139" s="847" t="str">
        <f t="shared" si="54"/>
        <v/>
      </c>
      <c r="H139" s="810">
        <f t="shared" si="55"/>
        <v>0</v>
      </c>
      <c r="I139" s="840"/>
      <c r="J139" s="810">
        <f t="shared" si="59"/>
        <v>0</v>
      </c>
      <c r="K139" s="842"/>
      <c r="L139" s="810">
        <f t="shared" si="60"/>
        <v>0</v>
      </c>
      <c r="M139" s="842"/>
      <c r="N139" s="810">
        <f t="shared" si="61"/>
        <v>0</v>
      </c>
      <c r="O139" s="842"/>
      <c r="P139" s="810">
        <f t="shared" si="62"/>
        <v>0</v>
      </c>
      <c r="Q139" s="842"/>
      <c r="R139" s="810">
        <f t="shared" si="56"/>
        <v>0</v>
      </c>
      <c r="S139" s="842"/>
      <c r="T139" s="810">
        <f t="shared" si="57"/>
        <v>0</v>
      </c>
      <c r="U139" s="410"/>
      <c r="V139" s="492" t="str">
        <f>IF(AND('BR3'!$K$2="ACTIVE",'BR3'!H139&gt;0),"Yes",IF(AND('BR2'!$K$2="ACTIVE",'BR2'!H139&gt;0),"Yes",IF(AND('BR1'!$K$2="ACTIVE",'BR1'!H139&gt;0),"Yes",IF(AND('ORIGINAL BUDGET'!$K$2="ACTIVE",'ORIGINAL BUDGET'!H139&gt;0),"Yes",""))))</f>
        <v/>
      </c>
      <c r="W139" s="325" t="str">
        <f t="shared" si="58"/>
        <v/>
      </c>
      <c r="X139" s="325" t="str">
        <f>IF(AND('BR3'!$K$2="ACTIVE",'BR3'!J139&gt;0),"Yes",IF(AND('BR2'!$K$2="ACTIVE",'BR2'!J139&gt;0),"Yes",IF(AND('BR1'!$K$2="ACTIVE",'BR1'!J139&gt;0),"Yes",IF(AND('ORIGINAL BUDGET'!$K$2="ACTIVE",'ORIGINAL BUDGET'!J139&gt;0),"Yes",""))))</f>
        <v/>
      </c>
      <c r="Y139" s="325"/>
      <c r="Z139" s="325" t="str">
        <f>IF(AND('BR3'!$K$2="ACTIVE",'BR3'!L139&gt;0),"Yes",IF(AND('BR2'!$K$2="ACTIVE",'BR2'!L139&gt;0),"Yes",IF(AND('BR1'!$K$2="ACTIVE",'BR1'!L139&gt;0),"Yes",IF(AND('ORIGINAL BUDGET'!$K$2="ACTIVE",'ORIGINAL BUDGET'!L139&gt;0),"Yes",""))))</f>
        <v/>
      </c>
      <c r="AA139" s="325"/>
      <c r="AB139" s="325" t="str">
        <f>IF(AND('BR3'!$K$2="ACTIVE",'BR3'!N139&gt;0),"Yes",IF(AND('BR2'!$K$2="ACTIVE",'BR2'!N139&gt;0),"Yes",IF(AND('BR1'!$K$2="ACTIVE",'BR1'!N139&gt;0),"Yes",IF(AND('ORIGINAL BUDGET'!$K$2="ACTIVE",'ORIGINAL BUDGET'!N139&gt;0),"Yes",""))))</f>
        <v/>
      </c>
      <c r="AC139" s="325"/>
      <c r="AD139" s="325" t="str">
        <f>IF(AND('BR3'!$K$2="ACTIVE",'BR3'!P139&gt;0),"Yes",IF(AND('BR2'!$K$2="ACTIVE",'BR2'!P139&gt;0),"Yes",IF(AND('BR1'!$K$2="ACTIVE",'BR1'!P139&gt;0),"Yes",IF(AND('ORIGINAL BUDGET'!$K$2="ACTIVE",'ORIGINAL BUDGET'!P139&gt;0),"Yes",""))))</f>
        <v/>
      </c>
      <c r="AE139" s="325"/>
      <c r="AF139" s="325" t="str">
        <f>IF(AND('BR3'!$K$2="ACTIVE",'BR3'!R139&gt;0),"Yes",IF(AND('BR2'!$K$2="ACTIVE",'BR2'!R139&gt;0),"Yes",IF(AND('BR1'!$K$2="ACTIVE",'BR1'!R139&gt;0),"Yes",IF(AND('ORIGINAL BUDGET'!$K$2="ACTIVE",'ORIGINAL BUDGET'!R139&gt;0),"Yes",""))))</f>
        <v/>
      </c>
      <c r="AG139" s="325"/>
      <c r="AH139" s="493" t="str">
        <f>IF(AND('BR3'!$K$2="ACTIVE",'BR3'!T139&gt;0),"Yes",IF(AND('BR2'!$K$2="ACTIVE",'BR2'!T139&gt;0),"Yes",IF(AND('BR1'!$K$2="ACTIVE",'BR1'!T139&gt;0),"Yes",IF(AND('ORIGINAL BUDGET'!$K$2="ACTIVE",'ORIGINAL BUDGET'!T139&gt;0),"Yes",""))))</f>
        <v/>
      </c>
      <c r="AI139" s="500"/>
      <c r="AK139" s="221"/>
      <c r="AL139" s="221"/>
      <c r="AM139" s="221"/>
      <c r="AN139" s="221"/>
      <c r="AO139" s="221"/>
      <c r="AP139" s="221"/>
      <c r="AQ139" s="221"/>
      <c r="AR139" s="57"/>
      <c r="AU139" s="2"/>
      <c r="AV139" s="2"/>
      <c r="AW139" s="2"/>
      <c r="AX139" s="2"/>
      <c r="AY139" s="1104"/>
    </row>
    <row r="140" spans="1:51" ht="23.25" customHeight="1">
      <c r="A140" s="122">
        <v>4</v>
      </c>
      <c r="B140" s="1726">
        <f>IF($L$2="","",IF($L$2="ORIGINAL",'ORIGINAL BUDGET'!$B140,IF($L$2="BR1",'BR1'!$B140,IF($L$2="BR2",'BR2'!$B140,IF($L$2="BR3",'BR3'!$B140)))))</f>
        <v>0</v>
      </c>
      <c r="C140" s="1727">
        <f>IF($L$2="","",IF($L$2="ORIGINAL",'ORIGINAL BUDGET'!$B140,IF($L$2="BR1",'BR1'!$B140,IF($L$2="BR2",'BR2'!$B140,IF($L$2="BR3",'BR3'!$B140)))))</f>
        <v>0</v>
      </c>
      <c r="D140" s="1727">
        <f>IF($L$2="","",IF($L$2="ORIGINAL",'ORIGINAL BUDGET'!$B140,IF($L$2="BR1",'BR1'!$B140,IF($L$2="BR2",'BR2'!$B140,IF($L$2="BR3",'BR3'!$B140)))))</f>
        <v>0</v>
      </c>
      <c r="E140" s="1728">
        <f>IF($L$2="","",IF($L$2="ORIGINAL",'ORIGINAL BUDGET'!$B140,IF($L$2="BR1",'BR1'!$B140,IF($L$2="BR2",'BR2'!$B140,IF($L$2="BR3",'BR3'!$B140)))))</f>
        <v>0</v>
      </c>
      <c r="F140" s="617"/>
      <c r="G140" s="847" t="str">
        <f t="shared" si="54"/>
        <v/>
      </c>
      <c r="H140" s="810">
        <f t="shared" si="55"/>
        <v>0</v>
      </c>
      <c r="I140" s="840"/>
      <c r="J140" s="810">
        <f t="shared" si="59"/>
        <v>0</v>
      </c>
      <c r="K140" s="842"/>
      <c r="L140" s="810">
        <f t="shared" si="60"/>
        <v>0</v>
      </c>
      <c r="M140" s="842"/>
      <c r="N140" s="810">
        <f t="shared" si="61"/>
        <v>0</v>
      </c>
      <c r="O140" s="842"/>
      <c r="P140" s="810">
        <f t="shared" si="62"/>
        <v>0</v>
      </c>
      <c r="Q140" s="842"/>
      <c r="R140" s="810">
        <f t="shared" si="56"/>
        <v>0</v>
      </c>
      <c r="S140" s="842"/>
      <c r="T140" s="810">
        <f t="shared" si="57"/>
        <v>0</v>
      </c>
      <c r="U140" s="410"/>
      <c r="V140" s="492" t="str">
        <f>IF(AND('BR3'!$K$2="ACTIVE",'BR3'!H140&gt;0),"Yes",IF(AND('BR2'!$K$2="ACTIVE",'BR2'!H140&gt;0),"Yes",IF(AND('BR1'!$K$2="ACTIVE",'BR1'!H140&gt;0),"Yes",IF(AND('ORIGINAL BUDGET'!$K$2="ACTIVE",'ORIGINAL BUDGET'!H140&gt;0),"Yes",""))))</f>
        <v/>
      </c>
      <c r="W140" s="325" t="str">
        <f t="shared" si="58"/>
        <v/>
      </c>
      <c r="X140" s="325" t="str">
        <f>IF(AND('BR3'!$K$2="ACTIVE",'BR3'!J140&gt;0),"Yes",IF(AND('BR2'!$K$2="ACTIVE",'BR2'!J140&gt;0),"Yes",IF(AND('BR1'!$K$2="ACTIVE",'BR1'!J140&gt;0),"Yes",IF(AND('ORIGINAL BUDGET'!$K$2="ACTIVE",'ORIGINAL BUDGET'!J140&gt;0),"Yes",""))))</f>
        <v/>
      </c>
      <c r="Y140" s="325"/>
      <c r="Z140" s="325" t="str">
        <f>IF(AND('BR3'!$K$2="ACTIVE",'BR3'!L140&gt;0),"Yes",IF(AND('BR2'!$K$2="ACTIVE",'BR2'!L140&gt;0),"Yes",IF(AND('BR1'!$K$2="ACTIVE",'BR1'!L140&gt;0),"Yes",IF(AND('ORIGINAL BUDGET'!$K$2="ACTIVE",'ORIGINAL BUDGET'!L140&gt;0),"Yes",""))))</f>
        <v/>
      </c>
      <c r="AA140" s="325"/>
      <c r="AB140" s="325" t="str">
        <f>IF(AND('BR3'!$K$2="ACTIVE",'BR3'!N140&gt;0),"Yes",IF(AND('BR2'!$K$2="ACTIVE",'BR2'!N140&gt;0),"Yes",IF(AND('BR1'!$K$2="ACTIVE",'BR1'!N140&gt;0),"Yes",IF(AND('ORIGINAL BUDGET'!$K$2="ACTIVE",'ORIGINAL BUDGET'!N140&gt;0),"Yes",""))))</f>
        <v/>
      </c>
      <c r="AC140" s="325"/>
      <c r="AD140" s="325" t="str">
        <f>IF(AND('BR3'!$K$2="ACTIVE",'BR3'!P140&gt;0),"Yes",IF(AND('BR2'!$K$2="ACTIVE",'BR2'!P140&gt;0),"Yes",IF(AND('BR1'!$K$2="ACTIVE",'BR1'!P140&gt;0),"Yes",IF(AND('ORIGINAL BUDGET'!$K$2="ACTIVE",'ORIGINAL BUDGET'!P140&gt;0),"Yes",""))))</f>
        <v/>
      </c>
      <c r="AE140" s="325"/>
      <c r="AF140" s="325" t="str">
        <f>IF(AND('BR3'!$K$2="ACTIVE",'BR3'!R140&gt;0),"Yes",IF(AND('BR2'!$K$2="ACTIVE",'BR2'!R140&gt;0),"Yes",IF(AND('BR1'!$K$2="ACTIVE",'BR1'!R140&gt;0),"Yes",IF(AND('ORIGINAL BUDGET'!$K$2="ACTIVE",'ORIGINAL BUDGET'!R140&gt;0),"Yes",""))))</f>
        <v/>
      </c>
      <c r="AG140" s="325"/>
      <c r="AH140" s="493" t="str">
        <f>IF(AND('BR3'!$K$2="ACTIVE",'BR3'!T140&gt;0),"Yes",IF(AND('BR2'!$K$2="ACTIVE",'BR2'!T140&gt;0),"Yes",IF(AND('BR1'!$K$2="ACTIVE",'BR1'!T140&gt;0),"Yes",IF(AND('ORIGINAL BUDGET'!$K$2="ACTIVE",'ORIGINAL BUDGET'!T140&gt;0),"Yes",""))))</f>
        <v/>
      </c>
      <c r="AI140" s="500"/>
      <c r="AK140" s="221"/>
      <c r="AL140" s="221"/>
      <c r="AM140" s="221"/>
      <c r="AN140" s="221"/>
      <c r="AO140" s="221"/>
      <c r="AP140" s="221"/>
      <c r="AQ140" s="221"/>
      <c r="AR140" s="57"/>
      <c r="AU140" s="2"/>
      <c r="AV140" s="2"/>
      <c r="AW140" s="2"/>
      <c r="AX140" s="2"/>
      <c r="AY140" s="1104"/>
    </row>
    <row r="141" spans="1:51" ht="23.25" customHeight="1" thickBot="1">
      <c r="A141" s="122">
        <v>5</v>
      </c>
      <c r="B141" s="1726">
        <f>IF($L$2="","",IF($L$2="ORIGINAL",'ORIGINAL BUDGET'!$B141,IF($L$2="BR1",'BR1'!$B141,IF($L$2="BR2",'BR2'!$B141,IF($L$2="BR3",'BR3'!$B141)))))</f>
        <v>0</v>
      </c>
      <c r="C141" s="1727">
        <f>IF($L$2="","",IF($L$2="ORIGINAL",'ORIGINAL BUDGET'!$B141,IF($L$2="BR1",'BR1'!$B141,IF($L$2="BR2",'BR2'!$B141,IF($L$2="BR3",'BR3'!$B141)))))</f>
        <v>0</v>
      </c>
      <c r="D141" s="1727">
        <f>IF($L$2="","",IF($L$2="ORIGINAL",'ORIGINAL BUDGET'!$B141,IF($L$2="BR1",'BR1'!$B141,IF($L$2="BR2",'BR2'!$B141,IF($L$2="BR3",'BR3'!$B141)))))</f>
        <v>0</v>
      </c>
      <c r="E141" s="1728">
        <f>IF($L$2="","",IF($L$2="ORIGINAL",'ORIGINAL BUDGET'!$B141,IF($L$2="BR1",'BR1'!$B141,IF($L$2="BR2",'BR2'!$B141,IF($L$2="BR3",'BR3'!$B141)))))</f>
        <v>0</v>
      </c>
      <c r="F141" s="617"/>
      <c r="G141" s="847" t="str">
        <f t="shared" si="54"/>
        <v/>
      </c>
      <c r="H141" s="810">
        <f t="shared" si="55"/>
        <v>0</v>
      </c>
      <c r="I141" s="840"/>
      <c r="J141" s="810">
        <f t="shared" si="59"/>
        <v>0</v>
      </c>
      <c r="K141" s="842"/>
      <c r="L141" s="810">
        <f t="shared" si="60"/>
        <v>0</v>
      </c>
      <c r="M141" s="842"/>
      <c r="N141" s="810">
        <f t="shared" si="61"/>
        <v>0</v>
      </c>
      <c r="O141" s="842"/>
      <c r="P141" s="810">
        <f t="shared" si="62"/>
        <v>0</v>
      </c>
      <c r="Q141" s="842"/>
      <c r="R141" s="810">
        <f t="shared" si="56"/>
        <v>0</v>
      </c>
      <c r="S141" s="842"/>
      <c r="T141" s="810">
        <f t="shared" si="57"/>
        <v>0</v>
      </c>
      <c r="U141" s="410"/>
      <c r="V141" s="492" t="str">
        <f>IF(AND('BR3'!$K$2="ACTIVE",'BR3'!H141&gt;0),"Yes",IF(AND('BR2'!$K$2="ACTIVE",'BR2'!H141&gt;0),"Yes",IF(AND('BR1'!$K$2="ACTIVE",'BR1'!H141&gt;0),"Yes",IF(AND('ORIGINAL BUDGET'!$K$2="ACTIVE",'ORIGINAL BUDGET'!H141&gt;0),"Yes",""))))</f>
        <v/>
      </c>
      <c r="W141" s="325" t="str">
        <f t="shared" si="58"/>
        <v/>
      </c>
      <c r="X141" s="325" t="str">
        <f>IF(AND('BR3'!$K$2="ACTIVE",'BR3'!J141&gt;0),"Yes",IF(AND('BR2'!$K$2="ACTIVE",'BR2'!J141&gt;0),"Yes",IF(AND('BR1'!$K$2="ACTIVE",'BR1'!J141&gt;0),"Yes",IF(AND('ORIGINAL BUDGET'!$K$2="ACTIVE",'ORIGINAL BUDGET'!J141&gt;0),"Yes",""))))</f>
        <v/>
      </c>
      <c r="Y141" s="325"/>
      <c r="Z141" s="325" t="str">
        <f>IF(AND('BR3'!$K$2="ACTIVE",'BR3'!L141&gt;0),"Yes",IF(AND('BR2'!$K$2="ACTIVE",'BR2'!L141&gt;0),"Yes",IF(AND('BR1'!$K$2="ACTIVE",'BR1'!L141&gt;0),"Yes",IF(AND('ORIGINAL BUDGET'!$K$2="ACTIVE",'ORIGINAL BUDGET'!L141&gt;0),"Yes",""))))</f>
        <v/>
      </c>
      <c r="AA141" s="325"/>
      <c r="AB141" s="325" t="str">
        <f>IF(AND('BR3'!$K$2="ACTIVE",'BR3'!N141&gt;0),"Yes",IF(AND('BR2'!$K$2="ACTIVE",'BR2'!N141&gt;0),"Yes",IF(AND('BR1'!$K$2="ACTIVE",'BR1'!N141&gt;0),"Yes",IF(AND('ORIGINAL BUDGET'!$K$2="ACTIVE",'ORIGINAL BUDGET'!N141&gt;0),"Yes",""))))</f>
        <v/>
      </c>
      <c r="AC141" s="325"/>
      <c r="AD141" s="325" t="str">
        <f>IF(AND('BR3'!$K$2="ACTIVE",'BR3'!P141&gt;0),"Yes",IF(AND('BR2'!$K$2="ACTIVE",'BR2'!P141&gt;0),"Yes",IF(AND('BR1'!$K$2="ACTIVE",'BR1'!P141&gt;0),"Yes",IF(AND('ORIGINAL BUDGET'!$K$2="ACTIVE",'ORIGINAL BUDGET'!P141&gt;0),"Yes",""))))</f>
        <v/>
      </c>
      <c r="AE141" s="325"/>
      <c r="AF141" s="325" t="str">
        <f>IF(AND('BR3'!$K$2="ACTIVE",'BR3'!R141&gt;0),"Yes",IF(AND('BR2'!$K$2="ACTIVE",'BR2'!R141&gt;0),"Yes",IF(AND('BR1'!$K$2="ACTIVE",'BR1'!R141&gt;0),"Yes",IF(AND('ORIGINAL BUDGET'!$K$2="ACTIVE",'ORIGINAL BUDGET'!R141&gt;0),"Yes",""))))</f>
        <v/>
      </c>
      <c r="AG141" s="325"/>
      <c r="AH141" s="493" t="str">
        <f>IF(AND('BR3'!$K$2="ACTIVE",'BR3'!T141&gt;0),"Yes",IF(AND('BR2'!$K$2="ACTIVE",'BR2'!T141&gt;0),"Yes",IF(AND('BR1'!$K$2="ACTIVE",'BR1'!T141&gt;0),"Yes",IF(AND('ORIGINAL BUDGET'!$K$2="ACTIVE",'ORIGINAL BUDGET'!T141&gt;0),"Yes",""))))</f>
        <v/>
      </c>
      <c r="AI141" s="500"/>
      <c r="AK141" s="221"/>
      <c r="AL141" s="221"/>
      <c r="AM141" s="221"/>
      <c r="AN141" s="221"/>
      <c r="AO141" s="221"/>
      <c r="AP141" s="221"/>
      <c r="AQ141" s="221"/>
      <c r="AR141" s="57"/>
      <c r="AU141" s="2"/>
      <c r="AV141" s="2"/>
      <c r="AW141" s="2"/>
      <c r="AX141" s="2"/>
      <c r="AY141" s="1104"/>
    </row>
    <row r="142" spans="1:51" ht="23.25" hidden="1" customHeight="1">
      <c r="A142" s="122">
        <v>6</v>
      </c>
      <c r="B142" s="1726">
        <f>IF($L$2="","",IF($L$2="ORIGINAL",'ORIGINAL BUDGET'!$B142,IF($L$2="BR1",'BR1'!$B142,IF($L$2="BR2",'BR2'!$B142,IF($L$2="BR3",'BR3'!$B142)))))</f>
        <v>0</v>
      </c>
      <c r="C142" s="1727">
        <f>IF($L$2="","",IF($L$2="ORIGINAL",'ORIGINAL BUDGET'!$B142,IF($L$2="BR1",'BR1'!$B142,IF($L$2="BR2",'BR2'!$B142,IF($L$2="BR3",'BR3'!$B142)))))</f>
        <v>0</v>
      </c>
      <c r="D142" s="1727">
        <f>IF($L$2="","",IF($L$2="ORIGINAL",'ORIGINAL BUDGET'!$B142,IF($L$2="BR1",'BR1'!$B142,IF($L$2="BR2",'BR2'!$B142,IF($L$2="BR3",'BR3'!$B142)))))</f>
        <v>0</v>
      </c>
      <c r="E142" s="1728">
        <f>IF($L$2="","",IF($L$2="ORIGINAL",'ORIGINAL BUDGET'!$B142,IF($L$2="BR1",'BR1'!$B142,IF($L$2="BR2",'BR2'!$B142,IF($L$2="BR3",'BR3'!$B142)))))</f>
        <v>0</v>
      </c>
      <c r="F142" s="617"/>
      <c r="G142" s="847" t="str">
        <f t="shared" si="54"/>
        <v/>
      </c>
      <c r="H142" s="810">
        <f t="shared" si="55"/>
        <v>0</v>
      </c>
      <c r="I142" s="840"/>
      <c r="J142" s="810">
        <f t="shared" si="59"/>
        <v>0</v>
      </c>
      <c r="K142" s="842"/>
      <c r="L142" s="810">
        <f t="shared" si="60"/>
        <v>0</v>
      </c>
      <c r="M142" s="842"/>
      <c r="N142" s="810">
        <f t="shared" si="61"/>
        <v>0</v>
      </c>
      <c r="O142" s="842"/>
      <c r="P142" s="810">
        <f t="shared" si="62"/>
        <v>0</v>
      </c>
      <c r="Q142" s="842"/>
      <c r="R142" s="810">
        <f t="shared" si="56"/>
        <v>0</v>
      </c>
      <c r="S142" s="842"/>
      <c r="T142" s="810">
        <f t="shared" si="57"/>
        <v>0</v>
      </c>
      <c r="U142" s="410"/>
      <c r="V142" s="492" t="str">
        <f>IF(AND('BR3'!$K$2="ACTIVE",'BR3'!H142&gt;0),"Yes",IF(AND('BR2'!$K$2="ACTIVE",'BR2'!H142&gt;0),"Yes",IF(AND('BR1'!$K$2="ACTIVE",'BR1'!H142&gt;0),"Yes",IF(AND('ORIGINAL BUDGET'!$K$2="ACTIVE",'ORIGINAL BUDGET'!H142&gt;0),"Yes",""))))</f>
        <v/>
      </c>
      <c r="W142" s="325" t="str">
        <f t="shared" si="58"/>
        <v/>
      </c>
      <c r="X142" s="325" t="str">
        <f>IF(AND('BR3'!$K$2="ACTIVE",'BR3'!J142&gt;0),"Yes",IF(AND('BR2'!$K$2="ACTIVE",'BR2'!J142&gt;0),"Yes",IF(AND('BR1'!$K$2="ACTIVE",'BR1'!J142&gt;0),"Yes",IF(AND('ORIGINAL BUDGET'!$K$2="ACTIVE",'ORIGINAL BUDGET'!J142&gt;0),"Yes",""))))</f>
        <v/>
      </c>
      <c r="Y142" s="325"/>
      <c r="Z142" s="325" t="str">
        <f>IF(AND('BR3'!$K$2="ACTIVE",'BR3'!L142&gt;0),"Yes",IF(AND('BR2'!$K$2="ACTIVE",'BR2'!L142&gt;0),"Yes",IF(AND('BR1'!$K$2="ACTIVE",'BR1'!L142&gt;0),"Yes",IF(AND('ORIGINAL BUDGET'!$K$2="ACTIVE",'ORIGINAL BUDGET'!L142&gt;0),"Yes",""))))</f>
        <v/>
      </c>
      <c r="AA142" s="325"/>
      <c r="AB142" s="325" t="str">
        <f>IF(AND('BR3'!$K$2="ACTIVE",'BR3'!N142&gt;0),"Yes",IF(AND('BR2'!$K$2="ACTIVE",'BR2'!N142&gt;0),"Yes",IF(AND('BR1'!$K$2="ACTIVE",'BR1'!N142&gt;0),"Yes",IF(AND('ORIGINAL BUDGET'!$K$2="ACTIVE",'ORIGINAL BUDGET'!N142&gt;0),"Yes",""))))</f>
        <v/>
      </c>
      <c r="AC142" s="325"/>
      <c r="AD142" s="325" t="str">
        <f>IF(AND('BR3'!$K$2="ACTIVE",'BR3'!P142&gt;0),"Yes",IF(AND('BR2'!$K$2="ACTIVE",'BR2'!P142&gt;0),"Yes",IF(AND('BR1'!$K$2="ACTIVE",'BR1'!P142&gt;0),"Yes",IF(AND('ORIGINAL BUDGET'!$K$2="ACTIVE",'ORIGINAL BUDGET'!P142&gt;0),"Yes",""))))</f>
        <v/>
      </c>
      <c r="AE142" s="325"/>
      <c r="AF142" s="325" t="str">
        <f>IF(AND('BR3'!$K$2="ACTIVE",'BR3'!R142&gt;0),"Yes",IF(AND('BR2'!$K$2="ACTIVE",'BR2'!R142&gt;0),"Yes",IF(AND('BR1'!$K$2="ACTIVE",'BR1'!R142&gt;0),"Yes",IF(AND('ORIGINAL BUDGET'!$K$2="ACTIVE",'ORIGINAL BUDGET'!R142&gt;0),"Yes",""))))</f>
        <v/>
      </c>
      <c r="AG142" s="325"/>
      <c r="AH142" s="493" t="str">
        <f>IF(AND('BR3'!$K$2="ACTIVE",'BR3'!T142&gt;0),"Yes",IF(AND('BR2'!$K$2="ACTIVE",'BR2'!T142&gt;0),"Yes",IF(AND('BR1'!$K$2="ACTIVE",'BR1'!T142&gt;0),"Yes",IF(AND('ORIGINAL BUDGET'!$K$2="ACTIVE",'ORIGINAL BUDGET'!T142&gt;0),"Yes",""))))</f>
        <v/>
      </c>
      <c r="AI142" s="500"/>
      <c r="AK142" s="221"/>
      <c r="AL142" s="221"/>
      <c r="AM142" s="221"/>
      <c r="AN142" s="221"/>
      <c r="AO142" s="221"/>
      <c r="AP142" s="221"/>
      <c r="AQ142" s="221"/>
      <c r="AR142" s="57"/>
      <c r="AU142" s="2"/>
      <c r="AV142" s="2"/>
      <c r="AW142" s="2"/>
      <c r="AX142" s="2"/>
      <c r="AY142" s="1104"/>
    </row>
    <row r="143" spans="1:51" ht="23.25" hidden="1" customHeight="1">
      <c r="A143" s="122">
        <v>7</v>
      </c>
      <c r="B143" s="1726">
        <f>IF($L$2="","",IF($L$2="ORIGINAL",'ORIGINAL BUDGET'!$B143,IF($L$2="BR1",'BR1'!$B143,IF($L$2="BR2",'BR2'!$B143,IF($L$2="BR3",'BR3'!$B143)))))</f>
        <v>0</v>
      </c>
      <c r="C143" s="1727">
        <f>IF($L$2="","",IF($L$2="ORIGINAL",'ORIGINAL BUDGET'!$B143,IF($L$2="BR1",'BR1'!$B143,IF($L$2="BR2",'BR2'!$B143,IF($L$2="BR3",'BR3'!$B143)))))</f>
        <v>0</v>
      </c>
      <c r="D143" s="1727">
        <f>IF($L$2="","",IF($L$2="ORIGINAL",'ORIGINAL BUDGET'!$B143,IF($L$2="BR1",'BR1'!$B143,IF($L$2="BR2",'BR2'!$B143,IF($L$2="BR3",'BR3'!$B143)))))</f>
        <v>0</v>
      </c>
      <c r="E143" s="1728">
        <f>IF($L$2="","",IF($L$2="ORIGINAL",'ORIGINAL BUDGET'!$B143,IF($L$2="BR1",'BR1'!$B143,IF($L$2="BR2",'BR2'!$B143,IF($L$2="BR3",'BR3'!$B143)))))</f>
        <v>0</v>
      </c>
      <c r="F143" s="617"/>
      <c r="G143" s="847" t="str">
        <f t="shared" si="54"/>
        <v/>
      </c>
      <c r="H143" s="810">
        <f t="shared" si="55"/>
        <v>0</v>
      </c>
      <c r="I143" s="840"/>
      <c r="J143" s="810">
        <f t="shared" si="59"/>
        <v>0</v>
      </c>
      <c r="K143" s="842"/>
      <c r="L143" s="810">
        <f t="shared" si="60"/>
        <v>0</v>
      </c>
      <c r="M143" s="842"/>
      <c r="N143" s="810">
        <f t="shared" si="61"/>
        <v>0</v>
      </c>
      <c r="O143" s="842"/>
      <c r="P143" s="810">
        <f t="shared" si="62"/>
        <v>0</v>
      </c>
      <c r="Q143" s="842"/>
      <c r="R143" s="810">
        <f t="shared" si="56"/>
        <v>0</v>
      </c>
      <c r="S143" s="842"/>
      <c r="T143" s="810">
        <f t="shared" si="57"/>
        <v>0</v>
      </c>
      <c r="U143" s="410"/>
      <c r="V143" s="492" t="str">
        <f>IF(AND('BR3'!$K$2="ACTIVE",'BR3'!H143&gt;0),"Yes",IF(AND('BR2'!$K$2="ACTIVE",'BR2'!H143&gt;0),"Yes",IF(AND('BR1'!$K$2="ACTIVE",'BR1'!H143&gt;0),"Yes",IF(AND('ORIGINAL BUDGET'!$K$2="ACTIVE",'ORIGINAL BUDGET'!H143&gt;0),"Yes",""))))</f>
        <v/>
      </c>
      <c r="W143" s="325" t="str">
        <f t="shared" si="58"/>
        <v/>
      </c>
      <c r="X143" s="325" t="str">
        <f>IF(AND('BR3'!$K$2="ACTIVE",'BR3'!J143&gt;0),"Yes",IF(AND('BR2'!$K$2="ACTIVE",'BR2'!J143&gt;0),"Yes",IF(AND('BR1'!$K$2="ACTIVE",'BR1'!J143&gt;0),"Yes",IF(AND('ORIGINAL BUDGET'!$K$2="ACTIVE",'ORIGINAL BUDGET'!J143&gt;0),"Yes",""))))</f>
        <v/>
      </c>
      <c r="Y143" s="325"/>
      <c r="Z143" s="325" t="str">
        <f>IF(AND('BR3'!$K$2="ACTIVE",'BR3'!L143&gt;0),"Yes",IF(AND('BR2'!$K$2="ACTIVE",'BR2'!L143&gt;0),"Yes",IF(AND('BR1'!$K$2="ACTIVE",'BR1'!L143&gt;0),"Yes",IF(AND('ORIGINAL BUDGET'!$K$2="ACTIVE",'ORIGINAL BUDGET'!L143&gt;0),"Yes",""))))</f>
        <v/>
      </c>
      <c r="AA143" s="325"/>
      <c r="AB143" s="325" t="str">
        <f>IF(AND('BR3'!$K$2="ACTIVE",'BR3'!N143&gt;0),"Yes",IF(AND('BR2'!$K$2="ACTIVE",'BR2'!N143&gt;0),"Yes",IF(AND('BR1'!$K$2="ACTIVE",'BR1'!N143&gt;0),"Yes",IF(AND('ORIGINAL BUDGET'!$K$2="ACTIVE",'ORIGINAL BUDGET'!N143&gt;0),"Yes",""))))</f>
        <v/>
      </c>
      <c r="AC143" s="325"/>
      <c r="AD143" s="325" t="str">
        <f>IF(AND('BR3'!$K$2="ACTIVE",'BR3'!P143&gt;0),"Yes",IF(AND('BR2'!$K$2="ACTIVE",'BR2'!P143&gt;0),"Yes",IF(AND('BR1'!$K$2="ACTIVE",'BR1'!P143&gt;0),"Yes",IF(AND('ORIGINAL BUDGET'!$K$2="ACTIVE",'ORIGINAL BUDGET'!P143&gt;0),"Yes",""))))</f>
        <v/>
      </c>
      <c r="AE143" s="325"/>
      <c r="AF143" s="325" t="str">
        <f>IF(AND('BR3'!$K$2="ACTIVE",'BR3'!R143&gt;0),"Yes",IF(AND('BR2'!$K$2="ACTIVE",'BR2'!R143&gt;0),"Yes",IF(AND('BR1'!$K$2="ACTIVE",'BR1'!R143&gt;0),"Yes",IF(AND('ORIGINAL BUDGET'!$K$2="ACTIVE",'ORIGINAL BUDGET'!R143&gt;0),"Yes",""))))</f>
        <v/>
      </c>
      <c r="AG143" s="325"/>
      <c r="AH143" s="493" t="str">
        <f>IF(AND('BR3'!$K$2="ACTIVE",'BR3'!T143&gt;0),"Yes",IF(AND('BR2'!$K$2="ACTIVE",'BR2'!T143&gt;0),"Yes",IF(AND('BR1'!$K$2="ACTIVE",'BR1'!T143&gt;0),"Yes",IF(AND('ORIGINAL BUDGET'!$K$2="ACTIVE",'ORIGINAL BUDGET'!T143&gt;0),"Yes",""))))</f>
        <v/>
      </c>
      <c r="AI143" s="500"/>
      <c r="AK143" s="221"/>
      <c r="AL143" s="221"/>
      <c r="AM143" s="221"/>
      <c r="AN143" s="221"/>
      <c r="AO143" s="221"/>
      <c r="AP143" s="221"/>
      <c r="AQ143" s="221"/>
      <c r="AR143" s="57"/>
      <c r="AU143" s="2"/>
      <c r="AV143" s="2"/>
      <c r="AW143" s="2"/>
      <c r="AX143" s="2"/>
      <c r="AY143" s="1104"/>
    </row>
    <row r="144" spans="1:51" ht="23.25" hidden="1" customHeight="1">
      <c r="A144" s="122">
        <v>8</v>
      </c>
      <c r="B144" s="1726">
        <f>IF($L$2="","",IF($L$2="ORIGINAL",'ORIGINAL BUDGET'!$B144,IF($L$2="BR1",'BR1'!$B144,IF($L$2="BR2",'BR2'!$B144,IF($L$2="BR3",'BR3'!$B144)))))</f>
        <v>0</v>
      </c>
      <c r="C144" s="1727">
        <f>IF($L$2="","",IF($L$2="ORIGINAL",'ORIGINAL BUDGET'!$B144,IF($L$2="BR1",'BR1'!$B144,IF($L$2="BR2",'BR2'!$B144,IF($L$2="BR3",'BR3'!$B144)))))</f>
        <v>0</v>
      </c>
      <c r="D144" s="1727">
        <f>IF($L$2="","",IF($L$2="ORIGINAL",'ORIGINAL BUDGET'!$B144,IF($L$2="BR1",'BR1'!$B144,IF($L$2="BR2",'BR2'!$B144,IF($L$2="BR3",'BR3'!$B144)))))</f>
        <v>0</v>
      </c>
      <c r="E144" s="1727">
        <f>IF($L$2="","",IF($L$2="ORIGINAL",'ORIGINAL BUDGET'!$B144,IF($L$2="BR1",'BR1'!$B144,IF($L$2="BR2",'BR2'!$B144,IF($L$2="BR3",'BR3'!$B144)))))</f>
        <v>0</v>
      </c>
      <c r="F144" s="617"/>
      <c r="G144" s="847" t="str">
        <f t="shared" si="54"/>
        <v/>
      </c>
      <c r="H144" s="810">
        <f t="shared" si="55"/>
        <v>0</v>
      </c>
      <c r="I144" s="840"/>
      <c r="J144" s="810">
        <f t="shared" si="59"/>
        <v>0</v>
      </c>
      <c r="K144" s="842"/>
      <c r="L144" s="810">
        <f t="shared" si="60"/>
        <v>0</v>
      </c>
      <c r="M144" s="842"/>
      <c r="N144" s="810">
        <f t="shared" si="61"/>
        <v>0</v>
      </c>
      <c r="O144" s="842"/>
      <c r="P144" s="810">
        <f t="shared" si="62"/>
        <v>0</v>
      </c>
      <c r="Q144" s="842"/>
      <c r="R144" s="810">
        <f t="shared" si="56"/>
        <v>0</v>
      </c>
      <c r="S144" s="842"/>
      <c r="T144" s="810">
        <f t="shared" si="57"/>
        <v>0</v>
      </c>
      <c r="U144" s="410"/>
      <c r="V144" s="492" t="str">
        <f>IF(AND('BR3'!$K$2="ACTIVE",'BR3'!H144&gt;0),"Yes",IF(AND('BR2'!$K$2="ACTIVE",'BR2'!H144&gt;0),"Yes",IF(AND('BR1'!$K$2="ACTIVE",'BR1'!H144&gt;0),"Yes",IF(AND('ORIGINAL BUDGET'!$K$2="ACTIVE",'ORIGINAL BUDGET'!H144&gt;0),"Yes",""))))</f>
        <v/>
      </c>
      <c r="W144" s="325" t="str">
        <f t="shared" si="58"/>
        <v/>
      </c>
      <c r="X144" s="325" t="str">
        <f>IF(AND('BR3'!$K$2="ACTIVE",'BR3'!J144&gt;0),"Yes",IF(AND('BR2'!$K$2="ACTIVE",'BR2'!J144&gt;0),"Yes",IF(AND('BR1'!$K$2="ACTIVE",'BR1'!J144&gt;0),"Yes",IF(AND('ORIGINAL BUDGET'!$K$2="ACTIVE",'ORIGINAL BUDGET'!J144&gt;0),"Yes",""))))</f>
        <v/>
      </c>
      <c r="Y144" s="325"/>
      <c r="Z144" s="325" t="str">
        <f>IF(AND('BR3'!$K$2="ACTIVE",'BR3'!L144&gt;0),"Yes",IF(AND('BR2'!$K$2="ACTIVE",'BR2'!L144&gt;0),"Yes",IF(AND('BR1'!$K$2="ACTIVE",'BR1'!L144&gt;0),"Yes",IF(AND('ORIGINAL BUDGET'!$K$2="ACTIVE",'ORIGINAL BUDGET'!L144&gt;0),"Yes",""))))</f>
        <v/>
      </c>
      <c r="AA144" s="325"/>
      <c r="AB144" s="325" t="str">
        <f>IF(AND('BR3'!$K$2="ACTIVE",'BR3'!N144&gt;0),"Yes",IF(AND('BR2'!$K$2="ACTIVE",'BR2'!N144&gt;0),"Yes",IF(AND('BR1'!$K$2="ACTIVE",'BR1'!N144&gt;0),"Yes",IF(AND('ORIGINAL BUDGET'!$K$2="ACTIVE",'ORIGINAL BUDGET'!N144&gt;0),"Yes",""))))</f>
        <v/>
      </c>
      <c r="AC144" s="325"/>
      <c r="AD144" s="325" t="str">
        <f>IF(AND('BR3'!$K$2="ACTIVE",'BR3'!P144&gt;0),"Yes",IF(AND('BR2'!$K$2="ACTIVE",'BR2'!P144&gt;0),"Yes",IF(AND('BR1'!$K$2="ACTIVE",'BR1'!P144&gt;0),"Yes",IF(AND('ORIGINAL BUDGET'!$K$2="ACTIVE",'ORIGINAL BUDGET'!P144&gt;0),"Yes",""))))</f>
        <v/>
      </c>
      <c r="AE144" s="325"/>
      <c r="AF144" s="325" t="str">
        <f>IF(AND('BR3'!$K$2="ACTIVE",'BR3'!R144&gt;0),"Yes",IF(AND('BR2'!$K$2="ACTIVE",'BR2'!R144&gt;0),"Yes",IF(AND('BR1'!$K$2="ACTIVE",'BR1'!R144&gt;0),"Yes",IF(AND('ORIGINAL BUDGET'!$K$2="ACTIVE",'ORIGINAL BUDGET'!R144&gt;0),"Yes",""))))</f>
        <v/>
      </c>
      <c r="AG144" s="325"/>
      <c r="AH144" s="493" t="str">
        <f>IF(AND('BR3'!$K$2="ACTIVE",'BR3'!T144&gt;0),"Yes",IF(AND('BR2'!$K$2="ACTIVE",'BR2'!T144&gt;0),"Yes",IF(AND('BR1'!$K$2="ACTIVE",'BR1'!T144&gt;0),"Yes",IF(AND('ORIGINAL BUDGET'!$K$2="ACTIVE",'ORIGINAL BUDGET'!T144&gt;0),"Yes",""))))</f>
        <v/>
      </c>
      <c r="AI144" s="500"/>
      <c r="AK144" s="221"/>
      <c r="AL144" s="221"/>
      <c r="AM144" s="221"/>
      <c r="AN144" s="221"/>
      <c r="AO144" s="221"/>
      <c r="AP144" s="221"/>
      <c r="AQ144" s="221"/>
      <c r="AR144" s="57"/>
      <c r="AU144" s="2"/>
      <c r="AV144" s="2"/>
      <c r="AW144" s="2"/>
      <c r="AX144" s="2"/>
      <c r="AY144" s="1104"/>
    </row>
    <row r="145" spans="1:51" ht="23.25" hidden="1" customHeight="1">
      <c r="A145" s="122">
        <v>9</v>
      </c>
      <c r="B145" s="1726">
        <f>IF($L$2="","",IF($L$2="ORIGINAL",'ORIGINAL BUDGET'!$B145,IF($L$2="BR1",'BR1'!$B145,IF($L$2="BR2",'BR2'!$B145,IF($L$2="BR3",'BR3'!$B145)))))</f>
        <v>0</v>
      </c>
      <c r="C145" s="1727">
        <f>IF($L$2="","",IF($L$2="ORIGINAL",'ORIGINAL BUDGET'!$B145,IF($L$2="BR1",'BR1'!$B145,IF($L$2="BR2",'BR2'!$B145,IF($L$2="BR3",'BR3'!$B145)))))</f>
        <v>0</v>
      </c>
      <c r="D145" s="1727">
        <f>IF($L$2="","",IF($L$2="ORIGINAL",'ORIGINAL BUDGET'!$B145,IF($L$2="BR1",'BR1'!$B145,IF($L$2="BR2",'BR2'!$B145,IF($L$2="BR3",'BR3'!$B145)))))</f>
        <v>0</v>
      </c>
      <c r="E145" s="1727">
        <f>IF($L$2="","",IF($L$2="ORIGINAL",'ORIGINAL BUDGET'!$B145,IF($L$2="BR1",'BR1'!$B145,IF($L$2="BR2",'BR2'!$B145,IF($L$2="BR3",'BR3'!$B145)))))</f>
        <v>0</v>
      </c>
      <c r="F145" s="617"/>
      <c r="G145" s="847" t="str">
        <f t="shared" si="54"/>
        <v/>
      </c>
      <c r="H145" s="810">
        <f t="shared" si="55"/>
        <v>0</v>
      </c>
      <c r="I145" s="840"/>
      <c r="J145" s="810">
        <f t="shared" si="59"/>
        <v>0</v>
      </c>
      <c r="K145" s="842"/>
      <c r="L145" s="810">
        <f t="shared" si="60"/>
        <v>0</v>
      </c>
      <c r="M145" s="842"/>
      <c r="N145" s="810">
        <f t="shared" si="61"/>
        <v>0</v>
      </c>
      <c r="O145" s="842"/>
      <c r="P145" s="810">
        <f t="shared" si="62"/>
        <v>0</v>
      </c>
      <c r="Q145" s="842"/>
      <c r="R145" s="810">
        <f t="shared" si="56"/>
        <v>0</v>
      </c>
      <c r="S145" s="842"/>
      <c r="T145" s="810">
        <f t="shared" si="57"/>
        <v>0</v>
      </c>
      <c r="U145" s="410"/>
      <c r="V145" s="492" t="str">
        <f>IF(AND('BR3'!$K$2="ACTIVE",'BR3'!H145&gt;0),"Yes",IF(AND('BR2'!$K$2="ACTIVE",'BR2'!H145&gt;0),"Yes",IF(AND('BR1'!$K$2="ACTIVE",'BR1'!H145&gt;0),"Yes",IF(AND('ORIGINAL BUDGET'!$K$2="ACTIVE",'ORIGINAL BUDGET'!H145&gt;0),"Yes",""))))</f>
        <v/>
      </c>
      <c r="W145" s="325" t="str">
        <f t="shared" si="58"/>
        <v/>
      </c>
      <c r="X145" s="325" t="str">
        <f>IF(AND('BR3'!$K$2="ACTIVE",'BR3'!J145&gt;0),"Yes",IF(AND('BR2'!$K$2="ACTIVE",'BR2'!J145&gt;0),"Yes",IF(AND('BR1'!$K$2="ACTIVE",'BR1'!J145&gt;0),"Yes",IF(AND('ORIGINAL BUDGET'!$K$2="ACTIVE",'ORIGINAL BUDGET'!J145&gt;0),"Yes",""))))</f>
        <v/>
      </c>
      <c r="Y145" s="325"/>
      <c r="Z145" s="325" t="str">
        <f>IF(AND('BR3'!$K$2="ACTIVE",'BR3'!L145&gt;0),"Yes",IF(AND('BR2'!$K$2="ACTIVE",'BR2'!L145&gt;0),"Yes",IF(AND('BR1'!$K$2="ACTIVE",'BR1'!L145&gt;0),"Yes",IF(AND('ORIGINAL BUDGET'!$K$2="ACTIVE",'ORIGINAL BUDGET'!L145&gt;0),"Yes",""))))</f>
        <v/>
      </c>
      <c r="AA145" s="325"/>
      <c r="AB145" s="325" t="str">
        <f>IF(AND('BR3'!$K$2="ACTIVE",'BR3'!N145&gt;0),"Yes",IF(AND('BR2'!$K$2="ACTIVE",'BR2'!N145&gt;0),"Yes",IF(AND('BR1'!$K$2="ACTIVE",'BR1'!N145&gt;0),"Yes",IF(AND('ORIGINAL BUDGET'!$K$2="ACTIVE",'ORIGINAL BUDGET'!N145&gt;0),"Yes",""))))</f>
        <v/>
      </c>
      <c r="AC145" s="325"/>
      <c r="AD145" s="325" t="str">
        <f>IF(AND('BR3'!$K$2="ACTIVE",'BR3'!P145&gt;0),"Yes",IF(AND('BR2'!$K$2="ACTIVE",'BR2'!P145&gt;0),"Yes",IF(AND('BR1'!$K$2="ACTIVE",'BR1'!P145&gt;0),"Yes",IF(AND('ORIGINAL BUDGET'!$K$2="ACTIVE",'ORIGINAL BUDGET'!P145&gt;0),"Yes",""))))</f>
        <v/>
      </c>
      <c r="AE145" s="325"/>
      <c r="AF145" s="325" t="str">
        <f>IF(AND('BR3'!$K$2="ACTIVE",'BR3'!R145&gt;0),"Yes",IF(AND('BR2'!$K$2="ACTIVE",'BR2'!R145&gt;0),"Yes",IF(AND('BR1'!$K$2="ACTIVE",'BR1'!R145&gt;0),"Yes",IF(AND('ORIGINAL BUDGET'!$K$2="ACTIVE",'ORIGINAL BUDGET'!R145&gt;0),"Yes",""))))</f>
        <v/>
      </c>
      <c r="AG145" s="325"/>
      <c r="AH145" s="493" t="str">
        <f>IF(AND('BR3'!$K$2="ACTIVE",'BR3'!T145&gt;0),"Yes",IF(AND('BR2'!$K$2="ACTIVE",'BR2'!T145&gt;0),"Yes",IF(AND('BR1'!$K$2="ACTIVE",'BR1'!T145&gt;0),"Yes",IF(AND('ORIGINAL BUDGET'!$K$2="ACTIVE",'ORIGINAL BUDGET'!T145&gt;0),"Yes",""))))</f>
        <v/>
      </c>
      <c r="AI145" s="500"/>
      <c r="AK145" s="221"/>
      <c r="AL145" s="221"/>
      <c r="AM145" s="221"/>
      <c r="AN145" s="221"/>
      <c r="AO145" s="221"/>
      <c r="AP145" s="221"/>
      <c r="AQ145" s="221"/>
      <c r="AR145" s="57"/>
      <c r="AU145" s="2"/>
      <c r="AV145" s="2"/>
      <c r="AW145" s="2"/>
      <c r="AX145" s="2"/>
      <c r="AY145" s="1104"/>
    </row>
    <row r="146" spans="1:51" ht="23.25" hidden="1" customHeight="1">
      <c r="A146" s="122">
        <v>10</v>
      </c>
      <c r="B146" s="1726">
        <f>IF($L$2="","",IF($L$2="ORIGINAL",'ORIGINAL BUDGET'!$B146,IF($L$2="BR1",'BR1'!$B146,IF($L$2="BR2",'BR2'!$B146,IF($L$2="BR3",'BR3'!$B146)))))</f>
        <v>0</v>
      </c>
      <c r="C146" s="1727">
        <f>IF($L$2="","",IF($L$2="ORIGINAL",'ORIGINAL BUDGET'!$B146,IF($L$2="BR1",'BR1'!$B146,IF($L$2="BR2",'BR2'!$B146,IF($L$2="BR3",'BR3'!$B146)))))</f>
        <v>0</v>
      </c>
      <c r="D146" s="1727">
        <f>IF($L$2="","",IF($L$2="ORIGINAL",'ORIGINAL BUDGET'!$B146,IF($L$2="BR1",'BR1'!$B146,IF($L$2="BR2",'BR2'!$B146,IF($L$2="BR3",'BR3'!$B146)))))</f>
        <v>0</v>
      </c>
      <c r="E146" s="1727">
        <f>IF($L$2="","",IF($L$2="ORIGINAL",'ORIGINAL BUDGET'!$B146,IF($L$2="BR1",'BR1'!$B146,IF($L$2="BR2",'BR2'!$B146,IF($L$2="BR3",'BR3'!$B146)))))</f>
        <v>0</v>
      </c>
      <c r="F146" s="617"/>
      <c r="G146" s="847" t="str">
        <f t="shared" si="54"/>
        <v/>
      </c>
      <c r="H146" s="810">
        <f t="shared" si="55"/>
        <v>0</v>
      </c>
      <c r="I146" s="840"/>
      <c r="J146" s="810">
        <f t="shared" si="59"/>
        <v>0</v>
      </c>
      <c r="K146" s="842"/>
      <c r="L146" s="810">
        <f t="shared" si="60"/>
        <v>0</v>
      </c>
      <c r="M146" s="842"/>
      <c r="N146" s="810">
        <f t="shared" si="61"/>
        <v>0</v>
      </c>
      <c r="O146" s="842"/>
      <c r="P146" s="810">
        <f t="shared" si="62"/>
        <v>0</v>
      </c>
      <c r="Q146" s="842"/>
      <c r="R146" s="810">
        <f t="shared" si="56"/>
        <v>0</v>
      </c>
      <c r="S146" s="842"/>
      <c r="T146" s="810">
        <f t="shared" si="57"/>
        <v>0</v>
      </c>
      <c r="U146" s="410"/>
      <c r="V146" s="492" t="str">
        <f>IF(AND('BR3'!$K$2="ACTIVE",'BR3'!H146&gt;0),"Yes",IF(AND('BR2'!$K$2="ACTIVE",'BR2'!H146&gt;0),"Yes",IF(AND('BR1'!$K$2="ACTIVE",'BR1'!H146&gt;0),"Yes",IF(AND('ORIGINAL BUDGET'!$K$2="ACTIVE",'ORIGINAL BUDGET'!H146&gt;0),"Yes",""))))</f>
        <v/>
      </c>
      <c r="W146" s="325" t="str">
        <f t="shared" si="58"/>
        <v/>
      </c>
      <c r="X146" s="325" t="str">
        <f>IF(AND('BR3'!$K$2="ACTIVE",'BR3'!J146&gt;0),"Yes",IF(AND('BR2'!$K$2="ACTIVE",'BR2'!J146&gt;0),"Yes",IF(AND('BR1'!$K$2="ACTIVE",'BR1'!J146&gt;0),"Yes",IF(AND('ORIGINAL BUDGET'!$K$2="ACTIVE",'ORIGINAL BUDGET'!J146&gt;0),"Yes",""))))</f>
        <v/>
      </c>
      <c r="Y146" s="325"/>
      <c r="Z146" s="325" t="str">
        <f>IF(AND('BR3'!$K$2="ACTIVE",'BR3'!L146&gt;0),"Yes",IF(AND('BR2'!$K$2="ACTIVE",'BR2'!L146&gt;0),"Yes",IF(AND('BR1'!$K$2="ACTIVE",'BR1'!L146&gt;0),"Yes",IF(AND('ORIGINAL BUDGET'!$K$2="ACTIVE",'ORIGINAL BUDGET'!L146&gt;0),"Yes",""))))</f>
        <v/>
      </c>
      <c r="AA146" s="325"/>
      <c r="AB146" s="325" t="str">
        <f>IF(AND('BR3'!$K$2="ACTIVE",'BR3'!N146&gt;0),"Yes",IF(AND('BR2'!$K$2="ACTIVE",'BR2'!N146&gt;0),"Yes",IF(AND('BR1'!$K$2="ACTIVE",'BR1'!N146&gt;0),"Yes",IF(AND('ORIGINAL BUDGET'!$K$2="ACTIVE",'ORIGINAL BUDGET'!N146&gt;0),"Yes",""))))</f>
        <v/>
      </c>
      <c r="AC146" s="325"/>
      <c r="AD146" s="325" t="str">
        <f>IF(AND('BR3'!$K$2="ACTIVE",'BR3'!P146&gt;0),"Yes",IF(AND('BR2'!$K$2="ACTIVE",'BR2'!P146&gt;0),"Yes",IF(AND('BR1'!$K$2="ACTIVE",'BR1'!P146&gt;0),"Yes",IF(AND('ORIGINAL BUDGET'!$K$2="ACTIVE",'ORIGINAL BUDGET'!P146&gt;0),"Yes",""))))</f>
        <v/>
      </c>
      <c r="AE146" s="325"/>
      <c r="AF146" s="325" t="str">
        <f>IF(AND('BR3'!$K$2="ACTIVE",'BR3'!R146&gt;0),"Yes",IF(AND('BR2'!$K$2="ACTIVE",'BR2'!R146&gt;0),"Yes",IF(AND('BR1'!$K$2="ACTIVE",'BR1'!R146&gt;0),"Yes",IF(AND('ORIGINAL BUDGET'!$K$2="ACTIVE",'ORIGINAL BUDGET'!R146&gt;0),"Yes",""))))</f>
        <v/>
      </c>
      <c r="AG146" s="325"/>
      <c r="AH146" s="493" t="str">
        <f>IF(AND('BR3'!$K$2="ACTIVE",'BR3'!T146&gt;0),"Yes",IF(AND('BR2'!$K$2="ACTIVE",'BR2'!T146&gt;0),"Yes",IF(AND('BR1'!$K$2="ACTIVE",'BR1'!T146&gt;0),"Yes",IF(AND('ORIGINAL BUDGET'!$K$2="ACTIVE",'ORIGINAL BUDGET'!T146&gt;0),"Yes",""))))</f>
        <v/>
      </c>
      <c r="AI146" s="500"/>
      <c r="AK146" s="221"/>
      <c r="AL146" s="221"/>
      <c r="AM146" s="221"/>
      <c r="AN146" s="221"/>
      <c r="AO146" s="221"/>
      <c r="AP146" s="221"/>
      <c r="AQ146" s="221"/>
      <c r="AR146" s="57"/>
      <c r="AU146" s="2"/>
      <c r="AV146" s="2"/>
      <c r="AW146" s="2"/>
      <c r="AX146" s="2"/>
      <c r="AY146" s="1104"/>
    </row>
    <row r="147" spans="1:51" ht="23.25" hidden="1" customHeight="1">
      <c r="A147" s="122">
        <v>11</v>
      </c>
      <c r="B147" s="1726">
        <f>IF($L$2="","",IF($L$2="ORIGINAL",'ORIGINAL BUDGET'!$B147,IF($L$2="BR1",'BR1'!$B147,IF($L$2="BR2",'BR2'!$B147,IF($L$2="BR3",'BR3'!$B147)))))</f>
        <v>0</v>
      </c>
      <c r="C147" s="1727">
        <f>IF($L$2="","",IF($L$2="ORIGINAL",'ORIGINAL BUDGET'!$B147,IF($L$2="BR1",'BR1'!$B147,IF($L$2="BR2",'BR2'!$B147,IF($L$2="BR3",'BR3'!$B147)))))</f>
        <v>0</v>
      </c>
      <c r="D147" s="1727">
        <f>IF($L$2="","",IF($L$2="ORIGINAL",'ORIGINAL BUDGET'!$B147,IF($L$2="BR1",'BR1'!$B147,IF($L$2="BR2",'BR2'!$B147,IF($L$2="BR3",'BR3'!$B147)))))</f>
        <v>0</v>
      </c>
      <c r="E147" s="1727">
        <f>IF($L$2="","",IF($L$2="ORIGINAL",'ORIGINAL BUDGET'!$B147,IF($L$2="BR1",'BR1'!$B147,IF($L$2="BR2",'BR2'!$B147,IF($L$2="BR3",'BR3'!$B147)))))</f>
        <v>0</v>
      </c>
      <c r="F147" s="617"/>
      <c r="G147" s="847" t="str">
        <f t="shared" si="54"/>
        <v/>
      </c>
      <c r="H147" s="810">
        <f t="shared" si="55"/>
        <v>0</v>
      </c>
      <c r="I147" s="840"/>
      <c r="J147" s="810">
        <f t="shared" si="59"/>
        <v>0</v>
      </c>
      <c r="K147" s="842"/>
      <c r="L147" s="810">
        <f t="shared" si="60"/>
        <v>0</v>
      </c>
      <c r="M147" s="842"/>
      <c r="N147" s="810">
        <f t="shared" si="61"/>
        <v>0</v>
      </c>
      <c r="O147" s="842"/>
      <c r="P147" s="810">
        <f t="shared" si="62"/>
        <v>0</v>
      </c>
      <c r="Q147" s="842"/>
      <c r="R147" s="810">
        <f t="shared" si="56"/>
        <v>0</v>
      </c>
      <c r="S147" s="842"/>
      <c r="T147" s="810">
        <f t="shared" si="57"/>
        <v>0</v>
      </c>
      <c r="U147" s="410"/>
      <c r="V147" s="492" t="str">
        <f>IF(AND('BR3'!$K$2="ACTIVE",'BR3'!H147&gt;0),"Yes",IF(AND('BR2'!$K$2="ACTIVE",'BR2'!H147&gt;0),"Yes",IF(AND('BR1'!$K$2="ACTIVE",'BR1'!H147&gt;0),"Yes",IF(AND('ORIGINAL BUDGET'!$K$2="ACTIVE",'ORIGINAL BUDGET'!H147&gt;0),"Yes",""))))</f>
        <v/>
      </c>
      <c r="W147" s="325" t="str">
        <f t="shared" si="58"/>
        <v/>
      </c>
      <c r="X147" s="325" t="str">
        <f>IF(AND('BR3'!$K$2="ACTIVE",'BR3'!J147&gt;0),"Yes",IF(AND('BR2'!$K$2="ACTIVE",'BR2'!J147&gt;0),"Yes",IF(AND('BR1'!$K$2="ACTIVE",'BR1'!J147&gt;0),"Yes",IF(AND('ORIGINAL BUDGET'!$K$2="ACTIVE",'ORIGINAL BUDGET'!J147&gt;0),"Yes",""))))</f>
        <v/>
      </c>
      <c r="Y147" s="325"/>
      <c r="Z147" s="325" t="str">
        <f>IF(AND('BR3'!$K$2="ACTIVE",'BR3'!L147&gt;0),"Yes",IF(AND('BR2'!$K$2="ACTIVE",'BR2'!L147&gt;0),"Yes",IF(AND('BR1'!$K$2="ACTIVE",'BR1'!L147&gt;0),"Yes",IF(AND('ORIGINAL BUDGET'!$K$2="ACTIVE",'ORIGINAL BUDGET'!L147&gt;0),"Yes",""))))</f>
        <v/>
      </c>
      <c r="AA147" s="325"/>
      <c r="AB147" s="325" t="str">
        <f>IF(AND('BR3'!$K$2="ACTIVE",'BR3'!N147&gt;0),"Yes",IF(AND('BR2'!$K$2="ACTIVE",'BR2'!N147&gt;0),"Yes",IF(AND('BR1'!$K$2="ACTIVE",'BR1'!N147&gt;0),"Yes",IF(AND('ORIGINAL BUDGET'!$K$2="ACTIVE",'ORIGINAL BUDGET'!N147&gt;0),"Yes",""))))</f>
        <v/>
      </c>
      <c r="AC147" s="325"/>
      <c r="AD147" s="325" t="str">
        <f>IF(AND('BR3'!$K$2="ACTIVE",'BR3'!P147&gt;0),"Yes",IF(AND('BR2'!$K$2="ACTIVE",'BR2'!P147&gt;0),"Yes",IF(AND('BR1'!$K$2="ACTIVE",'BR1'!P147&gt;0),"Yes",IF(AND('ORIGINAL BUDGET'!$K$2="ACTIVE",'ORIGINAL BUDGET'!P147&gt;0),"Yes",""))))</f>
        <v/>
      </c>
      <c r="AE147" s="325"/>
      <c r="AF147" s="325" t="str">
        <f>IF(AND('BR3'!$K$2="ACTIVE",'BR3'!R147&gt;0),"Yes",IF(AND('BR2'!$K$2="ACTIVE",'BR2'!R147&gt;0),"Yes",IF(AND('BR1'!$K$2="ACTIVE",'BR1'!R147&gt;0),"Yes",IF(AND('ORIGINAL BUDGET'!$K$2="ACTIVE",'ORIGINAL BUDGET'!R147&gt;0),"Yes",""))))</f>
        <v/>
      </c>
      <c r="AG147" s="325"/>
      <c r="AH147" s="493" t="str">
        <f>IF(AND('BR3'!$K$2="ACTIVE",'BR3'!T147&gt;0),"Yes",IF(AND('BR2'!$K$2="ACTIVE",'BR2'!T147&gt;0),"Yes",IF(AND('BR1'!$K$2="ACTIVE",'BR1'!T147&gt;0),"Yes",IF(AND('ORIGINAL BUDGET'!$K$2="ACTIVE",'ORIGINAL BUDGET'!T147&gt;0),"Yes",""))))</f>
        <v/>
      </c>
      <c r="AI147" s="500"/>
      <c r="AK147" s="221"/>
      <c r="AL147" s="221"/>
      <c r="AM147" s="221"/>
      <c r="AN147" s="221"/>
      <c r="AO147" s="221"/>
      <c r="AP147" s="221"/>
      <c r="AQ147" s="221"/>
      <c r="AR147" s="57"/>
      <c r="AU147" s="2"/>
      <c r="AV147" s="2"/>
      <c r="AW147" s="2"/>
      <c r="AX147" s="2"/>
      <c r="AY147" s="1104"/>
    </row>
    <row r="148" spans="1:51" ht="23.25" hidden="1" customHeight="1">
      <c r="A148" s="122">
        <v>12</v>
      </c>
      <c r="B148" s="1726">
        <f>IF($L$2="","",IF($L$2="ORIGINAL",'ORIGINAL BUDGET'!$B148,IF($L$2="BR1",'BR1'!$B148,IF($L$2="BR2",'BR2'!$B148,IF($L$2="BR3",'BR3'!$B148)))))</f>
        <v>0</v>
      </c>
      <c r="C148" s="1727">
        <f>IF($L$2="","",IF($L$2="ORIGINAL",'ORIGINAL BUDGET'!$B148,IF($L$2="BR1",'BR1'!$B148,IF($L$2="BR2",'BR2'!$B148,IF($L$2="BR3",'BR3'!$B148)))))</f>
        <v>0</v>
      </c>
      <c r="D148" s="1727">
        <f>IF($L$2="","",IF($L$2="ORIGINAL",'ORIGINAL BUDGET'!$B148,IF($L$2="BR1",'BR1'!$B148,IF($L$2="BR2",'BR2'!$B148,IF($L$2="BR3",'BR3'!$B148)))))</f>
        <v>0</v>
      </c>
      <c r="E148" s="1727">
        <f>IF($L$2="","",IF($L$2="ORIGINAL",'ORIGINAL BUDGET'!$B148,IF($L$2="BR1",'BR1'!$B148,IF($L$2="BR2",'BR2'!$B148,IF($L$2="BR3",'BR3'!$B148)))))</f>
        <v>0</v>
      </c>
      <c r="F148" s="617"/>
      <c r="G148" s="847" t="str">
        <f t="shared" si="54"/>
        <v/>
      </c>
      <c r="H148" s="810">
        <f t="shared" si="55"/>
        <v>0</v>
      </c>
      <c r="I148" s="840"/>
      <c r="J148" s="810">
        <f t="shared" si="59"/>
        <v>0</v>
      </c>
      <c r="K148" s="842"/>
      <c r="L148" s="810">
        <f t="shared" si="60"/>
        <v>0</v>
      </c>
      <c r="M148" s="842"/>
      <c r="N148" s="810">
        <f t="shared" si="61"/>
        <v>0</v>
      </c>
      <c r="O148" s="842"/>
      <c r="P148" s="810">
        <f t="shared" si="62"/>
        <v>0</v>
      </c>
      <c r="Q148" s="842"/>
      <c r="R148" s="810">
        <f t="shared" si="56"/>
        <v>0</v>
      </c>
      <c r="S148" s="842"/>
      <c r="T148" s="810">
        <f t="shared" si="57"/>
        <v>0</v>
      </c>
      <c r="U148" s="410"/>
      <c r="V148" s="492" t="str">
        <f>IF(AND('BR3'!$K$2="ACTIVE",'BR3'!H148&gt;0),"Yes",IF(AND('BR2'!$K$2="ACTIVE",'BR2'!H148&gt;0),"Yes",IF(AND('BR1'!$K$2="ACTIVE",'BR1'!H148&gt;0),"Yes",IF(AND('ORIGINAL BUDGET'!$K$2="ACTIVE",'ORIGINAL BUDGET'!H148&gt;0),"Yes",""))))</f>
        <v/>
      </c>
      <c r="W148" s="325" t="str">
        <f t="shared" si="58"/>
        <v/>
      </c>
      <c r="X148" s="325" t="str">
        <f>IF(AND('BR3'!$K$2="ACTIVE",'BR3'!J148&gt;0),"Yes",IF(AND('BR2'!$K$2="ACTIVE",'BR2'!J148&gt;0),"Yes",IF(AND('BR1'!$K$2="ACTIVE",'BR1'!J148&gt;0),"Yes",IF(AND('ORIGINAL BUDGET'!$K$2="ACTIVE",'ORIGINAL BUDGET'!J148&gt;0),"Yes",""))))</f>
        <v/>
      </c>
      <c r="Y148" s="325"/>
      <c r="Z148" s="325" t="str">
        <f>IF(AND('BR3'!$K$2="ACTIVE",'BR3'!L148&gt;0),"Yes",IF(AND('BR2'!$K$2="ACTIVE",'BR2'!L148&gt;0),"Yes",IF(AND('BR1'!$K$2="ACTIVE",'BR1'!L148&gt;0),"Yes",IF(AND('ORIGINAL BUDGET'!$K$2="ACTIVE",'ORIGINAL BUDGET'!L148&gt;0),"Yes",""))))</f>
        <v/>
      </c>
      <c r="AA148" s="325"/>
      <c r="AB148" s="325" t="str">
        <f>IF(AND('BR3'!$K$2="ACTIVE",'BR3'!N148&gt;0),"Yes",IF(AND('BR2'!$K$2="ACTIVE",'BR2'!N148&gt;0),"Yes",IF(AND('BR1'!$K$2="ACTIVE",'BR1'!N148&gt;0),"Yes",IF(AND('ORIGINAL BUDGET'!$K$2="ACTIVE",'ORIGINAL BUDGET'!N148&gt;0),"Yes",""))))</f>
        <v/>
      </c>
      <c r="AC148" s="325"/>
      <c r="AD148" s="325" t="str">
        <f>IF(AND('BR3'!$K$2="ACTIVE",'BR3'!P148&gt;0),"Yes",IF(AND('BR2'!$K$2="ACTIVE",'BR2'!P148&gt;0),"Yes",IF(AND('BR1'!$K$2="ACTIVE",'BR1'!P148&gt;0),"Yes",IF(AND('ORIGINAL BUDGET'!$K$2="ACTIVE",'ORIGINAL BUDGET'!P148&gt;0),"Yes",""))))</f>
        <v/>
      </c>
      <c r="AE148" s="325"/>
      <c r="AF148" s="325" t="str">
        <f>IF(AND('BR3'!$K$2="ACTIVE",'BR3'!R148&gt;0),"Yes",IF(AND('BR2'!$K$2="ACTIVE",'BR2'!R148&gt;0),"Yes",IF(AND('BR1'!$K$2="ACTIVE",'BR1'!R148&gt;0),"Yes",IF(AND('ORIGINAL BUDGET'!$K$2="ACTIVE",'ORIGINAL BUDGET'!R148&gt;0),"Yes",""))))</f>
        <v/>
      </c>
      <c r="AG148" s="325"/>
      <c r="AH148" s="493" t="str">
        <f>IF(AND('BR3'!$K$2="ACTIVE",'BR3'!T148&gt;0),"Yes",IF(AND('BR2'!$K$2="ACTIVE",'BR2'!T148&gt;0),"Yes",IF(AND('BR1'!$K$2="ACTIVE",'BR1'!T148&gt;0),"Yes",IF(AND('ORIGINAL BUDGET'!$K$2="ACTIVE",'ORIGINAL BUDGET'!T148&gt;0),"Yes",""))))</f>
        <v/>
      </c>
      <c r="AI148" s="500"/>
      <c r="AK148" s="221"/>
      <c r="AL148" s="221"/>
      <c r="AM148" s="221"/>
      <c r="AN148" s="221"/>
      <c r="AO148" s="221"/>
      <c r="AP148" s="221"/>
      <c r="AQ148" s="221"/>
      <c r="AR148" s="57"/>
      <c r="AU148" s="2"/>
      <c r="AV148" s="2"/>
      <c r="AW148" s="2"/>
      <c r="AX148" s="2"/>
      <c r="AY148" s="1104"/>
    </row>
    <row r="149" spans="1:51" ht="23.25" hidden="1" customHeight="1">
      <c r="A149" s="122">
        <v>13</v>
      </c>
      <c r="B149" s="1726">
        <f>IF($L$2="","",IF($L$2="ORIGINAL",'ORIGINAL BUDGET'!$B149,IF($L$2="BR1",'BR1'!$B149,IF($L$2="BR2",'BR2'!$B149,IF($L$2="BR3",'BR3'!$B149)))))</f>
        <v>0</v>
      </c>
      <c r="C149" s="1727">
        <f>IF($L$2="","",IF($L$2="ORIGINAL",'ORIGINAL BUDGET'!$B149,IF($L$2="BR1",'BR1'!$B149,IF($L$2="BR2",'BR2'!$B149,IF($L$2="BR3",'BR3'!$B149)))))</f>
        <v>0</v>
      </c>
      <c r="D149" s="1727">
        <f>IF($L$2="","",IF($L$2="ORIGINAL",'ORIGINAL BUDGET'!$B149,IF($L$2="BR1",'BR1'!$B149,IF($L$2="BR2",'BR2'!$B149,IF($L$2="BR3",'BR3'!$B149)))))</f>
        <v>0</v>
      </c>
      <c r="E149" s="1728">
        <f>IF($L$2="","",IF($L$2="ORIGINAL",'ORIGINAL BUDGET'!$B149,IF($L$2="BR1",'BR1'!$B149,IF($L$2="BR2",'BR2'!$B149,IF($L$2="BR3",'BR3'!$B149)))))</f>
        <v>0</v>
      </c>
      <c r="F149" s="617"/>
      <c r="G149" s="847" t="str">
        <f t="shared" si="54"/>
        <v/>
      </c>
      <c r="H149" s="810">
        <f t="shared" si="55"/>
        <v>0</v>
      </c>
      <c r="I149" s="840"/>
      <c r="J149" s="810">
        <f t="shared" si="59"/>
        <v>0</v>
      </c>
      <c r="K149" s="842"/>
      <c r="L149" s="810">
        <f t="shared" si="60"/>
        <v>0</v>
      </c>
      <c r="M149" s="842"/>
      <c r="N149" s="810">
        <f t="shared" si="61"/>
        <v>0</v>
      </c>
      <c r="O149" s="842"/>
      <c r="P149" s="810">
        <f t="shared" si="62"/>
        <v>0</v>
      </c>
      <c r="Q149" s="842"/>
      <c r="R149" s="810">
        <f t="shared" si="56"/>
        <v>0</v>
      </c>
      <c r="S149" s="842"/>
      <c r="T149" s="810">
        <f t="shared" si="57"/>
        <v>0</v>
      </c>
      <c r="U149" s="410"/>
      <c r="V149" s="492" t="str">
        <f>IF(AND('BR3'!$K$2="ACTIVE",'BR3'!H149&gt;0),"Yes",IF(AND('BR2'!$K$2="ACTIVE",'BR2'!H149&gt;0),"Yes",IF(AND('BR1'!$K$2="ACTIVE",'BR1'!H149&gt;0),"Yes",IF(AND('ORIGINAL BUDGET'!$K$2="ACTIVE",'ORIGINAL BUDGET'!H149&gt;0),"Yes",""))))</f>
        <v/>
      </c>
      <c r="W149" s="325" t="str">
        <f t="shared" si="58"/>
        <v/>
      </c>
      <c r="X149" s="325" t="str">
        <f>IF(AND('BR3'!$K$2="ACTIVE",'BR3'!J149&gt;0),"Yes",IF(AND('BR2'!$K$2="ACTIVE",'BR2'!J149&gt;0),"Yes",IF(AND('BR1'!$K$2="ACTIVE",'BR1'!J149&gt;0),"Yes",IF(AND('ORIGINAL BUDGET'!$K$2="ACTIVE",'ORIGINAL BUDGET'!J149&gt;0),"Yes",""))))</f>
        <v/>
      </c>
      <c r="Y149" s="325"/>
      <c r="Z149" s="325" t="str">
        <f>IF(AND('BR3'!$K$2="ACTIVE",'BR3'!L149&gt;0),"Yes",IF(AND('BR2'!$K$2="ACTIVE",'BR2'!L149&gt;0),"Yes",IF(AND('BR1'!$K$2="ACTIVE",'BR1'!L149&gt;0),"Yes",IF(AND('ORIGINAL BUDGET'!$K$2="ACTIVE",'ORIGINAL BUDGET'!L149&gt;0),"Yes",""))))</f>
        <v/>
      </c>
      <c r="AA149" s="325"/>
      <c r="AB149" s="325" t="str">
        <f>IF(AND('BR3'!$K$2="ACTIVE",'BR3'!N149&gt;0),"Yes",IF(AND('BR2'!$K$2="ACTIVE",'BR2'!N149&gt;0),"Yes",IF(AND('BR1'!$K$2="ACTIVE",'BR1'!N149&gt;0),"Yes",IF(AND('ORIGINAL BUDGET'!$K$2="ACTIVE",'ORIGINAL BUDGET'!N149&gt;0),"Yes",""))))</f>
        <v/>
      </c>
      <c r="AC149" s="325"/>
      <c r="AD149" s="325" t="str">
        <f>IF(AND('BR3'!$K$2="ACTIVE",'BR3'!P149&gt;0),"Yes",IF(AND('BR2'!$K$2="ACTIVE",'BR2'!P149&gt;0),"Yes",IF(AND('BR1'!$K$2="ACTIVE",'BR1'!P149&gt;0),"Yes",IF(AND('ORIGINAL BUDGET'!$K$2="ACTIVE",'ORIGINAL BUDGET'!P149&gt;0),"Yes",""))))</f>
        <v/>
      </c>
      <c r="AE149" s="325"/>
      <c r="AF149" s="325" t="str">
        <f>IF(AND('BR3'!$K$2="ACTIVE",'BR3'!R149&gt;0),"Yes",IF(AND('BR2'!$K$2="ACTIVE",'BR2'!R149&gt;0),"Yes",IF(AND('BR1'!$K$2="ACTIVE",'BR1'!R149&gt;0),"Yes",IF(AND('ORIGINAL BUDGET'!$K$2="ACTIVE",'ORIGINAL BUDGET'!R149&gt;0),"Yes",""))))</f>
        <v/>
      </c>
      <c r="AG149" s="325"/>
      <c r="AH149" s="493" t="str">
        <f>IF(AND('BR3'!$K$2="ACTIVE",'BR3'!T149&gt;0),"Yes",IF(AND('BR2'!$K$2="ACTIVE",'BR2'!T149&gt;0),"Yes",IF(AND('BR1'!$K$2="ACTIVE",'BR1'!T149&gt;0),"Yes",IF(AND('ORIGINAL BUDGET'!$K$2="ACTIVE",'ORIGINAL BUDGET'!T149&gt;0),"Yes",""))))</f>
        <v/>
      </c>
      <c r="AI149" s="500"/>
      <c r="AK149" s="221"/>
      <c r="AL149" s="221"/>
      <c r="AM149" s="221"/>
      <c r="AN149" s="221"/>
      <c r="AO149" s="221"/>
      <c r="AP149" s="221"/>
      <c r="AQ149" s="221"/>
      <c r="AR149" s="57"/>
      <c r="AU149" s="2"/>
      <c r="AV149" s="2"/>
      <c r="AW149" s="2"/>
      <c r="AX149" s="2"/>
      <c r="AY149" s="1104"/>
    </row>
    <row r="150" spans="1:51" ht="23.25" hidden="1" customHeight="1">
      <c r="A150" s="122">
        <v>14</v>
      </c>
      <c r="B150" s="1726">
        <f>IF($L$2="","",IF($L$2="ORIGINAL",'ORIGINAL BUDGET'!$B150,IF($L$2="BR1",'BR1'!$B150,IF($L$2="BR2",'BR2'!$B150,IF($L$2="BR3",'BR3'!$B150)))))</f>
        <v>0</v>
      </c>
      <c r="C150" s="1727">
        <f>IF($L$2="","",IF($L$2="ORIGINAL",'ORIGINAL BUDGET'!$B150,IF($L$2="BR1",'BR1'!$B150,IF($L$2="BR2",'BR2'!$B150,IF($L$2="BR3",'BR3'!$B150)))))</f>
        <v>0</v>
      </c>
      <c r="D150" s="1727">
        <f>IF($L$2="","",IF($L$2="ORIGINAL",'ORIGINAL BUDGET'!$B150,IF($L$2="BR1",'BR1'!$B150,IF($L$2="BR2",'BR2'!$B150,IF($L$2="BR3",'BR3'!$B150)))))</f>
        <v>0</v>
      </c>
      <c r="E150" s="1728">
        <f>IF($L$2="","",IF($L$2="ORIGINAL",'ORIGINAL BUDGET'!$B150,IF($L$2="BR1",'BR1'!$B150,IF($L$2="BR2",'BR2'!$B150,IF($L$2="BR3",'BR3'!$B150)))))</f>
        <v>0</v>
      </c>
      <c r="F150" s="617"/>
      <c r="G150" s="847" t="str">
        <f t="shared" si="54"/>
        <v/>
      </c>
      <c r="H150" s="810">
        <f t="shared" si="55"/>
        <v>0</v>
      </c>
      <c r="I150" s="840"/>
      <c r="J150" s="810">
        <f t="shared" si="59"/>
        <v>0</v>
      </c>
      <c r="K150" s="842"/>
      <c r="L150" s="810">
        <f t="shared" si="60"/>
        <v>0</v>
      </c>
      <c r="M150" s="842"/>
      <c r="N150" s="810">
        <f t="shared" si="61"/>
        <v>0</v>
      </c>
      <c r="O150" s="842"/>
      <c r="P150" s="810">
        <f t="shared" si="62"/>
        <v>0</v>
      </c>
      <c r="Q150" s="842"/>
      <c r="R150" s="810">
        <f t="shared" si="56"/>
        <v>0</v>
      </c>
      <c r="S150" s="842"/>
      <c r="T150" s="810">
        <f t="shared" si="57"/>
        <v>0</v>
      </c>
      <c r="U150" s="410"/>
      <c r="V150" s="492" t="str">
        <f>IF(AND('BR3'!$K$2="ACTIVE",'BR3'!H150&gt;0),"Yes",IF(AND('BR2'!$K$2="ACTIVE",'BR2'!H150&gt;0),"Yes",IF(AND('BR1'!$K$2="ACTIVE",'BR1'!H150&gt;0),"Yes",IF(AND('ORIGINAL BUDGET'!$K$2="ACTIVE",'ORIGINAL BUDGET'!H150&gt;0),"Yes",""))))</f>
        <v/>
      </c>
      <c r="W150" s="325" t="str">
        <f t="shared" si="58"/>
        <v/>
      </c>
      <c r="X150" s="325" t="str">
        <f>IF(AND('BR3'!$K$2="ACTIVE",'BR3'!J150&gt;0),"Yes",IF(AND('BR2'!$K$2="ACTIVE",'BR2'!J150&gt;0),"Yes",IF(AND('BR1'!$K$2="ACTIVE",'BR1'!J150&gt;0),"Yes",IF(AND('ORIGINAL BUDGET'!$K$2="ACTIVE",'ORIGINAL BUDGET'!J150&gt;0),"Yes",""))))</f>
        <v/>
      </c>
      <c r="Y150" s="325"/>
      <c r="Z150" s="325" t="str">
        <f>IF(AND('BR3'!$K$2="ACTIVE",'BR3'!L150&gt;0),"Yes",IF(AND('BR2'!$K$2="ACTIVE",'BR2'!L150&gt;0),"Yes",IF(AND('BR1'!$K$2="ACTIVE",'BR1'!L150&gt;0),"Yes",IF(AND('ORIGINAL BUDGET'!$K$2="ACTIVE",'ORIGINAL BUDGET'!L150&gt;0),"Yes",""))))</f>
        <v/>
      </c>
      <c r="AA150" s="325"/>
      <c r="AB150" s="325" t="str">
        <f>IF(AND('BR3'!$K$2="ACTIVE",'BR3'!N150&gt;0),"Yes",IF(AND('BR2'!$K$2="ACTIVE",'BR2'!N150&gt;0),"Yes",IF(AND('BR1'!$K$2="ACTIVE",'BR1'!N150&gt;0),"Yes",IF(AND('ORIGINAL BUDGET'!$K$2="ACTIVE",'ORIGINAL BUDGET'!N150&gt;0),"Yes",""))))</f>
        <v/>
      </c>
      <c r="AC150" s="325"/>
      <c r="AD150" s="325" t="str">
        <f>IF(AND('BR3'!$K$2="ACTIVE",'BR3'!P150&gt;0),"Yes",IF(AND('BR2'!$K$2="ACTIVE",'BR2'!P150&gt;0),"Yes",IF(AND('BR1'!$K$2="ACTIVE",'BR1'!P150&gt;0),"Yes",IF(AND('ORIGINAL BUDGET'!$K$2="ACTIVE",'ORIGINAL BUDGET'!P150&gt;0),"Yes",""))))</f>
        <v/>
      </c>
      <c r="AE150" s="325"/>
      <c r="AF150" s="325" t="str">
        <f>IF(AND('BR3'!$K$2="ACTIVE",'BR3'!R150&gt;0),"Yes",IF(AND('BR2'!$K$2="ACTIVE",'BR2'!R150&gt;0),"Yes",IF(AND('BR1'!$K$2="ACTIVE",'BR1'!R150&gt;0),"Yes",IF(AND('ORIGINAL BUDGET'!$K$2="ACTIVE",'ORIGINAL BUDGET'!R150&gt;0),"Yes",""))))</f>
        <v/>
      </c>
      <c r="AG150" s="325"/>
      <c r="AH150" s="493" t="str">
        <f>IF(AND('BR3'!$K$2="ACTIVE",'BR3'!T150&gt;0),"Yes",IF(AND('BR2'!$K$2="ACTIVE",'BR2'!T150&gt;0),"Yes",IF(AND('BR1'!$K$2="ACTIVE",'BR1'!T150&gt;0),"Yes",IF(AND('ORIGINAL BUDGET'!$K$2="ACTIVE",'ORIGINAL BUDGET'!T150&gt;0),"Yes",""))))</f>
        <v/>
      </c>
      <c r="AI150" s="500"/>
      <c r="AK150" s="221"/>
      <c r="AL150" s="221"/>
      <c r="AM150" s="221"/>
      <c r="AN150" s="221"/>
      <c r="AO150" s="221"/>
      <c r="AP150" s="221"/>
      <c r="AQ150" s="221"/>
      <c r="AR150" s="57"/>
      <c r="AU150" s="2"/>
      <c r="AV150" s="2"/>
      <c r="AW150" s="2"/>
      <c r="AX150" s="2"/>
      <c r="AY150" s="1104"/>
    </row>
    <row r="151" spans="1:51" ht="23.25" hidden="1" customHeight="1" thickBot="1">
      <c r="A151" s="122">
        <v>15</v>
      </c>
      <c r="B151" s="1729">
        <f>IF($L$2="","",IF($L$2="ORIGINAL",'ORIGINAL BUDGET'!$B151,IF($L$2="BR1",'BR1'!$B151,IF($L$2="BR2",'BR2'!$B151,IF($L$2="BR3",'BR3'!$B151)))))</f>
        <v>0</v>
      </c>
      <c r="C151" s="1730">
        <f>IF($L$2="","",IF($L$2="ORIGINAL",'ORIGINAL BUDGET'!$B151,IF($L$2="BR1",'BR1'!$B151,IF($L$2="BR2",'BR2'!$B151,IF($L$2="BR3",'BR3'!$B151)))))</f>
        <v>0</v>
      </c>
      <c r="D151" s="1730">
        <f>IF($L$2="","",IF($L$2="ORIGINAL",'ORIGINAL BUDGET'!$B151,IF($L$2="BR1",'BR1'!$B151,IF($L$2="BR2",'BR2'!$B151,IF($L$2="BR3",'BR3'!$B151)))))</f>
        <v>0</v>
      </c>
      <c r="E151" s="1731">
        <f>IF($L$2="","",IF($L$2="ORIGINAL",'ORIGINAL BUDGET'!$B151,IF($L$2="BR1",'BR1'!$B151,IF($L$2="BR2",'BR2'!$B151,IF($L$2="BR3",'BR3'!$B151)))))</f>
        <v>0</v>
      </c>
      <c r="F151" s="618"/>
      <c r="G151" s="850" t="str">
        <f t="shared" si="54"/>
        <v/>
      </c>
      <c r="H151" s="813">
        <f t="shared" si="55"/>
        <v>0</v>
      </c>
      <c r="I151" s="840"/>
      <c r="J151" s="813">
        <f t="shared" si="59"/>
        <v>0</v>
      </c>
      <c r="K151" s="842"/>
      <c r="L151" s="813">
        <f t="shared" si="60"/>
        <v>0</v>
      </c>
      <c r="M151" s="842"/>
      <c r="N151" s="813">
        <f t="shared" si="61"/>
        <v>0</v>
      </c>
      <c r="O151" s="842"/>
      <c r="P151" s="813">
        <f t="shared" si="62"/>
        <v>0</v>
      </c>
      <c r="Q151" s="842"/>
      <c r="R151" s="813">
        <f t="shared" si="56"/>
        <v>0</v>
      </c>
      <c r="S151" s="842"/>
      <c r="T151" s="813">
        <f t="shared" si="57"/>
        <v>0</v>
      </c>
      <c r="U151" s="410"/>
      <c r="V151" s="495" t="str">
        <f>IF(AND('BR3'!$K$2="ACTIVE",'BR3'!H151&gt;0),"Yes",IF(AND('BR2'!$K$2="ACTIVE",'BR2'!H151&gt;0),"Yes",IF(AND('BR1'!$K$2="ACTIVE",'BR1'!H151&gt;0),"Yes",IF(AND('ORIGINAL BUDGET'!$K$2="ACTIVE",'ORIGINAL BUDGET'!H151&gt;0),"Yes",""))))</f>
        <v/>
      </c>
      <c r="W151" s="496" t="str">
        <f t="shared" si="58"/>
        <v/>
      </c>
      <c r="X151" s="496" t="str">
        <f>IF(AND('BR3'!$K$2="ACTIVE",'BR3'!J151&gt;0),"Yes",IF(AND('BR2'!$K$2="ACTIVE",'BR2'!J151&gt;0),"Yes",IF(AND('BR1'!$K$2="ACTIVE",'BR1'!J151&gt;0),"Yes",IF(AND('ORIGINAL BUDGET'!$K$2="ACTIVE",'ORIGINAL BUDGET'!J151&gt;0),"Yes",""))))</f>
        <v/>
      </c>
      <c r="Y151" s="496"/>
      <c r="Z151" s="496" t="str">
        <f>IF(AND('BR3'!$K$2="ACTIVE",'BR3'!L151&gt;0),"Yes",IF(AND('BR2'!$K$2="ACTIVE",'BR2'!L151&gt;0),"Yes",IF(AND('BR1'!$K$2="ACTIVE",'BR1'!L151&gt;0),"Yes",IF(AND('ORIGINAL BUDGET'!$K$2="ACTIVE",'ORIGINAL BUDGET'!L151&gt;0),"Yes",""))))</f>
        <v/>
      </c>
      <c r="AA151" s="496"/>
      <c r="AB151" s="496" t="str">
        <f>IF(AND('BR3'!$K$2="ACTIVE",'BR3'!N151&gt;0),"Yes",IF(AND('BR2'!$K$2="ACTIVE",'BR2'!N151&gt;0),"Yes",IF(AND('BR1'!$K$2="ACTIVE",'BR1'!N151&gt;0),"Yes",IF(AND('ORIGINAL BUDGET'!$K$2="ACTIVE",'ORIGINAL BUDGET'!N151&gt;0),"Yes",""))))</f>
        <v/>
      </c>
      <c r="AC151" s="496"/>
      <c r="AD151" s="496" t="str">
        <f>IF(AND('BR3'!$K$2="ACTIVE",'BR3'!P151&gt;0),"Yes",IF(AND('BR2'!$K$2="ACTIVE",'BR2'!P151&gt;0),"Yes",IF(AND('BR1'!$K$2="ACTIVE",'BR1'!P151&gt;0),"Yes",IF(AND('ORIGINAL BUDGET'!$K$2="ACTIVE",'ORIGINAL BUDGET'!P151&gt;0),"Yes",""))))</f>
        <v/>
      </c>
      <c r="AE151" s="496"/>
      <c r="AF151" s="496" t="str">
        <f>IF(AND('BR3'!$K$2="ACTIVE",'BR3'!R151&gt;0),"Yes",IF(AND('BR2'!$K$2="ACTIVE",'BR2'!R151&gt;0),"Yes",IF(AND('BR1'!$K$2="ACTIVE",'BR1'!R151&gt;0),"Yes",IF(AND('ORIGINAL BUDGET'!$K$2="ACTIVE",'ORIGINAL BUDGET'!R151&gt;0),"Yes",""))))</f>
        <v/>
      </c>
      <c r="AG151" s="496"/>
      <c r="AH151" s="497" t="str">
        <f>IF(AND('BR3'!$K$2="ACTIVE",'BR3'!T151&gt;0),"Yes",IF(AND('BR2'!$K$2="ACTIVE",'BR2'!T151&gt;0),"Yes",IF(AND('BR1'!$K$2="ACTIVE",'BR1'!T151&gt;0),"Yes",IF(AND('ORIGINAL BUDGET'!$K$2="ACTIVE",'ORIGINAL BUDGET'!T151&gt;0),"Yes",""))))</f>
        <v/>
      </c>
      <c r="AI151" s="501"/>
      <c r="AK151" s="221"/>
      <c r="AL151" s="221"/>
      <c r="AM151" s="221"/>
      <c r="AN151" s="221"/>
      <c r="AO151" s="221"/>
      <c r="AP151" s="221"/>
      <c r="AQ151" s="221"/>
      <c r="AR151" s="57"/>
      <c r="AU151" s="2"/>
      <c r="AV151" s="2"/>
      <c r="AW151" s="2"/>
      <c r="AX151" s="2"/>
      <c r="AY151" s="1104"/>
    </row>
    <row r="152" spans="1:51" ht="15.95" customHeight="1" thickTop="1" thickBot="1">
      <c r="A152" s="435"/>
      <c r="B152" s="520"/>
      <c r="C152" s="521"/>
      <c r="D152" s="522"/>
      <c r="E152" s="523"/>
      <c r="F152" s="436"/>
      <c r="G152" s="849"/>
      <c r="H152" s="437"/>
      <c r="I152" s="849"/>
      <c r="J152" s="437"/>
      <c r="K152" s="849"/>
      <c r="L152" s="437"/>
      <c r="M152" s="849"/>
      <c r="N152" s="437"/>
      <c r="O152" s="849"/>
      <c r="P152" s="437"/>
      <c r="Q152" s="849"/>
      <c r="R152" s="437"/>
      <c r="S152" s="849"/>
      <c r="T152" s="437"/>
      <c r="U152" s="257"/>
      <c r="V152" s="499"/>
      <c r="W152" s="504">
        <f>SUM(W137:W151)</f>
        <v>0</v>
      </c>
      <c r="X152" s="504">
        <f t="shared" ref="X152:AH152" si="63">SUM(X137:X151)</f>
        <v>0</v>
      </c>
      <c r="Y152" s="504"/>
      <c r="Z152" s="504">
        <f t="shared" si="63"/>
        <v>0</v>
      </c>
      <c r="AA152" s="504"/>
      <c r="AB152" s="504">
        <f t="shared" si="63"/>
        <v>0</v>
      </c>
      <c r="AC152" s="504"/>
      <c r="AD152" s="504">
        <f t="shared" si="63"/>
        <v>0</v>
      </c>
      <c r="AE152" s="504"/>
      <c r="AF152" s="504">
        <f t="shared" si="63"/>
        <v>0</v>
      </c>
      <c r="AG152" s="504"/>
      <c r="AH152" s="502">
        <f t="shared" si="63"/>
        <v>0</v>
      </c>
      <c r="AI152" s="505"/>
      <c r="AY152" s="1104"/>
    </row>
    <row r="153" spans="1:51" ht="20.25" customHeight="1" thickTop="1">
      <c r="A153" s="1739" t="str">
        <f>A15</f>
        <v>INDIRECT COSTS</v>
      </c>
      <c r="B153" s="1740"/>
      <c r="C153" s="1740"/>
      <c r="D153" s="1740"/>
      <c r="E153" s="1740"/>
      <c r="F153" s="1740"/>
      <c r="G153" s="1736" t="s">
        <v>84</v>
      </c>
      <c r="H153" s="1737"/>
      <c r="I153" s="1737"/>
      <c r="J153" s="1737"/>
      <c r="K153" s="1737"/>
      <c r="L153" s="1737"/>
      <c r="M153" s="1737"/>
      <c r="N153" s="1737"/>
      <c r="O153" s="1737"/>
      <c r="P153" s="1737"/>
      <c r="Q153" s="1737"/>
      <c r="R153" s="1737"/>
      <c r="S153" s="1737"/>
      <c r="T153" s="1737"/>
      <c r="U153" s="947"/>
      <c r="V153" s="1741" t="s">
        <v>155</v>
      </c>
      <c r="W153" s="1721"/>
      <c r="X153" s="1721"/>
      <c r="Y153" s="1721"/>
      <c r="Z153" s="1721"/>
      <c r="AA153" s="1721"/>
      <c r="AB153" s="1721"/>
      <c r="AC153" s="1721"/>
      <c r="AD153" s="1721"/>
      <c r="AE153" s="1721"/>
      <c r="AF153" s="1721"/>
      <c r="AG153" s="1721"/>
      <c r="AH153" s="1721"/>
      <c r="AI153" s="1722"/>
      <c r="AL153" s="1738"/>
      <c r="AM153" s="1738"/>
      <c r="AN153" s="1738"/>
      <c r="AO153" s="475"/>
      <c r="AP153" s="1084"/>
      <c r="AQ153" s="1084"/>
      <c r="AR153" s="1084"/>
      <c r="AY153" s="1104"/>
    </row>
    <row r="154" spans="1:51" ht="15.6" customHeight="1" thickBot="1">
      <c r="A154" s="1584"/>
      <c r="B154" s="1586"/>
      <c r="C154" s="1586"/>
      <c r="D154" s="1586"/>
      <c r="E154" s="1586"/>
      <c r="F154" s="1586"/>
      <c r="G154" s="1226" t="str">
        <f>'Fund Rec'!G172</f>
        <v/>
      </c>
      <c r="H154" s="1227">
        <f>'Fund Rec'!H172</f>
        <v>0</v>
      </c>
      <c r="I154" s="1228" t="str">
        <f>'Fund Rec'!I172</f>
        <v/>
      </c>
      <c r="J154" s="1227">
        <f>'Fund Rec'!J172</f>
        <v>0</v>
      </c>
      <c r="K154" s="1228" t="str">
        <f>'Fund Rec'!K172</f>
        <v/>
      </c>
      <c r="L154" s="1227">
        <f>'Fund Rec'!L172</f>
        <v>0</v>
      </c>
      <c r="M154" s="1228" t="str">
        <f>'Fund Rec'!M172</f>
        <v/>
      </c>
      <c r="N154" s="1227">
        <f>'Fund Rec'!N172</f>
        <v>0</v>
      </c>
      <c r="O154" s="1229" t="str">
        <f>'Fund Rec'!O172</f>
        <v/>
      </c>
      <c r="P154" s="697">
        <f>'Fund Rec'!P172</f>
        <v>0</v>
      </c>
      <c r="Q154" s="1229" t="str">
        <f>'Fund Rec'!Q172</f>
        <v/>
      </c>
      <c r="R154" s="1230">
        <f>'Fund Rec'!R172</f>
        <v>0</v>
      </c>
      <c r="S154" s="1229" t="str">
        <f>'Fund Rec'!S172</f>
        <v/>
      </c>
      <c r="T154" s="1234">
        <f>'Fund Rec'!T172</f>
        <v>0</v>
      </c>
      <c r="U154" s="947"/>
      <c r="V154" s="1734" t="str">
        <f>$G$5</f>
        <v>RPPC, 53110</v>
      </c>
      <c r="W154" s="1716" t="s">
        <v>154</v>
      </c>
      <c r="X154" s="1716" t="str">
        <f>$I$5</f>
        <v>RPPC , 53129</v>
      </c>
      <c r="Y154" s="1716"/>
      <c r="Z154" s="1716" t="str">
        <f>$K$5</f>
        <v/>
      </c>
      <c r="AA154" s="1716"/>
      <c r="AB154" s="1716" t="str">
        <f>$M$5</f>
        <v/>
      </c>
      <c r="AC154" s="1716"/>
      <c r="AD154" s="1716" t="str">
        <f>$O$5</f>
        <v/>
      </c>
      <c r="AE154" s="1716"/>
      <c r="AF154" s="1716" t="str">
        <f>$Q$5</f>
        <v/>
      </c>
      <c r="AG154" s="1716"/>
      <c r="AH154" s="1716" t="str">
        <f>$S$5</f>
        <v/>
      </c>
      <c r="AI154" s="1718"/>
      <c r="AL154" s="2"/>
      <c r="AM154" s="2"/>
      <c r="AN154" s="2"/>
      <c r="AO154" s="2"/>
      <c r="AP154" s="2"/>
      <c r="AQ154" s="2"/>
      <c r="AR154" s="2"/>
      <c r="AY154" s="1104"/>
    </row>
    <row r="155" spans="1:51" ht="25.5" customHeight="1" thickTop="1" thickBot="1">
      <c r="A155" s="131"/>
      <c r="B155" s="159"/>
      <c r="C155" s="159"/>
      <c r="D155" s="18"/>
      <c r="E155" s="130" t="str">
        <f>'ORIGINAL BUDGET'!E155</f>
        <v>TOTAL INDIRECT COSTS</v>
      </c>
      <c r="F155" s="809">
        <f>SUM(F156:F156)</f>
        <v>0</v>
      </c>
      <c r="G155" s="619"/>
      <c r="H155" s="609">
        <f>SUM(H156:H156)</f>
        <v>0</v>
      </c>
      <c r="I155" s="607"/>
      <c r="J155" s="605">
        <f>SUM(J156:J156)</f>
        <v>0</v>
      </c>
      <c r="K155" s="695"/>
      <c r="L155" s="596">
        <f>SUM(L156:L156)</f>
        <v>0</v>
      </c>
      <c r="M155" s="695"/>
      <c r="N155" s="1233">
        <f>SUM(N156:N156)</f>
        <v>0</v>
      </c>
      <c r="O155" s="1231"/>
      <c r="P155" s="596">
        <f>SUM(P156:P156)</f>
        <v>0</v>
      </c>
      <c r="Q155" s="607"/>
      <c r="R155" s="596">
        <f>SUM(R156:R156)</f>
        <v>0</v>
      </c>
      <c r="S155" s="695"/>
      <c r="T155" s="1235">
        <f>SUM(T156:T156)</f>
        <v>0</v>
      </c>
      <c r="U155" s="947"/>
      <c r="V155" s="1735"/>
      <c r="W155" s="1717"/>
      <c r="X155" s="1717"/>
      <c r="Y155" s="1717"/>
      <c r="Z155" s="1717"/>
      <c r="AA155" s="1717"/>
      <c r="AB155" s="1717"/>
      <c r="AC155" s="1717"/>
      <c r="AD155" s="1717"/>
      <c r="AE155" s="1717"/>
      <c r="AF155" s="1717"/>
      <c r="AG155" s="1717"/>
      <c r="AH155" s="1717"/>
      <c r="AI155" s="1719"/>
      <c r="AL155" s="221"/>
      <c r="AM155" s="221"/>
      <c r="AN155" s="222"/>
      <c r="AO155" s="222"/>
      <c r="AP155" s="222"/>
      <c r="AQ155" s="222"/>
      <c r="AR155" s="222"/>
      <c r="AY155" s="1104"/>
    </row>
    <row r="156" spans="1:51" ht="23.25" customHeight="1" thickTop="1" thickBot="1">
      <c r="A156" s="1506"/>
      <c r="B156" s="1756" t="str">
        <f>IF('BR3'!$K$2="ACTIVE",'BR3'!B156,IF('BR2'!$K$2="ACTIVE",'BR2'!B156,IF('BR1'!$K$2="ACTIVE",'BR1'!B156,'ORIGINAL BUDGET'!B156)))</f>
        <v>of Total Wages and Benefits</v>
      </c>
      <c r="C156" s="1757">
        <f>IF('BR3'!$K$2="ACTIVE",'BR3'!C156,IF('BR2'!$K$2="ACTIVE",'BR2'!C156,IF('BR1'!$K$2="ACTIVE",'BR1'!C156,'ORIGINAL BUDGET'!C156)))</f>
        <v>0</v>
      </c>
      <c r="D156" s="1757">
        <f>IF('BR3'!$K$2="ACTIVE",'BR3'!D156,IF('BR2'!$K$2="ACTIVE",'BR2'!D156,IF('BR1'!$K$2="ACTIVE",'BR1'!D156,'ORIGINAL BUDGET'!D156)))</f>
        <v>0</v>
      </c>
      <c r="E156" s="1758">
        <f>IF('BR3'!$K$2="ACTIVE",'BR3'!E156,IF('BR2'!$K$2="ACTIVE",'BR2'!E156,IF('BR1'!$K$2="ACTIVE",'BR1'!E156,'ORIGINAL BUDGET'!E156)))</f>
        <v>0</v>
      </c>
      <c r="F156" s="1097">
        <f>IF($B156='ORIGINAL BUDGET'!$V154,((F11+F12+F13+F14)*$A156),IF($B156='ORIGINAL BUDGET'!$V155,(F11*$A156),F43*$A156))</f>
        <v>0</v>
      </c>
      <c r="G156" s="851" t="str">
        <f>IF(AND(F156&lt;&gt;0, 1-I156-K156-Q156-S156-M156-O156),1-I156-K156-Q156-S156-M156-O156,"")</f>
        <v/>
      </c>
      <c r="H156" s="998">
        <f>IF($B156='ORIGINAL BUDGET'!$V154,((H11+H12+H13+H14)*$A156),IF($B156='ORIGINAL BUDGET'!$V155,(H11*$A156),H43*$A156))</f>
        <v>0</v>
      </c>
      <c r="I156" s="1095" t="str">
        <f>IF($F156&lt;&gt;0,J156/$F156,"")</f>
        <v/>
      </c>
      <c r="J156" s="995">
        <f>IF($B156='ORIGINAL BUDGET'!$V154,((J11+J12+J13+J14)*$A156),IF($B156='ORIGINAL BUDGET'!$V155,(J11*$A156),J43*$A156))</f>
        <v>0</v>
      </c>
      <c r="K156" s="1095" t="str">
        <f>IF($F156&lt;&gt;0,L156/$F156,"")</f>
        <v/>
      </c>
      <c r="L156" s="995">
        <f>IF($B156='ORIGINAL BUDGET'!$V154,((L11+L12+L13+L14)*$A156),IF($B156='ORIGINAL BUDGET'!$V155,(L11*$A156),L43*$A156))</f>
        <v>0</v>
      </c>
      <c r="M156" s="1095" t="str">
        <f>IF($F156&lt;&gt;0,N156/$F156,"")</f>
        <v/>
      </c>
      <c r="N156" s="1019">
        <f>IF($B156='ORIGINAL BUDGET'!$V154,((N11+N12+N13+N14)*$A156),IF($B156='ORIGINAL BUDGET'!$V155,(N11*$A156),N43*$A156))</f>
        <v>0</v>
      </c>
      <c r="O156" s="1232" t="str">
        <f>IF($F156&lt;&gt;0,P156/$F156,"")</f>
        <v/>
      </c>
      <c r="P156" s="814">
        <f>IF($B156='ORIGINAL BUDGET'!$V154,((P11+P12+P13+P14)*$A156),IF($B156='ORIGINAL BUDGET'!$V155,(P11*$A156),P43*$A156))</f>
        <v>0</v>
      </c>
      <c r="Q156" s="1096" t="str">
        <f>IF($F156&lt;&gt;0,R156/$F156,"")</f>
        <v/>
      </c>
      <c r="R156" s="815">
        <f>IF($B156='ORIGINAL BUDGET'!$V154,((R11+R12+R13+R14)*$A156),IF($B156='ORIGINAL BUDGET'!$V155,(R11*$A156),R43*$A156))</f>
        <v>0</v>
      </c>
      <c r="S156" s="1095" t="str">
        <f>IF($F156&lt;&gt;0,T156/$F156,"")</f>
        <v/>
      </c>
      <c r="T156" s="1236">
        <f>IF($B156='ORIGINAL BUDGET'!$V154,((T11+T12+T13+T14)*$A156),IF($B156='ORIGINAL BUDGET'!$V155,(T11*$A156),T43*$A156))</f>
        <v>0</v>
      </c>
      <c r="U156" s="947"/>
      <c r="V156" s="1085" t="str">
        <f>IF(AND('BR3'!$K$2="ACTIVE",'BR3'!H156&gt;0),"Yes",IF(AND('BR2'!$K$2="ACTIVE",'BR2'!H156&gt;0),"Yes",IF(AND('BR1'!$K$2="ACTIVE",'BR1'!H156&gt;0),"Yes",IF(AND('ORIGINAL BUDGET'!$K$2="ACTIVE",'ORIGINAL BUDGET'!H156&gt;0),"Yes",""))))</f>
        <v/>
      </c>
      <c r="W156" s="496" t="str">
        <f t="shared" ref="W156" si="64">IF(AND(G156&gt;0,V156=""),1,"")</f>
        <v/>
      </c>
      <c r="X156" s="496" t="str">
        <f>IF(AND('BR3'!$K$2="ACTIVE",'BR3'!J156&gt;0),"Yes",IF(AND('BR2'!$K$2="ACTIVE",'BR2'!J156&gt;0),"Yes",IF(AND('BR1'!$K$2="ACTIVE",'BR1'!J156&gt;0),"Yes",IF(AND('ORIGINAL BUDGET'!$K$2="ACTIVE",'ORIGINAL BUDGET'!J156&gt;0),"Yes",""))))</f>
        <v/>
      </c>
      <c r="Y156" s="496"/>
      <c r="Z156" s="496" t="str">
        <f>IF(AND('BR3'!$K$2="ACTIVE",'BR3'!L156&gt;0),"Yes",IF(AND('BR2'!$K$2="ACTIVE",'BR2'!L156&gt;0),"Yes",IF(AND('BR1'!$K$2="ACTIVE",'BR1'!L156&gt;0),"Yes",IF(AND('ORIGINAL BUDGET'!$K$2="ACTIVE",'ORIGINAL BUDGET'!L156&gt;0),"Yes",""))))</f>
        <v/>
      </c>
      <c r="AA156" s="496"/>
      <c r="AB156" s="496" t="str">
        <f>IF(AND('BR3'!$K$2="ACTIVE",'BR3'!N156&gt;0),"Yes",IF(AND('BR2'!$K$2="ACTIVE",'BR2'!N156&gt;0),"Yes",IF(AND('BR1'!$K$2="ACTIVE",'BR1'!N156&gt;0),"Yes",IF(AND('ORIGINAL BUDGET'!$K$2="ACTIVE",'ORIGINAL BUDGET'!N156&gt;0),"Yes",""))))</f>
        <v/>
      </c>
      <c r="AC156" s="496"/>
      <c r="AD156" s="496" t="str">
        <f>IF(AND('BR3'!$K$2="ACTIVE",'BR3'!P156&gt;0),"Yes",IF(AND('BR2'!$K$2="ACTIVE",'BR2'!P156&gt;0),"Yes",IF(AND('BR1'!$K$2="ACTIVE",'BR1'!P156&gt;0),"Yes",IF(AND('ORIGINAL BUDGET'!$K$2="ACTIVE",'ORIGINAL BUDGET'!P156&gt;0),"Yes",""))))</f>
        <v/>
      </c>
      <c r="AE156" s="496"/>
      <c r="AF156" s="496" t="str">
        <f>IF(AND('BR3'!$K$2="ACTIVE",'BR3'!R156&gt;0),"Yes",IF(AND('BR2'!$K$2="ACTIVE",'BR2'!R156&gt;0),"Yes",IF(AND('BR1'!$K$2="ACTIVE",'BR1'!R156&gt;0),"Yes",IF(AND('ORIGINAL BUDGET'!$K$2="ACTIVE",'ORIGINAL BUDGET'!R156&gt;0),"Yes",""))))</f>
        <v/>
      </c>
      <c r="AG156" s="496"/>
      <c r="AH156" s="497" t="str">
        <f>IF(AND('BR3'!$K$2="ACTIVE",'BR3'!T156&gt;0),"Yes",IF(AND('BR2'!$K$2="ACTIVE",'BR2'!T156&gt;0),"Yes",IF(AND('BR1'!$K$2="ACTIVE",'BR1'!T156&gt;0),"Yes",IF(AND('ORIGINAL BUDGET'!$K$2="ACTIVE",'ORIGINAL BUDGET'!T156&gt;0),"Yes",""))))</f>
        <v/>
      </c>
      <c r="AI156" s="501"/>
      <c r="AL156" s="221"/>
      <c r="AM156" s="221"/>
      <c r="AN156" s="221"/>
      <c r="AO156" s="221"/>
      <c r="AP156" s="221"/>
      <c r="AQ156" s="221"/>
      <c r="AR156" s="57"/>
      <c r="AY156" s="1104"/>
    </row>
    <row r="157" spans="1:51" ht="15.75" thickTop="1">
      <c r="H157" s="211"/>
      <c r="I157" s="54"/>
      <c r="J157" s="211"/>
      <c r="K157" s="54"/>
      <c r="L157" s="211"/>
      <c r="M157" s="54"/>
      <c r="N157" s="211"/>
      <c r="O157" s="54"/>
      <c r="P157" s="211"/>
      <c r="Q157" s="54"/>
      <c r="R157" s="211"/>
      <c r="S157" s="54"/>
      <c r="T157" s="211"/>
      <c r="V157" s="488"/>
      <c r="W157" s="506">
        <f>SUM(W156)</f>
        <v>0</v>
      </c>
      <c r="X157" s="506">
        <f t="shared" ref="X157:AI157" si="65">SUM(X156)</f>
        <v>0</v>
      </c>
      <c r="Y157" s="506">
        <f t="shared" si="65"/>
        <v>0</v>
      </c>
      <c r="Z157" s="506">
        <f t="shared" si="65"/>
        <v>0</v>
      </c>
      <c r="AA157" s="506">
        <f t="shared" si="65"/>
        <v>0</v>
      </c>
      <c r="AB157" s="506">
        <f t="shared" si="65"/>
        <v>0</v>
      </c>
      <c r="AC157" s="506">
        <f t="shared" si="65"/>
        <v>0</v>
      </c>
      <c r="AD157" s="506">
        <f t="shared" si="65"/>
        <v>0</v>
      </c>
      <c r="AE157" s="506">
        <f t="shared" si="65"/>
        <v>0</v>
      </c>
      <c r="AF157" s="506">
        <f t="shared" si="65"/>
        <v>0</v>
      </c>
      <c r="AG157" s="506">
        <f t="shared" si="65"/>
        <v>0</v>
      </c>
      <c r="AH157" s="506">
        <f t="shared" si="65"/>
        <v>0</v>
      </c>
      <c r="AI157" s="506">
        <f t="shared" si="65"/>
        <v>0</v>
      </c>
      <c r="AY157" s="1104"/>
    </row>
    <row r="158" spans="1:51">
      <c r="B158" s="1060"/>
      <c r="AY158" s="1104"/>
    </row>
    <row r="159" spans="1:51">
      <c r="B159" s="1058"/>
      <c r="C159" s="54"/>
      <c r="AY159" s="1104"/>
    </row>
    <row r="160" spans="1:51">
      <c r="B160" s="1059"/>
      <c r="C160" s="54"/>
      <c r="AY160" s="1104"/>
    </row>
    <row r="161" spans="2:51">
      <c r="B161" s="1059"/>
      <c r="AY161" s="1104"/>
    </row>
    <row r="162" spans="2:51">
      <c r="B162" s="868"/>
      <c r="AY162" s="1104"/>
    </row>
    <row r="163" spans="2:51">
      <c r="AY163" s="1104"/>
    </row>
    <row r="164" spans="2:51">
      <c r="J164" s="160" t="s">
        <v>162</v>
      </c>
      <c r="AY164" s="1104"/>
    </row>
    <row r="165" spans="2:51">
      <c r="AY165" s="1104"/>
    </row>
    <row r="166" spans="2:51">
      <c r="AY166" s="1104"/>
    </row>
    <row r="167" spans="2:51">
      <c r="AY167" s="1104"/>
    </row>
    <row r="168" spans="2:51">
      <c r="AY168" s="1104"/>
    </row>
    <row r="169" spans="2:51">
      <c r="AY169" s="1104"/>
    </row>
    <row r="170" spans="2:51">
      <c r="AY170" s="1104"/>
    </row>
    <row r="171" spans="2:51">
      <c r="AY171" s="1104"/>
    </row>
    <row r="172" spans="2:51">
      <c r="AY172" s="1104"/>
    </row>
    <row r="173" spans="2:51">
      <c r="AY173" s="1104"/>
    </row>
    <row r="174" spans="2:51">
      <c r="AY174" s="1104"/>
    </row>
    <row r="175" spans="2:51">
      <c r="AY175" s="1104"/>
    </row>
    <row r="176" spans="2:51">
      <c r="AY176" s="1104"/>
    </row>
    <row r="177" spans="51:51">
      <c r="AY177" s="1104"/>
    </row>
    <row r="178" spans="51:51">
      <c r="AY178" s="1104"/>
    </row>
    <row r="179" spans="51:51">
      <c r="AY179" s="1104"/>
    </row>
    <row r="180" spans="51:51">
      <c r="AY180" s="1104"/>
    </row>
    <row r="181" spans="51:51">
      <c r="AY181" s="1104"/>
    </row>
    <row r="182" spans="51:51">
      <c r="AY182" s="1104"/>
    </row>
    <row r="183" spans="51:51">
      <c r="AY183" s="1104"/>
    </row>
    <row r="184" spans="51:51">
      <c r="AY184" s="1104"/>
    </row>
    <row r="185" spans="51:51">
      <c r="AY185" s="1104"/>
    </row>
    <row r="186" spans="51:51">
      <c r="AY186" s="1104"/>
    </row>
    <row r="187" spans="51:51">
      <c r="AY187" s="1104"/>
    </row>
    <row r="188" spans="51:51">
      <c r="AY188" s="1104"/>
    </row>
    <row r="189" spans="51:51">
      <c r="AY189" s="1104"/>
    </row>
    <row r="190" spans="51:51">
      <c r="AY190" s="1104"/>
    </row>
    <row r="191" spans="51:51">
      <c r="AY191" s="1104"/>
    </row>
    <row r="192" spans="51:51">
      <c r="AY192" s="1104"/>
    </row>
    <row r="193" spans="51:51">
      <c r="AY193" s="1104"/>
    </row>
    <row r="194" spans="51:51">
      <c r="AY194" s="1104"/>
    </row>
    <row r="195" spans="51:51">
      <c r="AY195" s="1104"/>
    </row>
    <row r="196" spans="51:51">
      <c r="AY196" s="1104"/>
    </row>
    <row r="197" spans="51:51">
      <c r="AY197" s="1104"/>
    </row>
    <row r="198" spans="51:51">
      <c r="AY198" s="1104"/>
    </row>
    <row r="199" spans="51:51">
      <c r="AY199" s="1104"/>
    </row>
    <row r="200" spans="51:51">
      <c r="AY200" s="1104"/>
    </row>
    <row r="201" spans="51:51">
      <c r="AY201" s="1104"/>
    </row>
    <row r="202" spans="51:51">
      <c r="AY202" s="1104"/>
    </row>
    <row r="203" spans="51:51">
      <c r="AY203" s="1104"/>
    </row>
    <row r="204" spans="51:51">
      <c r="AY204" s="1104"/>
    </row>
    <row r="205" spans="51:51">
      <c r="AY205" s="1104"/>
    </row>
    <row r="206" spans="51:51">
      <c r="AY206" s="1104"/>
    </row>
    <row r="207" spans="51:51">
      <c r="AY207" s="1104"/>
    </row>
    <row r="208" spans="51:51">
      <c r="AY208" s="1104"/>
    </row>
    <row r="209" spans="51:51">
      <c r="AY209" s="1104"/>
    </row>
    <row r="210" spans="51:51">
      <c r="AY210" s="1104"/>
    </row>
    <row r="211" spans="51:51">
      <c r="AY211" s="1104"/>
    </row>
    <row r="212" spans="51:51">
      <c r="AY212" s="1104"/>
    </row>
    <row r="213" spans="51:51">
      <c r="AY213" s="1104"/>
    </row>
    <row r="214" spans="51:51">
      <c r="AY214" s="1104"/>
    </row>
    <row r="215" spans="51:51">
      <c r="AY215" s="1104"/>
    </row>
    <row r="216" spans="51:51">
      <c r="AY216" s="1104"/>
    </row>
    <row r="217" spans="51:51">
      <c r="AY217" s="1104"/>
    </row>
    <row r="218" spans="51:51">
      <c r="AY218" s="1104"/>
    </row>
    <row r="219" spans="51:51">
      <c r="AY219" s="1104"/>
    </row>
    <row r="220" spans="51:51">
      <c r="AY220" s="1104"/>
    </row>
    <row r="221" spans="51:51">
      <c r="AY221" s="1104"/>
    </row>
    <row r="222" spans="51:51">
      <c r="AY222" s="1104"/>
    </row>
    <row r="223" spans="51:51">
      <c r="AY223" s="1104"/>
    </row>
    <row r="224" spans="51:51">
      <c r="AY224" s="1104"/>
    </row>
    <row r="225" spans="51:51">
      <c r="AY225" s="1104"/>
    </row>
    <row r="226" spans="51:51">
      <c r="AY226" s="1104"/>
    </row>
    <row r="227" spans="51:51">
      <c r="AY227" s="1104"/>
    </row>
    <row r="228" spans="51:51">
      <c r="AY228" s="1104"/>
    </row>
    <row r="229" spans="51:51">
      <c r="AY229" s="1104"/>
    </row>
    <row r="230" spans="51:51">
      <c r="AY230" s="1104"/>
    </row>
    <row r="231" spans="51:51">
      <c r="AY231" s="1104"/>
    </row>
    <row r="232" spans="51:51">
      <c r="AY232" s="1104"/>
    </row>
    <row r="233" spans="51:51">
      <c r="AY233" s="1104"/>
    </row>
    <row r="234" spans="51:51">
      <c r="AY234" s="1104"/>
    </row>
    <row r="235" spans="51:51">
      <c r="AY235" s="1104"/>
    </row>
    <row r="236" spans="51:51">
      <c r="AY236" s="1104"/>
    </row>
    <row r="237" spans="51:51">
      <c r="AY237" s="1104"/>
    </row>
    <row r="238" spans="51:51">
      <c r="AY238" s="1104"/>
    </row>
    <row r="239" spans="51:51">
      <c r="AY239" s="1104"/>
    </row>
    <row r="240" spans="51:51">
      <c r="AY240" s="1104"/>
    </row>
    <row r="241" spans="51:51">
      <c r="AY241" s="1104"/>
    </row>
    <row r="242" spans="51:51">
      <c r="AY242" s="1104"/>
    </row>
    <row r="243" spans="51:51">
      <c r="AY243" s="1104"/>
    </row>
    <row r="244" spans="51:51">
      <c r="AY244" s="1104"/>
    </row>
    <row r="245" spans="51:51">
      <c r="AY245" s="1104"/>
    </row>
    <row r="246" spans="51:51">
      <c r="AY246" s="1104"/>
    </row>
    <row r="247" spans="51:51">
      <c r="AY247" s="1104"/>
    </row>
    <row r="248" spans="51:51">
      <c r="AY248" s="1104"/>
    </row>
    <row r="249" spans="51:51">
      <c r="AY249" s="1104"/>
    </row>
    <row r="250" spans="51:51">
      <c r="AY250" s="1104"/>
    </row>
    <row r="251" spans="51:51">
      <c r="AY251" s="1104"/>
    </row>
    <row r="252" spans="51:51">
      <c r="AY252" s="1104"/>
    </row>
    <row r="253" spans="51:51">
      <c r="AY253" s="1104"/>
    </row>
    <row r="254" spans="51:51">
      <c r="AY254" s="1104"/>
    </row>
    <row r="255" spans="51:51">
      <c r="AY255" s="1104"/>
    </row>
    <row r="256" spans="51:51">
      <c r="AY256" s="1104"/>
    </row>
    <row r="257" spans="51:51">
      <c r="AY257" s="1104"/>
    </row>
    <row r="258" spans="51:51">
      <c r="AY258" s="1104"/>
    </row>
    <row r="259" spans="51:51">
      <c r="AY259" s="1104"/>
    </row>
    <row r="260" spans="51:51">
      <c r="AY260" s="1104"/>
    </row>
    <row r="261" spans="51:51">
      <c r="AY261" s="1104"/>
    </row>
    <row r="262" spans="51:51">
      <c r="AY262" s="1104"/>
    </row>
    <row r="263" spans="51:51">
      <c r="AY263" s="1104"/>
    </row>
    <row r="264" spans="51:51">
      <c r="AY264" s="1104"/>
    </row>
    <row r="265" spans="51:51">
      <c r="AY265" s="1104"/>
    </row>
    <row r="266" spans="51:51">
      <c r="AY266" s="1104"/>
    </row>
    <row r="267" spans="51:51">
      <c r="AY267" s="1104"/>
    </row>
    <row r="268" spans="51:51">
      <c r="AY268" s="1104"/>
    </row>
    <row r="269" spans="51:51">
      <c r="AY269" s="1104"/>
    </row>
    <row r="270" spans="51:51">
      <c r="AY270" s="1104"/>
    </row>
    <row r="271" spans="51:51">
      <c r="AY271" s="1104"/>
    </row>
    <row r="272" spans="51:51">
      <c r="AY272" s="1104"/>
    </row>
    <row r="273" spans="51:51">
      <c r="AY273" s="1104"/>
    </row>
    <row r="274" spans="51:51">
      <c r="AY274" s="1104"/>
    </row>
    <row r="275" spans="51:51">
      <c r="AY275" s="1104"/>
    </row>
    <row r="276" spans="51:51">
      <c r="AY276" s="1104"/>
    </row>
    <row r="277" spans="51:51">
      <c r="AY277" s="1104"/>
    </row>
    <row r="278" spans="51:51">
      <c r="AY278" s="1104"/>
    </row>
    <row r="279" spans="51:51">
      <c r="AY279" s="1104"/>
    </row>
    <row r="280" spans="51:51">
      <c r="AY280" s="1104"/>
    </row>
    <row r="281" spans="51:51">
      <c r="AY281" s="1104"/>
    </row>
    <row r="282" spans="51:51">
      <c r="AY282" s="1104"/>
    </row>
    <row r="283" spans="51:51">
      <c r="AY283" s="1104"/>
    </row>
    <row r="284" spans="51:51">
      <c r="AY284" s="1104"/>
    </row>
    <row r="285" spans="51:51">
      <c r="AY285" s="1104"/>
    </row>
    <row r="286" spans="51:51">
      <c r="AY286" s="1104"/>
    </row>
    <row r="287" spans="51:51">
      <c r="AY287" s="1104"/>
    </row>
    <row r="288" spans="51:51">
      <c r="AY288" s="1104"/>
    </row>
    <row r="289" spans="51:51">
      <c r="AY289" s="1104"/>
    </row>
    <row r="290" spans="51:51">
      <c r="AY290" s="1104"/>
    </row>
    <row r="291" spans="51:51">
      <c r="AY291" s="1104"/>
    </row>
    <row r="292" spans="51:51">
      <c r="AY292" s="1104"/>
    </row>
    <row r="293" spans="51:51">
      <c r="AY293" s="1104"/>
    </row>
    <row r="294" spans="51:51">
      <c r="AY294" s="1104"/>
    </row>
    <row r="295" spans="51:51">
      <c r="AY295" s="1104"/>
    </row>
    <row r="296" spans="51:51">
      <c r="AY296" s="1104"/>
    </row>
    <row r="297" spans="51:51">
      <c r="AY297" s="1104"/>
    </row>
    <row r="298" spans="51:51">
      <c r="AY298" s="1104"/>
    </row>
    <row r="299" spans="51:51">
      <c r="AY299" s="1104"/>
    </row>
    <row r="300" spans="51:51">
      <c r="AY300" s="1104"/>
    </row>
    <row r="301" spans="51:51">
      <c r="AY301" s="1104"/>
    </row>
    <row r="302" spans="51:51">
      <c r="AY302" s="1104"/>
    </row>
    <row r="303" spans="51:51">
      <c r="AY303" s="1104"/>
    </row>
    <row r="304" spans="51:51">
      <c r="AY304" s="1104"/>
    </row>
    <row r="305" spans="51:51">
      <c r="AY305" s="1104"/>
    </row>
    <row r="306" spans="51:51">
      <c r="AY306" s="1104"/>
    </row>
    <row r="307" spans="51:51">
      <c r="AY307" s="1104"/>
    </row>
    <row r="308" spans="51:51">
      <c r="AY308" s="1104"/>
    </row>
    <row r="309" spans="51:51">
      <c r="AY309" s="1104"/>
    </row>
    <row r="310" spans="51:51">
      <c r="AY310" s="1104"/>
    </row>
    <row r="311" spans="51:51">
      <c r="AY311" s="1104"/>
    </row>
    <row r="312" spans="51:51">
      <c r="AY312" s="1104"/>
    </row>
    <row r="313" spans="51:51">
      <c r="AY313" s="1104"/>
    </row>
    <row r="314" spans="51:51">
      <c r="AY314" s="1104"/>
    </row>
    <row r="315" spans="51:51">
      <c r="AY315" s="1104"/>
    </row>
    <row r="316" spans="51:51">
      <c r="AY316" s="1104"/>
    </row>
    <row r="317" spans="51:51">
      <c r="AY317" s="1104"/>
    </row>
    <row r="318" spans="51:51">
      <c r="AY318" s="1104"/>
    </row>
    <row r="319" spans="51:51">
      <c r="AY319" s="1104"/>
    </row>
    <row r="320" spans="51:51">
      <c r="AY320" s="1104"/>
    </row>
    <row r="321" spans="51:51">
      <c r="AY321" s="1104"/>
    </row>
    <row r="322" spans="51:51">
      <c r="AY322" s="1104"/>
    </row>
    <row r="323" spans="51:51">
      <c r="AY323" s="1104"/>
    </row>
    <row r="324" spans="51:51">
      <c r="AY324" s="1104"/>
    </row>
    <row r="325" spans="51:51">
      <c r="AY325" s="1104"/>
    </row>
    <row r="326" spans="51:51">
      <c r="AY326" s="1104"/>
    </row>
    <row r="327" spans="51:51">
      <c r="AY327" s="1104"/>
    </row>
    <row r="328" spans="51:51">
      <c r="AY328" s="1104"/>
    </row>
    <row r="329" spans="51:51">
      <c r="AY329" s="1104"/>
    </row>
    <row r="330" spans="51:51">
      <c r="AY330" s="1104"/>
    </row>
    <row r="331" spans="51:51">
      <c r="AY331" s="1104"/>
    </row>
    <row r="332" spans="51:51">
      <c r="AY332" s="1104"/>
    </row>
    <row r="333" spans="51:51">
      <c r="AY333" s="1104"/>
    </row>
    <row r="334" spans="51:51">
      <c r="AY334" s="1104"/>
    </row>
    <row r="335" spans="51:51">
      <c r="AY335" s="1104"/>
    </row>
    <row r="336" spans="51:51">
      <c r="AY336" s="1104"/>
    </row>
    <row r="337" spans="51:51">
      <c r="AY337" s="1104"/>
    </row>
    <row r="338" spans="51:51">
      <c r="AY338" s="1104"/>
    </row>
    <row r="339" spans="51:51">
      <c r="AY339" s="1104"/>
    </row>
    <row r="340" spans="51:51">
      <c r="AY340" s="1104"/>
    </row>
    <row r="341" spans="51:51">
      <c r="AY341" s="1104"/>
    </row>
    <row r="342" spans="51:51">
      <c r="AY342" s="1104"/>
    </row>
    <row r="343" spans="51:51">
      <c r="AY343" s="1104"/>
    </row>
    <row r="344" spans="51:51">
      <c r="AY344" s="1104"/>
    </row>
    <row r="345" spans="51:51">
      <c r="AY345" s="1104"/>
    </row>
    <row r="346" spans="51:51">
      <c r="AY346" s="1104"/>
    </row>
    <row r="347" spans="51:51">
      <c r="AY347" s="1104"/>
    </row>
    <row r="348" spans="51:51">
      <c r="AY348" s="1104"/>
    </row>
    <row r="349" spans="51:51">
      <c r="AY349" s="1104"/>
    </row>
    <row r="350" spans="51:51">
      <c r="AY350" s="1104"/>
    </row>
    <row r="351" spans="51:51">
      <c r="AY351" s="1104"/>
    </row>
    <row r="352" spans="51:51">
      <c r="AY352" s="1104"/>
    </row>
    <row r="353" spans="51:51">
      <c r="AY353" s="1104"/>
    </row>
    <row r="354" spans="51:51">
      <c r="AY354" s="1104"/>
    </row>
    <row r="355" spans="51:51">
      <c r="AY355" s="1104"/>
    </row>
    <row r="356" spans="51:51">
      <c r="AY356" s="1104"/>
    </row>
    <row r="357" spans="51:51">
      <c r="AY357" s="1104"/>
    </row>
    <row r="358" spans="51:51">
      <c r="AY358" s="1104"/>
    </row>
    <row r="359" spans="51:51">
      <c r="AY359" s="1104"/>
    </row>
    <row r="360" spans="51:51">
      <c r="AY360" s="1104"/>
    </row>
    <row r="361" spans="51:51">
      <c r="AY361" s="1104"/>
    </row>
    <row r="362" spans="51:51">
      <c r="AY362" s="1104"/>
    </row>
    <row r="363" spans="51:51">
      <c r="AY363" s="1104"/>
    </row>
    <row r="364" spans="51:51">
      <c r="AY364" s="1104"/>
    </row>
    <row r="365" spans="51:51">
      <c r="AY365" s="1104"/>
    </row>
    <row r="366" spans="51:51">
      <c r="AY366" s="1104"/>
    </row>
    <row r="367" spans="51:51">
      <c r="AY367" s="1104"/>
    </row>
    <row r="368" spans="51:51">
      <c r="AY368" s="1104"/>
    </row>
    <row r="369" spans="51:51">
      <c r="AY369" s="1104"/>
    </row>
    <row r="370" spans="51:51">
      <c r="AY370" s="1104"/>
    </row>
    <row r="371" spans="51:51">
      <c r="AY371" s="1104"/>
    </row>
    <row r="372" spans="51:51">
      <c r="AY372" s="1104"/>
    </row>
    <row r="373" spans="51:51">
      <c r="AY373" s="1104"/>
    </row>
    <row r="374" spans="51:51">
      <c r="AY374" s="1104"/>
    </row>
    <row r="375" spans="51:51">
      <c r="AY375" s="1104"/>
    </row>
    <row r="376" spans="51:51">
      <c r="AY376" s="1104"/>
    </row>
    <row r="377" spans="51:51">
      <c r="AY377" s="1104"/>
    </row>
    <row r="378" spans="51:51">
      <c r="AY378" s="1104"/>
    </row>
    <row r="379" spans="51:51">
      <c r="AY379" s="1104"/>
    </row>
    <row r="380" spans="51:51">
      <c r="AY380" s="1104"/>
    </row>
    <row r="381" spans="51:51">
      <c r="AY381" s="1104"/>
    </row>
    <row r="382" spans="51:51">
      <c r="AY382" s="1104"/>
    </row>
    <row r="383" spans="51:51">
      <c r="AY383" s="1104"/>
    </row>
    <row r="384" spans="51:51">
      <c r="AY384" s="1104"/>
    </row>
    <row r="385" spans="51:51">
      <c r="AY385" s="1104"/>
    </row>
    <row r="386" spans="51:51">
      <c r="AY386" s="1104"/>
    </row>
    <row r="387" spans="51:51">
      <c r="AY387" s="1104"/>
    </row>
    <row r="388" spans="51:51">
      <c r="AY388" s="1104"/>
    </row>
    <row r="389" spans="51:51">
      <c r="AY389" s="1104"/>
    </row>
    <row r="390" spans="51:51">
      <c r="AY390" s="1104"/>
    </row>
    <row r="391" spans="51:51">
      <c r="AY391" s="1104"/>
    </row>
    <row r="392" spans="51:51">
      <c r="AY392" s="1104"/>
    </row>
    <row r="393" spans="51:51">
      <c r="AY393" s="1104"/>
    </row>
    <row r="394" spans="51:51">
      <c r="AY394" s="1104"/>
    </row>
    <row r="395" spans="51:51">
      <c r="AY395" s="1104"/>
    </row>
    <row r="396" spans="51:51">
      <c r="AY396" s="1104"/>
    </row>
    <row r="397" spans="51:51">
      <c r="AY397" s="1104"/>
    </row>
    <row r="398" spans="51:51">
      <c r="AY398" s="1104"/>
    </row>
    <row r="399" spans="51:51">
      <c r="AY399" s="1104"/>
    </row>
    <row r="400" spans="51:51">
      <c r="AY400" s="1104"/>
    </row>
    <row r="401" spans="51:51">
      <c r="AY401" s="1104"/>
    </row>
    <row r="402" spans="51:51">
      <c r="AY402" s="1104"/>
    </row>
    <row r="403" spans="51:51">
      <c r="AY403" s="1104"/>
    </row>
    <row r="404" spans="51:51">
      <c r="AY404" s="1104"/>
    </row>
    <row r="405" spans="51:51">
      <c r="AY405" s="1104"/>
    </row>
    <row r="406" spans="51:51">
      <c r="AY406" s="1104"/>
    </row>
    <row r="407" spans="51:51">
      <c r="AY407" s="1104"/>
    </row>
    <row r="408" spans="51:51">
      <c r="AY408" s="1104"/>
    </row>
    <row r="409" spans="51:51">
      <c r="AY409" s="1104"/>
    </row>
    <row r="410" spans="51:51">
      <c r="AY410" s="1104"/>
    </row>
    <row r="411" spans="51:51">
      <c r="AY411" s="1104"/>
    </row>
    <row r="412" spans="51:51">
      <c r="AY412" s="1104"/>
    </row>
    <row r="413" spans="51:51">
      <c r="AY413" s="1104"/>
    </row>
    <row r="414" spans="51:51">
      <c r="AY414" s="1104"/>
    </row>
    <row r="415" spans="51:51">
      <c r="AY415" s="1104"/>
    </row>
    <row r="416" spans="51:51">
      <c r="AY416" s="1104"/>
    </row>
    <row r="417" spans="51:51">
      <c r="AY417" s="1104"/>
    </row>
    <row r="418" spans="51:51">
      <c r="AY418" s="1104"/>
    </row>
    <row r="419" spans="51:51">
      <c r="AY419" s="1104"/>
    </row>
    <row r="420" spans="51:51">
      <c r="AY420" s="1104"/>
    </row>
    <row r="421" spans="51:51">
      <c r="AY421" s="1104"/>
    </row>
    <row r="422" spans="51:51">
      <c r="AY422" s="1104"/>
    </row>
    <row r="423" spans="51:51">
      <c r="AY423" s="1104"/>
    </row>
    <row r="424" spans="51:51">
      <c r="AY424" s="1104"/>
    </row>
    <row r="425" spans="51:51">
      <c r="AY425" s="1104"/>
    </row>
    <row r="426" spans="51:51">
      <c r="AY426" s="1104"/>
    </row>
    <row r="427" spans="51:51">
      <c r="AY427" s="1104"/>
    </row>
    <row r="428" spans="51:51">
      <c r="AY428" s="1104"/>
    </row>
    <row r="429" spans="51:51">
      <c r="AY429" s="1104"/>
    </row>
    <row r="430" spans="51:51">
      <c r="AY430" s="1104"/>
    </row>
    <row r="431" spans="51:51">
      <c r="AY431" s="1104"/>
    </row>
    <row r="432" spans="51:51">
      <c r="AY432" s="1104"/>
    </row>
    <row r="433" spans="51:51">
      <c r="AY433" s="1104"/>
    </row>
    <row r="434" spans="51:51">
      <c r="AY434" s="1104"/>
    </row>
    <row r="435" spans="51:51">
      <c r="AY435" s="1104"/>
    </row>
    <row r="436" spans="51:51">
      <c r="AY436" s="1104"/>
    </row>
    <row r="437" spans="51:51">
      <c r="AY437" s="1104"/>
    </row>
    <row r="438" spans="51:51">
      <c r="AY438" s="1104"/>
    </row>
    <row r="439" spans="51:51">
      <c r="AY439" s="1104"/>
    </row>
    <row r="440" spans="51:51">
      <c r="AY440" s="1104"/>
    </row>
    <row r="441" spans="51:51">
      <c r="AY441" s="1104"/>
    </row>
    <row r="442" spans="51:51">
      <c r="AY442" s="1104"/>
    </row>
    <row r="443" spans="51:51">
      <c r="AY443" s="1104"/>
    </row>
    <row r="444" spans="51:51">
      <c r="AY444" s="1104"/>
    </row>
    <row r="445" spans="51:51">
      <c r="AY445" s="1104"/>
    </row>
    <row r="446" spans="51:51">
      <c r="AY446" s="1104"/>
    </row>
    <row r="447" spans="51:51">
      <c r="AY447" s="1104"/>
    </row>
    <row r="448" spans="51:51">
      <c r="AY448" s="1104"/>
    </row>
    <row r="449" spans="51:51">
      <c r="AY449" s="1104"/>
    </row>
    <row r="450" spans="51:51">
      <c r="AY450" s="1104"/>
    </row>
    <row r="451" spans="51:51">
      <c r="AY451" s="1104"/>
    </row>
    <row r="452" spans="51:51">
      <c r="AY452" s="1104"/>
    </row>
    <row r="453" spans="51:51">
      <c r="AY453" s="1104"/>
    </row>
    <row r="454" spans="51:51">
      <c r="AY454" s="1104"/>
    </row>
    <row r="455" spans="51:51">
      <c r="AY455" s="1104"/>
    </row>
    <row r="456" spans="51:51">
      <c r="AY456" s="1104"/>
    </row>
    <row r="457" spans="51:51">
      <c r="AY457" s="1104"/>
    </row>
    <row r="458" spans="51:51">
      <c r="AY458" s="1104"/>
    </row>
    <row r="459" spans="51:51">
      <c r="AY459" s="1104"/>
    </row>
    <row r="460" spans="51:51">
      <c r="AY460" s="1104"/>
    </row>
    <row r="461" spans="51:51">
      <c r="AY461" s="1104"/>
    </row>
    <row r="462" spans="51:51">
      <c r="AY462" s="1104"/>
    </row>
    <row r="463" spans="51:51">
      <c r="AY463" s="1104"/>
    </row>
    <row r="464" spans="51:51">
      <c r="AY464" s="1104"/>
    </row>
    <row r="465" spans="51:51">
      <c r="AY465" s="1104"/>
    </row>
    <row r="466" spans="51:51">
      <c r="AY466" s="1104"/>
    </row>
    <row r="467" spans="51:51">
      <c r="AY467" s="1104"/>
    </row>
    <row r="468" spans="51:51">
      <c r="AY468" s="1104"/>
    </row>
    <row r="469" spans="51:51">
      <c r="AY469" s="1104"/>
    </row>
    <row r="470" spans="51:51">
      <c r="AY470" s="1104"/>
    </row>
    <row r="471" spans="51:51">
      <c r="AY471" s="1104"/>
    </row>
    <row r="472" spans="51:51">
      <c r="AY472" s="1104"/>
    </row>
    <row r="473" spans="51:51">
      <c r="AY473" s="1104"/>
    </row>
    <row r="474" spans="51:51">
      <c r="AY474" s="1104"/>
    </row>
    <row r="475" spans="51:51">
      <c r="AY475" s="1104"/>
    </row>
    <row r="476" spans="51:51">
      <c r="AY476" s="1104"/>
    </row>
    <row r="477" spans="51:51">
      <c r="AY477" s="1104"/>
    </row>
    <row r="478" spans="51:51">
      <c r="AY478" s="1104"/>
    </row>
    <row r="479" spans="51:51">
      <c r="AY479" s="1104"/>
    </row>
    <row r="480" spans="51:51">
      <c r="AY480" s="1104"/>
    </row>
    <row r="481" spans="51:51">
      <c r="AY481" s="1104"/>
    </row>
    <row r="482" spans="51:51">
      <c r="AY482" s="1104"/>
    </row>
    <row r="483" spans="51:51">
      <c r="AY483" s="1104"/>
    </row>
    <row r="484" spans="51:51">
      <c r="AY484" s="1104"/>
    </row>
    <row r="485" spans="51:51">
      <c r="AY485" s="1104"/>
    </row>
    <row r="486" spans="51:51">
      <c r="AY486" s="1104"/>
    </row>
    <row r="487" spans="51:51">
      <c r="AY487" s="1104"/>
    </row>
    <row r="488" spans="51:51">
      <c r="AY488" s="1104"/>
    </row>
    <row r="489" spans="51:51">
      <c r="AY489" s="1104"/>
    </row>
    <row r="490" spans="51:51">
      <c r="AY490" s="1104"/>
    </row>
    <row r="491" spans="51:51">
      <c r="AY491" s="1104"/>
    </row>
    <row r="492" spans="51:51">
      <c r="AY492" s="1104"/>
    </row>
    <row r="493" spans="51:51">
      <c r="AY493" s="1104"/>
    </row>
    <row r="494" spans="51:51">
      <c r="AY494" s="1104"/>
    </row>
    <row r="495" spans="51:51">
      <c r="AY495" s="1104"/>
    </row>
    <row r="496" spans="51:51">
      <c r="AY496" s="1104"/>
    </row>
    <row r="497" spans="51:51">
      <c r="AY497" s="1104"/>
    </row>
    <row r="498" spans="51:51">
      <c r="AY498" s="1104"/>
    </row>
    <row r="499" spans="51:51">
      <c r="AY499" s="1104"/>
    </row>
    <row r="500" spans="51:51">
      <c r="AY500" s="1104"/>
    </row>
    <row r="501" spans="51:51">
      <c r="AY501" s="1104"/>
    </row>
    <row r="502" spans="51:51">
      <c r="AY502" s="1104"/>
    </row>
    <row r="503" spans="51:51">
      <c r="AY503" s="1104"/>
    </row>
    <row r="504" spans="51:51">
      <c r="AY504" s="1104"/>
    </row>
    <row r="505" spans="51:51">
      <c r="AY505" s="1104"/>
    </row>
    <row r="506" spans="51:51">
      <c r="AY506" s="1104"/>
    </row>
    <row r="507" spans="51:51">
      <c r="AY507" s="1104"/>
    </row>
    <row r="508" spans="51:51">
      <c r="AY508" s="1104"/>
    </row>
    <row r="509" spans="51:51">
      <c r="AY509" s="1104"/>
    </row>
    <row r="510" spans="51:51">
      <c r="AY510" s="1104"/>
    </row>
    <row r="511" spans="51:51">
      <c r="AY511" s="1104"/>
    </row>
    <row r="512" spans="51:51">
      <c r="AY512" s="1104"/>
    </row>
    <row r="513" spans="51:51">
      <c r="AY513" s="1104"/>
    </row>
    <row r="514" spans="51:51">
      <c r="AY514" s="1104"/>
    </row>
    <row r="515" spans="51:51">
      <c r="AY515" s="1104"/>
    </row>
    <row r="516" spans="51:51">
      <c r="AY516" s="1104"/>
    </row>
    <row r="517" spans="51:51">
      <c r="AY517" s="1104"/>
    </row>
    <row r="518" spans="51:51">
      <c r="AY518" s="1104"/>
    </row>
    <row r="519" spans="51:51">
      <c r="AY519" s="1104"/>
    </row>
    <row r="520" spans="51:51">
      <c r="AY520" s="1104"/>
    </row>
    <row r="521" spans="51:51">
      <c r="AY521" s="1104"/>
    </row>
    <row r="522" spans="51:51">
      <c r="AY522" s="1104"/>
    </row>
    <row r="523" spans="51:51">
      <c r="AY523" s="1104"/>
    </row>
    <row r="524" spans="51:51">
      <c r="AY524" s="1104"/>
    </row>
    <row r="525" spans="51:51">
      <c r="AY525" s="1104"/>
    </row>
    <row r="526" spans="51:51">
      <c r="AY526" s="1104"/>
    </row>
    <row r="527" spans="51:51">
      <c r="AY527" s="1104"/>
    </row>
    <row r="528" spans="51:51">
      <c r="AY528" s="1104"/>
    </row>
    <row r="529" spans="51:51">
      <c r="AY529" s="1104"/>
    </row>
    <row r="530" spans="51:51">
      <c r="AY530" s="1104"/>
    </row>
    <row r="531" spans="51:51">
      <c r="AY531" s="1104"/>
    </row>
    <row r="532" spans="51:51">
      <c r="AY532" s="1104"/>
    </row>
    <row r="533" spans="51:51">
      <c r="AY533" s="1104"/>
    </row>
    <row r="534" spans="51:51">
      <c r="AY534" s="1104"/>
    </row>
    <row r="535" spans="51:51">
      <c r="AY535" s="1104"/>
    </row>
    <row r="536" spans="51:51">
      <c r="AY536" s="1104"/>
    </row>
    <row r="537" spans="51:51">
      <c r="AY537" s="1104"/>
    </row>
    <row r="538" spans="51:51">
      <c r="AY538" s="1104"/>
    </row>
    <row r="539" spans="51:51">
      <c r="AY539" s="1104"/>
    </row>
    <row r="540" spans="51:51">
      <c r="AY540" s="1104"/>
    </row>
    <row r="541" spans="51:51">
      <c r="AY541" s="1104"/>
    </row>
    <row r="542" spans="51:51">
      <c r="AY542" s="1104"/>
    </row>
    <row r="543" spans="51:51">
      <c r="AY543" s="1104"/>
    </row>
    <row r="544" spans="51:51">
      <c r="AY544" s="1104"/>
    </row>
    <row r="545" spans="51:51">
      <c r="AY545" s="1104"/>
    </row>
    <row r="546" spans="51:51">
      <c r="AY546" s="1104"/>
    </row>
    <row r="547" spans="51:51">
      <c r="AY547" s="1104"/>
    </row>
    <row r="548" spans="51:51">
      <c r="AY548" s="1104"/>
    </row>
    <row r="549" spans="51:51">
      <c r="AY549" s="1104"/>
    </row>
    <row r="550" spans="51:51">
      <c r="AY550" s="1104"/>
    </row>
    <row r="551" spans="51:51">
      <c r="AY551" s="1104"/>
    </row>
    <row r="552" spans="51:51">
      <c r="AY552" s="1104"/>
    </row>
    <row r="553" spans="51:51">
      <c r="AY553" s="1104"/>
    </row>
    <row r="554" spans="51:51">
      <c r="AY554" s="1104"/>
    </row>
    <row r="555" spans="51:51">
      <c r="AY555" s="1104"/>
    </row>
    <row r="556" spans="51:51">
      <c r="AY556" s="1104"/>
    </row>
    <row r="557" spans="51:51">
      <c r="AY557" s="1104"/>
    </row>
    <row r="558" spans="51:51">
      <c r="AY558" s="1104"/>
    </row>
    <row r="559" spans="51:51">
      <c r="AY559" s="1104"/>
    </row>
    <row r="560" spans="51:51">
      <c r="AY560" s="1104"/>
    </row>
    <row r="561" spans="51:51">
      <c r="AY561" s="1104"/>
    </row>
    <row r="562" spans="51:51">
      <c r="AY562" s="1104"/>
    </row>
    <row r="563" spans="51:51">
      <c r="AY563" s="1104"/>
    </row>
    <row r="564" spans="51:51">
      <c r="AY564" s="1104"/>
    </row>
    <row r="565" spans="51:51">
      <c r="AY565" s="1104"/>
    </row>
    <row r="566" spans="51:51">
      <c r="AY566" s="1104"/>
    </row>
    <row r="567" spans="51:51">
      <c r="AY567" s="1104"/>
    </row>
    <row r="568" spans="51:51">
      <c r="AY568" s="1104"/>
    </row>
    <row r="569" spans="51:51">
      <c r="AY569" s="1104"/>
    </row>
    <row r="570" spans="51:51">
      <c r="AY570" s="1104"/>
    </row>
    <row r="571" spans="51:51">
      <c r="AY571" s="1104"/>
    </row>
    <row r="572" spans="51:51">
      <c r="AY572" s="1104"/>
    </row>
    <row r="573" spans="51:51">
      <c r="AY573" s="1104"/>
    </row>
    <row r="574" spans="51:51">
      <c r="AY574" s="1104"/>
    </row>
    <row r="575" spans="51:51">
      <c r="AY575" s="1104"/>
    </row>
    <row r="576" spans="51:51">
      <c r="AY576" s="1104"/>
    </row>
    <row r="577" spans="51:51">
      <c r="AY577" s="1104"/>
    </row>
    <row r="578" spans="51:51">
      <c r="AY578" s="1104"/>
    </row>
    <row r="579" spans="51:51">
      <c r="AY579" s="1104"/>
    </row>
    <row r="580" spans="51:51">
      <c r="AY580" s="1104"/>
    </row>
    <row r="581" spans="51:51">
      <c r="AY581" s="1104"/>
    </row>
    <row r="582" spans="51:51">
      <c r="AY582" s="1104"/>
    </row>
    <row r="583" spans="51:51">
      <c r="AY583" s="1104"/>
    </row>
    <row r="584" spans="51:51">
      <c r="AY584" s="1104"/>
    </row>
    <row r="585" spans="51:51">
      <c r="AY585" s="1104"/>
    </row>
    <row r="586" spans="51:51">
      <c r="AY586" s="1104"/>
    </row>
    <row r="587" spans="51:51">
      <c r="AY587" s="1104"/>
    </row>
    <row r="588" spans="51:51">
      <c r="AY588" s="1104"/>
    </row>
    <row r="589" spans="51:51">
      <c r="AY589" s="1104"/>
    </row>
    <row r="590" spans="51:51">
      <c r="AY590" s="1104"/>
    </row>
    <row r="591" spans="51:51">
      <c r="AY591" s="1104"/>
    </row>
    <row r="592" spans="51:51">
      <c r="AY592" s="1104"/>
    </row>
    <row r="593" spans="51:51">
      <c r="AY593" s="1104"/>
    </row>
    <row r="594" spans="51:51">
      <c r="AY594" s="1104"/>
    </row>
    <row r="595" spans="51:51">
      <c r="AY595" s="1104"/>
    </row>
    <row r="596" spans="51:51">
      <c r="AY596" s="1104"/>
    </row>
    <row r="597" spans="51:51">
      <c r="AY597" s="1104"/>
    </row>
    <row r="598" spans="51:51">
      <c r="AY598" s="1104"/>
    </row>
    <row r="599" spans="51:51">
      <c r="AY599" s="1104"/>
    </row>
    <row r="600" spans="51:51">
      <c r="AY600" s="1104"/>
    </row>
    <row r="601" spans="51:51">
      <c r="AY601" s="1104"/>
    </row>
    <row r="602" spans="51:51">
      <c r="AY602" s="1104"/>
    </row>
    <row r="603" spans="51:51">
      <c r="AY603" s="1104"/>
    </row>
    <row r="604" spans="51:51">
      <c r="AY604" s="1104"/>
    </row>
    <row r="605" spans="51:51">
      <c r="AY605" s="1104"/>
    </row>
    <row r="606" spans="51:51">
      <c r="AY606" s="1104"/>
    </row>
    <row r="607" spans="51:51">
      <c r="AY607" s="1104"/>
    </row>
    <row r="608" spans="51:51">
      <c r="AY608" s="1104"/>
    </row>
    <row r="609" spans="51:51">
      <c r="AY609" s="1104"/>
    </row>
    <row r="610" spans="51:51">
      <c r="AY610" s="1104"/>
    </row>
    <row r="611" spans="51:51">
      <c r="AY611" s="1104"/>
    </row>
    <row r="612" spans="51:51">
      <c r="AY612" s="1104"/>
    </row>
    <row r="613" spans="51:51">
      <c r="AY613" s="1104"/>
    </row>
    <row r="614" spans="51:51">
      <c r="AY614" s="1104"/>
    </row>
    <row r="615" spans="51:51">
      <c r="AY615" s="1104"/>
    </row>
    <row r="616" spans="51:51">
      <c r="AY616" s="1104"/>
    </row>
    <row r="617" spans="51:51">
      <c r="AY617" s="1104"/>
    </row>
    <row r="618" spans="51:51">
      <c r="AY618" s="1104"/>
    </row>
    <row r="619" spans="51:51">
      <c r="AY619" s="1104"/>
    </row>
    <row r="620" spans="51:51">
      <c r="AY620" s="1104"/>
    </row>
    <row r="621" spans="51:51">
      <c r="AY621" s="1104"/>
    </row>
    <row r="622" spans="51:51">
      <c r="AY622" s="1104"/>
    </row>
    <row r="623" spans="51:51">
      <c r="AY623" s="1104"/>
    </row>
    <row r="624" spans="51:51">
      <c r="AY624" s="1104"/>
    </row>
    <row r="625" spans="51:51">
      <c r="AY625" s="1104"/>
    </row>
    <row r="626" spans="51:51">
      <c r="AY626" s="1104"/>
    </row>
    <row r="627" spans="51:51">
      <c r="AY627" s="1104"/>
    </row>
    <row r="628" spans="51:51">
      <c r="AY628" s="1104"/>
    </row>
    <row r="629" spans="51:51">
      <c r="AY629" s="1104"/>
    </row>
    <row r="630" spans="51:51">
      <c r="AY630" s="1104"/>
    </row>
    <row r="631" spans="51:51">
      <c r="AY631" s="1104"/>
    </row>
    <row r="632" spans="51:51">
      <c r="AY632" s="1104"/>
    </row>
    <row r="633" spans="51:51">
      <c r="AY633" s="1104"/>
    </row>
    <row r="634" spans="51:51">
      <c r="AY634" s="1104"/>
    </row>
    <row r="635" spans="51:51">
      <c r="AY635" s="1104"/>
    </row>
    <row r="636" spans="51:51">
      <c r="AY636" s="1104"/>
    </row>
    <row r="637" spans="51:51">
      <c r="AY637" s="1104"/>
    </row>
    <row r="638" spans="51:51">
      <c r="AY638" s="1104"/>
    </row>
    <row r="639" spans="51:51">
      <c r="AY639" s="1104"/>
    </row>
    <row r="640" spans="51:51">
      <c r="AY640" s="1104"/>
    </row>
    <row r="641" spans="51:51">
      <c r="AY641" s="1104"/>
    </row>
    <row r="642" spans="51:51">
      <c r="AY642" s="1104"/>
    </row>
    <row r="643" spans="51:51">
      <c r="AY643" s="1104"/>
    </row>
    <row r="644" spans="51:51">
      <c r="AY644" s="1104"/>
    </row>
    <row r="645" spans="51:51">
      <c r="AY645" s="1104"/>
    </row>
    <row r="646" spans="51:51">
      <c r="AY646" s="1104"/>
    </row>
    <row r="647" spans="51:51">
      <c r="AY647" s="1104"/>
    </row>
    <row r="648" spans="51:51">
      <c r="AY648" s="1104"/>
    </row>
    <row r="649" spans="51:51">
      <c r="AY649" s="1104"/>
    </row>
    <row r="650" spans="51:51">
      <c r="AY650" s="1104"/>
    </row>
    <row r="651" spans="51:51">
      <c r="AY651" s="1104"/>
    </row>
    <row r="652" spans="51:51">
      <c r="AY652" s="1104"/>
    </row>
    <row r="653" spans="51:51">
      <c r="AY653" s="1104"/>
    </row>
    <row r="654" spans="51:51">
      <c r="AY654" s="1104"/>
    </row>
    <row r="655" spans="51:51">
      <c r="AY655" s="1104"/>
    </row>
    <row r="656" spans="51:51">
      <c r="AY656" s="1104"/>
    </row>
    <row r="657" spans="51:51">
      <c r="AY657" s="1104"/>
    </row>
    <row r="658" spans="51:51">
      <c r="AY658" s="1104"/>
    </row>
    <row r="659" spans="51:51">
      <c r="AY659" s="1104"/>
    </row>
    <row r="660" spans="51:51">
      <c r="AY660" s="1104"/>
    </row>
    <row r="661" spans="51:51">
      <c r="AY661" s="1104"/>
    </row>
    <row r="662" spans="51:51">
      <c r="AY662" s="1104"/>
    </row>
    <row r="663" spans="51:51">
      <c r="AY663" s="1104"/>
    </row>
    <row r="664" spans="51:51">
      <c r="AY664" s="1104"/>
    </row>
    <row r="665" spans="51:51">
      <c r="AY665" s="1104"/>
    </row>
    <row r="666" spans="51:51">
      <c r="AY666" s="1104"/>
    </row>
    <row r="667" spans="51:51">
      <c r="AY667" s="1104"/>
    </row>
    <row r="668" spans="51:51">
      <c r="AY668" s="1104"/>
    </row>
    <row r="669" spans="51:51">
      <c r="AY669" s="1104"/>
    </row>
    <row r="670" spans="51:51">
      <c r="AY670" s="1104"/>
    </row>
    <row r="671" spans="51:51">
      <c r="AY671" s="1104"/>
    </row>
    <row r="672" spans="51:51">
      <c r="AY672" s="1104"/>
    </row>
    <row r="673" spans="51:51">
      <c r="AY673" s="1104"/>
    </row>
    <row r="674" spans="51:51">
      <c r="AY674" s="1104"/>
    </row>
    <row r="675" spans="51:51">
      <c r="AY675" s="1104"/>
    </row>
    <row r="676" spans="51:51">
      <c r="AY676" s="1104"/>
    </row>
    <row r="677" spans="51:51">
      <c r="AY677" s="1104"/>
    </row>
    <row r="678" spans="51:51">
      <c r="AY678" s="1104"/>
    </row>
    <row r="679" spans="51:51">
      <c r="AY679" s="1104"/>
    </row>
    <row r="680" spans="51:51">
      <c r="AY680" s="1104"/>
    </row>
    <row r="681" spans="51:51">
      <c r="AY681" s="1104"/>
    </row>
    <row r="682" spans="51:51">
      <c r="AY682" s="1104"/>
    </row>
    <row r="683" spans="51:51">
      <c r="AY683" s="1104"/>
    </row>
    <row r="684" spans="51:51">
      <c r="AY684" s="1104"/>
    </row>
    <row r="685" spans="51:51">
      <c r="AY685" s="1104"/>
    </row>
    <row r="686" spans="51:51">
      <c r="AY686" s="1104"/>
    </row>
    <row r="687" spans="51:51">
      <c r="AY687" s="1104"/>
    </row>
    <row r="688" spans="51:51">
      <c r="AY688" s="1104"/>
    </row>
    <row r="689" spans="51:51">
      <c r="AY689" s="1104"/>
    </row>
    <row r="690" spans="51:51">
      <c r="AY690" s="1104"/>
    </row>
    <row r="691" spans="51:51">
      <c r="AY691" s="1104"/>
    </row>
    <row r="692" spans="51:51">
      <c r="AY692" s="1104"/>
    </row>
    <row r="693" spans="51:51">
      <c r="AY693" s="1104"/>
    </row>
    <row r="694" spans="51:51">
      <c r="AY694" s="1104"/>
    </row>
    <row r="695" spans="51:51">
      <c r="AY695" s="1104"/>
    </row>
    <row r="696" spans="51:51">
      <c r="AY696" s="1104"/>
    </row>
    <row r="697" spans="51:51">
      <c r="AY697" s="1104"/>
    </row>
    <row r="698" spans="51:51">
      <c r="AY698" s="1104"/>
    </row>
    <row r="699" spans="51:51">
      <c r="AY699" s="1104"/>
    </row>
    <row r="700" spans="51:51">
      <c r="AY700" s="1104"/>
    </row>
    <row r="701" spans="51:51">
      <c r="AY701" s="1104"/>
    </row>
    <row r="702" spans="51:51">
      <c r="AY702" s="1104"/>
    </row>
    <row r="703" spans="51:51">
      <c r="AY703" s="1104"/>
    </row>
    <row r="704" spans="51:51">
      <c r="AY704" s="1104"/>
    </row>
    <row r="705" spans="51:51">
      <c r="AY705" s="1104"/>
    </row>
    <row r="706" spans="51:51">
      <c r="AY706" s="1104"/>
    </row>
    <row r="707" spans="51:51">
      <c r="AY707" s="1104"/>
    </row>
    <row r="708" spans="51:51">
      <c r="AY708" s="1104"/>
    </row>
    <row r="709" spans="51:51">
      <c r="AY709" s="1104"/>
    </row>
    <row r="710" spans="51:51">
      <c r="AY710" s="1104"/>
    </row>
    <row r="711" spans="51:51">
      <c r="AY711" s="1104"/>
    </row>
    <row r="712" spans="51:51">
      <c r="AY712" s="1104"/>
    </row>
    <row r="713" spans="51:51">
      <c r="AY713" s="1104"/>
    </row>
    <row r="714" spans="51:51">
      <c r="AY714" s="1104"/>
    </row>
    <row r="715" spans="51:51">
      <c r="AY715" s="1104"/>
    </row>
    <row r="716" spans="51:51">
      <c r="AY716" s="1104"/>
    </row>
    <row r="717" spans="51:51">
      <c r="AY717" s="1104"/>
    </row>
    <row r="718" spans="51:51">
      <c r="AY718" s="1104"/>
    </row>
    <row r="719" spans="51:51">
      <c r="AY719" s="1104"/>
    </row>
    <row r="720" spans="51:51">
      <c r="AY720" s="1104"/>
    </row>
    <row r="721" spans="51:51">
      <c r="AY721" s="1104"/>
    </row>
    <row r="722" spans="51:51">
      <c r="AY722" s="1104"/>
    </row>
    <row r="723" spans="51:51">
      <c r="AY723" s="1104"/>
    </row>
    <row r="724" spans="51:51">
      <c r="AY724" s="1104"/>
    </row>
    <row r="725" spans="51:51">
      <c r="AY725" s="1104"/>
    </row>
    <row r="726" spans="51:51">
      <c r="AY726" s="1104"/>
    </row>
    <row r="727" spans="51:51">
      <c r="AY727" s="1104"/>
    </row>
    <row r="728" spans="51:51">
      <c r="AY728" s="1104"/>
    </row>
    <row r="729" spans="51:51">
      <c r="AY729" s="1104"/>
    </row>
    <row r="730" spans="51:51">
      <c r="AY730" s="1104"/>
    </row>
    <row r="731" spans="51:51">
      <c r="AY731" s="1104"/>
    </row>
    <row r="732" spans="51:51">
      <c r="AY732" s="1104"/>
    </row>
    <row r="733" spans="51:51">
      <c r="AY733" s="1104"/>
    </row>
    <row r="734" spans="51:51">
      <c r="AY734" s="1104"/>
    </row>
    <row r="735" spans="51:51">
      <c r="AY735" s="1104"/>
    </row>
    <row r="736" spans="51:51">
      <c r="AY736" s="1104"/>
    </row>
    <row r="737" spans="51:51">
      <c r="AY737" s="1104"/>
    </row>
    <row r="738" spans="51:51">
      <c r="AY738" s="1104"/>
    </row>
    <row r="739" spans="51:51">
      <c r="AY739" s="1104"/>
    </row>
    <row r="740" spans="51:51">
      <c r="AY740" s="1104"/>
    </row>
    <row r="741" spans="51:51">
      <c r="AY741" s="1104"/>
    </row>
    <row r="742" spans="51:51">
      <c r="AY742" s="1104"/>
    </row>
    <row r="743" spans="51:51">
      <c r="AY743" s="1104"/>
    </row>
    <row r="744" spans="51:51">
      <c r="AY744" s="1104"/>
    </row>
    <row r="745" spans="51:51">
      <c r="AY745" s="1104"/>
    </row>
    <row r="746" spans="51:51">
      <c r="AY746" s="1104"/>
    </row>
    <row r="747" spans="51:51">
      <c r="AY747" s="1104"/>
    </row>
    <row r="748" spans="51:51">
      <c r="AY748" s="1104"/>
    </row>
    <row r="749" spans="51:51">
      <c r="AY749" s="1104"/>
    </row>
    <row r="750" spans="51:51">
      <c r="AY750" s="1104"/>
    </row>
    <row r="751" spans="51:51">
      <c r="AY751" s="1104"/>
    </row>
    <row r="752" spans="51:51">
      <c r="AY752" s="1104"/>
    </row>
    <row r="753" spans="51:51">
      <c r="AY753" s="1104"/>
    </row>
    <row r="754" spans="51:51">
      <c r="AY754" s="1104"/>
    </row>
    <row r="755" spans="51:51">
      <c r="AY755" s="1104"/>
    </row>
    <row r="756" spans="51:51">
      <c r="AY756" s="1104"/>
    </row>
    <row r="757" spans="51:51">
      <c r="AY757" s="1104"/>
    </row>
    <row r="758" spans="51:51">
      <c r="AY758" s="1104"/>
    </row>
    <row r="759" spans="51:51">
      <c r="AY759" s="1104"/>
    </row>
    <row r="760" spans="51:51">
      <c r="AY760" s="1104"/>
    </row>
    <row r="761" spans="51:51">
      <c r="AY761" s="1104"/>
    </row>
    <row r="762" spans="51:51">
      <c r="AY762" s="1104"/>
    </row>
    <row r="763" spans="51:51">
      <c r="AY763" s="1104"/>
    </row>
    <row r="764" spans="51:51">
      <c r="AY764" s="1104"/>
    </row>
    <row r="765" spans="51:51">
      <c r="AY765" s="1104"/>
    </row>
    <row r="766" spans="51:51">
      <c r="AY766" s="1104"/>
    </row>
    <row r="767" spans="51:51">
      <c r="AY767" s="1104"/>
    </row>
    <row r="768" spans="51:51">
      <c r="AY768" s="1104"/>
    </row>
    <row r="769" spans="51:51">
      <c r="AY769" s="1104"/>
    </row>
    <row r="770" spans="51:51">
      <c r="AY770" s="1104"/>
    </row>
    <row r="771" spans="51:51">
      <c r="AY771" s="1104"/>
    </row>
    <row r="772" spans="51:51">
      <c r="AY772" s="1104"/>
    </row>
    <row r="773" spans="51:51">
      <c r="AY773" s="1104"/>
    </row>
    <row r="774" spans="51:51">
      <c r="AY774" s="1104"/>
    </row>
    <row r="775" spans="51:51">
      <c r="AY775" s="1104"/>
    </row>
    <row r="776" spans="51:51">
      <c r="AY776" s="1104"/>
    </row>
    <row r="777" spans="51:51">
      <c r="AY777" s="1104"/>
    </row>
    <row r="778" spans="51:51">
      <c r="AY778" s="1104"/>
    </row>
    <row r="779" spans="51:51">
      <c r="AY779" s="1104"/>
    </row>
    <row r="780" spans="51:51">
      <c r="AY780" s="1104"/>
    </row>
    <row r="781" spans="51:51">
      <c r="AY781" s="1104"/>
    </row>
    <row r="782" spans="51:51">
      <c r="AY782" s="1104"/>
    </row>
    <row r="783" spans="51:51">
      <c r="AY783" s="1104"/>
    </row>
    <row r="784" spans="51:51">
      <c r="AY784" s="1104"/>
    </row>
    <row r="785" spans="51:51">
      <c r="AY785" s="1104"/>
    </row>
    <row r="786" spans="51:51">
      <c r="AY786" s="1104"/>
    </row>
    <row r="787" spans="51:51">
      <c r="AY787" s="1104"/>
    </row>
    <row r="788" spans="51:51">
      <c r="AY788" s="1104"/>
    </row>
    <row r="789" spans="51:51">
      <c r="AY789" s="1104"/>
    </row>
    <row r="790" spans="51:51">
      <c r="AY790" s="1104"/>
    </row>
    <row r="791" spans="51:51">
      <c r="AY791" s="1104"/>
    </row>
    <row r="792" spans="51:51">
      <c r="AY792" s="1104"/>
    </row>
    <row r="793" spans="51:51">
      <c r="AY793" s="1104"/>
    </row>
    <row r="794" spans="51:51">
      <c r="AY794" s="1104"/>
    </row>
    <row r="795" spans="51:51">
      <c r="AY795" s="1104"/>
    </row>
    <row r="796" spans="51:51">
      <c r="AY796" s="1104"/>
    </row>
    <row r="797" spans="51:51">
      <c r="AY797" s="1104"/>
    </row>
    <row r="798" spans="51:51">
      <c r="AY798" s="1104"/>
    </row>
    <row r="799" spans="51:51">
      <c r="AY799" s="1104"/>
    </row>
    <row r="800" spans="51:51">
      <c r="AY800" s="1104"/>
    </row>
    <row r="801" spans="51:51">
      <c r="AY801" s="1104"/>
    </row>
    <row r="802" spans="51:51">
      <c r="AY802" s="1104"/>
    </row>
    <row r="803" spans="51:51">
      <c r="AY803" s="1104"/>
    </row>
    <row r="804" spans="51:51">
      <c r="AY804" s="1104"/>
    </row>
    <row r="805" spans="51:51">
      <c r="AY805" s="1104"/>
    </row>
    <row r="806" spans="51:51">
      <c r="AY806" s="1104"/>
    </row>
    <row r="807" spans="51:51">
      <c r="AY807" s="1104"/>
    </row>
    <row r="808" spans="51:51">
      <c r="AY808" s="1104"/>
    </row>
    <row r="809" spans="51:51">
      <c r="AY809" s="1104"/>
    </row>
    <row r="810" spans="51:51">
      <c r="AY810" s="1104"/>
    </row>
    <row r="811" spans="51:51">
      <c r="AY811" s="1104"/>
    </row>
    <row r="812" spans="51:51">
      <c r="AY812" s="1104"/>
    </row>
    <row r="813" spans="51:51">
      <c r="AY813" s="1104"/>
    </row>
    <row r="814" spans="51:51">
      <c r="AY814" s="1104"/>
    </row>
    <row r="815" spans="51:51">
      <c r="AY815" s="1104"/>
    </row>
    <row r="816" spans="51:51">
      <c r="AY816" s="1104"/>
    </row>
    <row r="817" spans="51:51">
      <c r="AY817" s="1104"/>
    </row>
    <row r="818" spans="51:51">
      <c r="AY818" s="1104"/>
    </row>
    <row r="819" spans="51:51">
      <c r="AY819" s="1104"/>
    </row>
    <row r="820" spans="51:51">
      <c r="AY820" s="1104"/>
    </row>
    <row r="821" spans="51:51">
      <c r="AY821" s="1104"/>
    </row>
    <row r="822" spans="51:51">
      <c r="AY822" s="1104"/>
    </row>
    <row r="823" spans="51:51">
      <c r="AY823" s="1104"/>
    </row>
    <row r="824" spans="51:51">
      <c r="AY824" s="1104"/>
    </row>
    <row r="825" spans="51:51">
      <c r="AY825" s="1104"/>
    </row>
    <row r="826" spans="51:51">
      <c r="AY826" s="1104"/>
    </row>
    <row r="827" spans="51:51">
      <c r="AY827" s="1104"/>
    </row>
    <row r="828" spans="51:51">
      <c r="AY828" s="1104"/>
    </row>
    <row r="829" spans="51:51">
      <c r="AY829" s="1104"/>
    </row>
    <row r="830" spans="51:51">
      <c r="AY830" s="1104"/>
    </row>
    <row r="831" spans="51:51">
      <c r="AY831" s="1104"/>
    </row>
    <row r="832" spans="51:51">
      <c r="AY832" s="1104"/>
    </row>
    <row r="833" spans="51:51">
      <c r="AY833" s="1104"/>
    </row>
    <row r="834" spans="51:51">
      <c r="AY834" s="1104"/>
    </row>
    <row r="835" spans="51:51">
      <c r="AY835" s="1104"/>
    </row>
    <row r="836" spans="51:51">
      <c r="AY836" s="1104"/>
    </row>
    <row r="837" spans="51:51">
      <c r="AY837" s="1104"/>
    </row>
    <row r="838" spans="51:51">
      <c r="AY838" s="1104"/>
    </row>
    <row r="839" spans="51:51">
      <c r="AY839" s="1104"/>
    </row>
    <row r="840" spans="51:51">
      <c r="AY840" s="1104"/>
    </row>
    <row r="841" spans="51:51">
      <c r="AY841" s="1104"/>
    </row>
    <row r="842" spans="51:51">
      <c r="AY842" s="1104"/>
    </row>
    <row r="843" spans="51:51">
      <c r="AY843" s="1104"/>
    </row>
    <row r="844" spans="51:51">
      <c r="AY844" s="1104"/>
    </row>
    <row r="845" spans="51:51">
      <c r="AY845" s="1104"/>
    </row>
    <row r="846" spans="51:51">
      <c r="AY846" s="1104"/>
    </row>
    <row r="847" spans="51:51">
      <c r="AY847" s="1104"/>
    </row>
    <row r="848" spans="51:51">
      <c r="AY848" s="1104"/>
    </row>
    <row r="849" spans="51:51">
      <c r="AY849" s="1104"/>
    </row>
    <row r="850" spans="51:51">
      <c r="AY850" s="1104"/>
    </row>
    <row r="851" spans="51:51">
      <c r="AY851" s="1104"/>
    </row>
    <row r="852" spans="51:51">
      <c r="AY852" s="1104"/>
    </row>
    <row r="853" spans="51:51">
      <c r="AY853" s="1104"/>
    </row>
    <row r="854" spans="51:51">
      <c r="AY854" s="1104"/>
    </row>
    <row r="855" spans="51:51">
      <c r="AY855" s="1104"/>
    </row>
    <row r="856" spans="51:51">
      <c r="AY856" s="1104"/>
    </row>
    <row r="857" spans="51:51">
      <c r="AY857" s="1104"/>
    </row>
    <row r="858" spans="51:51">
      <c r="AY858" s="1104"/>
    </row>
    <row r="859" spans="51:51">
      <c r="AY859" s="1104"/>
    </row>
    <row r="860" spans="51:51">
      <c r="AY860" s="1104"/>
    </row>
    <row r="861" spans="51:51">
      <c r="AY861" s="1104"/>
    </row>
    <row r="862" spans="51:51">
      <c r="AY862" s="1104"/>
    </row>
    <row r="863" spans="51:51">
      <c r="AY863" s="1104"/>
    </row>
    <row r="864" spans="51:51">
      <c r="AY864" s="1104"/>
    </row>
    <row r="865" spans="51:51">
      <c r="AY865" s="1104"/>
    </row>
    <row r="866" spans="51:51">
      <c r="AY866" s="1104"/>
    </row>
    <row r="867" spans="51:51">
      <c r="AY867" s="1104"/>
    </row>
    <row r="868" spans="51:51">
      <c r="AY868" s="1104"/>
    </row>
    <row r="869" spans="51:51">
      <c r="AY869" s="1104"/>
    </row>
    <row r="870" spans="51:51">
      <c r="AY870" s="1104"/>
    </row>
    <row r="871" spans="51:51">
      <c r="AY871" s="1104"/>
    </row>
    <row r="872" spans="51:51">
      <c r="AY872" s="1104"/>
    </row>
    <row r="873" spans="51:51">
      <c r="AY873" s="1104"/>
    </row>
    <row r="874" spans="51:51">
      <c r="AY874" s="1104"/>
    </row>
    <row r="875" spans="51:51">
      <c r="AY875" s="1104"/>
    </row>
    <row r="876" spans="51:51">
      <c r="AY876" s="1104"/>
    </row>
    <row r="877" spans="51:51">
      <c r="AY877" s="1104"/>
    </row>
    <row r="878" spans="51:51">
      <c r="AY878" s="1104"/>
    </row>
    <row r="879" spans="51:51">
      <c r="AY879" s="1104"/>
    </row>
    <row r="880" spans="51:51">
      <c r="AY880" s="1104"/>
    </row>
    <row r="881" spans="51:51">
      <c r="AY881" s="1104"/>
    </row>
    <row r="882" spans="51:51">
      <c r="AY882" s="1104"/>
    </row>
    <row r="883" spans="51:51">
      <c r="AY883" s="1104"/>
    </row>
    <row r="884" spans="51:51">
      <c r="AY884" s="1104"/>
    </row>
    <row r="885" spans="51:51">
      <c r="AY885" s="1104"/>
    </row>
    <row r="886" spans="51:51">
      <c r="AY886" s="1104"/>
    </row>
    <row r="887" spans="51:51">
      <c r="AY887" s="1104"/>
    </row>
    <row r="888" spans="51:51">
      <c r="AY888" s="1104"/>
    </row>
    <row r="889" spans="51:51">
      <c r="AY889" s="1104"/>
    </row>
    <row r="890" spans="51:51">
      <c r="AY890" s="1104"/>
    </row>
    <row r="891" spans="51:51">
      <c r="AY891" s="1104"/>
    </row>
    <row r="892" spans="51:51">
      <c r="AY892" s="1104"/>
    </row>
    <row r="893" spans="51:51">
      <c r="AY893" s="1104"/>
    </row>
    <row r="894" spans="51:51">
      <c r="AY894" s="1104"/>
    </row>
    <row r="895" spans="51:51">
      <c r="AY895" s="1104"/>
    </row>
    <row r="896" spans="51:51">
      <c r="AY896" s="1104"/>
    </row>
    <row r="897" spans="51:51">
      <c r="AY897" s="1104"/>
    </row>
    <row r="898" spans="51:51">
      <c r="AY898" s="1104"/>
    </row>
    <row r="899" spans="51:51">
      <c r="AY899" s="1104"/>
    </row>
    <row r="900" spans="51:51">
      <c r="AY900" s="1104"/>
    </row>
    <row r="901" spans="51:51">
      <c r="AY901" s="1104"/>
    </row>
    <row r="902" spans="51:51">
      <c r="AY902" s="1104"/>
    </row>
    <row r="903" spans="51:51">
      <c r="AY903" s="1104"/>
    </row>
    <row r="904" spans="51:51">
      <c r="AY904" s="1104"/>
    </row>
    <row r="905" spans="51:51">
      <c r="AY905" s="1104"/>
    </row>
    <row r="906" spans="51:51">
      <c r="AY906" s="1104"/>
    </row>
    <row r="907" spans="51:51">
      <c r="AY907" s="1104"/>
    </row>
    <row r="908" spans="51:51">
      <c r="AY908" s="1104"/>
    </row>
    <row r="909" spans="51:51">
      <c r="AY909" s="1104"/>
    </row>
    <row r="910" spans="51:51">
      <c r="AY910" s="1104"/>
    </row>
    <row r="911" spans="51:51">
      <c r="AY911" s="1104"/>
    </row>
    <row r="912" spans="51:51">
      <c r="AY912" s="1104"/>
    </row>
    <row r="913" spans="51:51">
      <c r="AY913" s="1104"/>
    </row>
    <row r="914" spans="51:51">
      <c r="AY914" s="1104"/>
    </row>
    <row r="915" spans="51:51">
      <c r="AY915" s="1104"/>
    </row>
    <row r="916" spans="51:51">
      <c r="AY916" s="1104"/>
    </row>
    <row r="917" spans="51:51">
      <c r="AY917" s="1104"/>
    </row>
    <row r="918" spans="51:51">
      <c r="AY918" s="1104"/>
    </row>
    <row r="919" spans="51:51">
      <c r="AY919" s="1104"/>
    </row>
    <row r="920" spans="51:51">
      <c r="AY920" s="1104"/>
    </row>
    <row r="921" spans="51:51">
      <c r="AY921" s="1104"/>
    </row>
    <row r="922" spans="51:51">
      <c r="AY922" s="1104"/>
    </row>
    <row r="923" spans="51:51">
      <c r="AY923" s="1104"/>
    </row>
    <row r="924" spans="51:51">
      <c r="AY924" s="1104"/>
    </row>
    <row r="925" spans="51:51">
      <c r="AY925" s="1104"/>
    </row>
    <row r="926" spans="51:51">
      <c r="AY926" s="1104"/>
    </row>
    <row r="927" spans="51:51">
      <c r="AY927" s="1104"/>
    </row>
    <row r="928" spans="51:51">
      <c r="AY928" s="1104"/>
    </row>
    <row r="929" spans="51:51">
      <c r="AY929" s="1104"/>
    </row>
    <row r="930" spans="51:51">
      <c r="AY930" s="1104"/>
    </row>
    <row r="931" spans="51:51">
      <c r="AY931" s="1104"/>
    </row>
    <row r="932" spans="51:51">
      <c r="AY932" s="1104"/>
    </row>
    <row r="933" spans="51:51">
      <c r="AY933" s="1104"/>
    </row>
    <row r="934" spans="51:51">
      <c r="AY934" s="1104"/>
    </row>
    <row r="935" spans="51:51">
      <c r="AY935" s="1104"/>
    </row>
    <row r="936" spans="51:51">
      <c r="AY936" s="1104"/>
    </row>
    <row r="937" spans="51:51">
      <c r="AY937" s="1104"/>
    </row>
    <row r="938" spans="51:51">
      <c r="AY938" s="1104"/>
    </row>
    <row r="939" spans="51:51">
      <c r="AY939" s="1104"/>
    </row>
    <row r="940" spans="51:51">
      <c r="AY940" s="1104"/>
    </row>
    <row r="941" spans="51:51">
      <c r="AY941" s="1104"/>
    </row>
    <row r="942" spans="51:51">
      <c r="AY942" s="1104"/>
    </row>
    <row r="943" spans="51:51">
      <c r="AY943" s="1104"/>
    </row>
    <row r="944" spans="51:51">
      <c r="AY944" s="1104"/>
    </row>
    <row r="945" spans="51:51">
      <c r="AY945" s="1104"/>
    </row>
    <row r="946" spans="51:51">
      <c r="AY946" s="1104"/>
    </row>
    <row r="947" spans="51:51">
      <c r="AY947" s="1104"/>
    </row>
    <row r="948" spans="51:51">
      <c r="AY948" s="1104"/>
    </row>
  </sheetData>
  <sheetProtection algorithmName="SHA-512" hashValue="fv8Yqq10wvFYTN76uvNb8PbR5qGQyg1ipzfaSFhkJPeUhXDbFo7OD2xrJEXfdlBJRp8sXKrKFwrHuS6xlh1yJg==" saltValue="JE14PA9iKjLo58lB9R7vsg==" spinCount="100000" sheet="1" objects="1" scenarios="1"/>
  <mergeCells count="187">
    <mergeCell ref="AH135:AH136"/>
    <mergeCell ref="AC97:AC98"/>
    <mergeCell ref="AE97:AE98"/>
    <mergeCell ref="AG97:AG98"/>
    <mergeCell ref="V115:AI115"/>
    <mergeCell ref="W116:W117"/>
    <mergeCell ref="Y116:Y117"/>
    <mergeCell ref="AA116:AA117"/>
    <mergeCell ref="AC116:AC117"/>
    <mergeCell ref="AE116:AE117"/>
    <mergeCell ref="AG116:AG117"/>
    <mergeCell ref="AH97:AH98"/>
    <mergeCell ref="AD97:AD98"/>
    <mergeCell ref="V116:V117"/>
    <mergeCell ref="X116:X117"/>
    <mergeCell ref="AI116:AI117"/>
    <mergeCell ref="AB116:AB117"/>
    <mergeCell ref="AD116:AD117"/>
    <mergeCell ref="AF116:AF117"/>
    <mergeCell ref="AH116:AH117"/>
    <mergeCell ref="X97:X98"/>
    <mergeCell ref="Z97:Z98"/>
    <mergeCell ref="AB97:AB98"/>
    <mergeCell ref="AA97:AA98"/>
    <mergeCell ref="J1:K1"/>
    <mergeCell ref="J2:K2"/>
    <mergeCell ref="B111:E111"/>
    <mergeCell ref="B42:E42"/>
    <mergeCell ref="B112:E112"/>
    <mergeCell ref="A12:E12"/>
    <mergeCell ref="A13:E13"/>
    <mergeCell ref="O30:P30"/>
    <mergeCell ref="G115:T115"/>
    <mergeCell ref="A115:F116"/>
    <mergeCell ref="L1:N1"/>
    <mergeCell ref="B110:E110"/>
    <mergeCell ref="F1:G1"/>
    <mergeCell ref="H1:I1"/>
    <mergeCell ref="S1:T1"/>
    <mergeCell ref="A1:D1"/>
    <mergeCell ref="M4:N4"/>
    <mergeCell ref="A5:B5"/>
    <mergeCell ref="I30:J30"/>
    <mergeCell ref="D27:F27"/>
    <mergeCell ref="D26:F26"/>
    <mergeCell ref="A22:T23"/>
    <mergeCell ref="A30:E30"/>
    <mergeCell ref="H26:I26"/>
    <mergeCell ref="A2:D2"/>
    <mergeCell ref="S4:T4"/>
    <mergeCell ref="B107:E107"/>
    <mergeCell ref="B109:E109"/>
    <mergeCell ref="W97:W98"/>
    <mergeCell ref="Y97:Y98"/>
    <mergeCell ref="B105:E105"/>
    <mergeCell ref="B106:E106"/>
    <mergeCell ref="A10:E10"/>
    <mergeCell ref="H2:I2"/>
    <mergeCell ref="S2:T2"/>
    <mergeCell ref="Q30:R30"/>
    <mergeCell ref="S30:T30"/>
    <mergeCell ref="A14:E14"/>
    <mergeCell ref="A11:E11"/>
    <mergeCell ref="F18:H19"/>
    <mergeCell ref="L2:N2"/>
    <mergeCell ref="I18:I19"/>
    <mergeCell ref="V43:AI43"/>
    <mergeCell ref="V96:AI96"/>
    <mergeCell ref="AI97:AI98"/>
    <mergeCell ref="F2:G2"/>
    <mergeCell ref="AI7:AI10"/>
    <mergeCell ref="V97:V98"/>
    <mergeCell ref="Z116:Z117"/>
    <mergeCell ref="AX6:AX10"/>
    <mergeCell ref="C4:F4"/>
    <mergeCell ref="Q5:R5"/>
    <mergeCell ref="S5:T5"/>
    <mergeCell ref="C6:E6"/>
    <mergeCell ref="C5:F5"/>
    <mergeCell ref="G5:H5"/>
    <mergeCell ref="I5:J5"/>
    <mergeCell ref="K5:L5"/>
    <mergeCell ref="M5:N5"/>
    <mergeCell ref="O5:P5"/>
    <mergeCell ref="I4:J4"/>
    <mergeCell ref="K4:L4"/>
    <mergeCell ref="AK6:AK10"/>
    <mergeCell ref="U7:U10"/>
    <mergeCell ref="AH7:AH10"/>
    <mergeCell ref="AP6:AP10"/>
    <mergeCell ref="AR6:AR10"/>
    <mergeCell ref="AT6:AT10"/>
    <mergeCell ref="G4:H4"/>
    <mergeCell ref="AL6:AL10"/>
    <mergeCell ref="AN6:AN10"/>
    <mergeCell ref="O4:P4"/>
    <mergeCell ref="Q4:R4"/>
    <mergeCell ref="AV6:AV10"/>
    <mergeCell ref="AK43:AQ43"/>
    <mergeCell ref="AL115:AN115"/>
    <mergeCell ref="G39:T39"/>
    <mergeCell ref="B99:E99"/>
    <mergeCell ref="A96:F97"/>
    <mergeCell ref="B100:E100"/>
    <mergeCell ref="B101:E101"/>
    <mergeCell ref="G96:T96"/>
    <mergeCell ref="B102:E102"/>
    <mergeCell ref="B103:E103"/>
    <mergeCell ref="B104:E104"/>
    <mergeCell ref="B108:E108"/>
    <mergeCell ref="B113:E113"/>
    <mergeCell ref="K30:L30"/>
    <mergeCell ref="M30:N30"/>
    <mergeCell ref="A39:F40"/>
    <mergeCell ref="A15:E15"/>
    <mergeCell ref="C7:E7"/>
    <mergeCell ref="AF97:AF98"/>
    <mergeCell ref="AL96:AN96"/>
    <mergeCell ref="J18:N18"/>
    <mergeCell ref="J19:N19"/>
    <mergeCell ref="G30:H30"/>
    <mergeCell ref="B118:E118"/>
    <mergeCell ref="B119:E119"/>
    <mergeCell ref="B128:E128"/>
    <mergeCell ref="B129:E129"/>
    <mergeCell ref="B122:E122"/>
    <mergeCell ref="B123:E123"/>
    <mergeCell ref="B124:E124"/>
    <mergeCell ref="B130:E130"/>
    <mergeCell ref="B131:E131"/>
    <mergeCell ref="B132:E132"/>
    <mergeCell ref="B120:E120"/>
    <mergeCell ref="B121:E121"/>
    <mergeCell ref="B144:E144"/>
    <mergeCell ref="B137:E137"/>
    <mergeCell ref="G134:T134"/>
    <mergeCell ref="B156:E156"/>
    <mergeCell ref="G153:T153"/>
    <mergeCell ref="B125:E125"/>
    <mergeCell ref="B126:E126"/>
    <mergeCell ref="B127:E127"/>
    <mergeCell ref="A153:F154"/>
    <mergeCell ref="B150:E150"/>
    <mergeCell ref="B151:E151"/>
    <mergeCell ref="B140:E140"/>
    <mergeCell ref="B141:E141"/>
    <mergeCell ref="B143:E143"/>
    <mergeCell ref="B142:E142"/>
    <mergeCell ref="AH154:AH155"/>
    <mergeCell ref="V154:V155"/>
    <mergeCell ref="X154:X155"/>
    <mergeCell ref="Z154:Z155"/>
    <mergeCell ref="AB154:AB155"/>
    <mergeCell ref="AD154:AD155"/>
    <mergeCell ref="AF154:AF155"/>
    <mergeCell ref="V153:AI153"/>
    <mergeCell ref="W154:W155"/>
    <mergeCell ref="Y154:Y155"/>
    <mergeCell ref="AA154:AA155"/>
    <mergeCell ref="AC154:AC155"/>
    <mergeCell ref="AE154:AE155"/>
    <mergeCell ref="AG154:AG155"/>
    <mergeCell ref="AI154:AI155"/>
    <mergeCell ref="AL153:AN153"/>
    <mergeCell ref="B145:E145"/>
    <mergeCell ref="B146:E146"/>
    <mergeCell ref="B147:E147"/>
    <mergeCell ref="B148:E148"/>
    <mergeCell ref="B149:E149"/>
    <mergeCell ref="AL134:AN134"/>
    <mergeCell ref="B138:E138"/>
    <mergeCell ref="B139:E139"/>
    <mergeCell ref="V135:V136"/>
    <mergeCell ref="X135:X136"/>
    <mergeCell ref="Z135:Z136"/>
    <mergeCell ref="AB135:AB136"/>
    <mergeCell ref="AD135:AD136"/>
    <mergeCell ref="AF135:AF136"/>
    <mergeCell ref="A134:F135"/>
    <mergeCell ref="V134:AI134"/>
    <mergeCell ref="W135:W136"/>
    <mergeCell ref="Y135:Y136"/>
    <mergeCell ref="AA135:AA136"/>
    <mergeCell ref="AC135:AC136"/>
    <mergeCell ref="AE135:AE136"/>
    <mergeCell ref="AG135:AG136"/>
    <mergeCell ref="AI135:AI136"/>
  </mergeCells>
  <conditionalFormatting sqref="G98">
    <cfRule type="cellIs" dxfId="3471" priority="822" stopIfTrue="1" operator="lessThan">
      <formula>-0.0000444444444444444</formula>
    </cfRule>
  </conditionalFormatting>
  <conditionalFormatting sqref="I97">
    <cfRule type="expression" dxfId="3470" priority="821" stopIfTrue="1">
      <formula>ISERROR(I97)</formula>
    </cfRule>
  </conditionalFormatting>
  <conditionalFormatting sqref="K97">
    <cfRule type="expression" dxfId="3469" priority="819" stopIfTrue="1">
      <formula>ISERROR(K97)</formula>
    </cfRule>
  </conditionalFormatting>
  <conditionalFormatting sqref="M97">
    <cfRule type="expression" dxfId="3468" priority="818" stopIfTrue="1">
      <formula>ISERROR(M97)</formula>
    </cfRule>
  </conditionalFormatting>
  <conditionalFormatting sqref="O97">
    <cfRule type="expression" dxfId="3467" priority="817" stopIfTrue="1">
      <formula>ISERROR(O97)</formula>
    </cfRule>
  </conditionalFormatting>
  <conditionalFormatting sqref="Q97">
    <cfRule type="expression" dxfId="3466" priority="816" stopIfTrue="1">
      <formula>ISERROR(Q97)</formula>
    </cfRule>
  </conditionalFormatting>
  <conditionalFormatting sqref="S97">
    <cfRule type="expression" dxfId="3465" priority="815" stopIfTrue="1">
      <formula>ISERROR(S97)</formula>
    </cfRule>
  </conditionalFormatting>
  <conditionalFormatting sqref="G117">
    <cfRule type="cellIs" dxfId="3464" priority="814" stopIfTrue="1" operator="lessThan">
      <formula>-0.0000444444444444444</formula>
    </cfRule>
  </conditionalFormatting>
  <conditionalFormatting sqref="G136">
    <cfRule type="cellIs" dxfId="3463" priority="798" stopIfTrue="1" operator="lessThan">
      <formula>-0.0000444444444444444</formula>
    </cfRule>
  </conditionalFormatting>
  <conditionalFormatting sqref="G155">
    <cfRule type="cellIs" dxfId="3462" priority="790" stopIfTrue="1" operator="lessThan">
      <formula>-0.0000444444444444444</formula>
    </cfRule>
  </conditionalFormatting>
  <conditionalFormatting sqref="H155">
    <cfRule type="cellIs" dxfId="3461" priority="775" stopIfTrue="1" operator="lessThan">
      <formula>-0.0000444444444444444</formula>
    </cfRule>
  </conditionalFormatting>
  <conditionalFormatting sqref="H94">
    <cfRule type="expression" dxfId="3460" priority="761">
      <formula>IF(H94&lt;0, TRUE, IF(AND(H94&gt;0,V94=""),TRUE,FALSE))</formula>
    </cfRule>
  </conditionalFormatting>
  <conditionalFormatting sqref="H60">
    <cfRule type="expression" dxfId="3459" priority="758">
      <formula>IF(H60&lt;0, TRUE, IF(AND(H60&gt;0,V60=""),TRUE,FALSE))</formula>
    </cfRule>
  </conditionalFormatting>
  <conditionalFormatting sqref="H61">
    <cfRule type="expression" dxfId="3458" priority="757">
      <formula>IF(H61&lt;0, TRUE, IF(AND(H61&gt;0,V61=""),TRUE,FALSE))</formula>
    </cfRule>
  </conditionalFormatting>
  <conditionalFormatting sqref="H62">
    <cfRule type="expression" dxfId="3457" priority="756">
      <formula>IF(H62&lt;0, TRUE, IF(AND(H62&gt;0,V62=""),TRUE,FALSE))</formula>
    </cfRule>
  </conditionalFormatting>
  <conditionalFormatting sqref="H63">
    <cfRule type="expression" dxfId="3456" priority="755">
      <formula>IF(H63&lt;0, TRUE, IF(AND(H63&gt;0,V63=""),TRUE,FALSE))</formula>
    </cfRule>
  </conditionalFormatting>
  <conditionalFormatting sqref="H64">
    <cfRule type="expression" dxfId="3455" priority="754">
      <formula>IF(H64&lt;0, TRUE, IF(AND(H64&gt;0,V64=""),TRUE,FALSE))</formula>
    </cfRule>
  </conditionalFormatting>
  <conditionalFormatting sqref="H65">
    <cfRule type="expression" dxfId="3454" priority="753">
      <formula>IF(H65&lt;0, TRUE, IF(AND(H65&gt;0,V65=""),TRUE,FALSE))</formula>
    </cfRule>
  </conditionalFormatting>
  <conditionalFormatting sqref="H66">
    <cfRule type="expression" dxfId="3453" priority="752">
      <formula>IF(H66&lt;0, TRUE, IF(AND(H66&gt;0,V66=""),TRUE,FALSE))</formula>
    </cfRule>
  </conditionalFormatting>
  <conditionalFormatting sqref="H67">
    <cfRule type="expression" dxfId="3452" priority="751">
      <formula>IF(H67&lt;0, TRUE, IF(AND(H67&gt;0,V67=""),TRUE,FALSE))</formula>
    </cfRule>
  </conditionalFormatting>
  <conditionalFormatting sqref="H68">
    <cfRule type="expression" dxfId="3451" priority="750">
      <formula>IF(H68&lt;0, TRUE, IF(AND(H68&gt;0,V68=""),TRUE,FALSE))</formula>
    </cfRule>
  </conditionalFormatting>
  <conditionalFormatting sqref="H69">
    <cfRule type="expression" dxfId="3450" priority="749">
      <formula>IF(H69&lt;0, TRUE, IF(AND(H69&gt;0,V69=""),TRUE,FALSE))</formula>
    </cfRule>
  </conditionalFormatting>
  <conditionalFormatting sqref="H70">
    <cfRule type="expression" dxfId="3449" priority="748">
      <formula>IF(H70&lt;0, TRUE, IF(AND(H70&gt;0,V70=""),TRUE,FALSE))</formula>
    </cfRule>
  </conditionalFormatting>
  <conditionalFormatting sqref="H71">
    <cfRule type="expression" dxfId="3448" priority="747">
      <formula>IF(H71&lt;0, TRUE, IF(AND(H71&gt;0,V71=""),TRUE,FALSE))</formula>
    </cfRule>
  </conditionalFormatting>
  <conditionalFormatting sqref="H72">
    <cfRule type="expression" dxfId="3447" priority="746">
      <formula>IF(H72&lt;0, TRUE, IF(AND(H72&gt;0,V72=""),TRUE,FALSE))</formula>
    </cfRule>
  </conditionalFormatting>
  <conditionalFormatting sqref="H73">
    <cfRule type="expression" dxfId="3446" priority="745">
      <formula>IF(H73&lt;0, TRUE, IF(AND(H73&gt;0,V73=""),TRUE,FALSE))</formula>
    </cfRule>
  </conditionalFormatting>
  <conditionalFormatting sqref="H74">
    <cfRule type="expression" dxfId="3445" priority="744">
      <formula>IF(H74&lt;0, TRUE, IF(AND(H74&gt;0,V74=""),TRUE,FALSE))</formula>
    </cfRule>
  </conditionalFormatting>
  <conditionalFormatting sqref="H75">
    <cfRule type="expression" dxfId="3444" priority="743">
      <formula>IF(H75&lt;0, TRUE, IF(AND(H75&gt;0,V75=""),TRUE,FALSE))</formula>
    </cfRule>
  </conditionalFormatting>
  <conditionalFormatting sqref="H76">
    <cfRule type="expression" dxfId="3443" priority="742">
      <formula>IF(H76&lt;0, TRUE, IF(AND(H76&gt;0,V76=""),TRUE,FALSE))</formula>
    </cfRule>
  </conditionalFormatting>
  <conditionalFormatting sqref="H77">
    <cfRule type="expression" dxfId="3442" priority="741">
      <formula>IF(H77&lt;0, TRUE, IF(AND(H77&gt;0,V77=""),TRUE,FALSE))</formula>
    </cfRule>
  </conditionalFormatting>
  <conditionalFormatting sqref="H78">
    <cfRule type="expression" dxfId="3441" priority="740">
      <formula>IF(H78&lt;0, TRUE, IF(AND(H78&gt;0,V78=""),TRUE,FALSE))</formula>
    </cfRule>
  </conditionalFormatting>
  <conditionalFormatting sqref="H79">
    <cfRule type="expression" dxfId="3440" priority="739">
      <formula>IF(H79&lt;0, TRUE, IF(AND(H79&gt;0,V79=""),TRUE,FALSE))</formula>
    </cfRule>
  </conditionalFormatting>
  <conditionalFormatting sqref="H80">
    <cfRule type="expression" dxfId="3439" priority="738">
      <formula>IF(H80&lt;0, TRUE, IF(AND(H80&gt;0,V80=""),TRUE,FALSE))</formula>
    </cfRule>
  </conditionalFormatting>
  <conditionalFormatting sqref="H81">
    <cfRule type="expression" dxfId="3438" priority="737">
      <formula>IF(H81&lt;0, TRUE, IF(AND(H81&gt;0,V81=""),TRUE,FALSE))</formula>
    </cfRule>
  </conditionalFormatting>
  <conditionalFormatting sqref="H82">
    <cfRule type="expression" dxfId="3437" priority="736">
      <formula>IF(H82&lt;0, TRUE, IF(AND(H82&gt;0,V82=""),TRUE,FALSE))</formula>
    </cfRule>
  </conditionalFormatting>
  <conditionalFormatting sqref="H83">
    <cfRule type="expression" dxfId="3436" priority="735">
      <formula>IF(H83&lt;0, TRUE, IF(AND(H83&gt;0,V83=""),TRUE,FALSE))</formula>
    </cfRule>
  </conditionalFormatting>
  <conditionalFormatting sqref="H84">
    <cfRule type="expression" dxfId="3435" priority="734">
      <formula>IF(H84&lt;0, TRUE, IF(AND(H84&gt;0,V84=""),TRUE,FALSE))</formula>
    </cfRule>
  </conditionalFormatting>
  <conditionalFormatting sqref="H85">
    <cfRule type="expression" dxfId="3434" priority="733">
      <formula>IF(H85&lt;0, TRUE, IF(AND(H85&gt;0,V85=""),TRUE,FALSE))</formula>
    </cfRule>
  </conditionalFormatting>
  <conditionalFormatting sqref="H86">
    <cfRule type="expression" dxfId="3433" priority="732">
      <formula>IF(H86&lt;0, TRUE, IF(AND(H86&gt;0,V86=""),TRUE,FALSE))</formula>
    </cfRule>
  </conditionalFormatting>
  <conditionalFormatting sqref="H87">
    <cfRule type="expression" dxfId="3432" priority="731">
      <formula>IF(H87&lt;0, TRUE, IF(AND(H87&gt;0,V87=""),TRUE,FALSE))</formula>
    </cfRule>
  </conditionalFormatting>
  <conditionalFormatting sqref="H88">
    <cfRule type="expression" dxfId="3431" priority="730">
      <formula>IF(H88&lt;0, TRUE, IF(AND(H88&gt;0,V88=""),TRUE,FALSE))</formula>
    </cfRule>
  </conditionalFormatting>
  <conditionalFormatting sqref="H89">
    <cfRule type="expression" dxfId="3430" priority="729">
      <formula>IF(H89&lt;0, TRUE, IF(AND(H89&gt;0,V89=""),TRUE,FALSE))</formula>
    </cfRule>
  </conditionalFormatting>
  <conditionalFormatting sqref="H90">
    <cfRule type="expression" dxfId="3429" priority="728">
      <formula>IF(H90&lt;0, TRUE, IF(AND(H90&gt;0,V90=""),TRUE,FALSE))</formula>
    </cfRule>
  </conditionalFormatting>
  <conditionalFormatting sqref="H91">
    <cfRule type="expression" dxfId="3428" priority="727">
      <formula>IF(H91&lt;0, TRUE, IF(AND(H91&gt;0,V91=""),TRUE,FALSE))</formula>
    </cfRule>
  </conditionalFormatting>
  <conditionalFormatting sqref="H92">
    <cfRule type="expression" dxfId="3427" priority="726">
      <formula>IF(H92&lt;0, TRUE, IF(AND(H92&gt;0,V92=""),TRUE,FALSE))</formula>
    </cfRule>
  </conditionalFormatting>
  <conditionalFormatting sqref="H93">
    <cfRule type="expression" dxfId="3426" priority="725">
      <formula>IF(H93&lt;0, TRUE, IF(AND(H93&gt;0,V93=""),TRUE,FALSE))</formula>
    </cfRule>
  </conditionalFormatting>
  <conditionalFormatting sqref="J94">
    <cfRule type="expression" dxfId="3425" priority="711">
      <formula>IF(J94&lt;0, TRUE, IF(AND(J94&gt;0,X94=""),TRUE,FALSE))</formula>
    </cfRule>
  </conditionalFormatting>
  <conditionalFormatting sqref="J60">
    <cfRule type="expression" dxfId="3424" priority="708">
      <formula>IF(J60&lt;0, TRUE, IF(AND(J60&gt;0,X60=""),TRUE,FALSE))</formula>
    </cfRule>
  </conditionalFormatting>
  <conditionalFormatting sqref="J61">
    <cfRule type="expression" dxfId="3423" priority="707">
      <formula>IF(J61&lt;0, TRUE, IF(AND(J61&gt;0,X61=""),TRUE,FALSE))</formula>
    </cfRule>
  </conditionalFormatting>
  <conditionalFormatting sqref="J62">
    <cfRule type="expression" dxfId="3422" priority="706">
      <formula>IF(J62&lt;0, TRUE, IF(AND(J62&gt;0,X62=""),TRUE,FALSE))</formula>
    </cfRule>
  </conditionalFormatting>
  <conditionalFormatting sqref="J63">
    <cfRule type="expression" dxfId="3421" priority="705">
      <formula>IF(J63&lt;0, TRUE, IF(AND(J63&gt;0,X63=""),TRUE,FALSE))</formula>
    </cfRule>
  </conditionalFormatting>
  <conditionalFormatting sqref="J64">
    <cfRule type="expression" dxfId="3420" priority="704">
      <formula>IF(J64&lt;0, TRUE, IF(AND(J64&gt;0,X64=""),TRUE,FALSE))</formula>
    </cfRule>
  </conditionalFormatting>
  <conditionalFormatting sqref="J65">
    <cfRule type="expression" dxfId="3419" priority="703">
      <formula>IF(J65&lt;0, TRUE, IF(AND(J65&gt;0,X65=""),TRUE,FALSE))</formula>
    </cfRule>
  </conditionalFormatting>
  <conditionalFormatting sqref="J66">
    <cfRule type="expression" dxfId="3418" priority="702">
      <formula>IF(J66&lt;0, TRUE, IF(AND(J66&gt;0,X66=""),TRUE,FALSE))</formula>
    </cfRule>
  </conditionalFormatting>
  <conditionalFormatting sqref="J67">
    <cfRule type="expression" dxfId="3417" priority="701">
      <formula>IF(J67&lt;0, TRUE, IF(AND(J67&gt;0,X67=""),TRUE,FALSE))</formula>
    </cfRule>
  </conditionalFormatting>
  <conditionalFormatting sqref="J68">
    <cfRule type="expression" dxfId="3416" priority="700">
      <formula>IF(J68&lt;0, TRUE, IF(AND(J68&gt;0,X68=""),TRUE,FALSE))</formula>
    </cfRule>
  </conditionalFormatting>
  <conditionalFormatting sqref="J69">
    <cfRule type="expression" dxfId="3415" priority="699">
      <formula>IF(J69&lt;0, TRUE, IF(AND(J69&gt;0,X69=""),TRUE,FALSE))</formula>
    </cfRule>
  </conditionalFormatting>
  <conditionalFormatting sqref="J70">
    <cfRule type="expression" dxfId="3414" priority="698">
      <formula>IF(J70&lt;0, TRUE, IF(AND(J70&gt;0,X70=""),TRUE,FALSE))</formula>
    </cfRule>
  </conditionalFormatting>
  <conditionalFormatting sqref="J71">
    <cfRule type="expression" dxfId="3413" priority="697">
      <formula>IF(J71&lt;0, TRUE, IF(AND(J71&gt;0,X71=""),TRUE,FALSE))</formula>
    </cfRule>
  </conditionalFormatting>
  <conditionalFormatting sqref="J72">
    <cfRule type="expression" dxfId="3412" priority="696">
      <formula>IF(J72&lt;0, TRUE, IF(AND(J72&gt;0,X72=""),TRUE,FALSE))</formula>
    </cfRule>
  </conditionalFormatting>
  <conditionalFormatting sqref="J73">
    <cfRule type="expression" dxfId="3411" priority="695">
      <formula>IF(J73&lt;0, TRUE, IF(AND(J73&gt;0,X73=""),TRUE,FALSE))</formula>
    </cfRule>
  </conditionalFormatting>
  <conditionalFormatting sqref="J74">
    <cfRule type="expression" dxfId="3410" priority="694">
      <formula>IF(J74&lt;0, TRUE, IF(AND(J74&gt;0,X74=""),TRUE,FALSE))</formula>
    </cfRule>
  </conditionalFormatting>
  <conditionalFormatting sqref="J75">
    <cfRule type="expression" dxfId="3409" priority="693">
      <formula>IF(J75&lt;0, TRUE, IF(AND(J75&gt;0,X75=""),TRUE,FALSE))</formula>
    </cfRule>
  </conditionalFormatting>
  <conditionalFormatting sqref="J76">
    <cfRule type="expression" dxfId="3408" priority="692">
      <formula>IF(J76&lt;0, TRUE, IF(AND(J76&gt;0,X76=""),TRUE,FALSE))</formula>
    </cfRule>
  </conditionalFormatting>
  <conditionalFormatting sqref="J77">
    <cfRule type="expression" dxfId="3407" priority="691">
      <formula>IF(J77&lt;0, TRUE, IF(AND(J77&gt;0,X77=""),TRUE,FALSE))</formula>
    </cfRule>
  </conditionalFormatting>
  <conditionalFormatting sqref="J78">
    <cfRule type="expression" dxfId="3406" priority="690">
      <formula>IF(J78&lt;0, TRUE, IF(AND(J78&gt;0,X78=""),TRUE,FALSE))</formula>
    </cfRule>
  </conditionalFormatting>
  <conditionalFormatting sqref="J79">
    <cfRule type="expression" dxfId="3405" priority="689">
      <formula>IF(J79&lt;0, TRUE, IF(AND(J79&gt;0,X79=""),TRUE,FALSE))</formula>
    </cfRule>
  </conditionalFormatting>
  <conditionalFormatting sqref="J80">
    <cfRule type="expression" dxfId="3404" priority="688">
      <formula>IF(J80&lt;0, TRUE, IF(AND(J80&gt;0,X80=""),TRUE,FALSE))</formula>
    </cfRule>
  </conditionalFormatting>
  <conditionalFormatting sqref="J81">
    <cfRule type="expression" dxfId="3403" priority="687">
      <formula>IF(J81&lt;0, TRUE, IF(AND(J81&gt;0,X81=""),TRUE,FALSE))</formula>
    </cfRule>
  </conditionalFormatting>
  <conditionalFormatting sqref="J82">
    <cfRule type="expression" dxfId="3402" priority="686">
      <formula>IF(J82&lt;0, TRUE, IF(AND(J82&gt;0,X82=""),TRUE,FALSE))</formula>
    </cfRule>
  </conditionalFormatting>
  <conditionalFormatting sqref="J83">
    <cfRule type="expression" dxfId="3401" priority="685">
      <formula>IF(J83&lt;0, TRUE, IF(AND(J83&gt;0,X83=""),TRUE,FALSE))</formula>
    </cfRule>
  </conditionalFormatting>
  <conditionalFormatting sqref="J84">
    <cfRule type="expression" dxfId="3400" priority="684">
      <formula>IF(J84&lt;0, TRUE, IF(AND(J84&gt;0,X84=""),TRUE,FALSE))</formula>
    </cfRule>
  </conditionalFormatting>
  <conditionalFormatting sqref="J85">
    <cfRule type="expression" dxfId="3399" priority="683">
      <formula>IF(J85&lt;0, TRUE, IF(AND(J85&gt;0,X85=""),TRUE,FALSE))</formula>
    </cfRule>
  </conditionalFormatting>
  <conditionalFormatting sqref="J86">
    <cfRule type="expression" dxfId="3398" priority="682">
      <formula>IF(J86&lt;0, TRUE, IF(AND(J86&gt;0,X86=""),TRUE,FALSE))</formula>
    </cfRule>
  </conditionalFormatting>
  <conditionalFormatting sqref="J87">
    <cfRule type="expression" dxfId="3397" priority="681">
      <formula>IF(J87&lt;0, TRUE, IF(AND(J87&gt;0,X87=""),TRUE,FALSE))</formula>
    </cfRule>
  </conditionalFormatting>
  <conditionalFormatting sqref="J88">
    <cfRule type="expression" dxfId="3396" priority="680">
      <formula>IF(J88&lt;0, TRUE, IF(AND(J88&gt;0,X88=""),TRUE,FALSE))</formula>
    </cfRule>
  </conditionalFormatting>
  <conditionalFormatting sqref="J89">
    <cfRule type="expression" dxfId="3395" priority="679">
      <formula>IF(J89&lt;0, TRUE, IF(AND(J89&gt;0,X89=""),TRUE,FALSE))</formula>
    </cfRule>
  </conditionalFormatting>
  <conditionalFormatting sqref="J90">
    <cfRule type="expression" dxfId="3394" priority="678">
      <formula>IF(J90&lt;0, TRUE, IF(AND(J90&gt;0,X90=""),TRUE,FALSE))</formula>
    </cfRule>
  </conditionalFormatting>
  <conditionalFormatting sqref="J91">
    <cfRule type="expression" dxfId="3393" priority="677">
      <formula>IF(J91&lt;0, TRUE, IF(AND(J91&gt;0,X91=""),TRUE,FALSE))</formula>
    </cfRule>
  </conditionalFormatting>
  <conditionalFormatting sqref="J92">
    <cfRule type="expression" dxfId="3392" priority="676">
      <formula>IF(J92&lt;0, TRUE, IF(AND(J92&gt;0,X92=""),TRUE,FALSE))</formula>
    </cfRule>
  </conditionalFormatting>
  <conditionalFormatting sqref="J93">
    <cfRule type="expression" dxfId="3391" priority="675">
      <formula>IF(J93&lt;0, TRUE, IF(AND(J93&gt;0,X93=""),TRUE,FALSE))</formula>
    </cfRule>
  </conditionalFormatting>
  <conditionalFormatting sqref="L94">
    <cfRule type="expression" dxfId="3390" priority="661">
      <formula>IF(L94&lt;0, TRUE, IF(AND(L94&gt;0,Z94=""),TRUE,FALSE))</formula>
    </cfRule>
  </conditionalFormatting>
  <conditionalFormatting sqref="L60">
    <cfRule type="expression" dxfId="3389" priority="658">
      <formula>IF(L60&lt;0, TRUE, IF(AND(L60&gt;0,Z60=""),TRUE,FALSE))</formula>
    </cfRule>
  </conditionalFormatting>
  <conditionalFormatting sqref="L61">
    <cfRule type="expression" dxfId="3388" priority="657">
      <formula>IF(L61&lt;0, TRUE, IF(AND(L61&gt;0,Z61=""),TRUE,FALSE))</formula>
    </cfRule>
  </conditionalFormatting>
  <conditionalFormatting sqref="L62">
    <cfRule type="expression" dxfId="3387" priority="656">
      <formula>IF(L62&lt;0, TRUE, IF(AND(L62&gt;0,Z62=""),TRUE,FALSE))</formula>
    </cfRule>
  </conditionalFormatting>
  <conditionalFormatting sqref="L63">
    <cfRule type="expression" dxfId="3386" priority="655">
      <formula>IF(L63&lt;0, TRUE, IF(AND(L63&gt;0,Z63=""),TRUE,FALSE))</formula>
    </cfRule>
  </conditionalFormatting>
  <conditionalFormatting sqref="L64">
    <cfRule type="expression" dxfId="3385" priority="654">
      <formula>IF(L64&lt;0, TRUE, IF(AND(L64&gt;0,Z64=""),TRUE,FALSE))</formula>
    </cfRule>
  </conditionalFormatting>
  <conditionalFormatting sqref="L65">
    <cfRule type="expression" dxfId="3384" priority="653">
      <formula>IF(L65&lt;0, TRUE, IF(AND(L65&gt;0,Z65=""),TRUE,FALSE))</formula>
    </cfRule>
  </conditionalFormatting>
  <conditionalFormatting sqref="L66">
    <cfRule type="expression" dxfId="3383" priority="652">
      <formula>IF(L66&lt;0, TRUE, IF(AND(L66&gt;0,Z66=""),TRUE,FALSE))</formula>
    </cfRule>
  </conditionalFormatting>
  <conditionalFormatting sqref="L67">
    <cfRule type="expression" dxfId="3382" priority="651">
      <formula>IF(L67&lt;0, TRUE, IF(AND(L67&gt;0,Z67=""),TRUE,FALSE))</formula>
    </cfRule>
  </conditionalFormatting>
  <conditionalFormatting sqref="L68">
    <cfRule type="expression" dxfId="3381" priority="650">
      <formula>IF(L68&lt;0, TRUE, IF(AND(L68&gt;0,Z68=""),TRUE,FALSE))</formula>
    </cfRule>
  </conditionalFormatting>
  <conditionalFormatting sqref="L69">
    <cfRule type="expression" dxfId="3380" priority="649">
      <formula>IF(L69&lt;0, TRUE, IF(AND(L69&gt;0,Z69=""),TRUE,FALSE))</formula>
    </cfRule>
  </conditionalFormatting>
  <conditionalFormatting sqref="L70">
    <cfRule type="expression" dxfId="3379" priority="648">
      <formula>IF(L70&lt;0, TRUE, IF(AND(L70&gt;0,Z70=""),TRUE,FALSE))</formula>
    </cfRule>
  </conditionalFormatting>
  <conditionalFormatting sqref="L71">
    <cfRule type="expression" dxfId="3378" priority="647">
      <formula>IF(L71&lt;0, TRUE, IF(AND(L71&gt;0,Z71=""),TRUE,FALSE))</formula>
    </cfRule>
  </conditionalFormatting>
  <conditionalFormatting sqref="L72">
    <cfRule type="expression" dxfId="3377" priority="646">
      <formula>IF(L72&lt;0, TRUE, IF(AND(L72&gt;0,Z72=""),TRUE,FALSE))</formula>
    </cfRule>
  </conditionalFormatting>
  <conditionalFormatting sqref="L73">
    <cfRule type="expression" dxfId="3376" priority="645">
      <formula>IF(L73&lt;0, TRUE, IF(AND(L73&gt;0,Z73=""),TRUE,FALSE))</formula>
    </cfRule>
  </conditionalFormatting>
  <conditionalFormatting sqref="L74">
    <cfRule type="expression" dxfId="3375" priority="644">
      <formula>IF(L74&lt;0, TRUE, IF(AND(L74&gt;0,Z74=""),TRUE,FALSE))</formula>
    </cfRule>
  </conditionalFormatting>
  <conditionalFormatting sqref="L75">
    <cfRule type="expression" dxfId="3374" priority="643">
      <formula>IF(L75&lt;0, TRUE, IF(AND(L75&gt;0,Z75=""),TRUE,FALSE))</formula>
    </cfRule>
  </conditionalFormatting>
  <conditionalFormatting sqref="L76">
    <cfRule type="expression" dxfId="3373" priority="642">
      <formula>IF(L76&lt;0, TRUE, IF(AND(L76&gt;0,Z76=""),TRUE,FALSE))</formula>
    </cfRule>
  </conditionalFormatting>
  <conditionalFormatting sqref="L77">
    <cfRule type="expression" dxfId="3372" priority="641">
      <formula>IF(L77&lt;0, TRUE, IF(AND(L77&gt;0,Z77=""),TRUE,FALSE))</formula>
    </cfRule>
  </conditionalFormatting>
  <conditionalFormatting sqref="L78">
    <cfRule type="expression" dxfId="3371" priority="640">
      <formula>IF(L78&lt;0, TRUE, IF(AND(L78&gt;0,Z78=""),TRUE,FALSE))</formula>
    </cfRule>
  </conditionalFormatting>
  <conditionalFormatting sqref="L79">
    <cfRule type="expression" dxfId="3370" priority="639">
      <formula>IF(L79&lt;0, TRUE, IF(AND(L79&gt;0,Z79=""),TRUE,FALSE))</formula>
    </cfRule>
  </conditionalFormatting>
  <conditionalFormatting sqref="L80">
    <cfRule type="expression" dxfId="3369" priority="638">
      <formula>IF(L80&lt;0, TRUE, IF(AND(L80&gt;0,Z80=""),TRUE,FALSE))</formula>
    </cfRule>
  </conditionalFormatting>
  <conditionalFormatting sqref="L81">
    <cfRule type="expression" dxfId="3368" priority="637">
      <formula>IF(L81&lt;0, TRUE, IF(AND(L81&gt;0,Z81=""),TRUE,FALSE))</formula>
    </cfRule>
  </conditionalFormatting>
  <conditionalFormatting sqref="L82">
    <cfRule type="expression" dxfId="3367" priority="636">
      <formula>IF(L82&lt;0, TRUE, IF(AND(L82&gt;0,Z82=""),TRUE,FALSE))</formula>
    </cfRule>
  </conditionalFormatting>
  <conditionalFormatting sqref="L83">
    <cfRule type="expression" dxfId="3366" priority="635">
      <formula>IF(L83&lt;0, TRUE, IF(AND(L83&gt;0,Z83=""),TRUE,FALSE))</formula>
    </cfRule>
  </conditionalFormatting>
  <conditionalFormatting sqref="L84">
    <cfRule type="expression" dxfId="3365" priority="634">
      <formula>IF(L84&lt;0, TRUE, IF(AND(L84&gt;0,Z84=""),TRUE,FALSE))</formula>
    </cfRule>
  </conditionalFormatting>
  <conditionalFormatting sqref="L85">
    <cfRule type="expression" dxfId="3364" priority="633">
      <formula>IF(L85&lt;0, TRUE, IF(AND(L85&gt;0,Z85=""),TRUE,FALSE))</formula>
    </cfRule>
  </conditionalFormatting>
  <conditionalFormatting sqref="L86">
    <cfRule type="expression" dxfId="3363" priority="632">
      <formula>IF(L86&lt;0, TRUE, IF(AND(L86&gt;0,Z86=""),TRUE,FALSE))</formula>
    </cfRule>
  </conditionalFormatting>
  <conditionalFormatting sqref="L87">
    <cfRule type="expression" dxfId="3362" priority="631">
      <formula>IF(L87&lt;0, TRUE, IF(AND(L87&gt;0,Z87=""),TRUE,FALSE))</formula>
    </cfRule>
  </conditionalFormatting>
  <conditionalFormatting sqref="L88">
    <cfRule type="expression" dxfId="3361" priority="630">
      <formula>IF(L88&lt;0, TRUE, IF(AND(L88&gt;0,Z88=""),TRUE,FALSE))</formula>
    </cfRule>
  </conditionalFormatting>
  <conditionalFormatting sqref="L89">
    <cfRule type="expression" dxfId="3360" priority="629">
      <formula>IF(L89&lt;0, TRUE, IF(AND(L89&gt;0,Z89=""),TRUE,FALSE))</formula>
    </cfRule>
  </conditionalFormatting>
  <conditionalFormatting sqref="L90">
    <cfRule type="expression" dxfId="3359" priority="628">
      <formula>IF(L90&lt;0, TRUE, IF(AND(L90&gt;0,Z90=""),TRUE,FALSE))</formula>
    </cfRule>
  </conditionalFormatting>
  <conditionalFormatting sqref="L91">
    <cfRule type="expression" dxfId="3358" priority="627">
      <formula>IF(L91&lt;0, TRUE, IF(AND(L91&gt;0,Z91=""),TRUE,FALSE))</formula>
    </cfRule>
  </conditionalFormatting>
  <conditionalFormatting sqref="L92">
    <cfRule type="expression" dxfId="3357" priority="626">
      <formula>IF(L92&lt;0, TRUE, IF(AND(L92&gt;0,Z92=""),TRUE,FALSE))</formula>
    </cfRule>
  </conditionalFormatting>
  <conditionalFormatting sqref="L93">
    <cfRule type="expression" dxfId="3356" priority="625">
      <formula>IF(L93&lt;0, TRUE, IF(AND(L93&gt;0,Z93=""),TRUE,FALSE))</formula>
    </cfRule>
  </conditionalFormatting>
  <conditionalFormatting sqref="P94">
    <cfRule type="expression" dxfId="3355" priority="611">
      <formula>IF(P94&lt;0, TRUE, IF(AND(P94&gt;0,AD94=""),TRUE,FALSE))</formula>
    </cfRule>
  </conditionalFormatting>
  <conditionalFormatting sqref="P60">
    <cfRule type="expression" dxfId="3354" priority="608">
      <formula>IF(P60&lt;0, TRUE, IF(AND(P60&gt;0,AD60=""),TRUE,FALSE))</formula>
    </cfRule>
  </conditionalFormatting>
  <conditionalFormatting sqref="P61">
    <cfRule type="expression" dxfId="3353" priority="607">
      <formula>IF(P61&lt;0, TRUE, IF(AND(P61&gt;0,AD61=""),TRUE,FALSE))</formula>
    </cfRule>
  </conditionalFormatting>
  <conditionalFormatting sqref="P62">
    <cfRule type="expression" dxfId="3352" priority="606">
      <formula>IF(P62&lt;0, TRUE, IF(AND(P62&gt;0,AD62=""),TRUE,FALSE))</formula>
    </cfRule>
  </conditionalFormatting>
  <conditionalFormatting sqref="P63">
    <cfRule type="expression" dxfId="3351" priority="605">
      <formula>IF(P63&lt;0, TRUE, IF(AND(P63&gt;0,AD63=""),TRUE,FALSE))</formula>
    </cfRule>
  </conditionalFormatting>
  <conditionalFormatting sqref="P64">
    <cfRule type="expression" dxfId="3350" priority="604">
      <formula>IF(P64&lt;0, TRUE, IF(AND(P64&gt;0,AD64=""),TRUE,FALSE))</formula>
    </cfRule>
  </conditionalFormatting>
  <conditionalFormatting sqref="P65:P71">
    <cfRule type="expression" dxfId="3349" priority="603">
      <formula>IF(P65&lt;0, TRUE, IF(AND(P65&gt;0,AD65=""),TRUE,FALSE))</formula>
    </cfRule>
  </conditionalFormatting>
  <conditionalFormatting sqref="P72">
    <cfRule type="expression" dxfId="3348" priority="596">
      <formula>IF(P72&lt;0, TRUE, IF(AND(P72&gt;0,AD72=""),TRUE,FALSE))</formula>
    </cfRule>
  </conditionalFormatting>
  <conditionalFormatting sqref="P73">
    <cfRule type="expression" dxfId="3347" priority="595">
      <formula>IF(P73&lt;0, TRUE, IF(AND(P73&gt;0,AD73=""),TRUE,FALSE))</formula>
    </cfRule>
  </conditionalFormatting>
  <conditionalFormatting sqref="P74">
    <cfRule type="expression" dxfId="3346" priority="594">
      <formula>IF(P74&lt;0, TRUE, IF(AND(P74&gt;0,AD74=""),TRUE,FALSE))</formula>
    </cfRule>
  </conditionalFormatting>
  <conditionalFormatting sqref="P75">
    <cfRule type="expression" dxfId="3345" priority="593">
      <formula>IF(P75&lt;0, TRUE, IF(AND(P75&gt;0,AD75=""),TRUE,FALSE))</formula>
    </cfRule>
  </conditionalFormatting>
  <conditionalFormatting sqref="P76">
    <cfRule type="expression" dxfId="3344" priority="592">
      <formula>IF(P76&lt;0, TRUE, IF(AND(P76&gt;0,AD76=""),TRUE,FALSE))</formula>
    </cfRule>
  </conditionalFormatting>
  <conditionalFormatting sqref="P77">
    <cfRule type="expression" dxfId="3343" priority="591">
      <formula>IF(P77&lt;0, TRUE, IF(AND(P77&gt;0,AD77=""),TRUE,FALSE))</formula>
    </cfRule>
  </conditionalFormatting>
  <conditionalFormatting sqref="P78">
    <cfRule type="expression" dxfId="3342" priority="590">
      <formula>IF(P78&lt;0, TRUE, IF(AND(P78&gt;0,AD78=""),TRUE,FALSE))</formula>
    </cfRule>
  </conditionalFormatting>
  <conditionalFormatting sqref="P79">
    <cfRule type="expression" dxfId="3341" priority="589">
      <formula>IF(P79&lt;0, TRUE, IF(AND(P79&gt;0,AD79=""),TRUE,FALSE))</formula>
    </cfRule>
  </conditionalFormatting>
  <conditionalFormatting sqref="P80">
    <cfRule type="expression" dxfId="3340" priority="588">
      <formula>IF(P80&lt;0, TRUE, IF(AND(P80&gt;0,AD80=""),TRUE,FALSE))</formula>
    </cfRule>
  </conditionalFormatting>
  <conditionalFormatting sqref="P81">
    <cfRule type="expression" dxfId="3339" priority="587">
      <formula>IF(P81&lt;0, TRUE, IF(AND(P81&gt;0,AD81=""),TRUE,FALSE))</formula>
    </cfRule>
  </conditionalFormatting>
  <conditionalFormatting sqref="P82">
    <cfRule type="expression" dxfId="3338" priority="586">
      <formula>IF(P82&lt;0, TRUE, IF(AND(P82&gt;0,AD82=""),TRUE,FALSE))</formula>
    </cfRule>
  </conditionalFormatting>
  <conditionalFormatting sqref="P83">
    <cfRule type="expression" dxfId="3337" priority="585">
      <formula>IF(P83&lt;0, TRUE, IF(AND(P83&gt;0,AD83=""),TRUE,FALSE))</formula>
    </cfRule>
  </conditionalFormatting>
  <conditionalFormatting sqref="P84">
    <cfRule type="expression" dxfId="3336" priority="584">
      <formula>IF(P84&lt;0, TRUE, IF(AND(P84&gt;0,AD84=""),TRUE,FALSE))</formula>
    </cfRule>
  </conditionalFormatting>
  <conditionalFormatting sqref="P85">
    <cfRule type="expression" dxfId="3335" priority="583">
      <formula>IF(P85&lt;0, TRUE, IF(AND(P85&gt;0,AD85=""),TRUE,FALSE))</formula>
    </cfRule>
  </conditionalFormatting>
  <conditionalFormatting sqref="P86">
    <cfRule type="expression" dxfId="3334" priority="582">
      <formula>IF(P86&lt;0, TRUE, IF(AND(P86&gt;0,AD86=""),TRUE,FALSE))</formula>
    </cfRule>
  </conditionalFormatting>
  <conditionalFormatting sqref="P87">
    <cfRule type="expression" dxfId="3333" priority="581">
      <formula>IF(P87&lt;0, TRUE, IF(AND(P87&gt;0,AD87=""),TRUE,FALSE))</formula>
    </cfRule>
  </conditionalFormatting>
  <conditionalFormatting sqref="P88">
    <cfRule type="expression" dxfId="3332" priority="580">
      <formula>IF(P88&lt;0, TRUE, IF(AND(P88&gt;0,AD88=""),TRUE,FALSE))</formula>
    </cfRule>
  </conditionalFormatting>
  <conditionalFormatting sqref="P89">
    <cfRule type="expression" dxfId="3331" priority="579">
      <formula>IF(P89&lt;0, TRUE, IF(AND(P89&gt;0,AD89=""),TRUE,FALSE))</formula>
    </cfRule>
  </conditionalFormatting>
  <conditionalFormatting sqref="P90">
    <cfRule type="expression" dxfId="3330" priority="578">
      <formula>IF(P90&lt;0, TRUE, IF(AND(P90&gt;0,AD90=""),TRUE,FALSE))</formula>
    </cfRule>
  </conditionalFormatting>
  <conditionalFormatting sqref="P91">
    <cfRule type="expression" dxfId="3329" priority="577">
      <formula>IF(P91&lt;0, TRUE, IF(AND(P91&gt;0,AD91=""),TRUE,FALSE))</formula>
    </cfRule>
  </conditionalFormatting>
  <conditionalFormatting sqref="P92">
    <cfRule type="expression" dxfId="3328" priority="576">
      <formula>IF(P92&lt;0, TRUE, IF(AND(P92&gt;0,AD92=""),TRUE,FALSE))</formula>
    </cfRule>
  </conditionalFormatting>
  <conditionalFormatting sqref="P93">
    <cfRule type="expression" dxfId="3327" priority="575">
      <formula>IF(P93&lt;0, TRUE, IF(AND(P93&gt;0,AD93=""),TRUE,FALSE))</formula>
    </cfRule>
  </conditionalFormatting>
  <conditionalFormatting sqref="R94">
    <cfRule type="expression" dxfId="3326" priority="561">
      <formula>IF(R94&lt;0, TRUE, IF(AND(R94&gt;0,AF94=""),TRUE,FALSE))</formula>
    </cfRule>
  </conditionalFormatting>
  <conditionalFormatting sqref="R60">
    <cfRule type="expression" dxfId="3325" priority="558">
      <formula>IF(R60&lt;0, TRUE, IF(AND(R60&gt;0,AF60=""),TRUE,FALSE))</formula>
    </cfRule>
  </conditionalFormatting>
  <conditionalFormatting sqref="R61">
    <cfRule type="expression" dxfId="3324" priority="557">
      <formula>IF(R61&lt;0, TRUE, IF(AND(R61&gt;0,AF61=""),TRUE,FALSE))</formula>
    </cfRule>
  </conditionalFormatting>
  <conditionalFormatting sqref="R62">
    <cfRule type="expression" dxfId="3323" priority="556">
      <formula>IF(R62&lt;0, TRUE, IF(AND(R62&gt;0,AF62=""),TRUE,FALSE))</formula>
    </cfRule>
  </conditionalFormatting>
  <conditionalFormatting sqref="R63">
    <cfRule type="expression" dxfId="3322" priority="555">
      <formula>IF(R63&lt;0, TRUE, IF(AND(R63&gt;0,AF63=""),TRUE,FALSE))</formula>
    </cfRule>
  </conditionalFormatting>
  <conditionalFormatting sqref="R64">
    <cfRule type="expression" dxfId="3321" priority="554">
      <formula>IF(R64&lt;0, TRUE, IF(AND(R64&gt;0,AF64=""),TRUE,FALSE))</formula>
    </cfRule>
  </conditionalFormatting>
  <conditionalFormatting sqref="R65:R71">
    <cfRule type="expression" dxfId="3320" priority="553">
      <formula>IF(R65&lt;0, TRUE, IF(AND(R65&gt;0,AF65=""),TRUE,FALSE))</formula>
    </cfRule>
  </conditionalFormatting>
  <conditionalFormatting sqref="R72">
    <cfRule type="expression" dxfId="3319" priority="546">
      <formula>IF(R72&lt;0, TRUE, IF(AND(R72&gt;0,AF72=""),TRUE,FALSE))</formula>
    </cfRule>
  </conditionalFormatting>
  <conditionalFormatting sqref="R73">
    <cfRule type="expression" dxfId="3318" priority="545">
      <formula>IF(R73&lt;0, TRUE, IF(AND(R73&gt;0,AF73=""),TRUE,FALSE))</formula>
    </cfRule>
  </conditionalFormatting>
  <conditionalFormatting sqref="R74">
    <cfRule type="expression" dxfId="3317" priority="544">
      <formula>IF(R74&lt;0, TRUE, IF(AND(R74&gt;0,AF74=""),TRUE,FALSE))</formula>
    </cfRule>
  </conditionalFormatting>
  <conditionalFormatting sqref="R75">
    <cfRule type="expression" dxfId="3316" priority="543">
      <formula>IF(R75&lt;0, TRUE, IF(AND(R75&gt;0,AF75=""),TRUE,FALSE))</formula>
    </cfRule>
  </conditionalFormatting>
  <conditionalFormatting sqref="R76">
    <cfRule type="expression" dxfId="3315" priority="542">
      <formula>IF(R76&lt;0, TRUE, IF(AND(R76&gt;0,AF76=""),TRUE,FALSE))</formula>
    </cfRule>
  </conditionalFormatting>
  <conditionalFormatting sqref="R77">
    <cfRule type="expression" dxfId="3314" priority="541">
      <formula>IF(R77&lt;0, TRUE, IF(AND(R77&gt;0,AF77=""),TRUE,FALSE))</formula>
    </cfRule>
  </conditionalFormatting>
  <conditionalFormatting sqref="R78">
    <cfRule type="expression" dxfId="3313" priority="540">
      <formula>IF(R78&lt;0, TRUE, IF(AND(R78&gt;0,AF78=""),TRUE,FALSE))</formula>
    </cfRule>
  </conditionalFormatting>
  <conditionalFormatting sqref="R79">
    <cfRule type="expression" dxfId="3312" priority="539">
      <formula>IF(R79&lt;0, TRUE, IF(AND(R79&gt;0,AF79=""),TRUE,FALSE))</formula>
    </cfRule>
  </conditionalFormatting>
  <conditionalFormatting sqref="R80">
    <cfRule type="expression" dxfId="3311" priority="538">
      <formula>IF(R80&lt;0, TRUE, IF(AND(R80&gt;0,AF80=""),TRUE,FALSE))</formula>
    </cfRule>
  </conditionalFormatting>
  <conditionalFormatting sqref="R81">
    <cfRule type="expression" dxfId="3310" priority="537">
      <formula>IF(R81&lt;0, TRUE, IF(AND(R81&gt;0,AF81=""),TRUE,FALSE))</formula>
    </cfRule>
  </conditionalFormatting>
  <conditionalFormatting sqref="R82">
    <cfRule type="expression" dxfId="3309" priority="536">
      <formula>IF(R82&lt;0, TRUE, IF(AND(R82&gt;0,AF82=""),TRUE,FALSE))</formula>
    </cfRule>
  </conditionalFormatting>
  <conditionalFormatting sqref="R83">
    <cfRule type="expression" dxfId="3308" priority="535">
      <formula>IF(R83&lt;0, TRUE, IF(AND(R83&gt;0,AF83=""),TRUE,FALSE))</formula>
    </cfRule>
  </conditionalFormatting>
  <conditionalFormatting sqref="R84">
    <cfRule type="expression" dxfId="3307" priority="534">
      <formula>IF(R84&lt;0, TRUE, IF(AND(R84&gt;0,AF84=""),TRUE,FALSE))</formula>
    </cfRule>
  </conditionalFormatting>
  <conditionalFormatting sqref="R85">
    <cfRule type="expression" dxfId="3306" priority="533">
      <formula>IF(R85&lt;0, TRUE, IF(AND(R85&gt;0,AF85=""),TRUE,FALSE))</formula>
    </cfRule>
  </conditionalFormatting>
  <conditionalFormatting sqref="R86">
    <cfRule type="expression" dxfId="3305" priority="532">
      <formula>IF(R86&lt;0, TRUE, IF(AND(R86&gt;0,AF86=""),TRUE,FALSE))</formula>
    </cfRule>
  </conditionalFormatting>
  <conditionalFormatting sqref="R87">
    <cfRule type="expression" dxfId="3304" priority="531">
      <formula>IF(R87&lt;0, TRUE, IF(AND(R87&gt;0,AF87=""),TRUE,FALSE))</formula>
    </cfRule>
  </conditionalFormatting>
  <conditionalFormatting sqref="R88">
    <cfRule type="expression" dxfId="3303" priority="530">
      <formula>IF(R88&lt;0, TRUE, IF(AND(R88&gt;0,AF88=""),TRUE,FALSE))</formula>
    </cfRule>
  </conditionalFormatting>
  <conditionalFormatting sqref="R89">
    <cfRule type="expression" dxfId="3302" priority="529">
      <formula>IF(R89&lt;0, TRUE, IF(AND(R89&gt;0,AF89=""),TRUE,FALSE))</formula>
    </cfRule>
  </conditionalFormatting>
  <conditionalFormatting sqref="R90">
    <cfRule type="expression" dxfId="3301" priority="528">
      <formula>IF(R90&lt;0, TRUE, IF(AND(R90&gt;0,AF90=""),TRUE,FALSE))</formula>
    </cfRule>
  </conditionalFormatting>
  <conditionalFormatting sqref="R91">
    <cfRule type="expression" dxfId="3300" priority="527">
      <formula>IF(R91&lt;0, TRUE, IF(AND(R91&gt;0,AF91=""),TRUE,FALSE))</formula>
    </cfRule>
  </conditionalFormatting>
  <conditionalFormatting sqref="R92">
    <cfRule type="expression" dxfId="3299" priority="526">
      <formula>IF(R92&lt;0, TRUE, IF(AND(R92&gt;0,AF92=""),TRUE,FALSE))</formula>
    </cfRule>
  </conditionalFormatting>
  <conditionalFormatting sqref="R93">
    <cfRule type="expression" dxfId="3298" priority="525">
      <formula>IF(R93&lt;0, TRUE, IF(AND(R93&gt;0,AF93=""),TRUE,FALSE))</formula>
    </cfRule>
  </conditionalFormatting>
  <conditionalFormatting sqref="T94">
    <cfRule type="expression" dxfId="3297" priority="511">
      <formula>IF(T94&lt;0, TRUE, IF(AND(T94&gt;0,AH94=""),TRUE,FALSE))</formula>
    </cfRule>
  </conditionalFormatting>
  <conditionalFormatting sqref="T60">
    <cfRule type="expression" dxfId="3296" priority="508">
      <formula>IF(T60&lt;0, TRUE, IF(AND(T60&gt;0,AH60=""),TRUE,FALSE))</formula>
    </cfRule>
  </conditionalFormatting>
  <conditionalFormatting sqref="T61">
    <cfRule type="expression" dxfId="3295" priority="507">
      <formula>IF(T61&lt;0, TRUE, IF(AND(T61&gt;0,AH61=""),TRUE,FALSE))</formula>
    </cfRule>
  </conditionalFormatting>
  <conditionalFormatting sqref="T62">
    <cfRule type="expression" dxfId="3294" priority="506">
      <formula>IF(T62&lt;0, TRUE, IF(AND(T62&gt;0,AH62=""),TRUE,FALSE))</formula>
    </cfRule>
  </conditionalFormatting>
  <conditionalFormatting sqref="T63">
    <cfRule type="expression" dxfId="3293" priority="505">
      <formula>IF(T63&lt;0, TRUE, IF(AND(T63&gt;0,AH63=""),TRUE,FALSE))</formula>
    </cfRule>
  </conditionalFormatting>
  <conditionalFormatting sqref="T64">
    <cfRule type="expression" dxfId="3292" priority="504">
      <formula>IF(T64&lt;0, TRUE, IF(AND(T64&gt;0,AH64=""),TRUE,FALSE))</formula>
    </cfRule>
  </conditionalFormatting>
  <conditionalFormatting sqref="T65:T71">
    <cfRule type="expression" dxfId="3291" priority="503">
      <formula>IF(T65&lt;0, TRUE, IF(AND(T65&gt;0,AH65=""),TRUE,FALSE))</formula>
    </cfRule>
  </conditionalFormatting>
  <conditionalFormatting sqref="T72">
    <cfRule type="expression" dxfId="3290" priority="496">
      <formula>IF(T72&lt;0, TRUE, IF(AND(T72&gt;0,AH72=""),TRUE,FALSE))</formula>
    </cfRule>
  </conditionalFormatting>
  <conditionalFormatting sqref="T73">
    <cfRule type="expression" dxfId="3289" priority="495">
      <formula>IF(T73&lt;0, TRUE, IF(AND(T73&gt;0,AH73=""),TRUE,FALSE))</formula>
    </cfRule>
  </conditionalFormatting>
  <conditionalFormatting sqref="T74">
    <cfRule type="expression" dxfId="3288" priority="494">
      <formula>IF(T74&lt;0, TRUE, IF(AND(T74&gt;0,AH74=""),TRUE,FALSE))</formula>
    </cfRule>
  </conditionalFormatting>
  <conditionalFormatting sqref="T75">
    <cfRule type="expression" dxfId="3287" priority="493">
      <formula>IF(T75&lt;0, TRUE, IF(AND(T75&gt;0,AH75=""),TRUE,FALSE))</formula>
    </cfRule>
  </conditionalFormatting>
  <conditionalFormatting sqref="T76">
    <cfRule type="expression" dxfId="3286" priority="492">
      <formula>IF(T76&lt;0, TRUE, IF(AND(T76&gt;0,AH76=""),TRUE,FALSE))</formula>
    </cfRule>
  </conditionalFormatting>
  <conditionalFormatting sqref="T77">
    <cfRule type="expression" dxfId="3285" priority="491">
      <formula>IF(T77&lt;0, TRUE, IF(AND(T77&gt;0,AH77=""),TRUE,FALSE))</formula>
    </cfRule>
  </conditionalFormatting>
  <conditionalFormatting sqref="T78">
    <cfRule type="expression" dxfId="3284" priority="490">
      <formula>IF(T78&lt;0, TRUE, IF(AND(T78&gt;0,AH78=""),TRUE,FALSE))</formula>
    </cfRule>
  </conditionalFormatting>
  <conditionalFormatting sqref="T79">
    <cfRule type="expression" dxfId="3283" priority="489">
      <formula>IF(T79&lt;0, TRUE, IF(AND(T79&gt;0,AH79=""),TRUE,FALSE))</formula>
    </cfRule>
  </conditionalFormatting>
  <conditionalFormatting sqref="T80">
    <cfRule type="expression" dxfId="3282" priority="488">
      <formula>IF(T80&lt;0, TRUE, IF(AND(T80&gt;0,AH80=""),TRUE,FALSE))</formula>
    </cfRule>
  </conditionalFormatting>
  <conditionalFormatting sqref="T81">
    <cfRule type="expression" dxfId="3281" priority="487">
      <formula>IF(T81&lt;0, TRUE, IF(AND(T81&gt;0,AH81=""),TRUE,FALSE))</formula>
    </cfRule>
  </conditionalFormatting>
  <conditionalFormatting sqref="T82">
    <cfRule type="expression" dxfId="3280" priority="486">
      <formula>IF(T82&lt;0, TRUE, IF(AND(T82&gt;0,AH82=""),TRUE,FALSE))</formula>
    </cfRule>
  </conditionalFormatting>
  <conditionalFormatting sqref="T83">
    <cfRule type="expression" dxfId="3279" priority="485">
      <formula>IF(T83&lt;0, TRUE, IF(AND(T83&gt;0,AH83=""),TRUE,FALSE))</formula>
    </cfRule>
  </conditionalFormatting>
  <conditionalFormatting sqref="T84">
    <cfRule type="expression" dxfId="3278" priority="484">
      <formula>IF(T84&lt;0, TRUE, IF(AND(T84&gt;0,AH84=""),TRUE,FALSE))</formula>
    </cfRule>
  </conditionalFormatting>
  <conditionalFormatting sqref="T85">
    <cfRule type="expression" dxfId="3277" priority="483">
      <formula>IF(T85&lt;0, TRUE, IF(AND(T85&gt;0,AH85=""),TRUE,FALSE))</formula>
    </cfRule>
  </conditionalFormatting>
  <conditionalFormatting sqref="T86">
    <cfRule type="expression" dxfId="3276" priority="482">
      <formula>IF(T86&lt;0, TRUE, IF(AND(T86&gt;0,AH86=""),TRUE,FALSE))</formula>
    </cfRule>
  </conditionalFormatting>
  <conditionalFormatting sqref="T87">
    <cfRule type="expression" dxfId="3275" priority="481">
      <formula>IF(T87&lt;0, TRUE, IF(AND(T87&gt;0,AH87=""),TRUE,FALSE))</formula>
    </cfRule>
  </conditionalFormatting>
  <conditionalFormatting sqref="T88">
    <cfRule type="expression" dxfId="3274" priority="480">
      <formula>IF(T88&lt;0, TRUE, IF(AND(T88&gt;0,AH88=""),TRUE,FALSE))</formula>
    </cfRule>
  </conditionalFormatting>
  <conditionalFormatting sqref="T89">
    <cfRule type="expression" dxfId="3273" priority="479">
      <formula>IF(T89&lt;0, TRUE, IF(AND(T89&gt;0,AH89=""),TRUE,FALSE))</formula>
    </cfRule>
  </conditionalFormatting>
  <conditionalFormatting sqref="T90">
    <cfRule type="expression" dxfId="3272" priority="478">
      <formula>IF(T90&lt;0, TRUE, IF(AND(T90&gt;0,AH90=""),TRUE,FALSE))</formula>
    </cfRule>
  </conditionalFormatting>
  <conditionalFormatting sqref="T91">
    <cfRule type="expression" dxfId="3271" priority="477">
      <formula>IF(T91&lt;0, TRUE, IF(AND(T91&gt;0,AH91=""),TRUE,FALSE))</formula>
    </cfRule>
  </conditionalFormatting>
  <conditionalFormatting sqref="T92">
    <cfRule type="expression" dxfId="3270" priority="476">
      <formula>IF(T92&lt;0, TRUE, IF(AND(T92&gt;0,AH92=""),TRUE,FALSE))</formula>
    </cfRule>
  </conditionalFormatting>
  <conditionalFormatting sqref="T93">
    <cfRule type="expression" dxfId="3269" priority="475">
      <formula>IF(T93&lt;0, TRUE, IF(AND(T93&gt;0,AH93=""),TRUE,FALSE))</formula>
    </cfRule>
  </conditionalFormatting>
  <conditionalFormatting sqref="H99">
    <cfRule type="expression" dxfId="3268" priority="474">
      <formula>IF(H99&lt;0, TRUE, IF(AND(H99&gt;0,V99=""),TRUE,FALSE))</formula>
    </cfRule>
  </conditionalFormatting>
  <conditionalFormatting sqref="H100">
    <cfRule type="expression" dxfId="3267" priority="473">
      <formula>IF(H100&lt;0, TRUE, IF(AND(H100&gt;0,V100=""),TRUE,FALSE))</formula>
    </cfRule>
  </conditionalFormatting>
  <conditionalFormatting sqref="H101">
    <cfRule type="expression" dxfId="3266" priority="472">
      <formula>IF(H101&lt;0, TRUE, IF(AND(H101&gt;0,V101=""),TRUE,FALSE))</formula>
    </cfRule>
  </conditionalFormatting>
  <conditionalFormatting sqref="H102">
    <cfRule type="expression" dxfId="3265" priority="471">
      <formula>IF(H102&lt;0, TRUE, IF(AND(H102&gt;0,V102=""),TRUE,FALSE))</formula>
    </cfRule>
  </conditionalFormatting>
  <conditionalFormatting sqref="H103">
    <cfRule type="expression" dxfId="3264" priority="470">
      <formula>IF(H103&lt;0, TRUE, IF(AND(H103&gt;0,V103=""),TRUE,FALSE))</formula>
    </cfRule>
  </conditionalFormatting>
  <conditionalFormatting sqref="H104">
    <cfRule type="expression" dxfId="3263" priority="469">
      <formula>IF(H104&lt;0, TRUE, IF(AND(H104&gt;0,V104=""),TRUE,FALSE))</formula>
    </cfRule>
  </conditionalFormatting>
  <conditionalFormatting sqref="H105">
    <cfRule type="expression" dxfId="3262" priority="468">
      <formula>IF(H105&lt;0, TRUE, IF(AND(H105&gt;0,V105=""),TRUE,FALSE))</formula>
    </cfRule>
  </conditionalFormatting>
  <conditionalFormatting sqref="H106">
    <cfRule type="expression" dxfId="3261" priority="467">
      <formula>IF(H106&lt;0, TRUE, IF(AND(H106&gt;0,V106=""),TRUE,FALSE))</formula>
    </cfRule>
  </conditionalFormatting>
  <conditionalFormatting sqref="H107">
    <cfRule type="expression" dxfId="3260" priority="466">
      <formula>IF(H107&lt;0, TRUE, IF(AND(H107&gt;0,V107=""),TRUE,FALSE))</formula>
    </cfRule>
  </conditionalFormatting>
  <conditionalFormatting sqref="H108">
    <cfRule type="expression" dxfId="3259" priority="465">
      <formula>IF(H108&lt;0, TRUE, IF(AND(H108&gt;0,V108=""),TRUE,FALSE))</formula>
    </cfRule>
  </conditionalFormatting>
  <conditionalFormatting sqref="H109">
    <cfRule type="expression" dxfId="3258" priority="464">
      <formula>IF(H109&lt;0, TRUE, IF(AND(H109&gt;0,V109=""),TRUE,FALSE))</formula>
    </cfRule>
  </conditionalFormatting>
  <conditionalFormatting sqref="H110">
    <cfRule type="expression" dxfId="3257" priority="463">
      <formula>IF(H110&lt;0, TRUE, IF(AND(H110&gt;0,V110=""),TRUE,FALSE))</formula>
    </cfRule>
  </conditionalFormatting>
  <conditionalFormatting sqref="H111">
    <cfRule type="expression" dxfId="3256" priority="462">
      <formula>IF(H111&lt;0, TRUE, IF(AND(H111&gt;0,V111=""),TRUE,FALSE))</formula>
    </cfRule>
  </conditionalFormatting>
  <conditionalFormatting sqref="H112">
    <cfRule type="expression" dxfId="3255" priority="461">
      <formula>IF(H112&lt;0, TRUE, IF(AND(H112&gt;0,V112=""),TRUE,FALSE))</formula>
    </cfRule>
  </conditionalFormatting>
  <conditionalFormatting sqref="J99">
    <cfRule type="expression" dxfId="3254" priority="459">
      <formula>IF(J99&lt;0, TRUE, IF(AND(J99&gt;0,X99=""),TRUE,FALSE))</formula>
    </cfRule>
  </conditionalFormatting>
  <conditionalFormatting sqref="J100">
    <cfRule type="expression" dxfId="3253" priority="458">
      <formula>IF(J100&lt;0, TRUE, IF(AND(J100&gt;0,X100=""),TRUE,FALSE))</formula>
    </cfRule>
  </conditionalFormatting>
  <conditionalFormatting sqref="J101">
    <cfRule type="expression" dxfId="3252" priority="457">
      <formula>IF(J101&lt;0, TRUE, IF(AND(J101&gt;0,X101=""),TRUE,FALSE))</formula>
    </cfRule>
  </conditionalFormatting>
  <conditionalFormatting sqref="J102">
    <cfRule type="expression" dxfId="3251" priority="456">
      <formula>IF(J102&lt;0, TRUE, IF(AND(J102&gt;0,X102=""),TRUE,FALSE))</formula>
    </cfRule>
  </conditionalFormatting>
  <conditionalFormatting sqref="J103">
    <cfRule type="expression" dxfId="3250" priority="455">
      <formula>IF(J103&lt;0, TRUE, IF(AND(J103&gt;0,X103=""),TRUE,FALSE))</formula>
    </cfRule>
  </conditionalFormatting>
  <conditionalFormatting sqref="J104">
    <cfRule type="expression" dxfId="3249" priority="454">
      <formula>IF(J104&lt;0, TRUE, IF(AND(J104&gt;0,X104=""),TRUE,FALSE))</formula>
    </cfRule>
  </conditionalFormatting>
  <conditionalFormatting sqref="J105">
    <cfRule type="expression" dxfId="3248" priority="453">
      <formula>IF(J105&lt;0, TRUE, IF(AND(J105&gt;0,X105=""),TRUE,FALSE))</formula>
    </cfRule>
  </conditionalFormatting>
  <conditionalFormatting sqref="J106">
    <cfRule type="expression" dxfId="3247" priority="452">
      <formula>IF(J106&lt;0, TRUE, IF(AND(J106&gt;0,X106=""),TRUE,FALSE))</formula>
    </cfRule>
  </conditionalFormatting>
  <conditionalFormatting sqref="J107">
    <cfRule type="expression" dxfId="3246" priority="451">
      <formula>IF(J107&lt;0, TRUE, IF(AND(J107&gt;0,X107=""),TRUE,FALSE))</formula>
    </cfRule>
  </conditionalFormatting>
  <conditionalFormatting sqref="J108">
    <cfRule type="expression" dxfId="3245" priority="450">
      <formula>IF(J108&lt;0, TRUE, IF(AND(J108&gt;0,X108=""),TRUE,FALSE))</formula>
    </cfRule>
  </conditionalFormatting>
  <conditionalFormatting sqref="J109">
    <cfRule type="expression" dxfId="3244" priority="449">
      <formula>IF(J109&lt;0, TRUE, IF(AND(J109&gt;0,X109=""),TRUE,FALSE))</formula>
    </cfRule>
  </conditionalFormatting>
  <conditionalFormatting sqref="J110">
    <cfRule type="expression" dxfId="3243" priority="448">
      <formula>IF(J110&lt;0, TRUE, IF(AND(J110&gt;0,X110=""),TRUE,FALSE))</formula>
    </cfRule>
  </conditionalFormatting>
  <conditionalFormatting sqref="J111">
    <cfRule type="expression" dxfId="3242" priority="447">
      <formula>IF(J111&lt;0, TRUE, IF(AND(J111&gt;0,X111=""),TRUE,FALSE))</formula>
    </cfRule>
  </conditionalFormatting>
  <conditionalFormatting sqref="J112">
    <cfRule type="expression" dxfId="3241" priority="446">
      <formula>IF(J112&lt;0, TRUE, IF(AND(J112&gt;0,X112=""),TRUE,FALSE))</formula>
    </cfRule>
  </conditionalFormatting>
  <conditionalFormatting sqref="L99">
    <cfRule type="expression" dxfId="3240" priority="444">
      <formula>IF(L99&lt;0, TRUE, IF(AND(L99&gt;0,Z99=""),TRUE,FALSE))</formula>
    </cfRule>
  </conditionalFormatting>
  <conditionalFormatting sqref="L100">
    <cfRule type="expression" dxfId="3239" priority="443">
      <formula>IF(L100&lt;0, TRUE, IF(AND(L100&gt;0,Z100=""),TRUE,FALSE))</formula>
    </cfRule>
  </conditionalFormatting>
  <conditionalFormatting sqref="L101">
    <cfRule type="expression" dxfId="3238" priority="442">
      <formula>IF(L101&lt;0, TRUE, IF(AND(L101&gt;0,Z101=""),TRUE,FALSE))</formula>
    </cfRule>
  </conditionalFormatting>
  <conditionalFormatting sqref="L102">
    <cfRule type="expression" dxfId="3237" priority="441">
      <formula>IF(L102&lt;0, TRUE, IF(AND(L102&gt;0,Z102=""),TRUE,FALSE))</formula>
    </cfRule>
  </conditionalFormatting>
  <conditionalFormatting sqref="L103">
    <cfRule type="expression" dxfId="3236" priority="440">
      <formula>IF(L103&lt;0, TRUE, IF(AND(L103&gt;0,Z103=""),TRUE,FALSE))</formula>
    </cfRule>
  </conditionalFormatting>
  <conditionalFormatting sqref="L104">
    <cfRule type="expression" dxfId="3235" priority="439">
      <formula>IF(L104&lt;0, TRUE, IF(AND(L104&gt;0,Z104=""),TRUE,FALSE))</formula>
    </cfRule>
  </conditionalFormatting>
  <conditionalFormatting sqref="L105">
    <cfRule type="expression" dxfId="3234" priority="438">
      <formula>IF(L105&lt;0, TRUE, IF(AND(L105&gt;0,Z105=""),TRUE,FALSE))</formula>
    </cfRule>
  </conditionalFormatting>
  <conditionalFormatting sqref="L106">
    <cfRule type="expression" dxfId="3233" priority="437">
      <formula>IF(L106&lt;0, TRUE, IF(AND(L106&gt;0,Z106=""),TRUE,FALSE))</formula>
    </cfRule>
  </conditionalFormatting>
  <conditionalFormatting sqref="L107">
    <cfRule type="expression" dxfId="3232" priority="436">
      <formula>IF(L107&lt;0, TRUE, IF(AND(L107&gt;0,Z107=""),TRUE,FALSE))</formula>
    </cfRule>
  </conditionalFormatting>
  <conditionalFormatting sqref="L108">
    <cfRule type="expression" dxfId="3231" priority="435">
      <formula>IF(L108&lt;0, TRUE, IF(AND(L108&gt;0,Z108=""),TRUE,FALSE))</formula>
    </cfRule>
  </conditionalFormatting>
  <conditionalFormatting sqref="L109">
    <cfRule type="expression" dxfId="3230" priority="434">
      <formula>IF(L109&lt;0, TRUE, IF(AND(L109&gt;0,Z109=""),TRUE,FALSE))</formula>
    </cfRule>
  </conditionalFormatting>
  <conditionalFormatting sqref="L110">
    <cfRule type="expression" dxfId="3229" priority="433">
      <formula>IF(L110&lt;0, TRUE, IF(AND(L110&gt;0,Z110=""),TRUE,FALSE))</formula>
    </cfRule>
  </conditionalFormatting>
  <conditionalFormatting sqref="L111">
    <cfRule type="expression" dxfId="3228" priority="432">
      <formula>IF(L111&lt;0, TRUE, IF(AND(L111&gt;0,Z111=""),TRUE,FALSE))</formula>
    </cfRule>
  </conditionalFormatting>
  <conditionalFormatting sqref="L112">
    <cfRule type="expression" dxfId="3227" priority="431">
      <formula>IF(L112&lt;0, TRUE, IF(AND(L112&gt;0,Z112=""),TRUE,FALSE))</formula>
    </cfRule>
  </conditionalFormatting>
  <conditionalFormatting sqref="P99">
    <cfRule type="expression" dxfId="3226" priority="429">
      <formula>IF(P99&lt;0, TRUE, IF(AND(P99&gt;0,AD99=""),TRUE,FALSE))</formula>
    </cfRule>
  </conditionalFormatting>
  <conditionalFormatting sqref="P100">
    <cfRule type="expression" dxfId="3225" priority="428">
      <formula>IF(P100&lt;0, TRUE, IF(AND(P100&gt;0,AD100=""),TRUE,FALSE))</formula>
    </cfRule>
  </conditionalFormatting>
  <conditionalFormatting sqref="P101">
    <cfRule type="expression" dxfId="3224" priority="427">
      <formula>IF(P101&lt;0, TRUE, IF(AND(P101&gt;0,AD101=""),TRUE,FALSE))</formula>
    </cfRule>
  </conditionalFormatting>
  <conditionalFormatting sqref="P102">
    <cfRule type="expression" dxfId="3223" priority="426">
      <formula>IF(P102&lt;0, TRUE, IF(AND(P102&gt;0,AD102=""),TRUE,FALSE))</formula>
    </cfRule>
  </conditionalFormatting>
  <conditionalFormatting sqref="P103">
    <cfRule type="expression" dxfId="3222" priority="425">
      <formula>IF(P103&lt;0, TRUE, IF(AND(P103&gt;0,AD103=""),TRUE,FALSE))</formula>
    </cfRule>
  </conditionalFormatting>
  <conditionalFormatting sqref="P104">
    <cfRule type="expression" dxfId="3221" priority="424">
      <formula>IF(P104&lt;0, TRUE, IF(AND(P104&gt;0,AD104=""),TRUE,FALSE))</formula>
    </cfRule>
  </conditionalFormatting>
  <conditionalFormatting sqref="P105">
    <cfRule type="expression" dxfId="3220" priority="423">
      <formula>IF(P105&lt;0, TRUE, IF(AND(P105&gt;0,AD105=""),TRUE,FALSE))</formula>
    </cfRule>
  </conditionalFormatting>
  <conditionalFormatting sqref="P106">
    <cfRule type="expression" dxfId="3219" priority="422">
      <formula>IF(P106&lt;0, TRUE, IF(AND(P106&gt;0,AD106=""),TRUE,FALSE))</formula>
    </cfRule>
  </conditionalFormatting>
  <conditionalFormatting sqref="P107">
    <cfRule type="expression" dxfId="3218" priority="421">
      <formula>IF(P107&lt;0, TRUE, IF(AND(P107&gt;0,AD107=""),TRUE,FALSE))</formula>
    </cfRule>
  </conditionalFormatting>
  <conditionalFormatting sqref="P108">
    <cfRule type="expression" dxfId="3217" priority="420">
      <formula>IF(P108&lt;0, TRUE, IF(AND(P108&gt;0,AD108=""),TRUE,FALSE))</formula>
    </cfRule>
  </conditionalFormatting>
  <conditionalFormatting sqref="P109">
    <cfRule type="expression" dxfId="3216" priority="419">
      <formula>IF(P109&lt;0, TRUE, IF(AND(P109&gt;0,AD109=""),TRUE,FALSE))</formula>
    </cfRule>
  </conditionalFormatting>
  <conditionalFormatting sqref="P110">
    <cfRule type="expression" dxfId="3215" priority="418">
      <formula>IF(P110&lt;0, TRUE, IF(AND(P110&gt;0,AD110=""),TRUE,FALSE))</formula>
    </cfRule>
  </conditionalFormatting>
  <conditionalFormatting sqref="P111">
    <cfRule type="expression" dxfId="3214" priority="417">
      <formula>IF(P111&lt;0, TRUE, IF(AND(P111&gt;0,AD111=""),TRUE,FALSE))</formula>
    </cfRule>
  </conditionalFormatting>
  <conditionalFormatting sqref="P112">
    <cfRule type="expression" dxfId="3213" priority="416">
      <formula>IF(P112&lt;0, TRUE, IF(AND(P112&gt;0,AD112=""),TRUE,FALSE))</formula>
    </cfRule>
  </conditionalFormatting>
  <conditionalFormatting sqref="R99">
    <cfRule type="expression" dxfId="3212" priority="414">
      <formula>IF(R99&lt;0, TRUE, IF(AND(R99&gt;0,AF99=""),TRUE,FALSE))</formula>
    </cfRule>
  </conditionalFormatting>
  <conditionalFormatting sqref="R100">
    <cfRule type="expression" dxfId="3211" priority="413">
      <formula>IF(R100&lt;0, TRUE, IF(AND(R100&gt;0,AF100=""),TRUE,FALSE))</formula>
    </cfRule>
  </conditionalFormatting>
  <conditionalFormatting sqref="R101">
    <cfRule type="expression" dxfId="3210" priority="412">
      <formula>IF(R101&lt;0, TRUE, IF(AND(R101&gt;0,AF101=""),TRUE,FALSE))</formula>
    </cfRule>
  </conditionalFormatting>
  <conditionalFormatting sqref="R102">
    <cfRule type="expression" dxfId="3209" priority="411">
      <formula>IF(R102&lt;0, TRUE, IF(AND(R102&gt;0,AF102=""),TRUE,FALSE))</formula>
    </cfRule>
  </conditionalFormatting>
  <conditionalFormatting sqref="R103">
    <cfRule type="expression" dxfId="3208" priority="410">
      <formula>IF(R103&lt;0, TRUE, IF(AND(R103&gt;0,AF103=""),TRUE,FALSE))</formula>
    </cfRule>
  </conditionalFormatting>
  <conditionalFormatting sqref="R104">
    <cfRule type="expression" dxfId="3207" priority="409">
      <formula>IF(R104&lt;0, TRUE, IF(AND(R104&gt;0,AF104=""),TRUE,FALSE))</formula>
    </cfRule>
  </conditionalFormatting>
  <conditionalFormatting sqref="R105">
    <cfRule type="expression" dxfId="3206" priority="408">
      <formula>IF(R105&lt;0, TRUE, IF(AND(R105&gt;0,AF105=""),TRUE,FALSE))</formula>
    </cfRule>
  </conditionalFormatting>
  <conditionalFormatting sqref="R106">
    <cfRule type="expression" dxfId="3205" priority="407">
      <formula>IF(R106&lt;0, TRUE, IF(AND(R106&gt;0,AF106=""),TRUE,FALSE))</formula>
    </cfRule>
  </conditionalFormatting>
  <conditionalFormatting sqref="R107">
    <cfRule type="expression" dxfId="3204" priority="406">
      <formula>IF(R107&lt;0, TRUE, IF(AND(R107&gt;0,AF107=""),TRUE,FALSE))</formula>
    </cfRule>
  </conditionalFormatting>
  <conditionalFormatting sqref="R108">
    <cfRule type="expression" dxfId="3203" priority="405">
      <formula>IF(R108&lt;0, TRUE, IF(AND(R108&gt;0,AF108=""),TRUE,FALSE))</formula>
    </cfRule>
  </conditionalFormatting>
  <conditionalFormatting sqref="R109">
    <cfRule type="expression" dxfId="3202" priority="404">
      <formula>IF(R109&lt;0, TRUE, IF(AND(R109&gt;0,AF109=""),TRUE,FALSE))</formula>
    </cfRule>
  </conditionalFormatting>
  <conditionalFormatting sqref="R110">
    <cfRule type="expression" dxfId="3201" priority="403">
      <formula>IF(R110&lt;0, TRUE, IF(AND(R110&gt;0,AF110=""),TRUE,FALSE))</formula>
    </cfRule>
  </conditionalFormatting>
  <conditionalFormatting sqref="R111">
    <cfRule type="expression" dxfId="3200" priority="402">
      <formula>IF(R111&lt;0, TRUE, IF(AND(R111&gt;0,AF111=""),TRUE,FALSE))</formula>
    </cfRule>
  </conditionalFormatting>
  <conditionalFormatting sqref="R112">
    <cfRule type="expression" dxfId="3199" priority="401">
      <formula>IF(R112&lt;0, TRUE, IF(AND(R112&gt;0,AF112=""),TRUE,FALSE))</formula>
    </cfRule>
  </conditionalFormatting>
  <conditionalFormatting sqref="T99">
    <cfRule type="expression" dxfId="3198" priority="399">
      <formula>IF(T99&lt;0, TRUE, IF(AND(T99&gt;0,AH99=""),TRUE,FALSE))</formula>
    </cfRule>
  </conditionalFormatting>
  <conditionalFormatting sqref="T100">
    <cfRule type="expression" dxfId="3197" priority="398">
      <formula>IF(T100&lt;0, TRUE, IF(AND(T100&gt;0,AH100=""),TRUE,FALSE))</formula>
    </cfRule>
  </conditionalFormatting>
  <conditionalFormatting sqref="T101">
    <cfRule type="expression" dxfId="3196" priority="397">
      <formula>IF(T101&lt;0, TRUE, IF(AND(T101&gt;0,AH101=""),TRUE,FALSE))</formula>
    </cfRule>
  </conditionalFormatting>
  <conditionalFormatting sqref="T102">
    <cfRule type="expression" dxfId="3195" priority="396">
      <formula>IF(T102&lt;0, TRUE, IF(AND(T102&gt;0,AH102=""),TRUE,FALSE))</formula>
    </cfRule>
  </conditionalFormatting>
  <conditionalFormatting sqref="T103">
    <cfRule type="expression" dxfId="3194" priority="395">
      <formula>IF(T103&lt;0, TRUE, IF(AND(T103&gt;0,AH103=""),TRUE,FALSE))</formula>
    </cfRule>
  </conditionalFormatting>
  <conditionalFormatting sqref="T104">
    <cfRule type="expression" dxfId="3193" priority="394">
      <formula>IF(T104&lt;0, TRUE, IF(AND(T104&gt;0,AH104=""),TRUE,FALSE))</formula>
    </cfRule>
  </conditionalFormatting>
  <conditionalFormatting sqref="T105">
    <cfRule type="expression" dxfId="3192" priority="393">
      <formula>IF(T105&lt;0, TRUE, IF(AND(T105&gt;0,AH105=""),TRUE,FALSE))</formula>
    </cfRule>
  </conditionalFormatting>
  <conditionalFormatting sqref="T106">
    <cfRule type="expression" dxfId="3191" priority="392">
      <formula>IF(T106&lt;0, TRUE, IF(AND(T106&gt;0,AH106=""),TRUE,FALSE))</formula>
    </cfRule>
  </conditionalFormatting>
  <conditionalFormatting sqref="T107">
    <cfRule type="expression" dxfId="3190" priority="391">
      <formula>IF(T107&lt;0, TRUE, IF(AND(T107&gt;0,AH107=""),TRUE,FALSE))</formula>
    </cfRule>
  </conditionalFormatting>
  <conditionalFormatting sqref="T108">
    <cfRule type="expression" dxfId="3189" priority="390">
      <formula>IF(T108&lt;0, TRUE, IF(AND(T108&gt;0,AH108=""),TRUE,FALSE))</formula>
    </cfRule>
  </conditionalFormatting>
  <conditionalFormatting sqref="T109">
    <cfRule type="expression" dxfId="3188" priority="389">
      <formula>IF(T109&lt;0, TRUE, IF(AND(T109&gt;0,AH109=""),TRUE,FALSE))</formula>
    </cfRule>
  </conditionalFormatting>
  <conditionalFormatting sqref="T110">
    <cfRule type="expression" dxfId="3187" priority="388">
      <formula>IF(T110&lt;0, TRUE, IF(AND(T110&gt;0,AH110=""),TRUE,FALSE))</formula>
    </cfRule>
  </conditionalFormatting>
  <conditionalFormatting sqref="T111">
    <cfRule type="expression" dxfId="3186" priority="387">
      <formula>IF(T111&lt;0, TRUE, IF(AND(T111&gt;0,AH111=""),TRUE,FALSE))</formula>
    </cfRule>
  </conditionalFormatting>
  <conditionalFormatting sqref="T112">
    <cfRule type="expression" dxfId="3185" priority="386">
      <formula>IF(T112&lt;0, TRUE, IF(AND(T112&gt;0,AH112=""),TRUE,FALSE))</formula>
    </cfRule>
  </conditionalFormatting>
  <conditionalFormatting sqref="H113">
    <cfRule type="expression" dxfId="3184" priority="384">
      <formula>IF(H113&lt;0, TRUE, IF(AND(H113&gt;0,V113=""),TRUE,FALSE))</formula>
    </cfRule>
  </conditionalFormatting>
  <conditionalFormatting sqref="J113">
    <cfRule type="expression" dxfId="3183" priority="383">
      <formula>IF(J113&lt;0, TRUE, IF(AND(J113&gt;0,X113=""),TRUE,FALSE))</formula>
    </cfRule>
  </conditionalFormatting>
  <conditionalFormatting sqref="L113">
    <cfRule type="expression" dxfId="3182" priority="382">
      <formula>IF(L113&lt;0, TRUE, IF(AND(L113&gt;0,Z113=""),TRUE,FALSE))</formula>
    </cfRule>
  </conditionalFormatting>
  <conditionalFormatting sqref="P113">
    <cfRule type="expression" dxfId="3181" priority="381">
      <formula>IF(P113&lt;0, TRUE, IF(AND(P113&gt;0,AD113=""),TRUE,FALSE))</formula>
    </cfRule>
  </conditionalFormatting>
  <conditionalFormatting sqref="R113">
    <cfRule type="expression" dxfId="3180" priority="380">
      <formula>IF(R113&lt;0, TRUE, IF(AND(R113&gt;0,AF113=""),TRUE,FALSE))</formula>
    </cfRule>
  </conditionalFormatting>
  <conditionalFormatting sqref="T113">
    <cfRule type="expression" dxfId="3179" priority="379">
      <formula>IF(T113&lt;0, TRUE, IF(AND(T113&gt;0,AH113=""),TRUE,FALSE))</formula>
    </cfRule>
  </conditionalFormatting>
  <conditionalFormatting sqref="H118">
    <cfRule type="expression" dxfId="3178" priority="378">
      <formula>IF(H118&lt;0, TRUE, IF(AND(H118&gt;0,V118=""),TRUE,FALSE))</formula>
    </cfRule>
  </conditionalFormatting>
  <conditionalFormatting sqref="H119">
    <cfRule type="expression" dxfId="3177" priority="377">
      <formula>IF(H119&lt;0, TRUE, IF(AND(H119&gt;0,V119=""),TRUE,FALSE))</formula>
    </cfRule>
  </conditionalFormatting>
  <conditionalFormatting sqref="H120">
    <cfRule type="expression" dxfId="3176" priority="376">
      <formula>IF(H120&lt;0, TRUE, IF(AND(H120&gt;0,V120=""),TRUE,FALSE))</formula>
    </cfRule>
  </conditionalFormatting>
  <conditionalFormatting sqref="H121">
    <cfRule type="expression" dxfId="3175" priority="375">
      <formula>IF(H121&lt;0, TRUE, IF(AND(H121&gt;0,V121=""),TRUE,FALSE))</formula>
    </cfRule>
  </conditionalFormatting>
  <conditionalFormatting sqref="H122">
    <cfRule type="expression" dxfId="3174" priority="374">
      <formula>IF(H122&lt;0, TRUE, IF(AND(H122&gt;0,V122=""),TRUE,FALSE))</formula>
    </cfRule>
  </conditionalFormatting>
  <conditionalFormatting sqref="H123">
    <cfRule type="expression" dxfId="3173" priority="373">
      <formula>IF(H123&lt;0, TRUE, IF(AND(H123&gt;0,V123=""),TRUE,FALSE))</formula>
    </cfRule>
  </conditionalFormatting>
  <conditionalFormatting sqref="H124">
    <cfRule type="expression" dxfId="3172" priority="372">
      <formula>IF(H124&lt;0, TRUE, IF(AND(H124&gt;0,V124=""),TRUE,FALSE))</formula>
    </cfRule>
  </conditionalFormatting>
  <conditionalFormatting sqref="H125">
    <cfRule type="expression" dxfId="3171" priority="371">
      <formula>IF(H125&lt;0, TRUE, IF(AND(H125&gt;0,V125=""),TRUE,FALSE))</formula>
    </cfRule>
  </conditionalFormatting>
  <conditionalFormatting sqref="H126">
    <cfRule type="expression" dxfId="3170" priority="370">
      <formula>IF(H126&lt;0, TRUE, IF(AND(H126&gt;0,V126=""),TRUE,FALSE))</formula>
    </cfRule>
  </conditionalFormatting>
  <conditionalFormatting sqref="H127">
    <cfRule type="expression" dxfId="3169" priority="369">
      <formula>IF(H127&lt;0, TRUE, IF(AND(H127&gt;0,V127=""),TRUE,FALSE))</formula>
    </cfRule>
  </conditionalFormatting>
  <conditionalFormatting sqref="H128">
    <cfRule type="expression" dxfId="3168" priority="368">
      <formula>IF(H128&lt;0, TRUE, IF(AND(H128&gt;0,V128=""),TRUE,FALSE))</formula>
    </cfRule>
  </conditionalFormatting>
  <conditionalFormatting sqref="H129">
    <cfRule type="expression" dxfId="3167" priority="367">
      <formula>IF(H129&lt;0, TRUE, IF(AND(H129&gt;0,V129=""),TRUE,FALSE))</formula>
    </cfRule>
  </conditionalFormatting>
  <conditionalFormatting sqref="H130">
    <cfRule type="expression" dxfId="3166" priority="366">
      <formula>IF(H130&lt;0, TRUE, IF(AND(H130&gt;0,V130=""),TRUE,FALSE))</formula>
    </cfRule>
  </conditionalFormatting>
  <conditionalFormatting sqref="H131">
    <cfRule type="expression" dxfId="3165" priority="365">
      <formula>IF(H131&lt;0, TRUE, IF(AND(H131&gt;0,V131=""),TRUE,FALSE))</formula>
    </cfRule>
  </conditionalFormatting>
  <conditionalFormatting sqref="J118">
    <cfRule type="expression" dxfId="3164" priority="364">
      <formula>IF(J118&lt;0, TRUE, IF(AND(J118&gt;0,X118=""),TRUE,FALSE))</formula>
    </cfRule>
  </conditionalFormatting>
  <conditionalFormatting sqref="J119">
    <cfRule type="expression" dxfId="3163" priority="363">
      <formula>IF(J119&lt;0, TRUE, IF(AND(J119&gt;0,X119=""),TRUE,FALSE))</formula>
    </cfRule>
  </conditionalFormatting>
  <conditionalFormatting sqref="J120">
    <cfRule type="expression" dxfId="3162" priority="362">
      <formula>IF(J120&lt;0, TRUE, IF(AND(J120&gt;0,X120=""),TRUE,FALSE))</formula>
    </cfRule>
  </conditionalFormatting>
  <conditionalFormatting sqref="J121">
    <cfRule type="expression" dxfId="3161" priority="361">
      <formula>IF(J121&lt;0, TRUE, IF(AND(J121&gt;0,X121=""),TRUE,FALSE))</formula>
    </cfRule>
  </conditionalFormatting>
  <conditionalFormatting sqref="J122">
    <cfRule type="expression" dxfId="3160" priority="360">
      <formula>IF(J122&lt;0, TRUE, IF(AND(J122&gt;0,X122=""),TRUE,FALSE))</formula>
    </cfRule>
  </conditionalFormatting>
  <conditionalFormatting sqref="J123">
    <cfRule type="expression" dxfId="3159" priority="359">
      <formula>IF(J123&lt;0, TRUE, IF(AND(J123&gt;0,X123=""),TRUE,FALSE))</formula>
    </cfRule>
  </conditionalFormatting>
  <conditionalFormatting sqref="J124">
    <cfRule type="expression" dxfId="3158" priority="358">
      <formula>IF(J124&lt;0, TRUE, IF(AND(J124&gt;0,X124=""),TRUE,FALSE))</formula>
    </cfRule>
  </conditionalFormatting>
  <conditionalFormatting sqref="J125">
    <cfRule type="expression" dxfId="3157" priority="357">
      <formula>IF(J125&lt;0, TRUE, IF(AND(J125&gt;0,X125=""),TRUE,FALSE))</formula>
    </cfRule>
  </conditionalFormatting>
  <conditionalFormatting sqref="J126">
    <cfRule type="expression" dxfId="3156" priority="356">
      <formula>IF(J126&lt;0, TRUE, IF(AND(J126&gt;0,X126=""),TRUE,FALSE))</formula>
    </cfRule>
  </conditionalFormatting>
  <conditionalFormatting sqref="J127">
    <cfRule type="expression" dxfId="3155" priority="355">
      <formula>IF(J127&lt;0, TRUE, IF(AND(J127&gt;0,X127=""),TRUE,FALSE))</formula>
    </cfRule>
  </conditionalFormatting>
  <conditionalFormatting sqref="J128">
    <cfRule type="expression" dxfId="3154" priority="354">
      <formula>IF(J128&lt;0, TRUE, IF(AND(J128&gt;0,X128=""),TRUE,FALSE))</formula>
    </cfRule>
  </conditionalFormatting>
  <conditionalFormatting sqref="J129">
    <cfRule type="expression" dxfId="3153" priority="353">
      <formula>IF(J129&lt;0, TRUE, IF(AND(J129&gt;0,X129=""),TRUE,FALSE))</formula>
    </cfRule>
  </conditionalFormatting>
  <conditionalFormatting sqref="J130">
    <cfRule type="expression" dxfId="3152" priority="352">
      <formula>IF(J130&lt;0, TRUE, IF(AND(J130&gt;0,X130=""),TRUE,FALSE))</formula>
    </cfRule>
  </conditionalFormatting>
  <conditionalFormatting sqref="J131">
    <cfRule type="expression" dxfId="3151" priority="351">
      <formula>IF(J131&lt;0, TRUE, IF(AND(J131&gt;0,X131=""),TRUE,FALSE))</formula>
    </cfRule>
  </conditionalFormatting>
  <conditionalFormatting sqref="L118">
    <cfRule type="expression" dxfId="3150" priority="350">
      <formula>IF(L118&lt;0, TRUE, IF(AND(L118&gt;0,Z118=""),TRUE,FALSE))</formula>
    </cfRule>
  </conditionalFormatting>
  <conditionalFormatting sqref="L119">
    <cfRule type="expression" dxfId="3149" priority="349">
      <formula>IF(L119&lt;0, TRUE, IF(AND(L119&gt;0,Z119=""),TRUE,FALSE))</formula>
    </cfRule>
  </conditionalFormatting>
  <conditionalFormatting sqref="L120">
    <cfRule type="expression" dxfId="3148" priority="348">
      <formula>IF(L120&lt;0, TRUE, IF(AND(L120&gt;0,Z120=""),TRUE,FALSE))</formula>
    </cfRule>
  </conditionalFormatting>
  <conditionalFormatting sqref="L121">
    <cfRule type="expression" dxfId="3147" priority="347">
      <formula>IF(L121&lt;0, TRUE, IF(AND(L121&gt;0,Z121=""),TRUE,FALSE))</formula>
    </cfRule>
  </conditionalFormatting>
  <conditionalFormatting sqref="L122">
    <cfRule type="expression" dxfId="3146" priority="346">
      <formula>IF(L122&lt;0, TRUE, IF(AND(L122&gt;0,Z122=""),TRUE,FALSE))</formula>
    </cfRule>
  </conditionalFormatting>
  <conditionalFormatting sqref="L123">
    <cfRule type="expression" dxfId="3145" priority="345">
      <formula>IF(L123&lt;0, TRUE, IF(AND(L123&gt;0,Z123=""),TRUE,FALSE))</formula>
    </cfRule>
  </conditionalFormatting>
  <conditionalFormatting sqref="L124">
    <cfRule type="expression" dxfId="3144" priority="344">
      <formula>IF(L124&lt;0, TRUE, IF(AND(L124&gt;0,Z124=""),TRUE,FALSE))</formula>
    </cfRule>
  </conditionalFormatting>
  <conditionalFormatting sqref="L125">
    <cfRule type="expression" dxfId="3143" priority="343">
      <formula>IF(L125&lt;0, TRUE, IF(AND(L125&gt;0,Z125=""),TRUE,FALSE))</formula>
    </cfRule>
  </conditionalFormatting>
  <conditionalFormatting sqref="L126">
    <cfRule type="expression" dxfId="3142" priority="342">
      <formula>IF(L126&lt;0, TRUE, IF(AND(L126&gt;0,Z126=""),TRUE,FALSE))</formula>
    </cfRule>
  </conditionalFormatting>
  <conditionalFormatting sqref="L127">
    <cfRule type="expression" dxfId="3141" priority="341">
      <formula>IF(L127&lt;0, TRUE, IF(AND(L127&gt;0,Z127=""),TRUE,FALSE))</formula>
    </cfRule>
  </conditionalFormatting>
  <conditionalFormatting sqref="L128">
    <cfRule type="expression" dxfId="3140" priority="340">
      <formula>IF(L128&lt;0, TRUE, IF(AND(L128&gt;0,Z128=""),TRUE,FALSE))</formula>
    </cfRule>
  </conditionalFormatting>
  <conditionalFormatting sqref="L129">
    <cfRule type="expression" dxfId="3139" priority="339">
      <formula>IF(L129&lt;0, TRUE, IF(AND(L129&gt;0,Z129=""),TRUE,FALSE))</formula>
    </cfRule>
  </conditionalFormatting>
  <conditionalFormatting sqref="L130">
    <cfRule type="expression" dxfId="3138" priority="338">
      <formula>IF(L130&lt;0, TRUE, IF(AND(L130&gt;0,Z130=""),TRUE,FALSE))</formula>
    </cfRule>
  </conditionalFormatting>
  <conditionalFormatting sqref="L131">
    <cfRule type="expression" dxfId="3137" priority="337">
      <formula>IF(L131&lt;0, TRUE, IF(AND(L131&gt;0,Z131=""),TRUE,FALSE))</formula>
    </cfRule>
  </conditionalFormatting>
  <conditionalFormatting sqref="P118">
    <cfRule type="expression" dxfId="3136" priority="336">
      <formula>IF(P118&lt;0, TRUE, IF(AND(P118&gt;0,AD118=""),TRUE,FALSE))</formula>
    </cfRule>
  </conditionalFormatting>
  <conditionalFormatting sqref="P119">
    <cfRule type="expression" dxfId="3135" priority="335">
      <formula>IF(P119&lt;0, TRUE, IF(AND(P119&gt;0,AD119=""),TRUE,FALSE))</formula>
    </cfRule>
  </conditionalFormatting>
  <conditionalFormatting sqref="P120">
    <cfRule type="expression" dxfId="3134" priority="334">
      <formula>IF(P120&lt;0, TRUE, IF(AND(P120&gt;0,AD120=""),TRUE,FALSE))</formula>
    </cfRule>
  </conditionalFormatting>
  <conditionalFormatting sqref="P121">
    <cfRule type="expression" dxfId="3133" priority="333">
      <formula>IF(P121&lt;0, TRUE, IF(AND(P121&gt;0,AD121=""),TRUE,FALSE))</formula>
    </cfRule>
  </conditionalFormatting>
  <conditionalFormatting sqref="P122">
    <cfRule type="expression" dxfId="3132" priority="332">
      <formula>IF(P122&lt;0, TRUE, IF(AND(P122&gt;0,AD122=""),TRUE,FALSE))</formula>
    </cfRule>
  </conditionalFormatting>
  <conditionalFormatting sqref="P123">
    <cfRule type="expression" dxfId="3131" priority="331">
      <formula>IF(P123&lt;0, TRUE, IF(AND(P123&gt;0,AD123=""),TRUE,FALSE))</formula>
    </cfRule>
  </conditionalFormatting>
  <conditionalFormatting sqref="P124">
    <cfRule type="expression" dxfId="3130" priority="330">
      <formula>IF(P124&lt;0, TRUE, IF(AND(P124&gt;0,AD124=""),TRUE,FALSE))</formula>
    </cfRule>
  </conditionalFormatting>
  <conditionalFormatting sqref="P125">
    <cfRule type="expression" dxfId="3129" priority="329">
      <formula>IF(P125&lt;0, TRUE, IF(AND(P125&gt;0,AD125=""),TRUE,FALSE))</formula>
    </cfRule>
  </conditionalFormatting>
  <conditionalFormatting sqref="P126">
    <cfRule type="expression" dxfId="3128" priority="328">
      <formula>IF(P126&lt;0, TRUE, IF(AND(P126&gt;0,AD126=""),TRUE,FALSE))</formula>
    </cfRule>
  </conditionalFormatting>
  <conditionalFormatting sqref="P127">
    <cfRule type="expression" dxfId="3127" priority="327">
      <formula>IF(P127&lt;0, TRUE, IF(AND(P127&gt;0,AD127=""),TRUE,FALSE))</formula>
    </cfRule>
  </conditionalFormatting>
  <conditionalFormatting sqref="P128">
    <cfRule type="expression" dxfId="3126" priority="326">
      <formula>IF(P128&lt;0, TRUE, IF(AND(P128&gt;0,AD128=""),TRUE,FALSE))</formula>
    </cfRule>
  </conditionalFormatting>
  <conditionalFormatting sqref="P129">
    <cfRule type="expression" dxfId="3125" priority="325">
      <formula>IF(P129&lt;0, TRUE, IF(AND(P129&gt;0,AD129=""),TRUE,FALSE))</formula>
    </cfRule>
  </conditionalFormatting>
  <conditionalFormatting sqref="P130">
    <cfRule type="expression" dxfId="3124" priority="324">
      <formula>IF(P130&lt;0, TRUE, IF(AND(P130&gt;0,AD130=""),TRUE,FALSE))</formula>
    </cfRule>
  </conditionalFormatting>
  <conditionalFormatting sqref="P131">
    <cfRule type="expression" dxfId="3123" priority="323">
      <formula>IF(P131&lt;0, TRUE, IF(AND(P131&gt;0,AD131=""),TRUE,FALSE))</formula>
    </cfRule>
  </conditionalFormatting>
  <conditionalFormatting sqref="R118">
    <cfRule type="expression" dxfId="3122" priority="322">
      <formula>IF(R118&lt;0, TRUE, IF(AND(R118&gt;0,AF118=""),TRUE,FALSE))</formula>
    </cfRule>
  </conditionalFormatting>
  <conditionalFormatting sqref="R119">
    <cfRule type="expression" dxfId="3121" priority="321">
      <formula>IF(R119&lt;0, TRUE, IF(AND(R119&gt;0,AF119=""),TRUE,FALSE))</formula>
    </cfRule>
  </conditionalFormatting>
  <conditionalFormatting sqref="R120">
    <cfRule type="expression" dxfId="3120" priority="320">
      <formula>IF(R120&lt;0, TRUE, IF(AND(R120&gt;0,AF120=""),TRUE,FALSE))</formula>
    </cfRule>
  </conditionalFormatting>
  <conditionalFormatting sqref="R121">
    <cfRule type="expression" dxfId="3119" priority="319">
      <formula>IF(R121&lt;0, TRUE, IF(AND(R121&gt;0,AF121=""),TRUE,FALSE))</formula>
    </cfRule>
  </conditionalFormatting>
  <conditionalFormatting sqref="R122">
    <cfRule type="expression" dxfId="3118" priority="318">
      <formula>IF(R122&lt;0, TRUE, IF(AND(R122&gt;0,AF122=""),TRUE,FALSE))</formula>
    </cfRule>
  </conditionalFormatting>
  <conditionalFormatting sqref="R123">
    <cfRule type="expression" dxfId="3117" priority="317">
      <formula>IF(R123&lt;0, TRUE, IF(AND(R123&gt;0,AF123=""),TRUE,FALSE))</formula>
    </cfRule>
  </conditionalFormatting>
  <conditionalFormatting sqref="R124">
    <cfRule type="expression" dxfId="3116" priority="316">
      <formula>IF(R124&lt;0, TRUE, IF(AND(R124&gt;0,AF124=""),TRUE,FALSE))</formula>
    </cfRule>
  </conditionalFormatting>
  <conditionalFormatting sqref="R125">
    <cfRule type="expression" dxfId="3115" priority="315">
      <formula>IF(R125&lt;0, TRUE, IF(AND(R125&gt;0,AF125=""),TRUE,FALSE))</formula>
    </cfRule>
  </conditionalFormatting>
  <conditionalFormatting sqref="R126">
    <cfRule type="expression" dxfId="3114" priority="314">
      <formula>IF(R126&lt;0, TRUE, IF(AND(R126&gt;0,AF126=""),TRUE,FALSE))</formula>
    </cfRule>
  </conditionalFormatting>
  <conditionalFormatting sqref="R127">
    <cfRule type="expression" dxfId="3113" priority="313">
      <formula>IF(R127&lt;0, TRUE, IF(AND(R127&gt;0,AF127=""),TRUE,FALSE))</formula>
    </cfRule>
  </conditionalFormatting>
  <conditionalFormatting sqref="R128">
    <cfRule type="expression" dxfId="3112" priority="312">
      <formula>IF(R128&lt;0, TRUE, IF(AND(R128&gt;0,AF128=""),TRUE,FALSE))</formula>
    </cfRule>
  </conditionalFormatting>
  <conditionalFormatting sqref="R129">
    <cfRule type="expression" dxfId="3111" priority="311">
      <formula>IF(R129&lt;0, TRUE, IF(AND(R129&gt;0,AF129=""),TRUE,FALSE))</formula>
    </cfRule>
  </conditionalFormatting>
  <conditionalFormatting sqref="R130">
    <cfRule type="expression" dxfId="3110" priority="310">
      <formula>IF(R130&lt;0, TRUE, IF(AND(R130&gt;0,AF130=""),TRUE,FALSE))</formula>
    </cfRule>
  </conditionalFormatting>
  <conditionalFormatting sqref="R131">
    <cfRule type="expression" dxfId="3109" priority="309">
      <formula>IF(R131&lt;0, TRUE, IF(AND(R131&gt;0,AF131=""),TRUE,FALSE))</formula>
    </cfRule>
  </conditionalFormatting>
  <conditionalFormatting sqref="T118">
    <cfRule type="expression" dxfId="3108" priority="308">
      <formula>IF(T118&lt;0, TRUE, IF(AND(T118&gt;0,AH118=""),TRUE,FALSE))</formula>
    </cfRule>
  </conditionalFormatting>
  <conditionalFormatting sqref="T119">
    <cfRule type="expression" dxfId="3107" priority="307">
      <formula>IF(T119&lt;0, TRUE, IF(AND(T119&gt;0,AH119=""),TRUE,FALSE))</formula>
    </cfRule>
  </conditionalFormatting>
  <conditionalFormatting sqref="T120">
    <cfRule type="expression" dxfId="3106" priority="306">
      <formula>IF(T120&lt;0, TRUE, IF(AND(T120&gt;0,AH120=""),TRUE,FALSE))</formula>
    </cfRule>
  </conditionalFormatting>
  <conditionalFormatting sqref="T121">
    <cfRule type="expression" dxfId="3105" priority="305">
      <formula>IF(T121&lt;0, TRUE, IF(AND(T121&gt;0,AH121=""),TRUE,FALSE))</formula>
    </cfRule>
  </conditionalFormatting>
  <conditionalFormatting sqref="T122">
    <cfRule type="expression" dxfId="3104" priority="304">
      <formula>IF(T122&lt;0, TRUE, IF(AND(T122&gt;0,AH122=""),TRUE,FALSE))</formula>
    </cfRule>
  </conditionalFormatting>
  <conditionalFormatting sqref="T123">
    <cfRule type="expression" dxfId="3103" priority="303">
      <formula>IF(T123&lt;0, TRUE, IF(AND(T123&gt;0,AH123=""),TRUE,FALSE))</formula>
    </cfRule>
  </conditionalFormatting>
  <conditionalFormatting sqref="T124">
    <cfRule type="expression" dxfId="3102" priority="302">
      <formula>IF(T124&lt;0, TRUE, IF(AND(T124&gt;0,AH124=""),TRUE,FALSE))</formula>
    </cfRule>
  </conditionalFormatting>
  <conditionalFormatting sqref="T125">
    <cfRule type="expression" dxfId="3101" priority="301">
      <formula>IF(T125&lt;0, TRUE, IF(AND(T125&gt;0,AH125=""),TRUE,FALSE))</formula>
    </cfRule>
  </conditionalFormatting>
  <conditionalFormatting sqref="T126">
    <cfRule type="expression" dxfId="3100" priority="300">
      <formula>IF(T126&lt;0, TRUE, IF(AND(T126&gt;0,AH126=""),TRUE,FALSE))</formula>
    </cfRule>
  </conditionalFormatting>
  <conditionalFormatting sqref="T127">
    <cfRule type="expression" dxfId="3099" priority="299">
      <formula>IF(T127&lt;0, TRUE, IF(AND(T127&gt;0,AH127=""),TRUE,FALSE))</formula>
    </cfRule>
  </conditionalFormatting>
  <conditionalFormatting sqref="T128">
    <cfRule type="expression" dxfId="3098" priority="298">
      <formula>IF(T128&lt;0, TRUE, IF(AND(T128&gt;0,AH128=""),TRUE,FALSE))</formula>
    </cfRule>
  </conditionalFormatting>
  <conditionalFormatting sqref="T129">
    <cfRule type="expression" dxfId="3097" priority="297">
      <formula>IF(T129&lt;0, TRUE, IF(AND(T129&gt;0,AH129=""),TRUE,FALSE))</formula>
    </cfRule>
  </conditionalFormatting>
  <conditionalFormatting sqref="T130">
    <cfRule type="expression" dxfId="3096" priority="296">
      <formula>IF(T130&lt;0, TRUE, IF(AND(T130&gt;0,AH130=""),TRUE,FALSE))</formula>
    </cfRule>
  </conditionalFormatting>
  <conditionalFormatting sqref="T131">
    <cfRule type="expression" dxfId="3095" priority="295">
      <formula>IF(T131&lt;0, TRUE, IF(AND(T131&gt;0,AH131=""),TRUE,FALSE))</formula>
    </cfRule>
  </conditionalFormatting>
  <conditionalFormatting sqref="H132">
    <cfRule type="expression" dxfId="3094" priority="294">
      <formula>IF(H132&lt;0, TRUE, IF(AND(H132&gt;0,V132=""),TRUE,FALSE))</formula>
    </cfRule>
  </conditionalFormatting>
  <conditionalFormatting sqref="J132">
    <cfRule type="expression" dxfId="3093" priority="293">
      <formula>IF(J132&lt;0, TRUE, IF(AND(J132&gt;0,X132=""),TRUE,FALSE))</formula>
    </cfRule>
  </conditionalFormatting>
  <conditionalFormatting sqref="L132">
    <cfRule type="expression" dxfId="3092" priority="292">
      <formula>IF(L132&lt;0, TRUE, IF(AND(L132&gt;0,Z132=""),TRUE,FALSE))</formula>
    </cfRule>
  </conditionalFormatting>
  <conditionalFormatting sqref="P132">
    <cfRule type="expression" dxfId="3091" priority="291">
      <formula>IF(P132&lt;0, TRUE, IF(AND(P132&gt;0,AD132=""),TRUE,FALSE))</formula>
    </cfRule>
  </conditionalFormatting>
  <conditionalFormatting sqref="R132">
    <cfRule type="expression" dxfId="3090" priority="290">
      <formula>IF(R132&lt;0, TRUE, IF(AND(R132&gt;0,AF132=""),TRUE,FALSE))</formula>
    </cfRule>
  </conditionalFormatting>
  <conditionalFormatting sqref="T132">
    <cfRule type="expression" dxfId="3089" priority="289">
      <formula>IF(T132&lt;0, TRUE, IF(AND(T132&gt;0,AH132=""),TRUE,FALSE))</formula>
    </cfRule>
  </conditionalFormatting>
  <conditionalFormatting sqref="H137">
    <cfRule type="expression" dxfId="3088" priority="228">
      <formula>IF(H137&lt;0, TRUE, IF(AND(H137&gt;0,V137=""),TRUE,FALSE))</formula>
    </cfRule>
  </conditionalFormatting>
  <conditionalFormatting sqref="H138">
    <cfRule type="expression" dxfId="3087" priority="227">
      <formula>IF(H138&lt;0, TRUE, IF(AND(H138&gt;0,V138=""),TRUE,FALSE))</formula>
    </cfRule>
  </conditionalFormatting>
  <conditionalFormatting sqref="H139">
    <cfRule type="expression" dxfId="3086" priority="226">
      <formula>IF(H139&lt;0, TRUE, IF(AND(H139&gt;0,V139=""),TRUE,FALSE))</formula>
    </cfRule>
  </conditionalFormatting>
  <conditionalFormatting sqref="H140">
    <cfRule type="expression" dxfId="3085" priority="225">
      <formula>IF(H140&lt;0, TRUE, IF(AND(H140&gt;0,V140=""),TRUE,FALSE))</formula>
    </cfRule>
  </conditionalFormatting>
  <conditionalFormatting sqref="H141">
    <cfRule type="expression" dxfId="3084" priority="224">
      <formula>IF(H141&lt;0, TRUE, IF(AND(H141&gt;0,V141=""),TRUE,FALSE))</formula>
    </cfRule>
  </conditionalFormatting>
  <conditionalFormatting sqref="J137">
    <cfRule type="expression" dxfId="3083" priority="223">
      <formula>IF(J137&lt;0, TRUE, IF(AND(J137&gt;0,X137=""),TRUE,FALSE))</formula>
    </cfRule>
  </conditionalFormatting>
  <conditionalFormatting sqref="J138">
    <cfRule type="expression" dxfId="3082" priority="222">
      <formula>IF(J138&lt;0, TRUE, IF(AND(J138&gt;0,X138=""),TRUE,FALSE))</formula>
    </cfRule>
  </conditionalFormatting>
  <conditionalFormatting sqref="J139">
    <cfRule type="expression" dxfId="3081" priority="221">
      <formula>IF(J139&lt;0, TRUE, IF(AND(J139&gt;0,X139=""),TRUE,FALSE))</formula>
    </cfRule>
  </conditionalFormatting>
  <conditionalFormatting sqref="J140">
    <cfRule type="expression" dxfId="3080" priority="220">
      <formula>IF(J140&lt;0, TRUE, IF(AND(J140&gt;0,X140=""),TRUE,FALSE))</formula>
    </cfRule>
  </conditionalFormatting>
  <conditionalFormatting sqref="J141">
    <cfRule type="expression" dxfId="3079" priority="219">
      <formula>IF(J141&lt;0, TRUE, IF(AND(J141&gt;0,X141=""),TRUE,FALSE))</formula>
    </cfRule>
  </conditionalFormatting>
  <conditionalFormatting sqref="L137">
    <cfRule type="expression" dxfId="3078" priority="218">
      <formula>IF(L137&lt;0, TRUE, IF(AND(L137&gt;0,Z137=""),TRUE,FALSE))</formula>
    </cfRule>
  </conditionalFormatting>
  <conditionalFormatting sqref="L138">
    <cfRule type="expression" dxfId="3077" priority="217">
      <formula>IF(L138&lt;0, TRUE, IF(AND(L138&gt;0,Z138=""),TRUE,FALSE))</formula>
    </cfRule>
  </conditionalFormatting>
  <conditionalFormatting sqref="L139">
    <cfRule type="expression" dxfId="3076" priority="216">
      <formula>IF(L139&lt;0, TRUE, IF(AND(L139&gt;0,Z139=""),TRUE,FALSE))</formula>
    </cfRule>
  </conditionalFormatting>
  <conditionalFormatting sqref="L140">
    <cfRule type="expression" dxfId="3075" priority="215">
      <formula>IF(L140&lt;0, TRUE, IF(AND(L140&gt;0,Z140=""),TRUE,FALSE))</formula>
    </cfRule>
  </conditionalFormatting>
  <conditionalFormatting sqref="L141">
    <cfRule type="expression" dxfId="3074" priority="214">
      <formula>IF(L141&lt;0, TRUE, IF(AND(L141&gt;0,Z141=""),TRUE,FALSE))</formula>
    </cfRule>
  </conditionalFormatting>
  <conditionalFormatting sqref="P137">
    <cfRule type="expression" dxfId="3073" priority="213">
      <formula>IF(P137&lt;0, TRUE, IF(AND(P137&gt;0,AD137=""),TRUE,FALSE))</formula>
    </cfRule>
  </conditionalFormatting>
  <conditionalFormatting sqref="P138">
    <cfRule type="expression" dxfId="3072" priority="212">
      <formula>IF(P138&lt;0, TRUE, IF(AND(P138&gt;0,AD138=""),TRUE,FALSE))</formula>
    </cfRule>
  </conditionalFormatting>
  <conditionalFormatting sqref="P139">
    <cfRule type="expression" dxfId="3071" priority="211">
      <formula>IF(P139&lt;0, TRUE, IF(AND(P139&gt;0,AD139=""),TRUE,FALSE))</formula>
    </cfRule>
  </conditionalFormatting>
  <conditionalFormatting sqref="P140">
    <cfRule type="expression" dxfId="3070" priority="210">
      <formula>IF(P140&lt;0, TRUE, IF(AND(P140&gt;0,AD140=""),TRUE,FALSE))</formula>
    </cfRule>
  </conditionalFormatting>
  <conditionalFormatting sqref="P141">
    <cfRule type="expression" dxfId="3069" priority="209">
      <formula>IF(P141&lt;0, TRUE, IF(AND(P141&gt;0,AD141=""),TRUE,FALSE))</formula>
    </cfRule>
  </conditionalFormatting>
  <conditionalFormatting sqref="R137">
    <cfRule type="expression" dxfId="3068" priority="208">
      <formula>IF(R137&lt;0, TRUE, IF(AND(R137&gt;0,AF137=""),TRUE,FALSE))</formula>
    </cfRule>
  </conditionalFormatting>
  <conditionalFormatting sqref="R138">
    <cfRule type="expression" dxfId="3067" priority="207">
      <formula>IF(R138&lt;0, TRUE, IF(AND(R138&gt;0,AF138=""),TRUE,FALSE))</formula>
    </cfRule>
  </conditionalFormatting>
  <conditionalFormatting sqref="R139">
    <cfRule type="expression" dxfId="3066" priority="206">
      <formula>IF(R139&lt;0, TRUE, IF(AND(R139&gt;0,AF139=""),TRUE,FALSE))</formula>
    </cfRule>
  </conditionalFormatting>
  <conditionalFormatting sqref="R140">
    <cfRule type="expression" dxfId="3065" priority="205">
      <formula>IF(R140&lt;0, TRUE, IF(AND(R140&gt;0,AF140=""),TRUE,FALSE))</formula>
    </cfRule>
  </conditionalFormatting>
  <conditionalFormatting sqref="R141">
    <cfRule type="expression" dxfId="3064" priority="204">
      <formula>IF(R141&lt;0, TRUE, IF(AND(R141&gt;0,AF141=""),TRUE,FALSE))</formula>
    </cfRule>
  </conditionalFormatting>
  <conditionalFormatting sqref="T137">
    <cfRule type="expression" dxfId="3063" priority="203">
      <formula>IF(T137&lt;0, TRUE, IF(AND(T137&gt;0,AH137=""),TRUE,FALSE))</formula>
    </cfRule>
  </conditionalFormatting>
  <conditionalFormatting sqref="T138">
    <cfRule type="expression" dxfId="3062" priority="202">
      <formula>IF(T138&lt;0, TRUE, IF(AND(T138&gt;0,AH138=""),TRUE,FALSE))</formula>
    </cfRule>
  </conditionalFormatting>
  <conditionalFormatting sqref="T139">
    <cfRule type="expression" dxfId="3061" priority="201">
      <formula>IF(T139&lt;0, TRUE, IF(AND(T139&gt;0,AH139=""),TRUE,FALSE))</formula>
    </cfRule>
  </conditionalFormatting>
  <conditionalFormatting sqref="T140">
    <cfRule type="expression" dxfId="3060" priority="200">
      <formula>IF(T140&lt;0, TRUE, IF(AND(T140&gt;0,AH140=""),TRUE,FALSE))</formula>
    </cfRule>
  </conditionalFormatting>
  <conditionalFormatting sqref="T141">
    <cfRule type="expression" dxfId="3059" priority="199">
      <formula>IF(T141&lt;0, TRUE, IF(AND(T141&gt;0,AH141=""),TRUE,FALSE))</formula>
    </cfRule>
  </conditionalFormatting>
  <conditionalFormatting sqref="H142">
    <cfRule type="expression" dxfId="3058" priority="198">
      <formula>IF(H142&lt;0, TRUE, IF(AND(H142&gt;0,V142=""),TRUE,FALSE))</formula>
    </cfRule>
  </conditionalFormatting>
  <conditionalFormatting sqref="H143">
    <cfRule type="expression" dxfId="3057" priority="197">
      <formula>IF(H143&lt;0, TRUE, IF(AND(H143&gt;0,V143=""),TRUE,FALSE))</formula>
    </cfRule>
  </conditionalFormatting>
  <conditionalFormatting sqref="H144">
    <cfRule type="expression" dxfId="3056" priority="196">
      <formula>IF(H144&lt;0, TRUE, IF(AND(H144&gt;0,V144=""),TRUE,FALSE))</formula>
    </cfRule>
  </conditionalFormatting>
  <conditionalFormatting sqref="H145">
    <cfRule type="expression" dxfId="3055" priority="195">
      <formula>IF(H145&lt;0, TRUE, IF(AND(H145&gt;0,V145=""),TRUE,FALSE))</formula>
    </cfRule>
  </conditionalFormatting>
  <conditionalFormatting sqref="H146">
    <cfRule type="expression" dxfId="3054" priority="194">
      <formula>IF(H146&lt;0, TRUE, IF(AND(H146&gt;0,V146=""),TRUE,FALSE))</formula>
    </cfRule>
  </conditionalFormatting>
  <conditionalFormatting sqref="J142">
    <cfRule type="expression" dxfId="3053" priority="193">
      <formula>IF(J142&lt;0, TRUE, IF(AND(J142&gt;0,X142=""),TRUE,FALSE))</formula>
    </cfRule>
  </conditionalFormatting>
  <conditionalFormatting sqref="J143">
    <cfRule type="expression" dxfId="3052" priority="192">
      <formula>IF(J143&lt;0, TRUE, IF(AND(J143&gt;0,X143=""),TRUE,FALSE))</formula>
    </cfRule>
  </conditionalFormatting>
  <conditionalFormatting sqref="J144">
    <cfRule type="expression" dxfId="3051" priority="191">
      <formula>IF(J144&lt;0, TRUE, IF(AND(J144&gt;0,X144=""),TRUE,FALSE))</formula>
    </cfRule>
  </conditionalFormatting>
  <conditionalFormatting sqref="J145">
    <cfRule type="expression" dxfId="3050" priority="190">
      <formula>IF(J145&lt;0, TRUE, IF(AND(J145&gt;0,X145=""),TRUE,FALSE))</formula>
    </cfRule>
  </conditionalFormatting>
  <conditionalFormatting sqref="J146">
    <cfRule type="expression" dxfId="3049" priority="189">
      <formula>IF(J146&lt;0, TRUE, IF(AND(J146&gt;0,X146=""),TRUE,FALSE))</formula>
    </cfRule>
  </conditionalFormatting>
  <conditionalFormatting sqref="L142">
    <cfRule type="expression" dxfId="3048" priority="188">
      <formula>IF(L142&lt;0, TRUE, IF(AND(L142&gt;0,Z142=""),TRUE,FALSE))</formula>
    </cfRule>
  </conditionalFormatting>
  <conditionalFormatting sqref="L143">
    <cfRule type="expression" dxfId="3047" priority="187">
      <formula>IF(L143&lt;0, TRUE, IF(AND(L143&gt;0,Z143=""),TRUE,FALSE))</formula>
    </cfRule>
  </conditionalFormatting>
  <conditionalFormatting sqref="L144">
    <cfRule type="expression" dxfId="3046" priority="186">
      <formula>IF(L144&lt;0, TRUE, IF(AND(L144&gt;0,Z144=""),TRUE,FALSE))</formula>
    </cfRule>
  </conditionalFormatting>
  <conditionalFormatting sqref="L145">
    <cfRule type="expression" dxfId="3045" priority="185">
      <formula>IF(L145&lt;0, TRUE, IF(AND(L145&gt;0,Z145=""),TRUE,FALSE))</formula>
    </cfRule>
  </conditionalFormatting>
  <conditionalFormatting sqref="L146">
    <cfRule type="expression" dxfId="3044" priority="184">
      <formula>IF(L146&lt;0, TRUE, IF(AND(L146&gt;0,Z146=""),TRUE,FALSE))</formula>
    </cfRule>
  </conditionalFormatting>
  <conditionalFormatting sqref="P142">
    <cfRule type="expression" dxfId="3043" priority="183">
      <formula>IF(P142&lt;0, TRUE, IF(AND(P142&gt;0,AD142=""),TRUE,FALSE))</formula>
    </cfRule>
  </conditionalFormatting>
  <conditionalFormatting sqref="P143">
    <cfRule type="expression" dxfId="3042" priority="182">
      <formula>IF(P143&lt;0, TRUE, IF(AND(P143&gt;0,AD143=""),TRUE,FALSE))</formula>
    </cfRule>
  </conditionalFormatting>
  <conditionalFormatting sqref="P144">
    <cfRule type="expression" dxfId="3041" priority="181">
      <formula>IF(P144&lt;0, TRUE, IF(AND(P144&gt;0,AD144=""),TRUE,FALSE))</formula>
    </cfRule>
  </conditionalFormatting>
  <conditionalFormatting sqref="P145">
    <cfRule type="expression" dxfId="3040" priority="180">
      <formula>IF(P145&lt;0, TRUE, IF(AND(P145&gt;0,AD145=""),TRUE,FALSE))</formula>
    </cfRule>
  </conditionalFormatting>
  <conditionalFormatting sqref="P146">
    <cfRule type="expression" dxfId="3039" priority="179">
      <formula>IF(P146&lt;0, TRUE, IF(AND(P146&gt;0,AD146=""),TRUE,FALSE))</formula>
    </cfRule>
  </conditionalFormatting>
  <conditionalFormatting sqref="R142">
    <cfRule type="expression" dxfId="3038" priority="178">
      <formula>IF(R142&lt;0, TRUE, IF(AND(R142&gt;0,AF142=""),TRUE,FALSE))</formula>
    </cfRule>
  </conditionalFormatting>
  <conditionalFormatting sqref="R143">
    <cfRule type="expression" dxfId="3037" priority="177">
      <formula>IF(R143&lt;0, TRUE, IF(AND(R143&gt;0,AF143=""),TRUE,FALSE))</formula>
    </cfRule>
  </conditionalFormatting>
  <conditionalFormatting sqref="R144">
    <cfRule type="expression" dxfId="3036" priority="176">
      <formula>IF(R144&lt;0, TRUE, IF(AND(R144&gt;0,AF144=""),TRUE,FALSE))</formula>
    </cfRule>
  </conditionalFormatting>
  <conditionalFormatting sqref="R145">
    <cfRule type="expression" dxfId="3035" priority="175">
      <formula>IF(R145&lt;0, TRUE, IF(AND(R145&gt;0,AF145=""),TRUE,FALSE))</formula>
    </cfRule>
  </conditionalFormatting>
  <conditionalFormatting sqref="R146">
    <cfRule type="expression" dxfId="3034" priority="174">
      <formula>IF(R146&lt;0, TRUE, IF(AND(R146&gt;0,AF146=""),TRUE,FALSE))</formula>
    </cfRule>
  </conditionalFormatting>
  <conditionalFormatting sqref="T142">
    <cfRule type="expression" dxfId="3033" priority="173">
      <formula>IF(T142&lt;0, TRUE, IF(AND(T142&gt;0,AH142=""),TRUE,FALSE))</formula>
    </cfRule>
  </conditionalFormatting>
  <conditionalFormatting sqref="T143">
    <cfRule type="expression" dxfId="3032" priority="172">
      <formula>IF(T143&lt;0, TRUE, IF(AND(T143&gt;0,AH143=""),TRUE,FALSE))</formula>
    </cfRule>
  </conditionalFormatting>
  <conditionalFormatting sqref="T144">
    <cfRule type="expression" dxfId="3031" priority="171">
      <formula>IF(T144&lt;0, TRUE, IF(AND(T144&gt;0,AH144=""),TRUE,FALSE))</formula>
    </cfRule>
  </conditionalFormatting>
  <conditionalFormatting sqref="T145">
    <cfRule type="expression" dxfId="3030" priority="170">
      <formula>IF(T145&lt;0, TRUE, IF(AND(T145&gt;0,AH145=""),TRUE,FALSE))</formula>
    </cfRule>
  </conditionalFormatting>
  <conditionalFormatting sqref="T146">
    <cfRule type="expression" dxfId="3029" priority="169">
      <formula>IF(T146&lt;0, TRUE, IF(AND(T146&gt;0,AH146=""),TRUE,FALSE))</formula>
    </cfRule>
  </conditionalFormatting>
  <conditionalFormatting sqref="H147">
    <cfRule type="expression" dxfId="3028" priority="168">
      <formula>IF(H147&lt;0, TRUE, IF(AND(H147&gt;0,V147=""),TRUE,FALSE))</formula>
    </cfRule>
  </conditionalFormatting>
  <conditionalFormatting sqref="H148">
    <cfRule type="expression" dxfId="3027" priority="167">
      <formula>IF(H148&lt;0, TRUE, IF(AND(H148&gt;0,V148=""),TRUE,FALSE))</formula>
    </cfRule>
  </conditionalFormatting>
  <conditionalFormatting sqref="H149">
    <cfRule type="expression" dxfId="3026" priority="166">
      <formula>IF(H149&lt;0, TRUE, IF(AND(H149&gt;0,V149=""),TRUE,FALSE))</formula>
    </cfRule>
  </conditionalFormatting>
  <conditionalFormatting sqref="H150">
    <cfRule type="expression" dxfId="3025" priority="165">
      <formula>IF(H150&lt;0, TRUE, IF(AND(H150&gt;0,V150=""),TRUE,FALSE))</formula>
    </cfRule>
  </conditionalFormatting>
  <conditionalFormatting sqref="H151">
    <cfRule type="expression" dxfId="3024" priority="164">
      <formula>IF(H151&lt;0, TRUE, IF(AND(H151&gt;0,V151=""),TRUE,FALSE))</formula>
    </cfRule>
  </conditionalFormatting>
  <conditionalFormatting sqref="J147">
    <cfRule type="expression" dxfId="3023" priority="163">
      <formula>IF(J147&lt;0, TRUE, IF(AND(J147&gt;0,X147=""),TRUE,FALSE))</formula>
    </cfRule>
  </conditionalFormatting>
  <conditionalFormatting sqref="J148">
    <cfRule type="expression" dxfId="3022" priority="162">
      <formula>IF(J148&lt;0, TRUE, IF(AND(J148&gt;0,X148=""),TRUE,FALSE))</formula>
    </cfRule>
  </conditionalFormatting>
  <conditionalFormatting sqref="J149">
    <cfRule type="expression" dxfId="3021" priority="161">
      <formula>IF(J149&lt;0, TRUE, IF(AND(J149&gt;0,X149=""),TRUE,FALSE))</formula>
    </cfRule>
  </conditionalFormatting>
  <conditionalFormatting sqref="J150">
    <cfRule type="expression" dxfId="3020" priority="160">
      <formula>IF(J150&lt;0, TRUE, IF(AND(J150&gt;0,X150=""),TRUE,FALSE))</formula>
    </cfRule>
  </conditionalFormatting>
  <conditionalFormatting sqref="J151">
    <cfRule type="expression" dxfId="3019" priority="159">
      <formula>IF(J151&lt;0, TRUE, IF(AND(J151&gt;0,X151=""),TRUE,FALSE))</formula>
    </cfRule>
  </conditionalFormatting>
  <conditionalFormatting sqref="L147">
    <cfRule type="expression" dxfId="3018" priority="158">
      <formula>IF(L147&lt;0, TRUE, IF(AND(L147&gt;0,Z147=""),TRUE,FALSE))</formula>
    </cfRule>
  </conditionalFormatting>
  <conditionalFormatting sqref="L148">
    <cfRule type="expression" dxfId="3017" priority="157">
      <formula>IF(L148&lt;0, TRUE, IF(AND(L148&gt;0,Z148=""),TRUE,FALSE))</formula>
    </cfRule>
  </conditionalFormatting>
  <conditionalFormatting sqref="L149">
    <cfRule type="expression" dxfId="3016" priority="156">
      <formula>IF(L149&lt;0, TRUE, IF(AND(L149&gt;0,Z149=""),TRUE,FALSE))</formula>
    </cfRule>
  </conditionalFormatting>
  <conditionalFormatting sqref="L150">
    <cfRule type="expression" dxfId="3015" priority="155">
      <formula>IF(L150&lt;0, TRUE, IF(AND(L150&gt;0,Z150=""),TRUE,FALSE))</formula>
    </cfRule>
  </conditionalFormatting>
  <conditionalFormatting sqref="L151">
    <cfRule type="expression" dxfId="3014" priority="154">
      <formula>IF(L151&lt;0, TRUE, IF(AND(L151&gt;0,Z151=""),TRUE,FALSE))</formula>
    </cfRule>
  </conditionalFormatting>
  <conditionalFormatting sqref="P147">
    <cfRule type="expression" dxfId="3013" priority="153">
      <formula>IF(P147&lt;0, TRUE, IF(AND(P147&gt;0,AD147=""),TRUE,FALSE))</formula>
    </cfRule>
  </conditionalFormatting>
  <conditionalFormatting sqref="P148">
    <cfRule type="expression" dxfId="3012" priority="152">
      <formula>IF(P148&lt;0, TRUE, IF(AND(P148&gt;0,AD148=""),TRUE,FALSE))</formula>
    </cfRule>
  </conditionalFormatting>
  <conditionalFormatting sqref="P149">
    <cfRule type="expression" dxfId="3011" priority="151">
      <formula>IF(P149&lt;0, TRUE, IF(AND(P149&gt;0,AD149=""),TRUE,FALSE))</formula>
    </cfRule>
  </conditionalFormatting>
  <conditionalFormatting sqref="P150">
    <cfRule type="expression" dxfId="3010" priority="150">
      <formula>IF(P150&lt;0, TRUE, IF(AND(P150&gt;0,AD150=""),TRUE,FALSE))</formula>
    </cfRule>
  </conditionalFormatting>
  <conditionalFormatting sqref="P151">
    <cfRule type="expression" dxfId="3009" priority="149">
      <formula>IF(P151&lt;0, TRUE, IF(AND(P151&gt;0,AD151=""),TRUE,FALSE))</formula>
    </cfRule>
  </conditionalFormatting>
  <conditionalFormatting sqref="R147">
    <cfRule type="expression" dxfId="3008" priority="148">
      <formula>IF(R147&lt;0, TRUE, IF(AND(R147&gt;0,AF147=""),TRUE,FALSE))</formula>
    </cfRule>
  </conditionalFormatting>
  <conditionalFormatting sqref="R148">
    <cfRule type="expression" dxfId="3007" priority="147">
      <formula>IF(R148&lt;0, TRUE, IF(AND(R148&gt;0,AF148=""),TRUE,FALSE))</formula>
    </cfRule>
  </conditionalFormatting>
  <conditionalFormatting sqref="R149">
    <cfRule type="expression" dxfId="3006" priority="146">
      <formula>IF(R149&lt;0, TRUE, IF(AND(R149&gt;0,AF149=""),TRUE,FALSE))</formula>
    </cfRule>
  </conditionalFormatting>
  <conditionalFormatting sqref="R150">
    <cfRule type="expression" dxfId="3005" priority="145">
      <formula>IF(R150&lt;0, TRUE, IF(AND(R150&gt;0,AF150=""),TRUE,FALSE))</formula>
    </cfRule>
  </conditionalFormatting>
  <conditionalFormatting sqref="R151">
    <cfRule type="expression" dxfId="3004" priority="144">
      <formula>IF(R151&lt;0, TRUE, IF(AND(R151&gt;0,AF151=""),TRUE,FALSE))</formula>
    </cfRule>
  </conditionalFormatting>
  <conditionalFormatting sqref="T147">
    <cfRule type="expression" dxfId="3003" priority="143">
      <formula>IF(T147&lt;0, TRUE, IF(AND(T147&gt;0,AH147=""),TRUE,FALSE))</formula>
    </cfRule>
  </conditionalFormatting>
  <conditionalFormatting sqref="T148">
    <cfRule type="expression" dxfId="3002" priority="142">
      <formula>IF(T148&lt;0, TRUE, IF(AND(T148&gt;0,AH148=""),TRUE,FALSE))</formula>
    </cfRule>
  </conditionalFormatting>
  <conditionalFormatting sqref="T149">
    <cfRule type="expression" dxfId="3001" priority="141">
      <formula>IF(T149&lt;0, TRUE, IF(AND(T149&gt;0,AH149=""),TRUE,FALSE))</formula>
    </cfRule>
  </conditionalFormatting>
  <conditionalFormatting sqref="T150">
    <cfRule type="expression" dxfId="3000" priority="140">
      <formula>IF(T150&lt;0, TRUE, IF(AND(T150&gt;0,AH150=""),TRUE,FALSE))</formula>
    </cfRule>
  </conditionalFormatting>
  <conditionalFormatting sqref="T151">
    <cfRule type="expression" dxfId="2999" priority="139">
      <formula>IF(T151&lt;0, TRUE, IF(AND(T151&gt;0,AH151=""),TRUE,FALSE))</formula>
    </cfRule>
  </conditionalFormatting>
  <conditionalFormatting sqref="N94">
    <cfRule type="expression" dxfId="2998" priority="119">
      <formula>IF(N94&lt;0, TRUE, IF(AND(N94&gt;0,AB94=""),TRUE,FALSE))</formula>
    </cfRule>
  </conditionalFormatting>
  <conditionalFormatting sqref="N60">
    <cfRule type="expression" dxfId="2997" priority="116">
      <formula>IF(N60&lt;0, TRUE, IF(AND(N60&gt;0,AB60=""),TRUE,FALSE))</formula>
    </cfRule>
  </conditionalFormatting>
  <conditionalFormatting sqref="N61">
    <cfRule type="expression" dxfId="2996" priority="115">
      <formula>IF(N61&lt;0, TRUE, IF(AND(N61&gt;0,AB61=""),TRUE,FALSE))</formula>
    </cfRule>
  </conditionalFormatting>
  <conditionalFormatting sqref="N62">
    <cfRule type="expression" dxfId="2995" priority="114">
      <formula>IF(N62&lt;0, TRUE, IF(AND(N62&gt;0,AB62=""),TRUE,FALSE))</formula>
    </cfRule>
  </conditionalFormatting>
  <conditionalFormatting sqref="N63">
    <cfRule type="expression" dxfId="2994" priority="113">
      <formula>IF(N63&lt;0, TRUE, IF(AND(N63&gt;0,AB63=""),TRUE,FALSE))</formula>
    </cfRule>
  </conditionalFormatting>
  <conditionalFormatting sqref="N64">
    <cfRule type="expression" dxfId="2993" priority="112">
      <formula>IF(N64&lt;0, TRUE, IF(AND(N64&gt;0,AB64=""),TRUE,FALSE))</formula>
    </cfRule>
  </conditionalFormatting>
  <conditionalFormatting sqref="N65">
    <cfRule type="expression" dxfId="2992" priority="111">
      <formula>IF(N65&lt;0, TRUE, IF(AND(N65&gt;0,AB65=""),TRUE,FALSE))</formula>
    </cfRule>
  </conditionalFormatting>
  <conditionalFormatting sqref="N66">
    <cfRule type="expression" dxfId="2991" priority="110">
      <formula>IF(N66&lt;0, TRUE, IF(AND(N66&gt;0,AB66=""),TRUE,FALSE))</formula>
    </cfRule>
  </conditionalFormatting>
  <conditionalFormatting sqref="N67">
    <cfRule type="expression" dxfId="2990" priority="109">
      <formula>IF(N67&lt;0, TRUE, IF(AND(N67&gt;0,AB67=""),TRUE,FALSE))</formula>
    </cfRule>
  </conditionalFormatting>
  <conditionalFormatting sqref="N68">
    <cfRule type="expression" dxfId="2989" priority="108">
      <formula>IF(N68&lt;0, TRUE, IF(AND(N68&gt;0,AB68=""),TRUE,FALSE))</formula>
    </cfRule>
  </conditionalFormatting>
  <conditionalFormatting sqref="N69">
    <cfRule type="expression" dxfId="2988" priority="107">
      <formula>IF(N69&lt;0, TRUE, IF(AND(N69&gt;0,AB69=""),TRUE,FALSE))</formula>
    </cfRule>
  </conditionalFormatting>
  <conditionalFormatting sqref="N70">
    <cfRule type="expression" dxfId="2987" priority="106">
      <formula>IF(N70&lt;0, TRUE, IF(AND(N70&gt;0,AB70=""),TRUE,FALSE))</formula>
    </cfRule>
  </conditionalFormatting>
  <conditionalFormatting sqref="N71">
    <cfRule type="expression" dxfId="2986" priority="105">
      <formula>IF(N71&lt;0, TRUE, IF(AND(N71&gt;0,AB71=""),TRUE,FALSE))</formula>
    </cfRule>
  </conditionalFormatting>
  <conditionalFormatting sqref="N72">
    <cfRule type="expression" dxfId="2985" priority="104">
      <formula>IF(N72&lt;0, TRUE, IF(AND(N72&gt;0,AB72=""),TRUE,FALSE))</formula>
    </cfRule>
  </conditionalFormatting>
  <conditionalFormatting sqref="N73">
    <cfRule type="expression" dxfId="2984" priority="103">
      <formula>IF(N73&lt;0, TRUE, IF(AND(N73&gt;0,AB73=""),TRUE,FALSE))</formula>
    </cfRule>
  </conditionalFormatting>
  <conditionalFormatting sqref="N74">
    <cfRule type="expression" dxfId="2983" priority="102">
      <formula>IF(N74&lt;0, TRUE, IF(AND(N74&gt;0,AB74=""),TRUE,FALSE))</formula>
    </cfRule>
  </conditionalFormatting>
  <conditionalFormatting sqref="N75">
    <cfRule type="expression" dxfId="2982" priority="101">
      <formula>IF(N75&lt;0, TRUE, IF(AND(N75&gt;0,AB75=""),TRUE,FALSE))</formula>
    </cfRule>
  </conditionalFormatting>
  <conditionalFormatting sqref="N76">
    <cfRule type="expression" dxfId="2981" priority="100">
      <formula>IF(N76&lt;0, TRUE, IF(AND(N76&gt;0,AB76=""),TRUE,FALSE))</formula>
    </cfRule>
  </conditionalFormatting>
  <conditionalFormatting sqref="N77">
    <cfRule type="expression" dxfId="2980" priority="99">
      <formula>IF(N77&lt;0, TRUE, IF(AND(N77&gt;0,AB77=""),TRUE,FALSE))</formula>
    </cfRule>
  </conditionalFormatting>
  <conditionalFormatting sqref="N78">
    <cfRule type="expression" dxfId="2979" priority="98">
      <formula>IF(N78&lt;0, TRUE, IF(AND(N78&gt;0,AB78=""),TRUE,FALSE))</formula>
    </cfRule>
  </conditionalFormatting>
  <conditionalFormatting sqref="N79">
    <cfRule type="expression" dxfId="2978" priority="97">
      <formula>IF(N79&lt;0, TRUE, IF(AND(N79&gt;0,AB79=""),TRUE,FALSE))</formula>
    </cfRule>
  </conditionalFormatting>
  <conditionalFormatting sqref="N80">
    <cfRule type="expression" dxfId="2977" priority="96">
      <formula>IF(N80&lt;0, TRUE, IF(AND(N80&gt;0,AB80=""),TRUE,FALSE))</formula>
    </cfRule>
  </conditionalFormatting>
  <conditionalFormatting sqref="N81">
    <cfRule type="expression" dxfId="2976" priority="95">
      <formula>IF(N81&lt;0, TRUE, IF(AND(N81&gt;0,AB81=""),TRUE,FALSE))</formula>
    </cfRule>
  </conditionalFormatting>
  <conditionalFormatting sqref="N82">
    <cfRule type="expression" dxfId="2975" priority="94">
      <formula>IF(N82&lt;0, TRUE, IF(AND(N82&gt;0,AB82=""),TRUE,FALSE))</formula>
    </cfRule>
  </conditionalFormatting>
  <conditionalFormatting sqref="N83">
    <cfRule type="expression" dxfId="2974" priority="93">
      <formula>IF(N83&lt;0, TRUE, IF(AND(N83&gt;0,AB83=""),TRUE,FALSE))</formula>
    </cfRule>
  </conditionalFormatting>
  <conditionalFormatting sqref="N84">
    <cfRule type="expression" dxfId="2973" priority="92">
      <formula>IF(N84&lt;0, TRUE, IF(AND(N84&gt;0,AB84=""),TRUE,FALSE))</formula>
    </cfRule>
  </conditionalFormatting>
  <conditionalFormatting sqref="N85">
    <cfRule type="expression" dxfId="2972" priority="91">
      <formula>IF(N85&lt;0, TRUE, IF(AND(N85&gt;0,AB85=""),TRUE,FALSE))</formula>
    </cfRule>
  </conditionalFormatting>
  <conditionalFormatting sqref="N86">
    <cfRule type="expression" dxfId="2971" priority="90">
      <formula>IF(N86&lt;0, TRUE, IF(AND(N86&gt;0,AB86=""),TRUE,FALSE))</formula>
    </cfRule>
  </conditionalFormatting>
  <conditionalFormatting sqref="N87">
    <cfRule type="expression" dxfId="2970" priority="89">
      <formula>IF(N87&lt;0, TRUE, IF(AND(N87&gt;0,AB87=""),TRUE,FALSE))</formula>
    </cfRule>
  </conditionalFormatting>
  <conditionalFormatting sqref="N88">
    <cfRule type="expression" dxfId="2969" priority="88">
      <formula>IF(N88&lt;0, TRUE, IF(AND(N88&gt;0,AB88=""),TRUE,FALSE))</formula>
    </cfRule>
  </conditionalFormatting>
  <conditionalFormatting sqref="N89">
    <cfRule type="expression" dxfId="2968" priority="87">
      <formula>IF(N89&lt;0, TRUE, IF(AND(N89&gt;0,AB89=""),TRUE,FALSE))</formula>
    </cfRule>
  </conditionalFormatting>
  <conditionalFormatting sqref="N90">
    <cfRule type="expression" dxfId="2967" priority="86">
      <formula>IF(N90&lt;0, TRUE, IF(AND(N90&gt;0,AB90=""),TRUE,FALSE))</formula>
    </cfRule>
  </conditionalFormatting>
  <conditionalFormatting sqref="N91">
    <cfRule type="expression" dxfId="2966" priority="85">
      <formula>IF(N91&lt;0, TRUE, IF(AND(N91&gt;0,AB91=""),TRUE,FALSE))</formula>
    </cfRule>
  </conditionalFormatting>
  <conditionalFormatting sqref="N92">
    <cfRule type="expression" dxfId="2965" priority="84">
      <formula>IF(N92&lt;0, TRUE, IF(AND(N92&gt;0,AB92=""),TRUE,FALSE))</formula>
    </cfRule>
  </conditionalFormatting>
  <conditionalFormatting sqref="N93">
    <cfRule type="expression" dxfId="2964" priority="83">
      <formula>IF(N93&lt;0, TRUE, IF(AND(N93&gt;0,AB93=""),TRUE,FALSE))</formula>
    </cfRule>
  </conditionalFormatting>
  <conditionalFormatting sqref="N99">
    <cfRule type="expression" dxfId="2963" priority="82">
      <formula>IF(N99&lt;0, TRUE, IF(AND(N99&gt;0,AB99=""),TRUE,FALSE))</formula>
    </cfRule>
  </conditionalFormatting>
  <conditionalFormatting sqref="N100">
    <cfRule type="expression" dxfId="2962" priority="81">
      <formula>IF(N100&lt;0, TRUE, IF(AND(N100&gt;0,AB100=""),TRUE,FALSE))</formula>
    </cfRule>
  </conditionalFormatting>
  <conditionalFormatting sqref="N101">
    <cfRule type="expression" dxfId="2961" priority="80">
      <formula>IF(N101&lt;0, TRUE, IF(AND(N101&gt;0,AB101=""),TRUE,FALSE))</formula>
    </cfRule>
  </conditionalFormatting>
  <conditionalFormatting sqref="N102">
    <cfRule type="expression" dxfId="2960" priority="79">
      <formula>IF(N102&lt;0, TRUE, IF(AND(N102&gt;0,AB102=""),TRUE,FALSE))</formula>
    </cfRule>
  </conditionalFormatting>
  <conditionalFormatting sqref="N103">
    <cfRule type="expression" dxfId="2959" priority="78">
      <formula>IF(N103&lt;0, TRUE, IF(AND(N103&gt;0,AB103=""),TRUE,FALSE))</formula>
    </cfRule>
  </conditionalFormatting>
  <conditionalFormatting sqref="N104">
    <cfRule type="expression" dxfId="2958" priority="77">
      <formula>IF(N104&lt;0, TRUE, IF(AND(N104&gt;0,AB104=""),TRUE,FALSE))</formula>
    </cfRule>
  </conditionalFormatting>
  <conditionalFormatting sqref="N105">
    <cfRule type="expression" dxfId="2957" priority="76">
      <formula>IF(N105&lt;0, TRUE, IF(AND(N105&gt;0,AB105=""),TRUE,FALSE))</formula>
    </cfRule>
  </conditionalFormatting>
  <conditionalFormatting sqref="N106">
    <cfRule type="expression" dxfId="2956" priority="75">
      <formula>IF(N106&lt;0, TRUE, IF(AND(N106&gt;0,AB106=""),TRUE,FALSE))</formula>
    </cfRule>
  </conditionalFormatting>
  <conditionalFormatting sqref="N107">
    <cfRule type="expression" dxfId="2955" priority="74">
      <formula>IF(N107&lt;0, TRUE, IF(AND(N107&gt;0,AB107=""),TRUE,FALSE))</formula>
    </cfRule>
  </conditionalFormatting>
  <conditionalFormatting sqref="N108">
    <cfRule type="expression" dxfId="2954" priority="73">
      <formula>IF(N108&lt;0, TRUE, IF(AND(N108&gt;0,AB108=""),TRUE,FALSE))</formula>
    </cfRule>
  </conditionalFormatting>
  <conditionalFormatting sqref="N109">
    <cfRule type="expression" dxfId="2953" priority="72">
      <formula>IF(N109&lt;0, TRUE, IF(AND(N109&gt;0,AB109=""),TRUE,FALSE))</formula>
    </cfRule>
  </conditionalFormatting>
  <conditionalFormatting sqref="N110">
    <cfRule type="expression" dxfId="2952" priority="71">
      <formula>IF(N110&lt;0, TRUE, IF(AND(N110&gt;0,AB110=""),TRUE,FALSE))</formula>
    </cfRule>
  </conditionalFormatting>
  <conditionalFormatting sqref="N111">
    <cfRule type="expression" dxfId="2951" priority="70">
      <formula>IF(N111&lt;0, TRUE, IF(AND(N111&gt;0,AB111=""),TRUE,FALSE))</formula>
    </cfRule>
  </conditionalFormatting>
  <conditionalFormatting sqref="N112">
    <cfRule type="expression" dxfId="2950" priority="69">
      <formula>IF(N112&lt;0, TRUE, IF(AND(N112&gt;0,AB112=""),TRUE,FALSE))</formula>
    </cfRule>
  </conditionalFormatting>
  <conditionalFormatting sqref="N113">
    <cfRule type="expression" dxfId="2949" priority="67">
      <formula>IF(N113&lt;0, TRUE, IF(AND(N113&gt;0,AB113=""),TRUE,FALSE))</formula>
    </cfRule>
  </conditionalFormatting>
  <conditionalFormatting sqref="N118">
    <cfRule type="expression" dxfId="2948" priority="66">
      <formula>IF(N118&lt;0, TRUE, IF(AND(N118&gt;0,AB118=""),TRUE,FALSE))</formula>
    </cfRule>
  </conditionalFormatting>
  <conditionalFormatting sqref="N119">
    <cfRule type="expression" dxfId="2947" priority="65">
      <formula>IF(N119&lt;0, TRUE, IF(AND(N119&gt;0,AB119=""),TRUE,FALSE))</formula>
    </cfRule>
  </conditionalFormatting>
  <conditionalFormatting sqref="N120">
    <cfRule type="expression" dxfId="2946" priority="64">
      <formula>IF(N120&lt;0, TRUE, IF(AND(N120&gt;0,AB120=""),TRUE,FALSE))</formula>
    </cfRule>
  </conditionalFormatting>
  <conditionalFormatting sqref="N121">
    <cfRule type="expression" dxfId="2945" priority="63">
      <formula>IF(N121&lt;0, TRUE, IF(AND(N121&gt;0,AB121=""),TRUE,FALSE))</formula>
    </cfRule>
  </conditionalFormatting>
  <conditionalFormatting sqref="N122">
    <cfRule type="expression" dxfId="2944" priority="62">
      <formula>IF(N122&lt;0, TRUE, IF(AND(N122&gt;0,AB122=""),TRUE,FALSE))</formula>
    </cfRule>
  </conditionalFormatting>
  <conditionalFormatting sqref="N123">
    <cfRule type="expression" dxfId="2943" priority="61">
      <formula>IF(N123&lt;0, TRUE, IF(AND(N123&gt;0,AB123=""),TRUE,FALSE))</formula>
    </cfRule>
  </conditionalFormatting>
  <conditionalFormatting sqref="N124">
    <cfRule type="expression" dxfId="2942" priority="60">
      <formula>IF(N124&lt;0, TRUE, IF(AND(N124&gt;0,AB124=""),TRUE,FALSE))</formula>
    </cfRule>
  </conditionalFormatting>
  <conditionalFormatting sqref="N125">
    <cfRule type="expression" dxfId="2941" priority="59">
      <formula>IF(N125&lt;0, TRUE, IF(AND(N125&gt;0,AB125=""),TRUE,FALSE))</formula>
    </cfRule>
  </conditionalFormatting>
  <conditionalFormatting sqref="N126">
    <cfRule type="expression" dxfId="2940" priority="58">
      <formula>IF(N126&lt;0, TRUE, IF(AND(N126&gt;0,AB126=""),TRUE,FALSE))</formula>
    </cfRule>
  </conditionalFormatting>
  <conditionalFormatting sqref="N127">
    <cfRule type="expression" dxfId="2939" priority="57">
      <formula>IF(N127&lt;0, TRUE, IF(AND(N127&gt;0,AB127=""),TRUE,FALSE))</formula>
    </cfRule>
  </conditionalFormatting>
  <conditionalFormatting sqref="N128">
    <cfRule type="expression" dxfId="2938" priority="56">
      <formula>IF(N128&lt;0, TRUE, IF(AND(N128&gt;0,AB128=""),TRUE,FALSE))</formula>
    </cfRule>
  </conditionalFormatting>
  <conditionalFormatting sqref="N129">
    <cfRule type="expression" dxfId="2937" priority="55">
      <formula>IF(N129&lt;0, TRUE, IF(AND(N129&gt;0,AB129=""),TRUE,FALSE))</formula>
    </cfRule>
  </conditionalFormatting>
  <conditionalFormatting sqref="N130">
    <cfRule type="expression" dxfId="2936" priority="54">
      <formula>IF(N130&lt;0, TRUE, IF(AND(N130&gt;0,AB130=""),TRUE,FALSE))</formula>
    </cfRule>
  </conditionalFormatting>
  <conditionalFormatting sqref="N131">
    <cfRule type="expression" dxfId="2935" priority="53">
      <formula>IF(N131&lt;0, TRUE, IF(AND(N131&gt;0,AB131=""),TRUE,FALSE))</formula>
    </cfRule>
  </conditionalFormatting>
  <conditionalFormatting sqref="N132">
    <cfRule type="expression" dxfId="2934" priority="52">
      <formula>IF(N132&lt;0, TRUE, IF(AND(N132&gt;0,AB132=""),TRUE,FALSE))</formula>
    </cfRule>
  </conditionalFormatting>
  <conditionalFormatting sqref="N137">
    <cfRule type="expression" dxfId="2933" priority="41">
      <formula>IF(N137&lt;0, TRUE, IF(AND(N137&gt;0,AB137=""),TRUE,FALSE))</formula>
    </cfRule>
  </conditionalFormatting>
  <conditionalFormatting sqref="N138">
    <cfRule type="expression" dxfId="2932" priority="40">
      <formula>IF(N138&lt;0, TRUE, IF(AND(N138&gt;0,AB138=""),TRUE,FALSE))</formula>
    </cfRule>
  </conditionalFormatting>
  <conditionalFormatting sqref="N139">
    <cfRule type="expression" dxfId="2931" priority="39">
      <formula>IF(N139&lt;0, TRUE, IF(AND(N139&gt;0,AB139=""),TRUE,FALSE))</formula>
    </cfRule>
  </conditionalFormatting>
  <conditionalFormatting sqref="N140">
    <cfRule type="expression" dxfId="2930" priority="38">
      <formula>IF(N140&lt;0, TRUE, IF(AND(N140&gt;0,AB140=""),TRUE,FALSE))</formula>
    </cfRule>
  </conditionalFormatting>
  <conditionalFormatting sqref="N141">
    <cfRule type="expression" dxfId="2929" priority="37">
      <formula>IF(N141&lt;0, TRUE, IF(AND(N141&gt;0,AB141=""),TRUE,FALSE))</formula>
    </cfRule>
  </conditionalFormatting>
  <conditionalFormatting sqref="N142">
    <cfRule type="expression" dxfId="2928" priority="36">
      <formula>IF(N142&lt;0, TRUE, IF(AND(N142&gt;0,AB142=""),TRUE,FALSE))</formula>
    </cfRule>
  </conditionalFormatting>
  <conditionalFormatting sqref="N143">
    <cfRule type="expression" dxfId="2927" priority="35">
      <formula>IF(N143&lt;0, TRUE, IF(AND(N143&gt;0,AB143=""),TRUE,FALSE))</formula>
    </cfRule>
  </conditionalFormatting>
  <conditionalFormatting sqref="N144">
    <cfRule type="expression" dxfId="2926" priority="34">
      <formula>IF(N144&lt;0, TRUE, IF(AND(N144&gt;0,AB144=""),TRUE,FALSE))</formula>
    </cfRule>
  </conditionalFormatting>
  <conditionalFormatting sqref="N145">
    <cfRule type="expression" dxfId="2925" priority="33">
      <formula>IF(N145&lt;0, TRUE, IF(AND(N145&gt;0,AB145=""),TRUE,FALSE))</formula>
    </cfRule>
  </conditionalFormatting>
  <conditionalFormatting sqref="N146">
    <cfRule type="expression" dxfId="2924" priority="32">
      <formula>IF(N146&lt;0, TRUE, IF(AND(N146&gt;0,AB146=""),TRUE,FALSE))</formula>
    </cfRule>
  </conditionalFormatting>
  <conditionalFormatting sqref="N147">
    <cfRule type="expression" dxfId="2923" priority="31">
      <formula>IF(N147&lt;0, TRUE, IF(AND(N147&gt;0,AB147=""),TRUE,FALSE))</formula>
    </cfRule>
  </conditionalFormatting>
  <conditionalFormatting sqref="N148">
    <cfRule type="expression" dxfId="2922" priority="30">
      <formula>IF(N148&lt;0, TRUE, IF(AND(N148&gt;0,AB148=""),TRUE,FALSE))</formula>
    </cfRule>
  </conditionalFormatting>
  <conditionalFormatting sqref="N149">
    <cfRule type="expression" dxfId="2921" priority="29">
      <formula>IF(N149&lt;0, TRUE, IF(AND(N149&gt;0,AB149=""),TRUE,FALSE))</formula>
    </cfRule>
  </conditionalFormatting>
  <conditionalFormatting sqref="N150">
    <cfRule type="expression" dxfId="2920" priority="28">
      <formula>IF(N150&lt;0, TRUE, IF(AND(N150&gt;0,AB150=""),TRUE,FALSE))</formula>
    </cfRule>
  </conditionalFormatting>
  <conditionalFormatting sqref="N151">
    <cfRule type="expression" dxfId="2919" priority="27">
      <formula>IF(N151&lt;0, TRUE, IF(AND(N151&gt;0,AB151=""),TRUE,FALSE))</formula>
    </cfRule>
  </conditionalFormatting>
  <conditionalFormatting sqref="H45:H59">
    <cfRule type="expression" dxfId="2918" priority="25">
      <formula>IF(H45&lt;0, TRUE, IF(AND(H45&gt;0,V45=""),TRUE,FALSE))</formula>
    </cfRule>
  </conditionalFormatting>
  <conditionalFormatting sqref="J45:J59">
    <cfRule type="expression" dxfId="2917" priority="24">
      <formula>IF(J45&lt;0, TRUE, IF(AND(J45&gt;0,X45=""),TRUE,FALSE))</formula>
    </cfRule>
  </conditionalFormatting>
  <conditionalFormatting sqref="L45:L59">
    <cfRule type="expression" dxfId="2916" priority="23">
      <formula>IF(L45&lt;0, TRUE, IF(AND(L45&gt;0,Z45=""),TRUE,FALSE))</formula>
    </cfRule>
  </conditionalFormatting>
  <conditionalFormatting sqref="P45:P59">
    <cfRule type="expression" dxfId="2915" priority="22">
      <formula>IF(P45&lt;0, TRUE, IF(AND(P45&gt;0,AD45=""),TRUE,FALSE))</formula>
    </cfRule>
  </conditionalFormatting>
  <conditionalFormatting sqref="R45:R59">
    <cfRule type="expression" dxfId="2914" priority="21">
      <formula>IF(R45&lt;0, TRUE, IF(AND(R45&gt;0,AF45=""),TRUE,FALSE))</formula>
    </cfRule>
  </conditionalFormatting>
  <conditionalFormatting sqref="T45:T59">
    <cfRule type="expression" dxfId="2913" priority="20">
      <formula>IF(T45&lt;0, TRUE, IF(AND(T45&gt;0,AH45=""),TRUE,FALSE))</formula>
    </cfRule>
  </conditionalFormatting>
  <conditionalFormatting sqref="N45:N59">
    <cfRule type="expression" dxfId="2912" priority="19">
      <formula>IF(N45&lt;0, TRUE, IF(AND(N45&gt;0,AB45=""),TRUE,FALSE))</formula>
    </cfRule>
  </conditionalFormatting>
  <conditionalFormatting sqref="I116">
    <cfRule type="expression" dxfId="2911" priority="18" stopIfTrue="1">
      <formula>ISERROR(I116)</formula>
    </cfRule>
  </conditionalFormatting>
  <conditionalFormatting sqref="K116">
    <cfRule type="expression" dxfId="2910" priority="17" stopIfTrue="1">
      <formula>ISERROR(K116)</formula>
    </cfRule>
  </conditionalFormatting>
  <conditionalFormatting sqref="M116">
    <cfRule type="expression" dxfId="2909" priority="16" stopIfTrue="1">
      <formula>ISERROR(M116)</formula>
    </cfRule>
  </conditionalFormatting>
  <conditionalFormatting sqref="O116">
    <cfRule type="expression" dxfId="2908" priority="15" stopIfTrue="1">
      <formula>ISERROR(O116)</formula>
    </cfRule>
  </conditionalFormatting>
  <conditionalFormatting sqref="Q116">
    <cfRule type="expression" dxfId="2907" priority="14" stopIfTrue="1">
      <formula>ISERROR(Q116)</formula>
    </cfRule>
  </conditionalFormatting>
  <conditionalFormatting sqref="S116">
    <cfRule type="expression" dxfId="2906" priority="13" stopIfTrue="1">
      <formula>ISERROR(S116)</formula>
    </cfRule>
  </conditionalFormatting>
  <conditionalFormatting sqref="I135">
    <cfRule type="expression" dxfId="2905" priority="12" stopIfTrue="1">
      <formula>ISERROR(I135)</formula>
    </cfRule>
  </conditionalFormatting>
  <conditionalFormatting sqref="K135">
    <cfRule type="expression" dxfId="2904" priority="11" stopIfTrue="1">
      <formula>ISERROR(K135)</formula>
    </cfRule>
  </conditionalFormatting>
  <conditionalFormatting sqref="M135">
    <cfRule type="expression" dxfId="2903" priority="10" stopIfTrue="1">
      <formula>ISERROR(M135)</formula>
    </cfRule>
  </conditionalFormatting>
  <conditionalFormatting sqref="O135">
    <cfRule type="expression" dxfId="2902" priority="9" stopIfTrue="1">
      <formula>ISERROR(O135)</formula>
    </cfRule>
  </conditionalFormatting>
  <conditionalFormatting sqref="Q135">
    <cfRule type="expression" dxfId="2901" priority="8" stopIfTrue="1">
      <formula>ISERROR(Q135)</formula>
    </cfRule>
  </conditionalFormatting>
  <conditionalFormatting sqref="S135">
    <cfRule type="expression" dxfId="2900" priority="7" stopIfTrue="1">
      <formula>ISERROR(S135)</formula>
    </cfRule>
  </conditionalFormatting>
  <conditionalFormatting sqref="I154">
    <cfRule type="expression" dxfId="2899" priority="6" stopIfTrue="1">
      <formula>ISERROR(I154)</formula>
    </cfRule>
  </conditionalFormatting>
  <conditionalFormatting sqref="K154">
    <cfRule type="expression" dxfId="2898" priority="5" stopIfTrue="1">
      <formula>ISERROR(K154)</formula>
    </cfRule>
  </conditionalFormatting>
  <conditionalFormatting sqref="M154">
    <cfRule type="expression" dxfId="2897" priority="4" stopIfTrue="1">
      <formula>ISERROR(M154)</formula>
    </cfRule>
  </conditionalFormatting>
  <conditionalFormatting sqref="O154">
    <cfRule type="expression" dxfId="2896" priority="3" stopIfTrue="1">
      <formula>ISERROR(O154)</formula>
    </cfRule>
  </conditionalFormatting>
  <conditionalFormatting sqref="Q154">
    <cfRule type="expression" dxfId="2895" priority="2" stopIfTrue="1">
      <formula>ISERROR(Q154)</formula>
    </cfRule>
  </conditionalFormatting>
  <conditionalFormatting sqref="S154">
    <cfRule type="expression" dxfId="2894" priority="1" stopIfTrue="1">
      <formula>ISERROR(S154)</formula>
    </cfRule>
  </conditionalFormatting>
  <dataValidations count="7">
    <dataValidation type="whole" errorStyle="information" allowBlank="1" showErrorMessage="1" errorTitle="IMPORTANT" error="If this line item is for equipment and has been purchased with any Federal/State dollars, a CDPH 1203 form must be submitted with this invoice; be sure to update the cumulative CDPH 1204 form too. _x000a__x000a_" sqref="F12">
      <formula1>0</formula1>
      <formula2>0</formula2>
    </dataValidation>
    <dataValidation type="decimal" operator="lessThanOrEqual" allowBlank="1" showInputMessage="1" showErrorMessage="1" error="Please enter a value that is less than or equal to 100%" sqref="U45:U95">
      <formula1>1</formula1>
    </dataValidation>
    <dataValidation type="decimal" operator="lessThanOrEqual" allowBlank="1" showInputMessage="1" showErrorMessage="1" error="FTE % cannot exceed 100%. " sqref="D152 M45:M94 D114 D133 D45:D95">
      <formula1>1</formula1>
    </dataValidation>
    <dataValidation allowBlank="1" showInputMessage="1" showErrorMessage="1" prompt="Make sure to update the Fiscal Year on the 'DATA' Sheet." sqref="F2"/>
    <dataValidation type="list" allowBlank="1" showInputMessage="1" showErrorMessage="1" errorTitle="Please choose the current budget" promptTitle="Please choose the current budget" prompt="Click on the drop-down arrow and choose the budget that this invoice will be applied to.  Budget line items will be populated from the selected budget. _x000a__x000a_Hit ESC to remove this message." sqref="L2:N2">
      <formula1>"Original,BR1,BR2,BR3"</formula1>
    </dataValidation>
    <dataValidation allowBlank="1" showInputMessage="1" showErrorMessage="1" prompt="Indirect Costs are auto-calculated using the methodology chosen in cell B190.  " sqref="F156"/>
    <dataValidation type="list" allowBlank="1" showInputMessage="1" showErrorMessage="1" sqref="D27:F27">
      <formula1>Position_Title</formula1>
    </dataValidation>
  </dataValidations>
  <printOptions horizontalCentered="1"/>
  <pageMargins left="0" right="0" top="0.5" bottom="0.25" header="0" footer="0"/>
  <pageSetup scale="49" fitToHeight="3" orientation="landscape" blackAndWhite="1" r:id="rId1"/>
  <headerFooter>
    <oddHeader>&amp;L&amp;12&amp;GMaternal, Child and Adolescent Health Division&amp;C&amp;16&amp;A&amp;R</oddHeader>
    <oddFooter>&amp;L&amp;14&amp;F&amp;C&amp;14&amp;P of &amp;N&amp;R&amp;14Printed: &amp;D &amp;T</oddFooter>
  </headerFooter>
  <rowBreaks count="2" manualBreakCount="2">
    <brk id="37" max="20" man="1"/>
    <brk id="113" max="20"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2641" r:id="rId5" name="Button 1">
              <controlPr defaultSize="0" print="0" autoFill="0" autoPict="0">
                <anchor moveWithCells="1" sizeWithCells="1">
                  <from>
                    <xdr:col>0</xdr:col>
                    <xdr:colOff>38100</xdr:colOff>
                    <xdr:row>0</xdr:row>
                    <xdr:rowOff>0</xdr:rowOff>
                  </from>
                  <to>
                    <xdr:col>0</xdr:col>
                    <xdr:colOff>38100</xdr:colOff>
                    <xdr:row>0</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8">
    <tabColor theme="3" tint="0.39997558519241921"/>
    <pageSetUpPr autoPageBreaks="0"/>
  </sheetPr>
  <dimension ref="A1:BA948"/>
  <sheetViews>
    <sheetView showGridLines="0" showZeros="0" zoomScale="96" zoomScaleNormal="96" zoomScaleSheetLayoutView="70" workbookViewId="0">
      <pane ySplit="8" topLeftCell="A9" activePane="bottomLeft" state="frozen"/>
      <selection activeCell="A156" sqref="A156"/>
      <selection pane="bottomLeft" activeCell="A156" sqref="A156"/>
    </sheetView>
  </sheetViews>
  <sheetFormatPr defaultColWidth="9.140625" defaultRowHeight="15"/>
  <cols>
    <col min="1" max="1" width="9.85546875" style="37" customWidth="1"/>
    <col min="2" max="2" width="12.7109375" style="37" customWidth="1"/>
    <col min="3" max="3" width="51.5703125" style="37" customWidth="1"/>
    <col min="4" max="4" width="13.7109375" style="37" customWidth="1"/>
    <col min="5" max="5" width="20.7109375" style="160" customWidth="1"/>
    <col min="6" max="6" width="19.7109375" style="160" customWidth="1"/>
    <col min="7" max="7" width="18.7109375" style="37" customWidth="1"/>
    <col min="8" max="8" width="18.7109375" style="160" customWidth="1"/>
    <col min="9" max="9" width="18.7109375" style="37" customWidth="1"/>
    <col min="10" max="10" width="18.7109375" style="160" customWidth="1"/>
    <col min="11" max="11" width="18.7109375" style="37" customWidth="1"/>
    <col min="12" max="12" width="18.7109375" style="160" customWidth="1"/>
    <col min="13" max="13" width="18.7109375" style="37" customWidth="1"/>
    <col min="14" max="14" width="18.7109375" style="160" customWidth="1"/>
    <col min="15" max="15" width="18.7109375" style="37" hidden="1" customWidth="1"/>
    <col min="16" max="16" width="18.7109375" style="160" hidden="1" customWidth="1"/>
    <col min="17" max="17" width="18.7109375" style="37" hidden="1" customWidth="1"/>
    <col min="18" max="18" width="18.7109375" style="160" hidden="1" customWidth="1"/>
    <col min="19" max="19" width="18.7109375" style="37" hidden="1" customWidth="1"/>
    <col min="20" max="20" width="18.7109375" style="160" hidden="1" customWidth="1"/>
    <col min="21" max="21" width="2.5703125" style="205" customWidth="1"/>
    <col min="22" max="27" width="10" style="304" hidden="1" customWidth="1"/>
    <col min="28" max="33" width="9.7109375" style="304" hidden="1" customWidth="1"/>
    <col min="34" max="35" width="9.7109375" style="284" hidden="1" customWidth="1"/>
    <col min="36" max="36" width="30.7109375" style="169" hidden="1" customWidth="1"/>
    <col min="37" max="37" width="29.140625" style="169" hidden="1" customWidth="1"/>
    <col min="38" max="43" width="20.7109375" style="169" hidden="1" customWidth="1"/>
    <col min="44" max="44" width="22.7109375" style="169" hidden="1" customWidth="1"/>
    <col min="45" max="51" width="17.5703125" style="169" hidden="1" customWidth="1"/>
    <col min="52" max="52" width="9.140625" style="169" hidden="1" customWidth="1"/>
    <col min="53" max="16384" width="9.140625" style="169"/>
  </cols>
  <sheetData>
    <row r="1" spans="1:51" ht="35.25" customHeight="1" thickTop="1" thickBot="1">
      <c r="A1" s="1620" t="s">
        <v>148</v>
      </c>
      <c r="B1" s="1621"/>
      <c r="C1" s="1621"/>
      <c r="D1" s="1622"/>
      <c r="E1" s="783"/>
      <c r="F1" s="1791" t="s">
        <v>62</v>
      </c>
      <c r="G1" s="1792"/>
      <c r="H1" s="1605" t="s">
        <v>68</v>
      </c>
      <c r="I1" s="1790"/>
      <c r="J1" s="1605" t="s">
        <v>69</v>
      </c>
      <c r="K1" s="1606"/>
      <c r="L1" s="1793" t="s">
        <v>155</v>
      </c>
      <c r="M1" s="1794"/>
      <c r="N1" s="1795"/>
      <c r="O1" s="54"/>
      <c r="P1" s="211"/>
      <c r="Q1" s="54"/>
      <c r="R1" s="211"/>
      <c r="S1" s="1787"/>
      <c r="T1" s="1787"/>
      <c r="U1" s="779"/>
      <c r="V1" s="278"/>
      <c r="AA1" s="278"/>
      <c r="AB1" s="278"/>
      <c r="AC1" s="278"/>
      <c r="AD1" s="278"/>
      <c r="AE1" s="278"/>
      <c r="AF1" s="278"/>
      <c r="AG1" s="278"/>
      <c r="AH1" s="197"/>
      <c r="AI1" s="197"/>
      <c r="AJ1" s="2"/>
      <c r="AK1" s="208"/>
      <c r="AL1" s="208"/>
      <c r="AM1" s="208"/>
      <c r="AN1" s="208"/>
      <c r="AO1" s="208"/>
      <c r="AP1" s="208"/>
      <c r="AQ1" s="208"/>
      <c r="AR1" s="208"/>
      <c r="AS1" s="208"/>
      <c r="AT1" s="208"/>
      <c r="AU1" s="208"/>
      <c r="AV1" s="208"/>
      <c r="AW1" s="208"/>
      <c r="AX1" s="208"/>
      <c r="AY1" s="208"/>
    </row>
    <row r="2" spans="1:51" s="176" customFormat="1" ht="28.5" customHeight="1" thickTop="1" thickBot="1">
      <c r="A2" s="1623" t="str">
        <f>IF(C7&gt;"","SUBCONTRACT","")</f>
        <v/>
      </c>
      <c r="B2" s="1623"/>
      <c r="C2" s="1623"/>
      <c r="D2" s="1623"/>
      <c r="F2" s="1771" t="str">
        <f>'ORIGINAL BUDGET'!F2</f>
        <v>2019-2020</v>
      </c>
      <c r="G2" s="1772"/>
      <c r="H2" s="1800" t="str">
        <f>IF('ORIGINAL BUDGET'!I2="Quarterly","Q3","Month 9")</f>
        <v>Month 9</v>
      </c>
      <c r="I2" s="1801"/>
      <c r="J2" s="1799" t="str">
        <f>IF('ORIGINAL BUDGET'!I2="Quarterly","January - March","March")</f>
        <v>March</v>
      </c>
      <c r="K2" s="1772"/>
      <c r="L2" s="1796" t="s">
        <v>189</v>
      </c>
      <c r="M2" s="1797"/>
      <c r="N2" s="1798"/>
      <c r="O2" s="787"/>
      <c r="P2" s="787"/>
      <c r="Q2" s="787"/>
      <c r="R2" s="787"/>
      <c r="S2" s="1617"/>
      <c r="T2" s="1617"/>
      <c r="U2" s="780"/>
      <c r="V2" s="305"/>
      <c r="AA2" s="305"/>
      <c r="AB2" s="305"/>
      <c r="AC2" s="305"/>
      <c r="AD2" s="305"/>
      <c r="AE2" s="305"/>
      <c r="AF2" s="305"/>
      <c r="AG2" s="305"/>
      <c r="AH2" s="305"/>
      <c r="AI2" s="305"/>
      <c r="AJ2" s="2"/>
    </row>
    <row r="3" spans="1:51" ht="25.15" customHeight="1" thickTop="1" thickBot="1">
      <c r="A3" s="1430" t="str">
        <f>TemplateVersion</f>
        <v>Rev. 10/11/18</v>
      </c>
      <c r="B3" s="837"/>
      <c r="C3" s="207"/>
      <c r="D3" s="207"/>
      <c r="E3" s="207"/>
      <c r="F3" s="207"/>
      <c r="G3" s="207"/>
      <c r="H3" s="207"/>
      <c r="I3" s="207"/>
      <c r="J3" s="207"/>
      <c r="K3" s="207"/>
      <c r="L3" s="207"/>
      <c r="M3" s="207"/>
      <c r="N3" s="207"/>
      <c r="O3" s="781"/>
      <c r="P3" s="781"/>
      <c r="Q3" s="781"/>
      <c r="R3" s="781"/>
      <c r="S3" s="781"/>
      <c r="T3" s="781"/>
      <c r="U3" s="207"/>
      <c r="V3" s="197"/>
      <c r="W3" s="197"/>
      <c r="X3" s="197"/>
      <c r="Y3" s="197"/>
      <c r="Z3" s="197"/>
      <c r="AA3" s="197"/>
      <c r="AB3" s="197"/>
      <c r="AC3" s="197"/>
      <c r="AD3" s="197"/>
      <c r="AE3" s="197"/>
      <c r="AF3" s="197"/>
      <c r="AG3" s="197"/>
      <c r="AH3" s="197"/>
      <c r="AI3" s="197"/>
      <c r="AJ3" s="182"/>
    </row>
    <row r="4" spans="1:51" ht="45" customHeight="1" thickTop="1" thickBot="1">
      <c r="A4" s="527" t="s">
        <v>119</v>
      </c>
      <c r="B4" s="528"/>
      <c r="C4" s="1788" t="str">
        <f>'ORIGINAL BUDGET'!C4</f>
        <v>RPPC</v>
      </c>
      <c r="D4" s="1789"/>
      <c r="E4" s="1789"/>
      <c r="F4" s="1789"/>
      <c r="G4" s="1529" t="s">
        <v>150</v>
      </c>
      <c r="H4" s="1530"/>
      <c r="I4" s="1529" t="s">
        <v>150</v>
      </c>
      <c r="J4" s="1530"/>
      <c r="K4" s="1529" t="s">
        <v>150</v>
      </c>
      <c r="L4" s="1530"/>
      <c r="M4" s="1632" t="s">
        <v>150</v>
      </c>
      <c r="N4" s="1633"/>
      <c r="O4" s="1632" t="s">
        <v>150</v>
      </c>
      <c r="P4" s="1633"/>
      <c r="Q4" s="1632" t="s">
        <v>150</v>
      </c>
      <c r="R4" s="1633"/>
      <c r="S4" s="1632" t="s">
        <v>150</v>
      </c>
      <c r="T4" s="1633"/>
      <c r="U4" s="642"/>
      <c r="V4" s="306"/>
      <c r="W4" s="306"/>
      <c r="X4" s="306"/>
      <c r="Y4" s="306"/>
      <c r="Z4" s="306"/>
      <c r="AA4" s="306"/>
      <c r="AB4" s="307"/>
      <c r="AC4" s="307"/>
      <c r="AD4" s="307"/>
      <c r="AE4" s="307"/>
      <c r="AF4" s="307"/>
      <c r="AG4" s="307"/>
      <c r="AH4" s="29"/>
      <c r="AI4" s="29"/>
      <c r="AJ4" s="21"/>
    </row>
    <row r="5" spans="1:51" ht="45" customHeight="1" thickBot="1">
      <c r="A5" s="1751" t="s">
        <v>120</v>
      </c>
      <c r="B5" s="1752"/>
      <c r="C5" s="1748">
        <f>'ORIGINAL BUDGET'!C5</f>
        <v>0</v>
      </c>
      <c r="D5" s="1749"/>
      <c r="E5" s="1749"/>
      <c r="F5" s="1750"/>
      <c r="G5" s="1552" t="str">
        <f>IF(G30="","",CONCATENATE(G30,", ",TEXT(H31,"?????")))</f>
        <v>RPPC, 53110</v>
      </c>
      <c r="H5" s="1553"/>
      <c r="I5" s="1552" t="str">
        <f>IF(I30="","",CONCATENATE(I30,", ",TEXT(J31,"?????")))</f>
        <v>RPPC , 53129</v>
      </c>
      <c r="J5" s="1553"/>
      <c r="K5" s="1552" t="str">
        <f>IF(K30="","",CONCATENATE(K30,", ",TEXT(L31,"?????")))</f>
        <v/>
      </c>
      <c r="L5" s="1553"/>
      <c r="M5" s="1552" t="str">
        <f>IF(M30="","",CONCATENATE(M30,", ",TEXT(N31,"?????")))</f>
        <v/>
      </c>
      <c r="N5" s="1553"/>
      <c r="O5" s="1552" t="str">
        <f>IF(O30="","",CONCATENATE(O30,", ",TEXT(P31,"?????")))</f>
        <v/>
      </c>
      <c r="P5" s="1553"/>
      <c r="Q5" s="1552" t="str">
        <f>IF(Q30="","",CONCATENATE(Q30,", ",TEXT(R31,"?????")))</f>
        <v/>
      </c>
      <c r="R5" s="1553"/>
      <c r="S5" s="1552" t="str">
        <f>IF(S30="","",CONCATENATE(S30,", ",TEXT(T31,"?????")))</f>
        <v/>
      </c>
      <c r="T5" s="1553"/>
      <c r="U5" s="642"/>
      <c r="V5" s="306"/>
      <c r="W5" s="306"/>
      <c r="X5" s="306"/>
      <c r="Y5" s="306"/>
      <c r="Z5" s="306"/>
      <c r="AA5" s="306"/>
      <c r="AB5" s="307"/>
      <c r="AC5" s="307"/>
      <c r="AD5" s="307"/>
      <c r="AE5" s="307"/>
      <c r="AF5" s="307"/>
      <c r="AG5" s="307"/>
      <c r="AH5" s="29"/>
      <c r="AI5" s="29"/>
      <c r="AJ5" s="21"/>
    </row>
    <row r="6" spans="1:51" ht="45" customHeight="1" thickBot="1">
      <c r="A6" s="529" t="s">
        <v>121</v>
      </c>
      <c r="B6" s="530"/>
      <c r="C6" s="1742">
        <f>'ORIGINAL BUDGET'!C6</f>
        <v>0</v>
      </c>
      <c r="D6" s="1743"/>
      <c r="E6" s="1744"/>
      <c r="F6" s="544" t="s">
        <v>0</v>
      </c>
      <c r="G6" s="571" t="s">
        <v>1</v>
      </c>
      <c r="H6" s="572" t="s">
        <v>2</v>
      </c>
      <c r="I6" s="622" t="s">
        <v>18</v>
      </c>
      <c r="J6" s="623" t="s">
        <v>3</v>
      </c>
      <c r="K6" s="620" t="s">
        <v>19</v>
      </c>
      <c r="L6" s="626" t="s">
        <v>4</v>
      </c>
      <c r="M6" s="632" t="s">
        <v>5</v>
      </c>
      <c r="N6" s="633" t="s">
        <v>6</v>
      </c>
      <c r="O6" s="637" t="s">
        <v>20</v>
      </c>
      <c r="P6" s="638" t="s">
        <v>7</v>
      </c>
      <c r="Q6" s="640" t="s">
        <v>8</v>
      </c>
      <c r="R6" s="641" t="s">
        <v>9</v>
      </c>
      <c r="S6" s="571" t="s">
        <v>21</v>
      </c>
      <c r="T6" s="641" t="s">
        <v>10</v>
      </c>
      <c r="U6" s="643"/>
      <c r="V6" s="308"/>
      <c r="W6" s="308"/>
      <c r="X6" s="308"/>
      <c r="Y6" s="308"/>
      <c r="Z6" s="308"/>
      <c r="AA6" s="308"/>
      <c r="AB6" s="309"/>
      <c r="AC6" s="309"/>
      <c r="AD6" s="309"/>
      <c r="AE6" s="309"/>
      <c r="AF6" s="309"/>
      <c r="AG6" s="309"/>
      <c r="AH6" s="310"/>
      <c r="AI6" s="310"/>
      <c r="AJ6" s="21"/>
      <c r="AK6" s="1815" t="s">
        <v>196</v>
      </c>
      <c r="AL6" s="1813" t="str">
        <f>G5</f>
        <v>RPPC, 53110</v>
      </c>
      <c r="AM6" s="393"/>
      <c r="AN6" s="1813" t="str">
        <f>I5</f>
        <v>RPPC , 53129</v>
      </c>
      <c r="AO6" s="396"/>
      <c r="AP6" s="1813" t="str">
        <f>K5</f>
        <v/>
      </c>
      <c r="AQ6" s="393"/>
      <c r="AR6" s="1813" t="str">
        <f>M5</f>
        <v/>
      </c>
      <c r="AS6" s="393"/>
      <c r="AT6" s="1813" t="str">
        <f>O5</f>
        <v/>
      </c>
      <c r="AU6" s="393"/>
      <c r="AV6" s="1813" t="str">
        <f>Q5</f>
        <v/>
      </c>
      <c r="AW6" s="396"/>
      <c r="AX6" s="1813" t="str">
        <f>S5</f>
        <v/>
      </c>
      <c r="AY6" s="335"/>
    </row>
    <row r="7" spans="1:51" ht="45" customHeight="1" thickBot="1">
      <c r="A7" s="531" t="s">
        <v>122</v>
      </c>
      <c r="B7" s="532"/>
      <c r="C7" s="1745">
        <f>'ORIGINAL BUDGET'!C7</f>
        <v>0</v>
      </c>
      <c r="D7" s="1746"/>
      <c r="E7" s="1747"/>
      <c r="F7" s="545" t="s">
        <v>64</v>
      </c>
      <c r="G7" s="573" t="s">
        <v>13</v>
      </c>
      <c r="H7" s="574" t="s">
        <v>94</v>
      </c>
      <c r="I7" s="573" t="s">
        <v>13</v>
      </c>
      <c r="J7" s="574" t="s">
        <v>94</v>
      </c>
      <c r="K7" s="627" t="s">
        <v>13</v>
      </c>
      <c r="L7" s="574" t="s">
        <v>94</v>
      </c>
      <c r="M7" s="634" t="s">
        <v>13</v>
      </c>
      <c r="N7" s="574" t="s">
        <v>94</v>
      </c>
      <c r="O7" s="627" t="s">
        <v>13</v>
      </c>
      <c r="P7" s="574" t="s">
        <v>94</v>
      </c>
      <c r="Q7" s="573" t="s">
        <v>13</v>
      </c>
      <c r="R7" s="574" t="s">
        <v>94</v>
      </c>
      <c r="S7" s="573" t="s">
        <v>13</v>
      </c>
      <c r="T7" s="574" t="s">
        <v>94</v>
      </c>
      <c r="U7" s="1753"/>
      <c r="V7" s="311"/>
      <c r="W7" s="311"/>
      <c r="X7" s="311"/>
      <c r="Y7" s="311"/>
      <c r="Z7" s="311"/>
      <c r="AA7" s="311"/>
      <c r="AB7" s="312"/>
      <c r="AC7" s="312"/>
      <c r="AD7" s="312"/>
      <c r="AE7" s="312"/>
      <c r="AF7" s="312"/>
      <c r="AG7" s="312"/>
      <c r="AH7" s="1754"/>
      <c r="AI7" s="1754"/>
      <c r="AJ7" s="184"/>
      <c r="AK7" s="1816"/>
      <c r="AL7" s="1813"/>
      <c r="AM7" s="394"/>
      <c r="AN7" s="1813"/>
      <c r="AO7" s="397"/>
      <c r="AP7" s="1813"/>
      <c r="AQ7" s="394"/>
      <c r="AR7" s="1813"/>
      <c r="AS7" s="394"/>
      <c r="AT7" s="1813"/>
      <c r="AU7" s="394"/>
      <c r="AV7" s="1813"/>
      <c r="AW7" s="397"/>
      <c r="AX7" s="1813"/>
      <c r="AY7" s="335"/>
    </row>
    <row r="8" spans="1:51" ht="27.95" hidden="1" customHeight="1" thickTop="1" thickBot="1">
      <c r="A8" s="451"/>
      <c r="B8" s="462"/>
      <c r="C8" s="452"/>
      <c r="D8" s="452"/>
      <c r="E8" s="452"/>
      <c r="F8" s="461" t="s">
        <v>144</v>
      </c>
      <c r="G8" s="575"/>
      <c r="H8" s="576"/>
      <c r="I8" s="575"/>
      <c r="J8" s="576"/>
      <c r="K8" s="625"/>
      <c r="L8" s="576"/>
      <c r="M8" s="631"/>
      <c r="N8" s="576"/>
      <c r="O8" s="625"/>
      <c r="P8" s="576"/>
      <c r="Q8" s="575"/>
      <c r="R8" s="576"/>
      <c r="S8" s="575"/>
      <c r="T8" s="576"/>
      <c r="U8" s="1753"/>
      <c r="V8" s="311"/>
      <c r="W8" s="311"/>
      <c r="X8" s="311"/>
      <c r="Y8" s="311"/>
      <c r="Z8" s="311"/>
      <c r="AA8" s="311"/>
      <c r="AB8" s="312"/>
      <c r="AC8" s="312"/>
      <c r="AD8" s="312"/>
      <c r="AE8" s="312"/>
      <c r="AF8" s="312"/>
      <c r="AG8" s="312"/>
      <c r="AH8" s="1754"/>
      <c r="AI8" s="1754"/>
      <c r="AJ8" s="184"/>
      <c r="AK8" s="1816"/>
      <c r="AL8" s="1814"/>
      <c r="AM8" s="394"/>
      <c r="AN8" s="1814"/>
      <c r="AO8" s="397"/>
      <c r="AP8" s="1814"/>
      <c r="AQ8" s="394"/>
      <c r="AR8" s="1814"/>
      <c r="AS8" s="394"/>
      <c r="AT8" s="1814"/>
      <c r="AU8" s="394"/>
      <c r="AV8" s="1814"/>
      <c r="AW8" s="397"/>
      <c r="AX8" s="1814"/>
      <c r="AY8" s="335"/>
    </row>
    <row r="9" spans="1:51" ht="27.95" customHeight="1" thickTop="1" thickBot="1">
      <c r="A9" s="453"/>
      <c r="B9" s="146"/>
      <c r="C9" s="450"/>
      <c r="D9" s="450"/>
      <c r="E9" s="450"/>
      <c r="F9" s="1238"/>
      <c r="G9" s="1239"/>
      <c r="H9" s="1240"/>
      <c r="I9" s="1239"/>
      <c r="J9" s="458"/>
      <c r="K9" s="459"/>
      <c r="L9" s="458"/>
      <c r="M9" s="458"/>
      <c r="N9" s="458"/>
      <c r="O9" s="459"/>
      <c r="P9" s="458"/>
      <c r="Q9" s="457"/>
      <c r="R9" s="458"/>
      <c r="S9" s="457"/>
      <c r="T9" s="458"/>
      <c r="U9" s="1753"/>
      <c r="V9" s="311"/>
      <c r="W9" s="311"/>
      <c r="X9" s="311"/>
      <c r="Y9" s="311"/>
      <c r="Z9" s="311"/>
      <c r="AA9" s="311"/>
      <c r="AB9" s="312"/>
      <c r="AC9" s="312"/>
      <c r="AD9" s="312"/>
      <c r="AE9" s="312"/>
      <c r="AF9" s="312"/>
      <c r="AG9" s="312"/>
      <c r="AH9" s="1754"/>
      <c r="AI9" s="1754"/>
      <c r="AJ9" s="184"/>
      <c r="AK9" s="1816"/>
      <c r="AL9" s="1814"/>
      <c r="AM9" s="394"/>
      <c r="AN9" s="1814"/>
      <c r="AO9" s="397"/>
      <c r="AP9" s="1814"/>
      <c r="AQ9" s="394"/>
      <c r="AR9" s="1814"/>
      <c r="AS9" s="394"/>
      <c r="AT9" s="1814"/>
      <c r="AU9" s="394"/>
      <c r="AV9" s="1814"/>
      <c r="AW9" s="397"/>
      <c r="AX9" s="1814"/>
      <c r="AY9" s="335"/>
    </row>
    <row r="10" spans="1:51" ht="26.25" customHeight="1" thickTop="1" thickBot="1">
      <c r="A10" s="1611" t="s">
        <v>57</v>
      </c>
      <c r="B10" s="1612"/>
      <c r="C10" s="1612"/>
      <c r="D10" s="1612"/>
      <c r="E10" s="1613"/>
      <c r="F10" s="541"/>
      <c r="G10" s="577"/>
      <c r="H10" s="578"/>
      <c r="I10" s="554"/>
      <c r="J10" s="578"/>
      <c r="K10" s="650"/>
      <c r="L10" s="578"/>
      <c r="M10" s="659"/>
      <c r="N10" s="578"/>
      <c r="O10" s="650"/>
      <c r="P10" s="578"/>
      <c r="Q10" s="554"/>
      <c r="R10" s="578"/>
      <c r="S10" s="554"/>
      <c r="T10" s="578"/>
      <c r="U10" s="1822"/>
      <c r="V10" s="313"/>
      <c r="W10" s="313"/>
      <c r="X10" s="313"/>
      <c r="Y10" s="313"/>
      <c r="Z10" s="313"/>
      <c r="AA10" s="313"/>
      <c r="AB10" s="312"/>
      <c r="AC10" s="312"/>
      <c r="AD10" s="312"/>
      <c r="AE10" s="312"/>
      <c r="AF10" s="312"/>
      <c r="AG10" s="312"/>
      <c r="AH10" s="1755"/>
      <c r="AI10" s="1755"/>
      <c r="AJ10" s="21"/>
      <c r="AK10" s="1817"/>
      <c r="AL10" s="1813"/>
      <c r="AM10" s="395"/>
      <c r="AN10" s="1813"/>
      <c r="AO10" s="395"/>
      <c r="AP10" s="1813"/>
      <c r="AQ10" s="395"/>
      <c r="AR10" s="1813"/>
      <c r="AS10" s="395"/>
      <c r="AT10" s="1813"/>
      <c r="AU10" s="395"/>
      <c r="AV10" s="1813"/>
      <c r="AW10" s="398"/>
      <c r="AX10" s="1813"/>
      <c r="AY10" s="335"/>
    </row>
    <row r="11" spans="1:51" ht="30" customHeight="1" thickTop="1">
      <c r="A11" s="1575" t="str">
        <f>'ORIGINAL BUDGET'!A11</f>
        <v>PERSONNEL</v>
      </c>
      <c r="B11" s="1785"/>
      <c r="C11" s="1785"/>
      <c r="D11" s="1785"/>
      <c r="E11" s="1786"/>
      <c r="F11" s="542">
        <f>F41</f>
        <v>0</v>
      </c>
      <c r="G11" s="564" t="str">
        <f t="shared" ref="G11:G16" si="0">IF(F11=0,"",H11/F11)</f>
        <v/>
      </c>
      <c r="H11" s="565">
        <f>H41</f>
        <v>0</v>
      </c>
      <c r="I11" s="478" t="str">
        <f t="shared" ref="I11:I16" si="1">IF(F11=0,"",J11/F11)</f>
        <v/>
      </c>
      <c r="J11" s="654">
        <f>J41</f>
        <v>0</v>
      </c>
      <c r="K11" s="482" t="str">
        <f>IF(F11=0,"",L11/F11)</f>
        <v/>
      </c>
      <c r="L11" s="565">
        <f>L41</f>
        <v>0</v>
      </c>
      <c r="M11" s="482" t="str">
        <f>IF(F11=0,"",N11/F11)</f>
        <v/>
      </c>
      <c r="N11" s="565">
        <f>N41</f>
        <v>0</v>
      </c>
      <c r="O11" s="482" t="str">
        <f>IF(F11=0,"",P11/F11)</f>
        <v/>
      </c>
      <c r="P11" s="565">
        <f>P41</f>
        <v>0</v>
      </c>
      <c r="Q11" s="482" t="str">
        <f>IF(F11=0,"",R11/F11)</f>
        <v/>
      </c>
      <c r="R11" s="565">
        <f>R41</f>
        <v>0</v>
      </c>
      <c r="S11" s="482" t="str">
        <f>IF(F11=0,"",T11/F11)</f>
        <v/>
      </c>
      <c r="T11" s="671">
        <f>T41</f>
        <v>0</v>
      </c>
      <c r="U11" s="667">
        <f t="shared" ref="U11:U15" si="2">IF(G11&lt;0, "ERROR", G11+I11+K11+M11+O11+Q11+S11)</f>
        <v>0</v>
      </c>
      <c r="V11" s="314"/>
      <c r="W11" s="314"/>
      <c r="X11" s="314"/>
      <c r="Y11" s="314"/>
      <c r="Z11" s="314"/>
      <c r="AA11" s="314"/>
      <c r="AB11" s="307"/>
      <c r="AC11" s="307"/>
      <c r="AD11" s="307"/>
      <c r="AE11" s="307"/>
      <c r="AF11" s="307"/>
      <c r="AG11" s="307"/>
      <c r="AH11" s="286"/>
      <c r="AI11" s="29"/>
      <c r="AJ11" s="21"/>
      <c r="AK11" s="210" t="str">
        <f t="shared" ref="AK11:AK15" si="3">A11</f>
        <v>PERSONNEL</v>
      </c>
      <c r="AL11" s="836" t="str">
        <f>IF('Month 8'!H$40&lt;0,H$40-'Month 8'!H$40,IF(H$40&lt;0,H$40,""))</f>
        <v/>
      </c>
      <c r="AM11" s="836" t="str">
        <f>IF('Month 8'!I$40&lt;0,I$40-'Month 8'!I$40,IF(I$40&lt;0,I$40,""))</f>
        <v/>
      </c>
      <c r="AN11" s="836" t="str">
        <f>IF('Month 8'!J$40&lt;0,J$40-'Month 8'!J$40,IF(J$40&lt;0,J$40,""))</f>
        <v/>
      </c>
      <c r="AO11" s="836" t="str">
        <f>IF('Month 8'!K$40&lt;0,K$40-'Month 8'!K$40,IF(K$40&lt;0,K$40,""))</f>
        <v/>
      </c>
      <c r="AP11" s="836" t="str">
        <f>IF('Month 8'!L$40&lt;0,L$40-'Month 8'!L$40,IF(L$40&lt;0,L$40,""))</f>
        <v/>
      </c>
      <c r="AQ11" s="836" t="str">
        <f>IF('Month 8'!M$40&lt;0,M$40-'Month 8'!M$40,IF(M$40&lt;0,M$40,""))</f>
        <v/>
      </c>
      <c r="AR11" s="836" t="str">
        <f>IF('Month 8'!N$40&lt;0,N$40-'Month 8'!N$40,IF(N$40&lt;0,N$40,""))</f>
        <v/>
      </c>
      <c r="AS11" s="836" t="str">
        <f>IF('Month 8'!O$40&lt;0,O$40-'Month 8'!O$40,IF(O$40&lt;0,O$40,""))</f>
        <v/>
      </c>
      <c r="AT11" s="836" t="str">
        <f>IF('Month 8'!P$40&lt;0,P$40-'Month 8'!P$40,IF(P$40&lt;0,P$40,""))</f>
        <v/>
      </c>
      <c r="AU11" s="836" t="str">
        <f>IF('Month 8'!Q$40&lt;0,Q$40-'Month 8'!Q$40,IF(Q$40&lt;0,Q$40,""))</f>
        <v/>
      </c>
      <c r="AV11" s="836" t="str">
        <f>IF('Month 8'!R$40&lt;0,R$40-'Month 8'!R$40,IF(R$40&lt;0,R$40,""))</f>
        <v/>
      </c>
      <c r="AW11" s="836" t="str">
        <f>IF('Month 8'!S$40&lt;0,S$40-'Month 8'!S$40,IF(S$40&lt;0,S$40,""))</f>
        <v/>
      </c>
      <c r="AX11" s="836" t="str">
        <f>IF('Month 8'!T$40&lt;0,T$40-'Month 8'!T$40,IF(T$40&lt;0,T$40,""))</f>
        <v/>
      </c>
      <c r="AY11" s="197"/>
    </row>
    <row r="12" spans="1:51" ht="30" customHeight="1">
      <c r="A12" s="1805" t="str">
        <f>'ORIGINAL BUDGET'!A12</f>
        <v>OPERATING EXPENSES</v>
      </c>
      <c r="B12" s="1806"/>
      <c r="C12" s="1806"/>
      <c r="D12" s="1806"/>
      <c r="E12" s="1807"/>
      <c r="F12" s="547">
        <f>F98</f>
        <v>0</v>
      </c>
      <c r="G12" s="579" t="str">
        <f t="shared" si="0"/>
        <v/>
      </c>
      <c r="H12" s="580">
        <f>H98</f>
        <v>0</v>
      </c>
      <c r="I12" s="552" t="str">
        <f t="shared" si="1"/>
        <v/>
      </c>
      <c r="J12" s="580">
        <f>J98</f>
        <v>0</v>
      </c>
      <c r="K12" s="651" t="str">
        <f>IF(F12=0,"",L12/F12)</f>
        <v/>
      </c>
      <c r="L12" s="580">
        <f>L98</f>
        <v>0</v>
      </c>
      <c r="M12" s="551" t="str">
        <f>IF(F12=0,"",N12/F12)</f>
        <v/>
      </c>
      <c r="N12" s="784">
        <f>N98</f>
        <v>0</v>
      </c>
      <c r="O12" s="651" t="str">
        <f>IF(F12=0,"",P12/F12)</f>
        <v/>
      </c>
      <c r="P12" s="580">
        <f>P98</f>
        <v>0</v>
      </c>
      <c r="Q12" s="551" t="str">
        <f>IF(F12=0,"",R12/F12)</f>
        <v/>
      </c>
      <c r="R12" s="567">
        <f>R98</f>
        <v>0</v>
      </c>
      <c r="S12" s="551" t="str">
        <f>IF(F12=0,"",T12/F12)</f>
        <v/>
      </c>
      <c r="T12" s="673">
        <f>T98</f>
        <v>0</v>
      </c>
      <c r="U12" s="667">
        <f t="shared" si="2"/>
        <v>0</v>
      </c>
      <c r="V12" s="314"/>
      <c r="W12" s="314"/>
      <c r="X12" s="314"/>
      <c r="Y12" s="314"/>
      <c r="Z12" s="314"/>
      <c r="AA12" s="314"/>
      <c r="AB12" s="307"/>
      <c r="AC12" s="307"/>
      <c r="AD12" s="307"/>
      <c r="AE12" s="307"/>
      <c r="AF12" s="307"/>
      <c r="AG12" s="307"/>
      <c r="AH12" s="286"/>
      <c r="AI12" s="29"/>
      <c r="AJ12" s="471"/>
      <c r="AK12" s="210" t="str">
        <f t="shared" si="3"/>
        <v>OPERATING EXPENSES</v>
      </c>
      <c r="AL12" s="836" t="str">
        <f>IF('Month 8'!H$97&lt;0,H$97-'Month 8'!H$97,IF(H$97&lt;0,H$97,""))</f>
        <v/>
      </c>
      <c r="AM12" s="836" t="str">
        <f>IF('Month 8'!I$97&lt;0,I$97-'Month 8'!I$97,IF(I$97&lt;0,I$97,""))</f>
        <v/>
      </c>
      <c r="AN12" s="836" t="str">
        <f>IF('Month 8'!J$97&lt;0,J$97-'Month 8'!J$97,IF(J$97&lt;0,J$97,""))</f>
        <v/>
      </c>
      <c r="AO12" s="836" t="str">
        <f>IF('Month 8'!K$97&lt;0,K$97-'Month 8'!K$97,IF(K$97&lt;0,K$97,""))</f>
        <v/>
      </c>
      <c r="AP12" s="836" t="str">
        <f>IF('Month 8'!L$97&lt;0,L$97-'Month 8'!L$97,IF(L$97&lt;0,L$97,""))</f>
        <v/>
      </c>
      <c r="AQ12" s="836" t="str">
        <f>IF('Month 8'!M$97&lt;0,M$97-'Month 8'!M$97,IF(M$97&lt;0,M$97,""))</f>
        <v/>
      </c>
      <c r="AR12" s="836" t="str">
        <f>IF('Month 8'!N$97&lt;0,N$97-'Month 8'!N$97,IF(N$97&lt;0,N$97,""))</f>
        <v/>
      </c>
      <c r="AS12" s="836" t="str">
        <f>IF('Month 8'!O$97&lt;0,O$97-'Month 8'!O$97,IF(O$97&lt;0,O$97,""))</f>
        <v/>
      </c>
      <c r="AT12" s="836" t="str">
        <f>IF('Month 8'!P$97&lt;0,P$97-'Month 8'!P$97,IF(P$97&lt;0,P$97,""))</f>
        <v/>
      </c>
      <c r="AU12" s="836" t="str">
        <f>IF('Month 8'!Q$97&lt;0,Q$97-'Month 8'!Q$97,IF(Q$97&lt;0,Q$97,""))</f>
        <v/>
      </c>
      <c r="AV12" s="836" t="str">
        <f>IF('Month 8'!R$97&lt;0,R$97-'Month 8'!R$97,IF(R$97&lt;0,R$97,""))</f>
        <v/>
      </c>
      <c r="AW12" s="836" t="str">
        <f>IF('Month 8'!S$97&lt;0,S$97-'Month 8'!S$97,IF(S$97&lt;0,S$97,""))</f>
        <v/>
      </c>
      <c r="AX12" s="836" t="str">
        <f>IF('Month 8'!T$97&lt;0,T$97-'Month 8'!T$97,IF(T$97&lt;0,T$97,""))</f>
        <v/>
      </c>
      <c r="AY12" s="336"/>
    </row>
    <row r="13" spans="1:51" ht="30" customHeight="1">
      <c r="A13" s="1802" t="str">
        <f>'ORIGINAL BUDGET'!A13</f>
        <v>CAPITAL EXPENDITURES</v>
      </c>
      <c r="B13" s="1803"/>
      <c r="C13" s="1803"/>
      <c r="D13" s="1803"/>
      <c r="E13" s="1804"/>
      <c r="F13" s="543">
        <f>F117</f>
        <v>0</v>
      </c>
      <c r="G13" s="566" t="str">
        <f t="shared" si="0"/>
        <v/>
      </c>
      <c r="H13" s="567">
        <f>H117</f>
        <v>0</v>
      </c>
      <c r="I13" s="479" t="str">
        <f t="shared" si="1"/>
        <v/>
      </c>
      <c r="J13" s="569">
        <f>J117</f>
        <v>0</v>
      </c>
      <c r="K13" s="1062" t="str">
        <f>IF(F13=0,"",L13/F13)</f>
        <v/>
      </c>
      <c r="L13" s="569">
        <f>L117</f>
        <v>0</v>
      </c>
      <c r="M13" s="660" t="str">
        <f>IF(F13=0,"",N13/F13)</f>
        <v/>
      </c>
      <c r="N13" s="569">
        <f>N117</f>
        <v>0</v>
      </c>
      <c r="O13" s="555" t="str">
        <f>IF(F13=0,"",P13/F13)</f>
        <v/>
      </c>
      <c r="P13" s="567">
        <f>P117</f>
        <v>0</v>
      </c>
      <c r="Q13" s="551" t="str">
        <f>IF(F13=0,"",R13/F13)</f>
        <v/>
      </c>
      <c r="R13" s="669">
        <f>R117</f>
        <v>0</v>
      </c>
      <c r="S13" s="551" t="str">
        <f>IF(F13=0,"",T13/F13)</f>
        <v/>
      </c>
      <c r="T13" s="672">
        <f>T117</f>
        <v>0</v>
      </c>
      <c r="U13" s="667">
        <f t="shared" si="2"/>
        <v>0</v>
      </c>
      <c r="V13" s="314"/>
      <c r="W13" s="314"/>
      <c r="X13" s="314"/>
      <c r="Y13" s="314"/>
      <c r="Z13" s="314"/>
      <c r="AA13" s="314"/>
      <c r="AB13" s="307"/>
      <c r="AC13" s="307"/>
      <c r="AD13" s="307"/>
      <c r="AE13" s="307"/>
      <c r="AF13" s="307"/>
      <c r="AG13" s="307"/>
      <c r="AH13" s="286"/>
      <c r="AI13" s="29"/>
      <c r="AJ13" s="471"/>
      <c r="AK13" s="210" t="str">
        <f t="shared" si="3"/>
        <v>CAPITAL EXPENDITURES</v>
      </c>
      <c r="AL13" s="836" t="str">
        <f>IF('Month 8'!H$116&lt;0,H$116-'Month 8'!H$116,IF(H$116&lt;0,H$116,""))</f>
        <v/>
      </c>
      <c r="AM13" s="836" t="str">
        <f>IF('Month 8'!I$116&lt;0,I$116-'Month 8'!I$116,IF(I$116&lt;0,I$116,""))</f>
        <v/>
      </c>
      <c r="AN13" s="836" t="str">
        <f>IF('Month 8'!J$116&lt;0,J$116-'Month 8'!J$116,IF(J$116&lt;0,J$116,""))</f>
        <v/>
      </c>
      <c r="AO13" s="836" t="str">
        <f>IF('Month 8'!K$116&lt;0,K$116-'Month 8'!K$116,IF(K$116&lt;0,K$116,""))</f>
        <v/>
      </c>
      <c r="AP13" s="836" t="str">
        <f>IF('Month 8'!L$116&lt;0,L$116-'Month 8'!L$116,IF(L$116&lt;0,L$116,""))</f>
        <v/>
      </c>
      <c r="AQ13" s="836" t="str">
        <f>IF('Month 8'!M$116&lt;0,M$116-'Month 8'!M$116,IF(M$116&lt;0,M$116,""))</f>
        <v/>
      </c>
      <c r="AR13" s="836" t="str">
        <f>IF('Month 8'!N$116&lt;0,N$116-'Month 8'!N$116,IF(N$116&lt;0,N$116,""))</f>
        <v/>
      </c>
      <c r="AS13" s="836" t="str">
        <f>IF('Month 8'!O$116&lt;0,O$116-'Month 8'!O$116,IF(O$116&lt;0,O$116,""))</f>
        <v/>
      </c>
      <c r="AT13" s="836" t="str">
        <f>IF('Month 8'!P$116&lt;0,P$116-'Month 8'!P$116,IF(P$116&lt;0,P$116,""))</f>
        <v/>
      </c>
      <c r="AU13" s="836" t="str">
        <f>IF('Month 8'!Q$116&lt;0,Q$116-'Month 8'!Q$116,IF(Q$116&lt;0,Q$116,""))</f>
        <v/>
      </c>
      <c r="AV13" s="836" t="str">
        <f>IF('Month 8'!R$116&lt;0,R$116-'Month 8'!R$116,IF(R$116&lt;0,R$116,""))</f>
        <v/>
      </c>
      <c r="AW13" s="836" t="str">
        <f>IF('Month 8'!S$116&lt;0,S$116-'Month 8'!S$116,IF(S$116&lt;0,S$116,""))</f>
        <v/>
      </c>
      <c r="AX13" s="836" t="str">
        <f>IF('Month 8'!T$116&lt;0,T$116-'Month 8'!T$116,IF(T$116&lt;0,T$116,""))</f>
        <v/>
      </c>
      <c r="AY13" s="336"/>
    </row>
    <row r="14" spans="1:51" ht="30" customHeight="1">
      <c r="A14" s="1782" t="str">
        <f>'ORIGINAL BUDGET'!A14</f>
        <v>OTHER COSTS</v>
      </c>
      <c r="B14" s="1783"/>
      <c r="C14" s="1783"/>
      <c r="D14" s="1783"/>
      <c r="E14" s="1784"/>
      <c r="F14" s="546">
        <f>F136</f>
        <v>0</v>
      </c>
      <c r="G14" s="566" t="str">
        <f t="shared" si="0"/>
        <v/>
      </c>
      <c r="H14" s="567">
        <f>H136</f>
        <v>0</v>
      </c>
      <c r="I14" s="552" t="str">
        <f t="shared" si="1"/>
        <v/>
      </c>
      <c r="J14" s="567">
        <f>J136</f>
        <v>0</v>
      </c>
      <c r="K14" s="553" t="str">
        <f t="shared" ref="K14:K15" si="4">IF(F14=0,"",L14/F14)</f>
        <v/>
      </c>
      <c r="L14" s="567">
        <f>L136</f>
        <v>0</v>
      </c>
      <c r="M14" s="652" t="str">
        <f t="shared" ref="M14:M15" si="5">IF(F14=0,"",N14/F14)</f>
        <v/>
      </c>
      <c r="N14" s="567">
        <f>N136</f>
        <v>0</v>
      </c>
      <c r="O14" s="553" t="str">
        <f t="shared" ref="O14:O15" si="6">IF(F14=0,"",P14/F14)</f>
        <v/>
      </c>
      <c r="P14" s="567">
        <f>P136</f>
        <v>0</v>
      </c>
      <c r="Q14" s="552" t="str">
        <f t="shared" ref="Q14" si="7">IF(F14=0,"",R14/F14)</f>
        <v/>
      </c>
      <c r="R14" s="567">
        <f>R136</f>
        <v>0</v>
      </c>
      <c r="S14" s="551" t="str">
        <f t="shared" ref="S14:S15" si="8">IF(F14=0,"",T14/F14)</f>
        <v/>
      </c>
      <c r="T14" s="673">
        <f>T136</f>
        <v>0</v>
      </c>
      <c r="U14" s="667">
        <f t="shared" si="2"/>
        <v>0</v>
      </c>
      <c r="V14" s="314"/>
      <c r="W14" s="314"/>
      <c r="X14" s="314"/>
      <c r="Y14" s="314"/>
      <c r="Z14" s="314"/>
      <c r="AA14" s="314"/>
      <c r="AB14" s="307"/>
      <c r="AC14" s="307"/>
      <c r="AD14" s="307"/>
      <c r="AE14" s="307"/>
      <c r="AF14" s="307"/>
      <c r="AG14" s="307"/>
      <c r="AH14" s="286"/>
      <c r="AI14" s="29"/>
      <c r="AJ14" s="471"/>
      <c r="AK14" s="151" t="str">
        <f t="shared" si="3"/>
        <v>OTHER COSTS</v>
      </c>
      <c r="AL14" s="836" t="str">
        <f>IF('Month 8'!H$135&lt;0,H$135-'Month 8'!H$135,IF(H$135&lt;0,H$135,""))</f>
        <v/>
      </c>
      <c r="AM14" s="836" t="str">
        <f>IF('Month 8'!I$135&lt;0,I$135-'Month 8'!I$135,IF(I$135&lt;0,I$135,""))</f>
        <v/>
      </c>
      <c r="AN14" s="836" t="str">
        <f>IF('Month 8'!J$135&lt;0,J$135-'Month 8'!J$135,IF(J$135&lt;0,J$135,""))</f>
        <v/>
      </c>
      <c r="AO14" s="836" t="str">
        <f>IF('Month 8'!K$135&lt;0,K$135-'Month 8'!K$135,IF(K$135&lt;0,K$135,""))</f>
        <v/>
      </c>
      <c r="AP14" s="836" t="str">
        <f>IF('Month 8'!L$135&lt;0,L$135-'Month 8'!L$135,IF(L$135&lt;0,L$135,""))</f>
        <v/>
      </c>
      <c r="AQ14" s="836" t="str">
        <f>IF('Month 8'!M$135&lt;0,M$135-'Month 8'!M$135,IF(M$135&lt;0,M$135,""))</f>
        <v/>
      </c>
      <c r="AR14" s="836" t="str">
        <f>IF('Month 8'!N$135&lt;0,N$135-'Month 8'!N$135,IF(N$135&lt;0,N$135,""))</f>
        <v/>
      </c>
      <c r="AS14" s="836" t="str">
        <f>IF('Month 8'!O$135&lt;0,O$135-'Month 8'!O$135,IF(O$135&lt;0,O$135,""))</f>
        <v/>
      </c>
      <c r="AT14" s="836" t="str">
        <f>IF('Month 8'!P$135&lt;0,P$135-'Month 8'!P$135,IF(P$135&lt;0,P$135,""))</f>
        <v/>
      </c>
      <c r="AU14" s="836" t="str">
        <f>IF('Month 8'!Q$135&lt;0,Q$135-'Month 8'!Q$135,IF(Q$135&lt;0,Q$135,""))</f>
        <v/>
      </c>
      <c r="AV14" s="836" t="str">
        <f>IF('Month 8'!R$135&lt;0,R$135-'Month 8'!R$135,IF(R$135&lt;0,R$135,""))</f>
        <v/>
      </c>
      <c r="AW14" s="836" t="str">
        <f>IF('Month 8'!S$135&lt;0,S$135-'Month 8'!S$135,IF(S$135&lt;0,S$135,""))</f>
        <v/>
      </c>
      <c r="AX14" s="836" t="str">
        <f>IF('Month 8'!T$135&lt;0,T$135-'Month 8'!T$135,IF(T$135&lt;0,T$135,""))</f>
        <v/>
      </c>
      <c r="AY14" s="336"/>
    </row>
    <row r="15" spans="1:51" ht="30" customHeight="1" thickBot="1">
      <c r="A15" s="1779" t="str">
        <f>'ORIGINAL BUDGET'!A15</f>
        <v>INDIRECT COSTS</v>
      </c>
      <c r="B15" s="1780"/>
      <c r="C15" s="1780"/>
      <c r="D15" s="1780"/>
      <c r="E15" s="1781"/>
      <c r="F15" s="548">
        <f>F155</f>
        <v>0</v>
      </c>
      <c r="G15" s="581" t="str">
        <f t="shared" si="0"/>
        <v/>
      </c>
      <c r="H15" s="582">
        <f>H155</f>
        <v>0</v>
      </c>
      <c r="I15" s="556" t="str">
        <f t="shared" si="1"/>
        <v/>
      </c>
      <c r="J15" s="655">
        <f>J155</f>
        <v>0</v>
      </c>
      <c r="K15" s="653" t="str">
        <f t="shared" si="4"/>
        <v/>
      </c>
      <c r="L15" s="655">
        <f>L155</f>
        <v>0</v>
      </c>
      <c r="M15" s="653" t="str">
        <f t="shared" si="5"/>
        <v/>
      </c>
      <c r="N15" s="655">
        <f>N155</f>
        <v>0</v>
      </c>
      <c r="O15" s="662" t="str">
        <f t="shared" si="6"/>
        <v/>
      </c>
      <c r="P15" s="582">
        <f>P155</f>
        <v>0</v>
      </c>
      <c r="Q15" s="664" t="str">
        <f>IF(F15=0,"",T15/F15)</f>
        <v/>
      </c>
      <c r="R15" s="670">
        <f>R155</f>
        <v>0</v>
      </c>
      <c r="S15" s="666" t="str">
        <f t="shared" si="8"/>
        <v/>
      </c>
      <c r="T15" s="674">
        <f>T155</f>
        <v>0</v>
      </c>
      <c r="U15" s="667">
        <f t="shared" si="2"/>
        <v>0</v>
      </c>
      <c r="V15" s="314"/>
      <c r="W15" s="314"/>
      <c r="X15" s="314"/>
      <c r="Y15" s="314"/>
      <c r="Z15" s="314"/>
      <c r="AA15" s="314"/>
      <c r="AB15" s="307"/>
      <c r="AC15" s="307"/>
      <c r="AD15" s="307"/>
      <c r="AE15" s="307"/>
      <c r="AF15" s="307"/>
      <c r="AG15" s="307"/>
      <c r="AH15" s="286"/>
      <c r="AI15" s="29"/>
      <c r="AJ15" s="471"/>
      <c r="AK15" s="152" t="str">
        <f t="shared" si="3"/>
        <v>INDIRECT COSTS</v>
      </c>
      <c r="AL15" s="836" t="str">
        <f>IF('Month 8'!H$154&lt;0,H$154-'Month 8'!H$154,IF(H$154&lt;0,H$154,""))</f>
        <v/>
      </c>
      <c r="AM15" s="836" t="str">
        <f>IF('Month 8'!I$154&lt;0,I$154-'Month 8'!I$154,IF(I$154&lt;0,I$154,""))</f>
        <v/>
      </c>
      <c r="AN15" s="836" t="str">
        <f>IF('Month 8'!J$154&lt;0,J$154-'Month 8'!J$154,IF(J$154&lt;0,J$154,""))</f>
        <v/>
      </c>
      <c r="AO15" s="836" t="str">
        <f>IF('Month 8'!K$154&lt;0,K$154-'Month 8'!K$154,IF(K$154&lt;0,K$154,""))</f>
        <v/>
      </c>
      <c r="AP15" s="836" t="str">
        <f>IF('Month 8'!L$154&lt;0,L$154-'Month 8'!L$154,IF(L$154&lt;0,L$154,""))</f>
        <v/>
      </c>
      <c r="AQ15" s="836" t="str">
        <f>IF('Month 8'!M$154&lt;0,M$154-'Month 8'!M$154,IF(M$154&lt;0,M$154,""))</f>
        <v/>
      </c>
      <c r="AR15" s="836" t="str">
        <f>IF('Month 8'!N$154&lt;0,N$154-'Month 8'!N$154,IF(N$154&lt;0,N$154,""))</f>
        <v/>
      </c>
      <c r="AS15" s="836" t="str">
        <f>IF('Month 8'!O$154&lt;0,O$154-'Month 8'!O$154,IF(O$154&lt;0,O$154,""))</f>
        <v/>
      </c>
      <c r="AT15" s="836" t="str">
        <f>IF('Month 8'!P$154&lt;0,P$154-'Month 8'!P$154,IF(P$154&lt;0,P$154,""))</f>
        <v/>
      </c>
      <c r="AU15" s="836" t="str">
        <f>IF('Month 8'!Q$154&lt;0,Q$154-'Month 8'!Q$154,IF(Q$154&lt;0,Q$154,""))</f>
        <v/>
      </c>
      <c r="AV15" s="836" t="str">
        <f>IF('Month 8'!R$154&lt;0,R$154-'Month 8'!R$154,IF(R$154&lt;0,R$154,""))</f>
        <v/>
      </c>
      <c r="AW15" s="836" t="str">
        <f>IF('Month 8'!S$154&lt;0,S$154-'Month 8'!S$154,IF(S$154&lt;0,S$154,""))</f>
        <v/>
      </c>
      <c r="AX15" s="836" t="str">
        <f>IF('Month 8'!T$154&lt;0,T$154-'Month 8'!T$154,IF(T$154&lt;0,T$154,""))</f>
        <v/>
      </c>
      <c r="AY15" s="336"/>
    </row>
    <row r="16" spans="1:51" ht="42" customHeight="1" thickTop="1" thickBot="1">
      <c r="A16" s="777"/>
      <c r="B16" s="125"/>
      <c r="C16" s="89"/>
      <c r="D16" s="126"/>
      <c r="E16" s="392" t="s">
        <v>73</v>
      </c>
      <c r="F16" s="549">
        <f>SUM(F11:F15)</f>
        <v>0</v>
      </c>
      <c r="G16" s="583" t="str">
        <f t="shared" si="0"/>
        <v/>
      </c>
      <c r="H16" s="584">
        <f>SUM(H11:H15)</f>
        <v>0</v>
      </c>
      <c r="I16" s="483" t="str">
        <f t="shared" si="1"/>
        <v/>
      </c>
      <c r="J16" s="584">
        <f>SUM(J11:J15)</f>
        <v>0</v>
      </c>
      <c r="K16" s="483" t="str">
        <f>IF(F16=0,"",L16/F16)</f>
        <v/>
      </c>
      <c r="L16" s="584">
        <f>SUM(L11:L15)</f>
        <v>0</v>
      </c>
      <c r="M16" s="661" t="str">
        <f>IF(F16=0,"",N16/F16)</f>
        <v/>
      </c>
      <c r="N16" s="584">
        <f>SUM(N11:N15)</f>
        <v>0</v>
      </c>
      <c r="O16" s="483" t="str">
        <f>IF(F16=0,"",P16/F16)</f>
        <v/>
      </c>
      <c r="P16" s="584">
        <f>SUM(P11:P15)</f>
        <v>0</v>
      </c>
      <c r="Q16" s="665" t="str">
        <f>IF(F16=0,"",R16/F16)</f>
        <v/>
      </c>
      <c r="R16" s="584">
        <f>SUM(R11:R15)</f>
        <v>0</v>
      </c>
      <c r="S16" s="483" t="str">
        <f>IF(F16=0,"",T16/F16)</f>
        <v/>
      </c>
      <c r="T16" s="584">
        <f>SUM(T11:T15)</f>
        <v>0</v>
      </c>
      <c r="U16" s="667">
        <f>G16+I16+K16+M16+O16+Q16+S16</f>
        <v>0</v>
      </c>
      <c r="V16" s="314"/>
      <c r="W16" s="314"/>
      <c r="X16" s="314"/>
      <c r="Y16" s="314"/>
      <c r="Z16" s="314"/>
      <c r="AA16" s="314"/>
      <c r="AB16" s="307"/>
      <c r="AC16" s="307"/>
      <c r="AD16" s="307"/>
      <c r="AE16" s="307"/>
      <c r="AF16" s="307"/>
      <c r="AG16" s="307"/>
      <c r="AH16" s="286"/>
      <c r="AI16" s="29"/>
      <c r="AJ16" s="471"/>
      <c r="AK16" s="152"/>
      <c r="AL16" s="442"/>
      <c r="AM16" s="442"/>
      <c r="AN16" s="442"/>
      <c r="AO16" s="442"/>
      <c r="AP16" s="442"/>
      <c r="AQ16" s="442"/>
      <c r="AR16" s="442"/>
      <c r="AS16" s="442"/>
      <c r="AT16" s="442"/>
      <c r="AU16" s="442"/>
      <c r="AV16" s="442"/>
      <c r="AW16" s="442"/>
      <c r="AX16" s="442"/>
      <c r="AY16" s="336"/>
    </row>
    <row r="17" spans="1:53" ht="21" customHeight="1" thickTop="1" thickBot="1">
      <c r="A17" s="88"/>
      <c r="B17" s="84"/>
      <c r="C17" s="84"/>
      <c r="D17" s="88"/>
      <c r="E17" s="87"/>
      <c r="F17" s="61"/>
      <c r="G17" s="769"/>
      <c r="H17" s="770"/>
      <c r="I17" s="678"/>
      <c r="J17" s="771"/>
      <c r="K17" s="765"/>
      <c r="L17" s="771"/>
      <c r="M17" s="766"/>
      <c r="N17" s="771"/>
      <c r="O17" s="767"/>
      <c r="P17" s="772"/>
      <c r="Q17" s="768"/>
      <c r="R17" s="773"/>
      <c r="S17" s="767"/>
      <c r="T17" s="774"/>
      <c r="U17" s="668"/>
      <c r="V17" s="306"/>
      <c r="W17" s="306"/>
      <c r="X17" s="306"/>
      <c r="Y17" s="306"/>
      <c r="Z17" s="306"/>
      <c r="AA17" s="306"/>
      <c r="AB17" s="307"/>
      <c r="AC17" s="307"/>
      <c r="AD17" s="307"/>
      <c r="AE17" s="307"/>
      <c r="AF17" s="307"/>
      <c r="AG17" s="307"/>
      <c r="AH17" s="286"/>
      <c r="AI17" s="29"/>
      <c r="AJ17" s="471"/>
      <c r="AK17" s="152"/>
      <c r="AL17" s="442"/>
      <c r="AM17" s="442"/>
      <c r="AN17" s="442"/>
      <c r="AO17" s="442"/>
      <c r="AP17" s="442"/>
      <c r="AQ17" s="442"/>
      <c r="AR17" s="442"/>
      <c r="AS17" s="442"/>
      <c r="AT17" s="442"/>
      <c r="AU17" s="442"/>
      <c r="AV17" s="442"/>
      <c r="AW17" s="442"/>
      <c r="AX17" s="442"/>
      <c r="AY17" s="336"/>
    </row>
    <row r="18" spans="1:53" s="1149" customFormat="1" ht="49.5" customHeight="1" thickTop="1" thickBot="1">
      <c r="A18" s="1163"/>
      <c r="E18" s="1164"/>
      <c r="F18" s="1823">
        <f>F37-AY18</f>
        <v>0</v>
      </c>
      <c r="G18" s="1824"/>
      <c r="H18" s="1825"/>
      <c r="I18" s="1759" t="str">
        <f>IF(AY18&gt;0.001,"W/Cuts","")</f>
        <v/>
      </c>
      <c r="J18" s="1761" t="s">
        <v>191</v>
      </c>
      <c r="K18" s="1762"/>
      <c r="L18" s="1762"/>
      <c r="M18" s="1762"/>
      <c r="N18" s="1763"/>
      <c r="O18" s="1165"/>
      <c r="P18" s="1166"/>
      <c r="Q18" s="1166"/>
      <c r="R18" s="1166"/>
      <c r="S18" s="1166"/>
      <c r="T18" s="1166"/>
      <c r="U18" s="1166"/>
      <c r="V18" s="1167"/>
      <c r="W18" s="1167"/>
      <c r="X18" s="1167"/>
      <c r="Y18" s="1167"/>
      <c r="Z18" s="1167"/>
      <c r="AA18" s="1167"/>
      <c r="AB18" s="1168"/>
      <c r="AC18" s="1168"/>
      <c r="AD18" s="1168"/>
      <c r="AE18" s="1168"/>
      <c r="AF18" s="1168"/>
      <c r="AG18" s="1168"/>
      <c r="AH18" s="1169"/>
      <c r="AI18" s="1144"/>
      <c r="AJ18" s="1170"/>
      <c r="AK18" s="1171" t="s">
        <v>73</v>
      </c>
      <c r="AL18" s="1172">
        <f t="shared" ref="AL18:AX18" si="9">SUM(AL11:AL17)</f>
        <v>0</v>
      </c>
      <c r="AM18" s="1172">
        <f t="shared" si="9"/>
        <v>0</v>
      </c>
      <c r="AN18" s="1172">
        <f t="shared" si="9"/>
        <v>0</v>
      </c>
      <c r="AO18" s="1172">
        <f t="shared" si="9"/>
        <v>0</v>
      </c>
      <c r="AP18" s="1172">
        <f t="shared" si="9"/>
        <v>0</v>
      </c>
      <c r="AQ18" s="1172">
        <f t="shared" si="9"/>
        <v>0</v>
      </c>
      <c r="AR18" s="1172">
        <f t="shared" si="9"/>
        <v>0</v>
      </c>
      <c r="AS18" s="1172">
        <f t="shared" si="9"/>
        <v>0</v>
      </c>
      <c r="AT18" s="1172">
        <f t="shared" si="9"/>
        <v>0</v>
      </c>
      <c r="AU18" s="1172">
        <f t="shared" si="9"/>
        <v>0</v>
      </c>
      <c r="AV18" s="1172">
        <f t="shared" si="9"/>
        <v>0</v>
      </c>
      <c r="AW18" s="1172">
        <f t="shared" si="9"/>
        <v>0</v>
      </c>
      <c r="AX18" s="1172">
        <f t="shared" si="9"/>
        <v>0</v>
      </c>
      <c r="AY18" s="1173">
        <f>ABS(AL18+AN18+AP18+AR18+AT18+AV18+AX18)</f>
        <v>0</v>
      </c>
    </row>
    <row r="19" spans="1:53" s="921" customFormat="1" ht="49.5" customHeight="1" thickTop="1" thickBot="1">
      <c r="A19" s="914"/>
      <c r="B19" s="915"/>
      <c r="C19" s="915"/>
      <c r="D19" s="915"/>
      <c r="E19" s="916"/>
      <c r="F19" s="1826"/>
      <c r="G19" s="1827"/>
      <c r="H19" s="1827"/>
      <c r="I19" s="1760"/>
      <c r="J19" s="1761" t="s">
        <v>197</v>
      </c>
      <c r="K19" s="1762"/>
      <c r="L19" s="1762"/>
      <c r="M19" s="1762"/>
      <c r="N19" s="1763"/>
      <c r="O19" s="922"/>
      <c r="P19" s="917"/>
      <c r="Q19" s="917"/>
      <c r="R19" s="917"/>
      <c r="S19" s="917"/>
      <c r="T19" s="917"/>
      <c r="U19" s="775"/>
      <c r="V19" s="315"/>
      <c r="W19" s="315"/>
      <c r="X19" s="315"/>
      <c r="Y19" s="315"/>
      <c r="Z19" s="315"/>
      <c r="AA19" s="315"/>
      <c r="AB19" s="918"/>
      <c r="AC19" s="918"/>
      <c r="AD19" s="918"/>
      <c r="AE19" s="918"/>
      <c r="AF19" s="918"/>
      <c r="AG19" s="918"/>
      <c r="AH19" s="919"/>
      <c r="AI19" s="919"/>
      <c r="AJ19" s="920"/>
      <c r="AK19" s="920"/>
      <c r="AL19" s="920"/>
      <c r="AM19" s="920"/>
      <c r="AN19" s="920"/>
      <c r="AO19" s="920"/>
      <c r="AP19" s="920"/>
      <c r="AQ19" s="920"/>
      <c r="AR19" s="920"/>
      <c r="AS19" s="920"/>
      <c r="AT19" s="920"/>
      <c r="AU19" s="920"/>
      <c r="AV19" s="920"/>
      <c r="AW19" s="920"/>
      <c r="AX19" s="920"/>
      <c r="AY19" s="920"/>
    </row>
    <row r="20" spans="1:53" ht="16.5" thickTop="1">
      <c r="A20" s="212"/>
      <c r="B20" s="212"/>
      <c r="C20" s="212"/>
      <c r="D20" s="213"/>
      <c r="E20" s="39"/>
      <c r="F20" s="15"/>
      <c r="G20" s="5"/>
      <c r="H20" s="15"/>
      <c r="I20" s="418"/>
      <c r="J20" s="484"/>
      <c r="K20" s="418"/>
      <c r="L20" s="484"/>
      <c r="M20" s="418"/>
      <c r="N20" s="484"/>
      <c r="O20" s="418"/>
      <c r="P20" s="484"/>
      <c r="Q20" s="418"/>
      <c r="R20" s="35"/>
      <c r="S20" s="7"/>
      <c r="T20" s="776"/>
      <c r="U20" s="668"/>
      <c r="V20" s="306"/>
      <c r="W20" s="306"/>
      <c r="X20" s="306"/>
      <c r="Y20" s="306"/>
      <c r="Z20" s="306"/>
      <c r="AA20" s="306"/>
      <c r="AB20" s="307"/>
      <c r="AC20" s="307"/>
      <c r="AD20" s="307"/>
      <c r="AE20" s="307"/>
      <c r="AF20" s="307"/>
      <c r="AG20" s="307"/>
      <c r="AH20" s="29"/>
      <c r="AI20" s="29"/>
      <c r="AJ20" s="471"/>
      <c r="AK20" s="471"/>
      <c r="AL20" s="471"/>
      <c r="AM20" s="471"/>
      <c r="AN20" s="471"/>
      <c r="AO20" s="471"/>
      <c r="AP20" s="471"/>
      <c r="AQ20" s="471"/>
      <c r="AR20" s="471"/>
      <c r="AS20" s="471"/>
      <c r="AT20" s="471"/>
      <c r="AU20" s="471"/>
      <c r="AV20" s="471"/>
      <c r="AW20" s="471"/>
      <c r="AX20" s="471"/>
      <c r="AY20" s="471"/>
    </row>
    <row r="21" spans="1:53" ht="34.5" thickBot="1">
      <c r="A21" s="778"/>
      <c r="B21" s="81"/>
      <c r="C21" s="81"/>
      <c r="D21" s="82"/>
      <c r="E21" s="83"/>
      <c r="F21" s="343"/>
      <c r="G21" s="339"/>
      <c r="H21" s="340"/>
      <c r="I21" s="418"/>
      <c r="J21" s="484"/>
      <c r="K21" s="418"/>
      <c r="L21" s="484"/>
      <c r="M21" s="418"/>
      <c r="N21" s="484"/>
      <c r="O21" s="418"/>
      <c r="P21" s="484"/>
      <c r="Q21" s="418"/>
      <c r="R21" s="341"/>
      <c r="S21" s="6"/>
      <c r="T21" s="62"/>
      <c r="U21" s="668"/>
      <c r="V21" s="306"/>
      <c r="W21" s="306"/>
      <c r="X21" s="306"/>
      <c r="Y21" s="306"/>
      <c r="Z21" s="306"/>
      <c r="AA21" s="306"/>
      <c r="AB21" s="307"/>
      <c r="AC21" s="307"/>
      <c r="AD21" s="307"/>
      <c r="AE21" s="307"/>
      <c r="AF21" s="307"/>
      <c r="AG21" s="307"/>
      <c r="AH21" s="29"/>
      <c r="AI21" s="29"/>
      <c r="AJ21" s="471"/>
      <c r="AK21" s="471"/>
      <c r="AL21" s="471"/>
      <c r="AM21" s="471"/>
      <c r="AN21" s="471"/>
      <c r="AO21" s="471"/>
      <c r="AP21" s="471"/>
      <c r="AQ21" s="471"/>
      <c r="AR21" s="471"/>
      <c r="AS21" s="471"/>
      <c r="AT21" s="471"/>
      <c r="AU21" s="471"/>
      <c r="AV21" s="471"/>
      <c r="AW21" s="471"/>
      <c r="AX21" s="471"/>
      <c r="AY21" s="471"/>
    </row>
    <row r="22" spans="1:53" ht="15.75" customHeight="1" thickTop="1">
      <c r="A22" s="1764" t="s">
        <v>226</v>
      </c>
      <c r="B22" s="1765"/>
      <c r="C22" s="1765"/>
      <c r="D22" s="1765"/>
      <c r="E22" s="1765"/>
      <c r="F22" s="1765"/>
      <c r="G22" s="1765"/>
      <c r="H22" s="1765"/>
      <c r="I22" s="1765"/>
      <c r="J22" s="1765"/>
      <c r="K22" s="1765"/>
      <c r="L22" s="1765"/>
      <c r="M22" s="1765"/>
      <c r="N22" s="1765"/>
      <c r="O22" s="1765"/>
      <c r="P22" s="1765"/>
      <c r="Q22" s="1765"/>
      <c r="R22" s="1765"/>
      <c r="S22" s="1765"/>
      <c r="T22" s="1766"/>
      <c r="U22" s="1122"/>
      <c r="V22" s="29"/>
      <c r="W22" s="29"/>
      <c r="X22" s="29"/>
      <c r="Y22" s="10"/>
      <c r="Z22" s="10"/>
      <c r="AA22" s="10"/>
      <c r="AB22" s="10"/>
      <c r="AC22" s="169"/>
      <c r="AD22" s="10"/>
      <c r="AE22" s="11"/>
      <c r="AF22" s="11"/>
      <c r="AG22" s="55"/>
      <c r="AH22" s="11"/>
      <c r="AI22" s="11"/>
      <c r="AJ22" s="11"/>
      <c r="AK22" s="11"/>
      <c r="AS22" s="10"/>
      <c r="AT22" s="10"/>
      <c r="AY22" s="1104"/>
    </row>
    <row r="23" spans="1:53" ht="15" customHeight="1">
      <c r="A23" s="1767"/>
      <c r="B23" s="1768"/>
      <c r="C23" s="1768"/>
      <c r="D23" s="1768"/>
      <c r="E23" s="1768"/>
      <c r="F23" s="1768"/>
      <c r="G23" s="1768"/>
      <c r="H23" s="1768"/>
      <c r="I23" s="1768"/>
      <c r="J23" s="1768"/>
      <c r="K23" s="1768"/>
      <c r="L23" s="1768"/>
      <c r="M23" s="1768"/>
      <c r="N23" s="1768"/>
      <c r="O23" s="1768"/>
      <c r="P23" s="1768"/>
      <c r="Q23" s="1768"/>
      <c r="R23" s="1768"/>
      <c r="S23" s="1768"/>
      <c r="T23" s="1769"/>
      <c r="U23" s="1122"/>
      <c r="V23" s="29"/>
      <c r="W23" s="29"/>
      <c r="X23" s="29"/>
      <c r="Y23" s="10"/>
      <c r="Z23" s="10"/>
      <c r="AA23" s="10"/>
      <c r="AB23" s="10"/>
      <c r="AC23" s="169"/>
      <c r="AD23" s="10"/>
      <c r="AE23" s="11"/>
      <c r="AF23" s="11"/>
      <c r="AG23" s="55"/>
      <c r="AH23" s="11"/>
      <c r="AI23" s="11"/>
      <c r="AJ23" s="11"/>
      <c r="AK23" s="11"/>
      <c r="AS23" s="10"/>
      <c r="AT23" s="10"/>
      <c r="AY23" s="1104"/>
    </row>
    <row r="24" spans="1:53" s="1131" customFormat="1" ht="30">
      <c r="A24" s="1123"/>
      <c r="B24" s="1124"/>
      <c r="C24" s="1124"/>
      <c r="D24" s="1124"/>
      <c r="E24" s="1124"/>
      <c r="F24" s="1124"/>
      <c r="G24" s="1124"/>
      <c r="H24" s="1124"/>
      <c r="I24" s="1124"/>
      <c r="J24" s="1125"/>
      <c r="K24" s="1126"/>
      <c r="L24" s="1124"/>
      <c r="M24" s="1124"/>
      <c r="N24" s="1124"/>
      <c r="O24" s="1124"/>
      <c r="P24" s="1124"/>
      <c r="Q24" s="1124"/>
      <c r="R24" s="1124"/>
      <c r="S24" s="1124"/>
      <c r="T24" s="1127"/>
      <c r="U24" s="1128"/>
      <c r="V24" s="1129"/>
      <c r="W24" s="1129"/>
      <c r="X24" s="1129"/>
      <c r="Y24" s="1130"/>
      <c r="Z24" s="1130"/>
      <c r="AA24" s="1130"/>
      <c r="AB24" s="1130"/>
      <c r="AD24" s="1130"/>
      <c r="AE24" s="1132"/>
      <c r="AF24" s="1132"/>
      <c r="AG24" s="1133"/>
      <c r="AH24" s="1132"/>
      <c r="AI24" s="1132"/>
      <c r="AJ24" s="1132"/>
      <c r="AK24" s="1132"/>
      <c r="AS24" s="1130"/>
      <c r="AT24" s="1130"/>
      <c r="AY24" s="1104"/>
      <c r="AZ24" s="169"/>
      <c r="BA24" s="169"/>
    </row>
    <row r="25" spans="1:53" s="1131" customFormat="1" ht="30.75" thickBot="1">
      <c r="A25" s="1123"/>
      <c r="B25" s="1124"/>
      <c r="C25" s="1121" t="s">
        <v>203</v>
      </c>
      <c r="D25" s="1134"/>
      <c r="E25" s="1135"/>
      <c r="F25" s="1135"/>
      <c r="G25" s="1136"/>
      <c r="H25" s="1125"/>
      <c r="I25" s="1125"/>
      <c r="K25" s="1126"/>
      <c r="L25" s="1124"/>
      <c r="M25" s="1124"/>
      <c r="N25" s="1124"/>
      <c r="O25" s="1124"/>
      <c r="P25" s="1124"/>
      <c r="Q25" s="1124"/>
      <c r="R25" s="1124"/>
      <c r="S25" s="1124"/>
      <c r="T25" s="1127"/>
      <c r="U25" s="1128"/>
      <c r="V25" s="1129"/>
      <c r="W25" s="1129"/>
      <c r="X25" s="1129"/>
      <c r="Y25" s="1130"/>
      <c r="Z25" s="1130"/>
      <c r="AA25" s="1130"/>
      <c r="AB25" s="1130"/>
      <c r="AD25" s="1130"/>
      <c r="AE25" s="1132"/>
      <c r="AF25" s="1132"/>
      <c r="AG25" s="1133"/>
      <c r="AH25" s="1132"/>
      <c r="AI25" s="1132"/>
      <c r="AJ25" s="1132"/>
      <c r="AK25" s="1132"/>
      <c r="AS25" s="1130"/>
      <c r="AT25" s="1130"/>
      <c r="AY25" s="1104"/>
      <c r="AZ25" s="169"/>
      <c r="BA25" s="169"/>
    </row>
    <row r="26" spans="1:53" ht="23.25">
      <c r="A26" s="820"/>
      <c r="B26" s="817"/>
      <c r="C26" s="1121" t="s">
        <v>204</v>
      </c>
      <c r="D26" s="1770" t="s">
        <v>205</v>
      </c>
      <c r="E26" s="1770"/>
      <c r="F26" s="1770"/>
      <c r="G26" s="821"/>
      <c r="H26" s="1604" t="s">
        <v>173</v>
      </c>
      <c r="I26" s="1604"/>
      <c r="J26" s="169"/>
      <c r="K26" s="465"/>
      <c r="L26" s="823"/>
      <c r="M26" s="824"/>
      <c r="N26" s="823"/>
      <c r="O26" s="824"/>
      <c r="P26" s="823"/>
      <c r="Q26" s="824"/>
      <c r="R26" s="822"/>
      <c r="S26" s="825"/>
      <c r="T26" s="826"/>
      <c r="U26" s="924"/>
      <c r="V26" s="293"/>
      <c r="W26" s="293"/>
      <c r="X26" s="293"/>
      <c r="Y26" s="20"/>
      <c r="Z26" s="20"/>
      <c r="AA26" s="20"/>
      <c r="AB26" s="10"/>
      <c r="AC26" s="169"/>
      <c r="AD26" s="10"/>
      <c r="AE26" s="11"/>
      <c r="AF26" s="11"/>
      <c r="AG26" s="55"/>
      <c r="AH26" s="11"/>
      <c r="AI26" s="11"/>
      <c r="AJ26" s="11"/>
      <c r="AK26" s="11"/>
      <c r="AS26" s="10"/>
      <c r="AT26" s="10"/>
      <c r="AY26" s="1104"/>
    </row>
    <row r="27" spans="1:53" ht="23.25">
      <c r="A27" s="816"/>
      <c r="B27" s="817"/>
      <c r="C27" s="817"/>
      <c r="D27" s="1595" t="s">
        <v>206</v>
      </c>
      <c r="E27" s="1595"/>
      <c r="F27" s="1595"/>
      <c r="G27" s="817"/>
      <c r="H27" s="817"/>
      <c r="I27" s="817"/>
      <c r="J27" s="464"/>
      <c r="K27" s="818"/>
      <c r="L27" s="817"/>
      <c r="M27" s="817"/>
      <c r="N27" s="817"/>
      <c r="O27" s="817"/>
      <c r="P27" s="817"/>
      <c r="Q27" s="817"/>
      <c r="R27" s="817"/>
      <c r="S27" s="817"/>
      <c r="T27" s="819"/>
      <c r="U27" s="924"/>
      <c r="V27" s="293"/>
      <c r="W27" s="293"/>
      <c r="X27" s="293"/>
      <c r="Y27" s="20"/>
      <c r="Z27" s="20"/>
      <c r="AA27" s="20"/>
      <c r="AB27" s="10"/>
      <c r="AC27" s="169"/>
      <c r="AD27" s="10"/>
      <c r="AE27" s="11"/>
      <c r="AF27" s="11"/>
      <c r="AG27" s="55"/>
      <c r="AH27" s="11"/>
      <c r="AI27" s="11"/>
      <c r="AJ27" s="11"/>
      <c r="AK27" s="11"/>
      <c r="AS27" s="10"/>
      <c r="AT27" s="10"/>
      <c r="AY27" s="1104"/>
    </row>
    <row r="28" spans="1:53" ht="12.75" customHeight="1" thickBot="1">
      <c r="A28" s="827"/>
      <c r="B28" s="828"/>
      <c r="C28" s="828"/>
      <c r="D28" s="828"/>
      <c r="E28" s="829"/>
      <c r="F28" s="829"/>
      <c r="G28" s="828"/>
      <c r="H28" s="829"/>
      <c r="I28" s="828"/>
      <c r="J28" s="829"/>
      <c r="K28" s="830"/>
      <c r="L28" s="831"/>
      <c r="M28" s="830"/>
      <c r="N28" s="831"/>
      <c r="O28" s="832"/>
      <c r="P28" s="831"/>
      <c r="Q28" s="833"/>
      <c r="R28" s="831"/>
      <c r="S28" s="833"/>
      <c r="T28" s="834"/>
      <c r="U28" s="923"/>
      <c r="V28" s="292"/>
      <c r="W28" s="292"/>
      <c r="X28" s="292"/>
      <c r="Y28" s="10"/>
      <c r="Z28" s="10"/>
      <c r="AA28" s="10"/>
      <c r="AB28" s="10"/>
      <c r="AC28" s="169"/>
      <c r="AD28" s="10"/>
      <c r="AE28" s="11"/>
      <c r="AF28" s="11"/>
      <c r="AG28" s="55"/>
      <c r="AH28" s="11"/>
      <c r="AI28" s="11"/>
      <c r="AJ28" s="11"/>
      <c r="AK28" s="11"/>
      <c r="AS28" s="10"/>
      <c r="AT28" s="10"/>
      <c r="AY28" s="1104"/>
    </row>
    <row r="29" spans="1:53" s="1149" customFormat="1" ht="34.5" thickTop="1" thickBot="1">
      <c r="P29" s="1150"/>
      <c r="R29" s="1150"/>
      <c r="T29" s="1150"/>
      <c r="U29" s="1151"/>
      <c r="V29" s="1152"/>
      <c r="W29" s="1152"/>
      <c r="X29" s="1152"/>
      <c r="Y29" s="1152"/>
      <c r="Z29" s="1152"/>
      <c r="AA29" s="1152"/>
      <c r="AB29" s="1152"/>
      <c r="AC29" s="1152"/>
      <c r="AD29" s="1152"/>
      <c r="AE29" s="1152"/>
      <c r="AF29" s="1152"/>
      <c r="AG29" s="1152"/>
      <c r="AH29" s="1153"/>
      <c r="AI29" s="1153"/>
      <c r="AY29" s="1104"/>
      <c r="AZ29" s="169"/>
      <c r="BA29" s="169"/>
    </row>
    <row r="30" spans="1:53" ht="27" thickTop="1">
      <c r="A30" s="1602" t="s">
        <v>14</v>
      </c>
      <c r="B30" s="1603"/>
      <c r="C30" s="1603"/>
      <c r="D30" s="1603"/>
      <c r="E30" s="1603"/>
      <c r="F30" s="871" t="s">
        <v>150</v>
      </c>
      <c r="G30" s="1589" t="str">
        <f>IF('BR3'!$K$2="ACTIVE",'BR3'!G30,IF('BR2'!$K$2="ACTIVE",'BR2'!G30,IF('BR1'!$K$2="ACTIVE",'BR1'!G30,'ORIGINAL BUDGET'!G30)))</f>
        <v>RPPC</v>
      </c>
      <c r="H30" s="1590">
        <f>IF('BR3'!$K$2="ACTIVE",'BR3'!H30,IF('BR2'!$K$2="ACTIVE",'BR2'!H30,IF('BR1'!$K$2="ACTIVE",'BR1'!H30,'ORIGINAL BUDGET'!H30)))</f>
        <v>0</v>
      </c>
      <c r="I30" s="1589" t="str">
        <f>IF('BR3'!$K$2="ACTIVE",'BR3'!I30,IF('BR2'!$K$2="ACTIVE",'BR2'!I30,IF('BR1'!$K$2="ACTIVE",'BR1'!I30,'ORIGINAL BUDGET'!I30)))</f>
        <v xml:space="preserve">RPPC </v>
      </c>
      <c r="J30" s="1590">
        <f>IF('BR3'!$K$2="ACTIVE",'BR3'!J30,IF('BR2'!$K$2="ACTIVE",'BR2'!J30,IF('BR1'!$K$2="ACTIVE",'BR1'!J30,'ORIGINAL BUDGET'!J30)))</f>
        <v>0</v>
      </c>
      <c r="K30" s="1589">
        <f>IF('BR3'!$K$2="ACTIVE",'BR3'!K30,IF('BR2'!$K$2="ACTIVE",'BR2'!K30,IF('BR1'!$K$2="ACTIVE",'BR1'!K30,'ORIGINAL BUDGET'!K30)))</f>
        <v>0</v>
      </c>
      <c r="L30" s="1590">
        <f>IF('BR3'!$K$2="ACTIVE",'BR3'!L30,IF('BR2'!$K$2="ACTIVE",'BR2'!L30,IF('BR1'!$K$2="ACTIVE",'BR1'!L30,'ORIGINAL BUDGET'!L30)))</f>
        <v>0</v>
      </c>
      <c r="M30" s="1589">
        <f>IF('BR3'!$K$2="ACTIVE",'BR3'!M30,IF('BR2'!$K$2="ACTIVE",'BR2'!M30,IF('BR1'!$K$2="ACTIVE",'BR1'!M30,'ORIGINAL BUDGET'!M30)))</f>
        <v>0</v>
      </c>
      <c r="N30" s="1590">
        <f>IF('BR3'!$K$2="ACTIVE",'BR3'!N30,IF('BR2'!$K$2="ACTIVE",'BR2'!N30,IF('BR1'!$K$2="ACTIVE",'BR1'!N30,'ORIGINAL BUDGET'!N30)))</f>
        <v>0</v>
      </c>
      <c r="O30" s="1589">
        <f>IF('BR3'!$K$2="ACTIVE",'BR3'!O30,IF('BR2'!$K$2="ACTIVE",'BR2'!O30,IF('BR1'!$K$2="ACTIVE",'BR1'!O30,'ORIGINAL BUDGET'!O30)))</f>
        <v>0</v>
      </c>
      <c r="P30" s="1590">
        <f>IF('BR3'!$K$2="ACTIVE",'BR3'!P30,IF('BR2'!$K$2="ACTIVE",'BR2'!P30,IF('BR1'!$K$2="ACTIVE",'BR1'!P30,'ORIGINAL BUDGET'!P30)))</f>
        <v>0</v>
      </c>
      <c r="Q30" s="1589">
        <f>IF('BR3'!$K$2="ACTIVE",'BR3'!Q30,IF('BR2'!$K$2="ACTIVE",'BR2'!Q30,IF('BR1'!$K$2="ACTIVE",'BR1'!Q30,'ORIGINAL BUDGET'!Q30)))</f>
        <v>0</v>
      </c>
      <c r="R30" s="1590">
        <f>IF('BR3'!$K$2="ACTIVE",'BR3'!R30,IF('BR2'!$K$2="ACTIVE",'BR2'!R30,IF('BR1'!$K$2="ACTIVE",'BR1'!R30,'ORIGINAL BUDGET'!R30)))</f>
        <v>0</v>
      </c>
      <c r="S30" s="1589">
        <f>IF('BR3'!$K$2="ACTIVE",'BR3'!S30,IF('BR2'!$K$2="ACTIVE",'BR2'!S30,IF('BR1'!$K$2="ACTIVE",'BR1'!S30,'ORIGINAL BUDGET'!S30)))</f>
        <v>0</v>
      </c>
      <c r="T30" s="1590">
        <f>IF('BR3'!$K$2="ACTIVE",'BR3'!T30,IF('BR2'!$K$2="ACTIVE",'BR2'!T30,IF('BR1'!$K$2="ACTIVE",'BR1'!T30,'ORIGINAL BUDGET'!T30)))</f>
        <v>0</v>
      </c>
      <c r="U30" s="446"/>
      <c r="V30" s="317"/>
      <c r="W30" s="317"/>
      <c r="X30" s="317"/>
      <c r="Y30" s="317"/>
      <c r="Z30" s="317"/>
      <c r="AA30" s="317"/>
      <c r="AB30" s="294"/>
      <c r="AC30" s="294"/>
      <c r="AD30" s="294"/>
      <c r="AE30" s="294"/>
      <c r="AF30" s="294"/>
      <c r="AG30" s="294"/>
      <c r="AH30" s="316"/>
      <c r="AI30" s="316"/>
      <c r="AJ30" s="57"/>
      <c r="AK30" s="57"/>
      <c r="AL30" s="57"/>
      <c r="AM30" s="57"/>
      <c r="AN30" s="57"/>
      <c r="AO30" s="57"/>
      <c r="AP30" s="57"/>
      <c r="AQ30" s="57"/>
      <c r="AR30" s="57"/>
      <c r="AS30" s="57"/>
      <c r="AT30" s="57"/>
      <c r="AU30" s="57"/>
      <c r="AV30" s="57"/>
      <c r="AW30" s="57"/>
      <c r="AX30" s="57"/>
      <c r="AY30" s="1104"/>
    </row>
    <row r="31" spans="1:53" ht="16.5" thickBot="1">
      <c r="A31" s="872"/>
      <c r="B31" s="873"/>
      <c r="C31" s="873"/>
      <c r="D31" s="873"/>
      <c r="E31" s="873"/>
      <c r="F31" s="875" t="s">
        <v>149</v>
      </c>
      <c r="G31" s="911"/>
      <c r="H31" s="586">
        <f>IF('BR3'!$K$2="ACTIVE",'BR3'!H31,IF('BR2'!$K$2="ACTIVE",'BR2'!H31,IF('BR1'!$K$2="ACTIVE",'BR1'!H31,'ORIGINAL BUDGET'!H31)))</f>
        <v>53110</v>
      </c>
      <c r="I31" s="911"/>
      <c r="J31" s="586">
        <f>IF('BR3'!$K$2="ACTIVE",'BR3'!J31,IF('BR2'!$K$2="ACTIVE",'BR2'!J31,IF('BR1'!$K$2="ACTIVE",'BR1'!J31,'ORIGINAL BUDGET'!J31)))</f>
        <v>53129</v>
      </c>
      <c r="K31" s="911" t="s">
        <v>78</v>
      </c>
      <c r="L31" s="586">
        <f>IF('BR3'!$K$2="ACTIVE",'BR3'!L31,IF('BR2'!$K$2="ACTIVE",'BR2'!L31,IF('BR1'!$K$2="ACTIVE",'BR1'!L31,'ORIGINAL BUDGET'!L31)))</f>
        <v>0</v>
      </c>
      <c r="M31" s="911" t="s">
        <v>78</v>
      </c>
      <c r="N31" s="586">
        <f>IF('BR3'!$K$2="ACTIVE",'BR3'!N31,IF('BR2'!$K$2="ACTIVE",'BR2'!N31,IF('BR1'!$K$2="ACTIVE",'BR1'!N31,'ORIGINAL BUDGET'!N31)))</f>
        <v>0</v>
      </c>
      <c r="O31" s="911" t="s">
        <v>78</v>
      </c>
      <c r="P31" s="586">
        <f>IF('BR3'!$K$2="ACTIVE",'BR3'!P31,IF('BR2'!$K$2="ACTIVE",'BR2'!P31,IF('BR1'!$K$2="ACTIVE",'BR1'!P31,'ORIGINAL BUDGET'!P31)))</f>
        <v>0</v>
      </c>
      <c r="Q31" s="911"/>
      <c r="R31" s="586">
        <f>IF('BR3'!$K$2="ACTIVE",'BR3'!R31,IF('BR2'!$K$2="ACTIVE",'BR2'!R31,IF('BR1'!$K$2="ACTIVE",'BR1'!R31,'ORIGINAL BUDGET'!R31)))</f>
        <v>0</v>
      </c>
      <c r="S31" s="911" t="s">
        <v>78</v>
      </c>
      <c r="T31" s="586">
        <f>IF('BR3'!$K$2="ACTIVE",'BR3'!T31,IF('BR2'!$K$2="ACTIVE",'BR2'!T31,IF('BR1'!$K$2="ACTIVE",'BR1'!T31,'ORIGINAL BUDGET'!T31)))</f>
        <v>0</v>
      </c>
      <c r="U31" s="468" t="s">
        <v>78</v>
      </c>
      <c r="V31" s="318"/>
      <c r="W31" s="318"/>
      <c r="X31" s="318"/>
      <c r="Y31" s="318"/>
      <c r="Z31" s="318"/>
      <c r="AA31" s="318"/>
      <c r="AB31" s="275"/>
      <c r="AC31" s="275"/>
      <c r="AD31" s="275"/>
      <c r="AE31" s="275"/>
      <c r="AF31" s="275"/>
      <c r="AG31" s="275"/>
      <c r="AH31" s="275"/>
      <c r="AI31" s="275"/>
      <c r="AY31" s="1104"/>
    </row>
    <row r="32" spans="1:53" ht="24.75" customHeight="1" thickTop="1">
      <c r="A32" s="877" t="str">
        <f>A11</f>
        <v>PERSONNEL</v>
      </c>
      <c r="B32" s="878"/>
      <c r="C32" s="878"/>
      <c r="D32" s="879"/>
      <c r="E32" s="880"/>
      <c r="F32" s="880"/>
      <c r="G32" s="912"/>
      <c r="H32" s="882">
        <f>H11</f>
        <v>0</v>
      </c>
      <c r="I32" s="883"/>
      <c r="J32" s="882">
        <f>J11</f>
        <v>0</v>
      </c>
      <c r="K32" s="883"/>
      <c r="L32" s="882">
        <f>L11</f>
        <v>0</v>
      </c>
      <c r="M32" s="883"/>
      <c r="N32" s="882">
        <f>N11</f>
        <v>0</v>
      </c>
      <c r="O32" s="883"/>
      <c r="P32" s="882">
        <f>P11</f>
        <v>0</v>
      </c>
      <c r="Q32" s="883"/>
      <c r="R32" s="882">
        <f>R11</f>
        <v>0</v>
      </c>
      <c r="S32" s="883"/>
      <c r="T32" s="882">
        <f>T11</f>
        <v>0</v>
      </c>
      <c r="U32" s="194"/>
      <c r="V32" s="295"/>
      <c r="W32" s="295"/>
      <c r="X32" s="295"/>
      <c r="Y32" s="295"/>
      <c r="Z32" s="295"/>
      <c r="AA32" s="295"/>
      <c r="AB32" s="295"/>
      <c r="AC32" s="295"/>
      <c r="AD32" s="295"/>
      <c r="AE32" s="295"/>
      <c r="AF32" s="295"/>
      <c r="AG32" s="295"/>
      <c r="AH32" s="316"/>
      <c r="AI32" s="316"/>
      <c r="AJ32" s="57"/>
      <c r="AK32" s="57"/>
      <c r="AL32" s="57"/>
      <c r="AM32" s="57"/>
      <c r="AN32" s="57"/>
      <c r="AO32" s="57"/>
      <c r="AP32" s="57"/>
      <c r="AQ32" s="57"/>
      <c r="AR32" s="57"/>
      <c r="AS32" s="57"/>
      <c r="AT32" s="57"/>
      <c r="AU32" s="57"/>
      <c r="AV32" s="57"/>
      <c r="AW32" s="57"/>
      <c r="AX32" s="57"/>
      <c r="AY32" s="1104"/>
    </row>
    <row r="33" spans="1:51" ht="24.75" customHeight="1">
      <c r="A33" s="884" t="str">
        <f>A12</f>
        <v>OPERATING EXPENSES</v>
      </c>
      <c r="B33" s="885"/>
      <c r="C33" s="885"/>
      <c r="D33" s="886"/>
      <c r="E33" s="887"/>
      <c r="F33" s="888"/>
      <c r="G33" s="912"/>
      <c r="H33" s="889">
        <f>H12</f>
        <v>0</v>
      </c>
      <c r="I33" s="890"/>
      <c r="J33" s="889">
        <f>J12</f>
        <v>0</v>
      </c>
      <c r="K33" s="890"/>
      <c r="L33" s="889">
        <f>L12</f>
        <v>0</v>
      </c>
      <c r="M33" s="890"/>
      <c r="N33" s="889">
        <f>N12</f>
        <v>0</v>
      </c>
      <c r="O33" s="890"/>
      <c r="P33" s="889">
        <f>P12</f>
        <v>0</v>
      </c>
      <c r="Q33" s="890"/>
      <c r="R33" s="889">
        <f>R12</f>
        <v>0</v>
      </c>
      <c r="S33" s="890"/>
      <c r="T33" s="889">
        <f>T12</f>
        <v>0</v>
      </c>
      <c r="U33" s="194"/>
      <c r="V33" s="295"/>
      <c r="W33" s="295"/>
      <c r="X33" s="295"/>
      <c r="Y33" s="295"/>
      <c r="Z33" s="295"/>
      <c r="AA33" s="295"/>
      <c r="AB33" s="295"/>
      <c r="AC33" s="295"/>
      <c r="AD33" s="295"/>
      <c r="AE33" s="295"/>
      <c r="AF33" s="295"/>
      <c r="AG33" s="295"/>
      <c r="AH33" s="316"/>
      <c r="AI33" s="316"/>
      <c r="AJ33" s="57"/>
      <c r="AK33" s="57"/>
      <c r="AL33" s="57"/>
      <c r="AM33" s="57"/>
      <c r="AN33" s="57"/>
      <c r="AO33" s="57"/>
      <c r="AP33" s="57"/>
      <c r="AQ33" s="57"/>
      <c r="AR33" s="57"/>
      <c r="AS33" s="57"/>
      <c r="AT33" s="57"/>
      <c r="AU33" s="57"/>
      <c r="AV33" s="57"/>
      <c r="AW33" s="57"/>
      <c r="AX33" s="57"/>
      <c r="AY33" s="1104"/>
    </row>
    <row r="34" spans="1:51" ht="24.75" customHeight="1">
      <c r="A34" s="891" t="str">
        <f>A13</f>
        <v>CAPITAL EXPENDITURES</v>
      </c>
      <c r="B34" s="885"/>
      <c r="C34" s="885"/>
      <c r="D34" s="886"/>
      <c r="E34" s="887"/>
      <c r="F34" s="888"/>
      <c r="G34" s="912"/>
      <c r="H34" s="889">
        <f>H13</f>
        <v>0</v>
      </c>
      <c r="I34" s="890"/>
      <c r="J34" s="889">
        <f>J13</f>
        <v>0</v>
      </c>
      <c r="K34" s="890"/>
      <c r="L34" s="889">
        <f>L13</f>
        <v>0</v>
      </c>
      <c r="M34" s="890"/>
      <c r="N34" s="889">
        <f>N13</f>
        <v>0</v>
      </c>
      <c r="O34" s="890"/>
      <c r="P34" s="889">
        <f>P13</f>
        <v>0</v>
      </c>
      <c r="Q34" s="890"/>
      <c r="R34" s="889">
        <f>R13</f>
        <v>0</v>
      </c>
      <c r="S34" s="890"/>
      <c r="T34" s="889">
        <f>T13</f>
        <v>0</v>
      </c>
      <c r="U34" s="194"/>
      <c r="V34" s="295"/>
      <c r="W34" s="295"/>
      <c r="X34" s="295"/>
      <c r="Y34" s="295"/>
      <c r="Z34" s="295"/>
      <c r="AA34" s="295"/>
      <c r="AB34" s="295"/>
      <c r="AC34" s="295"/>
      <c r="AD34" s="295"/>
      <c r="AE34" s="295"/>
      <c r="AF34" s="295"/>
      <c r="AG34" s="295"/>
      <c r="AH34" s="316"/>
      <c r="AI34" s="316"/>
      <c r="AJ34" s="57"/>
      <c r="AK34" s="57"/>
      <c r="AL34" s="57"/>
      <c r="AM34" s="57"/>
      <c r="AN34" s="57"/>
      <c r="AO34" s="57"/>
      <c r="AP34" s="57"/>
      <c r="AQ34" s="57"/>
      <c r="AR34" s="57"/>
      <c r="AS34" s="57"/>
      <c r="AT34" s="57"/>
      <c r="AU34" s="57"/>
      <c r="AV34" s="57"/>
      <c r="AW34" s="57"/>
      <c r="AX34" s="57"/>
      <c r="AY34" s="1104"/>
    </row>
    <row r="35" spans="1:51" ht="24.75" customHeight="1">
      <c r="A35" s="891" t="str">
        <f>A14</f>
        <v>OTHER COSTS</v>
      </c>
      <c r="B35" s="892"/>
      <c r="C35" s="892"/>
      <c r="D35" s="893"/>
      <c r="E35" s="894"/>
      <c r="F35" s="895"/>
      <c r="G35" s="912"/>
      <c r="H35" s="896">
        <f>H14</f>
        <v>0</v>
      </c>
      <c r="I35" s="890"/>
      <c r="J35" s="896">
        <f>J14</f>
        <v>0</v>
      </c>
      <c r="K35" s="890"/>
      <c r="L35" s="896">
        <f>L14</f>
        <v>0</v>
      </c>
      <c r="M35" s="890"/>
      <c r="N35" s="896">
        <f>N14</f>
        <v>0</v>
      </c>
      <c r="O35" s="890"/>
      <c r="P35" s="896">
        <f>P14</f>
        <v>0</v>
      </c>
      <c r="Q35" s="890"/>
      <c r="R35" s="896">
        <f>R14</f>
        <v>0</v>
      </c>
      <c r="S35" s="890"/>
      <c r="T35" s="896">
        <f>T14</f>
        <v>0</v>
      </c>
      <c r="U35" s="194"/>
      <c r="V35" s="295"/>
      <c r="W35" s="295"/>
      <c r="X35" s="295"/>
      <c r="Y35" s="295"/>
      <c r="Z35" s="295"/>
      <c r="AA35" s="295"/>
      <c r="AB35" s="295"/>
      <c r="AC35" s="295"/>
      <c r="AD35" s="295"/>
      <c r="AE35" s="295"/>
      <c r="AF35" s="295"/>
      <c r="AG35" s="295"/>
      <c r="AH35" s="316"/>
      <c r="AI35" s="316"/>
      <c r="AJ35" s="57"/>
      <c r="AK35" s="57"/>
      <c r="AL35" s="57"/>
      <c r="AM35" s="57"/>
      <c r="AN35" s="57"/>
      <c r="AO35" s="57"/>
      <c r="AP35" s="57"/>
      <c r="AQ35" s="57"/>
      <c r="AR35" s="57"/>
      <c r="AS35" s="57"/>
      <c r="AT35" s="57"/>
      <c r="AU35" s="57"/>
      <c r="AV35" s="57"/>
      <c r="AW35" s="57"/>
      <c r="AX35" s="57"/>
      <c r="AY35" s="1104"/>
    </row>
    <row r="36" spans="1:51" ht="24.75" customHeight="1" thickBot="1">
      <c r="A36" s="897" t="str">
        <f>A15</f>
        <v>INDIRECT COSTS</v>
      </c>
      <c r="B36" s="898"/>
      <c r="C36" s="898"/>
      <c r="D36" s="899"/>
      <c r="E36" s="900"/>
      <c r="F36" s="901"/>
      <c r="G36" s="912"/>
      <c r="H36" s="902">
        <f>H15</f>
        <v>0</v>
      </c>
      <c r="I36" s="890"/>
      <c r="J36" s="902">
        <f>J15</f>
        <v>0</v>
      </c>
      <c r="K36" s="890"/>
      <c r="L36" s="902">
        <f>L15</f>
        <v>0</v>
      </c>
      <c r="M36" s="890"/>
      <c r="N36" s="902">
        <f>N15</f>
        <v>0</v>
      </c>
      <c r="O36" s="890"/>
      <c r="P36" s="902">
        <f>P15</f>
        <v>0</v>
      </c>
      <c r="Q36" s="890"/>
      <c r="R36" s="902">
        <f>R15</f>
        <v>0</v>
      </c>
      <c r="S36" s="890"/>
      <c r="T36" s="902">
        <f>T15</f>
        <v>0</v>
      </c>
      <c r="U36" s="194"/>
      <c r="V36" s="295"/>
      <c r="W36" s="295"/>
      <c r="X36" s="295"/>
      <c r="Y36" s="295"/>
      <c r="Z36" s="295"/>
      <c r="AA36" s="295"/>
      <c r="AB36" s="295"/>
      <c r="AC36" s="295"/>
      <c r="AD36" s="295"/>
      <c r="AE36" s="295"/>
      <c r="AF36" s="295"/>
      <c r="AG36" s="295"/>
      <c r="AH36" s="316"/>
      <c r="AI36" s="316"/>
      <c r="AJ36" s="57"/>
      <c r="AY36" s="1104"/>
    </row>
    <row r="37" spans="1:51" ht="24.75" customHeight="1" thickTop="1" thickBot="1">
      <c r="A37" s="903"/>
      <c r="B37" s="904" t="s">
        <v>65</v>
      </c>
      <c r="C37" s="904"/>
      <c r="D37" s="905"/>
      <c r="E37" s="906"/>
      <c r="F37" s="907">
        <f>H37+J37+L37+R37+T37+N37+P37</f>
        <v>0</v>
      </c>
      <c r="G37" s="913"/>
      <c r="H37" s="909">
        <f>SUM(H32:H36)</f>
        <v>0</v>
      </c>
      <c r="I37" s="910"/>
      <c r="J37" s="909">
        <f>SUM(J32:J36)</f>
        <v>0</v>
      </c>
      <c r="K37" s="910"/>
      <c r="L37" s="909">
        <f>SUM(L32:L36)</f>
        <v>0</v>
      </c>
      <c r="M37" s="910"/>
      <c r="N37" s="909">
        <f>SUM(N32:N36)</f>
        <v>0</v>
      </c>
      <c r="O37" s="910"/>
      <c r="P37" s="909">
        <f>SUM(P32:P36)</f>
        <v>0</v>
      </c>
      <c r="Q37" s="910"/>
      <c r="R37" s="909">
        <f>SUM(R32:R36)</f>
        <v>0</v>
      </c>
      <c r="S37" s="910"/>
      <c r="T37" s="909">
        <f>SUM(T32:T36)</f>
        <v>0</v>
      </c>
      <c r="U37" s="194"/>
      <c r="V37" s="295"/>
      <c r="W37" s="295"/>
      <c r="X37" s="295"/>
      <c r="Y37" s="295"/>
      <c r="Z37" s="295"/>
      <c r="AA37" s="295"/>
      <c r="AB37" s="295"/>
      <c r="AC37" s="295"/>
      <c r="AD37" s="295"/>
      <c r="AE37" s="295"/>
      <c r="AF37" s="295"/>
      <c r="AG37" s="295"/>
      <c r="AH37" s="316"/>
      <c r="AI37" s="316"/>
      <c r="AJ37" s="57"/>
      <c r="AY37" s="1104"/>
    </row>
    <row r="38" spans="1:51" ht="15.95" customHeight="1" thickTop="1" thickBot="1">
      <c r="A38" s="1209"/>
      <c r="B38" s="1209"/>
      <c r="C38" s="1209"/>
      <c r="D38" s="1209"/>
      <c r="E38" s="1210"/>
      <c r="F38" s="1210"/>
      <c r="G38" s="1211"/>
      <c r="H38" s="1212"/>
      <c r="I38" s="1213"/>
      <c r="J38" s="1212"/>
      <c r="K38" s="1211"/>
      <c r="L38" s="1212"/>
      <c r="M38" s="1213"/>
      <c r="N38" s="1212"/>
      <c r="O38" s="1213"/>
      <c r="P38" s="1212"/>
      <c r="Q38" s="1213"/>
      <c r="R38" s="1212"/>
      <c r="S38" s="1213"/>
      <c r="T38" s="1212"/>
      <c r="U38" s="215"/>
      <c r="V38" s="286"/>
      <c r="W38" s="286"/>
      <c r="X38" s="286"/>
      <c r="Y38" s="286"/>
      <c r="Z38" s="286"/>
      <c r="AA38" s="286"/>
      <c r="AB38" s="286"/>
      <c r="AC38" s="286"/>
      <c r="AD38" s="286"/>
      <c r="AE38" s="286"/>
      <c r="AF38" s="286"/>
      <c r="AG38" s="286"/>
      <c r="AH38" s="316"/>
      <c r="AI38" s="316"/>
      <c r="AJ38" s="55"/>
      <c r="AY38" s="1104"/>
    </row>
    <row r="39" spans="1:51" ht="21" customHeight="1" thickTop="1">
      <c r="A39" s="1739" t="str">
        <f>A11</f>
        <v>PERSONNEL</v>
      </c>
      <c r="B39" s="1740"/>
      <c r="C39" s="1740"/>
      <c r="D39" s="1740"/>
      <c r="E39" s="1740"/>
      <c r="F39" s="1740"/>
      <c r="G39" s="1736" t="s">
        <v>84</v>
      </c>
      <c r="H39" s="1737"/>
      <c r="I39" s="1737"/>
      <c r="J39" s="1737"/>
      <c r="K39" s="1737"/>
      <c r="L39" s="1737"/>
      <c r="M39" s="1737"/>
      <c r="N39" s="1737"/>
      <c r="O39" s="1737"/>
      <c r="P39" s="1737"/>
      <c r="Q39" s="1737"/>
      <c r="R39" s="1737"/>
      <c r="S39" s="1737"/>
      <c r="T39" s="1737"/>
      <c r="U39" s="1237"/>
      <c r="V39" s="275"/>
      <c r="W39" s="275"/>
      <c r="X39" s="275"/>
      <c r="Y39" s="275"/>
      <c r="Z39" s="275"/>
      <c r="AA39" s="275"/>
      <c r="AB39" s="275"/>
      <c r="AC39" s="275"/>
      <c r="AD39" s="275"/>
      <c r="AE39" s="275"/>
      <c r="AF39" s="275"/>
      <c r="AG39" s="275"/>
      <c r="AH39" s="275"/>
      <c r="AI39" s="275"/>
      <c r="AK39" s="55"/>
      <c r="AL39" s="55"/>
      <c r="AM39" s="55"/>
      <c r="AN39" s="55"/>
      <c r="AO39" s="55"/>
      <c r="AP39" s="55"/>
      <c r="AQ39" s="55"/>
      <c r="AR39" s="55"/>
      <c r="AU39" s="55"/>
      <c r="AV39" s="55"/>
      <c r="AW39" s="55"/>
      <c r="AX39" s="55"/>
      <c r="AY39" s="1104"/>
    </row>
    <row r="40" spans="1:51" ht="15.75" thickBot="1">
      <c r="A40" s="1584"/>
      <c r="B40" s="1586"/>
      <c r="C40" s="1586"/>
      <c r="D40" s="1586"/>
      <c r="E40" s="1586"/>
      <c r="F40" s="1586"/>
      <c r="G40" s="1214" t="str">
        <f>'Fund Rec'!G48</f>
        <v/>
      </c>
      <c r="H40" s="1215">
        <f>'Fund Rec'!H48</f>
        <v>0</v>
      </c>
      <c r="I40" s="1216" t="str">
        <f>'Fund Rec'!I48</f>
        <v/>
      </c>
      <c r="J40" s="1217">
        <f>'Fund Rec'!J48</f>
        <v>0</v>
      </c>
      <c r="K40" s="1214" t="str">
        <f>'Fund Rec'!K48</f>
        <v/>
      </c>
      <c r="L40" s="1215">
        <f>'Fund Rec'!L48</f>
        <v>0</v>
      </c>
      <c r="M40" s="1216" t="str">
        <f>'Fund Rec'!M48</f>
        <v/>
      </c>
      <c r="N40" s="1218">
        <f>'Fund Rec'!N48</f>
        <v>0</v>
      </c>
      <c r="O40" s="1216" t="str">
        <f>'Fund Rec'!O48</f>
        <v/>
      </c>
      <c r="P40" s="1215">
        <f>'Fund Rec'!P48</f>
        <v>0</v>
      </c>
      <c r="Q40" s="1216" t="str">
        <f>'Fund Rec'!Q48</f>
        <v/>
      </c>
      <c r="R40" s="1215">
        <f>'Fund Rec'!R48</f>
        <v>0</v>
      </c>
      <c r="S40" s="1216" t="str">
        <f>'Fund Rec'!S48</f>
        <v/>
      </c>
      <c r="T40" s="1215">
        <f>'Fund Rec'!T48</f>
        <v>0</v>
      </c>
      <c r="U40" s="139"/>
      <c r="V40" s="319"/>
      <c r="W40" s="319"/>
      <c r="X40" s="319"/>
      <c r="Y40" s="319"/>
      <c r="Z40" s="319"/>
      <c r="AA40" s="319"/>
      <c r="AB40" s="320"/>
      <c r="AC40" s="320"/>
      <c r="AD40" s="320"/>
      <c r="AE40" s="320"/>
      <c r="AF40" s="320"/>
      <c r="AG40" s="320"/>
      <c r="AH40" s="321"/>
      <c r="AI40" s="292"/>
      <c r="AJ40" s="2"/>
      <c r="AY40" s="1104"/>
    </row>
    <row r="41" spans="1:51" ht="25.5" customHeight="1" thickTop="1" thickBot="1">
      <c r="A41" s="30"/>
      <c r="B41" s="24"/>
      <c r="C41" s="24"/>
      <c r="D41" s="150"/>
      <c r="E41" s="129" t="str">
        <f>'ORIGINAL BUDGET'!E41</f>
        <v>TOTAL PERSONNEL COSTS</v>
      </c>
      <c r="F41" s="445">
        <f>F43+F42</f>
        <v>0</v>
      </c>
      <c r="G41" s="601"/>
      <c r="H41" s="602">
        <f>H43+H42</f>
        <v>0</v>
      </c>
      <c r="I41" s="592"/>
      <c r="J41" s="445">
        <f>J43+J42</f>
        <v>0</v>
      </c>
      <c r="K41" s="601"/>
      <c r="L41" s="689">
        <f>L43+L42</f>
        <v>0</v>
      </c>
      <c r="M41" s="683"/>
      <c r="N41" s="689">
        <f>N43+N42</f>
        <v>0</v>
      </c>
      <c r="O41" s="683"/>
      <c r="P41" s="693">
        <f>P43+P42</f>
        <v>0</v>
      </c>
      <c r="Q41" s="686"/>
      <c r="R41" s="679">
        <f>R43+R42</f>
        <v>0</v>
      </c>
      <c r="S41" s="688"/>
      <c r="T41" s="679">
        <f>T43+T42</f>
        <v>0</v>
      </c>
      <c r="U41" s="405"/>
      <c r="V41" s="297"/>
      <c r="W41" s="297"/>
      <c r="X41" s="297"/>
      <c r="Y41" s="297"/>
      <c r="Z41" s="297"/>
      <c r="AA41" s="297"/>
      <c r="AB41" s="322"/>
      <c r="AC41" s="322"/>
      <c r="AD41" s="322"/>
      <c r="AE41" s="322"/>
      <c r="AF41" s="322"/>
      <c r="AG41" s="322"/>
      <c r="AH41" s="297"/>
      <c r="AI41" s="297"/>
      <c r="AJ41" s="191"/>
      <c r="AY41" s="1104"/>
    </row>
    <row r="42" spans="1:51" ht="24" customHeight="1" thickTop="1" thickBot="1">
      <c r="A42" s="31"/>
      <c r="B42" s="1776" t="s">
        <v>195</v>
      </c>
      <c r="C42" s="1777"/>
      <c r="D42" s="1777"/>
      <c r="E42" s="1778"/>
      <c r="F42" s="587">
        <f>H42+J42+L42+N42+P42+R42+T42</f>
        <v>0</v>
      </c>
      <c r="G42" s="597"/>
      <c r="H42" s="598">
        <f>AK95</f>
        <v>0</v>
      </c>
      <c r="I42" s="8"/>
      <c r="J42" s="677">
        <f>AL95</f>
        <v>0</v>
      </c>
      <c r="K42" s="680"/>
      <c r="L42" s="690">
        <f>AM95</f>
        <v>0</v>
      </c>
      <c r="M42" s="8"/>
      <c r="N42" s="690">
        <f>AN95</f>
        <v>0</v>
      </c>
      <c r="O42" s="8"/>
      <c r="P42" s="690">
        <f>AO95</f>
        <v>0</v>
      </c>
      <c r="Q42" s="8"/>
      <c r="R42" s="690">
        <f>AP95</f>
        <v>0</v>
      </c>
      <c r="S42" s="8"/>
      <c r="T42" s="681">
        <f>AQ95</f>
        <v>0</v>
      </c>
      <c r="U42" s="406"/>
      <c r="V42" s="298"/>
      <c r="W42" s="298"/>
      <c r="X42" s="298"/>
      <c r="Y42" s="298"/>
      <c r="Z42" s="298"/>
      <c r="AA42" s="298"/>
      <c r="AB42" s="323"/>
      <c r="AC42" s="323"/>
      <c r="AD42" s="323"/>
      <c r="AE42" s="323"/>
      <c r="AF42" s="323"/>
      <c r="AG42" s="323"/>
      <c r="AH42" s="298"/>
      <c r="AI42" s="324"/>
      <c r="AJ42" s="216"/>
      <c r="AL42" s="329"/>
      <c r="AM42" s="329"/>
      <c r="AN42" s="329"/>
      <c r="AO42" s="329"/>
      <c r="AP42" s="329"/>
      <c r="AQ42" s="329"/>
      <c r="AU42" s="200"/>
      <c r="AV42" s="200"/>
      <c r="AW42" s="200"/>
      <c r="AX42" s="200"/>
      <c r="AY42" s="1104"/>
    </row>
    <row r="43" spans="1:51" ht="24" customHeight="1" thickTop="1" thickBot="1">
      <c r="A43" s="32"/>
      <c r="B43" s="22"/>
      <c r="C43" s="23"/>
      <c r="D43" s="23"/>
      <c r="E43" s="473" t="s">
        <v>24</v>
      </c>
      <c r="F43" s="588">
        <f>SUM(F45:F94)</f>
        <v>0</v>
      </c>
      <c r="G43" s="599"/>
      <c r="H43" s="600">
        <f>SUM(H45:H94)</f>
        <v>0</v>
      </c>
      <c r="I43" s="593"/>
      <c r="J43" s="449">
        <f>SUM(J45:J94)</f>
        <v>0</v>
      </c>
      <c r="K43" s="682"/>
      <c r="L43" s="691">
        <f>SUM(L45:L94)</f>
        <v>0</v>
      </c>
      <c r="M43" s="684"/>
      <c r="N43" s="692">
        <f>SUM(N45:N94)</f>
        <v>0</v>
      </c>
      <c r="O43" s="685"/>
      <c r="P43" s="694">
        <f>SUM(P45:P94)</f>
        <v>0</v>
      </c>
      <c r="Q43" s="687"/>
      <c r="R43" s="692">
        <f>SUM(R45:R94)</f>
        <v>0</v>
      </c>
      <c r="S43" s="593"/>
      <c r="T43" s="670">
        <f>SUM(T45:T94)</f>
        <v>0</v>
      </c>
      <c r="U43" s="406"/>
      <c r="V43" s="1720" t="s">
        <v>153</v>
      </c>
      <c r="W43" s="1721"/>
      <c r="X43" s="1721"/>
      <c r="Y43" s="1721"/>
      <c r="Z43" s="1721"/>
      <c r="AA43" s="1721"/>
      <c r="AB43" s="1721"/>
      <c r="AC43" s="1721"/>
      <c r="AD43" s="1721"/>
      <c r="AE43" s="1721"/>
      <c r="AF43" s="1721"/>
      <c r="AG43" s="1721"/>
      <c r="AH43" s="1721"/>
      <c r="AI43" s="1722"/>
      <c r="AJ43" s="217"/>
      <c r="AK43" s="1819" t="s">
        <v>76</v>
      </c>
      <c r="AL43" s="1820"/>
      <c r="AM43" s="1820"/>
      <c r="AN43" s="1820"/>
      <c r="AO43" s="1820"/>
      <c r="AP43" s="1820"/>
      <c r="AQ43" s="1820"/>
      <c r="AU43" s="258"/>
      <c r="AV43" s="258"/>
      <c r="AW43" s="258"/>
      <c r="AX43" s="258"/>
      <c r="AY43" s="1104"/>
    </row>
    <row r="44" spans="1:51" ht="102" customHeight="1" thickTop="1">
      <c r="A44" s="9"/>
      <c r="B44" s="1063" t="s">
        <v>31</v>
      </c>
      <c r="C44" s="1064" t="s">
        <v>212</v>
      </c>
      <c r="D44" s="1065" t="s">
        <v>33</v>
      </c>
      <c r="E44" s="1066" t="s">
        <v>34</v>
      </c>
      <c r="F44" s="1067" t="s">
        <v>47</v>
      </c>
      <c r="G44" s="1076"/>
      <c r="H44" s="1069"/>
      <c r="I44" s="1077"/>
      <c r="J44" s="1071"/>
      <c r="K44" s="1078"/>
      <c r="L44" s="1073"/>
      <c r="M44" s="1079"/>
      <c r="N44" s="1073"/>
      <c r="O44" s="1079"/>
      <c r="P44" s="1080"/>
      <c r="Q44" s="1081"/>
      <c r="R44" s="1082"/>
      <c r="S44" s="1083"/>
      <c r="T44" s="1080"/>
      <c r="U44" s="407"/>
      <c r="V44" s="489" t="str">
        <f>G5</f>
        <v>RPPC, 53110</v>
      </c>
      <c r="W44" s="490" t="s">
        <v>154</v>
      </c>
      <c r="X44" s="490" t="str">
        <f>I5</f>
        <v>RPPC , 53129</v>
      </c>
      <c r="Y44" s="490" t="s">
        <v>154</v>
      </c>
      <c r="Z44" s="490" t="str">
        <f>K5</f>
        <v/>
      </c>
      <c r="AA44" s="490" t="s">
        <v>154</v>
      </c>
      <c r="AB44" s="490" t="str">
        <f>M5</f>
        <v/>
      </c>
      <c r="AC44" s="490" t="s">
        <v>154</v>
      </c>
      <c r="AD44" s="490" t="str">
        <f>O5</f>
        <v/>
      </c>
      <c r="AE44" s="490" t="s">
        <v>154</v>
      </c>
      <c r="AF44" s="490" t="str">
        <f>Q5</f>
        <v/>
      </c>
      <c r="AG44" s="490" t="s">
        <v>154</v>
      </c>
      <c r="AH44" s="490" t="str">
        <f>S5</f>
        <v/>
      </c>
      <c r="AI44" s="491" t="s">
        <v>154</v>
      </c>
      <c r="AJ44" s="218"/>
      <c r="AK44" s="447" t="str">
        <f>$G$5</f>
        <v>RPPC, 53110</v>
      </c>
      <c r="AL44" s="447" t="str">
        <f>$I$5</f>
        <v>RPPC , 53129</v>
      </c>
      <c r="AM44" s="447" t="str">
        <f>$K$5</f>
        <v/>
      </c>
      <c r="AN44" s="447" t="str">
        <f>$M$5</f>
        <v/>
      </c>
      <c r="AO44" s="447" t="str">
        <f>$O$5</f>
        <v/>
      </c>
      <c r="AP44" s="447" t="str">
        <f>$Q$5</f>
        <v/>
      </c>
      <c r="AQ44" s="447" t="str">
        <f>$S$5</f>
        <v/>
      </c>
      <c r="AU44" s="137"/>
      <c r="AV44" s="137"/>
      <c r="AW44" s="137"/>
      <c r="AX44" s="137"/>
      <c r="AY44" s="1104"/>
    </row>
    <row r="45" spans="1:51" ht="23.25" customHeight="1">
      <c r="A45" s="122">
        <v>1</v>
      </c>
      <c r="B45" s="1020">
        <f>IF($L$2="","",IF($L$2="ORIGINAL",'ORIGINAL BUDGET'!$B45,IF($L$2="BR1",'BR1'!$B45,IF($L$2="BR2",'BR2'!$B45,IF($L$2="BR3",'BR3'!$B45)))))</f>
        <v>0</v>
      </c>
      <c r="C45" s="1029">
        <f>IF($L$2="","",IF($L$2="ORIGINAL",'ORIGINAL BUDGET'!$C45,IF($L$2="BR1",'BR1'!$C45,IF($L$2="BR2",'BR2'!$C45,IF($L$2="BR3",'BR3'!$C45)))))</f>
        <v>0</v>
      </c>
      <c r="D45" s="1023" t="str">
        <f>IF(F45="","",E45/F45)</f>
        <v/>
      </c>
      <c r="E45" s="1024"/>
      <c r="F45" s="589"/>
      <c r="G45" s="1022" t="str">
        <f>IF(AND(F45&lt;&gt;0, 1-I45-K45-Q45-S45-M45-O45),1-I45-K45-Q45-S45-M45-O45,"")</f>
        <v/>
      </c>
      <c r="H45" s="811">
        <f t="shared" ref="H45:H94" si="10">IF(AND(G45*F45&lt;0.0001,G45*F45&gt;0),"",G45*F45)</f>
        <v>0</v>
      </c>
      <c r="I45" s="1025"/>
      <c r="J45" s="811">
        <f>F45*I45</f>
        <v>0</v>
      </c>
      <c r="K45" s="858"/>
      <c r="L45" s="811">
        <f>F45*K45</f>
        <v>0</v>
      </c>
      <c r="M45" s="858"/>
      <c r="N45" s="811">
        <f>F45*M45</f>
        <v>0</v>
      </c>
      <c r="O45" s="858"/>
      <c r="P45" s="811">
        <f>F45*O45</f>
        <v>0</v>
      </c>
      <c r="Q45" s="858"/>
      <c r="R45" s="811">
        <f>F45*Q45</f>
        <v>0</v>
      </c>
      <c r="S45" s="858"/>
      <c r="T45" s="811">
        <f>F45*S45</f>
        <v>0</v>
      </c>
      <c r="U45" s="149"/>
      <c r="V45" s="492" t="str">
        <f>IF(AND('BR3'!$K$2="ACTIVE",'BR3'!H45&gt;0),"Yes",IF(AND('BR2'!$K$2="ACTIVE",'BR2'!H45&gt;0),"Yes",IF(AND('BR1'!$K$2="ACTIVE",'BR1'!H45&gt;0),"Yes",IF(AND('ORIGINAL BUDGET'!$K$2="ACTIVE",'ORIGINAL BUDGET'!H45&gt;0),"Yes",""))))</f>
        <v/>
      </c>
      <c r="W45" s="493"/>
      <c r="X45" s="325" t="str">
        <f>IF(AND('BR3'!$K$2="ACTIVE",'BR3'!J45&gt;0),"Yes",IF(AND('BR2'!$K$2="ACTIVE",'BR2'!J45&gt;0),"Yes",IF(AND('BR1'!$K$2="ACTIVE",'BR1'!J45&gt;0),"Yes",IF(AND('ORIGINAL BUDGET'!$K$2="ACTIVE",'ORIGINAL BUDGET'!J45&gt;0),"Yes",""))))</f>
        <v/>
      </c>
      <c r="Y45" s="493"/>
      <c r="Z45" s="325" t="str">
        <f>IF(AND('BR3'!$K$2="ACTIVE",'BR3'!L45&gt;0),"Yes",IF(AND('BR2'!$K$2="ACTIVE",'BR2'!L45&gt;0),"Yes",IF(AND('BR1'!$K$2="ACTIVE",'BR1'!L45&gt;0),"Yes",IF(AND('ORIGINAL BUDGET'!$K$2="ACTIVE",'ORIGINAL BUDGET'!L45&gt;0),"Yes",""))))</f>
        <v/>
      </c>
      <c r="AA45" s="493"/>
      <c r="AB45" s="325" t="str">
        <f>IF(AND('BR3'!$K$2="ACTIVE",'BR3'!N45&gt;0),"Yes",IF(AND('BR2'!$K$2="ACTIVE",'BR2'!N45&gt;0),"Yes",IF(AND('BR1'!$K$2="ACTIVE",'BR1'!N45&gt;0),"Yes",IF(AND('ORIGINAL BUDGET'!$K$2="ACTIVE",'ORIGINAL BUDGET'!N45&gt;0),"Yes",""))))</f>
        <v/>
      </c>
      <c r="AC45" s="493"/>
      <c r="AD45" s="325" t="str">
        <f>IF(AND('BR3'!$K$2="ACTIVE",'BR3'!P45&gt;0),"Yes",IF(AND('BR2'!$K$2="ACTIVE",'BR2'!P45&gt;0),"Yes",IF(AND('BR1'!$K$2="ACTIVE",'BR1'!P45&gt;0),"Yes",IF(AND('ORIGINAL BUDGET'!$K$2="ACTIVE",'ORIGINAL BUDGET'!P45&gt;0),"Yes",""))))</f>
        <v/>
      </c>
      <c r="AE45" s="493"/>
      <c r="AF45" s="325" t="str">
        <f>IF(AND('BR3'!$K$2="ACTIVE",'BR3'!R45&gt;0),"Yes",IF(AND('BR2'!$K$2="ACTIVE",'BR2'!R45&gt;0),"Yes",IF(AND('BR1'!$K$2="ACTIVE",'BR1'!R45&gt;0),"Yes",IF(AND('ORIGINAL BUDGET'!$K$2="ACTIVE",'ORIGINAL BUDGET'!R45&gt;0),"Yes",""))))</f>
        <v/>
      </c>
      <c r="AG45" s="493"/>
      <c r="AH45" s="493" t="str">
        <f>IF(AND('BR3'!$K$2="ACTIVE",'BR3'!T45&gt;0),"Yes",IF(AND('BR2'!$K$2="ACTIVE",'BR2'!T45&gt;0),"Yes",IF(AND('BR1'!$K$2="ACTIVE",'BR1'!T45&gt;0),"Yes",IF(AND('ORIGINAL BUDGET'!$K$2="ACTIVE",'ORIGINAL BUDGET'!T45&gt;0),"Yes",""))))</f>
        <v/>
      </c>
      <c r="AI45" s="494"/>
      <c r="AJ45" s="218"/>
      <c r="AK45" s="448">
        <f t="shared" ref="AK45:AK76" si="11">$E45*$G45</f>
        <v>0</v>
      </c>
      <c r="AL45" s="448">
        <f t="shared" ref="AL45:AL76" si="12">$E45*$I45</f>
        <v>0</v>
      </c>
      <c r="AM45" s="448">
        <f t="shared" ref="AM45:AM76" si="13">$E45*$K45</f>
        <v>0</v>
      </c>
      <c r="AN45" s="448">
        <f t="shared" ref="AN45:AN76" si="14">$E45*$M45</f>
        <v>0</v>
      </c>
      <c r="AO45" s="448">
        <f t="shared" ref="AO45:AO76" si="15">$E45*$O45</f>
        <v>0</v>
      </c>
      <c r="AP45" s="448">
        <f t="shared" ref="AP45:AP76" si="16">$E45*$Q45</f>
        <v>0</v>
      </c>
      <c r="AQ45" s="448">
        <f t="shared" ref="AQ45:AQ76" si="17">$E45*$S45</f>
        <v>0</v>
      </c>
      <c r="AU45" s="220"/>
      <c r="AV45" s="220"/>
      <c r="AW45" s="220"/>
      <c r="AX45" s="220"/>
      <c r="AY45" s="1104"/>
    </row>
    <row r="46" spans="1:51" ht="23.25" customHeight="1">
      <c r="A46" s="122">
        <v>2</v>
      </c>
      <c r="B46" s="273">
        <f>IF($L$2="","",IF($L$2="ORIGINAL",'ORIGINAL BUDGET'!$B46,IF($L$2="BR1",'BR1'!$B46,IF($L$2="BR2",'BR2'!$B46,IF($L$2="BR3",'BR3'!$B46)))))</f>
        <v>0</v>
      </c>
      <c r="C46" s="1028">
        <f>IF($L$2="","",IF($L$2="ORIGINAL",'ORIGINAL BUDGET'!$C46,IF($L$2="BR1",'BR1'!$C46,IF($L$2="BR2",'BR2'!$C46,IF($L$2="BR3",'BR3'!$C46)))))</f>
        <v>0</v>
      </c>
      <c r="D46" s="860" t="str">
        <f t="shared" ref="D46:D94" si="18">IF(F46="","",E46/F46)</f>
        <v/>
      </c>
      <c r="E46" s="404"/>
      <c r="F46" s="589"/>
      <c r="G46" s="845" t="str">
        <f t="shared" ref="G46:G94" si="19">IF(AND(F46&lt;&gt;0, 1-I46-K46-Q46-S46-M46-O46),1-I46-K46-Q46-S46-M46-O46,"")</f>
        <v/>
      </c>
      <c r="H46" s="811">
        <f t="shared" si="10"/>
        <v>0</v>
      </c>
      <c r="I46" s="840"/>
      <c r="J46" s="811">
        <f t="shared" ref="J46:J94" si="20">F46*I46</f>
        <v>0</v>
      </c>
      <c r="K46" s="843"/>
      <c r="L46" s="811">
        <f t="shared" ref="L46:L94" si="21">F46*K46</f>
        <v>0</v>
      </c>
      <c r="M46" s="843"/>
      <c r="N46" s="811">
        <f t="shared" ref="N46:N94" si="22">F46*M46</f>
        <v>0</v>
      </c>
      <c r="O46" s="843"/>
      <c r="P46" s="811">
        <f t="shared" ref="P46:P94" si="23">F46*O46</f>
        <v>0</v>
      </c>
      <c r="Q46" s="843"/>
      <c r="R46" s="811">
        <f t="shared" ref="R46:R94" si="24">F46*Q46</f>
        <v>0</v>
      </c>
      <c r="S46" s="843"/>
      <c r="T46" s="811">
        <f t="shared" ref="T46:T94" si="25">F46*S46</f>
        <v>0</v>
      </c>
      <c r="U46" s="149"/>
      <c r="V46" s="492" t="str">
        <f>IF(AND('BR3'!$K$2="ACTIVE",'BR3'!H46&gt;0),"Yes",IF(AND('BR2'!$K$2="ACTIVE",'BR2'!H46&gt;0),"Yes",IF(AND('BR1'!$K$2="ACTIVE",'BR1'!H46&gt;0),"Yes",IF(AND('ORIGINAL BUDGET'!$K$2="ACTIVE",'ORIGINAL BUDGET'!H46&gt;0),"Yes",""))))</f>
        <v/>
      </c>
      <c r="W46" s="493"/>
      <c r="X46" s="325" t="str">
        <f>IF(AND('BR3'!$K$2="ACTIVE",'BR3'!J46&gt;0),"Yes",IF(AND('BR2'!$K$2="ACTIVE",'BR2'!J46&gt;0),"Yes",IF(AND('BR1'!$K$2="ACTIVE",'BR1'!J46&gt;0),"Yes",IF(AND('ORIGINAL BUDGET'!$K$2="ACTIVE",'ORIGINAL BUDGET'!J46&gt;0),"Yes",""))))</f>
        <v/>
      </c>
      <c r="Y46" s="493"/>
      <c r="Z46" s="325" t="str">
        <f>IF(AND('BR3'!$K$2="ACTIVE",'BR3'!L46&gt;0),"Yes",IF(AND('BR2'!$K$2="ACTIVE",'BR2'!L46&gt;0),"Yes",IF(AND('BR1'!$K$2="ACTIVE",'BR1'!L46&gt;0),"Yes",IF(AND('ORIGINAL BUDGET'!$K$2="ACTIVE",'ORIGINAL BUDGET'!L46&gt;0),"Yes",""))))</f>
        <v/>
      </c>
      <c r="AA46" s="493"/>
      <c r="AB46" s="325" t="str">
        <f>IF(AND('BR3'!$K$2="ACTIVE",'BR3'!N46&gt;0),"Yes",IF(AND('BR2'!$K$2="ACTIVE",'BR2'!N46&gt;0),"Yes",IF(AND('BR1'!$K$2="ACTIVE",'BR1'!N46&gt;0),"Yes",IF(AND('ORIGINAL BUDGET'!$K$2="ACTIVE",'ORIGINAL BUDGET'!N46&gt;0),"Yes",""))))</f>
        <v/>
      </c>
      <c r="AC46" s="493"/>
      <c r="AD46" s="325" t="str">
        <f>IF(AND('BR3'!$K$2="ACTIVE",'BR3'!P46&gt;0),"Yes",IF(AND('BR2'!$K$2="ACTIVE",'BR2'!P46&gt;0),"Yes",IF(AND('BR1'!$K$2="ACTIVE",'BR1'!P46&gt;0),"Yes",IF(AND('ORIGINAL BUDGET'!$K$2="ACTIVE",'ORIGINAL BUDGET'!P46&gt;0),"Yes",""))))</f>
        <v/>
      </c>
      <c r="AE46" s="493"/>
      <c r="AF46" s="325" t="str">
        <f>IF(AND('BR3'!$K$2="ACTIVE",'BR3'!R46&gt;0),"Yes",IF(AND('BR2'!$K$2="ACTIVE",'BR2'!R46&gt;0),"Yes",IF(AND('BR1'!$K$2="ACTIVE",'BR1'!R46&gt;0),"Yes",IF(AND('ORIGINAL BUDGET'!$K$2="ACTIVE",'ORIGINAL BUDGET'!R46&gt;0),"Yes",""))))</f>
        <v/>
      </c>
      <c r="AG46" s="493"/>
      <c r="AH46" s="493" t="str">
        <f>IF(AND('BR3'!$K$2="ACTIVE",'BR3'!T46&gt;0),"Yes",IF(AND('BR2'!$K$2="ACTIVE",'BR2'!T46&gt;0),"Yes",IF(AND('BR1'!$K$2="ACTIVE",'BR1'!T46&gt;0),"Yes",IF(AND('ORIGINAL BUDGET'!$K$2="ACTIVE",'ORIGINAL BUDGET'!T46&gt;0),"Yes",""))))</f>
        <v/>
      </c>
      <c r="AI46" s="494"/>
      <c r="AJ46" s="218"/>
      <c r="AK46" s="448">
        <f t="shared" si="11"/>
        <v>0</v>
      </c>
      <c r="AL46" s="448">
        <f t="shared" si="12"/>
        <v>0</v>
      </c>
      <c r="AM46" s="448">
        <f t="shared" si="13"/>
        <v>0</v>
      </c>
      <c r="AN46" s="448">
        <f t="shared" si="14"/>
        <v>0</v>
      </c>
      <c r="AO46" s="448">
        <f t="shared" si="15"/>
        <v>0</v>
      </c>
      <c r="AP46" s="448">
        <f t="shared" si="16"/>
        <v>0</v>
      </c>
      <c r="AQ46" s="448">
        <f t="shared" si="17"/>
        <v>0</v>
      </c>
      <c r="AU46" s="220"/>
      <c r="AV46" s="220"/>
      <c r="AW46" s="220"/>
      <c r="AX46" s="220"/>
      <c r="AY46" s="1104"/>
    </row>
    <row r="47" spans="1:51" ht="23.25" customHeight="1">
      <c r="A47" s="122">
        <v>3</v>
      </c>
      <c r="B47" s="273">
        <f>IF($L$2="","",IF($L$2="ORIGINAL",'ORIGINAL BUDGET'!$B47,IF($L$2="BR1",'BR1'!$B47,IF($L$2="BR2",'BR2'!$B47,IF($L$2="BR3",'BR3'!$B47)))))</f>
        <v>0</v>
      </c>
      <c r="C47" s="1028">
        <f>IF($L$2="","",IF($L$2="ORIGINAL",'ORIGINAL BUDGET'!$C47,IF($L$2="BR1",'BR1'!$C47,IF($L$2="BR2",'BR2'!$C47,IF($L$2="BR3",'BR3'!$C47)))))</f>
        <v>0</v>
      </c>
      <c r="D47" s="860" t="str">
        <f t="shared" si="18"/>
        <v/>
      </c>
      <c r="E47" s="404"/>
      <c r="F47" s="589"/>
      <c r="G47" s="845" t="str">
        <f t="shared" si="19"/>
        <v/>
      </c>
      <c r="H47" s="811">
        <f t="shared" si="10"/>
        <v>0</v>
      </c>
      <c r="I47" s="840"/>
      <c r="J47" s="811">
        <f t="shared" si="20"/>
        <v>0</v>
      </c>
      <c r="K47" s="843"/>
      <c r="L47" s="811">
        <f t="shared" si="21"/>
        <v>0</v>
      </c>
      <c r="M47" s="843"/>
      <c r="N47" s="811">
        <f t="shared" si="22"/>
        <v>0</v>
      </c>
      <c r="O47" s="843"/>
      <c r="P47" s="811">
        <f t="shared" si="23"/>
        <v>0</v>
      </c>
      <c r="Q47" s="843"/>
      <c r="R47" s="811">
        <f t="shared" si="24"/>
        <v>0</v>
      </c>
      <c r="S47" s="843"/>
      <c r="T47" s="811">
        <f t="shared" si="25"/>
        <v>0</v>
      </c>
      <c r="U47" s="149"/>
      <c r="V47" s="492" t="str">
        <f>IF(AND('BR3'!$K$2="ACTIVE",'BR3'!H47&gt;0),"Yes",IF(AND('BR2'!$K$2="ACTIVE",'BR2'!H47&gt;0),"Yes",IF(AND('BR1'!$K$2="ACTIVE",'BR1'!H47&gt;0),"Yes",IF(AND('ORIGINAL BUDGET'!$K$2="ACTIVE",'ORIGINAL BUDGET'!H47&gt;0),"Yes",""))))</f>
        <v/>
      </c>
      <c r="W47" s="493"/>
      <c r="X47" s="325" t="str">
        <f>IF(AND('BR3'!$K$2="ACTIVE",'BR3'!J47&gt;0),"Yes",IF(AND('BR2'!$K$2="ACTIVE",'BR2'!J47&gt;0),"Yes",IF(AND('BR1'!$K$2="ACTIVE",'BR1'!J47&gt;0),"Yes",IF(AND('ORIGINAL BUDGET'!$K$2="ACTIVE",'ORIGINAL BUDGET'!J47&gt;0),"Yes",""))))</f>
        <v/>
      </c>
      <c r="Y47" s="493"/>
      <c r="Z47" s="325" t="str">
        <f>IF(AND('BR3'!$K$2="ACTIVE",'BR3'!L47&gt;0),"Yes",IF(AND('BR2'!$K$2="ACTIVE",'BR2'!L47&gt;0),"Yes",IF(AND('BR1'!$K$2="ACTIVE",'BR1'!L47&gt;0),"Yes",IF(AND('ORIGINAL BUDGET'!$K$2="ACTIVE",'ORIGINAL BUDGET'!L47&gt;0),"Yes",""))))</f>
        <v/>
      </c>
      <c r="AA47" s="493"/>
      <c r="AB47" s="325" t="str">
        <f>IF(AND('BR3'!$K$2="ACTIVE",'BR3'!N47&gt;0),"Yes",IF(AND('BR2'!$K$2="ACTIVE",'BR2'!N47&gt;0),"Yes",IF(AND('BR1'!$K$2="ACTIVE",'BR1'!N47&gt;0),"Yes",IF(AND('ORIGINAL BUDGET'!$K$2="ACTIVE",'ORIGINAL BUDGET'!N47&gt;0),"Yes",""))))</f>
        <v/>
      </c>
      <c r="AC47" s="493"/>
      <c r="AD47" s="325" t="str">
        <f>IF(AND('BR3'!$K$2="ACTIVE",'BR3'!P47&gt;0),"Yes",IF(AND('BR2'!$K$2="ACTIVE",'BR2'!P47&gt;0),"Yes",IF(AND('BR1'!$K$2="ACTIVE",'BR1'!P47&gt;0),"Yes",IF(AND('ORIGINAL BUDGET'!$K$2="ACTIVE",'ORIGINAL BUDGET'!P47&gt;0),"Yes",""))))</f>
        <v/>
      </c>
      <c r="AE47" s="493"/>
      <c r="AF47" s="325" t="str">
        <f>IF(AND('BR3'!$K$2="ACTIVE",'BR3'!R47&gt;0),"Yes",IF(AND('BR2'!$K$2="ACTIVE",'BR2'!R47&gt;0),"Yes",IF(AND('BR1'!$K$2="ACTIVE",'BR1'!R47&gt;0),"Yes",IF(AND('ORIGINAL BUDGET'!$K$2="ACTIVE",'ORIGINAL BUDGET'!R47&gt;0),"Yes",""))))</f>
        <v/>
      </c>
      <c r="AG47" s="493"/>
      <c r="AH47" s="493" t="str">
        <f>IF(AND('BR3'!$K$2="ACTIVE",'BR3'!T47&gt;0),"Yes",IF(AND('BR2'!$K$2="ACTIVE",'BR2'!T47&gt;0),"Yes",IF(AND('BR1'!$K$2="ACTIVE",'BR1'!T47&gt;0),"Yes",IF(AND('ORIGINAL BUDGET'!$K$2="ACTIVE",'ORIGINAL BUDGET'!T47&gt;0),"Yes",""))))</f>
        <v/>
      </c>
      <c r="AI47" s="494"/>
      <c r="AJ47" s="218"/>
      <c r="AK47" s="448">
        <f t="shared" si="11"/>
        <v>0</v>
      </c>
      <c r="AL47" s="448">
        <f t="shared" si="12"/>
        <v>0</v>
      </c>
      <c r="AM47" s="448">
        <f t="shared" si="13"/>
        <v>0</v>
      </c>
      <c r="AN47" s="448">
        <f t="shared" si="14"/>
        <v>0</v>
      </c>
      <c r="AO47" s="448">
        <f t="shared" si="15"/>
        <v>0</v>
      </c>
      <c r="AP47" s="448">
        <f t="shared" si="16"/>
        <v>0</v>
      </c>
      <c r="AQ47" s="448">
        <f t="shared" si="17"/>
        <v>0</v>
      </c>
      <c r="AU47" s="220"/>
      <c r="AV47" s="220"/>
      <c r="AW47" s="220"/>
      <c r="AX47" s="220"/>
      <c r="AY47" s="1104"/>
    </row>
    <row r="48" spans="1:51" ht="23.25" customHeight="1">
      <c r="A48" s="122">
        <v>4</v>
      </c>
      <c r="B48" s="273">
        <f>IF($L$2="","",IF($L$2="ORIGINAL",'ORIGINAL BUDGET'!$B48,IF($L$2="BR1",'BR1'!$B48,IF($L$2="BR2",'BR2'!$B48,IF($L$2="BR3",'BR3'!$B48)))))</f>
        <v>0</v>
      </c>
      <c r="C48" s="1028">
        <f>IF($L$2="","",IF($L$2="ORIGINAL",'ORIGINAL BUDGET'!$C48,IF($L$2="BR1",'BR1'!$C48,IF($L$2="BR2",'BR2'!$C48,IF($L$2="BR3",'BR3'!$C48)))))</f>
        <v>0</v>
      </c>
      <c r="D48" s="860" t="str">
        <f t="shared" si="18"/>
        <v/>
      </c>
      <c r="E48" s="404"/>
      <c r="F48" s="589"/>
      <c r="G48" s="845" t="str">
        <f t="shared" si="19"/>
        <v/>
      </c>
      <c r="H48" s="811">
        <f t="shared" si="10"/>
        <v>0</v>
      </c>
      <c r="I48" s="840"/>
      <c r="J48" s="811">
        <f t="shared" si="20"/>
        <v>0</v>
      </c>
      <c r="K48" s="843"/>
      <c r="L48" s="811">
        <f t="shared" si="21"/>
        <v>0</v>
      </c>
      <c r="M48" s="843"/>
      <c r="N48" s="811">
        <f t="shared" si="22"/>
        <v>0</v>
      </c>
      <c r="O48" s="843"/>
      <c r="P48" s="811">
        <f t="shared" si="23"/>
        <v>0</v>
      </c>
      <c r="Q48" s="843"/>
      <c r="R48" s="811">
        <f t="shared" si="24"/>
        <v>0</v>
      </c>
      <c r="S48" s="843"/>
      <c r="T48" s="811">
        <f t="shared" si="25"/>
        <v>0</v>
      </c>
      <c r="U48" s="149"/>
      <c r="V48" s="492" t="str">
        <f>IF(AND('BR3'!$K$2="ACTIVE",'BR3'!H48&gt;0),"Yes",IF(AND('BR2'!$K$2="ACTIVE",'BR2'!H48&gt;0),"Yes",IF(AND('BR1'!$K$2="ACTIVE",'BR1'!H48&gt;0),"Yes",IF(AND('ORIGINAL BUDGET'!$K$2="ACTIVE",'ORIGINAL BUDGET'!H48&gt;0),"Yes",""))))</f>
        <v/>
      </c>
      <c r="W48" s="493"/>
      <c r="X48" s="325" t="str">
        <f>IF(AND('BR3'!$K$2="ACTIVE",'BR3'!J48&gt;0),"Yes",IF(AND('BR2'!$K$2="ACTIVE",'BR2'!J48&gt;0),"Yes",IF(AND('BR1'!$K$2="ACTIVE",'BR1'!J48&gt;0),"Yes",IF(AND('ORIGINAL BUDGET'!$K$2="ACTIVE",'ORIGINAL BUDGET'!J48&gt;0),"Yes",""))))</f>
        <v/>
      </c>
      <c r="Y48" s="493"/>
      <c r="Z48" s="325" t="str">
        <f>IF(AND('BR3'!$K$2="ACTIVE",'BR3'!L48&gt;0),"Yes",IF(AND('BR2'!$K$2="ACTIVE",'BR2'!L48&gt;0),"Yes",IF(AND('BR1'!$K$2="ACTIVE",'BR1'!L48&gt;0),"Yes",IF(AND('ORIGINAL BUDGET'!$K$2="ACTIVE",'ORIGINAL BUDGET'!L48&gt;0),"Yes",""))))</f>
        <v/>
      </c>
      <c r="AA48" s="493"/>
      <c r="AB48" s="325" t="str">
        <f>IF(AND('BR3'!$K$2="ACTIVE",'BR3'!N48&gt;0),"Yes",IF(AND('BR2'!$K$2="ACTIVE",'BR2'!N48&gt;0),"Yes",IF(AND('BR1'!$K$2="ACTIVE",'BR1'!N48&gt;0),"Yes",IF(AND('ORIGINAL BUDGET'!$K$2="ACTIVE",'ORIGINAL BUDGET'!N48&gt;0),"Yes",""))))</f>
        <v/>
      </c>
      <c r="AC48" s="493"/>
      <c r="AD48" s="325" t="str">
        <f>IF(AND('BR3'!$K$2="ACTIVE",'BR3'!P48&gt;0),"Yes",IF(AND('BR2'!$K$2="ACTIVE",'BR2'!P48&gt;0),"Yes",IF(AND('BR1'!$K$2="ACTIVE",'BR1'!P48&gt;0),"Yes",IF(AND('ORIGINAL BUDGET'!$K$2="ACTIVE",'ORIGINAL BUDGET'!P48&gt;0),"Yes",""))))</f>
        <v/>
      </c>
      <c r="AE48" s="493"/>
      <c r="AF48" s="325" t="str">
        <f>IF(AND('BR3'!$K$2="ACTIVE",'BR3'!R48&gt;0),"Yes",IF(AND('BR2'!$K$2="ACTIVE",'BR2'!R48&gt;0),"Yes",IF(AND('BR1'!$K$2="ACTIVE",'BR1'!R48&gt;0),"Yes",IF(AND('ORIGINAL BUDGET'!$K$2="ACTIVE",'ORIGINAL BUDGET'!R48&gt;0),"Yes",""))))</f>
        <v/>
      </c>
      <c r="AG48" s="493"/>
      <c r="AH48" s="493" t="str">
        <f>IF(AND('BR3'!$K$2="ACTIVE",'BR3'!T48&gt;0),"Yes",IF(AND('BR2'!$K$2="ACTIVE",'BR2'!T48&gt;0),"Yes",IF(AND('BR1'!$K$2="ACTIVE",'BR1'!T48&gt;0),"Yes",IF(AND('ORIGINAL BUDGET'!$K$2="ACTIVE",'ORIGINAL BUDGET'!T48&gt;0),"Yes",""))))</f>
        <v/>
      </c>
      <c r="AI48" s="494"/>
      <c r="AJ48" s="218"/>
      <c r="AK48" s="448">
        <f t="shared" si="11"/>
        <v>0</v>
      </c>
      <c r="AL48" s="448">
        <f t="shared" si="12"/>
        <v>0</v>
      </c>
      <c r="AM48" s="448">
        <f t="shared" si="13"/>
        <v>0</v>
      </c>
      <c r="AN48" s="448">
        <f t="shared" si="14"/>
        <v>0</v>
      </c>
      <c r="AO48" s="448">
        <f t="shared" si="15"/>
        <v>0</v>
      </c>
      <c r="AP48" s="448">
        <f t="shared" si="16"/>
        <v>0</v>
      </c>
      <c r="AQ48" s="448">
        <f t="shared" si="17"/>
        <v>0</v>
      </c>
      <c r="AU48" s="220"/>
      <c r="AV48" s="220"/>
      <c r="AW48" s="220"/>
      <c r="AX48" s="220"/>
      <c r="AY48" s="1104"/>
    </row>
    <row r="49" spans="1:51" ht="23.25" customHeight="1" thickBot="1">
      <c r="A49" s="122">
        <v>5</v>
      </c>
      <c r="B49" s="273">
        <f>IF($L$2="","",IF($L$2="ORIGINAL",'ORIGINAL BUDGET'!$B49,IF($L$2="BR1",'BR1'!$B49,IF($L$2="BR2",'BR2'!$B49,IF($L$2="BR3",'BR3'!$B49)))))</f>
        <v>0</v>
      </c>
      <c r="C49" s="1028">
        <f>IF($L$2="","",IF($L$2="ORIGINAL",'ORIGINAL BUDGET'!$C49,IF($L$2="BR1",'BR1'!$C49,IF($L$2="BR2",'BR2'!$C49,IF($L$2="BR3",'BR3'!$C49)))))</f>
        <v>0</v>
      </c>
      <c r="D49" s="860" t="str">
        <f t="shared" si="18"/>
        <v/>
      </c>
      <c r="E49" s="404"/>
      <c r="F49" s="589"/>
      <c r="G49" s="845" t="str">
        <f t="shared" si="19"/>
        <v/>
      </c>
      <c r="H49" s="811">
        <f t="shared" si="10"/>
        <v>0</v>
      </c>
      <c r="I49" s="840"/>
      <c r="J49" s="811">
        <f t="shared" si="20"/>
        <v>0</v>
      </c>
      <c r="K49" s="843"/>
      <c r="L49" s="811">
        <f t="shared" si="21"/>
        <v>0</v>
      </c>
      <c r="M49" s="843"/>
      <c r="N49" s="811">
        <f t="shared" si="22"/>
        <v>0</v>
      </c>
      <c r="O49" s="843"/>
      <c r="P49" s="811">
        <f t="shared" si="23"/>
        <v>0</v>
      </c>
      <c r="Q49" s="843"/>
      <c r="R49" s="811">
        <f t="shared" si="24"/>
        <v>0</v>
      </c>
      <c r="S49" s="843"/>
      <c r="T49" s="811">
        <f t="shared" si="25"/>
        <v>0</v>
      </c>
      <c r="U49" s="149"/>
      <c r="V49" s="492" t="str">
        <f>IF(AND('BR3'!$K$2="ACTIVE",'BR3'!H49&gt;0),"Yes",IF(AND('BR2'!$K$2="ACTIVE",'BR2'!H49&gt;0),"Yes",IF(AND('BR1'!$K$2="ACTIVE",'BR1'!H49&gt;0),"Yes",IF(AND('ORIGINAL BUDGET'!$K$2="ACTIVE",'ORIGINAL BUDGET'!H49&gt;0),"Yes",""))))</f>
        <v/>
      </c>
      <c r="W49" s="493"/>
      <c r="X49" s="325" t="str">
        <f>IF(AND('BR3'!$K$2="ACTIVE",'BR3'!J49&gt;0),"Yes",IF(AND('BR2'!$K$2="ACTIVE",'BR2'!J49&gt;0),"Yes",IF(AND('BR1'!$K$2="ACTIVE",'BR1'!J49&gt;0),"Yes",IF(AND('ORIGINAL BUDGET'!$K$2="ACTIVE",'ORIGINAL BUDGET'!J49&gt;0),"Yes",""))))</f>
        <v/>
      </c>
      <c r="Y49" s="493"/>
      <c r="Z49" s="325" t="str">
        <f>IF(AND('BR3'!$K$2="ACTIVE",'BR3'!L49&gt;0),"Yes",IF(AND('BR2'!$K$2="ACTIVE",'BR2'!L49&gt;0),"Yes",IF(AND('BR1'!$K$2="ACTIVE",'BR1'!L49&gt;0),"Yes",IF(AND('ORIGINAL BUDGET'!$K$2="ACTIVE",'ORIGINAL BUDGET'!L49&gt;0),"Yes",""))))</f>
        <v/>
      </c>
      <c r="AA49" s="493"/>
      <c r="AB49" s="325" t="str">
        <f>IF(AND('BR3'!$K$2="ACTIVE",'BR3'!N49&gt;0),"Yes",IF(AND('BR2'!$K$2="ACTIVE",'BR2'!N49&gt;0),"Yes",IF(AND('BR1'!$K$2="ACTIVE",'BR1'!N49&gt;0),"Yes",IF(AND('ORIGINAL BUDGET'!$K$2="ACTIVE",'ORIGINAL BUDGET'!N49&gt;0),"Yes",""))))</f>
        <v/>
      </c>
      <c r="AC49" s="493"/>
      <c r="AD49" s="325" t="str">
        <f>IF(AND('BR3'!$K$2="ACTIVE",'BR3'!P49&gt;0),"Yes",IF(AND('BR2'!$K$2="ACTIVE",'BR2'!P49&gt;0),"Yes",IF(AND('BR1'!$K$2="ACTIVE",'BR1'!P49&gt;0),"Yes",IF(AND('ORIGINAL BUDGET'!$K$2="ACTIVE",'ORIGINAL BUDGET'!P49&gt;0),"Yes",""))))</f>
        <v/>
      </c>
      <c r="AE49" s="493"/>
      <c r="AF49" s="325" t="str">
        <f>IF(AND('BR3'!$K$2="ACTIVE",'BR3'!R49&gt;0),"Yes",IF(AND('BR2'!$K$2="ACTIVE",'BR2'!R49&gt;0),"Yes",IF(AND('BR1'!$K$2="ACTIVE",'BR1'!R49&gt;0),"Yes",IF(AND('ORIGINAL BUDGET'!$K$2="ACTIVE",'ORIGINAL BUDGET'!R49&gt;0),"Yes",""))))</f>
        <v/>
      </c>
      <c r="AG49" s="493"/>
      <c r="AH49" s="493" t="str">
        <f>IF(AND('BR3'!$K$2="ACTIVE",'BR3'!T49&gt;0),"Yes",IF(AND('BR2'!$K$2="ACTIVE",'BR2'!T49&gt;0),"Yes",IF(AND('BR1'!$K$2="ACTIVE",'BR1'!T49&gt;0),"Yes",IF(AND('ORIGINAL BUDGET'!$K$2="ACTIVE",'ORIGINAL BUDGET'!T49&gt;0),"Yes",""))))</f>
        <v/>
      </c>
      <c r="AI49" s="494"/>
      <c r="AJ49" s="218"/>
      <c r="AK49" s="448">
        <f t="shared" si="11"/>
        <v>0</v>
      </c>
      <c r="AL49" s="448">
        <f t="shared" si="12"/>
        <v>0</v>
      </c>
      <c r="AM49" s="448">
        <f t="shared" si="13"/>
        <v>0</v>
      </c>
      <c r="AN49" s="448">
        <f t="shared" si="14"/>
        <v>0</v>
      </c>
      <c r="AO49" s="448">
        <f t="shared" si="15"/>
        <v>0</v>
      </c>
      <c r="AP49" s="448">
        <f t="shared" si="16"/>
        <v>0</v>
      </c>
      <c r="AQ49" s="448">
        <f t="shared" si="17"/>
        <v>0</v>
      </c>
      <c r="AU49" s="220"/>
      <c r="AV49" s="220"/>
      <c r="AW49" s="220"/>
      <c r="AX49" s="220"/>
      <c r="AY49" s="1104"/>
    </row>
    <row r="50" spans="1:51" ht="23.25" hidden="1" customHeight="1">
      <c r="A50" s="122">
        <v>6</v>
      </c>
      <c r="B50" s="273">
        <f>IF($L$2="","",IF($L$2="ORIGINAL",'ORIGINAL BUDGET'!$B50,IF($L$2="BR1",'BR1'!$B50,IF($L$2="BR2",'BR2'!$B50,IF($L$2="BR3",'BR3'!$B50)))))</f>
        <v>0</v>
      </c>
      <c r="C50" s="1028">
        <f>IF($L$2="","",IF($L$2="ORIGINAL",'ORIGINAL BUDGET'!$C50,IF($L$2="BR1",'BR1'!$C50,IF($L$2="BR2",'BR2'!$C50,IF($L$2="BR3",'BR3'!$C50)))))</f>
        <v>0</v>
      </c>
      <c r="D50" s="860" t="str">
        <f t="shared" si="18"/>
        <v/>
      </c>
      <c r="E50" s="404"/>
      <c r="F50" s="589"/>
      <c r="G50" s="845" t="str">
        <f t="shared" si="19"/>
        <v/>
      </c>
      <c r="H50" s="811">
        <f t="shared" si="10"/>
        <v>0</v>
      </c>
      <c r="I50" s="840"/>
      <c r="J50" s="811">
        <f t="shared" si="20"/>
        <v>0</v>
      </c>
      <c r="K50" s="843"/>
      <c r="L50" s="811">
        <f t="shared" si="21"/>
        <v>0</v>
      </c>
      <c r="M50" s="843"/>
      <c r="N50" s="811">
        <f t="shared" si="22"/>
        <v>0</v>
      </c>
      <c r="O50" s="843"/>
      <c r="P50" s="811">
        <f t="shared" si="23"/>
        <v>0</v>
      </c>
      <c r="Q50" s="843"/>
      <c r="R50" s="811">
        <f t="shared" si="24"/>
        <v>0</v>
      </c>
      <c r="S50" s="843"/>
      <c r="T50" s="811">
        <f t="shared" si="25"/>
        <v>0</v>
      </c>
      <c r="U50" s="149"/>
      <c r="V50" s="492" t="str">
        <f>IF(AND('BR3'!$K$2="ACTIVE",'BR3'!H50&gt;0),"Yes",IF(AND('BR2'!$K$2="ACTIVE",'BR2'!H50&gt;0),"Yes",IF(AND('BR1'!$K$2="ACTIVE",'BR1'!H50&gt;0),"Yes",IF(AND('ORIGINAL BUDGET'!$K$2="ACTIVE",'ORIGINAL BUDGET'!H50&gt;0),"Yes",""))))</f>
        <v/>
      </c>
      <c r="W50" s="493"/>
      <c r="X50" s="325" t="str">
        <f>IF(AND('BR3'!$K$2="ACTIVE",'BR3'!J50&gt;0),"Yes",IF(AND('BR2'!$K$2="ACTIVE",'BR2'!J50&gt;0),"Yes",IF(AND('BR1'!$K$2="ACTIVE",'BR1'!J50&gt;0),"Yes",IF(AND('ORIGINAL BUDGET'!$K$2="ACTIVE",'ORIGINAL BUDGET'!J50&gt;0),"Yes",""))))</f>
        <v/>
      </c>
      <c r="Y50" s="493"/>
      <c r="Z50" s="325" t="str">
        <f>IF(AND('BR3'!$K$2="ACTIVE",'BR3'!L50&gt;0),"Yes",IF(AND('BR2'!$K$2="ACTIVE",'BR2'!L50&gt;0),"Yes",IF(AND('BR1'!$K$2="ACTIVE",'BR1'!L50&gt;0),"Yes",IF(AND('ORIGINAL BUDGET'!$K$2="ACTIVE",'ORIGINAL BUDGET'!L50&gt;0),"Yes",""))))</f>
        <v/>
      </c>
      <c r="AA50" s="493"/>
      <c r="AB50" s="325" t="str">
        <f>IF(AND('BR3'!$K$2="ACTIVE",'BR3'!N50&gt;0),"Yes",IF(AND('BR2'!$K$2="ACTIVE",'BR2'!N50&gt;0),"Yes",IF(AND('BR1'!$K$2="ACTIVE",'BR1'!N50&gt;0),"Yes",IF(AND('ORIGINAL BUDGET'!$K$2="ACTIVE",'ORIGINAL BUDGET'!N50&gt;0),"Yes",""))))</f>
        <v/>
      </c>
      <c r="AC50" s="493"/>
      <c r="AD50" s="325" t="str">
        <f>IF(AND('BR3'!$K$2="ACTIVE",'BR3'!P50&gt;0),"Yes",IF(AND('BR2'!$K$2="ACTIVE",'BR2'!P50&gt;0),"Yes",IF(AND('BR1'!$K$2="ACTIVE",'BR1'!P50&gt;0),"Yes",IF(AND('ORIGINAL BUDGET'!$K$2="ACTIVE",'ORIGINAL BUDGET'!P50&gt;0),"Yes",""))))</f>
        <v/>
      </c>
      <c r="AE50" s="493"/>
      <c r="AF50" s="325" t="str">
        <f>IF(AND('BR3'!$K$2="ACTIVE",'BR3'!R50&gt;0),"Yes",IF(AND('BR2'!$K$2="ACTIVE",'BR2'!R50&gt;0),"Yes",IF(AND('BR1'!$K$2="ACTIVE",'BR1'!R50&gt;0),"Yes",IF(AND('ORIGINAL BUDGET'!$K$2="ACTIVE",'ORIGINAL BUDGET'!R50&gt;0),"Yes",""))))</f>
        <v/>
      </c>
      <c r="AG50" s="493"/>
      <c r="AH50" s="493" t="str">
        <f>IF(AND('BR3'!$K$2="ACTIVE",'BR3'!T50&gt;0),"Yes",IF(AND('BR2'!$K$2="ACTIVE",'BR2'!T50&gt;0),"Yes",IF(AND('BR1'!$K$2="ACTIVE",'BR1'!T50&gt;0),"Yes",IF(AND('ORIGINAL BUDGET'!$K$2="ACTIVE",'ORIGINAL BUDGET'!T50&gt;0),"Yes",""))))</f>
        <v/>
      </c>
      <c r="AI50" s="494"/>
      <c r="AJ50" s="218"/>
      <c r="AK50" s="448">
        <f t="shared" si="11"/>
        <v>0</v>
      </c>
      <c r="AL50" s="448">
        <f t="shared" si="12"/>
        <v>0</v>
      </c>
      <c r="AM50" s="448">
        <f t="shared" si="13"/>
        <v>0</v>
      </c>
      <c r="AN50" s="448">
        <f t="shared" si="14"/>
        <v>0</v>
      </c>
      <c r="AO50" s="448">
        <f t="shared" si="15"/>
        <v>0</v>
      </c>
      <c r="AP50" s="448">
        <f t="shared" si="16"/>
        <v>0</v>
      </c>
      <c r="AQ50" s="448">
        <f t="shared" si="17"/>
        <v>0</v>
      </c>
      <c r="AU50" s="220"/>
      <c r="AV50" s="220"/>
      <c r="AW50" s="220"/>
      <c r="AX50" s="220"/>
      <c r="AY50" s="1104"/>
    </row>
    <row r="51" spans="1:51" ht="23.25" hidden="1" customHeight="1">
      <c r="A51" s="122">
        <v>7</v>
      </c>
      <c r="B51" s="273">
        <f>IF($L$2="","",IF($L$2="ORIGINAL",'ORIGINAL BUDGET'!$B51,IF($L$2="BR1",'BR1'!$B51,IF($L$2="BR2",'BR2'!$B51,IF($L$2="BR3",'BR3'!$B51)))))</f>
        <v>0</v>
      </c>
      <c r="C51" s="1028">
        <f>IF($L$2="","",IF($L$2="ORIGINAL",'ORIGINAL BUDGET'!$C51,IF($L$2="BR1",'BR1'!$C51,IF($L$2="BR2",'BR2'!$C51,IF($L$2="BR3",'BR3'!$C51)))))</f>
        <v>0</v>
      </c>
      <c r="D51" s="860" t="str">
        <f t="shared" si="18"/>
        <v/>
      </c>
      <c r="E51" s="404"/>
      <c r="F51" s="589"/>
      <c r="G51" s="845" t="str">
        <f t="shared" si="19"/>
        <v/>
      </c>
      <c r="H51" s="811">
        <f t="shared" si="10"/>
        <v>0</v>
      </c>
      <c r="I51" s="840"/>
      <c r="J51" s="811">
        <f t="shared" si="20"/>
        <v>0</v>
      </c>
      <c r="K51" s="843"/>
      <c r="L51" s="811">
        <f t="shared" si="21"/>
        <v>0</v>
      </c>
      <c r="M51" s="843"/>
      <c r="N51" s="811">
        <f t="shared" si="22"/>
        <v>0</v>
      </c>
      <c r="O51" s="843"/>
      <c r="P51" s="811">
        <f t="shared" si="23"/>
        <v>0</v>
      </c>
      <c r="Q51" s="843"/>
      <c r="R51" s="811">
        <f t="shared" si="24"/>
        <v>0</v>
      </c>
      <c r="S51" s="843"/>
      <c r="T51" s="811">
        <f t="shared" si="25"/>
        <v>0</v>
      </c>
      <c r="U51" s="149"/>
      <c r="V51" s="492" t="str">
        <f>IF(AND('BR3'!$K$2="ACTIVE",'BR3'!H51&gt;0),"Yes",IF(AND('BR2'!$K$2="ACTIVE",'BR2'!H51&gt;0),"Yes",IF(AND('BR1'!$K$2="ACTIVE",'BR1'!H51&gt;0),"Yes",IF(AND('ORIGINAL BUDGET'!$K$2="ACTIVE",'ORIGINAL BUDGET'!H51&gt;0),"Yes",""))))</f>
        <v/>
      </c>
      <c r="W51" s="493"/>
      <c r="X51" s="325" t="str">
        <f>IF(AND('BR3'!$K$2="ACTIVE",'BR3'!J51&gt;0),"Yes",IF(AND('BR2'!$K$2="ACTIVE",'BR2'!J51&gt;0),"Yes",IF(AND('BR1'!$K$2="ACTIVE",'BR1'!J51&gt;0),"Yes",IF(AND('ORIGINAL BUDGET'!$K$2="ACTIVE",'ORIGINAL BUDGET'!J51&gt;0),"Yes",""))))</f>
        <v/>
      </c>
      <c r="Y51" s="493"/>
      <c r="Z51" s="325" t="str">
        <f>IF(AND('BR3'!$K$2="ACTIVE",'BR3'!L51&gt;0),"Yes",IF(AND('BR2'!$K$2="ACTIVE",'BR2'!L51&gt;0),"Yes",IF(AND('BR1'!$K$2="ACTIVE",'BR1'!L51&gt;0),"Yes",IF(AND('ORIGINAL BUDGET'!$K$2="ACTIVE",'ORIGINAL BUDGET'!L51&gt;0),"Yes",""))))</f>
        <v/>
      </c>
      <c r="AA51" s="493"/>
      <c r="AB51" s="325" t="str">
        <f>IF(AND('BR3'!$K$2="ACTIVE",'BR3'!N51&gt;0),"Yes",IF(AND('BR2'!$K$2="ACTIVE",'BR2'!N51&gt;0),"Yes",IF(AND('BR1'!$K$2="ACTIVE",'BR1'!N51&gt;0),"Yes",IF(AND('ORIGINAL BUDGET'!$K$2="ACTIVE",'ORIGINAL BUDGET'!N51&gt;0),"Yes",""))))</f>
        <v/>
      </c>
      <c r="AC51" s="493"/>
      <c r="AD51" s="325" t="str">
        <f>IF(AND('BR3'!$K$2="ACTIVE",'BR3'!P51&gt;0),"Yes",IF(AND('BR2'!$K$2="ACTIVE",'BR2'!P51&gt;0),"Yes",IF(AND('BR1'!$K$2="ACTIVE",'BR1'!P51&gt;0),"Yes",IF(AND('ORIGINAL BUDGET'!$K$2="ACTIVE",'ORIGINAL BUDGET'!P51&gt;0),"Yes",""))))</f>
        <v/>
      </c>
      <c r="AE51" s="493"/>
      <c r="AF51" s="325" t="str">
        <f>IF(AND('BR3'!$K$2="ACTIVE",'BR3'!R51&gt;0),"Yes",IF(AND('BR2'!$K$2="ACTIVE",'BR2'!R51&gt;0),"Yes",IF(AND('BR1'!$K$2="ACTIVE",'BR1'!R51&gt;0),"Yes",IF(AND('ORIGINAL BUDGET'!$K$2="ACTIVE",'ORIGINAL BUDGET'!R51&gt;0),"Yes",""))))</f>
        <v/>
      </c>
      <c r="AG51" s="493"/>
      <c r="AH51" s="493" t="str">
        <f>IF(AND('BR3'!$K$2="ACTIVE",'BR3'!T51&gt;0),"Yes",IF(AND('BR2'!$K$2="ACTIVE",'BR2'!T51&gt;0),"Yes",IF(AND('BR1'!$K$2="ACTIVE",'BR1'!T51&gt;0),"Yes",IF(AND('ORIGINAL BUDGET'!$K$2="ACTIVE",'ORIGINAL BUDGET'!T51&gt;0),"Yes",""))))</f>
        <v/>
      </c>
      <c r="AI51" s="494"/>
      <c r="AJ51" s="218"/>
      <c r="AK51" s="448">
        <f t="shared" si="11"/>
        <v>0</v>
      </c>
      <c r="AL51" s="448">
        <f t="shared" si="12"/>
        <v>0</v>
      </c>
      <c r="AM51" s="448">
        <f t="shared" si="13"/>
        <v>0</v>
      </c>
      <c r="AN51" s="448">
        <f t="shared" si="14"/>
        <v>0</v>
      </c>
      <c r="AO51" s="448">
        <f t="shared" si="15"/>
        <v>0</v>
      </c>
      <c r="AP51" s="448">
        <f t="shared" si="16"/>
        <v>0</v>
      </c>
      <c r="AQ51" s="448">
        <f t="shared" si="17"/>
        <v>0</v>
      </c>
      <c r="AU51" s="220"/>
      <c r="AV51" s="220"/>
      <c r="AW51" s="220"/>
      <c r="AX51" s="220"/>
      <c r="AY51" s="1104"/>
    </row>
    <row r="52" spans="1:51" ht="23.25" hidden="1" customHeight="1">
      <c r="A52" s="122">
        <v>8</v>
      </c>
      <c r="B52" s="273">
        <f>IF($L$2="","",IF($L$2="ORIGINAL",'ORIGINAL BUDGET'!$B52,IF($L$2="BR1",'BR1'!$B52,IF($L$2="BR2",'BR2'!$B52,IF($L$2="BR3",'BR3'!$B52)))))</f>
        <v>0</v>
      </c>
      <c r="C52" s="1028">
        <f>IF($L$2="","",IF($L$2="ORIGINAL",'ORIGINAL BUDGET'!$C52,IF($L$2="BR1",'BR1'!$C52,IF($L$2="BR2",'BR2'!$C52,IF($L$2="BR3",'BR3'!$C52)))))</f>
        <v>0</v>
      </c>
      <c r="D52" s="860" t="str">
        <f t="shared" si="18"/>
        <v/>
      </c>
      <c r="E52" s="404"/>
      <c r="F52" s="589"/>
      <c r="G52" s="845" t="str">
        <f t="shared" si="19"/>
        <v/>
      </c>
      <c r="H52" s="811">
        <f t="shared" si="10"/>
        <v>0</v>
      </c>
      <c r="I52" s="840"/>
      <c r="J52" s="811">
        <f t="shared" si="20"/>
        <v>0</v>
      </c>
      <c r="K52" s="843"/>
      <c r="L52" s="811">
        <f t="shared" si="21"/>
        <v>0</v>
      </c>
      <c r="M52" s="843"/>
      <c r="N52" s="811">
        <f t="shared" si="22"/>
        <v>0</v>
      </c>
      <c r="O52" s="843"/>
      <c r="P52" s="811">
        <f t="shared" si="23"/>
        <v>0</v>
      </c>
      <c r="Q52" s="843"/>
      <c r="R52" s="811">
        <f t="shared" si="24"/>
        <v>0</v>
      </c>
      <c r="S52" s="843"/>
      <c r="T52" s="811">
        <f t="shared" si="25"/>
        <v>0</v>
      </c>
      <c r="U52" s="149"/>
      <c r="V52" s="492" t="str">
        <f>IF(AND('BR3'!$K$2="ACTIVE",'BR3'!H52&gt;0),"Yes",IF(AND('BR2'!$K$2="ACTIVE",'BR2'!H52&gt;0),"Yes",IF(AND('BR1'!$K$2="ACTIVE",'BR1'!H52&gt;0),"Yes",IF(AND('ORIGINAL BUDGET'!$K$2="ACTIVE",'ORIGINAL BUDGET'!H52&gt;0),"Yes",""))))</f>
        <v/>
      </c>
      <c r="W52" s="493"/>
      <c r="X52" s="325" t="str">
        <f>IF(AND('BR3'!$K$2="ACTIVE",'BR3'!J52&gt;0),"Yes",IF(AND('BR2'!$K$2="ACTIVE",'BR2'!J52&gt;0),"Yes",IF(AND('BR1'!$K$2="ACTIVE",'BR1'!J52&gt;0),"Yes",IF(AND('ORIGINAL BUDGET'!$K$2="ACTIVE",'ORIGINAL BUDGET'!J52&gt;0),"Yes",""))))</f>
        <v/>
      </c>
      <c r="Y52" s="493"/>
      <c r="Z52" s="325" t="str">
        <f>IF(AND('BR3'!$K$2="ACTIVE",'BR3'!L52&gt;0),"Yes",IF(AND('BR2'!$K$2="ACTIVE",'BR2'!L52&gt;0),"Yes",IF(AND('BR1'!$K$2="ACTIVE",'BR1'!L52&gt;0),"Yes",IF(AND('ORIGINAL BUDGET'!$K$2="ACTIVE",'ORIGINAL BUDGET'!L52&gt;0),"Yes",""))))</f>
        <v/>
      </c>
      <c r="AA52" s="493"/>
      <c r="AB52" s="325" t="str">
        <f>IF(AND('BR3'!$K$2="ACTIVE",'BR3'!N52&gt;0),"Yes",IF(AND('BR2'!$K$2="ACTIVE",'BR2'!N52&gt;0),"Yes",IF(AND('BR1'!$K$2="ACTIVE",'BR1'!N52&gt;0),"Yes",IF(AND('ORIGINAL BUDGET'!$K$2="ACTIVE",'ORIGINAL BUDGET'!N52&gt;0),"Yes",""))))</f>
        <v/>
      </c>
      <c r="AC52" s="493"/>
      <c r="AD52" s="325" t="str">
        <f>IF(AND('BR3'!$K$2="ACTIVE",'BR3'!P52&gt;0),"Yes",IF(AND('BR2'!$K$2="ACTIVE",'BR2'!P52&gt;0),"Yes",IF(AND('BR1'!$K$2="ACTIVE",'BR1'!P52&gt;0),"Yes",IF(AND('ORIGINAL BUDGET'!$K$2="ACTIVE",'ORIGINAL BUDGET'!P52&gt;0),"Yes",""))))</f>
        <v/>
      </c>
      <c r="AE52" s="493"/>
      <c r="AF52" s="325" t="str">
        <f>IF(AND('BR3'!$K$2="ACTIVE",'BR3'!R52&gt;0),"Yes",IF(AND('BR2'!$K$2="ACTIVE",'BR2'!R52&gt;0),"Yes",IF(AND('BR1'!$K$2="ACTIVE",'BR1'!R52&gt;0),"Yes",IF(AND('ORIGINAL BUDGET'!$K$2="ACTIVE",'ORIGINAL BUDGET'!R52&gt;0),"Yes",""))))</f>
        <v/>
      </c>
      <c r="AG52" s="493"/>
      <c r="AH52" s="493" t="str">
        <f>IF(AND('BR3'!$K$2="ACTIVE",'BR3'!T52&gt;0),"Yes",IF(AND('BR2'!$K$2="ACTIVE",'BR2'!T52&gt;0),"Yes",IF(AND('BR1'!$K$2="ACTIVE",'BR1'!T52&gt;0),"Yes",IF(AND('ORIGINAL BUDGET'!$K$2="ACTIVE",'ORIGINAL BUDGET'!T52&gt;0),"Yes",""))))</f>
        <v/>
      </c>
      <c r="AI52" s="494"/>
      <c r="AJ52" s="218"/>
      <c r="AK52" s="448">
        <f t="shared" si="11"/>
        <v>0</v>
      </c>
      <c r="AL52" s="448">
        <f t="shared" si="12"/>
        <v>0</v>
      </c>
      <c r="AM52" s="448">
        <f t="shared" si="13"/>
        <v>0</v>
      </c>
      <c r="AN52" s="448">
        <f t="shared" si="14"/>
        <v>0</v>
      </c>
      <c r="AO52" s="448">
        <f t="shared" si="15"/>
        <v>0</v>
      </c>
      <c r="AP52" s="448">
        <f t="shared" si="16"/>
        <v>0</v>
      </c>
      <c r="AQ52" s="448">
        <f t="shared" si="17"/>
        <v>0</v>
      </c>
      <c r="AU52" s="220"/>
      <c r="AV52" s="220"/>
      <c r="AW52" s="220"/>
      <c r="AX52" s="220"/>
      <c r="AY52" s="1104"/>
    </row>
    <row r="53" spans="1:51" ht="23.25" hidden="1" customHeight="1">
      <c r="A53" s="122">
        <v>9</v>
      </c>
      <c r="B53" s="273">
        <f>IF($L$2="","",IF($L$2="ORIGINAL",'ORIGINAL BUDGET'!$B53,IF($L$2="BR1",'BR1'!$B53,IF($L$2="BR2",'BR2'!$B53,IF($L$2="BR3",'BR3'!$B53)))))</f>
        <v>0</v>
      </c>
      <c r="C53" s="1028">
        <f>IF($L$2="","",IF($L$2="ORIGINAL",'ORIGINAL BUDGET'!$C53,IF($L$2="BR1",'BR1'!$C53,IF($L$2="BR2",'BR2'!$C53,IF($L$2="BR3",'BR3'!$C53)))))</f>
        <v>0</v>
      </c>
      <c r="D53" s="860" t="str">
        <f t="shared" si="18"/>
        <v/>
      </c>
      <c r="E53" s="404"/>
      <c r="F53" s="589"/>
      <c r="G53" s="845" t="str">
        <f t="shared" si="19"/>
        <v/>
      </c>
      <c r="H53" s="811">
        <f t="shared" si="10"/>
        <v>0</v>
      </c>
      <c r="I53" s="840"/>
      <c r="J53" s="811">
        <f t="shared" si="20"/>
        <v>0</v>
      </c>
      <c r="K53" s="843"/>
      <c r="L53" s="811">
        <f t="shared" si="21"/>
        <v>0</v>
      </c>
      <c r="M53" s="843"/>
      <c r="N53" s="811">
        <f t="shared" si="22"/>
        <v>0</v>
      </c>
      <c r="O53" s="843"/>
      <c r="P53" s="811">
        <f t="shared" si="23"/>
        <v>0</v>
      </c>
      <c r="Q53" s="843"/>
      <c r="R53" s="811">
        <f t="shared" si="24"/>
        <v>0</v>
      </c>
      <c r="S53" s="843"/>
      <c r="T53" s="811">
        <f t="shared" si="25"/>
        <v>0</v>
      </c>
      <c r="U53" s="149"/>
      <c r="V53" s="492" t="str">
        <f>IF(AND('BR3'!$K$2="ACTIVE",'BR3'!H53&gt;0),"Yes",IF(AND('BR2'!$K$2="ACTIVE",'BR2'!H53&gt;0),"Yes",IF(AND('BR1'!$K$2="ACTIVE",'BR1'!H53&gt;0),"Yes",IF(AND('ORIGINAL BUDGET'!$K$2="ACTIVE",'ORIGINAL BUDGET'!H53&gt;0),"Yes",""))))</f>
        <v/>
      </c>
      <c r="W53" s="493"/>
      <c r="X53" s="325" t="str">
        <f>IF(AND('BR3'!$K$2="ACTIVE",'BR3'!J53&gt;0),"Yes",IF(AND('BR2'!$K$2="ACTIVE",'BR2'!J53&gt;0),"Yes",IF(AND('BR1'!$K$2="ACTIVE",'BR1'!J53&gt;0),"Yes",IF(AND('ORIGINAL BUDGET'!$K$2="ACTIVE",'ORIGINAL BUDGET'!J53&gt;0),"Yes",""))))</f>
        <v/>
      </c>
      <c r="Y53" s="493"/>
      <c r="Z53" s="325" t="str">
        <f>IF(AND('BR3'!$K$2="ACTIVE",'BR3'!L53&gt;0),"Yes",IF(AND('BR2'!$K$2="ACTIVE",'BR2'!L53&gt;0),"Yes",IF(AND('BR1'!$K$2="ACTIVE",'BR1'!L53&gt;0),"Yes",IF(AND('ORIGINAL BUDGET'!$K$2="ACTIVE",'ORIGINAL BUDGET'!L53&gt;0),"Yes",""))))</f>
        <v/>
      </c>
      <c r="AA53" s="493"/>
      <c r="AB53" s="325" t="str">
        <f>IF(AND('BR3'!$K$2="ACTIVE",'BR3'!N53&gt;0),"Yes",IF(AND('BR2'!$K$2="ACTIVE",'BR2'!N53&gt;0),"Yes",IF(AND('BR1'!$K$2="ACTIVE",'BR1'!N53&gt;0),"Yes",IF(AND('ORIGINAL BUDGET'!$K$2="ACTIVE",'ORIGINAL BUDGET'!N53&gt;0),"Yes",""))))</f>
        <v/>
      </c>
      <c r="AC53" s="493"/>
      <c r="AD53" s="325" t="str">
        <f>IF(AND('BR3'!$K$2="ACTIVE",'BR3'!P53&gt;0),"Yes",IF(AND('BR2'!$K$2="ACTIVE",'BR2'!P53&gt;0),"Yes",IF(AND('BR1'!$K$2="ACTIVE",'BR1'!P53&gt;0),"Yes",IF(AND('ORIGINAL BUDGET'!$K$2="ACTIVE",'ORIGINAL BUDGET'!P53&gt;0),"Yes",""))))</f>
        <v/>
      </c>
      <c r="AE53" s="493"/>
      <c r="AF53" s="325" t="str">
        <f>IF(AND('BR3'!$K$2="ACTIVE",'BR3'!R53&gt;0),"Yes",IF(AND('BR2'!$K$2="ACTIVE",'BR2'!R53&gt;0),"Yes",IF(AND('BR1'!$K$2="ACTIVE",'BR1'!R53&gt;0),"Yes",IF(AND('ORIGINAL BUDGET'!$K$2="ACTIVE",'ORIGINAL BUDGET'!R53&gt;0),"Yes",""))))</f>
        <v/>
      </c>
      <c r="AG53" s="493"/>
      <c r="AH53" s="493" t="str">
        <f>IF(AND('BR3'!$K$2="ACTIVE",'BR3'!T53&gt;0),"Yes",IF(AND('BR2'!$K$2="ACTIVE",'BR2'!T53&gt;0),"Yes",IF(AND('BR1'!$K$2="ACTIVE",'BR1'!T53&gt;0),"Yes",IF(AND('ORIGINAL BUDGET'!$K$2="ACTIVE",'ORIGINAL BUDGET'!T53&gt;0),"Yes",""))))</f>
        <v/>
      </c>
      <c r="AI53" s="494"/>
      <c r="AJ53" s="218"/>
      <c r="AK53" s="448">
        <f t="shared" si="11"/>
        <v>0</v>
      </c>
      <c r="AL53" s="448">
        <f t="shared" si="12"/>
        <v>0</v>
      </c>
      <c r="AM53" s="448">
        <f t="shared" si="13"/>
        <v>0</v>
      </c>
      <c r="AN53" s="448">
        <f t="shared" si="14"/>
        <v>0</v>
      </c>
      <c r="AO53" s="448">
        <f t="shared" si="15"/>
        <v>0</v>
      </c>
      <c r="AP53" s="448">
        <f t="shared" si="16"/>
        <v>0</v>
      </c>
      <c r="AQ53" s="448">
        <f t="shared" si="17"/>
        <v>0</v>
      </c>
      <c r="AU53" s="220"/>
      <c r="AV53" s="220"/>
      <c r="AW53" s="220"/>
      <c r="AX53" s="220"/>
      <c r="AY53" s="1104"/>
    </row>
    <row r="54" spans="1:51" ht="23.25" hidden="1" customHeight="1" thickBot="1">
      <c r="A54" s="122">
        <v>10</v>
      </c>
      <c r="B54" s="273">
        <f>IF($L$2="","",IF($L$2="ORIGINAL",'ORIGINAL BUDGET'!$B54,IF($L$2="BR1",'BR1'!$B54,IF($L$2="BR2",'BR2'!$B54,IF($L$2="BR3",'BR3'!$B54)))))</f>
        <v>0</v>
      </c>
      <c r="C54" s="1028">
        <f>IF($L$2="","",IF($L$2="ORIGINAL",'ORIGINAL BUDGET'!$C54,IF($L$2="BR1",'BR1'!$C54,IF($L$2="BR2",'BR2'!$C54,IF($L$2="BR3",'BR3'!$C54)))))</f>
        <v>0</v>
      </c>
      <c r="D54" s="860" t="str">
        <f t="shared" si="18"/>
        <v/>
      </c>
      <c r="E54" s="404"/>
      <c r="F54" s="589"/>
      <c r="G54" s="845" t="str">
        <f t="shared" si="19"/>
        <v/>
      </c>
      <c r="H54" s="811">
        <f t="shared" si="10"/>
        <v>0</v>
      </c>
      <c r="I54" s="840"/>
      <c r="J54" s="811">
        <f t="shared" si="20"/>
        <v>0</v>
      </c>
      <c r="K54" s="843"/>
      <c r="L54" s="811">
        <f t="shared" si="21"/>
        <v>0</v>
      </c>
      <c r="M54" s="843"/>
      <c r="N54" s="811">
        <f t="shared" si="22"/>
        <v>0</v>
      </c>
      <c r="O54" s="843"/>
      <c r="P54" s="811">
        <f t="shared" si="23"/>
        <v>0</v>
      </c>
      <c r="Q54" s="843"/>
      <c r="R54" s="811">
        <f t="shared" si="24"/>
        <v>0</v>
      </c>
      <c r="S54" s="843"/>
      <c r="T54" s="811">
        <f t="shared" si="25"/>
        <v>0</v>
      </c>
      <c r="U54" s="149"/>
      <c r="V54" s="492" t="str">
        <f>IF(AND('BR3'!$K$2="ACTIVE",'BR3'!H54&gt;0),"Yes",IF(AND('BR2'!$K$2="ACTIVE",'BR2'!H54&gt;0),"Yes",IF(AND('BR1'!$K$2="ACTIVE",'BR1'!H54&gt;0),"Yes",IF(AND('ORIGINAL BUDGET'!$K$2="ACTIVE",'ORIGINAL BUDGET'!H54&gt;0),"Yes",""))))</f>
        <v/>
      </c>
      <c r="W54" s="493"/>
      <c r="X54" s="325" t="str">
        <f>IF(AND('BR3'!$K$2="ACTIVE",'BR3'!J54&gt;0),"Yes",IF(AND('BR2'!$K$2="ACTIVE",'BR2'!J54&gt;0),"Yes",IF(AND('BR1'!$K$2="ACTIVE",'BR1'!J54&gt;0),"Yes",IF(AND('ORIGINAL BUDGET'!$K$2="ACTIVE",'ORIGINAL BUDGET'!J54&gt;0),"Yes",""))))</f>
        <v/>
      </c>
      <c r="Y54" s="493"/>
      <c r="Z54" s="325" t="str">
        <f>IF(AND('BR3'!$K$2="ACTIVE",'BR3'!L54&gt;0),"Yes",IF(AND('BR2'!$K$2="ACTIVE",'BR2'!L54&gt;0),"Yes",IF(AND('BR1'!$K$2="ACTIVE",'BR1'!L54&gt;0),"Yes",IF(AND('ORIGINAL BUDGET'!$K$2="ACTIVE",'ORIGINAL BUDGET'!L54&gt;0),"Yes",""))))</f>
        <v/>
      </c>
      <c r="AA54" s="493"/>
      <c r="AB54" s="325" t="str">
        <f>IF(AND('BR3'!$K$2="ACTIVE",'BR3'!N54&gt;0),"Yes",IF(AND('BR2'!$K$2="ACTIVE",'BR2'!N54&gt;0),"Yes",IF(AND('BR1'!$K$2="ACTIVE",'BR1'!N54&gt;0),"Yes",IF(AND('ORIGINAL BUDGET'!$K$2="ACTIVE",'ORIGINAL BUDGET'!N54&gt;0),"Yes",""))))</f>
        <v/>
      </c>
      <c r="AC54" s="493"/>
      <c r="AD54" s="325" t="str">
        <f>IF(AND('BR3'!$K$2="ACTIVE",'BR3'!P54&gt;0),"Yes",IF(AND('BR2'!$K$2="ACTIVE",'BR2'!P54&gt;0),"Yes",IF(AND('BR1'!$K$2="ACTIVE",'BR1'!P54&gt;0),"Yes",IF(AND('ORIGINAL BUDGET'!$K$2="ACTIVE",'ORIGINAL BUDGET'!P54&gt;0),"Yes",""))))</f>
        <v/>
      </c>
      <c r="AE54" s="493"/>
      <c r="AF54" s="325" t="str">
        <f>IF(AND('BR3'!$K$2="ACTIVE",'BR3'!R54&gt;0),"Yes",IF(AND('BR2'!$K$2="ACTIVE",'BR2'!R54&gt;0),"Yes",IF(AND('BR1'!$K$2="ACTIVE",'BR1'!R54&gt;0),"Yes",IF(AND('ORIGINAL BUDGET'!$K$2="ACTIVE",'ORIGINAL BUDGET'!R54&gt;0),"Yes",""))))</f>
        <v/>
      </c>
      <c r="AG54" s="493"/>
      <c r="AH54" s="493" t="str">
        <f>IF(AND('BR3'!$K$2="ACTIVE",'BR3'!T54&gt;0),"Yes",IF(AND('BR2'!$K$2="ACTIVE",'BR2'!T54&gt;0),"Yes",IF(AND('BR1'!$K$2="ACTIVE",'BR1'!T54&gt;0),"Yes",IF(AND('ORIGINAL BUDGET'!$K$2="ACTIVE",'ORIGINAL BUDGET'!T54&gt;0),"Yes",""))))</f>
        <v/>
      </c>
      <c r="AI54" s="494"/>
      <c r="AJ54" s="218"/>
      <c r="AK54" s="448">
        <f t="shared" si="11"/>
        <v>0</v>
      </c>
      <c r="AL54" s="448">
        <f t="shared" si="12"/>
        <v>0</v>
      </c>
      <c r="AM54" s="448">
        <f t="shared" si="13"/>
        <v>0</v>
      </c>
      <c r="AN54" s="448">
        <f t="shared" si="14"/>
        <v>0</v>
      </c>
      <c r="AO54" s="448">
        <f t="shared" si="15"/>
        <v>0</v>
      </c>
      <c r="AP54" s="448">
        <f t="shared" si="16"/>
        <v>0</v>
      </c>
      <c r="AQ54" s="448">
        <f t="shared" si="17"/>
        <v>0</v>
      </c>
      <c r="AU54" s="220"/>
      <c r="AV54" s="220"/>
      <c r="AW54" s="220"/>
      <c r="AX54" s="220"/>
      <c r="AY54" s="1104"/>
    </row>
    <row r="55" spans="1:51" ht="23.25" hidden="1" customHeight="1">
      <c r="A55" s="122">
        <v>11</v>
      </c>
      <c r="B55" s="273">
        <f>IF($L$2="","",IF($L$2="ORIGINAL",'ORIGINAL BUDGET'!$B55,IF($L$2="BR1",'BR1'!$B55,IF($L$2="BR2",'BR2'!$B55,IF($L$2="BR3",'BR3'!$B55)))))</f>
        <v>0</v>
      </c>
      <c r="C55" s="1028">
        <f>IF($L$2="","",IF($L$2="ORIGINAL",'ORIGINAL BUDGET'!$C55,IF($L$2="BR1",'BR1'!$C55,IF($L$2="BR2",'BR2'!$C55,IF($L$2="BR3",'BR3'!$C55)))))</f>
        <v>0</v>
      </c>
      <c r="D55" s="860" t="str">
        <f t="shared" si="18"/>
        <v/>
      </c>
      <c r="E55" s="404"/>
      <c r="F55" s="589"/>
      <c r="G55" s="845" t="str">
        <f t="shared" si="19"/>
        <v/>
      </c>
      <c r="H55" s="811">
        <f t="shared" si="10"/>
        <v>0</v>
      </c>
      <c r="I55" s="840"/>
      <c r="J55" s="811">
        <f t="shared" si="20"/>
        <v>0</v>
      </c>
      <c r="K55" s="843"/>
      <c r="L55" s="811">
        <f t="shared" si="21"/>
        <v>0</v>
      </c>
      <c r="M55" s="843"/>
      <c r="N55" s="811">
        <f t="shared" si="22"/>
        <v>0</v>
      </c>
      <c r="O55" s="843"/>
      <c r="P55" s="811">
        <f t="shared" si="23"/>
        <v>0</v>
      </c>
      <c r="Q55" s="843"/>
      <c r="R55" s="811">
        <f t="shared" si="24"/>
        <v>0</v>
      </c>
      <c r="S55" s="843"/>
      <c r="T55" s="811">
        <f t="shared" si="25"/>
        <v>0</v>
      </c>
      <c r="U55" s="149"/>
      <c r="V55" s="492" t="str">
        <f>IF(AND('BR3'!$K$2="ACTIVE",'BR3'!H55&gt;0),"Yes",IF(AND('BR2'!$K$2="ACTIVE",'BR2'!H55&gt;0),"Yes",IF(AND('BR1'!$K$2="ACTIVE",'BR1'!H55&gt;0),"Yes",IF(AND('ORIGINAL BUDGET'!$K$2="ACTIVE",'ORIGINAL BUDGET'!H55&gt;0),"Yes",""))))</f>
        <v/>
      </c>
      <c r="W55" s="493"/>
      <c r="X55" s="325" t="str">
        <f>IF(AND('BR3'!$K$2="ACTIVE",'BR3'!J55&gt;0),"Yes",IF(AND('BR2'!$K$2="ACTIVE",'BR2'!J55&gt;0),"Yes",IF(AND('BR1'!$K$2="ACTIVE",'BR1'!J55&gt;0),"Yes",IF(AND('ORIGINAL BUDGET'!$K$2="ACTIVE",'ORIGINAL BUDGET'!J55&gt;0),"Yes",""))))</f>
        <v/>
      </c>
      <c r="Y55" s="493"/>
      <c r="Z55" s="325" t="str">
        <f>IF(AND('BR3'!$K$2="ACTIVE",'BR3'!L55&gt;0),"Yes",IF(AND('BR2'!$K$2="ACTIVE",'BR2'!L55&gt;0),"Yes",IF(AND('BR1'!$K$2="ACTIVE",'BR1'!L55&gt;0),"Yes",IF(AND('ORIGINAL BUDGET'!$K$2="ACTIVE",'ORIGINAL BUDGET'!L55&gt;0),"Yes",""))))</f>
        <v/>
      </c>
      <c r="AA55" s="493"/>
      <c r="AB55" s="325" t="str">
        <f>IF(AND('BR3'!$K$2="ACTIVE",'BR3'!N55&gt;0),"Yes",IF(AND('BR2'!$K$2="ACTIVE",'BR2'!N55&gt;0),"Yes",IF(AND('BR1'!$K$2="ACTIVE",'BR1'!N55&gt;0),"Yes",IF(AND('ORIGINAL BUDGET'!$K$2="ACTIVE",'ORIGINAL BUDGET'!N55&gt;0),"Yes",""))))</f>
        <v/>
      </c>
      <c r="AC55" s="493"/>
      <c r="AD55" s="325" t="str">
        <f>IF(AND('BR3'!$K$2="ACTIVE",'BR3'!P55&gt;0),"Yes",IF(AND('BR2'!$K$2="ACTIVE",'BR2'!P55&gt;0),"Yes",IF(AND('BR1'!$K$2="ACTIVE",'BR1'!P55&gt;0),"Yes",IF(AND('ORIGINAL BUDGET'!$K$2="ACTIVE",'ORIGINAL BUDGET'!P55&gt;0),"Yes",""))))</f>
        <v/>
      </c>
      <c r="AE55" s="493"/>
      <c r="AF55" s="325" t="str">
        <f>IF(AND('BR3'!$K$2="ACTIVE",'BR3'!R55&gt;0),"Yes",IF(AND('BR2'!$K$2="ACTIVE",'BR2'!R55&gt;0),"Yes",IF(AND('BR1'!$K$2="ACTIVE",'BR1'!R55&gt;0),"Yes",IF(AND('ORIGINAL BUDGET'!$K$2="ACTIVE",'ORIGINAL BUDGET'!R55&gt;0),"Yes",""))))</f>
        <v/>
      </c>
      <c r="AG55" s="493"/>
      <c r="AH55" s="493" t="str">
        <f>IF(AND('BR3'!$K$2="ACTIVE",'BR3'!T55&gt;0),"Yes",IF(AND('BR2'!$K$2="ACTIVE",'BR2'!T55&gt;0),"Yes",IF(AND('BR1'!$K$2="ACTIVE",'BR1'!T55&gt;0),"Yes",IF(AND('ORIGINAL BUDGET'!$K$2="ACTIVE",'ORIGINAL BUDGET'!T55&gt;0),"Yes",""))))</f>
        <v/>
      </c>
      <c r="AI55" s="494"/>
      <c r="AJ55" s="218"/>
      <c r="AK55" s="448">
        <f t="shared" si="11"/>
        <v>0</v>
      </c>
      <c r="AL55" s="448">
        <f t="shared" si="12"/>
        <v>0</v>
      </c>
      <c r="AM55" s="448">
        <f t="shared" si="13"/>
        <v>0</v>
      </c>
      <c r="AN55" s="448">
        <f t="shared" si="14"/>
        <v>0</v>
      </c>
      <c r="AO55" s="448">
        <f t="shared" si="15"/>
        <v>0</v>
      </c>
      <c r="AP55" s="448">
        <f t="shared" si="16"/>
        <v>0</v>
      </c>
      <c r="AQ55" s="448">
        <f t="shared" si="17"/>
        <v>0</v>
      </c>
      <c r="AU55" s="220"/>
      <c r="AV55" s="220"/>
      <c r="AW55" s="220"/>
      <c r="AX55" s="220"/>
      <c r="AY55" s="1104"/>
    </row>
    <row r="56" spans="1:51" ht="23.25" hidden="1" customHeight="1">
      <c r="A56" s="122">
        <v>12</v>
      </c>
      <c r="B56" s="273">
        <f>IF($L$2="","",IF($L$2="ORIGINAL",'ORIGINAL BUDGET'!$B56,IF($L$2="BR1",'BR1'!$B56,IF($L$2="BR2",'BR2'!$B56,IF($L$2="BR3",'BR3'!$B56)))))</f>
        <v>0</v>
      </c>
      <c r="C56" s="1028">
        <f>IF($L$2="","",IF($L$2="ORIGINAL",'ORIGINAL BUDGET'!$C56,IF($L$2="BR1",'BR1'!$C56,IF($L$2="BR2",'BR2'!$C56,IF($L$2="BR3",'BR3'!$C56)))))</f>
        <v>0</v>
      </c>
      <c r="D56" s="860" t="str">
        <f t="shared" si="18"/>
        <v/>
      </c>
      <c r="E56" s="404"/>
      <c r="F56" s="589"/>
      <c r="G56" s="845" t="str">
        <f t="shared" si="19"/>
        <v/>
      </c>
      <c r="H56" s="811">
        <f t="shared" si="10"/>
        <v>0</v>
      </c>
      <c r="I56" s="840"/>
      <c r="J56" s="811">
        <f t="shared" si="20"/>
        <v>0</v>
      </c>
      <c r="K56" s="843"/>
      <c r="L56" s="811">
        <f t="shared" si="21"/>
        <v>0</v>
      </c>
      <c r="M56" s="843"/>
      <c r="N56" s="811">
        <f t="shared" si="22"/>
        <v>0</v>
      </c>
      <c r="O56" s="843"/>
      <c r="P56" s="811">
        <f t="shared" si="23"/>
        <v>0</v>
      </c>
      <c r="Q56" s="843"/>
      <c r="R56" s="811">
        <f t="shared" si="24"/>
        <v>0</v>
      </c>
      <c r="S56" s="843"/>
      <c r="T56" s="811">
        <f t="shared" si="25"/>
        <v>0</v>
      </c>
      <c r="U56" s="149"/>
      <c r="V56" s="492" t="str">
        <f>IF(AND('BR3'!$K$2="ACTIVE",'BR3'!H56&gt;0),"Yes",IF(AND('BR2'!$K$2="ACTIVE",'BR2'!H56&gt;0),"Yes",IF(AND('BR1'!$K$2="ACTIVE",'BR1'!H56&gt;0),"Yes",IF(AND('ORIGINAL BUDGET'!$K$2="ACTIVE",'ORIGINAL BUDGET'!H56&gt;0),"Yes",""))))</f>
        <v/>
      </c>
      <c r="W56" s="493"/>
      <c r="X56" s="325" t="str">
        <f>IF(AND('BR3'!$K$2="ACTIVE",'BR3'!J56&gt;0),"Yes",IF(AND('BR2'!$K$2="ACTIVE",'BR2'!J56&gt;0),"Yes",IF(AND('BR1'!$K$2="ACTIVE",'BR1'!J56&gt;0),"Yes",IF(AND('ORIGINAL BUDGET'!$K$2="ACTIVE",'ORIGINAL BUDGET'!J56&gt;0),"Yes",""))))</f>
        <v/>
      </c>
      <c r="Y56" s="493"/>
      <c r="Z56" s="325" t="str">
        <f>IF(AND('BR3'!$K$2="ACTIVE",'BR3'!L56&gt;0),"Yes",IF(AND('BR2'!$K$2="ACTIVE",'BR2'!L56&gt;0),"Yes",IF(AND('BR1'!$K$2="ACTIVE",'BR1'!L56&gt;0),"Yes",IF(AND('ORIGINAL BUDGET'!$K$2="ACTIVE",'ORIGINAL BUDGET'!L56&gt;0),"Yes",""))))</f>
        <v/>
      </c>
      <c r="AA56" s="493"/>
      <c r="AB56" s="325" t="str">
        <f>IF(AND('BR3'!$K$2="ACTIVE",'BR3'!N56&gt;0),"Yes",IF(AND('BR2'!$K$2="ACTIVE",'BR2'!N56&gt;0),"Yes",IF(AND('BR1'!$K$2="ACTIVE",'BR1'!N56&gt;0),"Yes",IF(AND('ORIGINAL BUDGET'!$K$2="ACTIVE",'ORIGINAL BUDGET'!N56&gt;0),"Yes",""))))</f>
        <v/>
      </c>
      <c r="AC56" s="493"/>
      <c r="AD56" s="325" t="str">
        <f>IF(AND('BR3'!$K$2="ACTIVE",'BR3'!P56&gt;0),"Yes",IF(AND('BR2'!$K$2="ACTIVE",'BR2'!P56&gt;0),"Yes",IF(AND('BR1'!$K$2="ACTIVE",'BR1'!P56&gt;0),"Yes",IF(AND('ORIGINAL BUDGET'!$K$2="ACTIVE",'ORIGINAL BUDGET'!P56&gt;0),"Yes",""))))</f>
        <v/>
      </c>
      <c r="AE56" s="493"/>
      <c r="AF56" s="325" t="str">
        <f>IF(AND('BR3'!$K$2="ACTIVE",'BR3'!R56&gt;0),"Yes",IF(AND('BR2'!$K$2="ACTIVE",'BR2'!R56&gt;0),"Yes",IF(AND('BR1'!$K$2="ACTIVE",'BR1'!R56&gt;0),"Yes",IF(AND('ORIGINAL BUDGET'!$K$2="ACTIVE",'ORIGINAL BUDGET'!R56&gt;0),"Yes",""))))</f>
        <v/>
      </c>
      <c r="AG56" s="493"/>
      <c r="AH56" s="493" t="str">
        <f>IF(AND('BR3'!$K$2="ACTIVE",'BR3'!T56&gt;0),"Yes",IF(AND('BR2'!$K$2="ACTIVE",'BR2'!T56&gt;0),"Yes",IF(AND('BR1'!$K$2="ACTIVE",'BR1'!T56&gt;0),"Yes",IF(AND('ORIGINAL BUDGET'!$K$2="ACTIVE",'ORIGINAL BUDGET'!T56&gt;0),"Yes",""))))</f>
        <v/>
      </c>
      <c r="AI56" s="494"/>
      <c r="AJ56" s="218"/>
      <c r="AK56" s="448">
        <f t="shared" si="11"/>
        <v>0</v>
      </c>
      <c r="AL56" s="448">
        <f t="shared" si="12"/>
        <v>0</v>
      </c>
      <c r="AM56" s="448">
        <f t="shared" si="13"/>
        <v>0</v>
      </c>
      <c r="AN56" s="448">
        <f t="shared" si="14"/>
        <v>0</v>
      </c>
      <c r="AO56" s="448">
        <f t="shared" si="15"/>
        <v>0</v>
      </c>
      <c r="AP56" s="448">
        <f t="shared" si="16"/>
        <v>0</v>
      </c>
      <c r="AQ56" s="448">
        <f t="shared" si="17"/>
        <v>0</v>
      </c>
      <c r="AU56" s="220"/>
      <c r="AV56" s="220"/>
      <c r="AW56" s="220"/>
      <c r="AX56" s="220"/>
      <c r="AY56" s="1104"/>
    </row>
    <row r="57" spans="1:51" ht="23.25" hidden="1" customHeight="1">
      <c r="A57" s="122">
        <v>13</v>
      </c>
      <c r="B57" s="273">
        <f>IF($L$2="","",IF($L$2="ORIGINAL",'ORIGINAL BUDGET'!$B57,IF($L$2="BR1",'BR1'!$B57,IF($L$2="BR2",'BR2'!$B57,IF($L$2="BR3",'BR3'!$B57)))))</f>
        <v>0</v>
      </c>
      <c r="C57" s="1028">
        <f>IF($L$2="","",IF($L$2="ORIGINAL",'ORIGINAL BUDGET'!$C57,IF($L$2="BR1",'BR1'!$C57,IF($L$2="BR2",'BR2'!$C57,IF($L$2="BR3",'BR3'!$C57)))))</f>
        <v>0</v>
      </c>
      <c r="D57" s="860" t="str">
        <f t="shared" si="18"/>
        <v/>
      </c>
      <c r="E57" s="404"/>
      <c r="F57" s="589"/>
      <c r="G57" s="845" t="str">
        <f t="shared" si="19"/>
        <v/>
      </c>
      <c r="H57" s="811">
        <f t="shared" si="10"/>
        <v>0</v>
      </c>
      <c r="I57" s="840"/>
      <c r="J57" s="811">
        <f t="shared" si="20"/>
        <v>0</v>
      </c>
      <c r="K57" s="843"/>
      <c r="L57" s="811">
        <f t="shared" si="21"/>
        <v>0</v>
      </c>
      <c r="M57" s="843"/>
      <c r="N57" s="811">
        <f t="shared" si="22"/>
        <v>0</v>
      </c>
      <c r="O57" s="843"/>
      <c r="P57" s="811">
        <f t="shared" si="23"/>
        <v>0</v>
      </c>
      <c r="Q57" s="843"/>
      <c r="R57" s="811">
        <f t="shared" si="24"/>
        <v>0</v>
      </c>
      <c r="S57" s="843"/>
      <c r="T57" s="811">
        <f t="shared" si="25"/>
        <v>0</v>
      </c>
      <c r="U57" s="149"/>
      <c r="V57" s="492" t="str">
        <f>IF(AND('BR3'!$K$2="ACTIVE",'BR3'!H57&gt;0),"Yes",IF(AND('BR2'!$K$2="ACTIVE",'BR2'!H57&gt;0),"Yes",IF(AND('BR1'!$K$2="ACTIVE",'BR1'!H57&gt;0),"Yes",IF(AND('ORIGINAL BUDGET'!$K$2="ACTIVE",'ORIGINAL BUDGET'!H57&gt;0),"Yes",""))))</f>
        <v/>
      </c>
      <c r="W57" s="493"/>
      <c r="X57" s="325" t="str">
        <f>IF(AND('BR3'!$K$2="ACTIVE",'BR3'!J57&gt;0),"Yes",IF(AND('BR2'!$K$2="ACTIVE",'BR2'!J57&gt;0),"Yes",IF(AND('BR1'!$K$2="ACTIVE",'BR1'!J57&gt;0),"Yes",IF(AND('ORIGINAL BUDGET'!$K$2="ACTIVE",'ORIGINAL BUDGET'!J57&gt;0),"Yes",""))))</f>
        <v/>
      </c>
      <c r="Y57" s="493"/>
      <c r="Z57" s="325" t="str">
        <f>IF(AND('BR3'!$K$2="ACTIVE",'BR3'!L57&gt;0),"Yes",IF(AND('BR2'!$K$2="ACTIVE",'BR2'!L57&gt;0),"Yes",IF(AND('BR1'!$K$2="ACTIVE",'BR1'!L57&gt;0),"Yes",IF(AND('ORIGINAL BUDGET'!$K$2="ACTIVE",'ORIGINAL BUDGET'!L57&gt;0),"Yes",""))))</f>
        <v/>
      </c>
      <c r="AA57" s="493"/>
      <c r="AB57" s="325" t="str">
        <f>IF(AND('BR3'!$K$2="ACTIVE",'BR3'!N57&gt;0),"Yes",IF(AND('BR2'!$K$2="ACTIVE",'BR2'!N57&gt;0),"Yes",IF(AND('BR1'!$K$2="ACTIVE",'BR1'!N57&gt;0),"Yes",IF(AND('ORIGINAL BUDGET'!$K$2="ACTIVE",'ORIGINAL BUDGET'!N57&gt;0),"Yes",""))))</f>
        <v/>
      </c>
      <c r="AC57" s="493"/>
      <c r="AD57" s="325" t="str">
        <f>IF(AND('BR3'!$K$2="ACTIVE",'BR3'!P57&gt;0),"Yes",IF(AND('BR2'!$K$2="ACTIVE",'BR2'!P57&gt;0),"Yes",IF(AND('BR1'!$K$2="ACTIVE",'BR1'!P57&gt;0),"Yes",IF(AND('ORIGINAL BUDGET'!$K$2="ACTIVE",'ORIGINAL BUDGET'!P57&gt;0),"Yes",""))))</f>
        <v/>
      </c>
      <c r="AE57" s="493"/>
      <c r="AF57" s="325" t="str">
        <f>IF(AND('BR3'!$K$2="ACTIVE",'BR3'!R57&gt;0),"Yes",IF(AND('BR2'!$K$2="ACTIVE",'BR2'!R57&gt;0),"Yes",IF(AND('BR1'!$K$2="ACTIVE",'BR1'!R57&gt;0),"Yes",IF(AND('ORIGINAL BUDGET'!$K$2="ACTIVE",'ORIGINAL BUDGET'!R57&gt;0),"Yes",""))))</f>
        <v/>
      </c>
      <c r="AG57" s="493"/>
      <c r="AH57" s="493" t="str">
        <f>IF(AND('BR3'!$K$2="ACTIVE",'BR3'!T57&gt;0),"Yes",IF(AND('BR2'!$K$2="ACTIVE",'BR2'!T57&gt;0),"Yes",IF(AND('BR1'!$K$2="ACTIVE",'BR1'!T57&gt;0),"Yes",IF(AND('ORIGINAL BUDGET'!$K$2="ACTIVE",'ORIGINAL BUDGET'!T57&gt;0),"Yes",""))))</f>
        <v/>
      </c>
      <c r="AI57" s="494"/>
      <c r="AJ57" s="218"/>
      <c r="AK57" s="448">
        <f t="shared" si="11"/>
        <v>0</v>
      </c>
      <c r="AL57" s="448">
        <f t="shared" si="12"/>
        <v>0</v>
      </c>
      <c r="AM57" s="448">
        <f t="shared" si="13"/>
        <v>0</v>
      </c>
      <c r="AN57" s="448">
        <f t="shared" si="14"/>
        <v>0</v>
      </c>
      <c r="AO57" s="448">
        <f t="shared" si="15"/>
        <v>0</v>
      </c>
      <c r="AP57" s="448">
        <f t="shared" si="16"/>
        <v>0</v>
      </c>
      <c r="AQ57" s="448">
        <f t="shared" si="17"/>
        <v>0</v>
      </c>
      <c r="AU57" s="220"/>
      <c r="AV57" s="220"/>
      <c r="AW57" s="220"/>
      <c r="AX57" s="220"/>
      <c r="AY57" s="1104"/>
    </row>
    <row r="58" spans="1:51" ht="23.25" hidden="1" customHeight="1">
      <c r="A58" s="122">
        <v>14</v>
      </c>
      <c r="B58" s="273">
        <f>IF($L$2="","",IF($L$2="ORIGINAL",'ORIGINAL BUDGET'!$B58,IF($L$2="BR1",'BR1'!$B58,IF($L$2="BR2",'BR2'!$B58,IF($L$2="BR3",'BR3'!$B58)))))</f>
        <v>0</v>
      </c>
      <c r="C58" s="1028">
        <f>IF($L$2="","",IF($L$2="ORIGINAL",'ORIGINAL BUDGET'!$C58,IF($L$2="BR1",'BR1'!$C58,IF($L$2="BR2",'BR2'!$C58,IF($L$2="BR3",'BR3'!$C58)))))</f>
        <v>0</v>
      </c>
      <c r="D58" s="860" t="str">
        <f t="shared" si="18"/>
        <v/>
      </c>
      <c r="E58" s="404"/>
      <c r="F58" s="589"/>
      <c r="G58" s="845" t="str">
        <f t="shared" si="19"/>
        <v/>
      </c>
      <c r="H58" s="811">
        <f t="shared" si="10"/>
        <v>0</v>
      </c>
      <c r="I58" s="840"/>
      <c r="J58" s="811">
        <f t="shared" si="20"/>
        <v>0</v>
      </c>
      <c r="K58" s="843"/>
      <c r="L58" s="811">
        <f t="shared" si="21"/>
        <v>0</v>
      </c>
      <c r="M58" s="843"/>
      <c r="N58" s="811">
        <f t="shared" si="22"/>
        <v>0</v>
      </c>
      <c r="O58" s="843"/>
      <c r="P58" s="811">
        <f t="shared" si="23"/>
        <v>0</v>
      </c>
      <c r="Q58" s="843"/>
      <c r="R58" s="811">
        <f t="shared" si="24"/>
        <v>0</v>
      </c>
      <c r="S58" s="843"/>
      <c r="T58" s="811">
        <f t="shared" si="25"/>
        <v>0</v>
      </c>
      <c r="U58" s="149"/>
      <c r="V58" s="492" t="str">
        <f>IF(AND('BR3'!$K$2="ACTIVE",'BR3'!H58&gt;0),"Yes",IF(AND('BR2'!$K$2="ACTIVE",'BR2'!H58&gt;0),"Yes",IF(AND('BR1'!$K$2="ACTIVE",'BR1'!H58&gt;0),"Yes",IF(AND('ORIGINAL BUDGET'!$K$2="ACTIVE",'ORIGINAL BUDGET'!H58&gt;0),"Yes",""))))</f>
        <v/>
      </c>
      <c r="W58" s="493"/>
      <c r="X58" s="325" t="str">
        <f>IF(AND('BR3'!$K$2="ACTIVE",'BR3'!J58&gt;0),"Yes",IF(AND('BR2'!$K$2="ACTIVE",'BR2'!J58&gt;0),"Yes",IF(AND('BR1'!$K$2="ACTIVE",'BR1'!J58&gt;0),"Yes",IF(AND('ORIGINAL BUDGET'!$K$2="ACTIVE",'ORIGINAL BUDGET'!J58&gt;0),"Yes",""))))</f>
        <v/>
      </c>
      <c r="Y58" s="493"/>
      <c r="Z58" s="325" t="str">
        <f>IF(AND('BR3'!$K$2="ACTIVE",'BR3'!L58&gt;0),"Yes",IF(AND('BR2'!$K$2="ACTIVE",'BR2'!L58&gt;0),"Yes",IF(AND('BR1'!$K$2="ACTIVE",'BR1'!L58&gt;0),"Yes",IF(AND('ORIGINAL BUDGET'!$K$2="ACTIVE",'ORIGINAL BUDGET'!L58&gt;0),"Yes",""))))</f>
        <v/>
      </c>
      <c r="AA58" s="493"/>
      <c r="AB58" s="325" t="str">
        <f>IF(AND('BR3'!$K$2="ACTIVE",'BR3'!N58&gt;0),"Yes",IF(AND('BR2'!$K$2="ACTIVE",'BR2'!N58&gt;0),"Yes",IF(AND('BR1'!$K$2="ACTIVE",'BR1'!N58&gt;0),"Yes",IF(AND('ORIGINAL BUDGET'!$K$2="ACTIVE",'ORIGINAL BUDGET'!N58&gt;0),"Yes",""))))</f>
        <v/>
      </c>
      <c r="AC58" s="493"/>
      <c r="AD58" s="325" t="str">
        <f>IF(AND('BR3'!$K$2="ACTIVE",'BR3'!P58&gt;0),"Yes",IF(AND('BR2'!$K$2="ACTIVE",'BR2'!P58&gt;0),"Yes",IF(AND('BR1'!$K$2="ACTIVE",'BR1'!P58&gt;0),"Yes",IF(AND('ORIGINAL BUDGET'!$K$2="ACTIVE",'ORIGINAL BUDGET'!P58&gt;0),"Yes",""))))</f>
        <v/>
      </c>
      <c r="AE58" s="493"/>
      <c r="AF58" s="325" t="str">
        <f>IF(AND('BR3'!$K$2="ACTIVE",'BR3'!R58&gt;0),"Yes",IF(AND('BR2'!$K$2="ACTIVE",'BR2'!R58&gt;0),"Yes",IF(AND('BR1'!$K$2="ACTIVE",'BR1'!R58&gt;0),"Yes",IF(AND('ORIGINAL BUDGET'!$K$2="ACTIVE",'ORIGINAL BUDGET'!R58&gt;0),"Yes",""))))</f>
        <v/>
      </c>
      <c r="AG58" s="493"/>
      <c r="AH58" s="493" t="str">
        <f>IF(AND('BR3'!$K$2="ACTIVE",'BR3'!T58&gt;0),"Yes",IF(AND('BR2'!$K$2="ACTIVE",'BR2'!T58&gt;0),"Yes",IF(AND('BR1'!$K$2="ACTIVE",'BR1'!T58&gt;0),"Yes",IF(AND('ORIGINAL BUDGET'!$K$2="ACTIVE",'ORIGINAL BUDGET'!T58&gt;0),"Yes",""))))</f>
        <v/>
      </c>
      <c r="AI58" s="494"/>
      <c r="AJ58" s="218"/>
      <c r="AK58" s="448">
        <f t="shared" si="11"/>
        <v>0</v>
      </c>
      <c r="AL58" s="448">
        <f t="shared" si="12"/>
        <v>0</v>
      </c>
      <c r="AM58" s="448">
        <f t="shared" si="13"/>
        <v>0</v>
      </c>
      <c r="AN58" s="448">
        <f t="shared" si="14"/>
        <v>0</v>
      </c>
      <c r="AO58" s="448">
        <f t="shared" si="15"/>
        <v>0</v>
      </c>
      <c r="AP58" s="448">
        <f t="shared" si="16"/>
        <v>0</v>
      </c>
      <c r="AQ58" s="448">
        <f t="shared" si="17"/>
        <v>0</v>
      </c>
      <c r="AU58" s="220"/>
      <c r="AV58" s="220"/>
      <c r="AW58" s="220"/>
      <c r="AX58" s="220"/>
      <c r="AY58" s="1104"/>
    </row>
    <row r="59" spans="1:51" ht="23.25" hidden="1" customHeight="1" thickBot="1">
      <c r="A59" s="122">
        <v>15</v>
      </c>
      <c r="B59" s="273">
        <f>IF($L$2="","",IF($L$2="ORIGINAL",'ORIGINAL BUDGET'!$B59,IF($L$2="BR1",'BR1'!$B59,IF($L$2="BR2",'BR2'!$B59,IF($L$2="BR3",'BR3'!$B59)))))</f>
        <v>0</v>
      </c>
      <c r="C59" s="1028">
        <f>IF($L$2="","",IF($L$2="ORIGINAL",'ORIGINAL BUDGET'!$C59,IF($L$2="BR1",'BR1'!$C59,IF($L$2="BR2",'BR2'!$C59,IF($L$2="BR3",'BR3'!$C59)))))</f>
        <v>0</v>
      </c>
      <c r="D59" s="860" t="str">
        <f t="shared" si="18"/>
        <v/>
      </c>
      <c r="E59" s="404"/>
      <c r="F59" s="589"/>
      <c r="G59" s="845" t="str">
        <f t="shared" si="19"/>
        <v/>
      </c>
      <c r="H59" s="811">
        <f t="shared" si="10"/>
        <v>0</v>
      </c>
      <c r="I59" s="840"/>
      <c r="J59" s="811">
        <f t="shared" si="20"/>
        <v>0</v>
      </c>
      <c r="K59" s="843"/>
      <c r="L59" s="811">
        <f t="shared" si="21"/>
        <v>0</v>
      </c>
      <c r="M59" s="843"/>
      <c r="N59" s="811">
        <f t="shared" si="22"/>
        <v>0</v>
      </c>
      <c r="O59" s="843"/>
      <c r="P59" s="811">
        <f t="shared" si="23"/>
        <v>0</v>
      </c>
      <c r="Q59" s="843"/>
      <c r="R59" s="811">
        <f t="shared" si="24"/>
        <v>0</v>
      </c>
      <c r="S59" s="843"/>
      <c r="T59" s="811">
        <f t="shared" si="25"/>
        <v>0</v>
      </c>
      <c r="U59" s="149"/>
      <c r="V59" s="492" t="str">
        <f>IF(AND('BR3'!$K$2="ACTIVE",'BR3'!H59&gt;0),"Yes",IF(AND('BR2'!$K$2="ACTIVE",'BR2'!H59&gt;0),"Yes",IF(AND('BR1'!$K$2="ACTIVE",'BR1'!H59&gt;0),"Yes",IF(AND('ORIGINAL BUDGET'!$K$2="ACTIVE",'ORIGINAL BUDGET'!H59&gt;0),"Yes",""))))</f>
        <v/>
      </c>
      <c r="W59" s="493"/>
      <c r="X59" s="325" t="str">
        <f>IF(AND('BR3'!$K$2="ACTIVE",'BR3'!J59&gt;0),"Yes",IF(AND('BR2'!$K$2="ACTIVE",'BR2'!J59&gt;0),"Yes",IF(AND('BR1'!$K$2="ACTIVE",'BR1'!J59&gt;0),"Yes",IF(AND('ORIGINAL BUDGET'!$K$2="ACTIVE",'ORIGINAL BUDGET'!J59&gt;0),"Yes",""))))</f>
        <v/>
      </c>
      <c r="Y59" s="493"/>
      <c r="Z59" s="325" t="str">
        <f>IF(AND('BR3'!$K$2="ACTIVE",'BR3'!L59&gt;0),"Yes",IF(AND('BR2'!$K$2="ACTIVE",'BR2'!L59&gt;0),"Yes",IF(AND('BR1'!$K$2="ACTIVE",'BR1'!L59&gt;0),"Yes",IF(AND('ORIGINAL BUDGET'!$K$2="ACTIVE",'ORIGINAL BUDGET'!L59&gt;0),"Yes",""))))</f>
        <v/>
      </c>
      <c r="AA59" s="493"/>
      <c r="AB59" s="325" t="str">
        <f>IF(AND('BR3'!$K$2="ACTIVE",'BR3'!N59&gt;0),"Yes",IF(AND('BR2'!$K$2="ACTIVE",'BR2'!N59&gt;0),"Yes",IF(AND('BR1'!$K$2="ACTIVE",'BR1'!N59&gt;0),"Yes",IF(AND('ORIGINAL BUDGET'!$K$2="ACTIVE",'ORIGINAL BUDGET'!N59&gt;0),"Yes",""))))</f>
        <v/>
      </c>
      <c r="AC59" s="493"/>
      <c r="AD59" s="325" t="str">
        <f>IF(AND('BR3'!$K$2="ACTIVE",'BR3'!P59&gt;0),"Yes",IF(AND('BR2'!$K$2="ACTIVE",'BR2'!P59&gt;0),"Yes",IF(AND('BR1'!$K$2="ACTIVE",'BR1'!P59&gt;0),"Yes",IF(AND('ORIGINAL BUDGET'!$K$2="ACTIVE",'ORIGINAL BUDGET'!P59&gt;0),"Yes",""))))</f>
        <v/>
      </c>
      <c r="AE59" s="493"/>
      <c r="AF59" s="325" t="str">
        <f>IF(AND('BR3'!$K$2="ACTIVE",'BR3'!R59&gt;0),"Yes",IF(AND('BR2'!$K$2="ACTIVE",'BR2'!R59&gt;0),"Yes",IF(AND('BR1'!$K$2="ACTIVE",'BR1'!R59&gt;0),"Yes",IF(AND('ORIGINAL BUDGET'!$K$2="ACTIVE",'ORIGINAL BUDGET'!R59&gt;0),"Yes",""))))</f>
        <v/>
      </c>
      <c r="AG59" s="493"/>
      <c r="AH59" s="493" t="str">
        <f>IF(AND('BR3'!$K$2="ACTIVE",'BR3'!T59&gt;0),"Yes",IF(AND('BR2'!$K$2="ACTIVE",'BR2'!T59&gt;0),"Yes",IF(AND('BR1'!$K$2="ACTIVE",'BR1'!T59&gt;0),"Yes",IF(AND('ORIGINAL BUDGET'!$K$2="ACTIVE",'ORIGINAL BUDGET'!T59&gt;0),"Yes",""))))</f>
        <v/>
      </c>
      <c r="AI59" s="494"/>
      <c r="AJ59" s="218"/>
      <c r="AK59" s="448">
        <f t="shared" si="11"/>
        <v>0</v>
      </c>
      <c r="AL59" s="448">
        <f t="shared" si="12"/>
        <v>0</v>
      </c>
      <c r="AM59" s="448">
        <f t="shared" si="13"/>
        <v>0</v>
      </c>
      <c r="AN59" s="448">
        <f t="shared" si="14"/>
        <v>0</v>
      </c>
      <c r="AO59" s="448">
        <f t="shared" si="15"/>
        <v>0</v>
      </c>
      <c r="AP59" s="448">
        <f t="shared" si="16"/>
        <v>0</v>
      </c>
      <c r="AQ59" s="448">
        <f t="shared" si="17"/>
        <v>0</v>
      </c>
      <c r="AU59" s="220"/>
      <c r="AV59" s="220"/>
      <c r="AW59" s="220"/>
      <c r="AX59" s="220"/>
      <c r="AY59" s="1104"/>
    </row>
    <row r="60" spans="1:51" ht="23.25" hidden="1" customHeight="1">
      <c r="A60" s="122">
        <v>16</v>
      </c>
      <c r="B60" s="273">
        <f>IF($L$2="","",IF($L$2="ORIGINAL",'ORIGINAL BUDGET'!$B60,IF($L$2="BR1",'BR1'!$B60,IF($L$2="BR2",'BR2'!$B60,IF($L$2="BR3",'BR3'!$B60)))))</f>
        <v>0</v>
      </c>
      <c r="C60" s="1028">
        <f>IF($L$2="","",IF($L$2="ORIGINAL",'ORIGINAL BUDGET'!$C60,IF($L$2="BR1",'BR1'!$C60,IF($L$2="BR2",'BR2'!$C60,IF($L$2="BR3",'BR3'!$C60)))))</f>
        <v>0</v>
      </c>
      <c r="D60" s="860" t="str">
        <f t="shared" si="18"/>
        <v/>
      </c>
      <c r="E60" s="404"/>
      <c r="F60" s="589"/>
      <c r="G60" s="845" t="str">
        <f t="shared" si="19"/>
        <v/>
      </c>
      <c r="H60" s="811">
        <f t="shared" si="10"/>
        <v>0</v>
      </c>
      <c r="I60" s="840"/>
      <c r="J60" s="811">
        <f t="shared" si="20"/>
        <v>0</v>
      </c>
      <c r="K60" s="843"/>
      <c r="L60" s="811">
        <f t="shared" si="21"/>
        <v>0</v>
      </c>
      <c r="M60" s="843"/>
      <c r="N60" s="811">
        <f t="shared" si="22"/>
        <v>0</v>
      </c>
      <c r="O60" s="843"/>
      <c r="P60" s="811">
        <f t="shared" si="23"/>
        <v>0</v>
      </c>
      <c r="Q60" s="843"/>
      <c r="R60" s="811">
        <f t="shared" si="24"/>
        <v>0</v>
      </c>
      <c r="S60" s="843"/>
      <c r="T60" s="811">
        <f t="shared" si="25"/>
        <v>0</v>
      </c>
      <c r="U60" s="149"/>
      <c r="V60" s="492" t="str">
        <f>IF(AND('BR3'!$K$2="ACTIVE",'BR3'!H60&gt;0),"Yes",IF(AND('BR2'!$K$2="ACTIVE",'BR2'!H60&gt;0),"Yes",IF(AND('BR1'!$K$2="ACTIVE",'BR1'!H60&gt;0),"Yes",IF(AND('ORIGINAL BUDGET'!$K$2="ACTIVE",'ORIGINAL BUDGET'!H60&gt;0),"Yes",""))))</f>
        <v/>
      </c>
      <c r="W60" s="493"/>
      <c r="X60" s="325" t="str">
        <f>IF(AND('BR3'!$K$2="ACTIVE",'BR3'!J60&gt;0),"Yes",IF(AND('BR2'!$K$2="ACTIVE",'BR2'!J60&gt;0),"Yes",IF(AND('BR1'!$K$2="ACTIVE",'BR1'!J60&gt;0),"Yes",IF(AND('ORIGINAL BUDGET'!$K$2="ACTIVE",'ORIGINAL BUDGET'!J60&gt;0),"Yes",""))))</f>
        <v/>
      </c>
      <c r="Y60" s="493"/>
      <c r="Z60" s="325" t="str">
        <f>IF(AND('BR3'!$K$2="ACTIVE",'BR3'!L60&gt;0),"Yes",IF(AND('BR2'!$K$2="ACTIVE",'BR2'!L60&gt;0),"Yes",IF(AND('BR1'!$K$2="ACTIVE",'BR1'!L60&gt;0),"Yes",IF(AND('ORIGINAL BUDGET'!$K$2="ACTIVE",'ORIGINAL BUDGET'!L60&gt;0),"Yes",""))))</f>
        <v/>
      </c>
      <c r="AA60" s="493"/>
      <c r="AB60" s="325" t="str">
        <f>IF(AND('BR3'!$K$2="ACTIVE",'BR3'!N60&gt;0),"Yes",IF(AND('BR2'!$K$2="ACTIVE",'BR2'!N60&gt;0),"Yes",IF(AND('BR1'!$K$2="ACTIVE",'BR1'!N60&gt;0),"Yes",IF(AND('ORIGINAL BUDGET'!$K$2="ACTIVE",'ORIGINAL BUDGET'!N60&gt;0),"Yes",""))))</f>
        <v/>
      </c>
      <c r="AC60" s="493"/>
      <c r="AD60" s="325" t="str">
        <f>IF(AND('BR3'!$K$2="ACTIVE",'BR3'!P60&gt;0),"Yes",IF(AND('BR2'!$K$2="ACTIVE",'BR2'!P60&gt;0),"Yes",IF(AND('BR1'!$K$2="ACTIVE",'BR1'!P60&gt;0),"Yes",IF(AND('ORIGINAL BUDGET'!$K$2="ACTIVE",'ORIGINAL BUDGET'!P60&gt;0),"Yes",""))))</f>
        <v/>
      </c>
      <c r="AE60" s="493"/>
      <c r="AF60" s="325" t="str">
        <f>IF(AND('BR3'!$K$2="ACTIVE",'BR3'!R60&gt;0),"Yes",IF(AND('BR2'!$K$2="ACTIVE",'BR2'!R60&gt;0),"Yes",IF(AND('BR1'!$K$2="ACTIVE",'BR1'!R60&gt;0),"Yes",IF(AND('ORIGINAL BUDGET'!$K$2="ACTIVE",'ORIGINAL BUDGET'!R60&gt;0),"Yes",""))))</f>
        <v/>
      </c>
      <c r="AG60" s="493"/>
      <c r="AH60" s="493" t="str">
        <f>IF(AND('BR3'!$K$2="ACTIVE",'BR3'!T60&gt;0),"Yes",IF(AND('BR2'!$K$2="ACTIVE",'BR2'!T60&gt;0),"Yes",IF(AND('BR1'!$K$2="ACTIVE",'BR1'!T60&gt;0),"Yes",IF(AND('ORIGINAL BUDGET'!$K$2="ACTIVE",'ORIGINAL BUDGET'!T60&gt;0),"Yes",""))))</f>
        <v/>
      </c>
      <c r="AI60" s="494"/>
      <c r="AJ60" s="218"/>
      <c r="AK60" s="448">
        <f t="shared" si="11"/>
        <v>0</v>
      </c>
      <c r="AL60" s="448">
        <f t="shared" si="12"/>
        <v>0</v>
      </c>
      <c r="AM60" s="448">
        <f t="shared" si="13"/>
        <v>0</v>
      </c>
      <c r="AN60" s="448">
        <f t="shared" si="14"/>
        <v>0</v>
      </c>
      <c r="AO60" s="448">
        <f t="shared" si="15"/>
        <v>0</v>
      </c>
      <c r="AP60" s="448">
        <f t="shared" si="16"/>
        <v>0</v>
      </c>
      <c r="AQ60" s="448">
        <f t="shared" si="17"/>
        <v>0</v>
      </c>
      <c r="AU60" s="220"/>
      <c r="AV60" s="220"/>
      <c r="AW60" s="220"/>
      <c r="AX60" s="220"/>
      <c r="AY60" s="1104"/>
    </row>
    <row r="61" spans="1:51" ht="23.25" hidden="1" customHeight="1">
      <c r="A61" s="124">
        <v>17</v>
      </c>
      <c r="B61" s="273">
        <f>IF($L$2="","",IF($L$2="ORIGINAL",'ORIGINAL BUDGET'!$B61,IF($L$2="BR1",'BR1'!$B61,IF($L$2="BR2",'BR2'!$B61,IF($L$2="BR3",'BR3'!$B61)))))</f>
        <v>0</v>
      </c>
      <c r="C61" s="1028">
        <f>IF($L$2="","",IF($L$2="ORIGINAL",'ORIGINAL BUDGET'!$C61,IF($L$2="BR1",'BR1'!$C61,IF($L$2="BR2",'BR2'!$C61,IF($L$2="BR3",'BR3'!$C61)))))</f>
        <v>0</v>
      </c>
      <c r="D61" s="860" t="str">
        <f t="shared" si="18"/>
        <v/>
      </c>
      <c r="E61" s="404"/>
      <c r="F61" s="589"/>
      <c r="G61" s="845" t="str">
        <f t="shared" si="19"/>
        <v/>
      </c>
      <c r="H61" s="811">
        <f t="shared" si="10"/>
        <v>0</v>
      </c>
      <c r="I61" s="840"/>
      <c r="J61" s="811">
        <f t="shared" si="20"/>
        <v>0</v>
      </c>
      <c r="K61" s="843"/>
      <c r="L61" s="811">
        <f t="shared" si="21"/>
        <v>0</v>
      </c>
      <c r="M61" s="843"/>
      <c r="N61" s="811">
        <f t="shared" si="22"/>
        <v>0</v>
      </c>
      <c r="O61" s="843"/>
      <c r="P61" s="811">
        <f t="shared" si="23"/>
        <v>0</v>
      </c>
      <c r="Q61" s="843"/>
      <c r="R61" s="811">
        <f t="shared" si="24"/>
        <v>0</v>
      </c>
      <c r="S61" s="843"/>
      <c r="T61" s="811">
        <f t="shared" si="25"/>
        <v>0</v>
      </c>
      <c r="U61" s="149"/>
      <c r="V61" s="492" t="str">
        <f>IF(AND('BR3'!$K$2="ACTIVE",'BR3'!H61&gt;0),"Yes",IF(AND('BR2'!$K$2="ACTIVE",'BR2'!H61&gt;0),"Yes",IF(AND('BR1'!$K$2="ACTIVE",'BR1'!H61&gt;0),"Yes",IF(AND('ORIGINAL BUDGET'!$K$2="ACTIVE",'ORIGINAL BUDGET'!H61&gt;0),"Yes",""))))</f>
        <v/>
      </c>
      <c r="W61" s="493"/>
      <c r="X61" s="325" t="str">
        <f>IF(AND('BR3'!$K$2="ACTIVE",'BR3'!J61&gt;0),"Yes",IF(AND('BR2'!$K$2="ACTIVE",'BR2'!J61&gt;0),"Yes",IF(AND('BR1'!$K$2="ACTIVE",'BR1'!J61&gt;0),"Yes",IF(AND('ORIGINAL BUDGET'!$K$2="ACTIVE",'ORIGINAL BUDGET'!J61&gt;0),"Yes",""))))</f>
        <v/>
      </c>
      <c r="Y61" s="493"/>
      <c r="Z61" s="325" t="str">
        <f>IF(AND('BR3'!$K$2="ACTIVE",'BR3'!L61&gt;0),"Yes",IF(AND('BR2'!$K$2="ACTIVE",'BR2'!L61&gt;0),"Yes",IF(AND('BR1'!$K$2="ACTIVE",'BR1'!L61&gt;0),"Yes",IF(AND('ORIGINAL BUDGET'!$K$2="ACTIVE",'ORIGINAL BUDGET'!L61&gt;0),"Yes",""))))</f>
        <v/>
      </c>
      <c r="AA61" s="493"/>
      <c r="AB61" s="325" t="str">
        <f>IF(AND('BR3'!$K$2="ACTIVE",'BR3'!N61&gt;0),"Yes",IF(AND('BR2'!$K$2="ACTIVE",'BR2'!N61&gt;0),"Yes",IF(AND('BR1'!$K$2="ACTIVE",'BR1'!N61&gt;0),"Yes",IF(AND('ORIGINAL BUDGET'!$K$2="ACTIVE",'ORIGINAL BUDGET'!N61&gt;0),"Yes",""))))</f>
        <v/>
      </c>
      <c r="AC61" s="493"/>
      <c r="AD61" s="325" t="str">
        <f>IF(AND('BR3'!$K$2="ACTIVE",'BR3'!P61&gt;0),"Yes",IF(AND('BR2'!$K$2="ACTIVE",'BR2'!P61&gt;0),"Yes",IF(AND('BR1'!$K$2="ACTIVE",'BR1'!P61&gt;0),"Yes",IF(AND('ORIGINAL BUDGET'!$K$2="ACTIVE",'ORIGINAL BUDGET'!P61&gt;0),"Yes",""))))</f>
        <v/>
      </c>
      <c r="AE61" s="493"/>
      <c r="AF61" s="325" t="str">
        <f>IF(AND('BR3'!$K$2="ACTIVE",'BR3'!R61&gt;0),"Yes",IF(AND('BR2'!$K$2="ACTIVE",'BR2'!R61&gt;0),"Yes",IF(AND('BR1'!$K$2="ACTIVE",'BR1'!R61&gt;0),"Yes",IF(AND('ORIGINAL BUDGET'!$K$2="ACTIVE",'ORIGINAL BUDGET'!R61&gt;0),"Yes",""))))</f>
        <v/>
      </c>
      <c r="AG61" s="493"/>
      <c r="AH61" s="493" t="str">
        <f>IF(AND('BR3'!$K$2="ACTIVE",'BR3'!T61&gt;0),"Yes",IF(AND('BR2'!$K$2="ACTIVE",'BR2'!T61&gt;0),"Yes",IF(AND('BR1'!$K$2="ACTIVE",'BR1'!T61&gt;0),"Yes",IF(AND('ORIGINAL BUDGET'!$K$2="ACTIVE",'ORIGINAL BUDGET'!T61&gt;0),"Yes",""))))</f>
        <v/>
      </c>
      <c r="AI61" s="494"/>
      <c r="AJ61" s="218"/>
      <c r="AK61" s="448">
        <f t="shared" si="11"/>
        <v>0</v>
      </c>
      <c r="AL61" s="448">
        <f t="shared" si="12"/>
        <v>0</v>
      </c>
      <c r="AM61" s="448">
        <f t="shared" si="13"/>
        <v>0</v>
      </c>
      <c r="AN61" s="448">
        <f t="shared" si="14"/>
        <v>0</v>
      </c>
      <c r="AO61" s="448">
        <f t="shared" si="15"/>
        <v>0</v>
      </c>
      <c r="AP61" s="448">
        <f t="shared" si="16"/>
        <v>0</v>
      </c>
      <c r="AQ61" s="448">
        <f t="shared" si="17"/>
        <v>0</v>
      </c>
      <c r="AU61" s="220"/>
      <c r="AV61" s="220"/>
      <c r="AW61" s="220"/>
      <c r="AX61" s="220"/>
      <c r="AY61" s="1104"/>
    </row>
    <row r="62" spans="1:51" ht="23.25" hidden="1" customHeight="1">
      <c r="A62" s="122">
        <v>18</v>
      </c>
      <c r="B62" s="273">
        <f>IF($L$2="","",IF($L$2="ORIGINAL",'ORIGINAL BUDGET'!$B62,IF($L$2="BR1",'BR1'!$B62,IF($L$2="BR2",'BR2'!$B62,IF($L$2="BR3",'BR3'!$B62)))))</f>
        <v>0</v>
      </c>
      <c r="C62" s="1028">
        <f>IF($L$2="","",IF($L$2="ORIGINAL",'ORIGINAL BUDGET'!$C62,IF($L$2="BR1",'BR1'!$C62,IF($L$2="BR2",'BR2'!$C62,IF($L$2="BR3",'BR3'!$C62)))))</f>
        <v>0</v>
      </c>
      <c r="D62" s="860" t="str">
        <f t="shared" si="18"/>
        <v/>
      </c>
      <c r="E62" s="404"/>
      <c r="F62" s="589"/>
      <c r="G62" s="845" t="str">
        <f t="shared" si="19"/>
        <v/>
      </c>
      <c r="H62" s="811">
        <f t="shared" si="10"/>
        <v>0</v>
      </c>
      <c r="I62" s="840"/>
      <c r="J62" s="811">
        <f t="shared" si="20"/>
        <v>0</v>
      </c>
      <c r="K62" s="843"/>
      <c r="L62" s="811">
        <f t="shared" si="21"/>
        <v>0</v>
      </c>
      <c r="M62" s="843"/>
      <c r="N62" s="811">
        <f t="shared" si="22"/>
        <v>0</v>
      </c>
      <c r="O62" s="843"/>
      <c r="P62" s="811">
        <f t="shared" si="23"/>
        <v>0</v>
      </c>
      <c r="Q62" s="843"/>
      <c r="R62" s="811">
        <f t="shared" si="24"/>
        <v>0</v>
      </c>
      <c r="S62" s="843"/>
      <c r="T62" s="811">
        <f t="shared" si="25"/>
        <v>0</v>
      </c>
      <c r="U62" s="149"/>
      <c r="V62" s="492" t="str">
        <f>IF(AND('BR3'!$K$2="ACTIVE",'BR3'!H62&gt;0),"Yes",IF(AND('BR2'!$K$2="ACTIVE",'BR2'!H62&gt;0),"Yes",IF(AND('BR1'!$K$2="ACTIVE",'BR1'!H62&gt;0),"Yes",IF(AND('ORIGINAL BUDGET'!$K$2="ACTIVE",'ORIGINAL BUDGET'!H62&gt;0),"Yes",""))))</f>
        <v/>
      </c>
      <c r="W62" s="493"/>
      <c r="X62" s="325" t="str">
        <f>IF(AND('BR3'!$K$2="ACTIVE",'BR3'!J62&gt;0),"Yes",IF(AND('BR2'!$K$2="ACTIVE",'BR2'!J62&gt;0),"Yes",IF(AND('BR1'!$K$2="ACTIVE",'BR1'!J62&gt;0),"Yes",IF(AND('ORIGINAL BUDGET'!$K$2="ACTIVE",'ORIGINAL BUDGET'!J62&gt;0),"Yes",""))))</f>
        <v/>
      </c>
      <c r="Y62" s="493"/>
      <c r="Z62" s="325" t="str">
        <f>IF(AND('BR3'!$K$2="ACTIVE",'BR3'!L62&gt;0),"Yes",IF(AND('BR2'!$K$2="ACTIVE",'BR2'!L62&gt;0),"Yes",IF(AND('BR1'!$K$2="ACTIVE",'BR1'!L62&gt;0),"Yes",IF(AND('ORIGINAL BUDGET'!$K$2="ACTIVE",'ORIGINAL BUDGET'!L62&gt;0),"Yes",""))))</f>
        <v/>
      </c>
      <c r="AA62" s="493"/>
      <c r="AB62" s="325" t="str">
        <f>IF(AND('BR3'!$K$2="ACTIVE",'BR3'!N62&gt;0),"Yes",IF(AND('BR2'!$K$2="ACTIVE",'BR2'!N62&gt;0),"Yes",IF(AND('BR1'!$K$2="ACTIVE",'BR1'!N62&gt;0),"Yes",IF(AND('ORIGINAL BUDGET'!$K$2="ACTIVE",'ORIGINAL BUDGET'!N62&gt;0),"Yes",""))))</f>
        <v/>
      </c>
      <c r="AC62" s="493"/>
      <c r="AD62" s="325" t="str">
        <f>IF(AND('BR3'!$K$2="ACTIVE",'BR3'!P62&gt;0),"Yes",IF(AND('BR2'!$K$2="ACTIVE",'BR2'!P62&gt;0),"Yes",IF(AND('BR1'!$K$2="ACTIVE",'BR1'!P62&gt;0),"Yes",IF(AND('ORIGINAL BUDGET'!$K$2="ACTIVE",'ORIGINAL BUDGET'!P62&gt;0),"Yes",""))))</f>
        <v/>
      </c>
      <c r="AE62" s="493"/>
      <c r="AF62" s="325" t="str">
        <f>IF(AND('BR3'!$K$2="ACTIVE",'BR3'!R62&gt;0),"Yes",IF(AND('BR2'!$K$2="ACTIVE",'BR2'!R62&gt;0),"Yes",IF(AND('BR1'!$K$2="ACTIVE",'BR1'!R62&gt;0),"Yes",IF(AND('ORIGINAL BUDGET'!$K$2="ACTIVE",'ORIGINAL BUDGET'!R62&gt;0),"Yes",""))))</f>
        <v/>
      </c>
      <c r="AG62" s="493"/>
      <c r="AH62" s="493" t="str">
        <f>IF(AND('BR3'!$K$2="ACTIVE",'BR3'!T62&gt;0),"Yes",IF(AND('BR2'!$K$2="ACTIVE",'BR2'!T62&gt;0),"Yes",IF(AND('BR1'!$K$2="ACTIVE",'BR1'!T62&gt;0),"Yes",IF(AND('ORIGINAL BUDGET'!$K$2="ACTIVE",'ORIGINAL BUDGET'!T62&gt;0),"Yes",""))))</f>
        <v/>
      </c>
      <c r="AI62" s="494"/>
      <c r="AJ62" s="218"/>
      <c r="AK62" s="448">
        <f t="shared" si="11"/>
        <v>0</v>
      </c>
      <c r="AL62" s="448">
        <f t="shared" si="12"/>
        <v>0</v>
      </c>
      <c r="AM62" s="448">
        <f t="shared" si="13"/>
        <v>0</v>
      </c>
      <c r="AN62" s="448">
        <f t="shared" si="14"/>
        <v>0</v>
      </c>
      <c r="AO62" s="448">
        <f t="shared" si="15"/>
        <v>0</v>
      </c>
      <c r="AP62" s="448">
        <f t="shared" si="16"/>
        <v>0</v>
      </c>
      <c r="AQ62" s="448">
        <f t="shared" si="17"/>
        <v>0</v>
      </c>
      <c r="AU62" s="220"/>
      <c r="AV62" s="220"/>
      <c r="AW62" s="220"/>
      <c r="AX62" s="220"/>
      <c r="AY62" s="1104"/>
    </row>
    <row r="63" spans="1:51" ht="23.25" hidden="1" customHeight="1">
      <c r="A63" s="124">
        <v>19</v>
      </c>
      <c r="B63" s="273">
        <f>IF($L$2="","",IF($L$2="ORIGINAL",'ORIGINAL BUDGET'!$B63,IF($L$2="BR1",'BR1'!$B63,IF($L$2="BR2",'BR2'!$B63,IF($L$2="BR3",'BR3'!$B63)))))</f>
        <v>0</v>
      </c>
      <c r="C63" s="1028">
        <f>IF($L$2="","",IF($L$2="ORIGINAL",'ORIGINAL BUDGET'!$C63,IF($L$2="BR1",'BR1'!$C63,IF($L$2="BR2",'BR2'!$C63,IF($L$2="BR3",'BR3'!$C63)))))</f>
        <v>0</v>
      </c>
      <c r="D63" s="860" t="str">
        <f t="shared" si="18"/>
        <v/>
      </c>
      <c r="E63" s="404"/>
      <c r="F63" s="589"/>
      <c r="G63" s="845" t="str">
        <f t="shared" si="19"/>
        <v/>
      </c>
      <c r="H63" s="811">
        <f t="shared" si="10"/>
        <v>0</v>
      </c>
      <c r="I63" s="840"/>
      <c r="J63" s="811">
        <f t="shared" si="20"/>
        <v>0</v>
      </c>
      <c r="K63" s="843"/>
      <c r="L63" s="811">
        <f t="shared" si="21"/>
        <v>0</v>
      </c>
      <c r="M63" s="843"/>
      <c r="N63" s="811">
        <f t="shared" si="22"/>
        <v>0</v>
      </c>
      <c r="O63" s="843"/>
      <c r="P63" s="811">
        <f t="shared" si="23"/>
        <v>0</v>
      </c>
      <c r="Q63" s="843"/>
      <c r="R63" s="811">
        <f t="shared" si="24"/>
        <v>0</v>
      </c>
      <c r="S63" s="843"/>
      <c r="T63" s="811">
        <f t="shared" si="25"/>
        <v>0</v>
      </c>
      <c r="U63" s="149"/>
      <c r="V63" s="492" t="str">
        <f>IF(AND('BR3'!$K$2="ACTIVE",'BR3'!H63&gt;0),"Yes",IF(AND('BR2'!$K$2="ACTIVE",'BR2'!H63&gt;0),"Yes",IF(AND('BR1'!$K$2="ACTIVE",'BR1'!H63&gt;0),"Yes",IF(AND('ORIGINAL BUDGET'!$K$2="ACTIVE",'ORIGINAL BUDGET'!H63&gt;0),"Yes",""))))</f>
        <v/>
      </c>
      <c r="W63" s="493"/>
      <c r="X63" s="325" t="str">
        <f>IF(AND('BR3'!$K$2="ACTIVE",'BR3'!J63&gt;0),"Yes",IF(AND('BR2'!$K$2="ACTIVE",'BR2'!J63&gt;0),"Yes",IF(AND('BR1'!$K$2="ACTIVE",'BR1'!J63&gt;0),"Yes",IF(AND('ORIGINAL BUDGET'!$K$2="ACTIVE",'ORIGINAL BUDGET'!J63&gt;0),"Yes",""))))</f>
        <v/>
      </c>
      <c r="Y63" s="493"/>
      <c r="Z63" s="325" t="str">
        <f>IF(AND('BR3'!$K$2="ACTIVE",'BR3'!L63&gt;0),"Yes",IF(AND('BR2'!$K$2="ACTIVE",'BR2'!L63&gt;0),"Yes",IF(AND('BR1'!$K$2="ACTIVE",'BR1'!L63&gt;0),"Yes",IF(AND('ORIGINAL BUDGET'!$K$2="ACTIVE",'ORIGINAL BUDGET'!L63&gt;0),"Yes",""))))</f>
        <v/>
      </c>
      <c r="AA63" s="493"/>
      <c r="AB63" s="325" t="str">
        <f>IF(AND('BR3'!$K$2="ACTIVE",'BR3'!N63&gt;0),"Yes",IF(AND('BR2'!$K$2="ACTIVE",'BR2'!N63&gt;0),"Yes",IF(AND('BR1'!$K$2="ACTIVE",'BR1'!N63&gt;0),"Yes",IF(AND('ORIGINAL BUDGET'!$K$2="ACTIVE",'ORIGINAL BUDGET'!N63&gt;0),"Yes",""))))</f>
        <v/>
      </c>
      <c r="AC63" s="493"/>
      <c r="AD63" s="325" t="str">
        <f>IF(AND('BR3'!$K$2="ACTIVE",'BR3'!P63&gt;0),"Yes",IF(AND('BR2'!$K$2="ACTIVE",'BR2'!P63&gt;0),"Yes",IF(AND('BR1'!$K$2="ACTIVE",'BR1'!P63&gt;0),"Yes",IF(AND('ORIGINAL BUDGET'!$K$2="ACTIVE",'ORIGINAL BUDGET'!P63&gt;0),"Yes",""))))</f>
        <v/>
      </c>
      <c r="AE63" s="493"/>
      <c r="AF63" s="325" t="str">
        <f>IF(AND('BR3'!$K$2="ACTIVE",'BR3'!R63&gt;0),"Yes",IF(AND('BR2'!$K$2="ACTIVE",'BR2'!R63&gt;0),"Yes",IF(AND('BR1'!$K$2="ACTIVE",'BR1'!R63&gt;0),"Yes",IF(AND('ORIGINAL BUDGET'!$K$2="ACTIVE",'ORIGINAL BUDGET'!R63&gt;0),"Yes",""))))</f>
        <v/>
      </c>
      <c r="AG63" s="493"/>
      <c r="AH63" s="493" t="str">
        <f>IF(AND('BR3'!$K$2="ACTIVE",'BR3'!T63&gt;0),"Yes",IF(AND('BR2'!$K$2="ACTIVE",'BR2'!T63&gt;0),"Yes",IF(AND('BR1'!$K$2="ACTIVE",'BR1'!T63&gt;0),"Yes",IF(AND('ORIGINAL BUDGET'!$K$2="ACTIVE",'ORIGINAL BUDGET'!T63&gt;0),"Yes",""))))</f>
        <v/>
      </c>
      <c r="AI63" s="494"/>
      <c r="AJ63" s="218"/>
      <c r="AK63" s="448">
        <f t="shared" si="11"/>
        <v>0</v>
      </c>
      <c r="AL63" s="448">
        <f t="shared" si="12"/>
        <v>0</v>
      </c>
      <c r="AM63" s="448">
        <f t="shared" si="13"/>
        <v>0</v>
      </c>
      <c r="AN63" s="448">
        <f t="shared" si="14"/>
        <v>0</v>
      </c>
      <c r="AO63" s="448">
        <f t="shared" si="15"/>
        <v>0</v>
      </c>
      <c r="AP63" s="448">
        <f t="shared" si="16"/>
        <v>0</v>
      </c>
      <c r="AQ63" s="448">
        <f t="shared" si="17"/>
        <v>0</v>
      </c>
      <c r="AU63" s="220"/>
      <c r="AV63" s="220"/>
      <c r="AW63" s="220"/>
      <c r="AX63" s="220"/>
      <c r="AY63" s="1104"/>
    </row>
    <row r="64" spans="1:51" ht="23.25" hidden="1" customHeight="1">
      <c r="A64" s="124">
        <v>20</v>
      </c>
      <c r="B64" s="273">
        <f>IF($L$2="","",IF($L$2="ORIGINAL",'ORIGINAL BUDGET'!$B64,IF($L$2="BR1",'BR1'!$B64,IF($L$2="BR2",'BR2'!$B64,IF($L$2="BR3",'BR3'!$B64)))))</f>
        <v>0</v>
      </c>
      <c r="C64" s="1028">
        <f>IF($L$2="","",IF($L$2="ORIGINAL",'ORIGINAL BUDGET'!$C64,IF($L$2="BR1",'BR1'!$C64,IF($L$2="BR2",'BR2'!$C64,IF($L$2="BR3",'BR3'!$C64)))))</f>
        <v>0</v>
      </c>
      <c r="D64" s="860" t="str">
        <f t="shared" si="18"/>
        <v/>
      </c>
      <c r="E64" s="404"/>
      <c r="F64" s="589"/>
      <c r="G64" s="845" t="str">
        <f t="shared" si="19"/>
        <v/>
      </c>
      <c r="H64" s="811">
        <f t="shared" si="10"/>
        <v>0</v>
      </c>
      <c r="I64" s="840"/>
      <c r="J64" s="811">
        <f t="shared" si="20"/>
        <v>0</v>
      </c>
      <c r="K64" s="843"/>
      <c r="L64" s="811">
        <f t="shared" si="21"/>
        <v>0</v>
      </c>
      <c r="M64" s="843"/>
      <c r="N64" s="811">
        <f t="shared" si="22"/>
        <v>0</v>
      </c>
      <c r="O64" s="843"/>
      <c r="P64" s="811">
        <f t="shared" si="23"/>
        <v>0</v>
      </c>
      <c r="Q64" s="843"/>
      <c r="R64" s="811">
        <f t="shared" si="24"/>
        <v>0</v>
      </c>
      <c r="S64" s="843"/>
      <c r="T64" s="811">
        <f t="shared" si="25"/>
        <v>0</v>
      </c>
      <c r="U64" s="149"/>
      <c r="V64" s="492" t="str">
        <f>IF(AND('BR3'!$K$2="ACTIVE",'BR3'!H64&gt;0),"Yes",IF(AND('BR2'!$K$2="ACTIVE",'BR2'!H64&gt;0),"Yes",IF(AND('BR1'!$K$2="ACTIVE",'BR1'!H64&gt;0),"Yes",IF(AND('ORIGINAL BUDGET'!$K$2="ACTIVE",'ORIGINAL BUDGET'!H64&gt;0),"Yes",""))))</f>
        <v/>
      </c>
      <c r="W64" s="493"/>
      <c r="X64" s="325" t="str">
        <f>IF(AND('BR3'!$K$2="ACTIVE",'BR3'!J64&gt;0),"Yes",IF(AND('BR2'!$K$2="ACTIVE",'BR2'!J64&gt;0),"Yes",IF(AND('BR1'!$K$2="ACTIVE",'BR1'!J64&gt;0),"Yes",IF(AND('ORIGINAL BUDGET'!$K$2="ACTIVE",'ORIGINAL BUDGET'!J64&gt;0),"Yes",""))))</f>
        <v/>
      </c>
      <c r="Y64" s="493"/>
      <c r="Z64" s="325" t="str">
        <f>IF(AND('BR3'!$K$2="ACTIVE",'BR3'!L64&gt;0),"Yes",IF(AND('BR2'!$K$2="ACTIVE",'BR2'!L64&gt;0),"Yes",IF(AND('BR1'!$K$2="ACTIVE",'BR1'!L64&gt;0),"Yes",IF(AND('ORIGINAL BUDGET'!$K$2="ACTIVE",'ORIGINAL BUDGET'!L64&gt;0),"Yes",""))))</f>
        <v/>
      </c>
      <c r="AA64" s="493"/>
      <c r="AB64" s="325" t="str">
        <f>IF(AND('BR3'!$K$2="ACTIVE",'BR3'!N64&gt;0),"Yes",IF(AND('BR2'!$K$2="ACTIVE",'BR2'!N64&gt;0),"Yes",IF(AND('BR1'!$K$2="ACTIVE",'BR1'!N64&gt;0),"Yes",IF(AND('ORIGINAL BUDGET'!$K$2="ACTIVE",'ORIGINAL BUDGET'!N64&gt;0),"Yes",""))))</f>
        <v/>
      </c>
      <c r="AC64" s="493"/>
      <c r="AD64" s="325" t="str">
        <f>IF(AND('BR3'!$K$2="ACTIVE",'BR3'!P64&gt;0),"Yes",IF(AND('BR2'!$K$2="ACTIVE",'BR2'!P64&gt;0),"Yes",IF(AND('BR1'!$K$2="ACTIVE",'BR1'!P64&gt;0),"Yes",IF(AND('ORIGINAL BUDGET'!$K$2="ACTIVE",'ORIGINAL BUDGET'!P64&gt;0),"Yes",""))))</f>
        <v/>
      </c>
      <c r="AE64" s="493"/>
      <c r="AF64" s="325" t="str">
        <f>IF(AND('BR3'!$K$2="ACTIVE",'BR3'!R64&gt;0),"Yes",IF(AND('BR2'!$K$2="ACTIVE",'BR2'!R64&gt;0),"Yes",IF(AND('BR1'!$K$2="ACTIVE",'BR1'!R64&gt;0),"Yes",IF(AND('ORIGINAL BUDGET'!$K$2="ACTIVE",'ORIGINAL BUDGET'!R64&gt;0),"Yes",""))))</f>
        <v/>
      </c>
      <c r="AG64" s="493"/>
      <c r="AH64" s="493" t="str">
        <f>IF(AND('BR3'!$K$2="ACTIVE",'BR3'!T64&gt;0),"Yes",IF(AND('BR2'!$K$2="ACTIVE",'BR2'!T64&gt;0),"Yes",IF(AND('BR1'!$K$2="ACTIVE",'BR1'!T64&gt;0),"Yes",IF(AND('ORIGINAL BUDGET'!$K$2="ACTIVE",'ORIGINAL BUDGET'!T64&gt;0),"Yes",""))))</f>
        <v/>
      </c>
      <c r="AI64" s="494"/>
      <c r="AJ64" s="218"/>
      <c r="AK64" s="448">
        <f t="shared" si="11"/>
        <v>0</v>
      </c>
      <c r="AL64" s="448">
        <f t="shared" si="12"/>
        <v>0</v>
      </c>
      <c r="AM64" s="448">
        <f t="shared" si="13"/>
        <v>0</v>
      </c>
      <c r="AN64" s="448">
        <f t="shared" si="14"/>
        <v>0</v>
      </c>
      <c r="AO64" s="448">
        <f t="shared" si="15"/>
        <v>0</v>
      </c>
      <c r="AP64" s="448">
        <f t="shared" si="16"/>
        <v>0</v>
      </c>
      <c r="AQ64" s="448">
        <f t="shared" si="17"/>
        <v>0</v>
      </c>
      <c r="AU64" s="219"/>
      <c r="AV64" s="219"/>
      <c r="AW64" s="219"/>
      <c r="AX64" s="219"/>
      <c r="AY64" s="1104"/>
    </row>
    <row r="65" spans="1:53" ht="23.25" hidden="1" customHeight="1">
      <c r="A65" s="124">
        <v>21</v>
      </c>
      <c r="B65" s="273">
        <f>IF($L$2="","",IF($L$2="ORIGINAL",'ORIGINAL BUDGET'!$B65,IF($L$2="BR1",'BR1'!$B65,IF($L$2="BR2",'BR2'!$B65,IF($L$2="BR3",'BR3'!$B65)))))</f>
        <v>0</v>
      </c>
      <c r="C65" s="1028">
        <f>IF($L$2="","",IF($L$2="ORIGINAL",'ORIGINAL BUDGET'!$C65,IF($L$2="BR1",'BR1'!$C65,IF($L$2="BR2",'BR2'!$C65,IF($L$2="BR3",'BR3'!$C65)))))</f>
        <v>0</v>
      </c>
      <c r="D65" s="860" t="str">
        <f t="shared" si="18"/>
        <v/>
      </c>
      <c r="E65" s="404"/>
      <c r="F65" s="589"/>
      <c r="G65" s="845" t="str">
        <f t="shared" si="19"/>
        <v/>
      </c>
      <c r="H65" s="811">
        <f t="shared" si="10"/>
        <v>0</v>
      </c>
      <c r="I65" s="840"/>
      <c r="J65" s="811">
        <f t="shared" si="20"/>
        <v>0</v>
      </c>
      <c r="K65" s="843"/>
      <c r="L65" s="811">
        <f t="shared" si="21"/>
        <v>0</v>
      </c>
      <c r="M65" s="843"/>
      <c r="N65" s="811">
        <f t="shared" si="22"/>
        <v>0</v>
      </c>
      <c r="O65" s="843"/>
      <c r="P65" s="811">
        <f t="shared" si="23"/>
        <v>0</v>
      </c>
      <c r="Q65" s="843"/>
      <c r="R65" s="811">
        <f t="shared" si="24"/>
        <v>0</v>
      </c>
      <c r="S65" s="843"/>
      <c r="T65" s="811">
        <f t="shared" si="25"/>
        <v>0</v>
      </c>
      <c r="U65" s="149"/>
      <c r="V65" s="492" t="str">
        <f>IF(AND('BR3'!$K$2="ACTIVE",'BR3'!H65&gt;0),"Yes",IF(AND('BR2'!$K$2="ACTIVE",'BR2'!H65&gt;0),"Yes",IF(AND('BR1'!$K$2="ACTIVE",'BR1'!H65&gt;0),"Yes",IF(AND('ORIGINAL BUDGET'!$K$2="ACTIVE",'ORIGINAL BUDGET'!H65&gt;0),"Yes",""))))</f>
        <v/>
      </c>
      <c r="W65" s="493"/>
      <c r="X65" s="325" t="str">
        <f>IF(AND('BR3'!$K$2="ACTIVE",'BR3'!J65&gt;0),"Yes",IF(AND('BR2'!$K$2="ACTIVE",'BR2'!J65&gt;0),"Yes",IF(AND('BR1'!$K$2="ACTIVE",'BR1'!J65&gt;0),"Yes",IF(AND('ORIGINAL BUDGET'!$K$2="ACTIVE",'ORIGINAL BUDGET'!J65&gt;0),"Yes",""))))</f>
        <v/>
      </c>
      <c r="Y65" s="493"/>
      <c r="Z65" s="325" t="str">
        <f>IF(AND('BR3'!$K$2="ACTIVE",'BR3'!L65&gt;0),"Yes",IF(AND('BR2'!$K$2="ACTIVE",'BR2'!L65&gt;0),"Yes",IF(AND('BR1'!$K$2="ACTIVE",'BR1'!L65&gt;0),"Yes",IF(AND('ORIGINAL BUDGET'!$K$2="ACTIVE",'ORIGINAL BUDGET'!L65&gt;0),"Yes",""))))</f>
        <v/>
      </c>
      <c r="AA65" s="493"/>
      <c r="AB65" s="325" t="str">
        <f>IF(AND('BR3'!$K$2="ACTIVE",'BR3'!N65&gt;0),"Yes",IF(AND('BR2'!$K$2="ACTIVE",'BR2'!N65&gt;0),"Yes",IF(AND('BR1'!$K$2="ACTIVE",'BR1'!N65&gt;0),"Yes",IF(AND('ORIGINAL BUDGET'!$K$2="ACTIVE",'ORIGINAL BUDGET'!N65&gt;0),"Yes",""))))</f>
        <v/>
      </c>
      <c r="AC65" s="493"/>
      <c r="AD65" s="325" t="str">
        <f>IF(AND('BR3'!$K$2="ACTIVE",'BR3'!P65&gt;0),"Yes",IF(AND('BR2'!$K$2="ACTIVE",'BR2'!P65&gt;0),"Yes",IF(AND('BR1'!$K$2="ACTIVE",'BR1'!P65&gt;0),"Yes",IF(AND('ORIGINAL BUDGET'!$K$2="ACTIVE",'ORIGINAL BUDGET'!P65&gt;0),"Yes",""))))</f>
        <v/>
      </c>
      <c r="AE65" s="493"/>
      <c r="AF65" s="325" t="str">
        <f>IF(AND('BR3'!$K$2="ACTIVE",'BR3'!R65&gt;0),"Yes",IF(AND('BR2'!$K$2="ACTIVE",'BR2'!R65&gt;0),"Yes",IF(AND('BR1'!$K$2="ACTIVE",'BR1'!R65&gt;0),"Yes",IF(AND('ORIGINAL BUDGET'!$K$2="ACTIVE",'ORIGINAL BUDGET'!R65&gt;0),"Yes",""))))</f>
        <v/>
      </c>
      <c r="AG65" s="493"/>
      <c r="AH65" s="493" t="str">
        <f>IF(AND('BR3'!$K$2="ACTIVE",'BR3'!T65&gt;0),"Yes",IF(AND('BR2'!$K$2="ACTIVE",'BR2'!T65&gt;0),"Yes",IF(AND('BR1'!$K$2="ACTIVE",'BR1'!T65&gt;0),"Yes",IF(AND('ORIGINAL BUDGET'!$K$2="ACTIVE",'ORIGINAL BUDGET'!T65&gt;0),"Yes",""))))</f>
        <v/>
      </c>
      <c r="AI65" s="494"/>
      <c r="AJ65" s="218"/>
      <c r="AK65" s="448">
        <f t="shared" si="11"/>
        <v>0</v>
      </c>
      <c r="AL65" s="448">
        <f t="shared" si="12"/>
        <v>0</v>
      </c>
      <c r="AM65" s="448">
        <f t="shared" si="13"/>
        <v>0</v>
      </c>
      <c r="AN65" s="448">
        <f t="shared" si="14"/>
        <v>0</v>
      </c>
      <c r="AO65" s="448">
        <f t="shared" si="15"/>
        <v>0</v>
      </c>
      <c r="AP65" s="448">
        <f t="shared" si="16"/>
        <v>0</v>
      </c>
      <c r="AQ65" s="448">
        <f t="shared" si="17"/>
        <v>0</v>
      </c>
      <c r="AU65" s="220"/>
      <c r="AV65" s="220"/>
      <c r="AW65" s="220"/>
      <c r="AX65" s="220"/>
      <c r="AY65" s="1104"/>
    </row>
    <row r="66" spans="1:53" ht="23.25" hidden="1" customHeight="1">
      <c r="A66" s="124">
        <v>22</v>
      </c>
      <c r="B66" s="273">
        <f>IF($L$2="","",IF($L$2="ORIGINAL",'ORIGINAL BUDGET'!$B66,IF($L$2="BR1",'BR1'!$B66,IF($L$2="BR2",'BR2'!$B66,IF($L$2="BR3",'BR3'!$B66)))))</f>
        <v>0</v>
      </c>
      <c r="C66" s="1028">
        <f>IF($L$2="","",IF($L$2="ORIGINAL",'ORIGINAL BUDGET'!$C66,IF($L$2="BR1",'BR1'!$C66,IF($L$2="BR2",'BR2'!$C66,IF($L$2="BR3",'BR3'!$C66)))))</f>
        <v>0</v>
      </c>
      <c r="D66" s="860" t="str">
        <f t="shared" si="18"/>
        <v/>
      </c>
      <c r="E66" s="404"/>
      <c r="F66" s="589"/>
      <c r="G66" s="845" t="str">
        <f t="shared" si="19"/>
        <v/>
      </c>
      <c r="H66" s="811">
        <f t="shared" si="10"/>
        <v>0</v>
      </c>
      <c r="I66" s="840"/>
      <c r="J66" s="811">
        <f t="shared" si="20"/>
        <v>0</v>
      </c>
      <c r="K66" s="843"/>
      <c r="L66" s="811">
        <f t="shared" si="21"/>
        <v>0</v>
      </c>
      <c r="M66" s="843"/>
      <c r="N66" s="811">
        <f t="shared" si="22"/>
        <v>0</v>
      </c>
      <c r="O66" s="843"/>
      <c r="P66" s="811">
        <f t="shared" ref="P66:P71" si="26">F66*O66</f>
        <v>0</v>
      </c>
      <c r="Q66" s="843"/>
      <c r="R66" s="811">
        <f t="shared" ref="R66:R71" si="27">F66*Q66</f>
        <v>0</v>
      </c>
      <c r="S66" s="843"/>
      <c r="T66" s="811">
        <f t="shared" ref="T66:T71" si="28">F66*S66</f>
        <v>0</v>
      </c>
      <c r="U66" s="149"/>
      <c r="V66" s="492" t="str">
        <f>IF(AND('BR3'!$K$2="ACTIVE",'BR3'!H66&gt;0),"Yes",IF(AND('BR2'!$K$2="ACTIVE",'BR2'!H66&gt;0),"Yes",IF(AND('BR1'!$K$2="ACTIVE",'BR1'!H66&gt;0),"Yes",IF(AND('ORIGINAL BUDGET'!$K$2="ACTIVE",'ORIGINAL BUDGET'!H66&gt;0),"Yes",""))))</f>
        <v/>
      </c>
      <c r="W66" s="493"/>
      <c r="X66" s="325" t="str">
        <f>IF(AND('BR3'!$K$2="ACTIVE",'BR3'!J66&gt;0),"Yes",IF(AND('BR2'!$K$2="ACTIVE",'BR2'!J66&gt;0),"Yes",IF(AND('BR1'!$K$2="ACTIVE",'BR1'!J66&gt;0),"Yes",IF(AND('ORIGINAL BUDGET'!$K$2="ACTIVE",'ORIGINAL BUDGET'!J66&gt;0),"Yes",""))))</f>
        <v/>
      </c>
      <c r="Y66" s="493"/>
      <c r="Z66" s="325" t="str">
        <f>IF(AND('BR3'!$K$2="ACTIVE",'BR3'!L66&gt;0),"Yes",IF(AND('BR2'!$K$2="ACTIVE",'BR2'!L66&gt;0),"Yes",IF(AND('BR1'!$K$2="ACTIVE",'BR1'!L66&gt;0),"Yes",IF(AND('ORIGINAL BUDGET'!$K$2="ACTIVE",'ORIGINAL BUDGET'!L66&gt;0),"Yes",""))))</f>
        <v/>
      </c>
      <c r="AA66" s="493"/>
      <c r="AB66" s="325" t="str">
        <f>IF(AND('BR3'!$K$2="ACTIVE",'BR3'!N66&gt;0),"Yes",IF(AND('BR2'!$K$2="ACTIVE",'BR2'!N66&gt;0),"Yes",IF(AND('BR1'!$K$2="ACTIVE",'BR1'!N66&gt;0),"Yes",IF(AND('ORIGINAL BUDGET'!$K$2="ACTIVE",'ORIGINAL BUDGET'!N66&gt;0),"Yes",""))))</f>
        <v/>
      </c>
      <c r="AC66" s="493"/>
      <c r="AD66" s="325" t="str">
        <f>IF(AND('BR3'!$K$2="ACTIVE",'BR3'!P66&gt;0),"Yes",IF(AND('BR2'!$K$2="ACTIVE",'BR2'!P66&gt;0),"Yes",IF(AND('BR1'!$K$2="ACTIVE",'BR1'!P66&gt;0),"Yes",IF(AND('ORIGINAL BUDGET'!$K$2="ACTIVE",'ORIGINAL BUDGET'!P66&gt;0),"Yes",""))))</f>
        <v/>
      </c>
      <c r="AE66" s="493"/>
      <c r="AF66" s="325" t="str">
        <f>IF(AND('BR3'!$K$2="ACTIVE",'BR3'!R66&gt;0),"Yes",IF(AND('BR2'!$K$2="ACTIVE",'BR2'!R66&gt;0),"Yes",IF(AND('BR1'!$K$2="ACTIVE",'BR1'!R66&gt;0),"Yes",IF(AND('ORIGINAL BUDGET'!$K$2="ACTIVE",'ORIGINAL BUDGET'!R66&gt;0),"Yes",""))))</f>
        <v/>
      </c>
      <c r="AG66" s="493"/>
      <c r="AH66" s="493" t="str">
        <f>IF(AND('BR3'!$K$2="ACTIVE",'BR3'!T66&gt;0),"Yes",IF(AND('BR2'!$K$2="ACTIVE",'BR2'!T66&gt;0),"Yes",IF(AND('BR1'!$K$2="ACTIVE",'BR1'!T66&gt;0),"Yes",IF(AND('ORIGINAL BUDGET'!$K$2="ACTIVE",'ORIGINAL BUDGET'!T66&gt;0),"Yes",""))))</f>
        <v/>
      </c>
      <c r="AI66" s="494"/>
      <c r="AJ66" s="218"/>
      <c r="AK66" s="448">
        <f t="shared" si="11"/>
        <v>0</v>
      </c>
      <c r="AL66" s="448">
        <f t="shared" si="12"/>
        <v>0</v>
      </c>
      <c r="AM66" s="448">
        <f t="shared" si="13"/>
        <v>0</v>
      </c>
      <c r="AN66" s="448">
        <f t="shared" si="14"/>
        <v>0</v>
      </c>
      <c r="AO66" s="448">
        <f t="shared" si="15"/>
        <v>0</v>
      </c>
      <c r="AP66" s="448">
        <f t="shared" si="16"/>
        <v>0</v>
      </c>
      <c r="AQ66" s="448">
        <f t="shared" si="17"/>
        <v>0</v>
      </c>
      <c r="AU66" s="220"/>
      <c r="AV66" s="220"/>
      <c r="AW66" s="220"/>
      <c r="AX66" s="220"/>
      <c r="AY66" s="1104"/>
    </row>
    <row r="67" spans="1:53" ht="23.25" hidden="1" customHeight="1">
      <c r="A67" s="124">
        <v>23</v>
      </c>
      <c r="B67" s="273">
        <f>IF($L$2="","",IF($L$2="ORIGINAL",'ORIGINAL BUDGET'!$B67,IF($L$2="BR1",'BR1'!$B67,IF($L$2="BR2",'BR2'!$B67,IF($L$2="BR3",'BR3'!$B67)))))</f>
        <v>0</v>
      </c>
      <c r="C67" s="1028">
        <f>IF($L$2="","",IF($L$2="ORIGINAL",'ORIGINAL BUDGET'!$C67,IF($L$2="BR1",'BR1'!$C67,IF($L$2="BR2",'BR2'!$C67,IF($L$2="BR3",'BR3'!$C67)))))</f>
        <v>0</v>
      </c>
      <c r="D67" s="860" t="str">
        <f t="shared" si="18"/>
        <v/>
      </c>
      <c r="E67" s="404"/>
      <c r="F67" s="589"/>
      <c r="G67" s="845" t="str">
        <f t="shared" si="19"/>
        <v/>
      </c>
      <c r="H67" s="811">
        <f t="shared" si="10"/>
        <v>0</v>
      </c>
      <c r="I67" s="840"/>
      <c r="J67" s="811">
        <f t="shared" si="20"/>
        <v>0</v>
      </c>
      <c r="K67" s="843"/>
      <c r="L67" s="811">
        <f t="shared" si="21"/>
        <v>0</v>
      </c>
      <c r="M67" s="843"/>
      <c r="N67" s="811">
        <f t="shared" si="22"/>
        <v>0</v>
      </c>
      <c r="O67" s="843"/>
      <c r="P67" s="811">
        <f t="shared" si="26"/>
        <v>0</v>
      </c>
      <c r="Q67" s="843"/>
      <c r="R67" s="811">
        <f t="shared" si="27"/>
        <v>0</v>
      </c>
      <c r="S67" s="843"/>
      <c r="T67" s="811">
        <f t="shared" si="28"/>
        <v>0</v>
      </c>
      <c r="U67" s="149"/>
      <c r="V67" s="492" t="str">
        <f>IF(AND('BR3'!$K$2="ACTIVE",'BR3'!H67&gt;0),"Yes",IF(AND('BR2'!$K$2="ACTIVE",'BR2'!H67&gt;0),"Yes",IF(AND('BR1'!$K$2="ACTIVE",'BR1'!H67&gt;0),"Yes",IF(AND('ORIGINAL BUDGET'!$K$2="ACTIVE",'ORIGINAL BUDGET'!H67&gt;0),"Yes",""))))</f>
        <v/>
      </c>
      <c r="W67" s="493"/>
      <c r="X67" s="325" t="str">
        <f>IF(AND('BR3'!$K$2="ACTIVE",'BR3'!J67&gt;0),"Yes",IF(AND('BR2'!$K$2="ACTIVE",'BR2'!J67&gt;0),"Yes",IF(AND('BR1'!$K$2="ACTIVE",'BR1'!J67&gt;0),"Yes",IF(AND('ORIGINAL BUDGET'!$K$2="ACTIVE",'ORIGINAL BUDGET'!J67&gt;0),"Yes",""))))</f>
        <v/>
      </c>
      <c r="Y67" s="493"/>
      <c r="Z67" s="325" t="str">
        <f>IF(AND('BR3'!$K$2="ACTIVE",'BR3'!L67&gt;0),"Yes",IF(AND('BR2'!$K$2="ACTIVE",'BR2'!L67&gt;0),"Yes",IF(AND('BR1'!$K$2="ACTIVE",'BR1'!L67&gt;0),"Yes",IF(AND('ORIGINAL BUDGET'!$K$2="ACTIVE",'ORIGINAL BUDGET'!L67&gt;0),"Yes",""))))</f>
        <v/>
      </c>
      <c r="AA67" s="493"/>
      <c r="AB67" s="325" t="str">
        <f>IF(AND('BR3'!$K$2="ACTIVE",'BR3'!N67&gt;0),"Yes",IF(AND('BR2'!$K$2="ACTIVE",'BR2'!N67&gt;0),"Yes",IF(AND('BR1'!$K$2="ACTIVE",'BR1'!N67&gt;0),"Yes",IF(AND('ORIGINAL BUDGET'!$K$2="ACTIVE",'ORIGINAL BUDGET'!N67&gt;0),"Yes",""))))</f>
        <v/>
      </c>
      <c r="AC67" s="493"/>
      <c r="AD67" s="325" t="str">
        <f>IF(AND('BR3'!$K$2="ACTIVE",'BR3'!P67&gt;0),"Yes",IF(AND('BR2'!$K$2="ACTIVE",'BR2'!P67&gt;0),"Yes",IF(AND('BR1'!$K$2="ACTIVE",'BR1'!P67&gt;0),"Yes",IF(AND('ORIGINAL BUDGET'!$K$2="ACTIVE",'ORIGINAL BUDGET'!P67&gt;0),"Yes",""))))</f>
        <v/>
      </c>
      <c r="AE67" s="493"/>
      <c r="AF67" s="325" t="str">
        <f>IF(AND('BR3'!$K$2="ACTIVE",'BR3'!R67&gt;0),"Yes",IF(AND('BR2'!$K$2="ACTIVE",'BR2'!R67&gt;0),"Yes",IF(AND('BR1'!$K$2="ACTIVE",'BR1'!R67&gt;0),"Yes",IF(AND('ORIGINAL BUDGET'!$K$2="ACTIVE",'ORIGINAL BUDGET'!R67&gt;0),"Yes",""))))</f>
        <v/>
      </c>
      <c r="AG67" s="493"/>
      <c r="AH67" s="493" t="str">
        <f>IF(AND('BR3'!$K$2="ACTIVE",'BR3'!T67&gt;0),"Yes",IF(AND('BR2'!$K$2="ACTIVE",'BR2'!T67&gt;0),"Yes",IF(AND('BR1'!$K$2="ACTIVE",'BR1'!T67&gt;0),"Yes",IF(AND('ORIGINAL BUDGET'!$K$2="ACTIVE",'ORIGINAL BUDGET'!T67&gt;0),"Yes",""))))</f>
        <v/>
      </c>
      <c r="AI67" s="494"/>
      <c r="AJ67" s="218"/>
      <c r="AK67" s="448">
        <f t="shared" si="11"/>
        <v>0</v>
      </c>
      <c r="AL67" s="448">
        <f t="shared" si="12"/>
        <v>0</v>
      </c>
      <c r="AM67" s="448">
        <f t="shared" si="13"/>
        <v>0</v>
      </c>
      <c r="AN67" s="448">
        <f t="shared" si="14"/>
        <v>0</v>
      </c>
      <c r="AO67" s="448">
        <f t="shared" si="15"/>
        <v>0</v>
      </c>
      <c r="AP67" s="448">
        <f t="shared" si="16"/>
        <v>0</v>
      </c>
      <c r="AQ67" s="448">
        <f t="shared" si="17"/>
        <v>0</v>
      </c>
      <c r="AU67" s="220"/>
      <c r="AV67" s="220"/>
      <c r="AW67" s="220"/>
      <c r="AX67" s="220"/>
      <c r="AY67" s="1104"/>
    </row>
    <row r="68" spans="1:53" ht="23.25" hidden="1" customHeight="1">
      <c r="A68" s="124">
        <v>24</v>
      </c>
      <c r="B68" s="273">
        <f>IF($L$2="","",IF($L$2="ORIGINAL",'ORIGINAL BUDGET'!$B68,IF($L$2="BR1",'BR1'!$B68,IF($L$2="BR2",'BR2'!$B68,IF($L$2="BR3",'BR3'!$B68)))))</f>
        <v>0</v>
      </c>
      <c r="C68" s="1028">
        <f>IF($L$2="","",IF($L$2="ORIGINAL",'ORIGINAL BUDGET'!$C68,IF($L$2="BR1",'BR1'!$C68,IF($L$2="BR2",'BR2'!$C68,IF($L$2="BR3",'BR3'!$C68)))))</f>
        <v>0</v>
      </c>
      <c r="D68" s="860" t="str">
        <f t="shared" si="18"/>
        <v/>
      </c>
      <c r="E68" s="404"/>
      <c r="F68" s="589"/>
      <c r="G68" s="845" t="str">
        <f t="shared" si="19"/>
        <v/>
      </c>
      <c r="H68" s="811">
        <f t="shared" si="10"/>
        <v>0</v>
      </c>
      <c r="I68" s="840"/>
      <c r="J68" s="811">
        <f t="shared" si="20"/>
        <v>0</v>
      </c>
      <c r="K68" s="843"/>
      <c r="L68" s="811">
        <f t="shared" si="21"/>
        <v>0</v>
      </c>
      <c r="M68" s="843"/>
      <c r="N68" s="811">
        <f t="shared" si="22"/>
        <v>0</v>
      </c>
      <c r="O68" s="843"/>
      <c r="P68" s="811">
        <f t="shared" si="26"/>
        <v>0</v>
      </c>
      <c r="Q68" s="843"/>
      <c r="R68" s="811">
        <f t="shared" si="27"/>
        <v>0</v>
      </c>
      <c r="S68" s="843"/>
      <c r="T68" s="811">
        <f t="shared" si="28"/>
        <v>0</v>
      </c>
      <c r="U68" s="149"/>
      <c r="V68" s="492" t="str">
        <f>IF(AND('BR3'!$K$2="ACTIVE",'BR3'!H68&gt;0),"Yes",IF(AND('BR2'!$K$2="ACTIVE",'BR2'!H68&gt;0),"Yes",IF(AND('BR1'!$K$2="ACTIVE",'BR1'!H68&gt;0),"Yes",IF(AND('ORIGINAL BUDGET'!$K$2="ACTIVE",'ORIGINAL BUDGET'!H68&gt;0),"Yes",""))))</f>
        <v/>
      </c>
      <c r="W68" s="493"/>
      <c r="X68" s="325" t="str">
        <f>IF(AND('BR3'!$K$2="ACTIVE",'BR3'!J68&gt;0),"Yes",IF(AND('BR2'!$K$2="ACTIVE",'BR2'!J68&gt;0),"Yes",IF(AND('BR1'!$K$2="ACTIVE",'BR1'!J68&gt;0),"Yes",IF(AND('ORIGINAL BUDGET'!$K$2="ACTIVE",'ORIGINAL BUDGET'!J68&gt;0),"Yes",""))))</f>
        <v/>
      </c>
      <c r="Y68" s="493"/>
      <c r="Z68" s="325" t="str">
        <f>IF(AND('BR3'!$K$2="ACTIVE",'BR3'!L68&gt;0),"Yes",IF(AND('BR2'!$K$2="ACTIVE",'BR2'!L68&gt;0),"Yes",IF(AND('BR1'!$K$2="ACTIVE",'BR1'!L68&gt;0),"Yes",IF(AND('ORIGINAL BUDGET'!$K$2="ACTIVE",'ORIGINAL BUDGET'!L68&gt;0),"Yes",""))))</f>
        <v/>
      </c>
      <c r="AA68" s="493"/>
      <c r="AB68" s="325" t="str">
        <f>IF(AND('BR3'!$K$2="ACTIVE",'BR3'!N68&gt;0),"Yes",IF(AND('BR2'!$K$2="ACTIVE",'BR2'!N68&gt;0),"Yes",IF(AND('BR1'!$K$2="ACTIVE",'BR1'!N68&gt;0),"Yes",IF(AND('ORIGINAL BUDGET'!$K$2="ACTIVE",'ORIGINAL BUDGET'!N68&gt;0),"Yes",""))))</f>
        <v/>
      </c>
      <c r="AC68" s="493"/>
      <c r="AD68" s="325" t="str">
        <f>IF(AND('BR3'!$K$2="ACTIVE",'BR3'!P68&gt;0),"Yes",IF(AND('BR2'!$K$2="ACTIVE",'BR2'!P68&gt;0),"Yes",IF(AND('BR1'!$K$2="ACTIVE",'BR1'!P68&gt;0),"Yes",IF(AND('ORIGINAL BUDGET'!$K$2="ACTIVE",'ORIGINAL BUDGET'!P68&gt;0),"Yes",""))))</f>
        <v/>
      </c>
      <c r="AE68" s="493"/>
      <c r="AF68" s="325" t="str">
        <f>IF(AND('BR3'!$K$2="ACTIVE",'BR3'!R68&gt;0),"Yes",IF(AND('BR2'!$K$2="ACTIVE",'BR2'!R68&gt;0),"Yes",IF(AND('BR1'!$K$2="ACTIVE",'BR1'!R68&gt;0),"Yes",IF(AND('ORIGINAL BUDGET'!$K$2="ACTIVE",'ORIGINAL BUDGET'!R68&gt;0),"Yes",""))))</f>
        <v/>
      </c>
      <c r="AG68" s="493"/>
      <c r="AH68" s="493" t="str">
        <f>IF(AND('BR3'!$K$2="ACTIVE",'BR3'!T68&gt;0),"Yes",IF(AND('BR2'!$K$2="ACTIVE",'BR2'!T68&gt;0),"Yes",IF(AND('BR1'!$K$2="ACTIVE",'BR1'!T68&gt;0),"Yes",IF(AND('ORIGINAL BUDGET'!$K$2="ACTIVE",'ORIGINAL BUDGET'!T68&gt;0),"Yes",""))))</f>
        <v/>
      </c>
      <c r="AI68" s="494"/>
      <c r="AJ68" s="218"/>
      <c r="AK68" s="448">
        <f t="shared" si="11"/>
        <v>0</v>
      </c>
      <c r="AL68" s="448">
        <f t="shared" si="12"/>
        <v>0</v>
      </c>
      <c r="AM68" s="448">
        <f t="shared" si="13"/>
        <v>0</v>
      </c>
      <c r="AN68" s="448">
        <f t="shared" si="14"/>
        <v>0</v>
      </c>
      <c r="AO68" s="448">
        <f t="shared" si="15"/>
        <v>0</v>
      </c>
      <c r="AP68" s="448">
        <f t="shared" si="16"/>
        <v>0</v>
      </c>
      <c r="AQ68" s="448">
        <f t="shared" si="17"/>
        <v>0</v>
      </c>
      <c r="AU68" s="220"/>
      <c r="AV68" s="220"/>
      <c r="AW68" s="220"/>
      <c r="AX68" s="220"/>
      <c r="AY68" s="1104"/>
    </row>
    <row r="69" spans="1:53" s="2" customFormat="1" ht="23.25" hidden="1" customHeight="1">
      <c r="A69" s="124">
        <v>25</v>
      </c>
      <c r="B69" s="949">
        <f>IF($L$2="","",IF($L$2="ORIGINAL",'ORIGINAL BUDGET'!$B69,IF($L$2="BR1",'BR1'!$B69,IF($L$2="BR2",'BR2'!$B69,IF($L$2="BR3",'BR3'!$B69)))))</f>
        <v>0</v>
      </c>
      <c r="C69" s="1026">
        <f>IF($L$2="","",IF($L$2="ORIGINAL",'ORIGINAL BUDGET'!$C69,IF($L$2="BR1",'BR1'!$C69,IF($L$2="BR2",'BR2'!$C69,IF($L$2="BR3",'BR3'!$C69)))))</f>
        <v>0</v>
      </c>
      <c r="D69" s="1046" t="str">
        <f t="shared" si="18"/>
        <v/>
      </c>
      <c r="E69" s="1047"/>
      <c r="F69" s="1048"/>
      <c r="G69" s="1045" t="str">
        <f t="shared" si="19"/>
        <v/>
      </c>
      <c r="H69" s="811">
        <f t="shared" si="10"/>
        <v>0</v>
      </c>
      <c r="I69" s="1049"/>
      <c r="J69" s="811">
        <f t="shared" si="20"/>
        <v>0</v>
      </c>
      <c r="K69" s="1050"/>
      <c r="L69" s="811">
        <f t="shared" si="21"/>
        <v>0</v>
      </c>
      <c r="M69" s="1050"/>
      <c r="N69" s="811">
        <f t="shared" si="22"/>
        <v>0</v>
      </c>
      <c r="O69" s="843"/>
      <c r="P69" s="811">
        <f t="shared" si="26"/>
        <v>0</v>
      </c>
      <c r="Q69" s="843"/>
      <c r="R69" s="811">
        <f t="shared" si="27"/>
        <v>0</v>
      </c>
      <c r="S69" s="843"/>
      <c r="T69" s="811">
        <f t="shared" si="28"/>
        <v>0</v>
      </c>
      <c r="U69" s="149"/>
      <c r="V69" s="492" t="str">
        <f>IF(AND('BR3'!$K$2="ACTIVE",'BR3'!H69&gt;0),"Yes",IF(AND('BR2'!$K$2="ACTIVE",'BR2'!H69&gt;0),"Yes",IF(AND('BR1'!$K$2="ACTIVE",'BR1'!H69&gt;0),"Yes",IF(AND('ORIGINAL BUDGET'!$K$2="ACTIVE",'ORIGINAL BUDGET'!H69&gt;0),"Yes",""))))</f>
        <v/>
      </c>
      <c r="W69" s="493"/>
      <c r="X69" s="325" t="str">
        <f>IF(AND('BR3'!$K$2="ACTIVE",'BR3'!J69&gt;0),"Yes",IF(AND('BR2'!$K$2="ACTIVE",'BR2'!J69&gt;0),"Yes",IF(AND('BR1'!$K$2="ACTIVE",'BR1'!J69&gt;0),"Yes",IF(AND('ORIGINAL BUDGET'!$K$2="ACTIVE",'ORIGINAL BUDGET'!J69&gt;0),"Yes",""))))</f>
        <v/>
      </c>
      <c r="Y69" s="493"/>
      <c r="Z69" s="325" t="str">
        <f>IF(AND('BR3'!$K$2="ACTIVE",'BR3'!L69&gt;0),"Yes",IF(AND('BR2'!$K$2="ACTIVE",'BR2'!L69&gt;0),"Yes",IF(AND('BR1'!$K$2="ACTIVE",'BR1'!L69&gt;0),"Yes",IF(AND('ORIGINAL BUDGET'!$K$2="ACTIVE",'ORIGINAL BUDGET'!L69&gt;0),"Yes",""))))</f>
        <v/>
      </c>
      <c r="AA69" s="493"/>
      <c r="AB69" s="325" t="str">
        <f>IF(AND('BR3'!$K$2="ACTIVE",'BR3'!N69&gt;0),"Yes",IF(AND('BR2'!$K$2="ACTIVE",'BR2'!N69&gt;0),"Yes",IF(AND('BR1'!$K$2="ACTIVE",'BR1'!N69&gt;0),"Yes",IF(AND('ORIGINAL BUDGET'!$K$2="ACTIVE",'ORIGINAL BUDGET'!N69&gt;0),"Yes",""))))</f>
        <v/>
      </c>
      <c r="AC69" s="493"/>
      <c r="AD69" s="325" t="str">
        <f>IF(AND('BR3'!$K$2="ACTIVE",'BR3'!P69&gt;0),"Yes",IF(AND('BR2'!$K$2="ACTIVE",'BR2'!P69&gt;0),"Yes",IF(AND('BR1'!$K$2="ACTIVE",'BR1'!P69&gt;0),"Yes",IF(AND('ORIGINAL BUDGET'!$K$2="ACTIVE",'ORIGINAL BUDGET'!P69&gt;0),"Yes",""))))</f>
        <v/>
      </c>
      <c r="AE69" s="493"/>
      <c r="AF69" s="325" t="str">
        <f>IF(AND('BR3'!$K$2="ACTIVE",'BR3'!R69&gt;0),"Yes",IF(AND('BR2'!$K$2="ACTIVE",'BR2'!R69&gt;0),"Yes",IF(AND('BR1'!$K$2="ACTIVE",'BR1'!R69&gt;0),"Yes",IF(AND('ORIGINAL BUDGET'!$K$2="ACTIVE",'ORIGINAL BUDGET'!R69&gt;0),"Yes",""))))</f>
        <v/>
      </c>
      <c r="AG69" s="493"/>
      <c r="AH69" s="493" t="str">
        <f>IF(AND('BR3'!$K$2="ACTIVE",'BR3'!T69&gt;0),"Yes",IF(AND('BR2'!$K$2="ACTIVE",'BR2'!T69&gt;0),"Yes",IF(AND('BR1'!$K$2="ACTIVE",'BR1'!T69&gt;0),"Yes",IF(AND('ORIGINAL BUDGET'!$K$2="ACTIVE",'ORIGINAL BUDGET'!T69&gt;0),"Yes",""))))</f>
        <v/>
      </c>
      <c r="AI69" s="494"/>
      <c r="AJ69" s="503"/>
      <c r="AK69" s="1042">
        <f t="shared" si="11"/>
        <v>0</v>
      </c>
      <c r="AL69" s="1042">
        <f t="shared" si="12"/>
        <v>0</v>
      </c>
      <c r="AM69" s="1042">
        <f t="shared" si="13"/>
        <v>0</v>
      </c>
      <c r="AN69" s="1042">
        <f t="shared" si="14"/>
        <v>0</v>
      </c>
      <c r="AO69" s="1042">
        <f t="shared" si="15"/>
        <v>0</v>
      </c>
      <c r="AP69" s="1042">
        <f t="shared" si="16"/>
        <v>0</v>
      </c>
      <c r="AQ69" s="1042">
        <f t="shared" si="17"/>
        <v>0</v>
      </c>
      <c r="AS69" s="169"/>
      <c r="AT69" s="169"/>
      <c r="AU69" s="219"/>
      <c r="AV69" s="219"/>
      <c r="AW69" s="219"/>
      <c r="AX69" s="219"/>
      <c r="AY69" s="1104"/>
      <c r="AZ69" s="169"/>
      <c r="BA69" s="169"/>
    </row>
    <row r="70" spans="1:53" ht="23.25" hidden="1" customHeight="1">
      <c r="A70" s="124">
        <v>26</v>
      </c>
      <c r="B70" s="1020">
        <f>IF($L$2="","",IF($L$2="ORIGINAL",'ORIGINAL BUDGET'!$B70,IF($L$2="BR1",'BR1'!$B70,IF($L$2="BR2",'BR2'!$B70,IF($L$2="BR3",'BR3'!$B70)))))</f>
        <v>0</v>
      </c>
      <c r="C70" s="1029">
        <f>IF($L$2="","",IF($L$2="ORIGINAL",'ORIGINAL BUDGET'!$C70,IF($L$2="BR1",'BR1'!$C70,IF($L$2="BR2",'BR2'!$C70,IF($L$2="BR3",'BR3'!$C70)))))</f>
        <v>0</v>
      </c>
      <c r="D70" s="1023" t="str">
        <f t="shared" si="18"/>
        <v/>
      </c>
      <c r="E70" s="1024"/>
      <c r="F70" s="589"/>
      <c r="G70" s="1022" t="str">
        <f t="shared" si="19"/>
        <v/>
      </c>
      <c r="H70" s="811">
        <f t="shared" si="10"/>
        <v>0</v>
      </c>
      <c r="I70" s="1025"/>
      <c r="J70" s="811">
        <f t="shared" si="20"/>
        <v>0</v>
      </c>
      <c r="K70" s="858"/>
      <c r="L70" s="811">
        <f t="shared" si="21"/>
        <v>0</v>
      </c>
      <c r="M70" s="858"/>
      <c r="N70" s="811">
        <f t="shared" si="22"/>
        <v>0</v>
      </c>
      <c r="O70" s="843"/>
      <c r="P70" s="811">
        <f t="shared" si="26"/>
        <v>0</v>
      </c>
      <c r="Q70" s="843"/>
      <c r="R70" s="811">
        <f t="shared" si="27"/>
        <v>0</v>
      </c>
      <c r="S70" s="843"/>
      <c r="T70" s="811">
        <f t="shared" si="28"/>
        <v>0</v>
      </c>
      <c r="U70" s="149"/>
      <c r="V70" s="492" t="str">
        <f>IF(AND('BR3'!$K$2="ACTIVE",'BR3'!H70&gt;0),"Yes",IF(AND('BR2'!$K$2="ACTIVE",'BR2'!H70&gt;0),"Yes",IF(AND('BR1'!$K$2="ACTIVE",'BR1'!H70&gt;0),"Yes",IF(AND('ORIGINAL BUDGET'!$K$2="ACTIVE",'ORIGINAL BUDGET'!H70&gt;0),"Yes",""))))</f>
        <v/>
      </c>
      <c r="W70" s="493"/>
      <c r="X70" s="325" t="str">
        <f>IF(AND('BR3'!$K$2="ACTIVE",'BR3'!J70&gt;0),"Yes",IF(AND('BR2'!$K$2="ACTIVE",'BR2'!J70&gt;0),"Yes",IF(AND('BR1'!$K$2="ACTIVE",'BR1'!J70&gt;0),"Yes",IF(AND('ORIGINAL BUDGET'!$K$2="ACTIVE",'ORIGINAL BUDGET'!J70&gt;0),"Yes",""))))</f>
        <v/>
      </c>
      <c r="Y70" s="493"/>
      <c r="Z70" s="325" t="str">
        <f>IF(AND('BR3'!$K$2="ACTIVE",'BR3'!L70&gt;0),"Yes",IF(AND('BR2'!$K$2="ACTIVE",'BR2'!L70&gt;0),"Yes",IF(AND('BR1'!$K$2="ACTIVE",'BR1'!L70&gt;0),"Yes",IF(AND('ORIGINAL BUDGET'!$K$2="ACTIVE",'ORIGINAL BUDGET'!L70&gt;0),"Yes",""))))</f>
        <v/>
      </c>
      <c r="AA70" s="493"/>
      <c r="AB70" s="325" t="str">
        <f>IF(AND('BR3'!$K$2="ACTIVE",'BR3'!N70&gt;0),"Yes",IF(AND('BR2'!$K$2="ACTIVE",'BR2'!N70&gt;0),"Yes",IF(AND('BR1'!$K$2="ACTIVE",'BR1'!N70&gt;0),"Yes",IF(AND('ORIGINAL BUDGET'!$K$2="ACTIVE",'ORIGINAL BUDGET'!N70&gt;0),"Yes",""))))</f>
        <v/>
      </c>
      <c r="AC70" s="493"/>
      <c r="AD70" s="325" t="str">
        <f>IF(AND('BR3'!$K$2="ACTIVE",'BR3'!P70&gt;0),"Yes",IF(AND('BR2'!$K$2="ACTIVE",'BR2'!P70&gt;0),"Yes",IF(AND('BR1'!$K$2="ACTIVE",'BR1'!P70&gt;0),"Yes",IF(AND('ORIGINAL BUDGET'!$K$2="ACTIVE",'ORIGINAL BUDGET'!P70&gt;0),"Yes",""))))</f>
        <v/>
      </c>
      <c r="AE70" s="493"/>
      <c r="AF70" s="325" t="str">
        <f>IF(AND('BR3'!$K$2="ACTIVE",'BR3'!R70&gt;0),"Yes",IF(AND('BR2'!$K$2="ACTIVE",'BR2'!R70&gt;0),"Yes",IF(AND('BR1'!$K$2="ACTIVE",'BR1'!R70&gt;0),"Yes",IF(AND('ORIGINAL BUDGET'!$K$2="ACTIVE",'ORIGINAL BUDGET'!R70&gt;0),"Yes",""))))</f>
        <v/>
      </c>
      <c r="AG70" s="493"/>
      <c r="AH70" s="493" t="str">
        <f>IF(AND('BR3'!$K$2="ACTIVE",'BR3'!T70&gt;0),"Yes",IF(AND('BR2'!$K$2="ACTIVE",'BR2'!T70&gt;0),"Yes",IF(AND('BR1'!$K$2="ACTIVE",'BR1'!T70&gt;0),"Yes",IF(AND('ORIGINAL BUDGET'!$K$2="ACTIVE",'ORIGINAL BUDGET'!T70&gt;0),"Yes",""))))</f>
        <v/>
      </c>
      <c r="AI70" s="494"/>
      <c r="AJ70" s="218"/>
      <c r="AK70" s="1037">
        <f t="shared" si="11"/>
        <v>0</v>
      </c>
      <c r="AL70" s="1037">
        <f t="shared" si="12"/>
        <v>0</v>
      </c>
      <c r="AM70" s="1037">
        <f t="shared" si="13"/>
        <v>0</v>
      </c>
      <c r="AN70" s="1037">
        <f t="shared" si="14"/>
        <v>0</v>
      </c>
      <c r="AO70" s="1037">
        <f t="shared" si="15"/>
        <v>0</v>
      </c>
      <c r="AP70" s="1037">
        <f t="shared" si="16"/>
        <v>0</v>
      </c>
      <c r="AQ70" s="1037">
        <f t="shared" si="17"/>
        <v>0</v>
      </c>
      <c r="AU70" s="220"/>
      <c r="AV70" s="220"/>
      <c r="AW70" s="220"/>
      <c r="AX70" s="220"/>
      <c r="AY70" s="1104"/>
    </row>
    <row r="71" spans="1:53" ht="23.25" hidden="1" customHeight="1">
      <c r="A71" s="124">
        <v>27</v>
      </c>
      <c r="B71" s="273">
        <f>IF($L$2="","",IF($L$2="ORIGINAL",'ORIGINAL BUDGET'!$B71,IF($L$2="BR1",'BR1'!$B71,IF($L$2="BR2",'BR2'!$B71,IF($L$2="BR3",'BR3'!$B71)))))</f>
        <v>0</v>
      </c>
      <c r="C71" s="1028">
        <f>IF($L$2="","",IF($L$2="ORIGINAL",'ORIGINAL BUDGET'!$C71,IF($L$2="BR1",'BR1'!$C71,IF($L$2="BR2",'BR2'!$C71,IF($L$2="BR3",'BR3'!$C71)))))</f>
        <v>0</v>
      </c>
      <c r="D71" s="860" t="str">
        <f t="shared" si="18"/>
        <v/>
      </c>
      <c r="E71" s="404"/>
      <c r="F71" s="589"/>
      <c r="G71" s="845" t="str">
        <f t="shared" si="19"/>
        <v/>
      </c>
      <c r="H71" s="811">
        <f t="shared" si="10"/>
        <v>0</v>
      </c>
      <c r="I71" s="840"/>
      <c r="J71" s="811">
        <f t="shared" si="20"/>
        <v>0</v>
      </c>
      <c r="K71" s="843"/>
      <c r="L71" s="811">
        <f t="shared" si="21"/>
        <v>0</v>
      </c>
      <c r="M71" s="843"/>
      <c r="N71" s="811">
        <f t="shared" si="22"/>
        <v>0</v>
      </c>
      <c r="O71" s="843"/>
      <c r="P71" s="811">
        <f t="shared" si="26"/>
        <v>0</v>
      </c>
      <c r="Q71" s="843"/>
      <c r="R71" s="811">
        <f t="shared" si="27"/>
        <v>0</v>
      </c>
      <c r="S71" s="843"/>
      <c r="T71" s="811">
        <f t="shared" si="28"/>
        <v>0</v>
      </c>
      <c r="U71" s="149"/>
      <c r="V71" s="492" t="str">
        <f>IF(AND('BR3'!$K$2="ACTIVE",'BR3'!H71&gt;0),"Yes",IF(AND('BR2'!$K$2="ACTIVE",'BR2'!H71&gt;0),"Yes",IF(AND('BR1'!$K$2="ACTIVE",'BR1'!H71&gt;0),"Yes",IF(AND('ORIGINAL BUDGET'!$K$2="ACTIVE",'ORIGINAL BUDGET'!H71&gt;0),"Yes",""))))</f>
        <v/>
      </c>
      <c r="W71" s="493"/>
      <c r="X71" s="325" t="str">
        <f>IF(AND('BR3'!$K$2="ACTIVE",'BR3'!J71&gt;0),"Yes",IF(AND('BR2'!$K$2="ACTIVE",'BR2'!J71&gt;0),"Yes",IF(AND('BR1'!$K$2="ACTIVE",'BR1'!J71&gt;0),"Yes",IF(AND('ORIGINAL BUDGET'!$K$2="ACTIVE",'ORIGINAL BUDGET'!J71&gt;0),"Yes",""))))</f>
        <v/>
      </c>
      <c r="Y71" s="493"/>
      <c r="Z71" s="325" t="str">
        <f>IF(AND('BR3'!$K$2="ACTIVE",'BR3'!L71&gt;0),"Yes",IF(AND('BR2'!$K$2="ACTIVE",'BR2'!L71&gt;0),"Yes",IF(AND('BR1'!$K$2="ACTIVE",'BR1'!L71&gt;0),"Yes",IF(AND('ORIGINAL BUDGET'!$K$2="ACTIVE",'ORIGINAL BUDGET'!L71&gt;0),"Yes",""))))</f>
        <v/>
      </c>
      <c r="AA71" s="493"/>
      <c r="AB71" s="325" t="str">
        <f>IF(AND('BR3'!$K$2="ACTIVE",'BR3'!N71&gt;0),"Yes",IF(AND('BR2'!$K$2="ACTIVE",'BR2'!N71&gt;0),"Yes",IF(AND('BR1'!$K$2="ACTIVE",'BR1'!N71&gt;0),"Yes",IF(AND('ORIGINAL BUDGET'!$K$2="ACTIVE",'ORIGINAL BUDGET'!N71&gt;0),"Yes",""))))</f>
        <v/>
      </c>
      <c r="AC71" s="493"/>
      <c r="AD71" s="325" t="str">
        <f>IF(AND('BR3'!$K$2="ACTIVE",'BR3'!P71&gt;0),"Yes",IF(AND('BR2'!$K$2="ACTIVE",'BR2'!P71&gt;0),"Yes",IF(AND('BR1'!$K$2="ACTIVE",'BR1'!P71&gt;0),"Yes",IF(AND('ORIGINAL BUDGET'!$K$2="ACTIVE",'ORIGINAL BUDGET'!P71&gt;0),"Yes",""))))</f>
        <v/>
      </c>
      <c r="AE71" s="493"/>
      <c r="AF71" s="325" t="str">
        <f>IF(AND('BR3'!$K$2="ACTIVE",'BR3'!R71&gt;0),"Yes",IF(AND('BR2'!$K$2="ACTIVE",'BR2'!R71&gt;0),"Yes",IF(AND('BR1'!$K$2="ACTIVE",'BR1'!R71&gt;0),"Yes",IF(AND('ORIGINAL BUDGET'!$K$2="ACTIVE",'ORIGINAL BUDGET'!R71&gt;0),"Yes",""))))</f>
        <v/>
      </c>
      <c r="AG71" s="493"/>
      <c r="AH71" s="493" t="str">
        <f>IF(AND('BR3'!$K$2="ACTIVE",'BR3'!T71&gt;0),"Yes",IF(AND('BR2'!$K$2="ACTIVE",'BR2'!T71&gt;0),"Yes",IF(AND('BR1'!$K$2="ACTIVE",'BR1'!T71&gt;0),"Yes",IF(AND('ORIGINAL BUDGET'!$K$2="ACTIVE",'ORIGINAL BUDGET'!T71&gt;0),"Yes",""))))</f>
        <v/>
      </c>
      <c r="AI71" s="494"/>
      <c r="AJ71" s="218"/>
      <c r="AK71" s="448">
        <f t="shared" si="11"/>
        <v>0</v>
      </c>
      <c r="AL71" s="448">
        <f t="shared" si="12"/>
        <v>0</v>
      </c>
      <c r="AM71" s="448">
        <f t="shared" si="13"/>
        <v>0</v>
      </c>
      <c r="AN71" s="448">
        <f t="shared" si="14"/>
        <v>0</v>
      </c>
      <c r="AO71" s="448">
        <f t="shared" si="15"/>
        <v>0</v>
      </c>
      <c r="AP71" s="448">
        <f t="shared" si="16"/>
        <v>0</v>
      </c>
      <c r="AQ71" s="448">
        <f t="shared" si="17"/>
        <v>0</v>
      </c>
      <c r="AU71" s="220"/>
      <c r="AV71" s="220"/>
      <c r="AW71" s="220"/>
      <c r="AX71" s="220"/>
      <c r="AY71" s="1104"/>
    </row>
    <row r="72" spans="1:53" ht="23.25" hidden="1" customHeight="1">
      <c r="A72" s="124">
        <v>28</v>
      </c>
      <c r="B72" s="273">
        <f>IF($L$2="","",IF($L$2="ORIGINAL",'ORIGINAL BUDGET'!$B72,IF($L$2="BR1",'BR1'!$B72,IF($L$2="BR2",'BR2'!$B72,IF($L$2="BR3",'BR3'!$B72)))))</f>
        <v>0</v>
      </c>
      <c r="C72" s="1028">
        <f>IF($L$2="","",IF($L$2="ORIGINAL",'ORIGINAL BUDGET'!$C72,IF($L$2="BR1",'BR1'!$C72,IF($L$2="BR2",'BR2'!$C72,IF($L$2="BR3",'BR3'!$C72)))))</f>
        <v>0</v>
      </c>
      <c r="D72" s="860" t="str">
        <f t="shared" si="18"/>
        <v/>
      </c>
      <c r="E72" s="404"/>
      <c r="F72" s="589"/>
      <c r="G72" s="845" t="str">
        <f t="shared" si="19"/>
        <v/>
      </c>
      <c r="H72" s="811">
        <f t="shared" si="10"/>
        <v>0</v>
      </c>
      <c r="I72" s="840"/>
      <c r="J72" s="811">
        <f t="shared" si="20"/>
        <v>0</v>
      </c>
      <c r="K72" s="843"/>
      <c r="L72" s="811">
        <f t="shared" si="21"/>
        <v>0</v>
      </c>
      <c r="M72" s="843"/>
      <c r="N72" s="811">
        <f t="shared" si="22"/>
        <v>0</v>
      </c>
      <c r="O72" s="843"/>
      <c r="P72" s="811">
        <f t="shared" si="23"/>
        <v>0</v>
      </c>
      <c r="Q72" s="843"/>
      <c r="R72" s="811">
        <f t="shared" si="24"/>
        <v>0</v>
      </c>
      <c r="S72" s="843"/>
      <c r="T72" s="811">
        <f t="shared" si="25"/>
        <v>0</v>
      </c>
      <c r="U72" s="149"/>
      <c r="V72" s="492" t="str">
        <f>IF(AND('BR3'!$K$2="ACTIVE",'BR3'!H72&gt;0),"Yes",IF(AND('BR2'!$K$2="ACTIVE",'BR2'!H72&gt;0),"Yes",IF(AND('BR1'!$K$2="ACTIVE",'BR1'!H72&gt;0),"Yes",IF(AND('ORIGINAL BUDGET'!$K$2="ACTIVE",'ORIGINAL BUDGET'!H72&gt;0),"Yes",""))))</f>
        <v/>
      </c>
      <c r="W72" s="493"/>
      <c r="X72" s="325" t="str">
        <f>IF(AND('BR3'!$K$2="ACTIVE",'BR3'!J72&gt;0),"Yes",IF(AND('BR2'!$K$2="ACTIVE",'BR2'!J72&gt;0),"Yes",IF(AND('BR1'!$K$2="ACTIVE",'BR1'!J72&gt;0),"Yes",IF(AND('ORIGINAL BUDGET'!$K$2="ACTIVE",'ORIGINAL BUDGET'!J72&gt;0),"Yes",""))))</f>
        <v/>
      </c>
      <c r="Y72" s="493"/>
      <c r="Z72" s="325" t="str">
        <f>IF(AND('BR3'!$K$2="ACTIVE",'BR3'!L72&gt;0),"Yes",IF(AND('BR2'!$K$2="ACTIVE",'BR2'!L72&gt;0),"Yes",IF(AND('BR1'!$K$2="ACTIVE",'BR1'!L72&gt;0),"Yes",IF(AND('ORIGINAL BUDGET'!$K$2="ACTIVE",'ORIGINAL BUDGET'!L72&gt;0),"Yes",""))))</f>
        <v/>
      </c>
      <c r="AA72" s="493"/>
      <c r="AB72" s="325" t="str">
        <f>IF(AND('BR3'!$K$2="ACTIVE",'BR3'!N72&gt;0),"Yes",IF(AND('BR2'!$K$2="ACTIVE",'BR2'!N72&gt;0),"Yes",IF(AND('BR1'!$K$2="ACTIVE",'BR1'!N72&gt;0),"Yes",IF(AND('ORIGINAL BUDGET'!$K$2="ACTIVE",'ORIGINAL BUDGET'!N72&gt;0),"Yes",""))))</f>
        <v/>
      </c>
      <c r="AC72" s="493"/>
      <c r="AD72" s="325" t="str">
        <f>IF(AND('BR3'!$K$2="ACTIVE",'BR3'!P72&gt;0),"Yes",IF(AND('BR2'!$K$2="ACTIVE",'BR2'!P72&gt;0),"Yes",IF(AND('BR1'!$K$2="ACTIVE",'BR1'!P72&gt;0),"Yes",IF(AND('ORIGINAL BUDGET'!$K$2="ACTIVE",'ORIGINAL BUDGET'!P72&gt;0),"Yes",""))))</f>
        <v/>
      </c>
      <c r="AE72" s="493"/>
      <c r="AF72" s="325" t="str">
        <f>IF(AND('BR3'!$K$2="ACTIVE",'BR3'!R72&gt;0),"Yes",IF(AND('BR2'!$K$2="ACTIVE",'BR2'!R72&gt;0),"Yes",IF(AND('BR1'!$K$2="ACTIVE",'BR1'!R72&gt;0),"Yes",IF(AND('ORIGINAL BUDGET'!$K$2="ACTIVE",'ORIGINAL BUDGET'!R72&gt;0),"Yes",""))))</f>
        <v/>
      </c>
      <c r="AG72" s="493"/>
      <c r="AH72" s="493" t="str">
        <f>IF(AND('BR3'!$K$2="ACTIVE",'BR3'!T72&gt;0),"Yes",IF(AND('BR2'!$K$2="ACTIVE",'BR2'!T72&gt;0),"Yes",IF(AND('BR1'!$K$2="ACTIVE",'BR1'!T72&gt;0),"Yes",IF(AND('ORIGINAL BUDGET'!$K$2="ACTIVE",'ORIGINAL BUDGET'!T72&gt;0),"Yes",""))))</f>
        <v/>
      </c>
      <c r="AI72" s="494"/>
      <c r="AJ72" s="218"/>
      <c r="AK72" s="448">
        <f t="shared" si="11"/>
        <v>0</v>
      </c>
      <c r="AL72" s="448">
        <f t="shared" si="12"/>
        <v>0</v>
      </c>
      <c r="AM72" s="448">
        <f t="shared" si="13"/>
        <v>0</v>
      </c>
      <c r="AN72" s="448">
        <f t="shared" si="14"/>
        <v>0</v>
      </c>
      <c r="AO72" s="448">
        <f t="shared" si="15"/>
        <v>0</v>
      </c>
      <c r="AP72" s="448">
        <f t="shared" si="16"/>
        <v>0</v>
      </c>
      <c r="AQ72" s="448">
        <f t="shared" si="17"/>
        <v>0</v>
      </c>
      <c r="AU72" s="220"/>
      <c r="AV72" s="220"/>
      <c r="AW72" s="220"/>
      <c r="AX72" s="220"/>
      <c r="AY72" s="1104"/>
    </row>
    <row r="73" spans="1:53" ht="23.25" hidden="1" customHeight="1">
      <c r="A73" s="124">
        <v>29</v>
      </c>
      <c r="B73" s="273">
        <f>IF($L$2="","",IF($L$2="ORIGINAL",'ORIGINAL BUDGET'!$B73,IF($L$2="BR1",'BR1'!$B73,IF($L$2="BR2",'BR2'!$B73,IF($L$2="BR3",'BR3'!$B73)))))</f>
        <v>0</v>
      </c>
      <c r="C73" s="1028">
        <f>IF($L$2="","",IF($L$2="ORIGINAL",'ORIGINAL BUDGET'!$C73,IF($L$2="BR1",'BR1'!$C73,IF($L$2="BR2",'BR2'!$C73,IF($L$2="BR3",'BR3'!$C73)))))</f>
        <v>0</v>
      </c>
      <c r="D73" s="860" t="str">
        <f t="shared" si="18"/>
        <v/>
      </c>
      <c r="E73" s="404"/>
      <c r="F73" s="589"/>
      <c r="G73" s="845" t="str">
        <f t="shared" si="19"/>
        <v/>
      </c>
      <c r="H73" s="811">
        <f t="shared" si="10"/>
        <v>0</v>
      </c>
      <c r="I73" s="840"/>
      <c r="J73" s="811">
        <f t="shared" si="20"/>
        <v>0</v>
      </c>
      <c r="K73" s="843"/>
      <c r="L73" s="811">
        <f t="shared" si="21"/>
        <v>0</v>
      </c>
      <c r="M73" s="843"/>
      <c r="N73" s="811">
        <f t="shared" si="22"/>
        <v>0</v>
      </c>
      <c r="O73" s="843"/>
      <c r="P73" s="811">
        <f t="shared" si="23"/>
        <v>0</v>
      </c>
      <c r="Q73" s="843"/>
      <c r="R73" s="811">
        <f t="shared" si="24"/>
        <v>0</v>
      </c>
      <c r="S73" s="843"/>
      <c r="T73" s="811">
        <f t="shared" si="25"/>
        <v>0</v>
      </c>
      <c r="U73" s="149"/>
      <c r="V73" s="492" t="str">
        <f>IF(AND('BR3'!$K$2="ACTIVE",'BR3'!H73&gt;0),"Yes",IF(AND('BR2'!$K$2="ACTIVE",'BR2'!H73&gt;0),"Yes",IF(AND('BR1'!$K$2="ACTIVE",'BR1'!H73&gt;0),"Yes",IF(AND('ORIGINAL BUDGET'!$K$2="ACTIVE",'ORIGINAL BUDGET'!H73&gt;0),"Yes",""))))</f>
        <v/>
      </c>
      <c r="W73" s="493"/>
      <c r="X73" s="325" t="str">
        <f>IF(AND('BR3'!$K$2="ACTIVE",'BR3'!J73&gt;0),"Yes",IF(AND('BR2'!$K$2="ACTIVE",'BR2'!J73&gt;0),"Yes",IF(AND('BR1'!$K$2="ACTIVE",'BR1'!J73&gt;0),"Yes",IF(AND('ORIGINAL BUDGET'!$K$2="ACTIVE",'ORIGINAL BUDGET'!J73&gt;0),"Yes",""))))</f>
        <v/>
      </c>
      <c r="Y73" s="493"/>
      <c r="Z73" s="325" t="str">
        <f>IF(AND('BR3'!$K$2="ACTIVE",'BR3'!L73&gt;0),"Yes",IF(AND('BR2'!$K$2="ACTIVE",'BR2'!L73&gt;0),"Yes",IF(AND('BR1'!$K$2="ACTIVE",'BR1'!L73&gt;0),"Yes",IF(AND('ORIGINAL BUDGET'!$K$2="ACTIVE",'ORIGINAL BUDGET'!L73&gt;0),"Yes",""))))</f>
        <v/>
      </c>
      <c r="AA73" s="493"/>
      <c r="AB73" s="325" t="str">
        <f>IF(AND('BR3'!$K$2="ACTIVE",'BR3'!N73&gt;0),"Yes",IF(AND('BR2'!$K$2="ACTIVE",'BR2'!N73&gt;0),"Yes",IF(AND('BR1'!$K$2="ACTIVE",'BR1'!N73&gt;0),"Yes",IF(AND('ORIGINAL BUDGET'!$K$2="ACTIVE",'ORIGINAL BUDGET'!N73&gt;0),"Yes",""))))</f>
        <v/>
      </c>
      <c r="AC73" s="493"/>
      <c r="AD73" s="325" t="str">
        <f>IF(AND('BR3'!$K$2="ACTIVE",'BR3'!P73&gt;0),"Yes",IF(AND('BR2'!$K$2="ACTIVE",'BR2'!P73&gt;0),"Yes",IF(AND('BR1'!$K$2="ACTIVE",'BR1'!P73&gt;0),"Yes",IF(AND('ORIGINAL BUDGET'!$K$2="ACTIVE",'ORIGINAL BUDGET'!P73&gt;0),"Yes",""))))</f>
        <v/>
      </c>
      <c r="AE73" s="493"/>
      <c r="AF73" s="325" t="str">
        <f>IF(AND('BR3'!$K$2="ACTIVE",'BR3'!R73&gt;0),"Yes",IF(AND('BR2'!$K$2="ACTIVE",'BR2'!R73&gt;0),"Yes",IF(AND('BR1'!$K$2="ACTIVE",'BR1'!R73&gt;0),"Yes",IF(AND('ORIGINAL BUDGET'!$K$2="ACTIVE",'ORIGINAL BUDGET'!R73&gt;0),"Yes",""))))</f>
        <v/>
      </c>
      <c r="AG73" s="493"/>
      <c r="AH73" s="493" t="str">
        <f>IF(AND('BR3'!$K$2="ACTIVE",'BR3'!T73&gt;0),"Yes",IF(AND('BR2'!$K$2="ACTIVE",'BR2'!T73&gt;0),"Yes",IF(AND('BR1'!$K$2="ACTIVE",'BR1'!T73&gt;0),"Yes",IF(AND('ORIGINAL BUDGET'!$K$2="ACTIVE",'ORIGINAL BUDGET'!T73&gt;0),"Yes",""))))</f>
        <v/>
      </c>
      <c r="AI73" s="494"/>
      <c r="AJ73" s="218"/>
      <c r="AK73" s="448">
        <f t="shared" si="11"/>
        <v>0</v>
      </c>
      <c r="AL73" s="448">
        <f t="shared" si="12"/>
        <v>0</v>
      </c>
      <c r="AM73" s="448">
        <f t="shared" si="13"/>
        <v>0</v>
      </c>
      <c r="AN73" s="448">
        <f t="shared" si="14"/>
        <v>0</v>
      </c>
      <c r="AO73" s="448">
        <f t="shared" si="15"/>
        <v>0</v>
      </c>
      <c r="AP73" s="448">
        <f t="shared" si="16"/>
        <v>0</v>
      </c>
      <c r="AQ73" s="448">
        <f t="shared" si="17"/>
        <v>0</v>
      </c>
      <c r="AU73" s="220"/>
      <c r="AV73" s="220"/>
      <c r="AW73" s="220"/>
      <c r="AX73" s="220"/>
      <c r="AY73" s="1104"/>
    </row>
    <row r="74" spans="1:53" ht="23.25" hidden="1" customHeight="1">
      <c r="A74" s="124">
        <v>30</v>
      </c>
      <c r="B74" s="273">
        <f>IF($L$2="","",IF($L$2="ORIGINAL",'ORIGINAL BUDGET'!$B74,IF($L$2="BR1",'BR1'!$B74,IF($L$2="BR2",'BR2'!$B74,IF($L$2="BR3",'BR3'!$B74)))))</f>
        <v>0</v>
      </c>
      <c r="C74" s="1028">
        <f>IF($L$2="","",IF($L$2="ORIGINAL",'ORIGINAL BUDGET'!$C74,IF($L$2="BR1",'BR1'!$C74,IF($L$2="BR2",'BR2'!$C74,IF($L$2="BR3",'BR3'!$C74)))))</f>
        <v>0</v>
      </c>
      <c r="D74" s="860" t="str">
        <f t="shared" si="18"/>
        <v/>
      </c>
      <c r="E74" s="404"/>
      <c r="F74" s="589"/>
      <c r="G74" s="845" t="str">
        <f t="shared" si="19"/>
        <v/>
      </c>
      <c r="H74" s="811">
        <f t="shared" si="10"/>
        <v>0</v>
      </c>
      <c r="I74" s="840"/>
      <c r="J74" s="811">
        <f t="shared" si="20"/>
        <v>0</v>
      </c>
      <c r="K74" s="843"/>
      <c r="L74" s="811">
        <f t="shared" si="21"/>
        <v>0</v>
      </c>
      <c r="M74" s="843"/>
      <c r="N74" s="811">
        <f t="shared" si="22"/>
        <v>0</v>
      </c>
      <c r="O74" s="843"/>
      <c r="P74" s="811">
        <f t="shared" si="23"/>
        <v>0</v>
      </c>
      <c r="Q74" s="843"/>
      <c r="R74" s="811">
        <f t="shared" si="24"/>
        <v>0</v>
      </c>
      <c r="S74" s="843"/>
      <c r="T74" s="811">
        <f t="shared" si="25"/>
        <v>0</v>
      </c>
      <c r="U74" s="149"/>
      <c r="V74" s="492" t="str">
        <f>IF(AND('BR3'!$K$2="ACTIVE",'BR3'!H74&gt;0),"Yes",IF(AND('BR2'!$K$2="ACTIVE",'BR2'!H74&gt;0),"Yes",IF(AND('BR1'!$K$2="ACTIVE",'BR1'!H74&gt;0),"Yes",IF(AND('ORIGINAL BUDGET'!$K$2="ACTIVE",'ORIGINAL BUDGET'!H74&gt;0),"Yes",""))))</f>
        <v/>
      </c>
      <c r="W74" s="493"/>
      <c r="X74" s="325" t="str">
        <f>IF(AND('BR3'!$K$2="ACTIVE",'BR3'!J74&gt;0),"Yes",IF(AND('BR2'!$K$2="ACTIVE",'BR2'!J74&gt;0),"Yes",IF(AND('BR1'!$K$2="ACTIVE",'BR1'!J74&gt;0),"Yes",IF(AND('ORIGINAL BUDGET'!$K$2="ACTIVE",'ORIGINAL BUDGET'!J74&gt;0),"Yes",""))))</f>
        <v/>
      </c>
      <c r="Y74" s="493"/>
      <c r="Z74" s="325" t="str">
        <f>IF(AND('BR3'!$K$2="ACTIVE",'BR3'!L74&gt;0),"Yes",IF(AND('BR2'!$K$2="ACTIVE",'BR2'!L74&gt;0),"Yes",IF(AND('BR1'!$K$2="ACTIVE",'BR1'!L74&gt;0),"Yes",IF(AND('ORIGINAL BUDGET'!$K$2="ACTIVE",'ORIGINAL BUDGET'!L74&gt;0),"Yes",""))))</f>
        <v/>
      </c>
      <c r="AA74" s="493"/>
      <c r="AB74" s="325" t="str">
        <f>IF(AND('BR3'!$K$2="ACTIVE",'BR3'!N74&gt;0),"Yes",IF(AND('BR2'!$K$2="ACTIVE",'BR2'!N74&gt;0),"Yes",IF(AND('BR1'!$K$2="ACTIVE",'BR1'!N74&gt;0),"Yes",IF(AND('ORIGINAL BUDGET'!$K$2="ACTIVE",'ORIGINAL BUDGET'!N74&gt;0),"Yes",""))))</f>
        <v/>
      </c>
      <c r="AC74" s="493"/>
      <c r="AD74" s="325" t="str">
        <f>IF(AND('BR3'!$K$2="ACTIVE",'BR3'!P74&gt;0),"Yes",IF(AND('BR2'!$K$2="ACTIVE",'BR2'!P74&gt;0),"Yes",IF(AND('BR1'!$K$2="ACTIVE",'BR1'!P74&gt;0),"Yes",IF(AND('ORIGINAL BUDGET'!$K$2="ACTIVE",'ORIGINAL BUDGET'!P74&gt;0),"Yes",""))))</f>
        <v/>
      </c>
      <c r="AE74" s="493"/>
      <c r="AF74" s="325" t="str">
        <f>IF(AND('BR3'!$K$2="ACTIVE",'BR3'!R74&gt;0),"Yes",IF(AND('BR2'!$K$2="ACTIVE",'BR2'!R74&gt;0),"Yes",IF(AND('BR1'!$K$2="ACTIVE",'BR1'!R74&gt;0),"Yes",IF(AND('ORIGINAL BUDGET'!$K$2="ACTIVE",'ORIGINAL BUDGET'!R74&gt;0),"Yes",""))))</f>
        <v/>
      </c>
      <c r="AG74" s="493"/>
      <c r="AH74" s="493" t="str">
        <f>IF(AND('BR3'!$K$2="ACTIVE",'BR3'!T74&gt;0),"Yes",IF(AND('BR2'!$K$2="ACTIVE",'BR2'!T74&gt;0),"Yes",IF(AND('BR1'!$K$2="ACTIVE",'BR1'!T74&gt;0),"Yes",IF(AND('ORIGINAL BUDGET'!$K$2="ACTIVE",'ORIGINAL BUDGET'!T74&gt;0),"Yes",""))))</f>
        <v/>
      </c>
      <c r="AI74" s="494"/>
      <c r="AJ74" s="218"/>
      <c r="AK74" s="448">
        <f t="shared" si="11"/>
        <v>0</v>
      </c>
      <c r="AL74" s="448">
        <f t="shared" si="12"/>
        <v>0</v>
      </c>
      <c r="AM74" s="448">
        <f t="shared" si="13"/>
        <v>0</v>
      </c>
      <c r="AN74" s="448">
        <f t="shared" si="14"/>
        <v>0</v>
      </c>
      <c r="AO74" s="448">
        <f t="shared" si="15"/>
        <v>0</v>
      </c>
      <c r="AP74" s="448">
        <f t="shared" si="16"/>
        <v>0</v>
      </c>
      <c r="AQ74" s="448">
        <f t="shared" si="17"/>
        <v>0</v>
      </c>
      <c r="AU74" s="219"/>
      <c r="AV74" s="219"/>
      <c r="AW74" s="219"/>
      <c r="AX74" s="219"/>
      <c r="AY74" s="1104"/>
    </row>
    <row r="75" spans="1:53" ht="23.25" hidden="1" customHeight="1">
      <c r="A75" s="124">
        <v>31</v>
      </c>
      <c r="B75" s="273">
        <f>IF($L$2="","",IF($L$2="ORIGINAL",'ORIGINAL BUDGET'!$B75,IF($L$2="BR1",'BR1'!$B75,IF($L$2="BR2",'BR2'!$B75,IF($L$2="BR3",'BR3'!$B75)))))</f>
        <v>0</v>
      </c>
      <c r="C75" s="1028">
        <f>IF($L$2="","",IF($L$2="ORIGINAL",'ORIGINAL BUDGET'!$C75,IF($L$2="BR1",'BR1'!$C75,IF($L$2="BR2",'BR2'!$C75,IF($L$2="BR3",'BR3'!$C75)))))</f>
        <v>0</v>
      </c>
      <c r="D75" s="860" t="str">
        <f t="shared" si="18"/>
        <v/>
      </c>
      <c r="E75" s="404"/>
      <c r="F75" s="589"/>
      <c r="G75" s="845" t="str">
        <f t="shared" si="19"/>
        <v/>
      </c>
      <c r="H75" s="811">
        <f t="shared" si="10"/>
        <v>0</v>
      </c>
      <c r="I75" s="840"/>
      <c r="J75" s="811">
        <f t="shared" si="20"/>
        <v>0</v>
      </c>
      <c r="K75" s="843"/>
      <c r="L75" s="811">
        <f t="shared" si="21"/>
        <v>0</v>
      </c>
      <c r="M75" s="843"/>
      <c r="N75" s="811">
        <f t="shared" si="22"/>
        <v>0</v>
      </c>
      <c r="O75" s="843"/>
      <c r="P75" s="811">
        <f t="shared" si="23"/>
        <v>0</v>
      </c>
      <c r="Q75" s="843"/>
      <c r="R75" s="811">
        <f t="shared" si="24"/>
        <v>0</v>
      </c>
      <c r="S75" s="843"/>
      <c r="T75" s="811">
        <f t="shared" si="25"/>
        <v>0</v>
      </c>
      <c r="U75" s="149"/>
      <c r="V75" s="492" t="str">
        <f>IF(AND('BR3'!$K$2="ACTIVE",'BR3'!H75&gt;0),"Yes",IF(AND('BR2'!$K$2="ACTIVE",'BR2'!H75&gt;0),"Yes",IF(AND('BR1'!$K$2="ACTIVE",'BR1'!H75&gt;0),"Yes",IF(AND('ORIGINAL BUDGET'!$K$2="ACTIVE",'ORIGINAL BUDGET'!H75&gt;0),"Yes",""))))</f>
        <v/>
      </c>
      <c r="W75" s="493"/>
      <c r="X75" s="325" t="str">
        <f>IF(AND('BR3'!$K$2="ACTIVE",'BR3'!J75&gt;0),"Yes",IF(AND('BR2'!$K$2="ACTIVE",'BR2'!J75&gt;0),"Yes",IF(AND('BR1'!$K$2="ACTIVE",'BR1'!J75&gt;0),"Yes",IF(AND('ORIGINAL BUDGET'!$K$2="ACTIVE",'ORIGINAL BUDGET'!J75&gt;0),"Yes",""))))</f>
        <v/>
      </c>
      <c r="Y75" s="493"/>
      <c r="Z75" s="325" t="str">
        <f>IF(AND('BR3'!$K$2="ACTIVE",'BR3'!L75&gt;0),"Yes",IF(AND('BR2'!$K$2="ACTIVE",'BR2'!L75&gt;0),"Yes",IF(AND('BR1'!$K$2="ACTIVE",'BR1'!L75&gt;0),"Yes",IF(AND('ORIGINAL BUDGET'!$K$2="ACTIVE",'ORIGINAL BUDGET'!L75&gt;0),"Yes",""))))</f>
        <v/>
      </c>
      <c r="AA75" s="493"/>
      <c r="AB75" s="325" t="str">
        <f>IF(AND('BR3'!$K$2="ACTIVE",'BR3'!N75&gt;0),"Yes",IF(AND('BR2'!$K$2="ACTIVE",'BR2'!N75&gt;0),"Yes",IF(AND('BR1'!$K$2="ACTIVE",'BR1'!N75&gt;0),"Yes",IF(AND('ORIGINAL BUDGET'!$K$2="ACTIVE",'ORIGINAL BUDGET'!N75&gt;0),"Yes",""))))</f>
        <v/>
      </c>
      <c r="AC75" s="493"/>
      <c r="AD75" s="325" t="str">
        <f>IF(AND('BR3'!$K$2="ACTIVE",'BR3'!P75&gt;0),"Yes",IF(AND('BR2'!$K$2="ACTIVE",'BR2'!P75&gt;0),"Yes",IF(AND('BR1'!$K$2="ACTIVE",'BR1'!P75&gt;0),"Yes",IF(AND('ORIGINAL BUDGET'!$K$2="ACTIVE",'ORIGINAL BUDGET'!P75&gt;0),"Yes",""))))</f>
        <v/>
      </c>
      <c r="AE75" s="493"/>
      <c r="AF75" s="325" t="str">
        <f>IF(AND('BR3'!$K$2="ACTIVE",'BR3'!R75&gt;0),"Yes",IF(AND('BR2'!$K$2="ACTIVE",'BR2'!R75&gt;0),"Yes",IF(AND('BR1'!$K$2="ACTIVE",'BR1'!R75&gt;0),"Yes",IF(AND('ORIGINAL BUDGET'!$K$2="ACTIVE",'ORIGINAL BUDGET'!R75&gt;0),"Yes",""))))</f>
        <v/>
      </c>
      <c r="AG75" s="493"/>
      <c r="AH75" s="493" t="str">
        <f>IF(AND('BR3'!$K$2="ACTIVE",'BR3'!T75&gt;0),"Yes",IF(AND('BR2'!$K$2="ACTIVE",'BR2'!T75&gt;0),"Yes",IF(AND('BR1'!$K$2="ACTIVE",'BR1'!T75&gt;0),"Yes",IF(AND('ORIGINAL BUDGET'!$K$2="ACTIVE",'ORIGINAL BUDGET'!T75&gt;0),"Yes",""))))</f>
        <v/>
      </c>
      <c r="AI75" s="494"/>
      <c r="AJ75" s="218"/>
      <c r="AK75" s="448">
        <f t="shared" si="11"/>
        <v>0</v>
      </c>
      <c r="AL75" s="448">
        <f t="shared" si="12"/>
        <v>0</v>
      </c>
      <c r="AM75" s="448">
        <f t="shared" si="13"/>
        <v>0</v>
      </c>
      <c r="AN75" s="448">
        <f t="shared" si="14"/>
        <v>0</v>
      </c>
      <c r="AO75" s="448">
        <f t="shared" si="15"/>
        <v>0</v>
      </c>
      <c r="AP75" s="448">
        <f t="shared" si="16"/>
        <v>0</v>
      </c>
      <c r="AQ75" s="448">
        <f t="shared" si="17"/>
        <v>0</v>
      </c>
      <c r="AU75" s="220"/>
      <c r="AV75" s="220"/>
      <c r="AW75" s="220"/>
      <c r="AX75" s="220"/>
      <c r="AY75" s="1104"/>
    </row>
    <row r="76" spans="1:53" ht="23.25" hidden="1" customHeight="1">
      <c r="A76" s="124">
        <v>32</v>
      </c>
      <c r="B76" s="273">
        <f>IF($L$2="","",IF($L$2="ORIGINAL",'ORIGINAL BUDGET'!$B76,IF($L$2="BR1",'BR1'!$B76,IF($L$2="BR2",'BR2'!$B76,IF($L$2="BR3",'BR3'!$B76)))))</f>
        <v>0</v>
      </c>
      <c r="C76" s="1028">
        <f>IF($L$2="","",IF($L$2="ORIGINAL",'ORIGINAL BUDGET'!$C76,IF($L$2="BR1",'BR1'!$C76,IF($L$2="BR2",'BR2'!$C76,IF($L$2="BR3",'BR3'!$C76)))))</f>
        <v>0</v>
      </c>
      <c r="D76" s="860" t="str">
        <f t="shared" si="18"/>
        <v/>
      </c>
      <c r="E76" s="404"/>
      <c r="F76" s="589"/>
      <c r="G76" s="845" t="str">
        <f t="shared" si="19"/>
        <v/>
      </c>
      <c r="H76" s="811">
        <f t="shared" si="10"/>
        <v>0</v>
      </c>
      <c r="I76" s="840"/>
      <c r="J76" s="811">
        <f t="shared" si="20"/>
        <v>0</v>
      </c>
      <c r="K76" s="843"/>
      <c r="L76" s="811">
        <f t="shared" si="21"/>
        <v>0</v>
      </c>
      <c r="M76" s="843"/>
      <c r="N76" s="811">
        <f t="shared" si="22"/>
        <v>0</v>
      </c>
      <c r="O76" s="843"/>
      <c r="P76" s="811">
        <f t="shared" si="23"/>
        <v>0</v>
      </c>
      <c r="Q76" s="843"/>
      <c r="R76" s="811">
        <f t="shared" si="24"/>
        <v>0</v>
      </c>
      <c r="S76" s="843"/>
      <c r="T76" s="811">
        <f t="shared" si="25"/>
        <v>0</v>
      </c>
      <c r="U76" s="149"/>
      <c r="V76" s="492" t="str">
        <f>IF(AND('BR3'!$K$2="ACTIVE",'BR3'!H76&gt;0),"Yes",IF(AND('BR2'!$K$2="ACTIVE",'BR2'!H76&gt;0),"Yes",IF(AND('BR1'!$K$2="ACTIVE",'BR1'!H76&gt;0),"Yes",IF(AND('ORIGINAL BUDGET'!$K$2="ACTIVE",'ORIGINAL BUDGET'!H76&gt;0),"Yes",""))))</f>
        <v/>
      </c>
      <c r="W76" s="493"/>
      <c r="X76" s="325" t="str">
        <f>IF(AND('BR3'!$K$2="ACTIVE",'BR3'!J76&gt;0),"Yes",IF(AND('BR2'!$K$2="ACTIVE",'BR2'!J76&gt;0),"Yes",IF(AND('BR1'!$K$2="ACTIVE",'BR1'!J76&gt;0),"Yes",IF(AND('ORIGINAL BUDGET'!$K$2="ACTIVE",'ORIGINAL BUDGET'!J76&gt;0),"Yes",""))))</f>
        <v/>
      </c>
      <c r="Y76" s="493"/>
      <c r="Z76" s="325" t="str">
        <f>IF(AND('BR3'!$K$2="ACTIVE",'BR3'!L76&gt;0),"Yes",IF(AND('BR2'!$K$2="ACTIVE",'BR2'!L76&gt;0),"Yes",IF(AND('BR1'!$K$2="ACTIVE",'BR1'!L76&gt;0),"Yes",IF(AND('ORIGINAL BUDGET'!$K$2="ACTIVE",'ORIGINAL BUDGET'!L76&gt;0),"Yes",""))))</f>
        <v/>
      </c>
      <c r="AA76" s="493"/>
      <c r="AB76" s="325" t="str">
        <f>IF(AND('BR3'!$K$2="ACTIVE",'BR3'!N76&gt;0),"Yes",IF(AND('BR2'!$K$2="ACTIVE",'BR2'!N76&gt;0),"Yes",IF(AND('BR1'!$K$2="ACTIVE",'BR1'!N76&gt;0),"Yes",IF(AND('ORIGINAL BUDGET'!$K$2="ACTIVE",'ORIGINAL BUDGET'!N76&gt;0),"Yes",""))))</f>
        <v/>
      </c>
      <c r="AC76" s="493"/>
      <c r="AD76" s="325" t="str">
        <f>IF(AND('BR3'!$K$2="ACTIVE",'BR3'!P76&gt;0),"Yes",IF(AND('BR2'!$K$2="ACTIVE",'BR2'!P76&gt;0),"Yes",IF(AND('BR1'!$K$2="ACTIVE",'BR1'!P76&gt;0),"Yes",IF(AND('ORIGINAL BUDGET'!$K$2="ACTIVE",'ORIGINAL BUDGET'!P76&gt;0),"Yes",""))))</f>
        <v/>
      </c>
      <c r="AE76" s="493"/>
      <c r="AF76" s="325" t="str">
        <f>IF(AND('BR3'!$K$2="ACTIVE",'BR3'!R76&gt;0),"Yes",IF(AND('BR2'!$K$2="ACTIVE",'BR2'!R76&gt;0),"Yes",IF(AND('BR1'!$K$2="ACTIVE",'BR1'!R76&gt;0),"Yes",IF(AND('ORIGINAL BUDGET'!$K$2="ACTIVE",'ORIGINAL BUDGET'!R76&gt;0),"Yes",""))))</f>
        <v/>
      </c>
      <c r="AG76" s="493"/>
      <c r="AH76" s="493" t="str">
        <f>IF(AND('BR3'!$K$2="ACTIVE",'BR3'!T76&gt;0),"Yes",IF(AND('BR2'!$K$2="ACTIVE",'BR2'!T76&gt;0),"Yes",IF(AND('BR1'!$K$2="ACTIVE",'BR1'!T76&gt;0),"Yes",IF(AND('ORIGINAL BUDGET'!$K$2="ACTIVE",'ORIGINAL BUDGET'!T76&gt;0),"Yes",""))))</f>
        <v/>
      </c>
      <c r="AI76" s="494"/>
      <c r="AJ76" s="218"/>
      <c r="AK76" s="448">
        <f t="shared" si="11"/>
        <v>0</v>
      </c>
      <c r="AL76" s="448">
        <f t="shared" si="12"/>
        <v>0</v>
      </c>
      <c r="AM76" s="448">
        <f t="shared" si="13"/>
        <v>0</v>
      </c>
      <c r="AN76" s="448">
        <f t="shared" si="14"/>
        <v>0</v>
      </c>
      <c r="AO76" s="448">
        <f t="shared" si="15"/>
        <v>0</v>
      </c>
      <c r="AP76" s="448">
        <f t="shared" si="16"/>
        <v>0</v>
      </c>
      <c r="AQ76" s="448">
        <f t="shared" si="17"/>
        <v>0</v>
      </c>
      <c r="AU76" s="220"/>
      <c r="AV76" s="220"/>
      <c r="AW76" s="220"/>
      <c r="AX76" s="220"/>
      <c r="AY76" s="1104"/>
    </row>
    <row r="77" spans="1:53" ht="23.25" hidden="1" customHeight="1">
      <c r="A77" s="124">
        <v>33</v>
      </c>
      <c r="B77" s="273">
        <f>IF($L$2="","",IF($L$2="ORIGINAL",'ORIGINAL BUDGET'!$B77,IF($L$2="BR1",'BR1'!$B77,IF($L$2="BR2",'BR2'!$B77,IF($L$2="BR3",'BR3'!$B77)))))</f>
        <v>0</v>
      </c>
      <c r="C77" s="1028">
        <f>IF($L$2="","",IF($L$2="ORIGINAL",'ORIGINAL BUDGET'!$C77,IF($L$2="BR1",'BR1'!$C77,IF($L$2="BR2",'BR2'!$C77,IF($L$2="BR3",'BR3'!$C77)))))</f>
        <v>0</v>
      </c>
      <c r="D77" s="860" t="str">
        <f t="shared" si="18"/>
        <v/>
      </c>
      <c r="E77" s="404"/>
      <c r="F77" s="589"/>
      <c r="G77" s="845" t="str">
        <f t="shared" si="19"/>
        <v/>
      </c>
      <c r="H77" s="811">
        <f t="shared" si="10"/>
        <v>0</v>
      </c>
      <c r="I77" s="840"/>
      <c r="J77" s="811">
        <f t="shared" si="20"/>
        <v>0</v>
      </c>
      <c r="K77" s="843"/>
      <c r="L77" s="811">
        <f t="shared" si="21"/>
        <v>0</v>
      </c>
      <c r="M77" s="843"/>
      <c r="N77" s="811">
        <f t="shared" si="22"/>
        <v>0</v>
      </c>
      <c r="O77" s="843"/>
      <c r="P77" s="811">
        <f t="shared" si="23"/>
        <v>0</v>
      </c>
      <c r="Q77" s="843"/>
      <c r="R77" s="811">
        <f t="shared" si="24"/>
        <v>0</v>
      </c>
      <c r="S77" s="843"/>
      <c r="T77" s="811">
        <f t="shared" si="25"/>
        <v>0</v>
      </c>
      <c r="U77" s="149"/>
      <c r="V77" s="492" t="str">
        <f>IF(AND('BR3'!$K$2="ACTIVE",'BR3'!H77&gt;0),"Yes",IF(AND('BR2'!$K$2="ACTIVE",'BR2'!H77&gt;0),"Yes",IF(AND('BR1'!$K$2="ACTIVE",'BR1'!H77&gt;0),"Yes",IF(AND('ORIGINAL BUDGET'!$K$2="ACTIVE",'ORIGINAL BUDGET'!H77&gt;0),"Yes",""))))</f>
        <v/>
      </c>
      <c r="W77" s="493"/>
      <c r="X77" s="325" t="str">
        <f>IF(AND('BR3'!$K$2="ACTIVE",'BR3'!J77&gt;0),"Yes",IF(AND('BR2'!$K$2="ACTIVE",'BR2'!J77&gt;0),"Yes",IF(AND('BR1'!$K$2="ACTIVE",'BR1'!J77&gt;0),"Yes",IF(AND('ORIGINAL BUDGET'!$K$2="ACTIVE",'ORIGINAL BUDGET'!J77&gt;0),"Yes",""))))</f>
        <v/>
      </c>
      <c r="Y77" s="493"/>
      <c r="Z77" s="325" t="str">
        <f>IF(AND('BR3'!$K$2="ACTIVE",'BR3'!L77&gt;0),"Yes",IF(AND('BR2'!$K$2="ACTIVE",'BR2'!L77&gt;0),"Yes",IF(AND('BR1'!$K$2="ACTIVE",'BR1'!L77&gt;0),"Yes",IF(AND('ORIGINAL BUDGET'!$K$2="ACTIVE",'ORIGINAL BUDGET'!L77&gt;0),"Yes",""))))</f>
        <v/>
      </c>
      <c r="AA77" s="493"/>
      <c r="AB77" s="325" t="str">
        <f>IF(AND('BR3'!$K$2="ACTIVE",'BR3'!N77&gt;0),"Yes",IF(AND('BR2'!$K$2="ACTIVE",'BR2'!N77&gt;0),"Yes",IF(AND('BR1'!$K$2="ACTIVE",'BR1'!N77&gt;0),"Yes",IF(AND('ORIGINAL BUDGET'!$K$2="ACTIVE",'ORIGINAL BUDGET'!N77&gt;0),"Yes",""))))</f>
        <v/>
      </c>
      <c r="AC77" s="493"/>
      <c r="AD77" s="325" t="str">
        <f>IF(AND('BR3'!$K$2="ACTIVE",'BR3'!P77&gt;0),"Yes",IF(AND('BR2'!$K$2="ACTIVE",'BR2'!P77&gt;0),"Yes",IF(AND('BR1'!$K$2="ACTIVE",'BR1'!P77&gt;0),"Yes",IF(AND('ORIGINAL BUDGET'!$K$2="ACTIVE",'ORIGINAL BUDGET'!P77&gt;0),"Yes",""))))</f>
        <v/>
      </c>
      <c r="AE77" s="493"/>
      <c r="AF77" s="325" t="str">
        <f>IF(AND('BR3'!$K$2="ACTIVE",'BR3'!R77&gt;0),"Yes",IF(AND('BR2'!$K$2="ACTIVE",'BR2'!R77&gt;0),"Yes",IF(AND('BR1'!$K$2="ACTIVE",'BR1'!R77&gt;0),"Yes",IF(AND('ORIGINAL BUDGET'!$K$2="ACTIVE",'ORIGINAL BUDGET'!R77&gt;0),"Yes",""))))</f>
        <v/>
      </c>
      <c r="AG77" s="493"/>
      <c r="AH77" s="493" t="str">
        <f>IF(AND('BR3'!$K$2="ACTIVE",'BR3'!T77&gt;0),"Yes",IF(AND('BR2'!$K$2="ACTIVE",'BR2'!T77&gt;0),"Yes",IF(AND('BR1'!$K$2="ACTIVE",'BR1'!T77&gt;0),"Yes",IF(AND('ORIGINAL BUDGET'!$K$2="ACTIVE",'ORIGINAL BUDGET'!T77&gt;0),"Yes",""))))</f>
        <v/>
      </c>
      <c r="AI77" s="494"/>
      <c r="AJ77" s="218"/>
      <c r="AK77" s="448">
        <f t="shared" ref="AK77:AK94" si="29">$E77*$G77</f>
        <v>0</v>
      </c>
      <c r="AL77" s="448">
        <f t="shared" ref="AL77:AL94" si="30">$E77*$I77</f>
        <v>0</v>
      </c>
      <c r="AM77" s="448">
        <f t="shared" ref="AM77:AM94" si="31">$E77*$K77</f>
        <v>0</v>
      </c>
      <c r="AN77" s="448">
        <f t="shared" ref="AN77:AN94" si="32">$E77*$M77</f>
        <v>0</v>
      </c>
      <c r="AO77" s="448">
        <f t="shared" ref="AO77:AO94" si="33">$E77*$O77</f>
        <v>0</v>
      </c>
      <c r="AP77" s="448">
        <f t="shared" ref="AP77:AP94" si="34">$E77*$Q77</f>
        <v>0</v>
      </c>
      <c r="AQ77" s="448">
        <f t="shared" ref="AQ77:AQ94" si="35">$E77*$S77</f>
        <v>0</v>
      </c>
      <c r="AU77" s="220"/>
      <c r="AV77" s="220"/>
      <c r="AW77" s="220"/>
      <c r="AX77" s="220"/>
      <c r="AY77" s="1104"/>
    </row>
    <row r="78" spans="1:53" ht="23.25" hidden="1" customHeight="1">
      <c r="A78" s="124">
        <v>34</v>
      </c>
      <c r="B78" s="273">
        <f>IF($L$2="","",IF($L$2="ORIGINAL",'ORIGINAL BUDGET'!$B78,IF($L$2="BR1",'BR1'!$B78,IF($L$2="BR2",'BR2'!$B78,IF($L$2="BR3",'BR3'!$B78)))))</f>
        <v>0</v>
      </c>
      <c r="C78" s="1028">
        <f>IF($L$2="","",IF($L$2="ORIGINAL",'ORIGINAL BUDGET'!$C78,IF($L$2="BR1",'BR1'!$C78,IF($L$2="BR2",'BR2'!$C78,IF($L$2="BR3",'BR3'!$C78)))))</f>
        <v>0</v>
      </c>
      <c r="D78" s="860" t="str">
        <f t="shared" si="18"/>
        <v/>
      </c>
      <c r="E78" s="404"/>
      <c r="F78" s="589"/>
      <c r="G78" s="845" t="str">
        <f t="shared" si="19"/>
        <v/>
      </c>
      <c r="H78" s="811">
        <f t="shared" si="10"/>
        <v>0</v>
      </c>
      <c r="I78" s="840"/>
      <c r="J78" s="811">
        <f t="shared" si="20"/>
        <v>0</v>
      </c>
      <c r="K78" s="843"/>
      <c r="L78" s="811">
        <f t="shared" si="21"/>
        <v>0</v>
      </c>
      <c r="M78" s="843"/>
      <c r="N78" s="811">
        <f t="shared" si="22"/>
        <v>0</v>
      </c>
      <c r="O78" s="843"/>
      <c r="P78" s="811">
        <f t="shared" si="23"/>
        <v>0</v>
      </c>
      <c r="Q78" s="843"/>
      <c r="R78" s="811">
        <f t="shared" si="24"/>
        <v>0</v>
      </c>
      <c r="S78" s="843"/>
      <c r="T78" s="811">
        <f t="shared" si="25"/>
        <v>0</v>
      </c>
      <c r="U78" s="149"/>
      <c r="V78" s="492" t="str">
        <f>IF(AND('BR3'!$K$2="ACTIVE",'BR3'!H78&gt;0),"Yes",IF(AND('BR2'!$K$2="ACTIVE",'BR2'!H78&gt;0),"Yes",IF(AND('BR1'!$K$2="ACTIVE",'BR1'!H78&gt;0),"Yes",IF(AND('ORIGINAL BUDGET'!$K$2="ACTIVE",'ORIGINAL BUDGET'!H78&gt;0),"Yes",""))))</f>
        <v/>
      </c>
      <c r="W78" s="493"/>
      <c r="X78" s="325" t="str">
        <f>IF(AND('BR3'!$K$2="ACTIVE",'BR3'!J78&gt;0),"Yes",IF(AND('BR2'!$K$2="ACTIVE",'BR2'!J78&gt;0),"Yes",IF(AND('BR1'!$K$2="ACTIVE",'BR1'!J78&gt;0),"Yes",IF(AND('ORIGINAL BUDGET'!$K$2="ACTIVE",'ORIGINAL BUDGET'!J78&gt;0),"Yes",""))))</f>
        <v/>
      </c>
      <c r="Y78" s="493"/>
      <c r="Z78" s="325" t="str">
        <f>IF(AND('BR3'!$K$2="ACTIVE",'BR3'!L78&gt;0),"Yes",IF(AND('BR2'!$K$2="ACTIVE",'BR2'!L78&gt;0),"Yes",IF(AND('BR1'!$K$2="ACTIVE",'BR1'!L78&gt;0),"Yes",IF(AND('ORIGINAL BUDGET'!$K$2="ACTIVE",'ORIGINAL BUDGET'!L78&gt;0),"Yes",""))))</f>
        <v/>
      </c>
      <c r="AA78" s="493"/>
      <c r="AB78" s="325" t="str">
        <f>IF(AND('BR3'!$K$2="ACTIVE",'BR3'!N78&gt;0),"Yes",IF(AND('BR2'!$K$2="ACTIVE",'BR2'!N78&gt;0),"Yes",IF(AND('BR1'!$K$2="ACTIVE",'BR1'!N78&gt;0),"Yes",IF(AND('ORIGINAL BUDGET'!$K$2="ACTIVE",'ORIGINAL BUDGET'!N78&gt;0),"Yes",""))))</f>
        <v/>
      </c>
      <c r="AC78" s="493"/>
      <c r="AD78" s="325" t="str">
        <f>IF(AND('BR3'!$K$2="ACTIVE",'BR3'!P78&gt;0),"Yes",IF(AND('BR2'!$K$2="ACTIVE",'BR2'!P78&gt;0),"Yes",IF(AND('BR1'!$K$2="ACTIVE",'BR1'!P78&gt;0),"Yes",IF(AND('ORIGINAL BUDGET'!$K$2="ACTIVE",'ORIGINAL BUDGET'!P78&gt;0),"Yes",""))))</f>
        <v/>
      </c>
      <c r="AE78" s="493"/>
      <c r="AF78" s="325" t="str">
        <f>IF(AND('BR3'!$K$2="ACTIVE",'BR3'!R78&gt;0),"Yes",IF(AND('BR2'!$K$2="ACTIVE",'BR2'!R78&gt;0),"Yes",IF(AND('BR1'!$K$2="ACTIVE",'BR1'!R78&gt;0),"Yes",IF(AND('ORIGINAL BUDGET'!$K$2="ACTIVE",'ORIGINAL BUDGET'!R78&gt;0),"Yes",""))))</f>
        <v/>
      </c>
      <c r="AG78" s="493"/>
      <c r="AH78" s="493" t="str">
        <f>IF(AND('BR3'!$K$2="ACTIVE",'BR3'!T78&gt;0),"Yes",IF(AND('BR2'!$K$2="ACTIVE",'BR2'!T78&gt;0),"Yes",IF(AND('BR1'!$K$2="ACTIVE",'BR1'!T78&gt;0),"Yes",IF(AND('ORIGINAL BUDGET'!$K$2="ACTIVE",'ORIGINAL BUDGET'!T78&gt;0),"Yes",""))))</f>
        <v/>
      </c>
      <c r="AI78" s="494"/>
      <c r="AJ78" s="218"/>
      <c r="AK78" s="448">
        <f t="shared" si="29"/>
        <v>0</v>
      </c>
      <c r="AL78" s="448">
        <f t="shared" si="30"/>
        <v>0</v>
      </c>
      <c r="AM78" s="448">
        <f t="shared" si="31"/>
        <v>0</v>
      </c>
      <c r="AN78" s="448">
        <f t="shared" si="32"/>
        <v>0</v>
      </c>
      <c r="AO78" s="448">
        <f t="shared" si="33"/>
        <v>0</v>
      </c>
      <c r="AP78" s="448">
        <f t="shared" si="34"/>
        <v>0</v>
      </c>
      <c r="AQ78" s="448">
        <f t="shared" si="35"/>
        <v>0</v>
      </c>
      <c r="AU78" s="220"/>
      <c r="AV78" s="220"/>
      <c r="AW78" s="220"/>
      <c r="AX78" s="220"/>
      <c r="AY78" s="1104"/>
    </row>
    <row r="79" spans="1:53" ht="23.25" hidden="1" customHeight="1">
      <c r="A79" s="124">
        <v>35</v>
      </c>
      <c r="B79" s="273">
        <f>IF($L$2="","",IF($L$2="ORIGINAL",'ORIGINAL BUDGET'!$B79,IF($L$2="BR1",'BR1'!$B79,IF($L$2="BR2",'BR2'!$B79,IF($L$2="BR3",'BR3'!$B79)))))</f>
        <v>0</v>
      </c>
      <c r="C79" s="1028">
        <f>IF($L$2="","",IF($L$2="ORIGINAL",'ORIGINAL BUDGET'!$C79,IF($L$2="BR1",'BR1'!$C79,IF($L$2="BR2",'BR2'!$C79,IF($L$2="BR3",'BR3'!$C79)))))</f>
        <v>0</v>
      </c>
      <c r="D79" s="860" t="str">
        <f t="shared" si="18"/>
        <v/>
      </c>
      <c r="E79" s="404"/>
      <c r="F79" s="589"/>
      <c r="G79" s="845" t="str">
        <f t="shared" si="19"/>
        <v/>
      </c>
      <c r="H79" s="811">
        <f t="shared" si="10"/>
        <v>0</v>
      </c>
      <c r="I79" s="840"/>
      <c r="J79" s="811">
        <f t="shared" si="20"/>
        <v>0</v>
      </c>
      <c r="K79" s="843"/>
      <c r="L79" s="811">
        <f t="shared" si="21"/>
        <v>0</v>
      </c>
      <c r="M79" s="843"/>
      <c r="N79" s="811">
        <f t="shared" si="22"/>
        <v>0</v>
      </c>
      <c r="O79" s="843"/>
      <c r="P79" s="811">
        <f t="shared" si="23"/>
        <v>0</v>
      </c>
      <c r="Q79" s="843"/>
      <c r="R79" s="811">
        <f t="shared" si="24"/>
        <v>0</v>
      </c>
      <c r="S79" s="843"/>
      <c r="T79" s="811">
        <f t="shared" si="25"/>
        <v>0</v>
      </c>
      <c r="U79" s="149"/>
      <c r="V79" s="492" t="str">
        <f>IF(AND('BR3'!$K$2="ACTIVE",'BR3'!H79&gt;0),"Yes",IF(AND('BR2'!$K$2="ACTIVE",'BR2'!H79&gt;0),"Yes",IF(AND('BR1'!$K$2="ACTIVE",'BR1'!H79&gt;0),"Yes",IF(AND('ORIGINAL BUDGET'!$K$2="ACTIVE",'ORIGINAL BUDGET'!H79&gt;0),"Yes",""))))</f>
        <v/>
      </c>
      <c r="W79" s="493"/>
      <c r="X79" s="325" t="str">
        <f>IF(AND('BR3'!$K$2="ACTIVE",'BR3'!J79&gt;0),"Yes",IF(AND('BR2'!$K$2="ACTIVE",'BR2'!J79&gt;0),"Yes",IF(AND('BR1'!$K$2="ACTIVE",'BR1'!J79&gt;0),"Yes",IF(AND('ORIGINAL BUDGET'!$K$2="ACTIVE",'ORIGINAL BUDGET'!J79&gt;0),"Yes",""))))</f>
        <v/>
      </c>
      <c r="Y79" s="493"/>
      <c r="Z79" s="325" t="str">
        <f>IF(AND('BR3'!$K$2="ACTIVE",'BR3'!L79&gt;0),"Yes",IF(AND('BR2'!$K$2="ACTIVE",'BR2'!L79&gt;0),"Yes",IF(AND('BR1'!$K$2="ACTIVE",'BR1'!L79&gt;0),"Yes",IF(AND('ORIGINAL BUDGET'!$K$2="ACTIVE",'ORIGINAL BUDGET'!L79&gt;0),"Yes",""))))</f>
        <v/>
      </c>
      <c r="AA79" s="493"/>
      <c r="AB79" s="325" t="str">
        <f>IF(AND('BR3'!$K$2="ACTIVE",'BR3'!N79&gt;0),"Yes",IF(AND('BR2'!$K$2="ACTIVE",'BR2'!N79&gt;0),"Yes",IF(AND('BR1'!$K$2="ACTIVE",'BR1'!N79&gt;0),"Yes",IF(AND('ORIGINAL BUDGET'!$K$2="ACTIVE",'ORIGINAL BUDGET'!N79&gt;0),"Yes",""))))</f>
        <v/>
      </c>
      <c r="AC79" s="493"/>
      <c r="AD79" s="325" t="str">
        <f>IF(AND('BR3'!$K$2="ACTIVE",'BR3'!P79&gt;0),"Yes",IF(AND('BR2'!$K$2="ACTIVE",'BR2'!P79&gt;0),"Yes",IF(AND('BR1'!$K$2="ACTIVE",'BR1'!P79&gt;0),"Yes",IF(AND('ORIGINAL BUDGET'!$K$2="ACTIVE",'ORIGINAL BUDGET'!P79&gt;0),"Yes",""))))</f>
        <v/>
      </c>
      <c r="AE79" s="493"/>
      <c r="AF79" s="325" t="str">
        <f>IF(AND('BR3'!$K$2="ACTIVE",'BR3'!R79&gt;0),"Yes",IF(AND('BR2'!$K$2="ACTIVE",'BR2'!R79&gt;0),"Yes",IF(AND('BR1'!$K$2="ACTIVE",'BR1'!R79&gt;0),"Yes",IF(AND('ORIGINAL BUDGET'!$K$2="ACTIVE",'ORIGINAL BUDGET'!R79&gt;0),"Yes",""))))</f>
        <v/>
      </c>
      <c r="AG79" s="493"/>
      <c r="AH79" s="493" t="str">
        <f>IF(AND('BR3'!$K$2="ACTIVE",'BR3'!T79&gt;0),"Yes",IF(AND('BR2'!$K$2="ACTIVE",'BR2'!T79&gt;0),"Yes",IF(AND('BR1'!$K$2="ACTIVE",'BR1'!T79&gt;0),"Yes",IF(AND('ORIGINAL BUDGET'!$K$2="ACTIVE",'ORIGINAL BUDGET'!T79&gt;0),"Yes",""))))</f>
        <v/>
      </c>
      <c r="AI79" s="494"/>
      <c r="AJ79" s="218"/>
      <c r="AK79" s="448">
        <f t="shared" si="29"/>
        <v>0</v>
      </c>
      <c r="AL79" s="448">
        <f t="shared" si="30"/>
        <v>0</v>
      </c>
      <c r="AM79" s="448">
        <f t="shared" si="31"/>
        <v>0</v>
      </c>
      <c r="AN79" s="448">
        <f t="shared" si="32"/>
        <v>0</v>
      </c>
      <c r="AO79" s="448">
        <f t="shared" si="33"/>
        <v>0</v>
      </c>
      <c r="AP79" s="448">
        <f t="shared" si="34"/>
        <v>0</v>
      </c>
      <c r="AQ79" s="448">
        <f t="shared" si="35"/>
        <v>0</v>
      </c>
      <c r="AU79" s="219"/>
      <c r="AV79" s="219"/>
      <c r="AW79" s="219"/>
      <c r="AX79" s="219"/>
      <c r="AY79" s="1104"/>
    </row>
    <row r="80" spans="1:53" ht="23.25" hidden="1" customHeight="1">
      <c r="A80" s="124">
        <v>36</v>
      </c>
      <c r="B80" s="273">
        <f>IF($L$2="","",IF($L$2="ORIGINAL",'ORIGINAL BUDGET'!$B80,IF($L$2="BR1",'BR1'!$B80,IF($L$2="BR2",'BR2'!$B80,IF($L$2="BR3",'BR3'!$B80)))))</f>
        <v>0</v>
      </c>
      <c r="C80" s="1028">
        <f>IF($L$2="","",IF($L$2="ORIGINAL",'ORIGINAL BUDGET'!$C80,IF($L$2="BR1",'BR1'!$C80,IF($L$2="BR2",'BR2'!$C80,IF($L$2="BR3",'BR3'!$C80)))))</f>
        <v>0</v>
      </c>
      <c r="D80" s="860" t="str">
        <f t="shared" si="18"/>
        <v/>
      </c>
      <c r="E80" s="404"/>
      <c r="F80" s="589"/>
      <c r="G80" s="845" t="str">
        <f t="shared" si="19"/>
        <v/>
      </c>
      <c r="H80" s="811">
        <f t="shared" si="10"/>
        <v>0</v>
      </c>
      <c r="I80" s="840"/>
      <c r="J80" s="811">
        <f t="shared" si="20"/>
        <v>0</v>
      </c>
      <c r="K80" s="843"/>
      <c r="L80" s="811">
        <f t="shared" si="21"/>
        <v>0</v>
      </c>
      <c r="M80" s="843"/>
      <c r="N80" s="811">
        <f t="shared" si="22"/>
        <v>0</v>
      </c>
      <c r="O80" s="843"/>
      <c r="P80" s="811">
        <f t="shared" si="23"/>
        <v>0</v>
      </c>
      <c r="Q80" s="843"/>
      <c r="R80" s="811">
        <f t="shared" si="24"/>
        <v>0</v>
      </c>
      <c r="S80" s="843"/>
      <c r="T80" s="811">
        <f t="shared" si="25"/>
        <v>0</v>
      </c>
      <c r="U80" s="149"/>
      <c r="V80" s="492" t="str">
        <f>IF(AND('BR3'!$K$2="ACTIVE",'BR3'!H80&gt;0),"Yes",IF(AND('BR2'!$K$2="ACTIVE",'BR2'!H80&gt;0),"Yes",IF(AND('BR1'!$K$2="ACTIVE",'BR1'!H80&gt;0),"Yes",IF(AND('ORIGINAL BUDGET'!$K$2="ACTIVE",'ORIGINAL BUDGET'!H80&gt;0),"Yes",""))))</f>
        <v/>
      </c>
      <c r="W80" s="493"/>
      <c r="X80" s="325" t="str">
        <f>IF(AND('BR3'!$K$2="ACTIVE",'BR3'!J80&gt;0),"Yes",IF(AND('BR2'!$K$2="ACTIVE",'BR2'!J80&gt;0),"Yes",IF(AND('BR1'!$K$2="ACTIVE",'BR1'!J80&gt;0),"Yes",IF(AND('ORIGINAL BUDGET'!$K$2="ACTIVE",'ORIGINAL BUDGET'!J80&gt;0),"Yes",""))))</f>
        <v/>
      </c>
      <c r="Y80" s="493"/>
      <c r="Z80" s="325" t="str">
        <f>IF(AND('BR3'!$K$2="ACTIVE",'BR3'!L80&gt;0),"Yes",IF(AND('BR2'!$K$2="ACTIVE",'BR2'!L80&gt;0),"Yes",IF(AND('BR1'!$K$2="ACTIVE",'BR1'!L80&gt;0),"Yes",IF(AND('ORIGINAL BUDGET'!$K$2="ACTIVE",'ORIGINAL BUDGET'!L80&gt;0),"Yes",""))))</f>
        <v/>
      </c>
      <c r="AA80" s="493"/>
      <c r="AB80" s="325" t="str">
        <f>IF(AND('BR3'!$K$2="ACTIVE",'BR3'!N80&gt;0),"Yes",IF(AND('BR2'!$K$2="ACTIVE",'BR2'!N80&gt;0),"Yes",IF(AND('BR1'!$K$2="ACTIVE",'BR1'!N80&gt;0),"Yes",IF(AND('ORIGINAL BUDGET'!$K$2="ACTIVE",'ORIGINAL BUDGET'!N80&gt;0),"Yes",""))))</f>
        <v/>
      </c>
      <c r="AC80" s="493"/>
      <c r="AD80" s="325" t="str">
        <f>IF(AND('BR3'!$K$2="ACTIVE",'BR3'!P80&gt;0),"Yes",IF(AND('BR2'!$K$2="ACTIVE",'BR2'!P80&gt;0),"Yes",IF(AND('BR1'!$K$2="ACTIVE",'BR1'!P80&gt;0),"Yes",IF(AND('ORIGINAL BUDGET'!$K$2="ACTIVE",'ORIGINAL BUDGET'!P80&gt;0),"Yes",""))))</f>
        <v/>
      </c>
      <c r="AE80" s="493"/>
      <c r="AF80" s="325" t="str">
        <f>IF(AND('BR3'!$K$2="ACTIVE",'BR3'!R80&gt;0),"Yes",IF(AND('BR2'!$K$2="ACTIVE",'BR2'!R80&gt;0),"Yes",IF(AND('BR1'!$K$2="ACTIVE",'BR1'!R80&gt;0),"Yes",IF(AND('ORIGINAL BUDGET'!$K$2="ACTIVE",'ORIGINAL BUDGET'!R80&gt;0),"Yes",""))))</f>
        <v/>
      </c>
      <c r="AG80" s="493"/>
      <c r="AH80" s="493" t="str">
        <f>IF(AND('BR3'!$K$2="ACTIVE",'BR3'!T80&gt;0),"Yes",IF(AND('BR2'!$K$2="ACTIVE",'BR2'!T80&gt;0),"Yes",IF(AND('BR1'!$K$2="ACTIVE",'BR1'!T80&gt;0),"Yes",IF(AND('ORIGINAL BUDGET'!$K$2="ACTIVE",'ORIGINAL BUDGET'!T80&gt;0),"Yes",""))))</f>
        <v/>
      </c>
      <c r="AI80" s="494"/>
      <c r="AJ80" s="218"/>
      <c r="AK80" s="448">
        <f t="shared" si="29"/>
        <v>0</v>
      </c>
      <c r="AL80" s="448">
        <f t="shared" si="30"/>
        <v>0</v>
      </c>
      <c r="AM80" s="448">
        <f t="shared" si="31"/>
        <v>0</v>
      </c>
      <c r="AN80" s="448">
        <f t="shared" si="32"/>
        <v>0</v>
      </c>
      <c r="AO80" s="448">
        <f t="shared" si="33"/>
        <v>0</v>
      </c>
      <c r="AP80" s="448">
        <f t="shared" si="34"/>
        <v>0</v>
      </c>
      <c r="AQ80" s="448">
        <f t="shared" si="35"/>
        <v>0</v>
      </c>
      <c r="AU80" s="220"/>
      <c r="AV80" s="220"/>
      <c r="AW80" s="220"/>
      <c r="AX80" s="220"/>
      <c r="AY80" s="1104"/>
    </row>
    <row r="81" spans="1:53" ht="23.25" hidden="1" customHeight="1">
      <c r="A81" s="124">
        <v>37</v>
      </c>
      <c r="B81" s="273">
        <f>IF($L$2="","",IF($L$2="ORIGINAL",'ORIGINAL BUDGET'!$B81,IF($L$2="BR1",'BR1'!$B81,IF($L$2="BR2",'BR2'!$B81,IF($L$2="BR3",'BR3'!$B81)))))</f>
        <v>0</v>
      </c>
      <c r="C81" s="1028">
        <f>IF($L$2="","",IF($L$2="ORIGINAL",'ORIGINAL BUDGET'!$C81,IF($L$2="BR1",'BR1'!$C81,IF($L$2="BR2",'BR2'!$C81,IF($L$2="BR3",'BR3'!$C81)))))</f>
        <v>0</v>
      </c>
      <c r="D81" s="860" t="str">
        <f t="shared" si="18"/>
        <v/>
      </c>
      <c r="E81" s="404"/>
      <c r="F81" s="589"/>
      <c r="G81" s="845" t="str">
        <f t="shared" si="19"/>
        <v/>
      </c>
      <c r="H81" s="811">
        <f t="shared" si="10"/>
        <v>0</v>
      </c>
      <c r="I81" s="840"/>
      <c r="J81" s="811">
        <f t="shared" si="20"/>
        <v>0</v>
      </c>
      <c r="K81" s="843"/>
      <c r="L81" s="811">
        <f t="shared" si="21"/>
        <v>0</v>
      </c>
      <c r="M81" s="843"/>
      <c r="N81" s="811">
        <f t="shared" si="22"/>
        <v>0</v>
      </c>
      <c r="O81" s="843"/>
      <c r="P81" s="811">
        <f t="shared" si="23"/>
        <v>0</v>
      </c>
      <c r="Q81" s="843"/>
      <c r="R81" s="811">
        <f t="shared" si="24"/>
        <v>0</v>
      </c>
      <c r="S81" s="843"/>
      <c r="T81" s="811">
        <f t="shared" si="25"/>
        <v>0</v>
      </c>
      <c r="U81" s="149"/>
      <c r="V81" s="492" t="str">
        <f>IF(AND('BR3'!$K$2="ACTIVE",'BR3'!H81&gt;0),"Yes",IF(AND('BR2'!$K$2="ACTIVE",'BR2'!H81&gt;0),"Yes",IF(AND('BR1'!$K$2="ACTIVE",'BR1'!H81&gt;0),"Yes",IF(AND('ORIGINAL BUDGET'!$K$2="ACTIVE",'ORIGINAL BUDGET'!H81&gt;0),"Yes",""))))</f>
        <v/>
      </c>
      <c r="W81" s="493"/>
      <c r="X81" s="325" t="str">
        <f>IF(AND('BR3'!$K$2="ACTIVE",'BR3'!J81&gt;0),"Yes",IF(AND('BR2'!$K$2="ACTIVE",'BR2'!J81&gt;0),"Yes",IF(AND('BR1'!$K$2="ACTIVE",'BR1'!J81&gt;0),"Yes",IF(AND('ORIGINAL BUDGET'!$K$2="ACTIVE",'ORIGINAL BUDGET'!J81&gt;0),"Yes",""))))</f>
        <v/>
      </c>
      <c r="Y81" s="493"/>
      <c r="Z81" s="325" t="str">
        <f>IF(AND('BR3'!$K$2="ACTIVE",'BR3'!L81&gt;0),"Yes",IF(AND('BR2'!$K$2="ACTIVE",'BR2'!L81&gt;0),"Yes",IF(AND('BR1'!$K$2="ACTIVE",'BR1'!L81&gt;0),"Yes",IF(AND('ORIGINAL BUDGET'!$K$2="ACTIVE",'ORIGINAL BUDGET'!L81&gt;0),"Yes",""))))</f>
        <v/>
      </c>
      <c r="AA81" s="493"/>
      <c r="AB81" s="325" t="str">
        <f>IF(AND('BR3'!$K$2="ACTIVE",'BR3'!N81&gt;0),"Yes",IF(AND('BR2'!$K$2="ACTIVE",'BR2'!N81&gt;0),"Yes",IF(AND('BR1'!$K$2="ACTIVE",'BR1'!N81&gt;0),"Yes",IF(AND('ORIGINAL BUDGET'!$K$2="ACTIVE",'ORIGINAL BUDGET'!N81&gt;0),"Yes",""))))</f>
        <v/>
      </c>
      <c r="AC81" s="493"/>
      <c r="AD81" s="325" t="str">
        <f>IF(AND('BR3'!$K$2="ACTIVE",'BR3'!P81&gt;0),"Yes",IF(AND('BR2'!$K$2="ACTIVE",'BR2'!P81&gt;0),"Yes",IF(AND('BR1'!$K$2="ACTIVE",'BR1'!P81&gt;0),"Yes",IF(AND('ORIGINAL BUDGET'!$K$2="ACTIVE",'ORIGINAL BUDGET'!P81&gt;0),"Yes",""))))</f>
        <v/>
      </c>
      <c r="AE81" s="493"/>
      <c r="AF81" s="325" t="str">
        <f>IF(AND('BR3'!$K$2="ACTIVE",'BR3'!R81&gt;0),"Yes",IF(AND('BR2'!$K$2="ACTIVE",'BR2'!R81&gt;0),"Yes",IF(AND('BR1'!$K$2="ACTIVE",'BR1'!R81&gt;0),"Yes",IF(AND('ORIGINAL BUDGET'!$K$2="ACTIVE",'ORIGINAL BUDGET'!R81&gt;0),"Yes",""))))</f>
        <v/>
      </c>
      <c r="AG81" s="493"/>
      <c r="AH81" s="493" t="str">
        <f>IF(AND('BR3'!$K$2="ACTIVE",'BR3'!T81&gt;0),"Yes",IF(AND('BR2'!$K$2="ACTIVE",'BR2'!T81&gt;0),"Yes",IF(AND('BR1'!$K$2="ACTIVE",'BR1'!T81&gt;0),"Yes",IF(AND('ORIGINAL BUDGET'!$K$2="ACTIVE",'ORIGINAL BUDGET'!T81&gt;0),"Yes",""))))</f>
        <v/>
      </c>
      <c r="AI81" s="494"/>
      <c r="AJ81" s="218"/>
      <c r="AK81" s="448">
        <f t="shared" si="29"/>
        <v>0</v>
      </c>
      <c r="AL81" s="448">
        <f t="shared" si="30"/>
        <v>0</v>
      </c>
      <c r="AM81" s="448">
        <f t="shared" si="31"/>
        <v>0</v>
      </c>
      <c r="AN81" s="448">
        <f t="shared" si="32"/>
        <v>0</v>
      </c>
      <c r="AO81" s="448">
        <f t="shared" si="33"/>
        <v>0</v>
      </c>
      <c r="AP81" s="448">
        <f t="shared" si="34"/>
        <v>0</v>
      </c>
      <c r="AQ81" s="448">
        <f t="shared" si="35"/>
        <v>0</v>
      </c>
      <c r="AU81" s="220"/>
      <c r="AV81" s="220"/>
      <c r="AW81" s="220"/>
      <c r="AX81" s="220"/>
      <c r="AY81" s="1104"/>
    </row>
    <row r="82" spans="1:53" ht="23.25" hidden="1" customHeight="1">
      <c r="A82" s="124">
        <v>38</v>
      </c>
      <c r="B82" s="273">
        <f>IF($L$2="","",IF($L$2="ORIGINAL",'ORIGINAL BUDGET'!$B82,IF($L$2="BR1",'BR1'!$B82,IF($L$2="BR2",'BR2'!$B82,IF($L$2="BR3",'BR3'!$B82)))))</f>
        <v>0</v>
      </c>
      <c r="C82" s="1028">
        <f>IF($L$2="","",IF($L$2="ORIGINAL",'ORIGINAL BUDGET'!$C82,IF($L$2="BR1",'BR1'!$C82,IF($L$2="BR2",'BR2'!$C82,IF($L$2="BR3",'BR3'!$C82)))))</f>
        <v>0</v>
      </c>
      <c r="D82" s="860" t="str">
        <f t="shared" si="18"/>
        <v/>
      </c>
      <c r="E82" s="404"/>
      <c r="F82" s="589"/>
      <c r="G82" s="845" t="str">
        <f t="shared" si="19"/>
        <v/>
      </c>
      <c r="H82" s="811">
        <f t="shared" si="10"/>
        <v>0</v>
      </c>
      <c r="I82" s="840"/>
      <c r="J82" s="811">
        <f t="shared" si="20"/>
        <v>0</v>
      </c>
      <c r="K82" s="843"/>
      <c r="L82" s="811">
        <f t="shared" si="21"/>
        <v>0</v>
      </c>
      <c r="M82" s="843"/>
      <c r="N82" s="811">
        <f t="shared" si="22"/>
        <v>0</v>
      </c>
      <c r="O82" s="843"/>
      <c r="P82" s="811">
        <f t="shared" si="23"/>
        <v>0</v>
      </c>
      <c r="Q82" s="843"/>
      <c r="R82" s="811">
        <f t="shared" si="24"/>
        <v>0</v>
      </c>
      <c r="S82" s="843"/>
      <c r="T82" s="811">
        <f t="shared" si="25"/>
        <v>0</v>
      </c>
      <c r="U82" s="149"/>
      <c r="V82" s="492" t="str">
        <f>IF(AND('BR3'!$K$2="ACTIVE",'BR3'!H82&gt;0),"Yes",IF(AND('BR2'!$K$2="ACTIVE",'BR2'!H82&gt;0),"Yes",IF(AND('BR1'!$K$2="ACTIVE",'BR1'!H82&gt;0),"Yes",IF(AND('ORIGINAL BUDGET'!$K$2="ACTIVE",'ORIGINAL BUDGET'!H82&gt;0),"Yes",""))))</f>
        <v/>
      </c>
      <c r="W82" s="493"/>
      <c r="X82" s="325" t="str">
        <f>IF(AND('BR3'!$K$2="ACTIVE",'BR3'!J82&gt;0),"Yes",IF(AND('BR2'!$K$2="ACTIVE",'BR2'!J82&gt;0),"Yes",IF(AND('BR1'!$K$2="ACTIVE",'BR1'!J82&gt;0),"Yes",IF(AND('ORIGINAL BUDGET'!$K$2="ACTIVE",'ORIGINAL BUDGET'!J82&gt;0),"Yes",""))))</f>
        <v/>
      </c>
      <c r="Y82" s="493"/>
      <c r="Z82" s="325" t="str">
        <f>IF(AND('BR3'!$K$2="ACTIVE",'BR3'!L82&gt;0),"Yes",IF(AND('BR2'!$K$2="ACTIVE",'BR2'!L82&gt;0),"Yes",IF(AND('BR1'!$K$2="ACTIVE",'BR1'!L82&gt;0),"Yes",IF(AND('ORIGINAL BUDGET'!$K$2="ACTIVE",'ORIGINAL BUDGET'!L82&gt;0),"Yes",""))))</f>
        <v/>
      </c>
      <c r="AA82" s="493"/>
      <c r="AB82" s="325" t="str">
        <f>IF(AND('BR3'!$K$2="ACTIVE",'BR3'!N82&gt;0),"Yes",IF(AND('BR2'!$K$2="ACTIVE",'BR2'!N82&gt;0),"Yes",IF(AND('BR1'!$K$2="ACTIVE",'BR1'!N82&gt;0),"Yes",IF(AND('ORIGINAL BUDGET'!$K$2="ACTIVE",'ORIGINAL BUDGET'!N82&gt;0),"Yes",""))))</f>
        <v/>
      </c>
      <c r="AC82" s="493"/>
      <c r="AD82" s="325" t="str">
        <f>IF(AND('BR3'!$K$2="ACTIVE",'BR3'!P82&gt;0),"Yes",IF(AND('BR2'!$K$2="ACTIVE",'BR2'!P82&gt;0),"Yes",IF(AND('BR1'!$K$2="ACTIVE",'BR1'!P82&gt;0),"Yes",IF(AND('ORIGINAL BUDGET'!$K$2="ACTIVE",'ORIGINAL BUDGET'!P82&gt;0),"Yes",""))))</f>
        <v/>
      </c>
      <c r="AE82" s="493"/>
      <c r="AF82" s="325" t="str">
        <f>IF(AND('BR3'!$K$2="ACTIVE",'BR3'!R82&gt;0),"Yes",IF(AND('BR2'!$K$2="ACTIVE",'BR2'!R82&gt;0),"Yes",IF(AND('BR1'!$K$2="ACTIVE",'BR1'!R82&gt;0),"Yes",IF(AND('ORIGINAL BUDGET'!$K$2="ACTIVE",'ORIGINAL BUDGET'!R82&gt;0),"Yes",""))))</f>
        <v/>
      </c>
      <c r="AG82" s="493"/>
      <c r="AH82" s="493" t="str">
        <f>IF(AND('BR3'!$K$2="ACTIVE",'BR3'!T82&gt;0),"Yes",IF(AND('BR2'!$K$2="ACTIVE",'BR2'!T82&gt;0),"Yes",IF(AND('BR1'!$K$2="ACTIVE",'BR1'!T82&gt;0),"Yes",IF(AND('ORIGINAL BUDGET'!$K$2="ACTIVE",'ORIGINAL BUDGET'!T82&gt;0),"Yes",""))))</f>
        <v/>
      </c>
      <c r="AI82" s="494"/>
      <c r="AJ82" s="218"/>
      <c r="AK82" s="448">
        <f t="shared" si="29"/>
        <v>0</v>
      </c>
      <c r="AL82" s="448">
        <f t="shared" si="30"/>
        <v>0</v>
      </c>
      <c r="AM82" s="448">
        <f t="shared" si="31"/>
        <v>0</v>
      </c>
      <c r="AN82" s="448">
        <f t="shared" si="32"/>
        <v>0</v>
      </c>
      <c r="AO82" s="448">
        <f t="shared" si="33"/>
        <v>0</v>
      </c>
      <c r="AP82" s="448">
        <f t="shared" si="34"/>
        <v>0</v>
      </c>
      <c r="AQ82" s="448">
        <f t="shared" si="35"/>
        <v>0</v>
      </c>
      <c r="AU82" s="220"/>
      <c r="AV82" s="220"/>
      <c r="AW82" s="220"/>
      <c r="AX82" s="220"/>
      <c r="AY82" s="1104"/>
    </row>
    <row r="83" spans="1:53" ht="23.25" hidden="1" customHeight="1">
      <c r="A83" s="124">
        <v>39</v>
      </c>
      <c r="B83" s="273">
        <f>IF($L$2="","",IF($L$2="ORIGINAL",'ORIGINAL BUDGET'!$B83,IF($L$2="BR1",'BR1'!$B83,IF($L$2="BR2",'BR2'!$B83,IF($L$2="BR3",'BR3'!$B83)))))</f>
        <v>0</v>
      </c>
      <c r="C83" s="1028">
        <f>IF($L$2="","",IF($L$2="ORIGINAL",'ORIGINAL BUDGET'!$C83,IF($L$2="BR1",'BR1'!$C83,IF($L$2="BR2",'BR2'!$C83,IF($L$2="BR3",'BR3'!$C83)))))</f>
        <v>0</v>
      </c>
      <c r="D83" s="860" t="str">
        <f t="shared" si="18"/>
        <v/>
      </c>
      <c r="E83" s="404"/>
      <c r="F83" s="589"/>
      <c r="G83" s="845" t="str">
        <f t="shared" si="19"/>
        <v/>
      </c>
      <c r="H83" s="811">
        <f t="shared" si="10"/>
        <v>0</v>
      </c>
      <c r="I83" s="840"/>
      <c r="J83" s="811">
        <f t="shared" si="20"/>
        <v>0</v>
      </c>
      <c r="K83" s="843"/>
      <c r="L83" s="811">
        <f t="shared" si="21"/>
        <v>0</v>
      </c>
      <c r="M83" s="843"/>
      <c r="N83" s="811">
        <f t="shared" si="22"/>
        <v>0</v>
      </c>
      <c r="O83" s="843"/>
      <c r="P83" s="811">
        <f t="shared" si="23"/>
        <v>0</v>
      </c>
      <c r="Q83" s="843"/>
      <c r="R83" s="811">
        <f t="shared" si="24"/>
        <v>0</v>
      </c>
      <c r="S83" s="843"/>
      <c r="T83" s="811">
        <f t="shared" si="25"/>
        <v>0</v>
      </c>
      <c r="U83" s="149"/>
      <c r="V83" s="492" t="str">
        <f>IF(AND('BR3'!$K$2="ACTIVE",'BR3'!H83&gt;0),"Yes",IF(AND('BR2'!$K$2="ACTIVE",'BR2'!H83&gt;0),"Yes",IF(AND('BR1'!$K$2="ACTIVE",'BR1'!H83&gt;0),"Yes",IF(AND('ORIGINAL BUDGET'!$K$2="ACTIVE",'ORIGINAL BUDGET'!H83&gt;0),"Yes",""))))</f>
        <v/>
      </c>
      <c r="W83" s="493"/>
      <c r="X83" s="325" t="str">
        <f>IF(AND('BR3'!$K$2="ACTIVE",'BR3'!J83&gt;0),"Yes",IF(AND('BR2'!$K$2="ACTIVE",'BR2'!J83&gt;0),"Yes",IF(AND('BR1'!$K$2="ACTIVE",'BR1'!J83&gt;0),"Yes",IF(AND('ORIGINAL BUDGET'!$K$2="ACTIVE",'ORIGINAL BUDGET'!J83&gt;0),"Yes",""))))</f>
        <v/>
      </c>
      <c r="Y83" s="493"/>
      <c r="Z83" s="325" t="str">
        <f>IF(AND('BR3'!$K$2="ACTIVE",'BR3'!L83&gt;0),"Yes",IF(AND('BR2'!$K$2="ACTIVE",'BR2'!L83&gt;0),"Yes",IF(AND('BR1'!$K$2="ACTIVE",'BR1'!L83&gt;0),"Yes",IF(AND('ORIGINAL BUDGET'!$K$2="ACTIVE",'ORIGINAL BUDGET'!L83&gt;0),"Yes",""))))</f>
        <v/>
      </c>
      <c r="AA83" s="493"/>
      <c r="AB83" s="325" t="str">
        <f>IF(AND('BR3'!$K$2="ACTIVE",'BR3'!N83&gt;0),"Yes",IF(AND('BR2'!$K$2="ACTIVE",'BR2'!N83&gt;0),"Yes",IF(AND('BR1'!$K$2="ACTIVE",'BR1'!N83&gt;0),"Yes",IF(AND('ORIGINAL BUDGET'!$K$2="ACTIVE",'ORIGINAL BUDGET'!N83&gt;0),"Yes",""))))</f>
        <v/>
      </c>
      <c r="AC83" s="493"/>
      <c r="AD83" s="325" t="str">
        <f>IF(AND('BR3'!$K$2="ACTIVE",'BR3'!P83&gt;0),"Yes",IF(AND('BR2'!$K$2="ACTIVE",'BR2'!P83&gt;0),"Yes",IF(AND('BR1'!$K$2="ACTIVE",'BR1'!P83&gt;0),"Yes",IF(AND('ORIGINAL BUDGET'!$K$2="ACTIVE",'ORIGINAL BUDGET'!P83&gt;0),"Yes",""))))</f>
        <v/>
      </c>
      <c r="AE83" s="493"/>
      <c r="AF83" s="325" t="str">
        <f>IF(AND('BR3'!$K$2="ACTIVE",'BR3'!R83&gt;0),"Yes",IF(AND('BR2'!$K$2="ACTIVE",'BR2'!R83&gt;0),"Yes",IF(AND('BR1'!$K$2="ACTIVE",'BR1'!R83&gt;0),"Yes",IF(AND('ORIGINAL BUDGET'!$K$2="ACTIVE",'ORIGINAL BUDGET'!R83&gt;0),"Yes",""))))</f>
        <v/>
      </c>
      <c r="AG83" s="493"/>
      <c r="AH83" s="493" t="str">
        <f>IF(AND('BR3'!$K$2="ACTIVE",'BR3'!T83&gt;0),"Yes",IF(AND('BR2'!$K$2="ACTIVE",'BR2'!T83&gt;0),"Yes",IF(AND('BR1'!$K$2="ACTIVE",'BR1'!T83&gt;0),"Yes",IF(AND('ORIGINAL BUDGET'!$K$2="ACTIVE",'ORIGINAL BUDGET'!T83&gt;0),"Yes",""))))</f>
        <v/>
      </c>
      <c r="AI83" s="494"/>
      <c r="AJ83" s="218"/>
      <c r="AK83" s="448">
        <f t="shared" si="29"/>
        <v>0</v>
      </c>
      <c r="AL83" s="448">
        <f t="shared" si="30"/>
        <v>0</v>
      </c>
      <c r="AM83" s="448">
        <f t="shared" si="31"/>
        <v>0</v>
      </c>
      <c r="AN83" s="448">
        <f t="shared" si="32"/>
        <v>0</v>
      </c>
      <c r="AO83" s="448">
        <f t="shared" si="33"/>
        <v>0</v>
      </c>
      <c r="AP83" s="448">
        <f t="shared" si="34"/>
        <v>0</v>
      </c>
      <c r="AQ83" s="448">
        <f t="shared" si="35"/>
        <v>0</v>
      </c>
      <c r="AU83" s="220"/>
      <c r="AV83" s="220"/>
      <c r="AW83" s="220"/>
      <c r="AX83" s="220"/>
      <c r="AY83" s="1104"/>
    </row>
    <row r="84" spans="1:53" ht="23.25" hidden="1" customHeight="1">
      <c r="A84" s="124">
        <v>40</v>
      </c>
      <c r="B84" s="273">
        <f>IF($L$2="","",IF($L$2="ORIGINAL",'ORIGINAL BUDGET'!$B84,IF($L$2="BR1",'BR1'!$B84,IF($L$2="BR2",'BR2'!$B84,IF($L$2="BR3",'BR3'!$B84)))))</f>
        <v>0</v>
      </c>
      <c r="C84" s="1028">
        <f>IF($L$2="","",IF($L$2="ORIGINAL",'ORIGINAL BUDGET'!$C84,IF($L$2="BR1",'BR1'!$C84,IF($L$2="BR2",'BR2'!$C84,IF($L$2="BR3",'BR3'!$C84)))))</f>
        <v>0</v>
      </c>
      <c r="D84" s="860" t="str">
        <f t="shared" si="18"/>
        <v/>
      </c>
      <c r="E84" s="404"/>
      <c r="F84" s="589"/>
      <c r="G84" s="845" t="str">
        <f t="shared" si="19"/>
        <v/>
      </c>
      <c r="H84" s="811">
        <f t="shared" si="10"/>
        <v>0</v>
      </c>
      <c r="I84" s="840"/>
      <c r="J84" s="811">
        <f t="shared" si="20"/>
        <v>0</v>
      </c>
      <c r="K84" s="843"/>
      <c r="L84" s="811">
        <f t="shared" si="21"/>
        <v>0</v>
      </c>
      <c r="M84" s="843"/>
      <c r="N84" s="811">
        <f t="shared" si="22"/>
        <v>0</v>
      </c>
      <c r="O84" s="843"/>
      <c r="P84" s="811">
        <f t="shared" si="23"/>
        <v>0</v>
      </c>
      <c r="Q84" s="843"/>
      <c r="R84" s="811">
        <f t="shared" si="24"/>
        <v>0</v>
      </c>
      <c r="S84" s="843"/>
      <c r="T84" s="811">
        <f t="shared" si="25"/>
        <v>0</v>
      </c>
      <c r="U84" s="149"/>
      <c r="V84" s="492" t="str">
        <f>IF(AND('BR3'!$K$2="ACTIVE",'BR3'!H84&gt;0),"Yes",IF(AND('BR2'!$K$2="ACTIVE",'BR2'!H84&gt;0),"Yes",IF(AND('BR1'!$K$2="ACTIVE",'BR1'!H84&gt;0),"Yes",IF(AND('ORIGINAL BUDGET'!$K$2="ACTIVE",'ORIGINAL BUDGET'!H84&gt;0),"Yes",""))))</f>
        <v/>
      </c>
      <c r="W84" s="493"/>
      <c r="X84" s="325" t="str">
        <f>IF(AND('BR3'!$K$2="ACTIVE",'BR3'!J84&gt;0),"Yes",IF(AND('BR2'!$K$2="ACTIVE",'BR2'!J84&gt;0),"Yes",IF(AND('BR1'!$K$2="ACTIVE",'BR1'!J84&gt;0),"Yes",IF(AND('ORIGINAL BUDGET'!$K$2="ACTIVE",'ORIGINAL BUDGET'!J84&gt;0),"Yes",""))))</f>
        <v/>
      </c>
      <c r="Y84" s="493"/>
      <c r="Z84" s="325" t="str">
        <f>IF(AND('BR3'!$K$2="ACTIVE",'BR3'!L84&gt;0),"Yes",IF(AND('BR2'!$K$2="ACTIVE",'BR2'!L84&gt;0),"Yes",IF(AND('BR1'!$K$2="ACTIVE",'BR1'!L84&gt;0),"Yes",IF(AND('ORIGINAL BUDGET'!$K$2="ACTIVE",'ORIGINAL BUDGET'!L84&gt;0),"Yes",""))))</f>
        <v/>
      </c>
      <c r="AA84" s="493"/>
      <c r="AB84" s="325" t="str">
        <f>IF(AND('BR3'!$K$2="ACTIVE",'BR3'!N84&gt;0),"Yes",IF(AND('BR2'!$K$2="ACTIVE",'BR2'!N84&gt;0),"Yes",IF(AND('BR1'!$K$2="ACTIVE",'BR1'!N84&gt;0),"Yes",IF(AND('ORIGINAL BUDGET'!$K$2="ACTIVE",'ORIGINAL BUDGET'!N84&gt;0),"Yes",""))))</f>
        <v/>
      </c>
      <c r="AC84" s="493"/>
      <c r="AD84" s="325" t="str">
        <f>IF(AND('BR3'!$K$2="ACTIVE",'BR3'!P84&gt;0),"Yes",IF(AND('BR2'!$K$2="ACTIVE",'BR2'!P84&gt;0),"Yes",IF(AND('BR1'!$K$2="ACTIVE",'BR1'!P84&gt;0),"Yes",IF(AND('ORIGINAL BUDGET'!$K$2="ACTIVE",'ORIGINAL BUDGET'!P84&gt;0),"Yes",""))))</f>
        <v/>
      </c>
      <c r="AE84" s="493"/>
      <c r="AF84" s="325" t="str">
        <f>IF(AND('BR3'!$K$2="ACTIVE",'BR3'!R84&gt;0),"Yes",IF(AND('BR2'!$K$2="ACTIVE",'BR2'!R84&gt;0),"Yes",IF(AND('BR1'!$K$2="ACTIVE",'BR1'!R84&gt;0),"Yes",IF(AND('ORIGINAL BUDGET'!$K$2="ACTIVE",'ORIGINAL BUDGET'!R84&gt;0),"Yes",""))))</f>
        <v/>
      </c>
      <c r="AG84" s="493"/>
      <c r="AH84" s="493" t="str">
        <f>IF(AND('BR3'!$K$2="ACTIVE",'BR3'!T84&gt;0),"Yes",IF(AND('BR2'!$K$2="ACTIVE",'BR2'!T84&gt;0),"Yes",IF(AND('BR1'!$K$2="ACTIVE",'BR1'!T84&gt;0),"Yes",IF(AND('ORIGINAL BUDGET'!$K$2="ACTIVE",'ORIGINAL BUDGET'!T84&gt;0),"Yes",""))))</f>
        <v/>
      </c>
      <c r="AI84" s="494"/>
      <c r="AJ84" s="218"/>
      <c r="AK84" s="448">
        <f t="shared" si="29"/>
        <v>0</v>
      </c>
      <c r="AL84" s="448">
        <f t="shared" si="30"/>
        <v>0</v>
      </c>
      <c r="AM84" s="448">
        <f t="shared" si="31"/>
        <v>0</v>
      </c>
      <c r="AN84" s="448">
        <f t="shared" si="32"/>
        <v>0</v>
      </c>
      <c r="AO84" s="448">
        <f t="shared" si="33"/>
        <v>0</v>
      </c>
      <c r="AP84" s="448">
        <f t="shared" si="34"/>
        <v>0</v>
      </c>
      <c r="AQ84" s="448">
        <f t="shared" si="35"/>
        <v>0</v>
      </c>
      <c r="AU84" s="219"/>
      <c r="AV84" s="219"/>
      <c r="AW84" s="219"/>
      <c r="AX84" s="219"/>
      <c r="AY84" s="1104"/>
    </row>
    <row r="85" spans="1:53" ht="23.25" hidden="1" customHeight="1">
      <c r="A85" s="124">
        <v>41</v>
      </c>
      <c r="B85" s="273">
        <f>IF($L$2="","",IF($L$2="ORIGINAL",'ORIGINAL BUDGET'!$B85,IF($L$2="BR1",'BR1'!$B85,IF($L$2="BR2",'BR2'!$B85,IF($L$2="BR3",'BR3'!$B85)))))</f>
        <v>0</v>
      </c>
      <c r="C85" s="1028">
        <f>IF($L$2="","",IF($L$2="ORIGINAL",'ORIGINAL BUDGET'!$C85,IF($L$2="BR1",'BR1'!$C85,IF($L$2="BR2",'BR2'!$C85,IF($L$2="BR3",'BR3'!$C85)))))</f>
        <v>0</v>
      </c>
      <c r="D85" s="860" t="str">
        <f t="shared" si="18"/>
        <v/>
      </c>
      <c r="E85" s="404"/>
      <c r="F85" s="589"/>
      <c r="G85" s="845" t="str">
        <f t="shared" si="19"/>
        <v/>
      </c>
      <c r="H85" s="811">
        <f t="shared" si="10"/>
        <v>0</v>
      </c>
      <c r="I85" s="840"/>
      <c r="J85" s="811">
        <f t="shared" si="20"/>
        <v>0</v>
      </c>
      <c r="K85" s="843"/>
      <c r="L85" s="811">
        <f t="shared" si="21"/>
        <v>0</v>
      </c>
      <c r="M85" s="843"/>
      <c r="N85" s="811">
        <f t="shared" si="22"/>
        <v>0</v>
      </c>
      <c r="O85" s="843"/>
      <c r="P85" s="811">
        <f t="shared" si="23"/>
        <v>0</v>
      </c>
      <c r="Q85" s="843"/>
      <c r="R85" s="811">
        <f t="shared" si="24"/>
        <v>0</v>
      </c>
      <c r="S85" s="843"/>
      <c r="T85" s="811">
        <f t="shared" si="25"/>
        <v>0</v>
      </c>
      <c r="U85" s="149"/>
      <c r="V85" s="492" t="str">
        <f>IF(AND('BR3'!$K$2="ACTIVE",'BR3'!H85&gt;0),"Yes",IF(AND('BR2'!$K$2="ACTIVE",'BR2'!H85&gt;0),"Yes",IF(AND('BR1'!$K$2="ACTIVE",'BR1'!H85&gt;0),"Yes",IF(AND('ORIGINAL BUDGET'!$K$2="ACTIVE",'ORIGINAL BUDGET'!H85&gt;0),"Yes",""))))</f>
        <v/>
      </c>
      <c r="W85" s="493"/>
      <c r="X85" s="325" t="str">
        <f>IF(AND('BR3'!$K$2="ACTIVE",'BR3'!J85&gt;0),"Yes",IF(AND('BR2'!$K$2="ACTIVE",'BR2'!J85&gt;0),"Yes",IF(AND('BR1'!$K$2="ACTIVE",'BR1'!J85&gt;0),"Yes",IF(AND('ORIGINAL BUDGET'!$K$2="ACTIVE",'ORIGINAL BUDGET'!J85&gt;0),"Yes",""))))</f>
        <v/>
      </c>
      <c r="Y85" s="493"/>
      <c r="Z85" s="325" t="str">
        <f>IF(AND('BR3'!$K$2="ACTIVE",'BR3'!L85&gt;0),"Yes",IF(AND('BR2'!$K$2="ACTIVE",'BR2'!L85&gt;0),"Yes",IF(AND('BR1'!$K$2="ACTIVE",'BR1'!L85&gt;0),"Yes",IF(AND('ORIGINAL BUDGET'!$K$2="ACTIVE",'ORIGINAL BUDGET'!L85&gt;0),"Yes",""))))</f>
        <v/>
      </c>
      <c r="AA85" s="493"/>
      <c r="AB85" s="325" t="str">
        <f>IF(AND('BR3'!$K$2="ACTIVE",'BR3'!N85&gt;0),"Yes",IF(AND('BR2'!$K$2="ACTIVE",'BR2'!N85&gt;0),"Yes",IF(AND('BR1'!$K$2="ACTIVE",'BR1'!N85&gt;0),"Yes",IF(AND('ORIGINAL BUDGET'!$K$2="ACTIVE",'ORIGINAL BUDGET'!N85&gt;0),"Yes",""))))</f>
        <v/>
      </c>
      <c r="AC85" s="493"/>
      <c r="AD85" s="325" t="str">
        <f>IF(AND('BR3'!$K$2="ACTIVE",'BR3'!P85&gt;0),"Yes",IF(AND('BR2'!$K$2="ACTIVE",'BR2'!P85&gt;0),"Yes",IF(AND('BR1'!$K$2="ACTIVE",'BR1'!P85&gt;0),"Yes",IF(AND('ORIGINAL BUDGET'!$K$2="ACTIVE",'ORIGINAL BUDGET'!P85&gt;0),"Yes",""))))</f>
        <v/>
      </c>
      <c r="AE85" s="493"/>
      <c r="AF85" s="325" t="str">
        <f>IF(AND('BR3'!$K$2="ACTIVE",'BR3'!R85&gt;0),"Yes",IF(AND('BR2'!$K$2="ACTIVE",'BR2'!R85&gt;0),"Yes",IF(AND('BR1'!$K$2="ACTIVE",'BR1'!R85&gt;0),"Yes",IF(AND('ORIGINAL BUDGET'!$K$2="ACTIVE",'ORIGINAL BUDGET'!R85&gt;0),"Yes",""))))</f>
        <v/>
      </c>
      <c r="AG85" s="493"/>
      <c r="AH85" s="493" t="str">
        <f>IF(AND('BR3'!$K$2="ACTIVE",'BR3'!T85&gt;0),"Yes",IF(AND('BR2'!$K$2="ACTIVE",'BR2'!T85&gt;0),"Yes",IF(AND('BR1'!$K$2="ACTIVE",'BR1'!T85&gt;0),"Yes",IF(AND('ORIGINAL BUDGET'!$K$2="ACTIVE",'ORIGINAL BUDGET'!T85&gt;0),"Yes",""))))</f>
        <v/>
      </c>
      <c r="AI85" s="494"/>
      <c r="AJ85" s="218"/>
      <c r="AK85" s="448">
        <f t="shared" si="29"/>
        <v>0</v>
      </c>
      <c r="AL85" s="448">
        <f t="shared" si="30"/>
        <v>0</v>
      </c>
      <c r="AM85" s="448">
        <f t="shared" si="31"/>
        <v>0</v>
      </c>
      <c r="AN85" s="448">
        <f t="shared" si="32"/>
        <v>0</v>
      </c>
      <c r="AO85" s="448">
        <f t="shared" si="33"/>
        <v>0</v>
      </c>
      <c r="AP85" s="448">
        <f t="shared" si="34"/>
        <v>0</v>
      </c>
      <c r="AQ85" s="448">
        <f t="shared" si="35"/>
        <v>0</v>
      </c>
      <c r="AU85" s="220"/>
      <c r="AV85" s="220"/>
      <c r="AW85" s="220"/>
      <c r="AX85" s="220"/>
      <c r="AY85" s="1104"/>
    </row>
    <row r="86" spans="1:53" ht="23.25" hidden="1" customHeight="1">
      <c r="A86" s="124">
        <v>42</v>
      </c>
      <c r="B86" s="273">
        <f>IF($L$2="","",IF($L$2="ORIGINAL",'ORIGINAL BUDGET'!$B86,IF($L$2="BR1",'BR1'!$B86,IF($L$2="BR2",'BR2'!$B86,IF($L$2="BR3",'BR3'!$B86)))))</f>
        <v>0</v>
      </c>
      <c r="C86" s="1028">
        <f>IF($L$2="","",IF($L$2="ORIGINAL",'ORIGINAL BUDGET'!$C86,IF($L$2="BR1",'BR1'!$C86,IF($L$2="BR2",'BR2'!$C86,IF($L$2="BR3",'BR3'!$C86)))))</f>
        <v>0</v>
      </c>
      <c r="D86" s="860" t="str">
        <f t="shared" si="18"/>
        <v/>
      </c>
      <c r="E86" s="404"/>
      <c r="F86" s="589"/>
      <c r="G86" s="845" t="str">
        <f t="shared" si="19"/>
        <v/>
      </c>
      <c r="H86" s="811">
        <f t="shared" si="10"/>
        <v>0</v>
      </c>
      <c r="I86" s="840"/>
      <c r="J86" s="811">
        <f t="shared" si="20"/>
        <v>0</v>
      </c>
      <c r="K86" s="843"/>
      <c r="L86" s="811">
        <f t="shared" si="21"/>
        <v>0</v>
      </c>
      <c r="M86" s="843"/>
      <c r="N86" s="811">
        <f t="shared" si="22"/>
        <v>0</v>
      </c>
      <c r="O86" s="843"/>
      <c r="P86" s="811">
        <f t="shared" si="23"/>
        <v>0</v>
      </c>
      <c r="Q86" s="843"/>
      <c r="R86" s="811">
        <f t="shared" si="24"/>
        <v>0</v>
      </c>
      <c r="S86" s="843"/>
      <c r="T86" s="811">
        <f t="shared" si="25"/>
        <v>0</v>
      </c>
      <c r="U86" s="149"/>
      <c r="V86" s="492" t="str">
        <f>IF(AND('BR3'!$K$2="ACTIVE",'BR3'!H86&gt;0),"Yes",IF(AND('BR2'!$K$2="ACTIVE",'BR2'!H86&gt;0),"Yes",IF(AND('BR1'!$K$2="ACTIVE",'BR1'!H86&gt;0),"Yes",IF(AND('ORIGINAL BUDGET'!$K$2="ACTIVE",'ORIGINAL BUDGET'!H86&gt;0),"Yes",""))))</f>
        <v/>
      </c>
      <c r="W86" s="493"/>
      <c r="X86" s="325" t="str">
        <f>IF(AND('BR3'!$K$2="ACTIVE",'BR3'!J86&gt;0),"Yes",IF(AND('BR2'!$K$2="ACTIVE",'BR2'!J86&gt;0),"Yes",IF(AND('BR1'!$K$2="ACTIVE",'BR1'!J86&gt;0),"Yes",IF(AND('ORIGINAL BUDGET'!$K$2="ACTIVE",'ORIGINAL BUDGET'!J86&gt;0),"Yes",""))))</f>
        <v/>
      </c>
      <c r="Y86" s="493"/>
      <c r="Z86" s="325" t="str">
        <f>IF(AND('BR3'!$K$2="ACTIVE",'BR3'!L86&gt;0),"Yes",IF(AND('BR2'!$K$2="ACTIVE",'BR2'!L86&gt;0),"Yes",IF(AND('BR1'!$K$2="ACTIVE",'BR1'!L86&gt;0),"Yes",IF(AND('ORIGINAL BUDGET'!$K$2="ACTIVE",'ORIGINAL BUDGET'!L86&gt;0),"Yes",""))))</f>
        <v/>
      </c>
      <c r="AA86" s="493"/>
      <c r="AB86" s="325" t="str">
        <f>IF(AND('BR3'!$K$2="ACTIVE",'BR3'!N86&gt;0),"Yes",IF(AND('BR2'!$K$2="ACTIVE",'BR2'!N86&gt;0),"Yes",IF(AND('BR1'!$K$2="ACTIVE",'BR1'!N86&gt;0),"Yes",IF(AND('ORIGINAL BUDGET'!$K$2="ACTIVE",'ORIGINAL BUDGET'!N86&gt;0),"Yes",""))))</f>
        <v/>
      </c>
      <c r="AC86" s="493"/>
      <c r="AD86" s="325" t="str">
        <f>IF(AND('BR3'!$K$2="ACTIVE",'BR3'!P86&gt;0),"Yes",IF(AND('BR2'!$K$2="ACTIVE",'BR2'!P86&gt;0),"Yes",IF(AND('BR1'!$K$2="ACTIVE",'BR1'!P86&gt;0),"Yes",IF(AND('ORIGINAL BUDGET'!$K$2="ACTIVE",'ORIGINAL BUDGET'!P86&gt;0),"Yes",""))))</f>
        <v/>
      </c>
      <c r="AE86" s="493"/>
      <c r="AF86" s="325" t="str">
        <f>IF(AND('BR3'!$K$2="ACTIVE",'BR3'!R86&gt;0),"Yes",IF(AND('BR2'!$K$2="ACTIVE",'BR2'!R86&gt;0),"Yes",IF(AND('BR1'!$K$2="ACTIVE",'BR1'!R86&gt;0),"Yes",IF(AND('ORIGINAL BUDGET'!$K$2="ACTIVE",'ORIGINAL BUDGET'!R86&gt;0),"Yes",""))))</f>
        <v/>
      </c>
      <c r="AG86" s="493"/>
      <c r="AH86" s="493" t="str">
        <f>IF(AND('BR3'!$K$2="ACTIVE",'BR3'!T86&gt;0),"Yes",IF(AND('BR2'!$K$2="ACTIVE",'BR2'!T86&gt;0),"Yes",IF(AND('BR1'!$K$2="ACTIVE",'BR1'!T86&gt;0),"Yes",IF(AND('ORIGINAL BUDGET'!$K$2="ACTIVE",'ORIGINAL BUDGET'!T86&gt;0),"Yes",""))))</f>
        <v/>
      </c>
      <c r="AI86" s="494"/>
      <c r="AJ86" s="218"/>
      <c r="AK86" s="448">
        <f t="shared" si="29"/>
        <v>0</v>
      </c>
      <c r="AL86" s="448">
        <f t="shared" si="30"/>
        <v>0</v>
      </c>
      <c r="AM86" s="448">
        <f t="shared" si="31"/>
        <v>0</v>
      </c>
      <c r="AN86" s="448">
        <f t="shared" si="32"/>
        <v>0</v>
      </c>
      <c r="AO86" s="448">
        <f t="shared" si="33"/>
        <v>0</v>
      </c>
      <c r="AP86" s="448">
        <f t="shared" si="34"/>
        <v>0</v>
      </c>
      <c r="AQ86" s="448">
        <f t="shared" si="35"/>
        <v>0</v>
      </c>
      <c r="AU86" s="220"/>
      <c r="AV86" s="220"/>
      <c r="AW86" s="220"/>
      <c r="AX86" s="220"/>
      <c r="AY86" s="1104"/>
    </row>
    <row r="87" spans="1:53" ht="23.25" hidden="1" customHeight="1">
      <c r="A87" s="124">
        <v>43</v>
      </c>
      <c r="B87" s="273">
        <f>IF($L$2="","",IF($L$2="ORIGINAL",'ORIGINAL BUDGET'!$B87,IF($L$2="BR1",'BR1'!$B87,IF($L$2="BR2",'BR2'!$B87,IF($L$2="BR3",'BR3'!$B87)))))</f>
        <v>0</v>
      </c>
      <c r="C87" s="1028">
        <f>IF($L$2="","",IF($L$2="ORIGINAL",'ORIGINAL BUDGET'!$C87,IF($L$2="BR1",'BR1'!$C87,IF($L$2="BR2",'BR2'!$C87,IF($L$2="BR3",'BR3'!$C87)))))</f>
        <v>0</v>
      </c>
      <c r="D87" s="860" t="str">
        <f t="shared" si="18"/>
        <v/>
      </c>
      <c r="E87" s="404"/>
      <c r="F87" s="589"/>
      <c r="G87" s="845" t="str">
        <f t="shared" si="19"/>
        <v/>
      </c>
      <c r="H87" s="811">
        <f t="shared" si="10"/>
        <v>0</v>
      </c>
      <c r="I87" s="840"/>
      <c r="J87" s="811">
        <f t="shared" si="20"/>
        <v>0</v>
      </c>
      <c r="K87" s="843"/>
      <c r="L87" s="811">
        <f t="shared" si="21"/>
        <v>0</v>
      </c>
      <c r="M87" s="843"/>
      <c r="N87" s="811">
        <f t="shared" si="22"/>
        <v>0</v>
      </c>
      <c r="O87" s="843"/>
      <c r="P87" s="811">
        <f t="shared" si="23"/>
        <v>0</v>
      </c>
      <c r="Q87" s="843"/>
      <c r="R87" s="811">
        <f t="shared" si="24"/>
        <v>0</v>
      </c>
      <c r="S87" s="843"/>
      <c r="T87" s="811">
        <f t="shared" si="25"/>
        <v>0</v>
      </c>
      <c r="U87" s="149"/>
      <c r="V87" s="492" t="str">
        <f>IF(AND('BR3'!$K$2="ACTIVE",'BR3'!H87&gt;0),"Yes",IF(AND('BR2'!$K$2="ACTIVE",'BR2'!H87&gt;0),"Yes",IF(AND('BR1'!$K$2="ACTIVE",'BR1'!H87&gt;0),"Yes",IF(AND('ORIGINAL BUDGET'!$K$2="ACTIVE",'ORIGINAL BUDGET'!H87&gt;0),"Yes",""))))</f>
        <v/>
      </c>
      <c r="W87" s="493"/>
      <c r="X87" s="325" t="str">
        <f>IF(AND('BR3'!$K$2="ACTIVE",'BR3'!J87&gt;0),"Yes",IF(AND('BR2'!$K$2="ACTIVE",'BR2'!J87&gt;0),"Yes",IF(AND('BR1'!$K$2="ACTIVE",'BR1'!J87&gt;0),"Yes",IF(AND('ORIGINAL BUDGET'!$K$2="ACTIVE",'ORIGINAL BUDGET'!J87&gt;0),"Yes",""))))</f>
        <v/>
      </c>
      <c r="Y87" s="493"/>
      <c r="Z87" s="325" t="str">
        <f>IF(AND('BR3'!$K$2="ACTIVE",'BR3'!L87&gt;0),"Yes",IF(AND('BR2'!$K$2="ACTIVE",'BR2'!L87&gt;0),"Yes",IF(AND('BR1'!$K$2="ACTIVE",'BR1'!L87&gt;0),"Yes",IF(AND('ORIGINAL BUDGET'!$K$2="ACTIVE",'ORIGINAL BUDGET'!L87&gt;0),"Yes",""))))</f>
        <v/>
      </c>
      <c r="AA87" s="493"/>
      <c r="AB87" s="325" t="str">
        <f>IF(AND('BR3'!$K$2="ACTIVE",'BR3'!N87&gt;0),"Yes",IF(AND('BR2'!$K$2="ACTIVE",'BR2'!N87&gt;0),"Yes",IF(AND('BR1'!$K$2="ACTIVE",'BR1'!N87&gt;0),"Yes",IF(AND('ORIGINAL BUDGET'!$K$2="ACTIVE",'ORIGINAL BUDGET'!N87&gt;0),"Yes",""))))</f>
        <v/>
      </c>
      <c r="AC87" s="493"/>
      <c r="AD87" s="325" t="str">
        <f>IF(AND('BR3'!$K$2="ACTIVE",'BR3'!P87&gt;0),"Yes",IF(AND('BR2'!$K$2="ACTIVE",'BR2'!P87&gt;0),"Yes",IF(AND('BR1'!$K$2="ACTIVE",'BR1'!P87&gt;0),"Yes",IF(AND('ORIGINAL BUDGET'!$K$2="ACTIVE",'ORIGINAL BUDGET'!P87&gt;0),"Yes",""))))</f>
        <v/>
      </c>
      <c r="AE87" s="493"/>
      <c r="AF87" s="325" t="str">
        <f>IF(AND('BR3'!$K$2="ACTIVE",'BR3'!R87&gt;0),"Yes",IF(AND('BR2'!$K$2="ACTIVE",'BR2'!R87&gt;0),"Yes",IF(AND('BR1'!$K$2="ACTIVE",'BR1'!R87&gt;0),"Yes",IF(AND('ORIGINAL BUDGET'!$K$2="ACTIVE",'ORIGINAL BUDGET'!R87&gt;0),"Yes",""))))</f>
        <v/>
      </c>
      <c r="AG87" s="493"/>
      <c r="AH87" s="493" t="str">
        <f>IF(AND('BR3'!$K$2="ACTIVE",'BR3'!T87&gt;0),"Yes",IF(AND('BR2'!$K$2="ACTIVE",'BR2'!T87&gt;0),"Yes",IF(AND('BR1'!$K$2="ACTIVE",'BR1'!T87&gt;0),"Yes",IF(AND('ORIGINAL BUDGET'!$K$2="ACTIVE",'ORIGINAL BUDGET'!T87&gt;0),"Yes",""))))</f>
        <v/>
      </c>
      <c r="AI87" s="494"/>
      <c r="AJ87" s="218"/>
      <c r="AK87" s="448">
        <f t="shared" si="29"/>
        <v>0</v>
      </c>
      <c r="AL87" s="448">
        <f t="shared" si="30"/>
        <v>0</v>
      </c>
      <c r="AM87" s="448">
        <f t="shared" si="31"/>
        <v>0</v>
      </c>
      <c r="AN87" s="448">
        <f t="shared" si="32"/>
        <v>0</v>
      </c>
      <c r="AO87" s="448">
        <f t="shared" si="33"/>
        <v>0</v>
      </c>
      <c r="AP87" s="448">
        <f t="shared" si="34"/>
        <v>0</v>
      </c>
      <c r="AQ87" s="448">
        <f t="shared" si="35"/>
        <v>0</v>
      </c>
      <c r="AU87" s="220"/>
      <c r="AV87" s="220"/>
      <c r="AW87" s="220"/>
      <c r="AX87" s="220"/>
      <c r="AY87" s="1104"/>
    </row>
    <row r="88" spans="1:53" ht="23.25" hidden="1" customHeight="1">
      <c r="A88" s="124">
        <v>44</v>
      </c>
      <c r="B88" s="273">
        <f>IF($L$2="","",IF($L$2="ORIGINAL",'ORIGINAL BUDGET'!$B88,IF($L$2="BR1",'BR1'!$B88,IF($L$2="BR2",'BR2'!$B88,IF($L$2="BR3",'BR3'!$B88)))))</f>
        <v>0</v>
      </c>
      <c r="C88" s="1028">
        <f>IF($L$2="","",IF($L$2="ORIGINAL",'ORIGINAL BUDGET'!$C88,IF($L$2="BR1",'BR1'!$C88,IF($L$2="BR2",'BR2'!$C88,IF($L$2="BR3",'BR3'!$C88)))))</f>
        <v>0</v>
      </c>
      <c r="D88" s="860" t="str">
        <f t="shared" si="18"/>
        <v/>
      </c>
      <c r="E88" s="404"/>
      <c r="F88" s="589"/>
      <c r="G88" s="845" t="str">
        <f t="shared" si="19"/>
        <v/>
      </c>
      <c r="H88" s="811">
        <f t="shared" si="10"/>
        <v>0</v>
      </c>
      <c r="I88" s="840"/>
      <c r="J88" s="811">
        <f t="shared" si="20"/>
        <v>0</v>
      </c>
      <c r="K88" s="843"/>
      <c r="L88" s="811">
        <f t="shared" si="21"/>
        <v>0</v>
      </c>
      <c r="M88" s="843"/>
      <c r="N88" s="811">
        <f t="shared" si="22"/>
        <v>0</v>
      </c>
      <c r="O88" s="843"/>
      <c r="P88" s="811">
        <f t="shared" si="23"/>
        <v>0</v>
      </c>
      <c r="Q88" s="843"/>
      <c r="R88" s="811">
        <f t="shared" si="24"/>
        <v>0</v>
      </c>
      <c r="S88" s="843"/>
      <c r="T88" s="811">
        <f t="shared" si="25"/>
        <v>0</v>
      </c>
      <c r="U88" s="149"/>
      <c r="V88" s="492" t="str">
        <f>IF(AND('BR3'!$K$2="ACTIVE",'BR3'!H88&gt;0),"Yes",IF(AND('BR2'!$K$2="ACTIVE",'BR2'!H88&gt;0),"Yes",IF(AND('BR1'!$K$2="ACTIVE",'BR1'!H88&gt;0),"Yes",IF(AND('ORIGINAL BUDGET'!$K$2="ACTIVE",'ORIGINAL BUDGET'!H88&gt;0),"Yes",""))))</f>
        <v/>
      </c>
      <c r="W88" s="493"/>
      <c r="X88" s="325" t="str">
        <f>IF(AND('BR3'!$K$2="ACTIVE",'BR3'!J88&gt;0),"Yes",IF(AND('BR2'!$K$2="ACTIVE",'BR2'!J88&gt;0),"Yes",IF(AND('BR1'!$K$2="ACTIVE",'BR1'!J88&gt;0),"Yes",IF(AND('ORIGINAL BUDGET'!$K$2="ACTIVE",'ORIGINAL BUDGET'!J88&gt;0),"Yes",""))))</f>
        <v/>
      </c>
      <c r="Y88" s="493"/>
      <c r="Z88" s="325" t="str">
        <f>IF(AND('BR3'!$K$2="ACTIVE",'BR3'!L88&gt;0),"Yes",IF(AND('BR2'!$K$2="ACTIVE",'BR2'!L88&gt;0),"Yes",IF(AND('BR1'!$K$2="ACTIVE",'BR1'!L88&gt;0),"Yes",IF(AND('ORIGINAL BUDGET'!$K$2="ACTIVE",'ORIGINAL BUDGET'!L88&gt;0),"Yes",""))))</f>
        <v/>
      </c>
      <c r="AA88" s="493"/>
      <c r="AB88" s="325" t="str">
        <f>IF(AND('BR3'!$K$2="ACTIVE",'BR3'!N88&gt;0),"Yes",IF(AND('BR2'!$K$2="ACTIVE",'BR2'!N88&gt;0),"Yes",IF(AND('BR1'!$K$2="ACTIVE",'BR1'!N88&gt;0),"Yes",IF(AND('ORIGINAL BUDGET'!$K$2="ACTIVE",'ORIGINAL BUDGET'!N88&gt;0),"Yes",""))))</f>
        <v/>
      </c>
      <c r="AC88" s="493"/>
      <c r="AD88" s="325" t="str">
        <f>IF(AND('BR3'!$K$2="ACTIVE",'BR3'!P88&gt;0),"Yes",IF(AND('BR2'!$K$2="ACTIVE",'BR2'!P88&gt;0),"Yes",IF(AND('BR1'!$K$2="ACTIVE",'BR1'!P88&gt;0),"Yes",IF(AND('ORIGINAL BUDGET'!$K$2="ACTIVE",'ORIGINAL BUDGET'!P88&gt;0),"Yes",""))))</f>
        <v/>
      </c>
      <c r="AE88" s="493"/>
      <c r="AF88" s="325" t="str">
        <f>IF(AND('BR3'!$K$2="ACTIVE",'BR3'!R88&gt;0),"Yes",IF(AND('BR2'!$K$2="ACTIVE",'BR2'!R88&gt;0),"Yes",IF(AND('BR1'!$K$2="ACTIVE",'BR1'!R88&gt;0),"Yes",IF(AND('ORIGINAL BUDGET'!$K$2="ACTIVE",'ORIGINAL BUDGET'!R88&gt;0),"Yes",""))))</f>
        <v/>
      </c>
      <c r="AG88" s="493"/>
      <c r="AH88" s="493" t="str">
        <f>IF(AND('BR3'!$K$2="ACTIVE",'BR3'!T88&gt;0),"Yes",IF(AND('BR2'!$K$2="ACTIVE",'BR2'!T88&gt;0),"Yes",IF(AND('BR1'!$K$2="ACTIVE",'BR1'!T88&gt;0),"Yes",IF(AND('ORIGINAL BUDGET'!$K$2="ACTIVE",'ORIGINAL BUDGET'!T88&gt;0),"Yes",""))))</f>
        <v/>
      </c>
      <c r="AI88" s="494"/>
      <c r="AJ88" s="218"/>
      <c r="AK88" s="448">
        <f t="shared" si="29"/>
        <v>0</v>
      </c>
      <c r="AL88" s="448">
        <f t="shared" si="30"/>
        <v>0</v>
      </c>
      <c r="AM88" s="448">
        <f t="shared" si="31"/>
        <v>0</v>
      </c>
      <c r="AN88" s="448">
        <f t="shared" si="32"/>
        <v>0</v>
      </c>
      <c r="AO88" s="448">
        <f t="shared" si="33"/>
        <v>0</v>
      </c>
      <c r="AP88" s="448">
        <f t="shared" si="34"/>
        <v>0</v>
      </c>
      <c r="AQ88" s="448">
        <f t="shared" si="35"/>
        <v>0</v>
      </c>
      <c r="AU88" s="220"/>
      <c r="AV88" s="220"/>
      <c r="AW88" s="220"/>
      <c r="AX88" s="220"/>
      <c r="AY88" s="1104"/>
    </row>
    <row r="89" spans="1:53" ht="23.25" hidden="1" customHeight="1">
      <c r="A89" s="124">
        <v>45</v>
      </c>
      <c r="B89" s="273">
        <f>IF($L$2="","",IF($L$2="ORIGINAL",'ORIGINAL BUDGET'!$B89,IF($L$2="BR1",'BR1'!$B89,IF($L$2="BR2",'BR2'!$B89,IF($L$2="BR3",'BR3'!$B89)))))</f>
        <v>0</v>
      </c>
      <c r="C89" s="1028">
        <f>IF($L$2="","",IF($L$2="ORIGINAL",'ORIGINAL BUDGET'!$C89,IF($L$2="BR1",'BR1'!$C89,IF($L$2="BR2",'BR2'!$C89,IF($L$2="BR3",'BR3'!$C89)))))</f>
        <v>0</v>
      </c>
      <c r="D89" s="860" t="str">
        <f t="shared" si="18"/>
        <v/>
      </c>
      <c r="E89" s="404"/>
      <c r="F89" s="589"/>
      <c r="G89" s="845" t="str">
        <f t="shared" si="19"/>
        <v/>
      </c>
      <c r="H89" s="811">
        <f t="shared" si="10"/>
        <v>0</v>
      </c>
      <c r="I89" s="840"/>
      <c r="J89" s="811">
        <f t="shared" si="20"/>
        <v>0</v>
      </c>
      <c r="K89" s="843"/>
      <c r="L89" s="811">
        <f t="shared" si="21"/>
        <v>0</v>
      </c>
      <c r="M89" s="843"/>
      <c r="N89" s="811">
        <f t="shared" si="22"/>
        <v>0</v>
      </c>
      <c r="O89" s="843"/>
      <c r="P89" s="811">
        <f t="shared" si="23"/>
        <v>0</v>
      </c>
      <c r="Q89" s="843"/>
      <c r="R89" s="811">
        <f t="shared" si="24"/>
        <v>0</v>
      </c>
      <c r="S89" s="843"/>
      <c r="T89" s="811">
        <f t="shared" si="25"/>
        <v>0</v>
      </c>
      <c r="U89" s="149"/>
      <c r="V89" s="492" t="str">
        <f>IF(AND('BR3'!$K$2="ACTIVE",'BR3'!H89&gt;0),"Yes",IF(AND('BR2'!$K$2="ACTIVE",'BR2'!H89&gt;0),"Yes",IF(AND('BR1'!$K$2="ACTIVE",'BR1'!H89&gt;0),"Yes",IF(AND('ORIGINAL BUDGET'!$K$2="ACTIVE",'ORIGINAL BUDGET'!H89&gt;0),"Yes",""))))</f>
        <v/>
      </c>
      <c r="W89" s="493"/>
      <c r="X89" s="325" t="str">
        <f>IF(AND('BR3'!$K$2="ACTIVE",'BR3'!J89&gt;0),"Yes",IF(AND('BR2'!$K$2="ACTIVE",'BR2'!J89&gt;0),"Yes",IF(AND('BR1'!$K$2="ACTIVE",'BR1'!J89&gt;0),"Yes",IF(AND('ORIGINAL BUDGET'!$K$2="ACTIVE",'ORIGINAL BUDGET'!J89&gt;0),"Yes",""))))</f>
        <v/>
      </c>
      <c r="Y89" s="493"/>
      <c r="Z89" s="325" t="str">
        <f>IF(AND('BR3'!$K$2="ACTIVE",'BR3'!L89&gt;0),"Yes",IF(AND('BR2'!$K$2="ACTIVE",'BR2'!L89&gt;0),"Yes",IF(AND('BR1'!$K$2="ACTIVE",'BR1'!L89&gt;0),"Yes",IF(AND('ORIGINAL BUDGET'!$K$2="ACTIVE",'ORIGINAL BUDGET'!L89&gt;0),"Yes",""))))</f>
        <v/>
      </c>
      <c r="AA89" s="493"/>
      <c r="AB89" s="325" t="str">
        <f>IF(AND('BR3'!$K$2="ACTIVE",'BR3'!N89&gt;0),"Yes",IF(AND('BR2'!$K$2="ACTIVE",'BR2'!N89&gt;0),"Yes",IF(AND('BR1'!$K$2="ACTIVE",'BR1'!N89&gt;0),"Yes",IF(AND('ORIGINAL BUDGET'!$K$2="ACTIVE",'ORIGINAL BUDGET'!N89&gt;0),"Yes",""))))</f>
        <v/>
      </c>
      <c r="AC89" s="493"/>
      <c r="AD89" s="325" t="str">
        <f>IF(AND('BR3'!$K$2="ACTIVE",'BR3'!P89&gt;0),"Yes",IF(AND('BR2'!$K$2="ACTIVE",'BR2'!P89&gt;0),"Yes",IF(AND('BR1'!$K$2="ACTIVE",'BR1'!P89&gt;0),"Yes",IF(AND('ORIGINAL BUDGET'!$K$2="ACTIVE",'ORIGINAL BUDGET'!P89&gt;0),"Yes",""))))</f>
        <v/>
      </c>
      <c r="AE89" s="493"/>
      <c r="AF89" s="325" t="str">
        <f>IF(AND('BR3'!$K$2="ACTIVE",'BR3'!R89&gt;0),"Yes",IF(AND('BR2'!$K$2="ACTIVE",'BR2'!R89&gt;0),"Yes",IF(AND('BR1'!$K$2="ACTIVE",'BR1'!R89&gt;0),"Yes",IF(AND('ORIGINAL BUDGET'!$K$2="ACTIVE",'ORIGINAL BUDGET'!R89&gt;0),"Yes",""))))</f>
        <v/>
      </c>
      <c r="AG89" s="493"/>
      <c r="AH89" s="493" t="str">
        <f>IF(AND('BR3'!$K$2="ACTIVE",'BR3'!T89&gt;0),"Yes",IF(AND('BR2'!$K$2="ACTIVE",'BR2'!T89&gt;0),"Yes",IF(AND('BR1'!$K$2="ACTIVE",'BR1'!T89&gt;0),"Yes",IF(AND('ORIGINAL BUDGET'!$K$2="ACTIVE",'ORIGINAL BUDGET'!T89&gt;0),"Yes",""))))</f>
        <v/>
      </c>
      <c r="AI89" s="494"/>
      <c r="AJ89" s="218"/>
      <c r="AK89" s="448">
        <f t="shared" si="29"/>
        <v>0</v>
      </c>
      <c r="AL89" s="448">
        <f t="shared" si="30"/>
        <v>0</v>
      </c>
      <c r="AM89" s="448">
        <f t="shared" si="31"/>
        <v>0</v>
      </c>
      <c r="AN89" s="448">
        <f t="shared" si="32"/>
        <v>0</v>
      </c>
      <c r="AO89" s="448">
        <f t="shared" si="33"/>
        <v>0</v>
      </c>
      <c r="AP89" s="448">
        <f t="shared" si="34"/>
        <v>0</v>
      </c>
      <c r="AQ89" s="448">
        <f t="shared" si="35"/>
        <v>0</v>
      </c>
      <c r="AU89" s="219"/>
      <c r="AV89" s="219"/>
      <c r="AW89" s="219"/>
      <c r="AX89" s="219"/>
      <c r="AY89" s="1104"/>
    </row>
    <row r="90" spans="1:53" ht="23.25" hidden="1" customHeight="1">
      <c r="A90" s="124">
        <v>46</v>
      </c>
      <c r="B90" s="273">
        <f>IF($L$2="","",IF($L$2="ORIGINAL",'ORIGINAL BUDGET'!$B90,IF($L$2="BR1",'BR1'!$B90,IF($L$2="BR2",'BR2'!$B90,IF($L$2="BR3",'BR3'!$B90)))))</f>
        <v>0</v>
      </c>
      <c r="C90" s="1028">
        <f>IF($L$2="","",IF($L$2="ORIGINAL",'ORIGINAL BUDGET'!$C90,IF($L$2="BR1",'BR1'!$C90,IF($L$2="BR2",'BR2'!$C90,IF($L$2="BR3",'BR3'!$C90)))))</f>
        <v>0</v>
      </c>
      <c r="D90" s="860" t="str">
        <f t="shared" si="18"/>
        <v/>
      </c>
      <c r="E90" s="404"/>
      <c r="F90" s="589"/>
      <c r="G90" s="845" t="str">
        <f t="shared" si="19"/>
        <v/>
      </c>
      <c r="H90" s="811">
        <f t="shared" si="10"/>
        <v>0</v>
      </c>
      <c r="I90" s="840"/>
      <c r="J90" s="811">
        <f t="shared" si="20"/>
        <v>0</v>
      </c>
      <c r="K90" s="843"/>
      <c r="L90" s="811">
        <f t="shared" si="21"/>
        <v>0</v>
      </c>
      <c r="M90" s="843"/>
      <c r="N90" s="811">
        <f t="shared" si="22"/>
        <v>0</v>
      </c>
      <c r="O90" s="843"/>
      <c r="P90" s="811">
        <f t="shared" si="23"/>
        <v>0</v>
      </c>
      <c r="Q90" s="843"/>
      <c r="R90" s="811">
        <f t="shared" si="24"/>
        <v>0</v>
      </c>
      <c r="S90" s="843"/>
      <c r="T90" s="811">
        <f t="shared" si="25"/>
        <v>0</v>
      </c>
      <c r="U90" s="149"/>
      <c r="V90" s="492" t="str">
        <f>IF(AND('BR3'!$K$2="ACTIVE",'BR3'!H90&gt;0),"Yes",IF(AND('BR2'!$K$2="ACTIVE",'BR2'!H90&gt;0),"Yes",IF(AND('BR1'!$K$2="ACTIVE",'BR1'!H90&gt;0),"Yes",IF(AND('ORIGINAL BUDGET'!$K$2="ACTIVE",'ORIGINAL BUDGET'!H90&gt;0),"Yes",""))))</f>
        <v/>
      </c>
      <c r="W90" s="493"/>
      <c r="X90" s="325" t="str">
        <f>IF(AND('BR3'!$K$2="ACTIVE",'BR3'!J90&gt;0),"Yes",IF(AND('BR2'!$K$2="ACTIVE",'BR2'!J90&gt;0),"Yes",IF(AND('BR1'!$K$2="ACTIVE",'BR1'!J90&gt;0),"Yes",IF(AND('ORIGINAL BUDGET'!$K$2="ACTIVE",'ORIGINAL BUDGET'!J90&gt;0),"Yes",""))))</f>
        <v/>
      </c>
      <c r="Y90" s="493"/>
      <c r="Z90" s="325" t="str">
        <f>IF(AND('BR3'!$K$2="ACTIVE",'BR3'!L90&gt;0),"Yes",IF(AND('BR2'!$K$2="ACTIVE",'BR2'!L90&gt;0),"Yes",IF(AND('BR1'!$K$2="ACTIVE",'BR1'!L90&gt;0),"Yes",IF(AND('ORIGINAL BUDGET'!$K$2="ACTIVE",'ORIGINAL BUDGET'!L90&gt;0),"Yes",""))))</f>
        <v/>
      </c>
      <c r="AA90" s="493"/>
      <c r="AB90" s="325" t="str">
        <f>IF(AND('BR3'!$K$2="ACTIVE",'BR3'!N90&gt;0),"Yes",IF(AND('BR2'!$K$2="ACTIVE",'BR2'!N90&gt;0),"Yes",IF(AND('BR1'!$K$2="ACTIVE",'BR1'!N90&gt;0),"Yes",IF(AND('ORIGINAL BUDGET'!$K$2="ACTIVE",'ORIGINAL BUDGET'!N90&gt;0),"Yes",""))))</f>
        <v/>
      </c>
      <c r="AC90" s="493"/>
      <c r="AD90" s="325" t="str">
        <f>IF(AND('BR3'!$K$2="ACTIVE",'BR3'!P90&gt;0),"Yes",IF(AND('BR2'!$K$2="ACTIVE",'BR2'!P90&gt;0),"Yes",IF(AND('BR1'!$K$2="ACTIVE",'BR1'!P90&gt;0),"Yes",IF(AND('ORIGINAL BUDGET'!$K$2="ACTIVE",'ORIGINAL BUDGET'!P90&gt;0),"Yes",""))))</f>
        <v/>
      </c>
      <c r="AE90" s="493"/>
      <c r="AF90" s="325" t="str">
        <f>IF(AND('BR3'!$K$2="ACTIVE",'BR3'!R90&gt;0),"Yes",IF(AND('BR2'!$K$2="ACTIVE",'BR2'!R90&gt;0),"Yes",IF(AND('BR1'!$K$2="ACTIVE",'BR1'!R90&gt;0),"Yes",IF(AND('ORIGINAL BUDGET'!$K$2="ACTIVE",'ORIGINAL BUDGET'!R90&gt;0),"Yes",""))))</f>
        <v/>
      </c>
      <c r="AG90" s="493"/>
      <c r="AH90" s="493" t="str">
        <f>IF(AND('BR3'!$K$2="ACTIVE",'BR3'!T90&gt;0),"Yes",IF(AND('BR2'!$K$2="ACTIVE",'BR2'!T90&gt;0),"Yes",IF(AND('BR1'!$K$2="ACTIVE",'BR1'!T90&gt;0),"Yes",IF(AND('ORIGINAL BUDGET'!$K$2="ACTIVE",'ORIGINAL BUDGET'!T90&gt;0),"Yes",""))))</f>
        <v/>
      </c>
      <c r="AI90" s="494"/>
      <c r="AJ90" s="218"/>
      <c r="AK90" s="448">
        <f t="shared" si="29"/>
        <v>0</v>
      </c>
      <c r="AL90" s="448">
        <f t="shared" si="30"/>
        <v>0</v>
      </c>
      <c r="AM90" s="448">
        <f t="shared" si="31"/>
        <v>0</v>
      </c>
      <c r="AN90" s="448">
        <f t="shared" si="32"/>
        <v>0</v>
      </c>
      <c r="AO90" s="448">
        <f t="shared" si="33"/>
        <v>0</v>
      </c>
      <c r="AP90" s="448">
        <f t="shared" si="34"/>
        <v>0</v>
      </c>
      <c r="AQ90" s="448">
        <f t="shared" si="35"/>
        <v>0</v>
      </c>
      <c r="AU90" s="220"/>
      <c r="AV90" s="220"/>
      <c r="AW90" s="220"/>
      <c r="AX90" s="220"/>
      <c r="AY90" s="1104"/>
    </row>
    <row r="91" spans="1:53" ht="23.25" hidden="1" customHeight="1">
      <c r="A91" s="124">
        <v>47</v>
      </c>
      <c r="B91" s="273">
        <f>IF($L$2="","",IF($L$2="ORIGINAL",'ORIGINAL BUDGET'!$B91,IF($L$2="BR1",'BR1'!$B91,IF($L$2="BR2",'BR2'!$B91,IF($L$2="BR3",'BR3'!$B91)))))</f>
        <v>0</v>
      </c>
      <c r="C91" s="1028">
        <f>IF($L$2="","",IF($L$2="ORIGINAL",'ORIGINAL BUDGET'!$C91,IF($L$2="BR1",'BR1'!$C91,IF($L$2="BR2",'BR2'!$C91,IF($L$2="BR3",'BR3'!$C91)))))</f>
        <v>0</v>
      </c>
      <c r="D91" s="860" t="str">
        <f t="shared" si="18"/>
        <v/>
      </c>
      <c r="E91" s="404"/>
      <c r="F91" s="589"/>
      <c r="G91" s="845" t="str">
        <f t="shared" si="19"/>
        <v/>
      </c>
      <c r="H91" s="811">
        <f t="shared" si="10"/>
        <v>0</v>
      </c>
      <c r="I91" s="840"/>
      <c r="J91" s="811">
        <f t="shared" si="20"/>
        <v>0</v>
      </c>
      <c r="K91" s="843"/>
      <c r="L91" s="811">
        <f t="shared" si="21"/>
        <v>0</v>
      </c>
      <c r="M91" s="843"/>
      <c r="N91" s="811">
        <f t="shared" si="22"/>
        <v>0</v>
      </c>
      <c r="O91" s="843"/>
      <c r="P91" s="811">
        <f t="shared" si="23"/>
        <v>0</v>
      </c>
      <c r="Q91" s="843"/>
      <c r="R91" s="811">
        <f t="shared" si="24"/>
        <v>0</v>
      </c>
      <c r="S91" s="843"/>
      <c r="T91" s="811">
        <f t="shared" si="25"/>
        <v>0</v>
      </c>
      <c r="U91" s="149"/>
      <c r="V91" s="492" t="str">
        <f>IF(AND('BR3'!$K$2="ACTIVE",'BR3'!H91&gt;0),"Yes",IF(AND('BR2'!$K$2="ACTIVE",'BR2'!H91&gt;0),"Yes",IF(AND('BR1'!$K$2="ACTIVE",'BR1'!H91&gt;0),"Yes",IF(AND('ORIGINAL BUDGET'!$K$2="ACTIVE",'ORIGINAL BUDGET'!H91&gt;0),"Yes",""))))</f>
        <v/>
      </c>
      <c r="W91" s="493"/>
      <c r="X91" s="325" t="str">
        <f>IF(AND('BR3'!$K$2="ACTIVE",'BR3'!J91&gt;0),"Yes",IF(AND('BR2'!$K$2="ACTIVE",'BR2'!J91&gt;0),"Yes",IF(AND('BR1'!$K$2="ACTIVE",'BR1'!J91&gt;0),"Yes",IF(AND('ORIGINAL BUDGET'!$K$2="ACTIVE",'ORIGINAL BUDGET'!J91&gt;0),"Yes",""))))</f>
        <v/>
      </c>
      <c r="Y91" s="493"/>
      <c r="Z91" s="325" t="str">
        <f>IF(AND('BR3'!$K$2="ACTIVE",'BR3'!L91&gt;0),"Yes",IF(AND('BR2'!$K$2="ACTIVE",'BR2'!L91&gt;0),"Yes",IF(AND('BR1'!$K$2="ACTIVE",'BR1'!L91&gt;0),"Yes",IF(AND('ORIGINAL BUDGET'!$K$2="ACTIVE",'ORIGINAL BUDGET'!L91&gt;0),"Yes",""))))</f>
        <v/>
      </c>
      <c r="AA91" s="493"/>
      <c r="AB91" s="325" t="str">
        <f>IF(AND('BR3'!$K$2="ACTIVE",'BR3'!N91&gt;0),"Yes",IF(AND('BR2'!$K$2="ACTIVE",'BR2'!N91&gt;0),"Yes",IF(AND('BR1'!$K$2="ACTIVE",'BR1'!N91&gt;0),"Yes",IF(AND('ORIGINAL BUDGET'!$K$2="ACTIVE",'ORIGINAL BUDGET'!N91&gt;0),"Yes",""))))</f>
        <v/>
      </c>
      <c r="AC91" s="493"/>
      <c r="AD91" s="325" t="str">
        <f>IF(AND('BR3'!$K$2="ACTIVE",'BR3'!P91&gt;0),"Yes",IF(AND('BR2'!$K$2="ACTIVE",'BR2'!P91&gt;0),"Yes",IF(AND('BR1'!$K$2="ACTIVE",'BR1'!P91&gt;0),"Yes",IF(AND('ORIGINAL BUDGET'!$K$2="ACTIVE",'ORIGINAL BUDGET'!P91&gt;0),"Yes",""))))</f>
        <v/>
      </c>
      <c r="AE91" s="493"/>
      <c r="AF91" s="325" t="str">
        <f>IF(AND('BR3'!$K$2="ACTIVE",'BR3'!R91&gt;0),"Yes",IF(AND('BR2'!$K$2="ACTIVE",'BR2'!R91&gt;0),"Yes",IF(AND('BR1'!$K$2="ACTIVE",'BR1'!R91&gt;0),"Yes",IF(AND('ORIGINAL BUDGET'!$K$2="ACTIVE",'ORIGINAL BUDGET'!R91&gt;0),"Yes",""))))</f>
        <v/>
      </c>
      <c r="AG91" s="493"/>
      <c r="AH91" s="493" t="str">
        <f>IF(AND('BR3'!$K$2="ACTIVE",'BR3'!T91&gt;0),"Yes",IF(AND('BR2'!$K$2="ACTIVE",'BR2'!T91&gt;0),"Yes",IF(AND('BR1'!$K$2="ACTIVE",'BR1'!T91&gt;0),"Yes",IF(AND('ORIGINAL BUDGET'!$K$2="ACTIVE",'ORIGINAL BUDGET'!T91&gt;0),"Yes",""))))</f>
        <v/>
      </c>
      <c r="AI91" s="494"/>
      <c r="AJ91" s="218"/>
      <c r="AK91" s="448">
        <f t="shared" si="29"/>
        <v>0</v>
      </c>
      <c r="AL91" s="448">
        <f t="shared" si="30"/>
        <v>0</v>
      </c>
      <c r="AM91" s="448">
        <f t="shared" si="31"/>
        <v>0</v>
      </c>
      <c r="AN91" s="448">
        <f t="shared" si="32"/>
        <v>0</v>
      </c>
      <c r="AO91" s="448">
        <f t="shared" si="33"/>
        <v>0</v>
      </c>
      <c r="AP91" s="448">
        <f t="shared" si="34"/>
        <v>0</v>
      </c>
      <c r="AQ91" s="448">
        <f t="shared" si="35"/>
        <v>0</v>
      </c>
      <c r="AU91" s="220"/>
      <c r="AV91" s="220"/>
      <c r="AW91" s="220"/>
      <c r="AX91" s="220"/>
      <c r="AY91" s="1104"/>
    </row>
    <row r="92" spans="1:53" ht="23.25" hidden="1" customHeight="1">
      <c r="A92" s="124">
        <v>48</v>
      </c>
      <c r="B92" s="273">
        <f>IF($L$2="","",IF($L$2="ORIGINAL",'ORIGINAL BUDGET'!$B92,IF($L$2="BR1",'BR1'!$B92,IF($L$2="BR2",'BR2'!$B92,IF($L$2="BR3",'BR3'!$B92)))))</f>
        <v>0</v>
      </c>
      <c r="C92" s="1028">
        <f>IF($L$2="","",IF($L$2="ORIGINAL",'ORIGINAL BUDGET'!$C92,IF($L$2="BR1",'BR1'!$C92,IF($L$2="BR2",'BR2'!$C92,IF($L$2="BR3",'BR3'!$C92)))))</f>
        <v>0</v>
      </c>
      <c r="D92" s="860" t="str">
        <f t="shared" si="18"/>
        <v/>
      </c>
      <c r="E92" s="404"/>
      <c r="F92" s="589"/>
      <c r="G92" s="845" t="str">
        <f t="shared" si="19"/>
        <v/>
      </c>
      <c r="H92" s="811">
        <f t="shared" si="10"/>
        <v>0</v>
      </c>
      <c r="I92" s="840"/>
      <c r="J92" s="811">
        <f t="shared" si="20"/>
        <v>0</v>
      </c>
      <c r="K92" s="843"/>
      <c r="L92" s="811">
        <f t="shared" si="21"/>
        <v>0</v>
      </c>
      <c r="M92" s="843"/>
      <c r="N92" s="811">
        <f t="shared" si="22"/>
        <v>0</v>
      </c>
      <c r="O92" s="843"/>
      <c r="P92" s="811">
        <f t="shared" si="23"/>
        <v>0</v>
      </c>
      <c r="Q92" s="843"/>
      <c r="R92" s="811">
        <f t="shared" si="24"/>
        <v>0</v>
      </c>
      <c r="S92" s="843"/>
      <c r="T92" s="811">
        <f t="shared" si="25"/>
        <v>0</v>
      </c>
      <c r="U92" s="149"/>
      <c r="V92" s="492" t="str">
        <f>IF(AND('BR3'!$K$2="ACTIVE",'BR3'!H92&gt;0),"Yes",IF(AND('BR2'!$K$2="ACTIVE",'BR2'!H92&gt;0),"Yes",IF(AND('BR1'!$K$2="ACTIVE",'BR1'!H92&gt;0),"Yes",IF(AND('ORIGINAL BUDGET'!$K$2="ACTIVE",'ORIGINAL BUDGET'!H92&gt;0),"Yes",""))))</f>
        <v/>
      </c>
      <c r="W92" s="493"/>
      <c r="X92" s="325" t="str">
        <f>IF(AND('BR3'!$K$2="ACTIVE",'BR3'!J92&gt;0),"Yes",IF(AND('BR2'!$K$2="ACTIVE",'BR2'!J92&gt;0),"Yes",IF(AND('BR1'!$K$2="ACTIVE",'BR1'!J92&gt;0),"Yes",IF(AND('ORIGINAL BUDGET'!$K$2="ACTIVE",'ORIGINAL BUDGET'!J92&gt;0),"Yes",""))))</f>
        <v/>
      </c>
      <c r="Y92" s="493"/>
      <c r="Z92" s="325" t="str">
        <f>IF(AND('BR3'!$K$2="ACTIVE",'BR3'!L92&gt;0),"Yes",IF(AND('BR2'!$K$2="ACTIVE",'BR2'!L92&gt;0),"Yes",IF(AND('BR1'!$K$2="ACTIVE",'BR1'!L92&gt;0),"Yes",IF(AND('ORIGINAL BUDGET'!$K$2="ACTIVE",'ORIGINAL BUDGET'!L92&gt;0),"Yes",""))))</f>
        <v/>
      </c>
      <c r="AA92" s="493"/>
      <c r="AB92" s="325" t="str">
        <f>IF(AND('BR3'!$K$2="ACTIVE",'BR3'!N92&gt;0),"Yes",IF(AND('BR2'!$K$2="ACTIVE",'BR2'!N92&gt;0),"Yes",IF(AND('BR1'!$K$2="ACTIVE",'BR1'!N92&gt;0),"Yes",IF(AND('ORIGINAL BUDGET'!$K$2="ACTIVE",'ORIGINAL BUDGET'!N92&gt;0),"Yes",""))))</f>
        <v/>
      </c>
      <c r="AC92" s="493"/>
      <c r="AD92" s="325" t="str">
        <f>IF(AND('BR3'!$K$2="ACTIVE",'BR3'!P92&gt;0),"Yes",IF(AND('BR2'!$K$2="ACTIVE",'BR2'!P92&gt;0),"Yes",IF(AND('BR1'!$K$2="ACTIVE",'BR1'!P92&gt;0),"Yes",IF(AND('ORIGINAL BUDGET'!$K$2="ACTIVE",'ORIGINAL BUDGET'!P92&gt;0),"Yes",""))))</f>
        <v/>
      </c>
      <c r="AE92" s="493"/>
      <c r="AF92" s="325" t="str">
        <f>IF(AND('BR3'!$K$2="ACTIVE",'BR3'!R92&gt;0),"Yes",IF(AND('BR2'!$K$2="ACTIVE",'BR2'!R92&gt;0),"Yes",IF(AND('BR1'!$K$2="ACTIVE",'BR1'!R92&gt;0),"Yes",IF(AND('ORIGINAL BUDGET'!$K$2="ACTIVE",'ORIGINAL BUDGET'!R92&gt;0),"Yes",""))))</f>
        <v/>
      </c>
      <c r="AG92" s="493"/>
      <c r="AH92" s="493" t="str">
        <f>IF(AND('BR3'!$K$2="ACTIVE",'BR3'!T92&gt;0),"Yes",IF(AND('BR2'!$K$2="ACTIVE",'BR2'!T92&gt;0),"Yes",IF(AND('BR1'!$K$2="ACTIVE",'BR1'!T92&gt;0),"Yes",IF(AND('ORIGINAL BUDGET'!$K$2="ACTIVE",'ORIGINAL BUDGET'!T92&gt;0),"Yes",""))))</f>
        <v/>
      </c>
      <c r="AI92" s="494"/>
      <c r="AJ92" s="218"/>
      <c r="AK92" s="448">
        <f t="shared" si="29"/>
        <v>0</v>
      </c>
      <c r="AL92" s="448">
        <f t="shared" si="30"/>
        <v>0</v>
      </c>
      <c r="AM92" s="448">
        <f t="shared" si="31"/>
        <v>0</v>
      </c>
      <c r="AN92" s="448">
        <f t="shared" si="32"/>
        <v>0</v>
      </c>
      <c r="AO92" s="448">
        <f t="shared" si="33"/>
        <v>0</v>
      </c>
      <c r="AP92" s="448">
        <f t="shared" si="34"/>
        <v>0</v>
      </c>
      <c r="AQ92" s="448">
        <f t="shared" si="35"/>
        <v>0</v>
      </c>
      <c r="AU92" s="220"/>
      <c r="AV92" s="220"/>
      <c r="AW92" s="220"/>
      <c r="AX92" s="220"/>
      <c r="AY92" s="1104"/>
    </row>
    <row r="93" spans="1:53" ht="23.25" hidden="1" customHeight="1">
      <c r="A93" s="124">
        <v>49</v>
      </c>
      <c r="B93" s="273">
        <f>IF($L$2="","",IF($L$2="ORIGINAL",'ORIGINAL BUDGET'!$B93,IF($L$2="BR1",'BR1'!$B93,IF($L$2="BR2",'BR2'!$B93,IF($L$2="BR3",'BR3'!$B93)))))</f>
        <v>0</v>
      </c>
      <c r="C93" s="1028">
        <f>IF($L$2="","",IF($L$2="ORIGINAL",'ORIGINAL BUDGET'!$C93,IF($L$2="BR1",'BR1'!$C93,IF($L$2="BR2",'BR2'!$C93,IF($L$2="BR3",'BR3'!$C93)))))</f>
        <v>0</v>
      </c>
      <c r="D93" s="860" t="str">
        <f t="shared" si="18"/>
        <v/>
      </c>
      <c r="E93" s="404"/>
      <c r="F93" s="589"/>
      <c r="G93" s="845" t="str">
        <f t="shared" si="19"/>
        <v/>
      </c>
      <c r="H93" s="811">
        <f t="shared" si="10"/>
        <v>0</v>
      </c>
      <c r="I93" s="840"/>
      <c r="J93" s="811">
        <f t="shared" si="20"/>
        <v>0</v>
      </c>
      <c r="K93" s="843"/>
      <c r="L93" s="811">
        <f t="shared" si="21"/>
        <v>0</v>
      </c>
      <c r="M93" s="843"/>
      <c r="N93" s="811">
        <f t="shared" si="22"/>
        <v>0</v>
      </c>
      <c r="O93" s="843"/>
      <c r="P93" s="811">
        <f t="shared" si="23"/>
        <v>0</v>
      </c>
      <c r="Q93" s="843"/>
      <c r="R93" s="811">
        <f t="shared" si="24"/>
        <v>0</v>
      </c>
      <c r="S93" s="843"/>
      <c r="T93" s="811">
        <f t="shared" si="25"/>
        <v>0</v>
      </c>
      <c r="U93" s="149"/>
      <c r="V93" s="492" t="str">
        <f>IF(AND('BR3'!$K$2="ACTIVE",'BR3'!H93&gt;0),"Yes",IF(AND('BR2'!$K$2="ACTIVE",'BR2'!H93&gt;0),"Yes",IF(AND('BR1'!$K$2="ACTIVE",'BR1'!H93&gt;0),"Yes",IF(AND('ORIGINAL BUDGET'!$K$2="ACTIVE",'ORIGINAL BUDGET'!H93&gt;0),"Yes",""))))</f>
        <v/>
      </c>
      <c r="W93" s="493"/>
      <c r="X93" s="325" t="str">
        <f>IF(AND('BR3'!$K$2="ACTIVE",'BR3'!J93&gt;0),"Yes",IF(AND('BR2'!$K$2="ACTIVE",'BR2'!J93&gt;0),"Yes",IF(AND('BR1'!$K$2="ACTIVE",'BR1'!J93&gt;0),"Yes",IF(AND('ORIGINAL BUDGET'!$K$2="ACTIVE",'ORIGINAL BUDGET'!J93&gt;0),"Yes",""))))</f>
        <v/>
      </c>
      <c r="Y93" s="493"/>
      <c r="Z93" s="325" t="str">
        <f>IF(AND('BR3'!$K$2="ACTIVE",'BR3'!L93&gt;0),"Yes",IF(AND('BR2'!$K$2="ACTIVE",'BR2'!L93&gt;0),"Yes",IF(AND('BR1'!$K$2="ACTIVE",'BR1'!L93&gt;0),"Yes",IF(AND('ORIGINAL BUDGET'!$K$2="ACTIVE",'ORIGINAL BUDGET'!L93&gt;0),"Yes",""))))</f>
        <v/>
      </c>
      <c r="AA93" s="493"/>
      <c r="AB93" s="325" t="str">
        <f>IF(AND('BR3'!$K$2="ACTIVE",'BR3'!N93&gt;0),"Yes",IF(AND('BR2'!$K$2="ACTIVE",'BR2'!N93&gt;0),"Yes",IF(AND('BR1'!$K$2="ACTIVE",'BR1'!N93&gt;0),"Yes",IF(AND('ORIGINAL BUDGET'!$K$2="ACTIVE",'ORIGINAL BUDGET'!N93&gt;0),"Yes",""))))</f>
        <v/>
      </c>
      <c r="AC93" s="493"/>
      <c r="AD93" s="325" t="str">
        <f>IF(AND('BR3'!$K$2="ACTIVE",'BR3'!P93&gt;0),"Yes",IF(AND('BR2'!$K$2="ACTIVE",'BR2'!P93&gt;0),"Yes",IF(AND('BR1'!$K$2="ACTIVE",'BR1'!P93&gt;0),"Yes",IF(AND('ORIGINAL BUDGET'!$K$2="ACTIVE",'ORIGINAL BUDGET'!P93&gt;0),"Yes",""))))</f>
        <v/>
      </c>
      <c r="AE93" s="493"/>
      <c r="AF93" s="325" t="str">
        <f>IF(AND('BR3'!$K$2="ACTIVE",'BR3'!R93&gt;0),"Yes",IF(AND('BR2'!$K$2="ACTIVE",'BR2'!R93&gt;0),"Yes",IF(AND('BR1'!$K$2="ACTIVE",'BR1'!R93&gt;0),"Yes",IF(AND('ORIGINAL BUDGET'!$K$2="ACTIVE",'ORIGINAL BUDGET'!R93&gt;0),"Yes",""))))</f>
        <v/>
      </c>
      <c r="AG93" s="493"/>
      <c r="AH93" s="493" t="str">
        <f>IF(AND('BR3'!$K$2="ACTIVE",'BR3'!T93&gt;0),"Yes",IF(AND('BR2'!$K$2="ACTIVE",'BR2'!T93&gt;0),"Yes",IF(AND('BR1'!$K$2="ACTIVE",'BR1'!T93&gt;0),"Yes",IF(AND('ORIGINAL BUDGET'!$K$2="ACTIVE",'ORIGINAL BUDGET'!T93&gt;0),"Yes",""))))</f>
        <v/>
      </c>
      <c r="AI93" s="494"/>
      <c r="AJ93" s="218"/>
      <c r="AK93" s="448">
        <f t="shared" si="29"/>
        <v>0</v>
      </c>
      <c r="AL93" s="448">
        <f t="shared" si="30"/>
        <v>0</v>
      </c>
      <c r="AM93" s="448">
        <f t="shared" si="31"/>
        <v>0</v>
      </c>
      <c r="AN93" s="448">
        <f t="shared" si="32"/>
        <v>0</v>
      </c>
      <c r="AO93" s="448">
        <f t="shared" si="33"/>
        <v>0</v>
      </c>
      <c r="AP93" s="448">
        <f t="shared" si="34"/>
        <v>0</v>
      </c>
      <c r="AQ93" s="448">
        <f t="shared" si="35"/>
        <v>0</v>
      </c>
      <c r="AU93" s="220"/>
      <c r="AV93" s="220"/>
      <c r="AW93" s="220"/>
      <c r="AX93" s="220"/>
      <c r="AY93" s="1104"/>
    </row>
    <row r="94" spans="1:53" ht="23.25" hidden="1" customHeight="1" thickBot="1">
      <c r="A94" s="1219">
        <v>50</v>
      </c>
      <c r="B94" s="1220">
        <f>IF($L$2="","",IF($L$2="ORIGINAL",'ORIGINAL BUDGET'!$B94,IF($L$2="BR1",'BR1'!$B94,IF($L$2="BR2",'BR2'!$B94,IF($L$2="BR3",'BR3'!$B94)))))</f>
        <v>0</v>
      </c>
      <c r="C94" s="1221">
        <f>IF($L$2="","",IF($L$2="ORIGINAL",'ORIGINAL BUDGET'!$C94,IF($L$2="BR1",'BR1'!$C94,IF($L$2="BR2",'BR2'!$C94,IF($L$2="BR3",'BR3'!$C94)))))</f>
        <v>0</v>
      </c>
      <c r="D94" s="1222" t="str">
        <f t="shared" si="18"/>
        <v/>
      </c>
      <c r="E94" s="1223"/>
      <c r="F94" s="1224"/>
      <c r="G94" s="1225" t="str">
        <f t="shared" si="19"/>
        <v/>
      </c>
      <c r="H94" s="811">
        <f t="shared" si="10"/>
        <v>0</v>
      </c>
      <c r="I94" s="841"/>
      <c r="J94" s="811">
        <f t="shared" si="20"/>
        <v>0</v>
      </c>
      <c r="K94" s="844"/>
      <c r="L94" s="811">
        <f t="shared" si="21"/>
        <v>0</v>
      </c>
      <c r="M94" s="844"/>
      <c r="N94" s="811">
        <f t="shared" si="22"/>
        <v>0</v>
      </c>
      <c r="O94" s="844"/>
      <c r="P94" s="811">
        <f t="shared" si="23"/>
        <v>0</v>
      </c>
      <c r="Q94" s="844"/>
      <c r="R94" s="811">
        <f t="shared" si="24"/>
        <v>0</v>
      </c>
      <c r="S94" s="844"/>
      <c r="T94" s="811">
        <f t="shared" si="25"/>
        <v>0</v>
      </c>
      <c r="U94" s="149"/>
      <c r="V94" s="495" t="str">
        <f>IF(AND('BR3'!$K$2="ACTIVE",'BR3'!H94&gt;0),"Yes",IF(AND('BR2'!$K$2="ACTIVE",'BR2'!H94&gt;0),"Yes",IF(AND('BR1'!$K$2="ACTIVE",'BR1'!H94&gt;0),"Yes",IF(AND('ORIGINAL BUDGET'!$K$2="ACTIVE",'ORIGINAL BUDGET'!H94&gt;0),"Yes",""))))</f>
        <v/>
      </c>
      <c r="W94" s="1086"/>
      <c r="X94" s="1085" t="str">
        <f>IF(AND('BR3'!$K$2="ACTIVE",'BR3'!J94&gt;0),"Yes",IF(AND('BR2'!$K$2="ACTIVE",'BR2'!J94&gt;0),"Yes",IF(AND('BR1'!$K$2="ACTIVE",'BR1'!J94&gt;0),"Yes",IF(AND('ORIGINAL BUDGET'!$K$2="ACTIVE",'ORIGINAL BUDGET'!J94&gt;0),"Yes",""))))</f>
        <v/>
      </c>
      <c r="Y94" s="1086"/>
      <c r="Z94" s="1085" t="str">
        <f>IF(AND('BR3'!$K$2="ACTIVE",'BR3'!L94&gt;0),"Yes",IF(AND('BR2'!$K$2="ACTIVE",'BR2'!L94&gt;0),"Yes",IF(AND('BR1'!$K$2="ACTIVE",'BR1'!L94&gt;0),"Yes",IF(AND('ORIGINAL BUDGET'!$K$2="ACTIVE",'ORIGINAL BUDGET'!L94&gt;0),"Yes",""))))</f>
        <v/>
      </c>
      <c r="AA94" s="1086"/>
      <c r="AB94" s="1085" t="str">
        <f>IF(AND('BR3'!$K$2="ACTIVE",'BR3'!N94&gt;0),"Yes",IF(AND('BR2'!$K$2="ACTIVE",'BR2'!N94&gt;0),"Yes",IF(AND('BR1'!$K$2="ACTIVE",'BR1'!N94&gt;0),"Yes",IF(AND('ORIGINAL BUDGET'!$K$2="ACTIVE",'ORIGINAL BUDGET'!N94&gt;0),"Yes",""))))</f>
        <v/>
      </c>
      <c r="AC94" s="1086"/>
      <c r="AD94" s="1085" t="str">
        <f>IF(AND('BR3'!$K$2="ACTIVE",'BR3'!P94&gt;0),"Yes",IF(AND('BR2'!$K$2="ACTIVE",'BR2'!P94&gt;0),"Yes",IF(AND('BR1'!$K$2="ACTIVE",'BR1'!P94&gt;0),"Yes",IF(AND('ORIGINAL BUDGET'!$K$2="ACTIVE",'ORIGINAL BUDGET'!P94&gt;0),"Yes",""))))</f>
        <v/>
      </c>
      <c r="AE94" s="1086"/>
      <c r="AF94" s="1085" t="str">
        <f>IF(AND('BR3'!$K$2="ACTIVE",'BR3'!R94&gt;0),"Yes",IF(AND('BR2'!$K$2="ACTIVE",'BR2'!R94&gt;0),"Yes",IF(AND('BR1'!$K$2="ACTIVE",'BR1'!R94&gt;0),"Yes",IF(AND('ORIGINAL BUDGET'!$K$2="ACTIVE",'ORIGINAL BUDGET'!R94&gt;0),"Yes",""))))</f>
        <v/>
      </c>
      <c r="AG94" s="1086"/>
      <c r="AH94" s="1086" t="str">
        <f>IF(AND('BR3'!$K$2="ACTIVE",'BR3'!T94&gt;0),"Yes",IF(AND('BR2'!$K$2="ACTIVE",'BR2'!T94&gt;0),"Yes",IF(AND('BR1'!$K$2="ACTIVE",'BR1'!T94&gt;0),"Yes",IF(AND('ORIGINAL BUDGET'!$K$2="ACTIVE",'ORIGINAL BUDGET'!T94&gt;0),"Yes",""))))</f>
        <v/>
      </c>
      <c r="AI94" s="498"/>
      <c r="AJ94" s="58"/>
      <c r="AK94" s="448">
        <f t="shared" si="29"/>
        <v>0</v>
      </c>
      <c r="AL94" s="448">
        <f t="shared" si="30"/>
        <v>0</v>
      </c>
      <c r="AM94" s="448">
        <f t="shared" si="31"/>
        <v>0</v>
      </c>
      <c r="AN94" s="448">
        <f t="shared" si="32"/>
        <v>0</v>
      </c>
      <c r="AO94" s="448">
        <f t="shared" si="33"/>
        <v>0</v>
      </c>
      <c r="AP94" s="448">
        <f t="shared" si="34"/>
        <v>0</v>
      </c>
      <c r="AQ94" s="448">
        <f t="shared" si="35"/>
        <v>0</v>
      </c>
      <c r="AU94" s="219"/>
      <c r="AV94" s="219"/>
      <c r="AW94" s="219"/>
      <c r="AX94" s="219"/>
      <c r="AY94" s="1104"/>
    </row>
    <row r="95" spans="1:53" s="197" customFormat="1" ht="15.95" customHeight="1" thickTop="1" thickBot="1">
      <c r="A95" s="435"/>
      <c r="B95" s="520"/>
      <c r="C95" s="521"/>
      <c r="D95" s="522"/>
      <c r="E95" s="523"/>
      <c r="F95" s="436"/>
      <c r="G95" s="849"/>
      <c r="H95" s="437"/>
      <c r="I95" s="849"/>
      <c r="J95" s="437"/>
      <c r="K95" s="849"/>
      <c r="L95" s="437"/>
      <c r="M95" s="849"/>
      <c r="N95" s="437"/>
      <c r="O95" s="849"/>
      <c r="P95" s="437"/>
      <c r="Q95" s="849"/>
      <c r="R95" s="437"/>
      <c r="S95" s="849"/>
      <c r="T95" s="437"/>
      <c r="U95" s="276"/>
      <c r="V95" s="1085"/>
      <c r="W95" s="1085"/>
      <c r="X95" s="1085"/>
      <c r="Y95" s="1085"/>
      <c r="Z95" s="1085"/>
      <c r="AA95" s="1085"/>
      <c r="AB95" s="1085"/>
      <c r="AC95" s="1085"/>
      <c r="AD95" s="1085"/>
      <c r="AE95" s="1085"/>
      <c r="AF95" s="1085"/>
      <c r="AG95" s="1085"/>
      <c r="AH95" s="1086"/>
      <c r="AI95" s="1086"/>
      <c r="AJ95" s="328" t="s">
        <v>128</v>
      </c>
      <c r="AK95" s="327">
        <f t="shared" ref="AK95:AQ95" si="36">SUM(AK45:AK94)</f>
        <v>0</v>
      </c>
      <c r="AL95" s="327">
        <f t="shared" si="36"/>
        <v>0</v>
      </c>
      <c r="AM95" s="327">
        <f t="shared" si="36"/>
        <v>0</v>
      </c>
      <c r="AN95" s="327">
        <f t="shared" si="36"/>
        <v>0</v>
      </c>
      <c r="AO95" s="327">
        <f t="shared" si="36"/>
        <v>0</v>
      </c>
      <c r="AP95" s="327">
        <f t="shared" si="36"/>
        <v>0</v>
      </c>
      <c r="AQ95" s="327">
        <f t="shared" si="36"/>
        <v>0</v>
      </c>
      <c r="AS95" s="169"/>
      <c r="AT95" s="169"/>
      <c r="AU95" s="277"/>
      <c r="AV95" s="277"/>
      <c r="AW95" s="277"/>
      <c r="AX95" s="277"/>
      <c r="AY95" s="1104"/>
      <c r="AZ95" s="169"/>
      <c r="BA95" s="169"/>
    </row>
    <row r="96" spans="1:53" ht="20.25" customHeight="1" thickTop="1">
      <c r="A96" s="1739" t="str">
        <f>A12</f>
        <v>OPERATING EXPENSES</v>
      </c>
      <c r="B96" s="1740"/>
      <c r="C96" s="1740"/>
      <c r="D96" s="1740"/>
      <c r="E96" s="1740"/>
      <c r="F96" s="1740"/>
      <c r="G96" s="1736" t="s">
        <v>84</v>
      </c>
      <c r="H96" s="1737"/>
      <c r="I96" s="1737"/>
      <c r="J96" s="1737"/>
      <c r="K96" s="1737"/>
      <c r="L96" s="1737"/>
      <c r="M96" s="1737"/>
      <c r="N96" s="1737"/>
      <c r="O96" s="1737"/>
      <c r="P96" s="1737"/>
      <c r="Q96" s="1737"/>
      <c r="R96" s="1737"/>
      <c r="S96" s="1737"/>
      <c r="T96" s="1737"/>
      <c r="U96" s="947"/>
      <c r="V96" s="1821" t="s">
        <v>155</v>
      </c>
      <c r="W96" s="1821"/>
      <c r="X96" s="1821"/>
      <c r="Y96" s="1821"/>
      <c r="Z96" s="1821"/>
      <c r="AA96" s="1821"/>
      <c r="AB96" s="1821"/>
      <c r="AC96" s="1821"/>
      <c r="AD96" s="1821"/>
      <c r="AE96" s="1821"/>
      <c r="AF96" s="1821"/>
      <c r="AG96" s="1821"/>
      <c r="AH96" s="1821"/>
      <c r="AI96" s="1821"/>
      <c r="AL96" s="1738"/>
      <c r="AM96" s="1738"/>
      <c r="AN96" s="1738"/>
      <c r="AO96" s="475"/>
      <c r="AP96" s="1084"/>
      <c r="AQ96" s="1084"/>
      <c r="AR96" s="1084"/>
      <c r="AY96" s="1104"/>
    </row>
    <row r="97" spans="1:51" ht="15.6" customHeight="1" thickBot="1">
      <c r="A97" s="1584"/>
      <c r="B97" s="1586"/>
      <c r="C97" s="1586"/>
      <c r="D97" s="1586"/>
      <c r="E97" s="1586"/>
      <c r="F97" s="1586"/>
      <c r="G97" s="1226" t="str">
        <f>'Fund Rec'!G79</f>
        <v/>
      </c>
      <c r="H97" s="1227">
        <f>'Fund Rec'!H79</f>
        <v>0</v>
      </c>
      <c r="I97" s="1228" t="str">
        <f>'Fund Rec'!I79</f>
        <v/>
      </c>
      <c r="J97" s="1227">
        <f>'Fund Rec'!J79</f>
        <v>0</v>
      </c>
      <c r="K97" s="1228" t="str">
        <f>'Fund Rec'!K79</f>
        <v/>
      </c>
      <c r="L97" s="1227">
        <f>'Fund Rec'!L79</f>
        <v>0</v>
      </c>
      <c r="M97" s="1228" t="str">
        <f>'Fund Rec'!M79</f>
        <v/>
      </c>
      <c r="N97" s="1227">
        <f>'Fund Rec'!N79</f>
        <v>0</v>
      </c>
      <c r="O97" s="1229" t="str">
        <f>'Fund Rec'!O79</f>
        <v/>
      </c>
      <c r="P97" s="697">
        <f>'Fund Rec'!P79</f>
        <v>0</v>
      </c>
      <c r="Q97" s="1229" t="str">
        <f>'Fund Rec'!Q79</f>
        <v/>
      </c>
      <c r="R97" s="1230">
        <f>'Fund Rec'!R79</f>
        <v>0</v>
      </c>
      <c r="S97" s="1229" t="str">
        <f>'Fund Rec'!S79</f>
        <v/>
      </c>
      <c r="T97" s="697">
        <f>'Fund Rec'!T79</f>
        <v>0</v>
      </c>
      <c r="U97" s="408"/>
      <c r="V97" s="1732" t="str">
        <f>$G$5</f>
        <v>RPPC, 53110</v>
      </c>
      <c r="W97" s="1716"/>
      <c r="X97" s="1716" t="str">
        <f>$I$5</f>
        <v>RPPC , 53129</v>
      </c>
      <c r="Y97" s="1716"/>
      <c r="Z97" s="1716" t="str">
        <f>$K$5</f>
        <v/>
      </c>
      <c r="AA97" s="1716"/>
      <c r="AB97" s="1716" t="str">
        <f>$M$5</f>
        <v/>
      </c>
      <c r="AC97" s="1716"/>
      <c r="AD97" s="1716" t="str">
        <f>$O$5</f>
        <v/>
      </c>
      <c r="AE97" s="1716"/>
      <c r="AF97" s="1716" t="str">
        <f>$Q$5</f>
        <v/>
      </c>
      <c r="AG97" s="1716"/>
      <c r="AH97" s="1716" t="str">
        <f>$S$5</f>
        <v/>
      </c>
      <c r="AI97" s="1718"/>
      <c r="AL97" s="2"/>
      <c r="AM97" s="2"/>
      <c r="AN97" s="2"/>
      <c r="AO97" s="2"/>
      <c r="AP97" s="2"/>
      <c r="AQ97" s="2"/>
      <c r="AR97" s="2"/>
      <c r="AY97" s="1104"/>
    </row>
    <row r="98" spans="1:51" ht="25.5" customHeight="1" thickTop="1" thickBot="1">
      <c r="A98" s="131"/>
      <c r="B98" s="159"/>
      <c r="C98" s="159"/>
      <c r="D98" s="18"/>
      <c r="E98" s="130" t="str">
        <f>'ORIGINAL BUDGET'!E98</f>
        <v>TOTAL OPERATING EXPENSES</v>
      </c>
      <c r="F98" s="1112">
        <f>SUM(F99:F113)</f>
        <v>0</v>
      </c>
      <c r="G98" s="614"/>
      <c r="H98" s="605">
        <f>SUM(H99:H113)</f>
        <v>0</v>
      </c>
      <c r="I98" s="607"/>
      <c r="J98" s="605">
        <f>SUM(J99:J113)</f>
        <v>0</v>
      </c>
      <c r="K98" s="607"/>
      <c r="L98" s="596">
        <f>SUM(L99:L113)</f>
        <v>0</v>
      </c>
      <c r="M98" s="695"/>
      <c r="N98" s="596">
        <f>SUM(N99:N113)</f>
        <v>0</v>
      </c>
      <c r="O98" s="695"/>
      <c r="P98" s="596">
        <f>SUM(P99:P113)</f>
        <v>0</v>
      </c>
      <c r="Q98" s="607"/>
      <c r="R98" s="596">
        <f>SUM(R99:R113)</f>
        <v>0</v>
      </c>
      <c r="S98" s="695"/>
      <c r="T98" s="596">
        <f>SUM(T99:T113)</f>
        <v>0</v>
      </c>
      <c r="U98" s="409"/>
      <c r="V98" s="1733"/>
      <c r="W98" s="1717"/>
      <c r="X98" s="1717"/>
      <c r="Y98" s="1717"/>
      <c r="Z98" s="1717"/>
      <c r="AA98" s="1717"/>
      <c r="AB98" s="1717"/>
      <c r="AC98" s="1717"/>
      <c r="AD98" s="1717"/>
      <c r="AE98" s="1717"/>
      <c r="AF98" s="1717"/>
      <c r="AG98" s="1717"/>
      <c r="AH98" s="1717"/>
      <c r="AI98" s="1719"/>
      <c r="AL98" s="221"/>
      <c r="AM98" s="221"/>
      <c r="AN98" s="222"/>
      <c r="AO98" s="222"/>
      <c r="AP98" s="222"/>
      <c r="AQ98" s="222"/>
      <c r="AR98" s="222"/>
      <c r="AY98" s="1104"/>
    </row>
    <row r="99" spans="1:51" ht="23.25" customHeight="1" thickTop="1">
      <c r="A99" s="122">
        <v>1</v>
      </c>
      <c r="B99" s="1773">
        <f>IF($L$2="","",IF($L$2="ORIGINAL",'ORIGINAL BUDGET'!$B99,IF($L$2="BR1",'BR1'!$B99,IF($L$2="BR2",'BR2'!$B99,IF($L$2="BR3",'BR3'!$B99)))))</f>
        <v>0</v>
      </c>
      <c r="C99" s="1774">
        <f>IF($L$2="","",IF($L$2="ORIGINAL",'ORIGINAL BUDGET'!$B99,IF($L$2="BR1",'BR1'!$B99,IF($L$2="BR2",'BR2'!$B99,IF($L$2="BR3",'BR3'!$B99)))))</f>
        <v>0</v>
      </c>
      <c r="D99" s="1774">
        <f>IF($L$2="","",IF($L$2="ORIGINAL",'ORIGINAL BUDGET'!$B99,IF($L$2="BR1",'BR1'!$B99,IF($L$2="BR2",'BR2'!$B99,IF($L$2="BR3",'BR3'!$B99)))))</f>
        <v>0</v>
      </c>
      <c r="E99" s="1775">
        <f>IF($L$2="","",IF($L$2="ORIGINAL",'ORIGINAL BUDGET'!$B99,IF($L$2="BR1",'BR1'!$B99,IF($L$2="BR2",'BR2'!$B99,IF($L$2="BR3",'BR3'!$B99)))))</f>
        <v>0</v>
      </c>
      <c r="F99" s="1111"/>
      <c r="G99" s="847" t="str">
        <f t="shared" ref="G99:G113" si="37">IF(AND(F99&lt;&gt;0, 1-I99-K99-Q99-S99-M99-O99),1-I99-K99-Q99-S99-M99-O99,"")</f>
        <v/>
      </c>
      <c r="H99" s="812">
        <f t="shared" ref="H99:H113" si="38">IF(AND(G99*F99&lt;0.0001,G99*F99&gt;0),"",G99*F99)</f>
        <v>0</v>
      </c>
      <c r="I99" s="840"/>
      <c r="J99" s="812">
        <f>I99*F99</f>
        <v>0</v>
      </c>
      <c r="K99" s="840"/>
      <c r="L99" s="812">
        <f>K99*F99</f>
        <v>0</v>
      </c>
      <c r="M99" s="840"/>
      <c r="N99" s="812">
        <f>M99*F99</f>
        <v>0</v>
      </c>
      <c r="O99" s="840"/>
      <c r="P99" s="812">
        <f>O99*F99</f>
        <v>0</v>
      </c>
      <c r="Q99" s="840"/>
      <c r="R99" s="812">
        <f t="shared" ref="R99:R113" si="39">Q99*F99</f>
        <v>0</v>
      </c>
      <c r="S99" s="840"/>
      <c r="T99" s="812">
        <f t="shared" ref="T99:T113" si="40">S99*F99</f>
        <v>0</v>
      </c>
      <c r="U99" s="410"/>
      <c r="V99" s="492" t="str">
        <f>IF(AND('BR3'!$K$2="ACTIVE",'BR3'!H99&gt;0),"Yes",IF(AND('BR2'!$K$2="ACTIVE",'BR2'!H99&gt;0),"Yes",IF(AND('BR1'!$K$2="ACTIVE",'BR1'!H99&gt;0),"Yes",IF(AND('ORIGINAL BUDGET'!$K$2="ACTIVE",'ORIGINAL BUDGET'!H99&gt;0),"Yes",""))))</f>
        <v/>
      </c>
      <c r="W99" s="493"/>
      <c r="X99" s="325" t="str">
        <f>IF(AND('BR3'!$K$2="ACTIVE",'BR3'!J99&gt;0),"Yes",IF(AND('BR2'!$K$2="ACTIVE",'BR2'!J99&gt;0),"Yes",IF(AND('BR1'!$K$2="ACTIVE",'BR1'!J99&gt;0),"Yes",IF(AND('ORIGINAL BUDGET'!$K$2="ACTIVE",'ORIGINAL BUDGET'!J99&gt;0),"Yes",""))))</f>
        <v/>
      </c>
      <c r="Y99" s="493"/>
      <c r="Z99" s="325" t="str">
        <f>IF(AND('BR3'!$K$2="ACTIVE",'BR3'!L99&gt;0),"Yes",IF(AND('BR2'!$K$2="ACTIVE",'BR2'!L99&gt;0),"Yes",IF(AND('BR1'!$K$2="ACTIVE",'BR1'!L99&gt;0),"Yes",IF(AND('ORIGINAL BUDGET'!$K$2="ACTIVE",'ORIGINAL BUDGET'!L99&gt;0),"Yes",""))))</f>
        <v/>
      </c>
      <c r="AA99" s="493"/>
      <c r="AB99" s="325" t="str">
        <f>IF(AND('BR3'!$K$2="ACTIVE",'BR3'!N99&gt;0),"Yes",IF(AND('BR2'!$K$2="ACTIVE",'BR2'!N99&gt;0),"Yes",IF(AND('BR1'!$K$2="ACTIVE",'BR1'!N99&gt;0),"Yes",IF(AND('ORIGINAL BUDGET'!$K$2="ACTIVE",'ORIGINAL BUDGET'!N99&gt;0),"Yes",""))))</f>
        <v/>
      </c>
      <c r="AC99" s="493"/>
      <c r="AD99" s="325" t="str">
        <f>IF(AND('BR3'!$K$2="ACTIVE",'BR3'!P99&gt;0),"Yes",IF(AND('BR2'!$K$2="ACTIVE",'BR2'!P99&gt;0),"Yes",IF(AND('BR1'!$K$2="ACTIVE",'BR1'!P99&gt;0),"Yes",IF(AND('ORIGINAL BUDGET'!$K$2="ACTIVE",'ORIGINAL BUDGET'!P99&gt;0),"Yes",""))))</f>
        <v/>
      </c>
      <c r="AE99" s="493"/>
      <c r="AF99" s="325" t="str">
        <f>IF(AND('BR3'!$K$2="ACTIVE",'BR3'!R99&gt;0),"Yes",IF(AND('BR2'!$K$2="ACTIVE",'BR2'!R99&gt;0),"Yes",IF(AND('BR1'!$K$2="ACTIVE",'BR1'!R99&gt;0),"Yes",IF(AND('ORIGINAL BUDGET'!$K$2="ACTIVE",'ORIGINAL BUDGET'!R99&gt;0),"Yes",""))))</f>
        <v/>
      </c>
      <c r="AG99" s="493"/>
      <c r="AH99" s="493" t="str">
        <f>IF(AND('BR3'!$K$2="ACTIVE",'BR3'!T99&gt;0),"Yes",IF(AND('BR2'!$K$2="ACTIVE",'BR2'!T99&gt;0),"Yes",IF(AND('BR1'!$K$2="ACTIVE",'BR1'!T99&gt;0),"Yes",IF(AND('ORIGINAL BUDGET'!$K$2="ACTIVE",'ORIGINAL BUDGET'!T99&gt;0),"Yes",""))))</f>
        <v/>
      </c>
      <c r="AI99" s="494"/>
      <c r="AL99" s="221"/>
      <c r="AM99" s="221"/>
      <c r="AN99" s="221"/>
      <c r="AO99" s="221"/>
      <c r="AP99" s="221"/>
      <c r="AQ99" s="221"/>
      <c r="AR99" s="57"/>
      <c r="AY99" s="1104"/>
    </row>
    <row r="100" spans="1:51" ht="23.25" customHeight="1">
      <c r="A100" s="122">
        <v>2</v>
      </c>
      <c r="B100" s="1773">
        <f>IF($L$2="","",IF($L$2="ORIGINAL",'ORIGINAL BUDGET'!$B100,IF($L$2="BR1",'BR1'!$B100,IF($L$2="BR2",'BR2'!$B100,IF($L$2="BR3",'BR3'!$B100)))))</f>
        <v>0</v>
      </c>
      <c r="C100" s="1774">
        <f>IF($L$2="","",IF($L$2="ORIGINAL",'ORIGINAL BUDGET'!$B100,IF($L$2="BR1",'BR1'!$B100,IF($L$2="BR2",'BR2'!$B100,IF($L$2="BR3",'BR3'!$B100)))))</f>
        <v>0</v>
      </c>
      <c r="D100" s="1774">
        <f>IF($L$2="","",IF($L$2="ORIGINAL",'ORIGINAL BUDGET'!$B100,IF($L$2="BR1",'BR1'!$B100,IF($L$2="BR2",'BR2'!$B100,IF($L$2="BR3",'BR3'!$B100)))))</f>
        <v>0</v>
      </c>
      <c r="E100" s="1775">
        <f>IF($L$2="","",IF($L$2="ORIGINAL",'ORIGINAL BUDGET'!$B100,IF($L$2="BR1",'BR1'!$B100,IF($L$2="BR2",'BR2'!$B100,IF($L$2="BR3",'BR3'!$B100)))))</f>
        <v>0</v>
      </c>
      <c r="F100" s="611"/>
      <c r="G100" s="847" t="str">
        <f t="shared" si="37"/>
        <v/>
      </c>
      <c r="H100" s="810">
        <f t="shared" si="38"/>
        <v>0</v>
      </c>
      <c r="I100" s="840"/>
      <c r="J100" s="810">
        <f t="shared" ref="J100:J113" si="41">I100*F100</f>
        <v>0</v>
      </c>
      <c r="K100" s="840"/>
      <c r="L100" s="810">
        <f t="shared" ref="L100:L113" si="42">K100*F100</f>
        <v>0</v>
      </c>
      <c r="M100" s="840"/>
      <c r="N100" s="810">
        <f t="shared" ref="N100:N113" si="43">M100*F100</f>
        <v>0</v>
      </c>
      <c r="O100" s="840"/>
      <c r="P100" s="810">
        <f t="shared" ref="P100:P113" si="44">O100*F100</f>
        <v>0</v>
      </c>
      <c r="Q100" s="840"/>
      <c r="R100" s="810">
        <f t="shared" si="39"/>
        <v>0</v>
      </c>
      <c r="S100" s="840"/>
      <c r="T100" s="810">
        <f t="shared" si="40"/>
        <v>0</v>
      </c>
      <c r="U100" s="410"/>
      <c r="V100" s="492" t="str">
        <f>IF(AND('BR3'!$K$2="ACTIVE",'BR3'!H100&gt;0),"Yes",IF(AND('BR2'!$K$2="ACTIVE",'BR2'!H100&gt;0),"Yes",IF(AND('BR1'!$K$2="ACTIVE",'BR1'!H100&gt;0),"Yes",IF(AND('ORIGINAL BUDGET'!$K$2="ACTIVE",'ORIGINAL BUDGET'!H100&gt;0),"Yes",""))))</f>
        <v/>
      </c>
      <c r="W100" s="493"/>
      <c r="X100" s="325" t="str">
        <f>IF(AND('BR3'!$K$2="ACTIVE",'BR3'!J100&gt;0),"Yes",IF(AND('BR2'!$K$2="ACTIVE",'BR2'!J100&gt;0),"Yes",IF(AND('BR1'!$K$2="ACTIVE",'BR1'!J100&gt;0),"Yes",IF(AND('ORIGINAL BUDGET'!$K$2="ACTIVE",'ORIGINAL BUDGET'!J100&gt;0),"Yes",""))))</f>
        <v/>
      </c>
      <c r="Y100" s="493"/>
      <c r="Z100" s="325" t="str">
        <f>IF(AND('BR3'!$K$2="ACTIVE",'BR3'!L100&gt;0),"Yes",IF(AND('BR2'!$K$2="ACTIVE",'BR2'!L100&gt;0),"Yes",IF(AND('BR1'!$K$2="ACTIVE",'BR1'!L100&gt;0),"Yes",IF(AND('ORIGINAL BUDGET'!$K$2="ACTIVE",'ORIGINAL BUDGET'!L100&gt;0),"Yes",""))))</f>
        <v/>
      </c>
      <c r="AA100" s="493"/>
      <c r="AB100" s="325" t="str">
        <f>IF(AND('BR3'!$K$2="ACTIVE",'BR3'!N100&gt;0),"Yes",IF(AND('BR2'!$K$2="ACTIVE",'BR2'!N100&gt;0),"Yes",IF(AND('BR1'!$K$2="ACTIVE",'BR1'!N100&gt;0),"Yes",IF(AND('ORIGINAL BUDGET'!$K$2="ACTIVE",'ORIGINAL BUDGET'!N100&gt;0),"Yes",""))))</f>
        <v/>
      </c>
      <c r="AC100" s="493"/>
      <c r="AD100" s="325" t="str">
        <f>IF(AND('BR3'!$K$2="ACTIVE",'BR3'!P100&gt;0),"Yes",IF(AND('BR2'!$K$2="ACTIVE",'BR2'!P100&gt;0),"Yes",IF(AND('BR1'!$K$2="ACTIVE",'BR1'!P100&gt;0),"Yes",IF(AND('ORIGINAL BUDGET'!$K$2="ACTIVE",'ORIGINAL BUDGET'!P100&gt;0),"Yes",""))))</f>
        <v/>
      </c>
      <c r="AE100" s="493"/>
      <c r="AF100" s="325" t="str">
        <f>IF(AND('BR3'!$K$2="ACTIVE",'BR3'!R100&gt;0),"Yes",IF(AND('BR2'!$K$2="ACTIVE",'BR2'!R100&gt;0),"Yes",IF(AND('BR1'!$K$2="ACTIVE",'BR1'!R100&gt;0),"Yes",IF(AND('ORIGINAL BUDGET'!$K$2="ACTIVE",'ORIGINAL BUDGET'!R100&gt;0),"Yes",""))))</f>
        <v/>
      </c>
      <c r="AG100" s="493"/>
      <c r="AH100" s="493" t="str">
        <f>IF(AND('BR3'!$K$2="ACTIVE",'BR3'!T100&gt;0),"Yes",IF(AND('BR2'!$K$2="ACTIVE",'BR2'!T100&gt;0),"Yes",IF(AND('BR1'!$K$2="ACTIVE",'BR1'!T100&gt;0),"Yes",IF(AND('ORIGINAL BUDGET'!$K$2="ACTIVE",'ORIGINAL BUDGET'!T100&gt;0),"Yes",""))))</f>
        <v/>
      </c>
      <c r="AI100" s="494"/>
      <c r="AL100" s="221"/>
      <c r="AM100" s="221"/>
      <c r="AN100" s="221"/>
      <c r="AO100" s="221"/>
      <c r="AP100" s="221"/>
      <c r="AQ100" s="221"/>
      <c r="AR100" s="57"/>
      <c r="AY100" s="1104"/>
    </row>
    <row r="101" spans="1:51" ht="23.25" customHeight="1">
      <c r="A101" s="122">
        <v>3</v>
      </c>
      <c r="B101" s="1726">
        <f>IF($L$2="","",IF($L$2="ORIGINAL",'ORIGINAL BUDGET'!$B101,IF($L$2="BR1",'BR1'!$B101,IF($L$2="BR2",'BR2'!$B101,IF($L$2="BR3",'BR3'!$B101)))))</f>
        <v>0</v>
      </c>
      <c r="C101" s="1727">
        <f>IF($L$2="","",IF($L$2="ORIGINAL",'ORIGINAL BUDGET'!$B101,IF($L$2="BR1",'BR1'!$B101,IF($L$2="BR2",'BR2'!$B101,IF($L$2="BR3",'BR3'!$B101)))))</f>
        <v>0</v>
      </c>
      <c r="D101" s="1727">
        <f>IF($L$2="","",IF($L$2="ORIGINAL",'ORIGINAL BUDGET'!$B101,IF($L$2="BR1",'BR1'!$B101,IF($L$2="BR2",'BR2'!$B101,IF($L$2="BR3",'BR3'!$B101)))))</f>
        <v>0</v>
      </c>
      <c r="E101" s="1728">
        <f>IF($L$2="","",IF($L$2="ORIGINAL",'ORIGINAL BUDGET'!$B101,IF($L$2="BR1",'BR1'!$B101,IF($L$2="BR2",'BR2'!$B101,IF($L$2="BR3",'BR3'!$B101)))))</f>
        <v>0</v>
      </c>
      <c r="F101" s="612"/>
      <c r="G101" s="847" t="str">
        <f t="shared" si="37"/>
        <v/>
      </c>
      <c r="H101" s="810">
        <f t="shared" si="38"/>
        <v>0</v>
      </c>
      <c r="I101" s="840"/>
      <c r="J101" s="810">
        <f t="shared" si="41"/>
        <v>0</v>
      </c>
      <c r="K101" s="840"/>
      <c r="L101" s="810">
        <f t="shared" si="42"/>
        <v>0</v>
      </c>
      <c r="M101" s="840"/>
      <c r="N101" s="810">
        <f t="shared" si="43"/>
        <v>0</v>
      </c>
      <c r="O101" s="840"/>
      <c r="P101" s="810">
        <f t="shared" si="44"/>
        <v>0</v>
      </c>
      <c r="Q101" s="840"/>
      <c r="R101" s="810">
        <f t="shared" si="39"/>
        <v>0</v>
      </c>
      <c r="S101" s="840"/>
      <c r="T101" s="810">
        <f t="shared" si="40"/>
        <v>0</v>
      </c>
      <c r="U101" s="410"/>
      <c r="V101" s="492" t="str">
        <f>IF(AND('BR3'!$K$2="ACTIVE",'BR3'!H101&gt;0),"Yes",IF(AND('BR2'!$K$2="ACTIVE",'BR2'!H101&gt;0),"Yes",IF(AND('BR1'!$K$2="ACTIVE",'BR1'!H101&gt;0),"Yes",IF(AND('ORIGINAL BUDGET'!$K$2="ACTIVE",'ORIGINAL BUDGET'!H101&gt;0),"Yes",""))))</f>
        <v/>
      </c>
      <c r="W101" s="493"/>
      <c r="X101" s="325" t="str">
        <f>IF(AND('BR3'!$K$2="ACTIVE",'BR3'!J101&gt;0),"Yes",IF(AND('BR2'!$K$2="ACTIVE",'BR2'!J101&gt;0),"Yes",IF(AND('BR1'!$K$2="ACTIVE",'BR1'!J101&gt;0),"Yes",IF(AND('ORIGINAL BUDGET'!$K$2="ACTIVE",'ORIGINAL BUDGET'!J101&gt;0),"Yes",""))))</f>
        <v/>
      </c>
      <c r="Y101" s="493"/>
      <c r="Z101" s="325" t="str">
        <f>IF(AND('BR3'!$K$2="ACTIVE",'BR3'!L101&gt;0),"Yes",IF(AND('BR2'!$K$2="ACTIVE",'BR2'!L101&gt;0),"Yes",IF(AND('BR1'!$K$2="ACTIVE",'BR1'!L101&gt;0),"Yes",IF(AND('ORIGINAL BUDGET'!$K$2="ACTIVE",'ORIGINAL BUDGET'!L101&gt;0),"Yes",""))))</f>
        <v/>
      </c>
      <c r="AA101" s="493"/>
      <c r="AB101" s="325" t="str">
        <f>IF(AND('BR3'!$K$2="ACTIVE",'BR3'!N101&gt;0),"Yes",IF(AND('BR2'!$K$2="ACTIVE",'BR2'!N101&gt;0),"Yes",IF(AND('BR1'!$K$2="ACTIVE",'BR1'!N101&gt;0),"Yes",IF(AND('ORIGINAL BUDGET'!$K$2="ACTIVE",'ORIGINAL BUDGET'!N101&gt;0),"Yes",""))))</f>
        <v/>
      </c>
      <c r="AC101" s="493"/>
      <c r="AD101" s="325" t="str">
        <f>IF(AND('BR3'!$K$2="ACTIVE",'BR3'!P101&gt;0),"Yes",IF(AND('BR2'!$K$2="ACTIVE",'BR2'!P101&gt;0),"Yes",IF(AND('BR1'!$K$2="ACTIVE",'BR1'!P101&gt;0),"Yes",IF(AND('ORIGINAL BUDGET'!$K$2="ACTIVE",'ORIGINAL BUDGET'!P101&gt;0),"Yes",""))))</f>
        <v/>
      </c>
      <c r="AE101" s="493"/>
      <c r="AF101" s="325" t="str">
        <f>IF(AND('BR3'!$K$2="ACTIVE",'BR3'!R101&gt;0),"Yes",IF(AND('BR2'!$K$2="ACTIVE",'BR2'!R101&gt;0),"Yes",IF(AND('BR1'!$K$2="ACTIVE",'BR1'!R101&gt;0),"Yes",IF(AND('ORIGINAL BUDGET'!$K$2="ACTIVE",'ORIGINAL BUDGET'!R101&gt;0),"Yes",""))))</f>
        <v/>
      </c>
      <c r="AG101" s="493"/>
      <c r="AH101" s="493" t="str">
        <f>IF(AND('BR3'!$K$2="ACTIVE",'BR3'!T101&gt;0),"Yes",IF(AND('BR2'!$K$2="ACTIVE",'BR2'!T101&gt;0),"Yes",IF(AND('BR1'!$K$2="ACTIVE",'BR1'!T101&gt;0),"Yes",IF(AND('ORIGINAL BUDGET'!$K$2="ACTIVE",'ORIGINAL BUDGET'!T101&gt;0),"Yes",""))))</f>
        <v/>
      </c>
      <c r="AI101" s="494"/>
      <c r="AL101" s="221"/>
      <c r="AM101" s="221"/>
      <c r="AN101" s="221"/>
      <c r="AO101" s="221"/>
      <c r="AP101" s="221"/>
      <c r="AQ101" s="221"/>
      <c r="AR101" s="57"/>
      <c r="AY101" s="1104"/>
    </row>
    <row r="102" spans="1:51" ht="23.25" customHeight="1">
      <c r="A102" s="122">
        <v>4</v>
      </c>
      <c r="B102" s="1726">
        <f>IF($L$2="","",IF($L$2="ORIGINAL",'ORIGINAL BUDGET'!$B102,IF($L$2="BR1",'BR1'!$B102,IF($L$2="BR2",'BR2'!$B102,IF($L$2="BR3",'BR3'!$B102)))))</f>
        <v>0</v>
      </c>
      <c r="C102" s="1727">
        <f>IF($L$2="","",IF($L$2="ORIGINAL",'ORIGINAL BUDGET'!$B102,IF($L$2="BR1",'BR1'!$B102,IF($L$2="BR2",'BR2'!$B102,IF($L$2="BR3",'BR3'!$B102)))))</f>
        <v>0</v>
      </c>
      <c r="D102" s="1727">
        <f>IF($L$2="","",IF($L$2="ORIGINAL",'ORIGINAL BUDGET'!$B102,IF($L$2="BR1",'BR1'!$B102,IF($L$2="BR2",'BR2'!$B102,IF($L$2="BR3",'BR3'!$B102)))))</f>
        <v>0</v>
      </c>
      <c r="E102" s="1728">
        <f>IF($L$2="","",IF($L$2="ORIGINAL",'ORIGINAL BUDGET'!$B102,IF($L$2="BR1",'BR1'!$B102,IF($L$2="BR2",'BR2'!$B102,IF($L$2="BR3",'BR3'!$B102)))))</f>
        <v>0</v>
      </c>
      <c r="F102" s="612"/>
      <c r="G102" s="847" t="str">
        <f t="shared" si="37"/>
        <v/>
      </c>
      <c r="H102" s="810">
        <f t="shared" si="38"/>
        <v>0</v>
      </c>
      <c r="I102" s="840"/>
      <c r="J102" s="810">
        <f t="shared" si="41"/>
        <v>0</v>
      </c>
      <c r="K102" s="840"/>
      <c r="L102" s="810">
        <f t="shared" si="42"/>
        <v>0</v>
      </c>
      <c r="M102" s="840"/>
      <c r="N102" s="810">
        <f t="shared" si="43"/>
        <v>0</v>
      </c>
      <c r="O102" s="840"/>
      <c r="P102" s="810">
        <f t="shared" si="44"/>
        <v>0</v>
      </c>
      <c r="Q102" s="840"/>
      <c r="R102" s="810">
        <f t="shared" si="39"/>
        <v>0</v>
      </c>
      <c r="S102" s="840"/>
      <c r="T102" s="810">
        <f t="shared" si="40"/>
        <v>0</v>
      </c>
      <c r="U102" s="410"/>
      <c r="V102" s="492" t="str">
        <f>IF(AND('BR3'!$K$2="ACTIVE",'BR3'!H102&gt;0),"Yes",IF(AND('BR2'!$K$2="ACTIVE",'BR2'!H102&gt;0),"Yes",IF(AND('BR1'!$K$2="ACTIVE",'BR1'!H102&gt;0),"Yes",IF(AND('ORIGINAL BUDGET'!$K$2="ACTIVE",'ORIGINAL BUDGET'!H102&gt;0),"Yes",""))))</f>
        <v/>
      </c>
      <c r="W102" s="493"/>
      <c r="X102" s="325" t="str">
        <f>IF(AND('BR3'!$K$2="ACTIVE",'BR3'!J102&gt;0),"Yes",IF(AND('BR2'!$K$2="ACTIVE",'BR2'!J102&gt;0),"Yes",IF(AND('BR1'!$K$2="ACTIVE",'BR1'!J102&gt;0),"Yes",IF(AND('ORIGINAL BUDGET'!$K$2="ACTIVE",'ORIGINAL BUDGET'!J102&gt;0),"Yes",""))))</f>
        <v/>
      </c>
      <c r="Y102" s="493"/>
      <c r="Z102" s="325" t="str">
        <f>IF(AND('BR3'!$K$2="ACTIVE",'BR3'!L102&gt;0),"Yes",IF(AND('BR2'!$K$2="ACTIVE",'BR2'!L102&gt;0),"Yes",IF(AND('BR1'!$K$2="ACTIVE",'BR1'!L102&gt;0),"Yes",IF(AND('ORIGINAL BUDGET'!$K$2="ACTIVE",'ORIGINAL BUDGET'!L102&gt;0),"Yes",""))))</f>
        <v/>
      </c>
      <c r="AA102" s="493"/>
      <c r="AB102" s="325" t="str">
        <f>IF(AND('BR3'!$K$2="ACTIVE",'BR3'!N102&gt;0),"Yes",IF(AND('BR2'!$K$2="ACTIVE",'BR2'!N102&gt;0),"Yes",IF(AND('BR1'!$K$2="ACTIVE",'BR1'!N102&gt;0),"Yes",IF(AND('ORIGINAL BUDGET'!$K$2="ACTIVE",'ORIGINAL BUDGET'!N102&gt;0),"Yes",""))))</f>
        <v/>
      </c>
      <c r="AC102" s="493"/>
      <c r="AD102" s="325" t="str">
        <f>IF(AND('BR3'!$K$2="ACTIVE",'BR3'!P102&gt;0),"Yes",IF(AND('BR2'!$K$2="ACTIVE",'BR2'!P102&gt;0),"Yes",IF(AND('BR1'!$K$2="ACTIVE",'BR1'!P102&gt;0),"Yes",IF(AND('ORIGINAL BUDGET'!$K$2="ACTIVE",'ORIGINAL BUDGET'!P102&gt;0),"Yes",""))))</f>
        <v/>
      </c>
      <c r="AE102" s="493"/>
      <c r="AF102" s="325" t="str">
        <f>IF(AND('BR3'!$K$2="ACTIVE",'BR3'!R102&gt;0),"Yes",IF(AND('BR2'!$K$2="ACTIVE",'BR2'!R102&gt;0),"Yes",IF(AND('BR1'!$K$2="ACTIVE",'BR1'!R102&gt;0),"Yes",IF(AND('ORIGINAL BUDGET'!$K$2="ACTIVE",'ORIGINAL BUDGET'!R102&gt;0),"Yes",""))))</f>
        <v/>
      </c>
      <c r="AG102" s="493"/>
      <c r="AH102" s="493" t="str">
        <f>IF(AND('BR3'!$K$2="ACTIVE",'BR3'!T102&gt;0),"Yes",IF(AND('BR2'!$K$2="ACTIVE",'BR2'!T102&gt;0),"Yes",IF(AND('BR1'!$K$2="ACTIVE",'BR1'!T102&gt;0),"Yes",IF(AND('ORIGINAL BUDGET'!$K$2="ACTIVE",'ORIGINAL BUDGET'!T102&gt;0),"Yes",""))))</f>
        <v/>
      </c>
      <c r="AI102" s="494"/>
      <c r="AK102" s="221"/>
      <c r="AL102" s="221"/>
      <c r="AM102" s="221"/>
      <c r="AN102" s="221"/>
      <c r="AO102" s="221"/>
      <c r="AP102" s="221"/>
      <c r="AQ102" s="221"/>
      <c r="AR102" s="57"/>
      <c r="AU102" s="2"/>
      <c r="AV102" s="2"/>
      <c r="AW102" s="2"/>
      <c r="AX102" s="2"/>
      <c r="AY102" s="1104"/>
    </row>
    <row r="103" spans="1:51" ht="23.25" customHeight="1" thickBot="1">
      <c r="A103" s="122">
        <v>5</v>
      </c>
      <c r="B103" s="1726">
        <f>IF($L$2="","",IF($L$2="ORIGINAL",'ORIGINAL BUDGET'!$B103,IF($L$2="BR1",'BR1'!$B103,IF($L$2="BR2",'BR2'!$B103,IF($L$2="BR3",'BR3'!$B103)))))</f>
        <v>0</v>
      </c>
      <c r="C103" s="1727">
        <f>IF($L$2="","",IF($L$2="ORIGINAL",'ORIGINAL BUDGET'!$B103,IF($L$2="BR1",'BR1'!$B103,IF($L$2="BR2",'BR2'!$B103,IF($L$2="BR3",'BR3'!$B103)))))</f>
        <v>0</v>
      </c>
      <c r="D103" s="1727">
        <f>IF($L$2="","",IF($L$2="ORIGINAL",'ORIGINAL BUDGET'!$B103,IF($L$2="BR1",'BR1'!$B103,IF($L$2="BR2",'BR2'!$B103,IF($L$2="BR3",'BR3'!$B103)))))</f>
        <v>0</v>
      </c>
      <c r="E103" s="1728">
        <f>IF($L$2="","",IF($L$2="ORIGINAL",'ORIGINAL BUDGET'!$B103,IF($L$2="BR1",'BR1'!$B103,IF($L$2="BR2",'BR2'!$B103,IF($L$2="BR3",'BR3'!$B103)))))</f>
        <v>0</v>
      </c>
      <c r="F103" s="612"/>
      <c r="G103" s="847" t="str">
        <f t="shared" si="37"/>
        <v/>
      </c>
      <c r="H103" s="810">
        <f t="shared" si="38"/>
        <v>0</v>
      </c>
      <c r="I103" s="840"/>
      <c r="J103" s="810">
        <f t="shared" si="41"/>
        <v>0</v>
      </c>
      <c r="K103" s="840"/>
      <c r="L103" s="810">
        <f t="shared" si="42"/>
        <v>0</v>
      </c>
      <c r="M103" s="840"/>
      <c r="N103" s="810">
        <f t="shared" si="43"/>
        <v>0</v>
      </c>
      <c r="O103" s="840"/>
      <c r="P103" s="810">
        <f t="shared" si="44"/>
        <v>0</v>
      </c>
      <c r="Q103" s="840"/>
      <c r="R103" s="810">
        <f t="shared" si="39"/>
        <v>0</v>
      </c>
      <c r="S103" s="840"/>
      <c r="T103" s="810">
        <f t="shared" si="40"/>
        <v>0</v>
      </c>
      <c r="U103" s="410"/>
      <c r="V103" s="492" t="str">
        <f>IF(AND('BR3'!$K$2="ACTIVE",'BR3'!H103&gt;0),"Yes",IF(AND('BR2'!$K$2="ACTIVE",'BR2'!H103&gt;0),"Yes",IF(AND('BR1'!$K$2="ACTIVE",'BR1'!H103&gt;0),"Yes",IF(AND('ORIGINAL BUDGET'!$K$2="ACTIVE",'ORIGINAL BUDGET'!H103&gt;0),"Yes",""))))</f>
        <v/>
      </c>
      <c r="W103" s="493"/>
      <c r="X103" s="325" t="str">
        <f>IF(AND('BR3'!$K$2="ACTIVE",'BR3'!J103&gt;0),"Yes",IF(AND('BR2'!$K$2="ACTIVE",'BR2'!J103&gt;0),"Yes",IF(AND('BR1'!$K$2="ACTIVE",'BR1'!J103&gt;0),"Yes",IF(AND('ORIGINAL BUDGET'!$K$2="ACTIVE",'ORIGINAL BUDGET'!J103&gt;0),"Yes",""))))</f>
        <v/>
      </c>
      <c r="Y103" s="493"/>
      <c r="Z103" s="325" t="str">
        <f>IF(AND('BR3'!$K$2="ACTIVE",'BR3'!L103&gt;0),"Yes",IF(AND('BR2'!$K$2="ACTIVE",'BR2'!L103&gt;0),"Yes",IF(AND('BR1'!$K$2="ACTIVE",'BR1'!L103&gt;0),"Yes",IF(AND('ORIGINAL BUDGET'!$K$2="ACTIVE",'ORIGINAL BUDGET'!L103&gt;0),"Yes",""))))</f>
        <v/>
      </c>
      <c r="AA103" s="493"/>
      <c r="AB103" s="325" t="str">
        <f>IF(AND('BR3'!$K$2="ACTIVE",'BR3'!N103&gt;0),"Yes",IF(AND('BR2'!$K$2="ACTIVE",'BR2'!N103&gt;0),"Yes",IF(AND('BR1'!$K$2="ACTIVE",'BR1'!N103&gt;0),"Yes",IF(AND('ORIGINAL BUDGET'!$K$2="ACTIVE",'ORIGINAL BUDGET'!N103&gt;0),"Yes",""))))</f>
        <v/>
      </c>
      <c r="AC103" s="493"/>
      <c r="AD103" s="325" t="str">
        <f>IF(AND('BR3'!$K$2="ACTIVE",'BR3'!P103&gt;0),"Yes",IF(AND('BR2'!$K$2="ACTIVE",'BR2'!P103&gt;0),"Yes",IF(AND('BR1'!$K$2="ACTIVE",'BR1'!P103&gt;0),"Yes",IF(AND('ORIGINAL BUDGET'!$K$2="ACTIVE",'ORIGINAL BUDGET'!P103&gt;0),"Yes",""))))</f>
        <v/>
      </c>
      <c r="AE103" s="493"/>
      <c r="AF103" s="325" t="str">
        <f>IF(AND('BR3'!$K$2="ACTIVE",'BR3'!R103&gt;0),"Yes",IF(AND('BR2'!$K$2="ACTIVE",'BR2'!R103&gt;0),"Yes",IF(AND('BR1'!$K$2="ACTIVE",'BR1'!R103&gt;0),"Yes",IF(AND('ORIGINAL BUDGET'!$K$2="ACTIVE",'ORIGINAL BUDGET'!R103&gt;0),"Yes",""))))</f>
        <v/>
      </c>
      <c r="AG103" s="493"/>
      <c r="AH103" s="493" t="str">
        <f>IF(AND('BR3'!$K$2="ACTIVE",'BR3'!T103&gt;0),"Yes",IF(AND('BR2'!$K$2="ACTIVE",'BR2'!T103&gt;0),"Yes",IF(AND('BR1'!$K$2="ACTIVE",'BR1'!T103&gt;0),"Yes",IF(AND('ORIGINAL BUDGET'!$K$2="ACTIVE",'ORIGINAL BUDGET'!T103&gt;0),"Yes",""))))</f>
        <v/>
      </c>
      <c r="AI103" s="494"/>
      <c r="AK103" s="221"/>
      <c r="AL103" s="221"/>
      <c r="AM103" s="221"/>
      <c r="AN103" s="221"/>
      <c r="AO103" s="221"/>
      <c r="AP103" s="221"/>
      <c r="AQ103" s="221"/>
      <c r="AR103" s="57"/>
      <c r="AU103" s="2"/>
      <c r="AV103" s="2"/>
      <c r="AW103" s="2"/>
      <c r="AX103" s="2"/>
      <c r="AY103" s="1104"/>
    </row>
    <row r="104" spans="1:51" ht="23.25" hidden="1" customHeight="1">
      <c r="A104" s="122">
        <v>6</v>
      </c>
      <c r="B104" s="1726">
        <f>IF($L$2="","",IF($L$2="ORIGINAL",'ORIGINAL BUDGET'!$B104,IF($L$2="BR1",'BR1'!$B104,IF($L$2="BR2",'BR2'!$B104,IF($L$2="BR3",'BR3'!$B104)))))</f>
        <v>0</v>
      </c>
      <c r="C104" s="1727">
        <f>IF($L$2="","",IF($L$2="ORIGINAL",'ORIGINAL BUDGET'!$B104,IF($L$2="BR1",'BR1'!$B104,IF($L$2="BR2",'BR2'!$B104,IF($L$2="BR3",'BR3'!$B104)))))</f>
        <v>0</v>
      </c>
      <c r="D104" s="1727">
        <f>IF($L$2="","",IF($L$2="ORIGINAL",'ORIGINAL BUDGET'!$B104,IF($L$2="BR1",'BR1'!$B104,IF($L$2="BR2",'BR2'!$B104,IF($L$2="BR3",'BR3'!$B104)))))</f>
        <v>0</v>
      </c>
      <c r="E104" s="1728">
        <f>IF($L$2="","",IF($L$2="ORIGINAL",'ORIGINAL BUDGET'!$B104,IF($L$2="BR1",'BR1'!$B104,IF($L$2="BR2",'BR2'!$B104,IF($L$2="BR3",'BR3'!$B104)))))</f>
        <v>0</v>
      </c>
      <c r="F104" s="612"/>
      <c r="G104" s="847" t="str">
        <f t="shared" si="37"/>
        <v/>
      </c>
      <c r="H104" s="810">
        <f t="shared" si="38"/>
        <v>0</v>
      </c>
      <c r="I104" s="840"/>
      <c r="J104" s="810">
        <f t="shared" si="41"/>
        <v>0</v>
      </c>
      <c r="K104" s="840"/>
      <c r="L104" s="810">
        <f t="shared" si="42"/>
        <v>0</v>
      </c>
      <c r="M104" s="840"/>
      <c r="N104" s="810">
        <f t="shared" si="43"/>
        <v>0</v>
      </c>
      <c r="O104" s="840"/>
      <c r="P104" s="810">
        <f t="shared" si="44"/>
        <v>0</v>
      </c>
      <c r="Q104" s="840"/>
      <c r="R104" s="810">
        <f t="shared" si="39"/>
        <v>0</v>
      </c>
      <c r="S104" s="840"/>
      <c r="T104" s="810">
        <f t="shared" si="40"/>
        <v>0</v>
      </c>
      <c r="U104" s="410"/>
      <c r="V104" s="492" t="str">
        <f>IF(AND('BR3'!$K$2="ACTIVE",'BR3'!H104&gt;0),"Yes",IF(AND('BR2'!$K$2="ACTIVE",'BR2'!H104&gt;0),"Yes",IF(AND('BR1'!$K$2="ACTIVE",'BR1'!H104&gt;0),"Yes",IF(AND('ORIGINAL BUDGET'!$K$2="ACTIVE",'ORIGINAL BUDGET'!H104&gt;0),"Yes",""))))</f>
        <v/>
      </c>
      <c r="W104" s="493"/>
      <c r="X104" s="325" t="str">
        <f>IF(AND('BR3'!$K$2="ACTIVE",'BR3'!J104&gt;0),"Yes",IF(AND('BR2'!$K$2="ACTIVE",'BR2'!J104&gt;0),"Yes",IF(AND('BR1'!$K$2="ACTIVE",'BR1'!J104&gt;0),"Yes",IF(AND('ORIGINAL BUDGET'!$K$2="ACTIVE",'ORIGINAL BUDGET'!J104&gt;0),"Yes",""))))</f>
        <v/>
      </c>
      <c r="Y104" s="493"/>
      <c r="Z104" s="325" t="str">
        <f>IF(AND('BR3'!$K$2="ACTIVE",'BR3'!L104&gt;0),"Yes",IF(AND('BR2'!$K$2="ACTIVE",'BR2'!L104&gt;0),"Yes",IF(AND('BR1'!$K$2="ACTIVE",'BR1'!L104&gt;0),"Yes",IF(AND('ORIGINAL BUDGET'!$K$2="ACTIVE",'ORIGINAL BUDGET'!L104&gt;0),"Yes",""))))</f>
        <v/>
      </c>
      <c r="AA104" s="493"/>
      <c r="AB104" s="325" t="str">
        <f>IF(AND('BR3'!$K$2="ACTIVE",'BR3'!N104&gt;0),"Yes",IF(AND('BR2'!$K$2="ACTIVE",'BR2'!N104&gt;0),"Yes",IF(AND('BR1'!$K$2="ACTIVE",'BR1'!N104&gt;0),"Yes",IF(AND('ORIGINAL BUDGET'!$K$2="ACTIVE",'ORIGINAL BUDGET'!N104&gt;0),"Yes",""))))</f>
        <v/>
      </c>
      <c r="AC104" s="493"/>
      <c r="AD104" s="325" t="str">
        <f>IF(AND('BR3'!$K$2="ACTIVE",'BR3'!P104&gt;0),"Yes",IF(AND('BR2'!$K$2="ACTIVE",'BR2'!P104&gt;0),"Yes",IF(AND('BR1'!$K$2="ACTIVE",'BR1'!P104&gt;0),"Yes",IF(AND('ORIGINAL BUDGET'!$K$2="ACTIVE",'ORIGINAL BUDGET'!P104&gt;0),"Yes",""))))</f>
        <v/>
      </c>
      <c r="AE104" s="493"/>
      <c r="AF104" s="325" t="str">
        <f>IF(AND('BR3'!$K$2="ACTIVE",'BR3'!R104&gt;0),"Yes",IF(AND('BR2'!$K$2="ACTIVE",'BR2'!R104&gt;0),"Yes",IF(AND('BR1'!$K$2="ACTIVE",'BR1'!R104&gt;0),"Yes",IF(AND('ORIGINAL BUDGET'!$K$2="ACTIVE",'ORIGINAL BUDGET'!R104&gt;0),"Yes",""))))</f>
        <v/>
      </c>
      <c r="AG104" s="493"/>
      <c r="AH104" s="493" t="str">
        <f>IF(AND('BR3'!$K$2="ACTIVE",'BR3'!T104&gt;0),"Yes",IF(AND('BR2'!$K$2="ACTIVE",'BR2'!T104&gt;0),"Yes",IF(AND('BR1'!$K$2="ACTIVE",'BR1'!T104&gt;0),"Yes",IF(AND('ORIGINAL BUDGET'!$K$2="ACTIVE",'ORIGINAL BUDGET'!T104&gt;0),"Yes",""))))</f>
        <v/>
      </c>
      <c r="AI104" s="494"/>
      <c r="AK104" s="221"/>
      <c r="AL104" s="221"/>
      <c r="AM104" s="221"/>
      <c r="AN104" s="221"/>
      <c r="AO104" s="221"/>
      <c r="AP104" s="221"/>
      <c r="AQ104" s="221"/>
      <c r="AR104" s="57"/>
      <c r="AU104" s="2"/>
      <c r="AV104" s="2"/>
      <c r="AW104" s="2"/>
      <c r="AX104" s="2"/>
      <c r="AY104" s="1104"/>
    </row>
    <row r="105" spans="1:51" ht="23.25" hidden="1" customHeight="1">
      <c r="A105" s="122">
        <v>7</v>
      </c>
      <c r="B105" s="1726">
        <f>IF($L$2="","",IF($L$2="ORIGINAL",'ORIGINAL BUDGET'!$B105,IF($L$2="BR1",'BR1'!$B105,IF($L$2="BR2",'BR2'!$B105,IF($L$2="BR3",'BR3'!$B105)))))</f>
        <v>0</v>
      </c>
      <c r="C105" s="1727">
        <f>IF($L$2="","",IF($L$2="ORIGINAL",'ORIGINAL BUDGET'!$B105,IF($L$2="BR1",'BR1'!$B105,IF($L$2="BR2",'BR2'!$B105,IF($L$2="BR3",'BR3'!$B105)))))</f>
        <v>0</v>
      </c>
      <c r="D105" s="1727">
        <f>IF($L$2="","",IF($L$2="ORIGINAL",'ORIGINAL BUDGET'!$B105,IF($L$2="BR1",'BR1'!$B105,IF($L$2="BR2",'BR2'!$B105,IF($L$2="BR3",'BR3'!$B105)))))</f>
        <v>0</v>
      </c>
      <c r="E105" s="1728">
        <f>IF($L$2="","",IF($L$2="ORIGINAL",'ORIGINAL BUDGET'!$B105,IF($L$2="BR1",'BR1'!$B105,IF($L$2="BR2",'BR2'!$B105,IF($L$2="BR3",'BR3'!$B105)))))</f>
        <v>0</v>
      </c>
      <c r="F105" s="612"/>
      <c r="G105" s="847" t="str">
        <f t="shared" si="37"/>
        <v/>
      </c>
      <c r="H105" s="810">
        <f t="shared" si="38"/>
        <v>0</v>
      </c>
      <c r="I105" s="840"/>
      <c r="J105" s="810">
        <f t="shared" si="41"/>
        <v>0</v>
      </c>
      <c r="K105" s="840"/>
      <c r="L105" s="810">
        <f t="shared" si="42"/>
        <v>0</v>
      </c>
      <c r="M105" s="840"/>
      <c r="N105" s="810">
        <f t="shared" si="43"/>
        <v>0</v>
      </c>
      <c r="O105" s="840"/>
      <c r="P105" s="810">
        <f t="shared" si="44"/>
        <v>0</v>
      </c>
      <c r="Q105" s="840"/>
      <c r="R105" s="810">
        <f t="shared" si="39"/>
        <v>0</v>
      </c>
      <c r="S105" s="840"/>
      <c r="T105" s="810">
        <f t="shared" si="40"/>
        <v>0</v>
      </c>
      <c r="U105" s="410"/>
      <c r="V105" s="492" t="str">
        <f>IF(AND('BR3'!$K$2="ACTIVE",'BR3'!H105&gt;0),"Yes",IF(AND('BR2'!$K$2="ACTIVE",'BR2'!H105&gt;0),"Yes",IF(AND('BR1'!$K$2="ACTIVE",'BR1'!H105&gt;0),"Yes",IF(AND('ORIGINAL BUDGET'!$K$2="ACTIVE",'ORIGINAL BUDGET'!H105&gt;0),"Yes",""))))</f>
        <v/>
      </c>
      <c r="W105" s="493"/>
      <c r="X105" s="325" t="str">
        <f>IF(AND('BR3'!$K$2="ACTIVE",'BR3'!J105&gt;0),"Yes",IF(AND('BR2'!$K$2="ACTIVE",'BR2'!J105&gt;0),"Yes",IF(AND('BR1'!$K$2="ACTIVE",'BR1'!J105&gt;0),"Yes",IF(AND('ORIGINAL BUDGET'!$K$2="ACTIVE",'ORIGINAL BUDGET'!J105&gt;0),"Yes",""))))</f>
        <v/>
      </c>
      <c r="Y105" s="493"/>
      <c r="Z105" s="325" t="str">
        <f>IF(AND('BR3'!$K$2="ACTIVE",'BR3'!L105&gt;0),"Yes",IF(AND('BR2'!$K$2="ACTIVE",'BR2'!L105&gt;0),"Yes",IF(AND('BR1'!$K$2="ACTIVE",'BR1'!L105&gt;0),"Yes",IF(AND('ORIGINAL BUDGET'!$K$2="ACTIVE",'ORIGINAL BUDGET'!L105&gt;0),"Yes",""))))</f>
        <v/>
      </c>
      <c r="AA105" s="493"/>
      <c r="AB105" s="325" t="str">
        <f>IF(AND('BR3'!$K$2="ACTIVE",'BR3'!N105&gt;0),"Yes",IF(AND('BR2'!$K$2="ACTIVE",'BR2'!N105&gt;0),"Yes",IF(AND('BR1'!$K$2="ACTIVE",'BR1'!N105&gt;0),"Yes",IF(AND('ORIGINAL BUDGET'!$K$2="ACTIVE",'ORIGINAL BUDGET'!N105&gt;0),"Yes",""))))</f>
        <v/>
      </c>
      <c r="AC105" s="493"/>
      <c r="AD105" s="325" t="str">
        <f>IF(AND('BR3'!$K$2="ACTIVE",'BR3'!P105&gt;0),"Yes",IF(AND('BR2'!$K$2="ACTIVE",'BR2'!P105&gt;0),"Yes",IF(AND('BR1'!$K$2="ACTIVE",'BR1'!P105&gt;0),"Yes",IF(AND('ORIGINAL BUDGET'!$K$2="ACTIVE",'ORIGINAL BUDGET'!P105&gt;0),"Yes",""))))</f>
        <v/>
      </c>
      <c r="AE105" s="493"/>
      <c r="AF105" s="325" t="str">
        <f>IF(AND('BR3'!$K$2="ACTIVE",'BR3'!R105&gt;0),"Yes",IF(AND('BR2'!$K$2="ACTIVE",'BR2'!R105&gt;0),"Yes",IF(AND('BR1'!$K$2="ACTIVE",'BR1'!R105&gt;0),"Yes",IF(AND('ORIGINAL BUDGET'!$K$2="ACTIVE",'ORIGINAL BUDGET'!R105&gt;0),"Yes",""))))</f>
        <v/>
      </c>
      <c r="AG105" s="493"/>
      <c r="AH105" s="493" t="str">
        <f>IF(AND('BR3'!$K$2="ACTIVE",'BR3'!T105&gt;0),"Yes",IF(AND('BR2'!$K$2="ACTIVE",'BR2'!T105&gt;0),"Yes",IF(AND('BR1'!$K$2="ACTIVE",'BR1'!T105&gt;0),"Yes",IF(AND('ORIGINAL BUDGET'!$K$2="ACTIVE",'ORIGINAL BUDGET'!T105&gt;0),"Yes",""))))</f>
        <v/>
      </c>
      <c r="AI105" s="494"/>
      <c r="AK105" s="221"/>
      <c r="AL105" s="221"/>
      <c r="AM105" s="221"/>
      <c r="AN105" s="221"/>
      <c r="AO105" s="221"/>
      <c r="AP105" s="221"/>
      <c r="AQ105" s="221"/>
      <c r="AR105" s="57"/>
      <c r="AU105" s="2"/>
      <c r="AV105" s="2"/>
      <c r="AW105" s="2"/>
      <c r="AX105" s="2"/>
      <c r="AY105" s="1104"/>
    </row>
    <row r="106" spans="1:51" ht="23.25" hidden="1" customHeight="1">
      <c r="A106" s="122">
        <v>8</v>
      </c>
      <c r="B106" s="1726">
        <f>IF($L$2="","",IF($L$2="ORIGINAL",'ORIGINAL BUDGET'!$B106,IF($L$2="BR1",'BR1'!$B106,IF($L$2="BR2",'BR2'!$B106,IF($L$2="BR3",'BR3'!$B106)))))</f>
        <v>0</v>
      </c>
      <c r="C106" s="1727">
        <f>IF($L$2="","",IF($L$2="ORIGINAL",'ORIGINAL BUDGET'!$B106,IF($L$2="BR1",'BR1'!$B106,IF($L$2="BR2",'BR2'!$B106,IF($L$2="BR3",'BR3'!$B106)))))</f>
        <v>0</v>
      </c>
      <c r="D106" s="1727">
        <f>IF($L$2="","",IF($L$2="ORIGINAL",'ORIGINAL BUDGET'!$B106,IF($L$2="BR1",'BR1'!$B106,IF($L$2="BR2",'BR2'!$B106,IF($L$2="BR3",'BR3'!$B106)))))</f>
        <v>0</v>
      </c>
      <c r="E106" s="1728">
        <f>IF($L$2="","",IF($L$2="ORIGINAL",'ORIGINAL BUDGET'!$B106,IF($L$2="BR1",'BR1'!$B106,IF($L$2="BR2",'BR2'!$B106,IF($L$2="BR3",'BR3'!$B106)))))</f>
        <v>0</v>
      </c>
      <c r="F106" s="612"/>
      <c r="G106" s="847" t="str">
        <f t="shared" si="37"/>
        <v/>
      </c>
      <c r="H106" s="810">
        <f t="shared" si="38"/>
        <v>0</v>
      </c>
      <c r="I106" s="840"/>
      <c r="J106" s="810">
        <f t="shared" si="41"/>
        <v>0</v>
      </c>
      <c r="K106" s="840"/>
      <c r="L106" s="810">
        <f t="shared" si="42"/>
        <v>0</v>
      </c>
      <c r="M106" s="840"/>
      <c r="N106" s="810">
        <f t="shared" si="43"/>
        <v>0</v>
      </c>
      <c r="O106" s="840"/>
      <c r="P106" s="810">
        <f t="shared" si="44"/>
        <v>0</v>
      </c>
      <c r="Q106" s="840"/>
      <c r="R106" s="810">
        <f t="shared" si="39"/>
        <v>0</v>
      </c>
      <c r="S106" s="840"/>
      <c r="T106" s="810">
        <f t="shared" si="40"/>
        <v>0</v>
      </c>
      <c r="U106" s="410"/>
      <c r="V106" s="492" t="str">
        <f>IF(AND('BR3'!$K$2="ACTIVE",'BR3'!H106&gt;0),"Yes",IF(AND('BR2'!$K$2="ACTIVE",'BR2'!H106&gt;0),"Yes",IF(AND('BR1'!$K$2="ACTIVE",'BR1'!H106&gt;0),"Yes",IF(AND('ORIGINAL BUDGET'!$K$2="ACTIVE",'ORIGINAL BUDGET'!H106&gt;0),"Yes",""))))</f>
        <v/>
      </c>
      <c r="W106" s="493"/>
      <c r="X106" s="325" t="str">
        <f>IF(AND('BR3'!$K$2="ACTIVE",'BR3'!J106&gt;0),"Yes",IF(AND('BR2'!$K$2="ACTIVE",'BR2'!J106&gt;0),"Yes",IF(AND('BR1'!$K$2="ACTIVE",'BR1'!J106&gt;0),"Yes",IF(AND('ORIGINAL BUDGET'!$K$2="ACTIVE",'ORIGINAL BUDGET'!J106&gt;0),"Yes",""))))</f>
        <v/>
      </c>
      <c r="Y106" s="493"/>
      <c r="Z106" s="325" t="str">
        <f>IF(AND('BR3'!$K$2="ACTIVE",'BR3'!L106&gt;0),"Yes",IF(AND('BR2'!$K$2="ACTIVE",'BR2'!L106&gt;0),"Yes",IF(AND('BR1'!$K$2="ACTIVE",'BR1'!L106&gt;0),"Yes",IF(AND('ORIGINAL BUDGET'!$K$2="ACTIVE",'ORIGINAL BUDGET'!L106&gt;0),"Yes",""))))</f>
        <v/>
      </c>
      <c r="AA106" s="493"/>
      <c r="AB106" s="325" t="str">
        <f>IF(AND('BR3'!$K$2="ACTIVE",'BR3'!N106&gt;0),"Yes",IF(AND('BR2'!$K$2="ACTIVE",'BR2'!N106&gt;0),"Yes",IF(AND('BR1'!$K$2="ACTIVE",'BR1'!N106&gt;0),"Yes",IF(AND('ORIGINAL BUDGET'!$K$2="ACTIVE",'ORIGINAL BUDGET'!N106&gt;0),"Yes",""))))</f>
        <v/>
      </c>
      <c r="AC106" s="493"/>
      <c r="AD106" s="325" t="str">
        <f>IF(AND('BR3'!$K$2="ACTIVE",'BR3'!P106&gt;0),"Yes",IF(AND('BR2'!$K$2="ACTIVE",'BR2'!P106&gt;0),"Yes",IF(AND('BR1'!$K$2="ACTIVE",'BR1'!P106&gt;0),"Yes",IF(AND('ORIGINAL BUDGET'!$K$2="ACTIVE",'ORIGINAL BUDGET'!P106&gt;0),"Yes",""))))</f>
        <v/>
      </c>
      <c r="AE106" s="493"/>
      <c r="AF106" s="325" t="str">
        <f>IF(AND('BR3'!$K$2="ACTIVE",'BR3'!R106&gt;0),"Yes",IF(AND('BR2'!$K$2="ACTIVE",'BR2'!R106&gt;0),"Yes",IF(AND('BR1'!$K$2="ACTIVE",'BR1'!R106&gt;0),"Yes",IF(AND('ORIGINAL BUDGET'!$K$2="ACTIVE",'ORIGINAL BUDGET'!R106&gt;0),"Yes",""))))</f>
        <v/>
      </c>
      <c r="AG106" s="493"/>
      <c r="AH106" s="493" t="str">
        <f>IF(AND('BR3'!$K$2="ACTIVE",'BR3'!T106&gt;0),"Yes",IF(AND('BR2'!$K$2="ACTIVE",'BR2'!T106&gt;0),"Yes",IF(AND('BR1'!$K$2="ACTIVE",'BR1'!T106&gt;0),"Yes",IF(AND('ORIGINAL BUDGET'!$K$2="ACTIVE",'ORIGINAL BUDGET'!T106&gt;0),"Yes",""))))</f>
        <v/>
      </c>
      <c r="AI106" s="494"/>
      <c r="AK106" s="221"/>
      <c r="AL106" s="221"/>
      <c r="AM106" s="221"/>
      <c r="AN106" s="221"/>
      <c r="AO106" s="221"/>
      <c r="AP106" s="221"/>
      <c r="AQ106" s="221"/>
      <c r="AR106" s="57"/>
      <c r="AU106" s="2"/>
      <c r="AV106" s="2"/>
      <c r="AW106" s="2"/>
      <c r="AX106" s="2"/>
      <c r="AY106" s="1104"/>
    </row>
    <row r="107" spans="1:51" ht="23.25" hidden="1" customHeight="1">
      <c r="A107" s="122">
        <v>9</v>
      </c>
      <c r="B107" s="1726">
        <f>IF($L$2="","",IF($L$2="ORIGINAL",'ORIGINAL BUDGET'!$B107,IF($L$2="BR1",'BR1'!$B107,IF($L$2="BR2",'BR2'!$B107,IF($L$2="BR3",'BR3'!$B107)))))</f>
        <v>0</v>
      </c>
      <c r="C107" s="1727">
        <f>IF($L$2="","",IF($L$2="ORIGINAL",'ORIGINAL BUDGET'!$B107,IF($L$2="BR1",'BR1'!$B107,IF($L$2="BR2",'BR2'!$B107,IF($L$2="BR3",'BR3'!$B107)))))</f>
        <v>0</v>
      </c>
      <c r="D107" s="1727">
        <f>IF($L$2="","",IF($L$2="ORIGINAL",'ORIGINAL BUDGET'!$B107,IF($L$2="BR1",'BR1'!$B107,IF($L$2="BR2",'BR2'!$B107,IF($L$2="BR3",'BR3'!$B107)))))</f>
        <v>0</v>
      </c>
      <c r="E107" s="1727">
        <f>IF($L$2="","",IF($L$2="ORIGINAL",'ORIGINAL BUDGET'!$B107,IF($L$2="BR1",'BR1'!$B107,IF($L$2="BR2",'BR2'!$B107,IF($L$2="BR3",'BR3'!$B107)))))</f>
        <v>0</v>
      </c>
      <c r="F107" s="612"/>
      <c r="G107" s="847" t="str">
        <f t="shared" si="37"/>
        <v/>
      </c>
      <c r="H107" s="810">
        <f t="shared" si="38"/>
        <v>0</v>
      </c>
      <c r="I107" s="840"/>
      <c r="J107" s="810">
        <f t="shared" si="41"/>
        <v>0</v>
      </c>
      <c r="K107" s="840"/>
      <c r="L107" s="810">
        <f t="shared" si="42"/>
        <v>0</v>
      </c>
      <c r="M107" s="840"/>
      <c r="N107" s="810">
        <f t="shared" si="43"/>
        <v>0</v>
      </c>
      <c r="O107" s="840"/>
      <c r="P107" s="810">
        <f t="shared" si="44"/>
        <v>0</v>
      </c>
      <c r="Q107" s="840"/>
      <c r="R107" s="810">
        <f t="shared" si="39"/>
        <v>0</v>
      </c>
      <c r="S107" s="840"/>
      <c r="T107" s="810">
        <f t="shared" si="40"/>
        <v>0</v>
      </c>
      <c r="U107" s="410"/>
      <c r="V107" s="492" t="str">
        <f>IF(AND('BR3'!$K$2="ACTIVE",'BR3'!H107&gt;0),"Yes",IF(AND('BR2'!$K$2="ACTIVE",'BR2'!H107&gt;0),"Yes",IF(AND('BR1'!$K$2="ACTIVE",'BR1'!H107&gt;0),"Yes",IF(AND('ORIGINAL BUDGET'!$K$2="ACTIVE",'ORIGINAL BUDGET'!H107&gt;0),"Yes",""))))</f>
        <v/>
      </c>
      <c r="W107" s="493"/>
      <c r="X107" s="325" t="str">
        <f>IF(AND('BR3'!$K$2="ACTIVE",'BR3'!J107&gt;0),"Yes",IF(AND('BR2'!$K$2="ACTIVE",'BR2'!J107&gt;0),"Yes",IF(AND('BR1'!$K$2="ACTIVE",'BR1'!J107&gt;0),"Yes",IF(AND('ORIGINAL BUDGET'!$K$2="ACTIVE",'ORIGINAL BUDGET'!J107&gt;0),"Yes",""))))</f>
        <v/>
      </c>
      <c r="Y107" s="493"/>
      <c r="Z107" s="325" t="str">
        <f>IF(AND('BR3'!$K$2="ACTIVE",'BR3'!L107&gt;0),"Yes",IF(AND('BR2'!$K$2="ACTIVE",'BR2'!L107&gt;0),"Yes",IF(AND('BR1'!$K$2="ACTIVE",'BR1'!L107&gt;0),"Yes",IF(AND('ORIGINAL BUDGET'!$K$2="ACTIVE",'ORIGINAL BUDGET'!L107&gt;0),"Yes",""))))</f>
        <v/>
      </c>
      <c r="AA107" s="493"/>
      <c r="AB107" s="325" t="str">
        <f>IF(AND('BR3'!$K$2="ACTIVE",'BR3'!N107&gt;0),"Yes",IF(AND('BR2'!$K$2="ACTIVE",'BR2'!N107&gt;0),"Yes",IF(AND('BR1'!$K$2="ACTIVE",'BR1'!N107&gt;0),"Yes",IF(AND('ORIGINAL BUDGET'!$K$2="ACTIVE",'ORIGINAL BUDGET'!N107&gt;0),"Yes",""))))</f>
        <v/>
      </c>
      <c r="AC107" s="493"/>
      <c r="AD107" s="325" t="str">
        <f>IF(AND('BR3'!$K$2="ACTIVE",'BR3'!P107&gt;0),"Yes",IF(AND('BR2'!$K$2="ACTIVE",'BR2'!P107&gt;0),"Yes",IF(AND('BR1'!$K$2="ACTIVE",'BR1'!P107&gt;0),"Yes",IF(AND('ORIGINAL BUDGET'!$K$2="ACTIVE",'ORIGINAL BUDGET'!P107&gt;0),"Yes",""))))</f>
        <v/>
      </c>
      <c r="AE107" s="493"/>
      <c r="AF107" s="325" t="str">
        <f>IF(AND('BR3'!$K$2="ACTIVE",'BR3'!R107&gt;0),"Yes",IF(AND('BR2'!$K$2="ACTIVE",'BR2'!R107&gt;0),"Yes",IF(AND('BR1'!$K$2="ACTIVE",'BR1'!R107&gt;0),"Yes",IF(AND('ORIGINAL BUDGET'!$K$2="ACTIVE",'ORIGINAL BUDGET'!R107&gt;0),"Yes",""))))</f>
        <v/>
      </c>
      <c r="AG107" s="493"/>
      <c r="AH107" s="493" t="str">
        <f>IF(AND('BR3'!$K$2="ACTIVE",'BR3'!T107&gt;0),"Yes",IF(AND('BR2'!$K$2="ACTIVE",'BR2'!T107&gt;0),"Yes",IF(AND('BR1'!$K$2="ACTIVE",'BR1'!T107&gt;0),"Yes",IF(AND('ORIGINAL BUDGET'!$K$2="ACTIVE",'ORIGINAL BUDGET'!T107&gt;0),"Yes",""))))</f>
        <v/>
      </c>
      <c r="AI107" s="494"/>
      <c r="AK107" s="221"/>
      <c r="AL107" s="221"/>
      <c r="AM107" s="221"/>
      <c r="AN107" s="221"/>
      <c r="AO107" s="221"/>
      <c r="AP107" s="221"/>
      <c r="AQ107" s="221"/>
      <c r="AR107" s="57"/>
      <c r="AU107" s="2"/>
      <c r="AV107" s="2"/>
      <c r="AW107" s="2"/>
      <c r="AX107" s="2"/>
      <c r="AY107" s="1104"/>
    </row>
    <row r="108" spans="1:51" ht="23.25" hidden="1" customHeight="1" thickBot="1">
      <c r="A108" s="122">
        <v>10</v>
      </c>
      <c r="B108" s="1726">
        <f>IF($L$2="","",IF($L$2="ORIGINAL",'ORIGINAL BUDGET'!$B108,IF($L$2="BR1",'BR1'!$B108,IF($L$2="BR2",'BR2'!$B108,IF($L$2="BR3",'BR3'!$B108)))))</f>
        <v>0</v>
      </c>
      <c r="C108" s="1727">
        <f>IF($L$2="","",IF($L$2="ORIGINAL",'ORIGINAL BUDGET'!$B108,IF($L$2="BR1",'BR1'!$B108,IF($L$2="BR2",'BR2'!$B108,IF($L$2="BR3",'BR3'!$B108)))))</f>
        <v>0</v>
      </c>
      <c r="D108" s="1727">
        <f>IF($L$2="","",IF($L$2="ORIGINAL",'ORIGINAL BUDGET'!$B108,IF($L$2="BR1",'BR1'!$B108,IF($L$2="BR2",'BR2'!$B108,IF($L$2="BR3",'BR3'!$B108)))))</f>
        <v>0</v>
      </c>
      <c r="E108" s="1727">
        <f>IF($L$2="","",IF($L$2="ORIGINAL",'ORIGINAL BUDGET'!$B108,IF($L$2="BR1",'BR1'!$B108,IF($L$2="BR2",'BR2'!$B108,IF($L$2="BR3",'BR3'!$B108)))))</f>
        <v>0</v>
      </c>
      <c r="F108" s="612"/>
      <c r="G108" s="847" t="str">
        <f t="shared" si="37"/>
        <v/>
      </c>
      <c r="H108" s="810">
        <f t="shared" si="38"/>
        <v>0</v>
      </c>
      <c r="I108" s="840"/>
      <c r="J108" s="810">
        <f t="shared" si="41"/>
        <v>0</v>
      </c>
      <c r="K108" s="840"/>
      <c r="L108" s="810">
        <f t="shared" si="42"/>
        <v>0</v>
      </c>
      <c r="M108" s="840"/>
      <c r="N108" s="810">
        <f t="shared" si="43"/>
        <v>0</v>
      </c>
      <c r="O108" s="840"/>
      <c r="P108" s="810">
        <f t="shared" si="44"/>
        <v>0</v>
      </c>
      <c r="Q108" s="840"/>
      <c r="R108" s="810">
        <f t="shared" si="39"/>
        <v>0</v>
      </c>
      <c r="S108" s="840"/>
      <c r="T108" s="810">
        <f t="shared" si="40"/>
        <v>0</v>
      </c>
      <c r="U108" s="410"/>
      <c r="V108" s="492" t="str">
        <f>IF(AND('BR3'!$K$2="ACTIVE",'BR3'!H108&gt;0),"Yes",IF(AND('BR2'!$K$2="ACTIVE",'BR2'!H108&gt;0),"Yes",IF(AND('BR1'!$K$2="ACTIVE",'BR1'!H108&gt;0),"Yes",IF(AND('ORIGINAL BUDGET'!$K$2="ACTIVE",'ORIGINAL BUDGET'!H108&gt;0),"Yes",""))))</f>
        <v/>
      </c>
      <c r="W108" s="493"/>
      <c r="X108" s="325" t="str">
        <f>IF(AND('BR3'!$K$2="ACTIVE",'BR3'!J108&gt;0),"Yes",IF(AND('BR2'!$K$2="ACTIVE",'BR2'!J108&gt;0),"Yes",IF(AND('BR1'!$K$2="ACTIVE",'BR1'!J108&gt;0),"Yes",IF(AND('ORIGINAL BUDGET'!$K$2="ACTIVE",'ORIGINAL BUDGET'!J108&gt;0),"Yes",""))))</f>
        <v/>
      </c>
      <c r="Y108" s="493"/>
      <c r="Z108" s="325" t="str">
        <f>IF(AND('BR3'!$K$2="ACTIVE",'BR3'!L108&gt;0),"Yes",IF(AND('BR2'!$K$2="ACTIVE",'BR2'!L108&gt;0),"Yes",IF(AND('BR1'!$K$2="ACTIVE",'BR1'!L108&gt;0),"Yes",IF(AND('ORIGINAL BUDGET'!$K$2="ACTIVE",'ORIGINAL BUDGET'!L108&gt;0),"Yes",""))))</f>
        <v/>
      </c>
      <c r="AA108" s="493"/>
      <c r="AB108" s="325" t="str">
        <f>IF(AND('BR3'!$K$2="ACTIVE",'BR3'!N108&gt;0),"Yes",IF(AND('BR2'!$K$2="ACTIVE",'BR2'!N108&gt;0),"Yes",IF(AND('BR1'!$K$2="ACTIVE",'BR1'!N108&gt;0),"Yes",IF(AND('ORIGINAL BUDGET'!$K$2="ACTIVE",'ORIGINAL BUDGET'!N108&gt;0),"Yes",""))))</f>
        <v/>
      </c>
      <c r="AC108" s="493"/>
      <c r="AD108" s="325" t="str">
        <f>IF(AND('BR3'!$K$2="ACTIVE",'BR3'!P108&gt;0),"Yes",IF(AND('BR2'!$K$2="ACTIVE",'BR2'!P108&gt;0),"Yes",IF(AND('BR1'!$K$2="ACTIVE",'BR1'!P108&gt;0),"Yes",IF(AND('ORIGINAL BUDGET'!$K$2="ACTIVE",'ORIGINAL BUDGET'!P108&gt;0),"Yes",""))))</f>
        <v/>
      </c>
      <c r="AE108" s="493"/>
      <c r="AF108" s="325" t="str">
        <f>IF(AND('BR3'!$K$2="ACTIVE",'BR3'!R108&gt;0),"Yes",IF(AND('BR2'!$K$2="ACTIVE",'BR2'!R108&gt;0),"Yes",IF(AND('BR1'!$K$2="ACTIVE",'BR1'!R108&gt;0),"Yes",IF(AND('ORIGINAL BUDGET'!$K$2="ACTIVE",'ORIGINAL BUDGET'!R108&gt;0),"Yes",""))))</f>
        <v/>
      </c>
      <c r="AG108" s="493"/>
      <c r="AH108" s="493" t="str">
        <f>IF(AND('BR3'!$K$2="ACTIVE",'BR3'!T108&gt;0),"Yes",IF(AND('BR2'!$K$2="ACTIVE",'BR2'!T108&gt;0),"Yes",IF(AND('BR1'!$K$2="ACTIVE",'BR1'!T108&gt;0),"Yes",IF(AND('ORIGINAL BUDGET'!$K$2="ACTIVE",'ORIGINAL BUDGET'!T108&gt;0),"Yes",""))))</f>
        <v/>
      </c>
      <c r="AI108" s="494"/>
      <c r="AK108" s="221"/>
      <c r="AL108" s="221"/>
      <c r="AM108" s="221"/>
      <c r="AN108" s="221"/>
      <c r="AO108" s="221"/>
      <c r="AP108" s="221"/>
      <c r="AQ108" s="221"/>
      <c r="AR108" s="57"/>
      <c r="AU108" s="2"/>
      <c r="AV108" s="2"/>
      <c r="AW108" s="2"/>
      <c r="AX108" s="2"/>
      <c r="AY108" s="1104"/>
    </row>
    <row r="109" spans="1:51" ht="23.25" hidden="1" customHeight="1">
      <c r="A109" s="122">
        <v>11</v>
      </c>
      <c r="B109" s="1726">
        <f>IF($L$2="","",IF($L$2="ORIGINAL",'ORIGINAL BUDGET'!$B109,IF($L$2="BR1",'BR1'!$B109,IF($L$2="BR2",'BR2'!$B109,IF($L$2="BR3",'BR3'!$B109)))))</f>
        <v>0</v>
      </c>
      <c r="C109" s="1727">
        <f>IF($L$2="","",IF($L$2="ORIGINAL",'ORIGINAL BUDGET'!$B109,IF($L$2="BR1",'BR1'!$B109,IF($L$2="BR2",'BR2'!$B109,IF($L$2="BR3",'BR3'!$B109)))))</f>
        <v>0</v>
      </c>
      <c r="D109" s="1727">
        <f>IF($L$2="","",IF($L$2="ORIGINAL",'ORIGINAL BUDGET'!$B109,IF($L$2="BR1",'BR1'!$B109,IF($L$2="BR2",'BR2'!$B109,IF($L$2="BR3",'BR3'!$B109)))))</f>
        <v>0</v>
      </c>
      <c r="E109" s="1727">
        <f>IF($L$2="","",IF($L$2="ORIGINAL",'ORIGINAL BUDGET'!$B109,IF($L$2="BR1",'BR1'!$B109,IF($L$2="BR2",'BR2'!$B109,IF($L$2="BR3",'BR3'!$B109)))))</f>
        <v>0</v>
      </c>
      <c r="F109" s="612"/>
      <c r="G109" s="847" t="str">
        <f t="shared" si="37"/>
        <v/>
      </c>
      <c r="H109" s="810">
        <f t="shared" si="38"/>
        <v>0</v>
      </c>
      <c r="I109" s="840"/>
      <c r="J109" s="810">
        <f t="shared" si="41"/>
        <v>0</v>
      </c>
      <c r="K109" s="840"/>
      <c r="L109" s="810">
        <f t="shared" si="42"/>
        <v>0</v>
      </c>
      <c r="M109" s="840"/>
      <c r="N109" s="810">
        <f t="shared" si="43"/>
        <v>0</v>
      </c>
      <c r="O109" s="840"/>
      <c r="P109" s="810">
        <f t="shared" si="44"/>
        <v>0</v>
      </c>
      <c r="Q109" s="840"/>
      <c r="R109" s="810">
        <f t="shared" si="39"/>
        <v>0</v>
      </c>
      <c r="S109" s="840"/>
      <c r="T109" s="810">
        <f t="shared" si="40"/>
        <v>0</v>
      </c>
      <c r="U109" s="410"/>
      <c r="V109" s="492" t="str">
        <f>IF(AND('BR3'!$K$2="ACTIVE",'BR3'!H109&gt;0),"Yes",IF(AND('BR2'!$K$2="ACTIVE",'BR2'!H109&gt;0),"Yes",IF(AND('BR1'!$K$2="ACTIVE",'BR1'!H109&gt;0),"Yes",IF(AND('ORIGINAL BUDGET'!$K$2="ACTIVE",'ORIGINAL BUDGET'!H109&gt;0),"Yes",""))))</f>
        <v/>
      </c>
      <c r="W109" s="493"/>
      <c r="X109" s="325" t="str">
        <f>IF(AND('BR3'!$K$2="ACTIVE",'BR3'!J109&gt;0),"Yes",IF(AND('BR2'!$K$2="ACTIVE",'BR2'!J109&gt;0),"Yes",IF(AND('BR1'!$K$2="ACTIVE",'BR1'!J109&gt;0),"Yes",IF(AND('ORIGINAL BUDGET'!$K$2="ACTIVE",'ORIGINAL BUDGET'!J109&gt;0),"Yes",""))))</f>
        <v/>
      </c>
      <c r="Y109" s="493"/>
      <c r="Z109" s="325" t="str">
        <f>IF(AND('BR3'!$K$2="ACTIVE",'BR3'!L109&gt;0),"Yes",IF(AND('BR2'!$K$2="ACTIVE",'BR2'!L109&gt;0),"Yes",IF(AND('BR1'!$K$2="ACTIVE",'BR1'!L109&gt;0),"Yes",IF(AND('ORIGINAL BUDGET'!$K$2="ACTIVE",'ORIGINAL BUDGET'!L109&gt;0),"Yes",""))))</f>
        <v/>
      </c>
      <c r="AA109" s="493"/>
      <c r="AB109" s="325" t="str">
        <f>IF(AND('BR3'!$K$2="ACTIVE",'BR3'!N109&gt;0),"Yes",IF(AND('BR2'!$K$2="ACTIVE",'BR2'!N109&gt;0),"Yes",IF(AND('BR1'!$K$2="ACTIVE",'BR1'!N109&gt;0),"Yes",IF(AND('ORIGINAL BUDGET'!$K$2="ACTIVE",'ORIGINAL BUDGET'!N109&gt;0),"Yes",""))))</f>
        <v/>
      </c>
      <c r="AC109" s="493"/>
      <c r="AD109" s="325" t="str">
        <f>IF(AND('BR3'!$K$2="ACTIVE",'BR3'!P109&gt;0),"Yes",IF(AND('BR2'!$K$2="ACTIVE",'BR2'!P109&gt;0),"Yes",IF(AND('BR1'!$K$2="ACTIVE",'BR1'!P109&gt;0),"Yes",IF(AND('ORIGINAL BUDGET'!$K$2="ACTIVE",'ORIGINAL BUDGET'!P109&gt;0),"Yes",""))))</f>
        <v/>
      </c>
      <c r="AE109" s="493"/>
      <c r="AF109" s="325" t="str">
        <f>IF(AND('BR3'!$K$2="ACTIVE",'BR3'!R109&gt;0),"Yes",IF(AND('BR2'!$K$2="ACTIVE",'BR2'!R109&gt;0),"Yes",IF(AND('BR1'!$K$2="ACTIVE",'BR1'!R109&gt;0),"Yes",IF(AND('ORIGINAL BUDGET'!$K$2="ACTIVE",'ORIGINAL BUDGET'!R109&gt;0),"Yes",""))))</f>
        <v/>
      </c>
      <c r="AG109" s="493"/>
      <c r="AH109" s="493" t="str">
        <f>IF(AND('BR3'!$K$2="ACTIVE",'BR3'!T109&gt;0),"Yes",IF(AND('BR2'!$K$2="ACTIVE",'BR2'!T109&gt;0),"Yes",IF(AND('BR1'!$K$2="ACTIVE",'BR1'!T109&gt;0),"Yes",IF(AND('ORIGINAL BUDGET'!$K$2="ACTIVE",'ORIGINAL BUDGET'!T109&gt;0),"Yes",""))))</f>
        <v/>
      </c>
      <c r="AI109" s="494"/>
      <c r="AK109" s="221"/>
      <c r="AL109" s="221"/>
      <c r="AM109" s="221"/>
      <c r="AN109" s="221"/>
      <c r="AO109" s="221"/>
      <c r="AP109" s="221"/>
      <c r="AQ109" s="221"/>
      <c r="AR109" s="57"/>
      <c r="AU109" s="2"/>
      <c r="AV109" s="2"/>
      <c r="AW109" s="2"/>
      <c r="AX109" s="2"/>
      <c r="AY109" s="1104"/>
    </row>
    <row r="110" spans="1:51" ht="23.25" hidden="1" customHeight="1">
      <c r="A110" s="122">
        <v>12</v>
      </c>
      <c r="B110" s="1726">
        <f>IF($L$2="","",IF($L$2="ORIGINAL",'ORIGINAL BUDGET'!$B110,IF($L$2="BR1",'BR1'!$B110,IF($L$2="BR2",'BR2'!$B110,IF($L$2="BR3",'BR3'!$B110)))))</f>
        <v>0</v>
      </c>
      <c r="C110" s="1727">
        <f>IF($L$2="","",IF($L$2="ORIGINAL",'ORIGINAL BUDGET'!$B110,IF($L$2="BR1",'BR1'!$B110,IF($L$2="BR2",'BR2'!$B110,IF($L$2="BR3",'BR3'!$B110)))))</f>
        <v>0</v>
      </c>
      <c r="D110" s="1727">
        <f>IF($L$2="","",IF($L$2="ORIGINAL",'ORIGINAL BUDGET'!$B110,IF($L$2="BR1",'BR1'!$B110,IF($L$2="BR2",'BR2'!$B110,IF($L$2="BR3",'BR3'!$B110)))))</f>
        <v>0</v>
      </c>
      <c r="E110" s="1727">
        <f>IF($L$2="","",IF($L$2="ORIGINAL",'ORIGINAL BUDGET'!$B110,IF($L$2="BR1",'BR1'!$B110,IF($L$2="BR2",'BR2'!$B110,IF($L$2="BR3",'BR3'!$B110)))))</f>
        <v>0</v>
      </c>
      <c r="F110" s="612"/>
      <c r="G110" s="847" t="str">
        <f t="shared" si="37"/>
        <v/>
      </c>
      <c r="H110" s="810">
        <f t="shared" si="38"/>
        <v>0</v>
      </c>
      <c r="I110" s="840"/>
      <c r="J110" s="810">
        <f t="shared" si="41"/>
        <v>0</v>
      </c>
      <c r="K110" s="840"/>
      <c r="L110" s="810">
        <f t="shared" si="42"/>
        <v>0</v>
      </c>
      <c r="M110" s="840"/>
      <c r="N110" s="810">
        <f t="shared" si="43"/>
        <v>0</v>
      </c>
      <c r="O110" s="840"/>
      <c r="P110" s="810">
        <f t="shared" si="44"/>
        <v>0</v>
      </c>
      <c r="Q110" s="840"/>
      <c r="R110" s="810">
        <f t="shared" si="39"/>
        <v>0</v>
      </c>
      <c r="S110" s="840"/>
      <c r="T110" s="810">
        <f t="shared" si="40"/>
        <v>0</v>
      </c>
      <c r="U110" s="410"/>
      <c r="V110" s="492" t="str">
        <f>IF(AND('BR3'!$K$2="ACTIVE",'BR3'!H110&gt;0),"Yes",IF(AND('BR2'!$K$2="ACTIVE",'BR2'!H110&gt;0),"Yes",IF(AND('BR1'!$K$2="ACTIVE",'BR1'!H110&gt;0),"Yes",IF(AND('ORIGINAL BUDGET'!$K$2="ACTIVE",'ORIGINAL BUDGET'!H110&gt;0),"Yes",""))))</f>
        <v/>
      </c>
      <c r="W110" s="493"/>
      <c r="X110" s="325" t="str">
        <f>IF(AND('BR3'!$K$2="ACTIVE",'BR3'!J110&gt;0),"Yes",IF(AND('BR2'!$K$2="ACTIVE",'BR2'!J110&gt;0),"Yes",IF(AND('BR1'!$K$2="ACTIVE",'BR1'!J110&gt;0),"Yes",IF(AND('ORIGINAL BUDGET'!$K$2="ACTIVE",'ORIGINAL BUDGET'!J110&gt;0),"Yes",""))))</f>
        <v/>
      </c>
      <c r="Y110" s="493"/>
      <c r="Z110" s="325" t="str">
        <f>IF(AND('BR3'!$K$2="ACTIVE",'BR3'!L110&gt;0),"Yes",IF(AND('BR2'!$K$2="ACTIVE",'BR2'!L110&gt;0),"Yes",IF(AND('BR1'!$K$2="ACTIVE",'BR1'!L110&gt;0),"Yes",IF(AND('ORIGINAL BUDGET'!$K$2="ACTIVE",'ORIGINAL BUDGET'!L110&gt;0),"Yes",""))))</f>
        <v/>
      </c>
      <c r="AA110" s="493"/>
      <c r="AB110" s="325" t="str">
        <f>IF(AND('BR3'!$K$2="ACTIVE",'BR3'!N110&gt;0),"Yes",IF(AND('BR2'!$K$2="ACTIVE",'BR2'!N110&gt;0),"Yes",IF(AND('BR1'!$K$2="ACTIVE",'BR1'!N110&gt;0),"Yes",IF(AND('ORIGINAL BUDGET'!$K$2="ACTIVE",'ORIGINAL BUDGET'!N110&gt;0),"Yes",""))))</f>
        <v/>
      </c>
      <c r="AC110" s="493"/>
      <c r="AD110" s="325" t="str">
        <f>IF(AND('BR3'!$K$2="ACTIVE",'BR3'!P110&gt;0),"Yes",IF(AND('BR2'!$K$2="ACTIVE",'BR2'!P110&gt;0),"Yes",IF(AND('BR1'!$K$2="ACTIVE",'BR1'!P110&gt;0),"Yes",IF(AND('ORIGINAL BUDGET'!$K$2="ACTIVE",'ORIGINAL BUDGET'!P110&gt;0),"Yes",""))))</f>
        <v/>
      </c>
      <c r="AE110" s="493"/>
      <c r="AF110" s="325" t="str">
        <f>IF(AND('BR3'!$K$2="ACTIVE",'BR3'!R110&gt;0),"Yes",IF(AND('BR2'!$K$2="ACTIVE",'BR2'!R110&gt;0),"Yes",IF(AND('BR1'!$K$2="ACTIVE",'BR1'!R110&gt;0),"Yes",IF(AND('ORIGINAL BUDGET'!$K$2="ACTIVE",'ORIGINAL BUDGET'!R110&gt;0),"Yes",""))))</f>
        <v/>
      </c>
      <c r="AG110" s="493"/>
      <c r="AH110" s="493" t="str">
        <f>IF(AND('BR3'!$K$2="ACTIVE",'BR3'!T110&gt;0),"Yes",IF(AND('BR2'!$K$2="ACTIVE",'BR2'!T110&gt;0),"Yes",IF(AND('BR1'!$K$2="ACTIVE",'BR1'!T110&gt;0),"Yes",IF(AND('ORIGINAL BUDGET'!$K$2="ACTIVE",'ORIGINAL BUDGET'!T110&gt;0),"Yes",""))))</f>
        <v/>
      </c>
      <c r="AI110" s="494"/>
      <c r="AK110" s="221"/>
      <c r="AL110" s="221"/>
      <c r="AM110" s="221"/>
      <c r="AN110" s="221"/>
      <c r="AO110" s="221"/>
      <c r="AP110" s="221"/>
      <c r="AQ110" s="221"/>
      <c r="AR110" s="57"/>
      <c r="AU110" s="2"/>
      <c r="AV110" s="2"/>
      <c r="AW110" s="2"/>
      <c r="AX110" s="2"/>
      <c r="AY110" s="1104"/>
    </row>
    <row r="111" spans="1:51" ht="23.25" hidden="1" customHeight="1">
      <c r="A111" s="122">
        <v>13</v>
      </c>
      <c r="B111" s="1726">
        <f>IF($L$2="","",IF($L$2="ORIGINAL",'ORIGINAL BUDGET'!$B111,IF($L$2="BR1",'BR1'!$B111,IF($L$2="BR2",'BR2'!$B111,IF($L$2="BR3",'BR3'!$B111)))))</f>
        <v>0</v>
      </c>
      <c r="C111" s="1727">
        <f>IF($L$2="","",IF($L$2="ORIGINAL",'ORIGINAL BUDGET'!$B111,IF($L$2="BR1",'BR1'!$B111,IF($L$2="BR2",'BR2'!$B111,IF($L$2="BR3",'BR3'!$B111)))))</f>
        <v>0</v>
      </c>
      <c r="D111" s="1727">
        <f>IF($L$2="","",IF($L$2="ORIGINAL",'ORIGINAL BUDGET'!$B111,IF($L$2="BR1",'BR1'!$B111,IF($L$2="BR2",'BR2'!$B111,IF($L$2="BR3",'BR3'!$B111)))))</f>
        <v>0</v>
      </c>
      <c r="E111" s="1727">
        <f>IF($L$2="","",IF($L$2="ORIGINAL",'ORIGINAL BUDGET'!$B111,IF($L$2="BR1",'BR1'!$B111,IF($L$2="BR2",'BR2'!$B111,IF($L$2="BR3",'BR3'!$B111)))))</f>
        <v>0</v>
      </c>
      <c r="F111" s="612"/>
      <c r="G111" s="847" t="str">
        <f t="shared" si="37"/>
        <v/>
      </c>
      <c r="H111" s="810">
        <f t="shared" si="38"/>
        <v>0</v>
      </c>
      <c r="I111" s="840"/>
      <c r="J111" s="810">
        <f t="shared" si="41"/>
        <v>0</v>
      </c>
      <c r="K111" s="840"/>
      <c r="L111" s="810">
        <f t="shared" si="42"/>
        <v>0</v>
      </c>
      <c r="M111" s="840"/>
      <c r="N111" s="810">
        <f t="shared" si="43"/>
        <v>0</v>
      </c>
      <c r="O111" s="840"/>
      <c r="P111" s="810">
        <f t="shared" si="44"/>
        <v>0</v>
      </c>
      <c r="Q111" s="840"/>
      <c r="R111" s="810">
        <f t="shared" si="39"/>
        <v>0</v>
      </c>
      <c r="S111" s="840"/>
      <c r="T111" s="810">
        <f t="shared" si="40"/>
        <v>0</v>
      </c>
      <c r="U111" s="410"/>
      <c r="V111" s="492" t="str">
        <f>IF(AND('BR3'!$K$2="ACTIVE",'BR3'!H111&gt;0),"Yes",IF(AND('BR2'!$K$2="ACTIVE",'BR2'!H111&gt;0),"Yes",IF(AND('BR1'!$K$2="ACTIVE",'BR1'!H111&gt;0),"Yes",IF(AND('ORIGINAL BUDGET'!$K$2="ACTIVE",'ORIGINAL BUDGET'!H111&gt;0),"Yes",""))))</f>
        <v/>
      </c>
      <c r="W111" s="493"/>
      <c r="X111" s="325" t="str">
        <f>IF(AND('BR3'!$K$2="ACTIVE",'BR3'!J111&gt;0),"Yes",IF(AND('BR2'!$K$2="ACTIVE",'BR2'!J111&gt;0),"Yes",IF(AND('BR1'!$K$2="ACTIVE",'BR1'!J111&gt;0),"Yes",IF(AND('ORIGINAL BUDGET'!$K$2="ACTIVE",'ORIGINAL BUDGET'!J111&gt;0),"Yes",""))))</f>
        <v/>
      </c>
      <c r="Y111" s="493"/>
      <c r="Z111" s="325" t="str">
        <f>IF(AND('BR3'!$K$2="ACTIVE",'BR3'!L111&gt;0),"Yes",IF(AND('BR2'!$K$2="ACTIVE",'BR2'!L111&gt;0),"Yes",IF(AND('BR1'!$K$2="ACTIVE",'BR1'!L111&gt;0),"Yes",IF(AND('ORIGINAL BUDGET'!$K$2="ACTIVE",'ORIGINAL BUDGET'!L111&gt;0),"Yes",""))))</f>
        <v/>
      </c>
      <c r="AA111" s="493"/>
      <c r="AB111" s="325" t="str">
        <f>IF(AND('BR3'!$K$2="ACTIVE",'BR3'!N111&gt;0),"Yes",IF(AND('BR2'!$K$2="ACTIVE",'BR2'!N111&gt;0),"Yes",IF(AND('BR1'!$K$2="ACTIVE",'BR1'!N111&gt;0),"Yes",IF(AND('ORIGINAL BUDGET'!$K$2="ACTIVE",'ORIGINAL BUDGET'!N111&gt;0),"Yes",""))))</f>
        <v/>
      </c>
      <c r="AC111" s="493"/>
      <c r="AD111" s="325" t="str">
        <f>IF(AND('BR3'!$K$2="ACTIVE",'BR3'!P111&gt;0),"Yes",IF(AND('BR2'!$K$2="ACTIVE",'BR2'!P111&gt;0),"Yes",IF(AND('BR1'!$K$2="ACTIVE",'BR1'!P111&gt;0),"Yes",IF(AND('ORIGINAL BUDGET'!$K$2="ACTIVE",'ORIGINAL BUDGET'!P111&gt;0),"Yes",""))))</f>
        <v/>
      </c>
      <c r="AE111" s="493"/>
      <c r="AF111" s="325" t="str">
        <f>IF(AND('BR3'!$K$2="ACTIVE",'BR3'!R111&gt;0),"Yes",IF(AND('BR2'!$K$2="ACTIVE",'BR2'!R111&gt;0),"Yes",IF(AND('BR1'!$K$2="ACTIVE",'BR1'!R111&gt;0),"Yes",IF(AND('ORIGINAL BUDGET'!$K$2="ACTIVE",'ORIGINAL BUDGET'!R111&gt;0),"Yes",""))))</f>
        <v/>
      </c>
      <c r="AG111" s="493"/>
      <c r="AH111" s="493" t="str">
        <f>IF(AND('BR3'!$K$2="ACTIVE",'BR3'!T111&gt;0),"Yes",IF(AND('BR2'!$K$2="ACTIVE",'BR2'!T111&gt;0),"Yes",IF(AND('BR1'!$K$2="ACTIVE",'BR1'!T111&gt;0),"Yes",IF(AND('ORIGINAL BUDGET'!$K$2="ACTIVE",'ORIGINAL BUDGET'!T111&gt;0),"Yes",""))))</f>
        <v/>
      </c>
      <c r="AI111" s="494"/>
      <c r="AK111" s="221"/>
      <c r="AL111" s="221"/>
      <c r="AM111" s="221"/>
      <c r="AN111" s="221"/>
      <c r="AO111" s="221"/>
      <c r="AP111" s="221"/>
      <c r="AQ111" s="221"/>
      <c r="AR111" s="57"/>
      <c r="AU111" s="2"/>
      <c r="AV111" s="2"/>
      <c r="AW111" s="2"/>
      <c r="AX111" s="2"/>
      <c r="AY111" s="1104"/>
    </row>
    <row r="112" spans="1:51" ht="23.25" hidden="1" customHeight="1">
      <c r="A112" s="122">
        <v>14</v>
      </c>
      <c r="B112" s="1726">
        <f>IF($L$2="","",IF($L$2="ORIGINAL",'ORIGINAL BUDGET'!$B112,IF($L$2="BR1",'BR1'!$B112,IF($L$2="BR2",'BR2'!$B112,IF($L$2="BR3",'BR3'!$B112)))))</f>
        <v>0</v>
      </c>
      <c r="C112" s="1727">
        <f>IF($L$2="","",IF($L$2="ORIGINAL",'ORIGINAL BUDGET'!$B112,IF($L$2="BR1",'BR1'!$B112,IF($L$2="BR2",'BR2'!$B112,IF($L$2="BR3",'BR3'!$B112)))))</f>
        <v>0</v>
      </c>
      <c r="D112" s="1727">
        <f>IF($L$2="","",IF($L$2="ORIGINAL",'ORIGINAL BUDGET'!$B112,IF($L$2="BR1",'BR1'!$B112,IF($L$2="BR2",'BR2'!$B112,IF($L$2="BR3",'BR3'!$B112)))))</f>
        <v>0</v>
      </c>
      <c r="E112" s="1728">
        <f>IF($L$2="","",IF($L$2="ORIGINAL",'ORIGINAL BUDGET'!$B112,IF($L$2="BR1",'BR1'!$B112,IF($L$2="BR2",'BR2'!$B112,IF($L$2="BR3",'BR3'!$B112)))))</f>
        <v>0</v>
      </c>
      <c r="F112" s="612"/>
      <c r="G112" s="847" t="str">
        <f t="shared" si="37"/>
        <v/>
      </c>
      <c r="H112" s="810">
        <f t="shared" si="38"/>
        <v>0</v>
      </c>
      <c r="I112" s="840"/>
      <c r="J112" s="810">
        <f t="shared" si="41"/>
        <v>0</v>
      </c>
      <c r="K112" s="840"/>
      <c r="L112" s="810">
        <f t="shared" si="42"/>
        <v>0</v>
      </c>
      <c r="M112" s="840"/>
      <c r="N112" s="810">
        <f t="shared" si="43"/>
        <v>0</v>
      </c>
      <c r="O112" s="840"/>
      <c r="P112" s="810">
        <f t="shared" si="44"/>
        <v>0</v>
      </c>
      <c r="Q112" s="840"/>
      <c r="R112" s="810">
        <f t="shared" si="39"/>
        <v>0</v>
      </c>
      <c r="S112" s="840"/>
      <c r="T112" s="810">
        <f t="shared" si="40"/>
        <v>0</v>
      </c>
      <c r="U112" s="410"/>
      <c r="V112" s="492" t="str">
        <f>IF(AND('BR3'!$K$2="ACTIVE",'BR3'!H112&gt;0),"Yes",IF(AND('BR2'!$K$2="ACTIVE",'BR2'!H112&gt;0),"Yes",IF(AND('BR1'!$K$2="ACTIVE",'BR1'!H112&gt;0),"Yes",IF(AND('ORIGINAL BUDGET'!$K$2="ACTIVE",'ORIGINAL BUDGET'!H112&gt;0),"Yes",""))))</f>
        <v/>
      </c>
      <c r="W112" s="493"/>
      <c r="X112" s="325" t="str">
        <f>IF(AND('BR3'!$K$2="ACTIVE",'BR3'!J112&gt;0),"Yes",IF(AND('BR2'!$K$2="ACTIVE",'BR2'!J112&gt;0),"Yes",IF(AND('BR1'!$K$2="ACTIVE",'BR1'!J112&gt;0),"Yes",IF(AND('ORIGINAL BUDGET'!$K$2="ACTIVE",'ORIGINAL BUDGET'!J112&gt;0),"Yes",""))))</f>
        <v/>
      </c>
      <c r="Y112" s="493"/>
      <c r="Z112" s="325" t="str">
        <f>IF(AND('BR3'!$K$2="ACTIVE",'BR3'!L112&gt;0),"Yes",IF(AND('BR2'!$K$2="ACTIVE",'BR2'!L112&gt;0),"Yes",IF(AND('BR1'!$K$2="ACTIVE",'BR1'!L112&gt;0),"Yes",IF(AND('ORIGINAL BUDGET'!$K$2="ACTIVE",'ORIGINAL BUDGET'!L112&gt;0),"Yes",""))))</f>
        <v/>
      </c>
      <c r="AA112" s="493"/>
      <c r="AB112" s="325" t="str">
        <f>IF(AND('BR3'!$K$2="ACTIVE",'BR3'!N112&gt;0),"Yes",IF(AND('BR2'!$K$2="ACTIVE",'BR2'!N112&gt;0),"Yes",IF(AND('BR1'!$K$2="ACTIVE",'BR1'!N112&gt;0),"Yes",IF(AND('ORIGINAL BUDGET'!$K$2="ACTIVE",'ORIGINAL BUDGET'!N112&gt;0),"Yes",""))))</f>
        <v/>
      </c>
      <c r="AC112" s="493"/>
      <c r="AD112" s="325" t="str">
        <f>IF(AND('BR3'!$K$2="ACTIVE",'BR3'!P112&gt;0),"Yes",IF(AND('BR2'!$K$2="ACTIVE",'BR2'!P112&gt;0),"Yes",IF(AND('BR1'!$K$2="ACTIVE",'BR1'!P112&gt;0),"Yes",IF(AND('ORIGINAL BUDGET'!$K$2="ACTIVE",'ORIGINAL BUDGET'!P112&gt;0),"Yes",""))))</f>
        <v/>
      </c>
      <c r="AE112" s="493"/>
      <c r="AF112" s="325" t="str">
        <f>IF(AND('BR3'!$K$2="ACTIVE",'BR3'!R112&gt;0),"Yes",IF(AND('BR2'!$K$2="ACTIVE",'BR2'!R112&gt;0),"Yes",IF(AND('BR1'!$K$2="ACTIVE",'BR1'!R112&gt;0),"Yes",IF(AND('ORIGINAL BUDGET'!$K$2="ACTIVE",'ORIGINAL BUDGET'!R112&gt;0),"Yes",""))))</f>
        <v/>
      </c>
      <c r="AG112" s="493"/>
      <c r="AH112" s="493" t="str">
        <f>IF(AND('BR3'!$K$2="ACTIVE",'BR3'!T112&gt;0),"Yes",IF(AND('BR2'!$K$2="ACTIVE",'BR2'!T112&gt;0),"Yes",IF(AND('BR1'!$K$2="ACTIVE",'BR1'!T112&gt;0),"Yes",IF(AND('ORIGINAL BUDGET'!$K$2="ACTIVE",'ORIGINAL BUDGET'!T112&gt;0),"Yes",""))))</f>
        <v/>
      </c>
      <c r="AI112" s="494"/>
      <c r="AK112" s="221"/>
      <c r="AL112" s="221"/>
      <c r="AM112" s="221"/>
      <c r="AN112" s="221"/>
      <c r="AO112" s="221"/>
      <c r="AP112" s="221"/>
      <c r="AQ112" s="221"/>
      <c r="AR112" s="57"/>
      <c r="AU112" s="2"/>
      <c r="AV112" s="2"/>
      <c r="AW112" s="2"/>
      <c r="AX112" s="2"/>
      <c r="AY112" s="1104"/>
    </row>
    <row r="113" spans="1:51" ht="23.25" hidden="1" customHeight="1" thickBot="1">
      <c r="A113" s="122">
        <v>15</v>
      </c>
      <c r="B113" s="1729">
        <f>IF($L$2="","",IF($L$2="ORIGINAL",'ORIGINAL BUDGET'!$B113,IF($L$2="BR1",'BR1'!$B113,IF($L$2="BR2",'BR2'!$B113,IF($L$2="BR3",'BR3'!$B113)))))</f>
        <v>0</v>
      </c>
      <c r="C113" s="1730">
        <f>IF($L$2="","",IF($L$2="ORIGINAL",'ORIGINAL BUDGET'!$B113,IF($L$2="BR1",'BR1'!$B113,IF($L$2="BR2",'BR2'!$B113,IF($L$2="BR3",'BR3'!$B113)))))</f>
        <v>0</v>
      </c>
      <c r="D113" s="1730">
        <f>IF($L$2="","",IF($L$2="ORIGINAL",'ORIGINAL BUDGET'!$B113,IF($L$2="BR1",'BR1'!$B113,IF($L$2="BR2",'BR2'!$B113,IF($L$2="BR3",'BR3'!$B113)))))</f>
        <v>0</v>
      </c>
      <c r="E113" s="1731">
        <f>IF($L$2="","",IF($L$2="ORIGINAL",'ORIGINAL BUDGET'!$B113,IF($L$2="BR1",'BR1'!$B113,IF($L$2="BR2",'BR2'!$B113,IF($L$2="BR3",'BR3'!$B113)))))</f>
        <v>0</v>
      </c>
      <c r="F113" s="613"/>
      <c r="G113" s="848" t="str">
        <f t="shared" si="37"/>
        <v/>
      </c>
      <c r="H113" s="813">
        <f t="shared" si="38"/>
        <v>0</v>
      </c>
      <c r="I113" s="840"/>
      <c r="J113" s="813">
        <f t="shared" si="41"/>
        <v>0</v>
      </c>
      <c r="K113" s="840"/>
      <c r="L113" s="813">
        <f t="shared" si="42"/>
        <v>0</v>
      </c>
      <c r="M113" s="840"/>
      <c r="N113" s="813">
        <f t="shared" si="43"/>
        <v>0</v>
      </c>
      <c r="O113" s="840"/>
      <c r="P113" s="813">
        <f t="shared" si="44"/>
        <v>0</v>
      </c>
      <c r="Q113" s="840"/>
      <c r="R113" s="813">
        <f t="shared" si="39"/>
        <v>0</v>
      </c>
      <c r="S113" s="840"/>
      <c r="T113" s="813">
        <f t="shared" si="40"/>
        <v>0</v>
      </c>
      <c r="U113" s="410"/>
      <c r="V113" s="495" t="str">
        <f>IF(AND('BR3'!$K$2="ACTIVE",'BR3'!H113&gt;0),"Yes",IF(AND('BR2'!$K$2="ACTIVE",'BR2'!H113&gt;0),"Yes",IF(AND('BR1'!$K$2="ACTIVE",'BR1'!H113&gt;0),"Yes",IF(AND('ORIGINAL BUDGET'!$K$2="ACTIVE",'ORIGINAL BUDGET'!H113&gt;0),"Yes",""))))</f>
        <v/>
      </c>
      <c r="W113" s="497"/>
      <c r="X113" s="496" t="str">
        <f>IF(AND('BR3'!$K$2="ACTIVE",'BR3'!J113&gt;0),"Yes",IF(AND('BR2'!$K$2="ACTIVE",'BR2'!J113&gt;0),"Yes",IF(AND('BR1'!$K$2="ACTIVE",'BR1'!J113&gt;0),"Yes",IF(AND('ORIGINAL BUDGET'!$K$2="ACTIVE",'ORIGINAL BUDGET'!J113&gt;0),"Yes",""))))</f>
        <v/>
      </c>
      <c r="Y113" s="497"/>
      <c r="Z113" s="496" t="str">
        <f>IF(AND('BR3'!$K$2="ACTIVE",'BR3'!L113&gt;0),"Yes",IF(AND('BR2'!$K$2="ACTIVE",'BR2'!L113&gt;0),"Yes",IF(AND('BR1'!$K$2="ACTIVE",'BR1'!L113&gt;0),"Yes",IF(AND('ORIGINAL BUDGET'!$K$2="ACTIVE",'ORIGINAL BUDGET'!L113&gt;0),"Yes",""))))</f>
        <v/>
      </c>
      <c r="AA113" s="497"/>
      <c r="AB113" s="496" t="str">
        <f>IF(AND('BR3'!$K$2="ACTIVE",'BR3'!N113&gt;0),"Yes",IF(AND('BR2'!$K$2="ACTIVE",'BR2'!N113&gt;0),"Yes",IF(AND('BR1'!$K$2="ACTIVE",'BR1'!N113&gt;0),"Yes",IF(AND('ORIGINAL BUDGET'!$K$2="ACTIVE",'ORIGINAL BUDGET'!N113&gt;0),"Yes",""))))</f>
        <v/>
      </c>
      <c r="AC113" s="497"/>
      <c r="AD113" s="496" t="str">
        <f>IF(AND('BR3'!$K$2="ACTIVE",'BR3'!P113&gt;0),"Yes",IF(AND('BR2'!$K$2="ACTIVE",'BR2'!P113&gt;0),"Yes",IF(AND('BR1'!$K$2="ACTIVE",'BR1'!P113&gt;0),"Yes",IF(AND('ORIGINAL BUDGET'!$K$2="ACTIVE",'ORIGINAL BUDGET'!P113&gt;0),"Yes",""))))</f>
        <v/>
      </c>
      <c r="AE113" s="497"/>
      <c r="AF113" s="496" t="str">
        <f>IF(AND('BR3'!$K$2="ACTIVE",'BR3'!R113&gt;0),"Yes",IF(AND('BR2'!$K$2="ACTIVE",'BR2'!R113&gt;0),"Yes",IF(AND('BR1'!$K$2="ACTIVE",'BR1'!R113&gt;0),"Yes",IF(AND('ORIGINAL BUDGET'!$K$2="ACTIVE",'ORIGINAL BUDGET'!R113&gt;0),"Yes",""))))</f>
        <v/>
      </c>
      <c r="AG113" s="497"/>
      <c r="AH113" s="497" t="str">
        <f>IF(AND('BR3'!$K$2="ACTIVE",'BR3'!T113&gt;0),"Yes",IF(AND('BR2'!$K$2="ACTIVE",'BR2'!T113&gt;0),"Yes",IF(AND('BR1'!$K$2="ACTIVE",'BR1'!T113&gt;0),"Yes",IF(AND('ORIGINAL BUDGET'!$K$2="ACTIVE",'ORIGINAL BUDGET'!T113&gt;0),"Yes",""))))</f>
        <v/>
      </c>
      <c r="AI113" s="498"/>
      <c r="AK113" s="221"/>
      <c r="AL113" s="221"/>
      <c r="AM113" s="221"/>
      <c r="AN113" s="221"/>
      <c r="AO113" s="221"/>
      <c r="AP113" s="221"/>
      <c r="AQ113" s="221"/>
      <c r="AR113" s="57"/>
      <c r="AU113" s="2"/>
      <c r="AV113" s="2"/>
      <c r="AW113" s="2"/>
      <c r="AX113" s="2"/>
      <c r="AY113" s="1104"/>
    </row>
    <row r="114" spans="1:51" ht="15.95" customHeight="1" thickTop="1" thickBot="1">
      <c r="A114" s="435"/>
      <c r="B114" s="520"/>
      <c r="C114" s="521"/>
      <c r="D114" s="522"/>
      <c r="E114" s="523"/>
      <c r="F114" s="436"/>
      <c r="G114" s="849"/>
      <c r="H114" s="437"/>
      <c r="I114" s="849"/>
      <c r="J114" s="437"/>
      <c r="K114" s="849"/>
      <c r="L114" s="437"/>
      <c r="M114" s="849"/>
      <c r="N114" s="437"/>
      <c r="O114" s="849"/>
      <c r="P114" s="437"/>
      <c r="Q114" s="849"/>
      <c r="R114" s="437"/>
      <c r="S114" s="849"/>
      <c r="T114" s="437"/>
      <c r="U114" s="214"/>
      <c r="V114" s="499"/>
      <c r="W114" s="504"/>
      <c r="X114" s="504">
        <f>SUM(X99:X113)</f>
        <v>0</v>
      </c>
      <c r="Y114" s="504"/>
      <c r="Z114" s="504">
        <f>SUM(Z99:Z113)</f>
        <v>0</v>
      </c>
      <c r="AA114" s="504"/>
      <c r="AB114" s="504">
        <f>SUM(AB99:AB113)</f>
        <v>0</v>
      </c>
      <c r="AC114" s="504"/>
      <c r="AD114" s="504">
        <f>SUM(AD99:AD113)</f>
        <v>0</v>
      </c>
      <c r="AE114" s="504"/>
      <c r="AF114" s="504">
        <f>SUM(AF99:AF113)</f>
        <v>0</v>
      </c>
      <c r="AG114" s="504"/>
      <c r="AH114" s="504">
        <f>SUM(AH99:AH113)</f>
        <v>0</v>
      </c>
      <c r="AI114" s="504"/>
      <c r="AL114" s="2"/>
      <c r="AM114" s="2"/>
      <c r="AN114" s="2"/>
      <c r="AO114" s="2"/>
      <c r="AP114" s="2"/>
      <c r="AQ114" s="2"/>
      <c r="AR114" s="2"/>
      <c r="AU114" s="2"/>
      <c r="AV114" s="2"/>
      <c r="AW114" s="2"/>
      <c r="AX114" s="2"/>
      <c r="AY114" s="1104"/>
    </row>
    <row r="115" spans="1:51" ht="24" customHeight="1" thickTop="1">
      <c r="A115" s="1739" t="str">
        <f>A13</f>
        <v>CAPITAL EXPENDITURES</v>
      </c>
      <c r="B115" s="1740"/>
      <c r="C115" s="1740"/>
      <c r="D115" s="1740"/>
      <c r="E115" s="1740"/>
      <c r="F115" s="1740"/>
      <c r="G115" s="1736" t="s">
        <v>84</v>
      </c>
      <c r="H115" s="1737"/>
      <c r="I115" s="1737"/>
      <c r="J115" s="1737"/>
      <c r="K115" s="1737"/>
      <c r="L115" s="1737"/>
      <c r="M115" s="1737"/>
      <c r="N115" s="1737"/>
      <c r="O115" s="1737"/>
      <c r="P115" s="1737"/>
      <c r="Q115" s="1737"/>
      <c r="R115" s="1737"/>
      <c r="S115" s="1737"/>
      <c r="T115" s="1737"/>
      <c r="U115" s="947"/>
      <c r="V115" s="1720" t="s">
        <v>155</v>
      </c>
      <c r="W115" s="1721"/>
      <c r="X115" s="1721"/>
      <c r="Y115" s="1721"/>
      <c r="Z115" s="1721"/>
      <c r="AA115" s="1721"/>
      <c r="AB115" s="1721"/>
      <c r="AC115" s="1721"/>
      <c r="AD115" s="1721"/>
      <c r="AE115" s="1721"/>
      <c r="AF115" s="1721"/>
      <c r="AG115" s="1721"/>
      <c r="AH115" s="1721"/>
      <c r="AI115" s="1722"/>
      <c r="AL115" s="1738"/>
      <c r="AM115" s="1738"/>
      <c r="AN115" s="1738"/>
      <c r="AO115" s="475"/>
      <c r="AP115" s="1084"/>
      <c r="AQ115" s="1084"/>
      <c r="AR115" s="1084"/>
      <c r="AY115" s="1104"/>
    </row>
    <row r="116" spans="1:51" ht="15.6" customHeight="1" thickBot="1">
      <c r="A116" s="1584"/>
      <c r="B116" s="1586"/>
      <c r="C116" s="1586"/>
      <c r="D116" s="1586"/>
      <c r="E116" s="1586"/>
      <c r="F116" s="1586"/>
      <c r="G116" s="1226" t="str">
        <f>'Fund Rec'!G110</f>
        <v/>
      </c>
      <c r="H116" s="1227">
        <f>'Fund Rec'!H110</f>
        <v>0</v>
      </c>
      <c r="I116" s="1228" t="str">
        <f>'Fund Rec'!I110</f>
        <v/>
      </c>
      <c r="J116" s="1227">
        <f>'Fund Rec'!J110</f>
        <v>0</v>
      </c>
      <c r="K116" s="1228" t="str">
        <f>'Fund Rec'!K110</f>
        <v/>
      </c>
      <c r="L116" s="1227">
        <f>'Fund Rec'!L110</f>
        <v>0</v>
      </c>
      <c r="M116" s="1228" t="str">
        <f>'Fund Rec'!M110</f>
        <v/>
      </c>
      <c r="N116" s="1227">
        <f>'Fund Rec'!N110</f>
        <v>0</v>
      </c>
      <c r="O116" s="1229" t="str">
        <f>'Fund Rec'!O110</f>
        <v/>
      </c>
      <c r="P116" s="697">
        <f>'Fund Rec'!P110</f>
        <v>0</v>
      </c>
      <c r="Q116" s="1229" t="str">
        <f>'Fund Rec'!Q110</f>
        <v/>
      </c>
      <c r="R116" s="1230">
        <f>'Fund Rec'!R110</f>
        <v>0</v>
      </c>
      <c r="S116" s="1229" t="str">
        <f>'Fund Rec'!S110</f>
        <v/>
      </c>
      <c r="T116" s="697">
        <f>'Fund Rec'!T110</f>
        <v>0</v>
      </c>
      <c r="U116" s="408"/>
      <c r="V116" s="1732" t="str">
        <f>$G$5</f>
        <v>RPPC, 53110</v>
      </c>
      <c r="W116" s="1716"/>
      <c r="X116" s="1716" t="str">
        <f>$I$5</f>
        <v>RPPC , 53129</v>
      </c>
      <c r="Y116" s="1716"/>
      <c r="Z116" s="1716" t="str">
        <f>$K$5</f>
        <v/>
      </c>
      <c r="AA116" s="1716"/>
      <c r="AB116" s="1716" t="str">
        <f>$M$5</f>
        <v/>
      </c>
      <c r="AC116" s="1716"/>
      <c r="AD116" s="1716" t="str">
        <f>$O$5</f>
        <v/>
      </c>
      <c r="AE116" s="1716"/>
      <c r="AF116" s="1716" t="str">
        <f>$Q$5</f>
        <v/>
      </c>
      <c r="AG116" s="1716"/>
      <c r="AH116" s="1716" t="str">
        <f>$S$5</f>
        <v/>
      </c>
      <c r="AI116" s="1718"/>
      <c r="AL116" s="2"/>
      <c r="AM116" s="2"/>
      <c r="AN116" s="2"/>
      <c r="AO116" s="2"/>
      <c r="AP116" s="2"/>
      <c r="AQ116" s="2"/>
      <c r="AR116" s="2"/>
      <c r="AY116" s="1104"/>
    </row>
    <row r="117" spans="1:51" ht="25.5" customHeight="1" thickTop="1" thickBot="1">
      <c r="A117" s="131"/>
      <c r="B117" s="159"/>
      <c r="C117" s="159"/>
      <c r="D117" s="18"/>
      <c r="E117" s="130" t="str">
        <f>'ORIGINAL BUDGET'!E117</f>
        <v>TOTAL CAPITAL EXPENDITURES</v>
      </c>
      <c r="F117" s="1112">
        <f>SUM(F118:F132)</f>
        <v>0</v>
      </c>
      <c r="G117" s="614"/>
      <c r="H117" s="615">
        <f>SUM(H118:H132)</f>
        <v>0</v>
      </c>
      <c r="I117" s="607"/>
      <c r="J117" s="605">
        <f>SUM(J118:J132)</f>
        <v>0</v>
      </c>
      <c r="K117" s="607"/>
      <c r="L117" s="596">
        <f>SUM(L118:L132)</f>
        <v>0</v>
      </c>
      <c r="M117" s="695"/>
      <c r="N117" s="596">
        <f>SUM(N118:N132)</f>
        <v>0</v>
      </c>
      <c r="O117" s="695"/>
      <c r="P117" s="596">
        <f>SUM(P118:P132)</f>
        <v>0</v>
      </c>
      <c r="Q117" s="607"/>
      <c r="R117" s="596">
        <f>SUM(R118:R132)</f>
        <v>0</v>
      </c>
      <c r="S117" s="695"/>
      <c r="T117" s="596">
        <f>SUM(T118:T132)</f>
        <v>0</v>
      </c>
      <c r="U117" s="409"/>
      <c r="V117" s="1733"/>
      <c r="W117" s="1717"/>
      <c r="X117" s="1717"/>
      <c r="Y117" s="1717"/>
      <c r="Z117" s="1717"/>
      <c r="AA117" s="1717"/>
      <c r="AB117" s="1717"/>
      <c r="AC117" s="1717"/>
      <c r="AD117" s="1717"/>
      <c r="AE117" s="1717"/>
      <c r="AF117" s="1717"/>
      <c r="AG117" s="1717"/>
      <c r="AH117" s="1717"/>
      <c r="AI117" s="1719"/>
      <c r="AL117" s="221"/>
      <c r="AM117" s="221"/>
      <c r="AN117" s="222"/>
      <c r="AO117" s="222"/>
      <c r="AP117" s="222"/>
      <c r="AQ117" s="222"/>
      <c r="AR117" s="222"/>
      <c r="AY117" s="1104"/>
    </row>
    <row r="118" spans="1:51" ht="23.25" customHeight="1" thickTop="1">
      <c r="A118" s="122">
        <v>1</v>
      </c>
      <c r="B118" s="1726">
        <f>IF($L$2="","",IF($L$2="ORIGINAL",'ORIGINAL BUDGET'!$B118,IF($L$2="BR1",'BR1'!$B118,IF($L$2="BR2",'BR2'!$B118,IF($L$2="BR3",'BR3'!$B118)))))</f>
        <v>0</v>
      </c>
      <c r="C118" s="1727">
        <f>IF($L$2="","",IF($L$2="ORIGINAL",'ORIGINAL BUDGET'!$B118,IF($L$2="BR1",'BR1'!$B118,IF($L$2="BR2",'BR2'!$B118,IF($L$2="BR3",'BR3'!$B118)))))</f>
        <v>0</v>
      </c>
      <c r="D118" s="1727">
        <f>IF($L$2="","",IF($L$2="ORIGINAL",'ORIGINAL BUDGET'!$B118,IF($L$2="BR1",'BR1'!$B118,IF($L$2="BR2",'BR2'!$B118,IF($L$2="BR3",'BR3'!$B118)))))</f>
        <v>0</v>
      </c>
      <c r="E118" s="1728">
        <f>IF($L$2="","",IF($L$2="ORIGINAL",'ORIGINAL BUDGET'!$B118,IF($L$2="BR1",'BR1'!$B118,IF($L$2="BR2",'BR2'!$B118,IF($L$2="BR3",'BR3'!$B118)))))</f>
        <v>0</v>
      </c>
      <c r="F118" s="1111"/>
      <c r="G118" s="847" t="str">
        <f t="shared" ref="G118:G132" si="45">IF(AND(F118&lt;&gt;0, 1-I118-K118-Q118-S118-M118-O118),1-I118-K118-Q118-S118-M118-O118,"")</f>
        <v/>
      </c>
      <c r="H118" s="810">
        <f t="shared" ref="H118:H132" si="46">IF(AND(G118*F118&lt;0.0001,G118*F118&gt;0),"",G118*F118)</f>
        <v>0</v>
      </c>
      <c r="I118" s="840"/>
      <c r="J118" s="810">
        <f>I118*F118</f>
        <v>0</v>
      </c>
      <c r="K118" s="842"/>
      <c r="L118" s="810">
        <f>K118*F118</f>
        <v>0</v>
      </c>
      <c r="M118" s="842"/>
      <c r="N118" s="810">
        <f>M118*F118</f>
        <v>0</v>
      </c>
      <c r="O118" s="842"/>
      <c r="P118" s="810">
        <f>O118*F118</f>
        <v>0</v>
      </c>
      <c r="Q118" s="842"/>
      <c r="R118" s="810">
        <f t="shared" ref="R118:R132" si="47">Q118*F118</f>
        <v>0</v>
      </c>
      <c r="S118" s="842"/>
      <c r="T118" s="810">
        <f t="shared" ref="T118:T132" si="48">S118*F118</f>
        <v>0</v>
      </c>
      <c r="U118" s="410"/>
      <c r="V118" s="492" t="str">
        <f>IF(AND('BR3'!$K$2="ACTIVE",'BR3'!H118&gt;0),"Yes",IF(AND('BR2'!$K$2="ACTIVE",'BR2'!H118&gt;0),"Yes",IF(AND('BR1'!$K$2="ACTIVE",'BR1'!H118&gt;0),"Yes",IF(AND('ORIGINAL BUDGET'!$K$2="ACTIVE",'ORIGINAL BUDGET'!H118&gt;0),"Yes",""))))</f>
        <v/>
      </c>
      <c r="W118" s="325"/>
      <c r="X118" s="325" t="str">
        <f>IF(AND('BR3'!$K$2="ACTIVE",'BR3'!J118&gt;0),"Yes",IF(AND('BR2'!$K$2="ACTIVE",'BR2'!J118&gt;0),"Yes",IF(AND('BR1'!$K$2="ACTIVE",'BR1'!J118&gt;0),"Yes",IF(AND('ORIGINAL BUDGET'!$K$2="ACTIVE",'ORIGINAL BUDGET'!J118&gt;0),"Yes",""))))</f>
        <v/>
      </c>
      <c r="Y118" s="325"/>
      <c r="Z118" s="325" t="str">
        <f>IF(AND('BR3'!$K$2="ACTIVE",'BR3'!L118&gt;0),"Yes",IF(AND('BR2'!$K$2="ACTIVE",'BR2'!L118&gt;0),"Yes",IF(AND('BR1'!$K$2="ACTIVE",'BR1'!L118&gt;0),"Yes",IF(AND('ORIGINAL BUDGET'!$K$2="ACTIVE",'ORIGINAL BUDGET'!L118&gt;0),"Yes",""))))</f>
        <v/>
      </c>
      <c r="AA118" s="325"/>
      <c r="AB118" s="325" t="str">
        <f>IF(AND('BR3'!$K$2="ACTIVE",'BR3'!N118&gt;0),"Yes",IF(AND('BR2'!$K$2="ACTIVE",'BR2'!N118&gt;0),"Yes",IF(AND('BR1'!$K$2="ACTIVE",'BR1'!N118&gt;0),"Yes",IF(AND('ORIGINAL BUDGET'!$K$2="ACTIVE",'ORIGINAL BUDGET'!N118&gt;0),"Yes",""))))</f>
        <v/>
      </c>
      <c r="AC118" s="325"/>
      <c r="AD118" s="325" t="str">
        <f>IF(AND('BR3'!$K$2="ACTIVE",'BR3'!P118&gt;0),"Yes",IF(AND('BR2'!$K$2="ACTIVE",'BR2'!P118&gt;0),"Yes",IF(AND('BR1'!$K$2="ACTIVE",'BR1'!P118&gt;0),"Yes",IF(AND('ORIGINAL BUDGET'!$K$2="ACTIVE",'ORIGINAL BUDGET'!P118&gt;0),"Yes",""))))</f>
        <v/>
      </c>
      <c r="AE118" s="325"/>
      <c r="AF118" s="325" t="str">
        <f>IF(AND('BR3'!$K$2="ACTIVE",'BR3'!R118&gt;0),"Yes",IF(AND('BR2'!$K$2="ACTIVE",'BR2'!R118&gt;0),"Yes",IF(AND('BR1'!$K$2="ACTIVE",'BR1'!R118&gt;0),"Yes",IF(AND('ORIGINAL BUDGET'!$K$2="ACTIVE",'ORIGINAL BUDGET'!R118&gt;0),"Yes",""))))</f>
        <v/>
      </c>
      <c r="AG118" s="325"/>
      <c r="AH118" s="493" t="str">
        <f>IF(AND('BR3'!$K$2="ACTIVE",'BR3'!T118&gt;0),"Yes",IF(AND('BR2'!$K$2="ACTIVE",'BR2'!T118&gt;0),"Yes",IF(AND('BR1'!$K$2="ACTIVE",'BR1'!T118&gt;0),"Yes",IF(AND('ORIGINAL BUDGET'!$K$2="ACTIVE",'ORIGINAL BUDGET'!T118&gt;0),"Yes",""))))</f>
        <v/>
      </c>
      <c r="AI118" s="500"/>
      <c r="AL118" s="221"/>
      <c r="AM118" s="221"/>
      <c r="AN118" s="221"/>
      <c r="AO118" s="221"/>
      <c r="AP118" s="221"/>
      <c r="AQ118" s="221"/>
      <c r="AR118" s="57"/>
      <c r="AY118" s="1104"/>
    </row>
    <row r="119" spans="1:51" ht="23.25" customHeight="1">
      <c r="A119" s="122">
        <v>2</v>
      </c>
      <c r="B119" s="1726">
        <f>IF($L$2="","",IF($L$2="ORIGINAL",'ORIGINAL BUDGET'!$B119,IF($L$2="BR1",'BR1'!$B119,IF($L$2="BR2",'BR2'!$B119,IF($L$2="BR3",'BR3'!$B119)))))</f>
        <v>0</v>
      </c>
      <c r="C119" s="1727">
        <f>IF($L$2="","",IF($L$2="ORIGINAL",'ORIGINAL BUDGET'!$B119,IF($L$2="BR1",'BR1'!$B119,IF($L$2="BR2",'BR2'!$B119,IF($L$2="BR3",'BR3'!$B119)))))</f>
        <v>0</v>
      </c>
      <c r="D119" s="1727">
        <f>IF($L$2="","",IF($L$2="ORIGINAL",'ORIGINAL BUDGET'!$B119,IF($L$2="BR1",'BR1'!$B119,IF($L$2="BR2",'BR2'!$B119,IF($L$2="BR3",'BR3'!$B119)))))</f>
        <v>0</v>
      </c>
      <c r="E119" s="1728">
        <f>IF($L$2="","",IF($L$2="ORIGINAL",'ORIGINAL BUDGET'!$B119,IF($L$2="BR1",'BR1'!$B119,IF($L$2="BR2",'BR2'!$B119,IF($L$2="BR3",'BR3'!$B119)))))</f>
        <v>0</v>
      </c>
      <c r="F119" s="612"/>
      <c r="G119" s="847" t="str">
        <f t="shared" si="45"/>
        <v/>
      </c>
      <c r="H119" s="810">
        <f t="shared" si="46"/>
        <v>0</v>
      </c>
      <c r="I119" s="840"/>
      <c r="J119" s="810">
        <f t="shared" ref="J119:J132" si="49">I119*F119</f>
        <v>0</v>
      </c>
      <c r="K119" s="842"/>
      <c r="L119" s="810">
        <f t="shared" ref="L119:L132" si="50">K119*F119</f>
        <v>0</v>
      </c>
      <c r="M119" s="842"/>
      <c r="N119" s="810">
        <f t="shared" ref="N119:N132" si="51">M119*F119</f>
        <v>0</v>
      </c>
      <c r="O119" s="842"/>
      <c r="P119" s="810">
        <f t="shared" ref="P119:P132" si="52">O119*F119</f>
        <v>0</v>
      </c>
      <c r="Q119" s="842"/>
      <c r="R119" s="810">
        <f t="shared" si="47"/>
        <v>0</v>
      </c>
      <c r="S119" s="842"/>
      <c r="T119" s="810">
        <f t="shared" si="48"/>
        <v>0</v>
      </c>
      <c r="U119" s="410"/>
      <c r="V119" s="492" t="str">
        <f>IF(AND('BR3'!$K$2="ACTIVE",'BR3'!H119&gt;0),"Yes",IF(AND('BR2'!$K$2="ACTIVE",'BR2'!H119&gt;0),"Yes",IF(AND('BR1'!$K$2="ACTIVE",'BR1'!H119&gt;0),"Yes",IF(AND('ORIGINAL BUDGET'!$K$2="ACTIVE",'ORIGINAL BUDGET'!H119&gt;0),"Yes",""))))</f>
        <v/>
      </c>
      <c r="W119" s="325"/>
      <c r="X119" s="325" t="str">
        <f>IF(AND('BR3'!$K$2="ACTIVE",'BR3'!J119&gt;0),"Yes",IF(AND('BR2'!$K$2="ACTIVE",'BR2'!J119&gt;0),"Yes",IF(AND('BR1'!$K$2="ACTIVE",'BR1'!J119&gt;0),"Yes",IF(AND('ORIGINAL BUDGET'!$K$2="ACTIVE",'ORIGINAL BUDGET'!J119&gt;0),"Yes",""))))</f>
        <v/>
      </c>
      <c r="Y119" s="325"/>
      <c r="Z119" s="325" t="str">
        <f>IF(AND('BR3'!$K$2="ACTIVE",'BR3'!L119&gt;0),"Yes",IF(AND('BR2'!$K$2="ACTIVE",'BR2'!L119&gt;0),"Yes",IF(AND('BR1'!$K$2="ACTIVE",'BR1'!L119&gt;0),"Yes",IF(AND('ORIGINAL BUDGET'!$K$2="ACTIVE",'ORIGINAL BUDGET'!L119&gt;0),"Yes",""))))</f>
        <v/>
      </c>
      <c r="AA119" s="325"/>
      <c r="AB119" s="325" t="str">
        <f>IF(AND('BR3'!$K$2="ACTIVE",'BR3'!N119&gt;0),"Yes",IF(AND('BR2'!$K$2="ACTIVE",'BR2'!N119&gt;0),"Yes",IF(AND('BR1'!$K$2="ACTIVE",'BR1'!N119&gt;0),"Yes",IF(AND('ORIGINAL BUDGET'!$K$2="ACTIVE",'ORIGINAL BUDGET'!N119&gt;0),"Yes",""))))</f>
        <v/>
      </c>
      <c r="AC119" s="325"/>
      <c r="AD119" s="325" t="str">
        <f>IF(AND('BR3'!$K$2="ACTIVE",'BR3'!P119&gt;0),"Yes",IF(AND('BR2'!$K$2="ACTIVE",'BR2'!P119&gt;0),"Yes",IF(AND('BR1'!$K$2="ACTIVE",'BR1'!P119&gt;0),"Yes",IF(AND('ORIGINAL BUDGET'!$K$2="ACTIVE",'ORIGINAL BUDGET'!P119&gt;0),"Yes",""))))</f>
        <v/>
      </c>
      <c r="AE119" s="325"/>
      <c r="AF119" s="325" t="str">
        <f>IF(AND('BR3'!$K$2="ACTIVE",'BR3'!R119&gt;0),"Yes",IF(AND('BR2'!$K$2="ACTIVE",'BR2'!R119&gt;0),"Yes",IF(AND('BR1'!$K$2="ACTIVE",'BR1'!R119&gt;0),"Yes",IF(AND('ORIGINAL BUDGET'!$K$2="ACTIVE",'ORIGINAL BUDGET'!R119&gt;0),"Yes",""))))</f>
        <v/>
      </c>
      <c r="AG119" s="325"/>
      <c r="AH119" s="493" t="str">
        <f>IF(AND('BR3'!$K$2="ACTIVE",'BR3'!T119&gt;0),"Yes",IF(AND('BR2'!$K$2="ACTIVE",'BR2'!T119&gt;0),"Yes",IF(AND('BR1'!$K$2="ACTIVE",'BR1'!T119&gt;0),"Yes",IF(AND('ORIGINAL BUDGET'!$K$2="ACTIVE",'ORIGINAL BUDGET'!T119&gt;0),"Yes",""))))</f>
        <v/>
      </c>
      <c r="AI119" s="500"/>
      <c r="AL119" s="221"/>
      <c r="AM119" s="221"/>
      <c r="AN119" s="221"/>
      <c r="AO119" s="221"/>
      <c r="AP119" s="221"/>
      <c r="AQ119" s="221"/>
      <c r="AR119" s="57"/>
      <c r="AY119" s="1104"/>
    </row>
    <row r="120" spans="1:51" ht="23.25" customHeight="1">
      <c r="A120" s="122">
        <v>3</v>
      </c>
      <c r="B120" s="1726">
        <f>IF($L$2="","",IF($L$2="ORIGINAL",'ORIGINAL BUDGET'!$B120,IF($L$2="BR1",'BR1'!$B120,IF($L$2="BR2",'BR2'!$B120,IF($L$2="BR3",'BR3'!$B120)))))</f>
        <v>0</v>
      </c>
      <c r="C120" s="1727">
        <f>IF($L$2="","",IF($L$2="ORIGINAL",'ORIGINAL BUDGET'!$B120,IF($L$2="BR1",'BR1'!$B120,IF($L$2="BR2",'BR2'!$B120,IF($L$2="BR3",'BR3'!$B120)))))</f>
        <v>0</v>
      </c>
      <c r="D120" s="1727">
        <f>IF($L$2="","",IF($L$2="ORIGINAL",'ORIGINAL BUDGET'!$B120,IF($L$2="BR1",'BR1'!$B120,IF($L$2="BR2",'BR2'!$B120,IF($L$2="BR3",'BR3'!$B120)))))</f>
        <v>0</v>
      </c>
      <c r="E120" s="1728">
        <f>IF($L$2="","",IF($L$2="ORIGINAL",'ORIGINAL BUDGET'!$B120,IF($L$2="BR1",'BR1'!$B120,IF($L$2="BR2",'BR2'!$B120,IF($L$2="BR3",'BR3'!$B120)))))</f>
        <v>0</v>
      </c>
      <c r="F120" s="612"/>
      <c r="G120" s="847" t="str">
        <f t="shared" si="45"/>
        <v/>
      </c>
      <c r="H120" s="810">
        <f t="shared" si="46"/>
        <v>0</v>
      </c>
      <c r="I120" s="840"/>
      <c r="J120" s="810">
        <f t="shared" si="49"/>
        <v>0</v>
      </c>
      <c r="K120" s="842"/>
      <c r="L120" s="810">
        <f t="shared" si="50"/>
        <v>0</v>
      </c>
      <c r="M120" s="842"/>
      <c r="N120" s="810">
        <f t="shared" si="51"/>
        <v>0</v>
      </c>
      <c r="O120" s="842"/>
      <c r="P120" s="810">
        <f t="shared" si="52"/>
        <v>0</v>
      </c>
      <c r="Q120" s="842"/>
      <c r="R120" s="810">
        <f t="shared" si="47"/>
        <v>0</v>
      </c>
      <c r="S120" s="842"/>
      <c r="T120" s="810">
        <f t="shared" si="48"/>
        <v>0</v>
      </c>
      <c r="U120" s="410"/>
      <c r="V120" s="492" t="str">
        <f>IF(AND('BR3'!$K$2="ACTIVE",'BR3'!H120&gt;0),"Yes",IF(AND('BR2'!$K$2="ACTIVE",'BR2'!H120&gt;0),"Yes",IF(AND('BR1'!$K$2="ACTIVE",'BR1'!H120&gt;0),"Yes",IF(AND('ORIGINAL BUDGET'!$K$2="ACTIVE",'ORIGINAL BUDGET'!H120&gt;0),"Yes",""))))</f>
        <v/>
      </c>
      <c r="W120" s="325"/>
      <c r="X120" s="325" t="str">
        <f>IF(AND('BR3'!$K$2="ACTIVE",'BR3'!J120&gt;0),"Yes",IF(AND('BR2'!$K$2="ACTIVE",'BR2'!J120&gt;0),"Yes",IF(AND('BR1'!$K$2="ACTIVE",'BR1'!J120&gt;0),"Yes",IF(AND('ORIGINAL BUDGET'!$K$2="ACTIVE",'ORIGINAL BUDGET'!J120&gt;0),"Yes",""))))</f>
        <v/>
      </c>
      <c r="Y120" s="325"/>
      <c r="Z120" s="325" t="str">
        <f>IF(AND('BR3'!$K$2="ACTIVE",'BR3'!L120&gt;0),"Yes",IF(AND('BR2'!$K$2="ACTIVE",'BR2'!L120&gt;0),"Yes",IF(AND('BR1'!$K$2="ACTIVE",'BR1'!L120&gt;0),"Yes",IF(AND('ORIGINAL BUDGET'!$K$2="ACTIVE",'ORIGINAL BUDGET'!L120&gt;0),"Yes",""))))</f>
        <v/>
      </c>
      <c r="AA120" s="325"/>
      <c r="AB120" s="325" t="str">
        <f>IF(AND('BR3'!$K$2="ACTIVE",'BR3'!N120&gt;0),"Yes",IF(AND('BR2'!$K$2="ACTIVE",'BR2'!N120&gt;0),"Yes",IF(AND('BR1'!$K$2="ACTIVE",'BR1'!N120&gt;0),"Yes",IF(AND('ORIGINAL BUDGET'!$K$2="ACTIVE",'ORIGINAL BUDGET'!N120&gt;0),"Yes",""))))</f>
        <v/>
      </c>
      <c r="AC120" s="325"/>
      <c r="AD120" s="325" t="str">
        <f>IF(AND('BR3'!$K$2="ACTIVE",'BR3'!P120&gt;0),"Yes",IF(AND('BR2'!$K$2="ACTIVE",'BR2'!P120&gt;0),"Yes",IF(AND('BR1'!$K$2="ACTIVE",'BR1'!P120&gt;0),"Yes",IF(AND('ORIGINAL BUDGET'!$K$2="ACTIVE",'ORIGINAL BUDGET'!P120&gt;0),"Yes",""))))</f>
        <v/>
      </c>
      <c r="AE120" s="325"/>
      <c r="AF120" s="325" t="str">
        <f>IF(AND('BR3'!$K$2="ACTIVE",'BR3'!R120&gt;0),"Yes",IF(AND('BR2'!$K$2="ACTIVE",'BR2'!R120&gt;0),"Yes",IF(AND('BR1'!$K$2="ACTIVE",'BR1'!R120&gt;0),"Yes",IF(AND('ORIGINAL BUDGET'!$K$2="ACTIVE",'ORIGINAL BUDGET'!R120&gt;0),"Yes",""))))</f>
        <v/>
      </c>
      <c r="AG120" s="325"/>
      <c r="AH120" s="493" t="str">
        <f>IF(AND('BR3'!$K$2="ACTIVE",'BR3'!T120&gt;0),"Yes",IF(AND('BR2'!$K$2="ACTIVE",'BR2'!T120&gt;0),"Yes",IF(AND('BR1'!$K$2="ACTIVE",'BR1'!T120&gt;0),"Yes",IF(AND('ORIGINAL BUDGET'!$K$2="ACTIVE",'ORIGINAL BUDGET'!T120&gt;0),"Yes",""))))</f>
        <v/>
      </c>
      <c r="AI120" s="500"/>
      <c r="AK120" s="221"/>
      <c r="AL120" s="221"/>
      <c r="AM120" s="221"/>
      <c r="AN120" s="221"/>
      <c r="AO120" s="221"/>
      <c r="AP120" s="221"/>
      <c r="AQ120" s="221"/>
      <c r="AR120" s="57"/>
      <c r="AU120" s="2"/>
      <c r="AV120" s="2"/>
      <c r="AW120" s="2"/>
      <c r="AX120" s="2"/>
      <c r="AY120" s="1104"/>
    </row>
    <row r="121" spans="1:51" ht="23.25" customHeight="1">
      <c r="A121" s="122">
        <v>4</v>
      </c>
      <c r="B121" s="1726">
        <f>IF($L$2="","",IF($L$2="ORIGINAL",'ORIGINAL BUDGET'!$B121,IF($L$2="BR1",'BR1'!$B121,IF($L$2="BR2",'BR2'!$B121,IF($L$2="BR3",'BR3'!$B121)))))</f>
        <v>0</v>
      </c>
      <c r="C121" s="1727">
        <f>IF($L$2="","",IF($L$2="ORIGINAL",'ORIGINAL BUDGET'!$B121,IF($L$2="BR1",'BR1'!$B121,IF($L$2="BR2",'BR2'!$B121,IF($L$2="BR3",'BR3'!$B121)))))</f>
        <v>0</v>
      </c>
      <c r="D121" s="1727">
        <f>IF($L$2="","",IF($L$2="ORIGINAL",'ORIGINAL BUDGET'!$B121,IF($L$2="BR1",'BR1'!$B121,IF($L$2="BR2",'BR2'!$B121,IF($L$2="BR3",'BR3'!$B121)))))</f>
        <v>0</v>
      </c>
      <c r="E121" s="1728">
        <f>IF($L$2="","",IF($L$2="ORIGINAL",'ORIGINAL BUDGET'!$B121,IF($L$2="BR1",'BR1'!$B121,IF($L$2="BR2",'BR2'!$B121,IF($L$2="BR3",'BR3'!$B121)))))</f>
        <v>0</v>
      </c>
      <c r="F121" s="612"/>
      <c r="G121" s="847" t="str">
        <f t="shared" si="45"/>
        <v/>
      </c>
      <c r="H121" s="810">
        <f t="shared" si="46"/>
        <v>0</v>
      </c>
      <c r="I121" s="840"/>
      <c r="J121" s="810">
        <f t="shared" si="49"/>
        <v>0</v>
      </c>
      <c r="K121" s="842"/>
      <c r="L121" s="810">
        <f t="shared" si="50"/>
        <v>0</v>
      </c>
      <c r="M121" s="842"/>
      <c r="N121" s="810">
        <f t="shared" si="51"/>
        <v>0</v>
      </c>
      <c r="O121" s="842"/>
      <c r="P121" s="810">
        <f t="shared" si="52"/>
        <v>0</v>
      </c>
      <c r="Q121" s="842"/>
      <c r="R121" s="810">
        <f t="shared" si="47"/>
        <v>0</v>
      </c>
      <c r="S121" s="842"/>
      <c r="T121" s="810">
        <f t="shared" si="48"/>
        <v>0</v>
      </c>
      <c r="U121" s="410"/>
      <c r="V121" s="492" t="str">
        <f>IF(AND('BR3'!$K$2="ACTIVE",'BR3'!H121&gt;0),"Yes",IF(AND('BR2'!$K$2="ACTIVE",'BR2'!H121&gt;0),"Yes",IF(AND('BR1'!$K$2="ACTIVE",'BR1'!H121&gt;0),"Yes",IF(AND('ORIGINAL BUDGET'!$K$2="ACTIVE",'ORIGINAL BUDGET'!H121&gt;0),"Yes",""))))</f>
        <v/>
      </c>
      <c r="W121" s="325"/>
      <c r="X121" s="325" t="str">
        <f>IF(AND('BR3'!$K$2="ACTIVE",'BR3'!J121&gt;0),"Yes",IF(AND('BR2'!$K$2="ACTIVE",'BR2'!J121&gt;0),"Yes",IF(AND('BR1'!$K$2="ACTIVE",'BR1'!J121&gt;0),"Yes",IF(AND('ORIGINAL BUDGET'!$K$2="ACTIVE",'ORIGINAL BUDGET'!J121&gt;0),"Yes",""))))</f>
        <v/>
      </c>
      <c r="Y121" s="325"/>
      <c r="Z121" s="325" t="str">
        <f>IF(AND('BR3'!$K$2="ACTIVE",'BR3'!L121&gt;0),"Yes",IF(AND('BR2'!$K$2="ACTIVE",'BR2'!L121&gt;0),"Yes",IF(AND('BR1'!$K$2="ACTIVE",'BR1'!L121&gt;0),"Yes",IF(AND('ORIGINAL BUDGET'!$K$2="ACTIVE",'ORIGINAL BUDGET'!L121&gt;0),"Yes",""))))</f>
        <v/>
      </c>
      <c r="AA121" s="325"/>
      <c r="AB121" s="325" t="str">
        <f>IF(AND('BR3'!$K$2="ACTIVE",'BR3'!N121&gt;0),"Yes",IF(AND('BR2'!$K$2="ACTIVE",'BR2'!N121&gt;0),"Yes",IF(AND('BR1'!$K$2="ACTIVE",'BR1'!N121&gt;0),"Yes",IF(AND('ORIGINAL BUDGET'!$K$2="ACTIVE",'ORIGINAL BUDGET'!N121&gt;0),"Yes",""))))</f>
        <v/>
      </c>
      <c r="AC121" s="325"/>
      <c r="AD121" s="325" t="str">
        <f>IF(AND('BR3'!$K$2="ACTIVE",'BR3'!P121&gt;0),"Yes",IF(AND('BR2'!$K$2="ACTIVE",'BR2'!P121&gt;0),"Yes",IF(AND('BR1'!$K$2="ACTIVE",'BR1'!P121&gt;0),"Yes",IF(AND('ORIGINAL BUDGET'!$K$2="ACTIVE",'ORIGINAL BUDGET'!P121&gt;0),"Yes",""))))</f>
        <v/>
      </c>
      <c r="AE121" s="325"/>
      <c r="AF121" s="325" t="str">
        <f>IF(AND('BR3'!$K$2="ACTIVE",'BR3'!R121&gt;0),"Yes",IF(AND('BR2'!$K$2="ACTIVE",'BR2'!R121&gt;0),"Yes",IF(AND('BR1'!$K$2="ACTIVE",'BR1'!R121&gt;0),"Yes",IF(AND('ORIGINAL BUDGET'!$K$2="ACTIVE",'ORIGINAL BUDGET'!R121&gt;0),"Yes",""))))</f>
        <v/>
      </c>
      <c r="AG121" s="325"/>
      <c r="AH121" s="493" t="str">
        <f>IF(AND('BR3'!$K$2="ACTIVE",'BR3'!T121&gt;0),"Yes",IF(AND('BR2'!$K$2="ACTIVE",'BR2'!T121&gt;0),"Yes",IF(AND('BR1'!$K$2="ACTIVE",'BR1'!T121&gt;0),"Yes",IF(AND('ORIGINAL BUDGET'!$K$2="ACTIVE",'ORIGINAL BUDGET'!T121&gt;0),"Yes",""))))</f>
        <v/>
      </c>
      <c r="AI121" s="500"/>
      <c r="AK121" s="221"/>
      <c r="AL121" s="221"/>
      <c r="AM121" s="221"/>
      <c r="AN121" s="221"/>
      <c r="AO121" s="221"/>
      <c r="AP121" s="221"/>
      <c r="AQ121" s="221"/>
      <c r="AR121" s="57"/>
      <c r="AU121" s="2"/>
      <c r="AV121" s="2"/>
      <c r="AW121" s="2"/>
      <c r="AX121" s="2"/>
      <c r="AY121" s="1104"/>
    </row>
    <row r="122" spans="1:51" ht="23.25" customHeight="1" thickBot="1">
      <c r="A122" s="122">
        <v>5</v>
      </c>
      <c r="B122" s="1726">
        <f>IF($L$2="","",IF($L$2="ORIGINAL",'ORIGINAL BUDGET'!$B122,IF($L$2="BR1",'BR1'!$B122,IF($L$2="BR2",'BR2'!$B122,IF($L$2="BR3",'BR3'!$B122)))))</f>
        <v>0</v>
      </c>
      <c r="C122" s="1727">
        <f>IF($L$2="","",IF($L$2="ORIGINAL",'ORIGINAL BUDGET'!$B122,IF($L$2="BR1",'BR1'!$B122,IF($L$2="BR2",'BR2'!$B122,IF($L$2="BR3",'BR3'!$B122)))))</f>
        <v>0</v>
      </c>
      <c r="D122" s="1727">
        <f>IF($L$2="","",IF($L$2="ORIGINAL",'ORIGINAL BUDGET'!$B122,IF($L$2="BR1",'BR1'!$B122,IF($L$2="BR2",'BR2'!$B122,IF($L$2="BR3",'BR3'!$B122)))))</f>
        <v>0</v>
      </c>
      <c r="E122" s="1728">
        <f>IF($L$2="","",IF($L$2="ORIGINAL",'ORIGINAL BUDGET'!$B122,IF($L$2="BR1",'BR1'!$B122,IF($L$2="BR2",'BR2'!$B122,IF($L$2="BR3",'BR3'!$B122)))))</f>
        <v>0</v>
      </c>
      <c r="F122" s="612"/>
      <c r="G122" s="847" t="str">
        <f t="shared" si="45"/>
        <v/>
      </c>
      <c r="H122" s="810">
        <f t="shared" si="46"/>
        <v>0</v>
      </c>
      <c r="I122" s="840"/>
      <c r="J122" s="810">
        <f t="shared" si="49"/>
        <v>0</v>
      </c>
      <c r="K122" s="842"/>
      <c r="L122" s="810">
        <f t="shared" si="50"/>
        <v>0</v>
      </c>
      <c r="M122" s="842"/>
      <c r="N122" s="810">
        <f t="shared" si="51"/>
        <v>0</v>
      </c>
      <c r="O122" s="842"/>
      <c r="P122" s="810">
        <f t="shared" si="52"/>
        <v>0</v>
      </c>
      <c r="Q122" s="842"/>
      <c r="R122" s="810">
        <f t="shared" si="47"/>
        <v>0</v>
      </c>
      <c r="S122" s="842"/>
      <c r="T122" s="810">
        <f t="shared" si="48"/>
        <v>0</v>
      </c>
      <c r="U122" s="410"/>
      <c r="V122" s="492" t="str">
        <f>IF(AND('BR3'!$K$2="ACTIVE",'BR3'!H122&gt;0),"Yes",IF(AND('BR2'!$K$2="ACTIVE",'BR2'!H122&gt;0),"Yes",IF(AND('BR1'!$K$2="ACTIVE",'BR1'!H122&gt;0),"Yes",IF(AND('ORIGINAL BUDGET'!$K$2="ACTIVE",'ORIGINAL BUDGET'!H122&gt;0),"Yes",""))))</f>
        <v/>
      </c>
      <c r="W122" s="325"/>
      <c r="X122" s="325" t="str">
        <f>IF(AND('BR3'!$K$2="ACTIVE",'BR3'!J122&gt;0),"Yes",IF(AND('BR2'!$K$2="ACTIVE",'BR2'!J122&gt;0),"Yes",IF(AND('BR1'!$K$2="ACTIVE",'BR1'!J122&gt;0),"Yes",IF(AND('ORIGINAL BUDGET'!$K$2="ACTIVE",'ORIGINAL BUDGET'!J122&gt;0),"Yes",""))))</f>
        <v/>
      </c>
      <c r="Y122" s="325"/>
      <c r="Z122" s="325" t="str">
        <f>IF(AND('BR3'!$K$2="ACTIVE",'BR3'!L122&gt;0),"Yes",IF(AND('BR2'!$K$2="ACTIVE",'BR2'!L122&gt;0),"Yes",IF(AND('BR1'!$K$2="ACTIVE",'BR1'!L122&gt;0),"Yes",IF(AND('ORIGINAL BUDGET'!$K$2="ACTIVE",'ORIGINAL BUDGET'!L122&gt;0),"Yes",""))))</f>
        <v/>
      </c>
      <c r="AA122" s="325"/>
      <c r="AB122" s="325" t="str">
        <f>IF(AND('BR3'!$K$2="ACTIVE",'BR3'!N122&gt;0),"Yes",IF(AND('BR2'!$K$2="ACTIVE",'BR2'!N122&gt;0),"Yes",IF(AND('BR1'!$K$2="ACTIVE",'BR1'!N122&gt;0),"Yes",IF(AND('ORIGINAL BUDGET'!$K$2="ACTIVE",'ORIGINAL BUDGET'!N122&gt;0),"Yes",""))))</f>
        <v/>
      </c>
      <c r="AC122" s="325"/>
      <c r="AD122" s="325" t="str">
        <f>IF(AND('BR3'!$K$2="ACTIVE",'BR3'!P122&gt;0),"Yes",IF(AND('BR2'!$K$2="ACTIVE",'BR2'!P122&gt;0),"Yes",IF(AND('BR1'!$K$2="ACTIVE",'BR1'!P122&gt;0),"Yes",IF(AND('ORIGINAL BUDGET'!$K$2="ACTIVE",'ORIGINAL BUDGET'!P122&gt;0),"Yes",""))))</f>
        <v/>
      </c>
      <c r="AE122" s="325"/>
      <c r="AF122" s="325" t="str">
        <f>IF(AND('BR3'!$K$2="ACTIVE",'BR3'!R122&gt;0),"Yes",IF(AND('BR2'!$K$2="ACTIVE",'BR2'!R122&gt;0),"Yes",IF(AND('BR1'!$K$2="ACTIVE",'BR1'!R122&gt;0),"Yes",IF(AND('ORIGINAL BUDGET'!$K$2="ACTIVE",'ORIGINAL BUDGET'!R122&gt;0),"Yes",""))))</f>
        <v/>
      </c>
      <c r="AG122" s="325"/>
      <c r="AH122" s="493" t="str">
        <f>IF(AND('BR3'!$K$2="ACTIVE",'BR3'!T122&gt;0),"Yes",IF(AND('BR2'!$K$2="ACTIVE",'BR2'!T122&gt;0),"Yes",IF(AND('BR1'!$K$2="ACTIVE",'BR1'!T122&gt;0),"Yes",IF(AND('ORIGINAL BUDGET'!$K$2="ACTIVE",'ORIGINAL BUDGET'!T122&gt;0),"Yes",""))))</f>
        <v/>
      </c>
      <c r="AI122" s="500"/>
      <c r="AK122" s="221"/>
      <c r="AL122" s="221"/>
      <c r="AM122" s="221"/>
      <c r="AN122" s="221"/>
      <c r="AO122" s="221"/>
      <c r="AP122" s="221"/>
      <c r="AQ122" s="221"/>
      <c r="AR122" s="57"/>
      <c r="AU122" s="2"/>
      <c r="AV122" s="2"/>
      <c r="AW122" s="2"/>
      <c r="AX122" s="2"/>
      <c r="AY122" s="1104"/>
    </row>
    <row r="123" spans="1:51" ht="23.25" hidden="1" customHeight="1">
      <c r="A123" s="122">
        <v>6</v>
      </c>
      <c r="B123" s="1726">
        <f>IF($L$2="","",IF($L$2="ORIGINAL",'ORIGINAL BUDGET'!$B123,IF($L$2="BR1",'BR1'!$B123,IF($L$2="BR2",'BR2'!$B123,IF($L$2="BR3",'BR3'!$B123)))))</f>
        <v>0</v>
      </c>
      <c r="C123" s="1727">
        <f>IF($L$2="","",IF($L$2="ORIGINAL",'ORIGINAL BUDGET'!$B123,IF($L$2="BR1",'BR1'!$B123,IF($L$2="BR2",'BR2'!$B123,IF($L$2="BR3",'BR3'!$B123)))))</f>
        <v>0</v>
      </c>
      <c r="D123" s="1727">
        <f>IF($L$2="","",IF($L$2="ORIGINAL",'ORIGINAL BUDGET'!$B123,IF($L$2="BR1",'BR1'!$B123,IF($L$2="BR2",'BR2'!$B123,IF($L$2="BR3",'BR3'!$B123)))))</f>
        <v>0</v>
      </c>
      <c r="E123" s="1728">
        <f>IF($L$2="","",IF($L$2="ORIGINAL",'ORIGINAL BUDGET'!$B123,IF($L$2="BR1",'BR1'!$B123,IF($L$2="BR2",'BR2'!$B123,IF($L$2="BR3",'BR3'!$B123)))))</f>
        <v>0</v>
      </c>
      <c r="F123" s="612"/>
      <c r="G123" s="847" t="str">
        <f t="shared" si="45"/>
        <v/>
      </c>
      <c r="H123" s="810">
        <f t="shared" si="46"/>
        <v>0</v>
      </c>
      <c r="I123" s="840"/>
      <c r="J123" s="810">
        <f t="shared" si="49"/>
        <v>0</v>
      </c>
      <c r="K123" s="842"/>
      <c r="L123" s="810">
        <f t="shared" si="50"/>
        <v>0</v>
      </c>
      <c r="M123" s="842"/>
      <c r="N123" s="810">
        <f t="shared" si="51"/>
        <v>0</v>
      </c>
      <c r="O123" s="842"/>
      <c r="P123" s="810">
        <f t="shared" si="52"/>
        <v>0</v>
      </c>
      <c r="Q123" s="842"/>
      <c r="R123" s="810">
        <f t="shared" si="47"/>
        <v>0</v>
      </c>
      <c r="S123" s="842"/>
      <c r="T123" s="810">
        <f t="shared" si="48"/>
        <v>0</v>
      </c>
      <c r="U123" s="410"/>
      <c r="V123" s="492" t="str">
        <f>IF(AND('BR3'!$K$2="ACTIVE",'BR3'!H123&gt;0),"Yes",IF(AND('BR2'!$K$2="ACTIVE",'BR2'!H123&gt;0),"Yes",IF(AND('BR1'!$K$2="ACTIVE",'BR1'!H123&gt;0),"Yes",IF(AND('ORIGINAL BUDGET'!$K$2="ACTIVE",'ORIGINAL BUDGET'!H123&gt;0),"Yes",""))))</f>
        <v/>
      </c>
      <c r="W123" s="325"/>
      <c r="X123" s="325" t="str">
        <f>IF(AND('BR3'!$K$2="ACTIVE",'BR3'!J123&gt;0),"Yes",IF(AND('BR2'!$K$2="ACTIVE",'BR2'!J123&gt;0),"Yes",IF(AND('BR1'!$K$2="ACTIVE",'BR1'!J123&gt;0),"Yes",IF(AND('ORIGINAL BUDGET'!$K$2="ACTIVE",'ORIGINAL BUDGET'!J123&gt;0),"Yes",""))))</f>
        <v/>
      </c>
      <c r="Y123" s="325"/>
      <c r="Z123" s="325" t="str">
        <f>IF(AND('BR3'!$K$2="ACTIVE",'BR3'!L123&gt;0),"Yes",IF(AND('BR2'!$K$2="ACTIVE",'BR2'!L123&gt;0),"Yes",IF(AND('BR1'!$K$2="ACTIVE",'BR1'!L123&gt;0),"Yes",IF(AND('ORIGINAL BUDGET'!$K$2="ACTIVE",'ORIGINAL BUDGET'!L123&gt;0),"Yes",""))))</f>
        <v/>
      </c>
      <c r="AA123" s="325"/>
      <c r="AB123" s="325" t="str">
        <f>IF(AND('BR3'!$K$2="ACTIVE",'BR3'!N123&gt;0),"Yes",IF(AND('BR2'!$K$2="ACTIVE",'BR2'!N123&gt;0),"Yes",IF(AND('BR1'!$K$2="ACTIVE",'BR1'!N123&gt;0),"Yes",IF(AND('ORIGINAL BUDGET'!$K$2="ACTIVE",'ORIGINAL BUDGET'!N123&gt;0),"Yes",""))))</f>
        <v/>
      </c>
      <c r="AC123" s="325"/>
      <c r="AD123" s="325" t="str">
        <f>IF(AND('BR3'!$K$2="ACTIVE",'BR3'!P123&gt;0),"Yes",IF(AND('BR2'!$K$2="ACTIVE",'BR2'!P123&gt;0),"Yes",IF(AND('BR1'!$K$2="ACTIVE",'BR1'!P123&gt;0),"Yes",IF(AND('ORIGINAL BUDGET'!$K$2="ACTIVE",'ORIGINAL BUDGET'!P123&gt;0),"Yes",""))))</f>
        <v/>
      </c>
      <c r="AE123" s="325"/>
      <c r="AF123" s="325" t="str">
        <f>IF(AND('BR3'!$K$2="ACTIVE",'BR3'!R123&gt;0),"Yes",IF(AND('BR2'!$K$2="ACTIVE",'BR2'!R123&gt;0),"Yes",IF(AND('BR1'!$K$2="ACTIVE",'BR1'!R123&gt;0),"Yes",IF(AND('ORIGINAL BUDGET'!$K$2="ACTIVE",'ORIGINAL BUDGET'!R123&gt;0),"Yes",""))))</f>
        <v/>
      </c>
      <c r="AG123" s="325"/>
      <c r="AH123" s="493" t="str">
        <f>IF(AND('BR3'!$K$2="ACTIVE",'BR3'!T123&gt;0),"Yes",IF(AND('BR2'!$K$2="ACTIVE",'BR2'!T123&gt;0),"Yes",IF(AND('BR1'!$K$2="ACTIVE",'BR1'!T123&gt;0),"Yes",IF(AND('ORIGINAL BUDGET'!$K$2="ACTIVE",'ORIGINAL BUDGET'!T123&gt;0),"Yes",""))))</f>
        <v/>
      </c>
      <c r="AI123" s="500"/>
      <c r="AK123" s="221"/>
      <c r="AL123" s="221"/>
      <c r="AM123" s="221"/>
      <c r="AN123" s="221"/>
      <c r="AO123" s="221"/>
      <c r="AP123" s="221"/>
      <c r="AQ123" s="221"/>
      <c r="AR123" s="57"/>
      <c r="AU123" s="2"/>
      <c r="AV123" s="2"/>
      <c r="AW123" s="2"/>
      <c r="AX123" s="2"/>
      <c r="AY123" s="1104"/>
    </row>
    <row r="124" spans="1:51" ht="23.25" hidden="1" customHeight="1">
      <c r="A124" s="122">
        <v>7</v>
      </c>
      <c r="B124" s="1726">
        <f>IF($L$2="","",IF($L$2="ORIGINAL",'ORIGINAL BUDGET'!$B124,IF($L$2="BR1",'BR1'!$B124,IF($L$2="BR2",'BR2'!$B124,IF($L$2="BR3",'BR3'!$B124)))))</f>
        <v>0</v>
      </c>
      <c r="C124" s="1727">
        <f>IF($L$2="","",IF($L$2="ORIGINAL",'ORIGINAL BUDGET'!$B124,IF($L$2="BR1",'BR1'!$B124,IF($L$2="BR2",'BR2'!$B124,IF($L$2="BR3",'BR3'!$B124)))))</f>
        <v>0</v>
      </c>
      <c r="D124" s="1727">
        <f>IF($L$2="","",IF($L$2="ORIGINAL",'ORIGINAL BUDGET'!$B124,IF($L$2="BR1",'BR1'!$B124,IF($L$2="BR2",'BR2'!$B124,IF($L$2="BR3",'BR3'!$B124)))))</f>
        <v>0</v>
      </c>
      <c r="E124" s="1728">
        <f>IF($L$2="","",IF($L$2="ORIGINAL",'ORIGINAL BUDGET'!$B124,IF($L$2="BR1",'BR1'!$B124,IF($L$2="BR2",'BR2'!$B124,IF($L$2="BR3",'BR3'!$B124)))))</f>
        <v>0</v>
      </c>
      <c r="F124" s="612"/>
      <c r="G124" s="847" t="str">
        <f t="shared" si="45"/>
        <v/>
      </c>
      <c r="H124" s="810">
        <f t="shared" si="46"/>
        <v>0</v>
      </c>
      <c r="I124" s="840"/>
      <c r="J124" s="810">
        <f t="shared" si="49"/>
        <v>0</v>
      </c>
      <c r="K124" s="843"/>
      <c r="L124" s="810">
        <f t="shared" si="50"/>
        <v>0</v>
      </c>
      <c r="M124" s="843"/>
      <c r="N124" s="810">
        <f t="shared" si="51"/>
        <v>0</v>
      </c>
      <c r="O124" s="843"/>
      <c r="P124" s="810">
        <f t="shared" si="52"/>
        <v>0</v>
      </c>
      <c r="Q124" s="843"/>
      <c r="R124" s="810">
        <f t="shared" si="47"/>
        <v>0</v>
      </c>
      <c r="S124" s="843"/>
      <c r="T124" s="810">
        <f t="shared" si="48"/>
        <v>0</v>
      </c>
      <c r="U124" s="410"/>
      <c r="V124" s="492" t="str">
        <f>IF(AND('BR3'!$K$2="ACTIVE",'BR3'!H124&gt;0),"Yes",IF(AND('BR2'!$K$2="ACTIVE",'BR2'!H124&gt;0),"Yes",IF(AND('BR1'!$K$2="ACTIVE",'BR1'!H124&gt;0),"Yes",IF(AND('ORIGINAL BUDGET'!$K$2="ACTIVE",'ORIGINAL BUDGET'!H124&gt;0),"Yes",""))))</f>
        <v/>
      </c>
      <c r="W124" s="325"/>
      <c r="X124" s="325" t="str">
        <f>IF(AND('BR3'!$K$2="ACTIVE",'BR3'!J124&gt;0),"Yes",IF(AND('BR2'!$K$2="ACTIVE",'BR2'!J124&gt;0),"Yes",IF(AND('BR1'!$K$2="ACTIVE",'BR1'!J124&gt;0),"Yes",IF(AND('ORIGINAL BUDGET'!$K$2="ACTIVE",'ORIGINAL BUDGET'!J124&gt;0),"Yes",""))))</f>
        <v/>
      </c>
      <c r="Y124" s="325"/>
      <c r="Z124" s="325" t="str">
        <f>IF(AND('BR3'!$K$2="ACTIVE",'BR3'!L124&gt;0),"Yes",IF(AND('BR2'!$K$2="ACTIVE",'BR2'!L124&gt;0),"Yes",IF(AND('BR1'!$K$2="ACTIVE",'BR1'!L124&gt;0),"Yes",IF(AND('ORIGINAL BUDGET'!$K$2="ACTIVE",'ORIGINAL BUDGET'!L124&gt;0),"Yes",""))))</f>
        <v/>
      </c>
      <c r="AA124" s="325"/>
      <c r="AB124" s="325" t="str">
        <f>IF(AND('BR3'!$K$2="ACTIVE",'BR3'!N124&gt;0),"Yes",IF(AND('BR2'!$K$2="ACTIVE",'BR2'!N124&gt;0),"Yes",IF(AND('BR1'!$K$2="ACTIVE",'BR1'!N124&gt;0),"Yes",IF(AND('ORIGINAL BUDGET'!$K$2="ACTIVE",'ORIGINAL BUDGET'!N124&gt;0),"Yes",""))))</f>
        <v/>
      </c>
      <c r="AC124" s="325"/>
      <c r="AD124" s="325" t="str">
        <f>IF(AND('BR3'!$K$2="ACTIVE",'BR3'!P124&gt;0),"Yes",IF(AND('BR2'!$K$2="ACTIVE",'BR2'!P124&gt;0),"Yes",IF(AND('BR1'!$K$2="ACTIVE",'BR1'!P124&gt;0),"Yes",IF(AND('ORIGINAL BUDGET'!$K$2="ACTIVE",'ORIGINAL BUDGET'!P124&gt;0),"Yes",""))))</f>
        <v/>
      </c>
      <c r="AE124" s="325"/>
      <c r="AF124" s="325" t="str">
        <f>IF(AND('BR3'!$K$2="ACTIVE",'BR3'!R124&gt;0),"Yes",IF(AND('BR2'!$K$2="ACTIVE",'BR2'!R124&gt;0),"Yes",IF(AND('BR1'!$K$2="ACTIVE",'BR1'!R124&gt;0),"Yes",IF(AND('ORIGINAL BUDGET'!$K$2="ACTIVE",'ORIGINAL BUDGET'!R124&gt;0),"Yes",""))))</f>
        <v/>
      </c>
      <c r="AG124" s="325"/>
      <c r="AH124" s="493" t="str">
        <f>IF(AND('BR3'!$K$2="ACTIVE",'BR3'!T124&gt;0),"Yes",IF(AND('BR2'!$K$2="ACTIVE",'BR2'!T124&gt;0),"Yes",IF(AND('BR1'!$K$2="ACTIVE",'BR1'!T124&gt;0),"Yes",IF(AND('ORIGINAL BUDGET'!$K$2="ACTIVE",'ORIGINAL BUDGET'!T124&gt;0),"Yes",""))))</f>
        <v/>
      </c>
      <c r="AI124" s="500"/>
      <c r="AK124" s="221"/>
      <c r="AL124" s="221"/>
      <c r="AM124" s="221"/>
      <c r="AN124" s="221"/>
      <c r="AO124" s="221"/>
      <c r="AP124" s="221"/>
      <c r="AQ124" s="221"/>
      <c r="AR124" s="57"/>
      <c r="AU124" s="2"/>
      <c r="AV124" s="2"/>
      <c r="AW124" s="2"/>
      <c r="AX124" s="2"/>
      <c r="AY124" s="1104"/>
    </row>
    <row r="125" spans="1:51" ht="23.25" hidden="1" customHeight="1">
      <c r="A125" s="122">
        <v>8</v>
      </c>
      <c r="B125" s="1726">
        <f>IF($L$2="","",IF($L$2="ORIGINAL",'ORIGINAL BUDGET'!$B125,IF($L$2="BR1",'BR1'!$B125,IF($L$2="BR2",'BR2'!$B125,IF($L$2="BR3",'BR3'!$B125)))))</f>
        <v>0</v>
      </c>
      <c r="C125" s="1727">
        <f>IF($L$2="","",IF($L$2="ORIGINAL",'ORIGINAL BUDGET'!$B125,IF($L$2="BR1",'BR1'!$B125,IF($L$2="BR2",'BR2'!$B125,IF($L$2="BR3",'BR3'!$B125)))))</f>
        <v>0</v>
      </c>
      <c r="D125" s="1727">
        <f>IF($L$2="","",IF($L$2="ORIGINAL",'ORIGINAL BUDGET'!$B125,IF($L$2="BR1",'BR1'!$B125,IF($L$2="BR2",'BR2'!$B125,IF($L$2="BR3",'BR3'!$B125)))))</f>
        <v>0</v>
      </c>
      <c r="E125" s="1727">
        <f>IF($L$2="","",IF($L$2="ORIGINAL",'ORIGINAL BUDGET'!$B125,IF($L$2="BR1",'BR1'!$B125,IF($L$2="BR2",'BR2'!$B125,IF($L$2="BR3",'BR3'!$B125)))))</f>
        <v>0</v>
      </c>
      <c r="F125" s="612"/>
      <c r="G125" s="847" t="str">
        <f t="shared" si="45"/>
        <v/>
      </c>
      <c r="H125" s="810">
        <f t="shared" si="46"/>
        <v>0</v>
      </c>
      <c r="I125" s="840"/>
      <c r="J125" s="810">
        <f t="shared" si="49"/>
        <v>0</v>
      </c>
      <c r="K125" s="843"/>
      <c r="L125" s="810">
        <f t="shared" si="50"/>
        <v>0</v>
      </c>
      <c r="M125" s="843"/>
      <c r="N125" s="810">
        <f t="shared" si="51"/>
        <v>0</v>
      </c>
      <c r="O125" s="843"/>
      <c r="P125" s="810">
        <f t="shared" si="52"/>
        <v>0</v>
      </c>
      <c r="Q125" s="843"/>
      <c r="R125" s="810">
        <f t="shared" si="47"/>
        <v>0</v>
      </c>
      <c r="S125" s="843"/>
      <c r="T125" s="810">
        <f t="shared" si="48"/>
        <v>0</v>
      </c>
      <c r="U125" s="410"/>
      <c r="V125" s="492" t="str">
        <f>IF(AND('BR3'!$K$2="ACTIVE",'BR3'!H125&gt;0),"Yes",IF(AND('BR2'!$K$2="ACTIVE",'BR2'!H125&gt;0),"Yes",IF(AND('BR1'!$K$2="ACTIVE",'BR1'!H125&gt;0),"Yes",IF(AND('ORIGINAL BUDGET'!$K$2="ACTIVE",'ORIGINAL BUDGET'!H125&gt;0),"Yes",""))))</f>
        <v/>
      </c>
      <c r="W125" s="325"/>
      <c r="X125" s="325" t="str">
        <f>IF(AND('BR3'!$K$2="ACTIVE",'BR3'!J125&gt;0),"Yes",IF(AND('BR2'!$K$2="ACTIVE",'BR2'!J125&gt;0),"Yes",IF(AND('BR1'!$K$2="ACTIVE",'BR1'!J125&gt;0),"Yes",IF(AND('ORIGINAL BUDGET'!$K$2="ACTIVE",'ORIGINAL BUDGET'!J125&gt;0),"Yes",""))))</f>
        <v/>
      </c>
      <c r="Y125" s="325"/>
      <c r="Z125" s="325" t="str">
        <f>IF(AND('BR3'!$K$2="ACTIVE",'BR3'!L125&gt;0),"Yes",IF(AND('BR2'!$K$2="ACTIVE",'BR2'!L125&gt;0),"Yes",IF(AND('BR1'!$K$2="ACTIVE",'BR1'!L125&gt;0),"Yes",IF(AND('ORIGINAL BUDGET'!$K$2="ACTIVE",'ORIGINAL BUDGET'!L125&gt;0),"Yes",""))))</f>
        <v/>
      </c>
      <c r="AA125" s="325"/>
      <c r="AB125" s="325" t="str">
        <f>IF(AND('BR3'!$K$2="ACTIVE",'BR3'!N125&gt;0),"Yes",IF(AND('BR2'!$K$2="ACTIVE",'BR2'!N125&gt;0),"Yes",IF(AND('BR1'!$K$2="ACTIVE",'BR1'!N125&gt;0),"Yes",IF(AND('ORIGINAL BUDGET'!$K$2="ACTIVE",'ORIGINAL BUDGET'!N125&gt;0),"Yes",""))))</f>
        <v/>
      </c>
      <c r="AC125" s="325"/>
      <c r="AD125" s="325" t="str">
        <f>IF(AND('BR3'!$K$2="ACTIVE",'BR3'!P125&gt;0),"Yes",IF(AND('BR2'!$K$2="ACTIVE",'BR2'!P125&gt;0),"Yes",IF(AND('BR1'!$K$2="ACTIVE",'BR1'!P125&gt;0),"Yes",IF(AND('ORIGINAL BUDGET'!$K$2="ACTIVE",'ORIGINAL BUDGET'!P125&gt;0),"Yes",""))))</f>
        <v/>
      </c>
      <c r="AE125" s="325"/>
      <c r="AF125" s="325" t="str">
        <f>IF(AND('BR3'!$K$2="ACTIVE",'BR3'!R125&gt;0),"Yes",IF(AND('BR2'!$K$2="ACTIVE",'BR2'!R125&gt;0),"Yes",IF(AND('BR1'!$K$2="ACTIVE",'BR1'!R125&gt;0),"Yes",IF(AND('ORIGINAL BUDGET'!$K$2="ACTIVE",'ORIGINAL BUDGET'!R125&gt;0),"Yes",""))))</f>
        <v/>
      </c>
      <c r="AG125" s="325"/>
      <c r="AH125" s="493" t="str">
        <f>IF(AND('BR3'!$K$2="ACTIVE",'BR3'!T125&gt;0),"Yes",IF(AND('BR2'!$K$2="ACTIVE",'BR2'!T125&gt;0),"Yes",IF(AND('BR1'!$K$2="ACTIVE",'BR1'!T125&gt;0),"Yes",IF(AND('ORIGINAL BUDGET'!$K$2="ACTIVE",'ORIGINAL BUDGET'!T125&gt;0),"Yes",""))))</f>
        <v/>
      </c>
      <c r="AI125" s="500"/>
      <c r="AK125" s="221"/>
      <c r="AL125" s="221"/>
      <c r="AM125" s="221"/>
      <c r="AN125" s="221"/>
      <c r="AO125" s="221"/>
      <c r="AP125" s="221"/>
      <c r="AQ125" s="221"/>
      <c r="AR125" s="57"/>
      <c r="AU125" s="2"/>
      <c r="AV125" s="2"/>
      <c r="AW125" s="2"/>
      <c r="AX125" s="2"/>
      <c r="AY125" s="1104"/>
    </row>
    <row r="126" spans="1:51" ht="23.25" hidden="1" customHeight="1">
      <c r="A126" s="122">
        <v>9</v>
      </c>
      <c r="B126" s="1726">
        <f>IF($L$2="","",IF($L$2="ORIGINAL",'ORIGINAL BUDGET'!$B126,IF($L$2="BR1",'BR1'!$B126,IF($L$2="BR2",'BR2'!$B126,IF($L$2="BR3",'BR3'!$B126)))))</f>
        <v>0</v>
      </c>
      <c r="C126" s="1727">
        <f>IF($L$2="","",IF($L$2="ORIGINAL",'ORIGINAL BUDGET'!$B126,IF($L$2="BR1",'BR1'!$B126,IF($L$2="BR2",'BR2'!$B126,IF($L$2="BR3",'BR3'!$B126)))))</f>
        <v>0</v>
      </c>
      <c r="D126" s="1727">
        <f>IF($L$2="","",IF($L$2="ORIGINAL",'ORIGINAL BUDGET'!$B126,IF($L$2="BR1",'BR1'!$B126,IF($L$2="BR2",'BR2'!$B126,IF($L$2="BR3",'BR3'!$B126)))))</f>
        <v>0</v>
      </c>
      <c r="E126" s="1727">
        <f>IF($L$2="","",IF($L$2="ORIGINAL",'ORIGINAL BUDGET'!$B126,IF($L$2="BR1",'BR1'!$B126,IF($L$2="BR2",'BR2'!$B126,IF($L$2="BR3",'BR3'!$B126)))))</f>
        <v>0</v>
      </c>
      <c r="F126" s="612"/>
      <c r="G126" s="847" t="str">
        <f t="shared" si="45"/>
        <v/>
      </c>
      <c r="H126" s="810">
        <f t="shared" si="46"/>
        <v>0</v>
      </c>
      <c r="I126" s="840"/>
      <c r="J126" s="810">
        <f t="shared" si="49"/>
        <v>0</v>
      </c>
      <c r="K126" s="843"/>
      <c r="L126" s="810">
        <f t="shared" si="50"/>
        <v>0</v>
      </c>
      <c r="M126" s="843"/>
      <c r="N126" s="810">
        <f t="shared" si="51"/>
        <v>0</v>
      </c>
      <c r="O126" s="843"/>
      <c r="P126" s="810">
        <f t="shared" si="52"/>
        <v>0</v>
      </c>
      <c r="Q126" s="843"/>
      <c r="R126" s="810">
        <f t="shared" si="47"/>
        <v>0</v>
      </c>
      <c r="S126" s="843"/>
      <c r="T126" s="810">
        <f t="shared" si="48"/>
        <v>0</v>
      </c>
      <c r="U126" s="410"/>
      <c r="V126" s="492" t="str">
        <f>IF(AND('BR3'!$K$2="ACTIVE",'BR3'!H126&gt;0),"Yes",IF(AND('BR2'!$K$2="ACTIVE",'BR2'!H126&gt;0),"Yes",IF(AND('BR1'!$K$2="ACTIVE",'BR1'!H126&gt;0),"Yes",IF(AND('ORIGINAL BUDGET'!$K$2="ACTIVE",'ORIGINAL BUDGET'!H126&gt;0),"Yes",""))))</f>
        <v/>
      </c>
      <c r="W126" s="325"/>
      <c r="X126" s="325" t="str">
        <f>IF(AND('BR3'!$K$2="ACTIVE",'BR3'!J126&gt;0),"Yes",IF(AND('BR2'!$K$2="ACTIVE",'BR2'!J126&gt;0),"Yes",IF(AND('BR1'!$K$2="ACTIVE",'BR1'!J126&gt;0),"Yes",IF(AND('ORIGINAL BUDGET'!$K$2="ACTIVE",'ORIGINAL BUDGET'!J126&gt;0),"Yes",""))))</f>
        <v/>
      </c>
      <c r="Y126" s="325"/>
      <c r="Z126" s="325" t="str">
        <f>IF(AND('BR3'!$K$2="ACTIVE",'BR3'!L126&gt;0),"Yes",IF(AND('BR2'!$K$2="ACTIVE",'BR2'!L126&gt;0),"Yes",IF(AND('BR1'!$K$2="ACTIVE",'BR1'!L126&gt;0),"Yes",IF(AND('ORIGINAL BUDGET'!$K$2="ACTIVE",'ORIGINAL BUDGET'!L126&gt;0),"Yes",""))))</f>
        <v/>
      </c>
      <c r="AA126" s="325"/>
      <c r="AB126" s="325" t="str">
        <f>IF(AND('BR3'!$K$2="ACTIVE",'BR3'!N126&gt;0),"Yes",IF(AND('BR2'!$K$2="ACTIVE",'BR2'!N126&gt;0),"Yes",IF(AND('BR1'!$K$2="ACTIVE",'BR1'!N126&gt;0),"Yes",IF(AND('ORIGINAL BUDGET'!$K$2="ACTIVE",'ORIGINAL BUDGET'!N126&gt;0),"Yes",""))))</f>
        <v/>
      </c>
      <c r="AC126" s="325"/>
      <c r="AD126" s="325" t="str">
        <f>IF(AND('BR3'!$K$2="ACTIVE",'BR3'!P126&gt;0),"Yes",IF(AND('BR2'!$K$2="ACTIVE",'BR2'!P126&gt;0),"Yes",IF(AND('BR1'!$K$2="ACTIVE",'BR1'!P126&gt;0),"Yes",IF(AND('ORIGINAL BUDGET'!$K$2="ACTIVE",'ORIGINAL BUDGET'!P126&gt;0),"Yes",""))))</f>
        <v/>
      </c>
      <c r="AE126" s="325"/>
      <c r="AF126" s="325" t="str">
        <f>IF(AND('BR3'!$K$2="ACTIVE",'BR3'!R126&gt;0),"Yes",IF(AND('BR2'!$K$2="ACTIVE",'BR2'!R126&gt;0),"Yes",IF(AND('BR1'!$K$2="ACTIVE",'BR1'!R126&gt;0),"Yes",IF(AND('ORIGINAL BUDGET'!$K$2="ACTIVE",'ORIGINAL BUDGET'!R126&gt;0),"Yes",""))))</f>
        <v/>
      </c>
      <c r="AG126" s="325"/>
      <c r="AH126" s="493" t="str">
        <f>IF(AND('BR3'!$K$2="ACTIVE",'BR3'!T126&gt;0),"Yes",IF(AND('BR2'!$K$2="ACTIVE",'BR2'!T126&gt;0),"Yes",IF(AND('BR1'!$K$2="ACTIVE",'BR1'!T126&gt;0),"Yes",IF(AND('ORIGINAL BUDGET'!$K$2="ACTIVE",'ORIGINAL BUDGET'!T126&gt;0),"Yes",""))))</f>
        <v/>
      </c>
      <c r="AI126" s="500"/>
      <c r="AK126" s="221"/>
      <c r="AL126" s="221"/>
      <c r="AM126" s="221"/>
      <c r="AN126" s="221"/>
      <c r="AO126" s="221"/>
      <c r="AP126" s="221"/>
      <c r="AQ126" s="221"/>
      <c r="AR126" s="57"/>
      <c r="AU126" s="2"/>
      <c r="AV126" s="2"/>
      <c r="AW126" s="2"/>
      <c r="AX126" s="2"/>
      <c r="AY126" s="1104"/>
    </row>
    <row r="127" spans="1:51" ht="23.25" hidden="1" customHeight="1">
      <c r="A127" s="122">
        <v>10</v>
      </c>
      <c r="B127" s="1726">
        <f>IF($L$2="","",IF($L$2="ORIGINAL",'ORIGINAL BUDGET'!$B127,IF($L$2="BR1",'BR1'!$B127,IF($L$2="BR2",'BR2'!$B127,IF($L$2="BR3",'BR3'!$B127)))))</f>
        <v>0</v>
      </c>
      <c r="C127" s="1727">
        <f>IF($L$2="","",IF($L$2="ORIGINAL",'ORIGINAL BUDGET'!$B127,IF($L$2="BR1",'BR1'!$B127,IF($L$2="BR2",'BR2'!$B127,IF($L$2="BR3",'BR3'!$B127)))))</f>
        <v>0</v>
      </c>
      <c r="D127" s="1727">
        <f>IF($L$2="","",IF($L$2="ORIGINAL",'ORIGINAL BUDGET'!$B127,IF($L$2="BR1",'BR1'!$B127,IF($L$2="BR2",'BR2'!$B127,IF($L$2="BR3",'BR3'!$B127)))))</f>
        <v>0</v>
      </c>
      <c r="E127" s="1727">
        <f>IF($L$2="","",IF($L$2="ORIGINAL",'ORIGINAL BUDGET'!$B127,IF($L$2="BR1",'BR1'!$B127,IF($L$2="BR2",'BR2'!$B127,IF($L$2="BR3",'BR3'!$B127)))))</f>
        <v>0</v>
      </c>
      <c r="F127" s="612"/>
      <c r="G127" s="847" t="str">
        <f t="shared" si="45"/>
        <v/>
      </c>
      <c r="H127" s="810">
        <f t="shared" si="46"/>
        <v>0</v>
      </c>
      <c r="I127" s="840"/>
      <c r="J127" s="810">
        <f t="shared" si="49"/>
        <v>0</v>
      </c>
      <c r="K127" s="843"/>
      <c r="L127" s="810">
        <f t="shared" si="50"/>
        <v>0</v>
      </c>
      <c r="M127" s="843"/>
      <c r="N127" s="810">
        <f t="shared" si="51"/>
        <v>0</v>
      </c>
      <c r="O127" s="843"/>
      <c r="P127" s="810">
        <f t="shared" si="52"/>
        <v>0</v>
      </c>
      <c r="Q127" s="843"/>
      <c r="R127" s="810">
        <f t="shared" si="47"/>
        <v>0</v>
      </c>
      <c r="S127" s="843"/>
      <c r="T127" s="810">
        <f t="shared" si="48"/>
        <v>0</v>
      </c>
      <c r="U127" s="410"/>
      <c r="V127" s="492" t="str">
        <f>IF(AND('BR3'!$K$2="ACTIVE",'BR3'!H127&gt;0),"Yes",IF(AND('BR2'!$K$2="ACTIVE",'BR2'!H127&gt;0),"Yes",IF(AND('BR1'!$K$2="ACTIVE",'BR1'!H127&gt;0),"Yes",IF(AND('ORIGINAL BUDGET'!$K$2="ACTIVE",'ORIGINAL BUDGET'!H127&gt;0),"Yes",""))))</f>
        <v/>
      </c>
      <c r="W127" s="325"/>
      <c r="X127" s="325" t="str">
        <f>IF(AND('BR3'!$K$2="ACTIVE",'BR3'!J127&gt;0),"Yes",IF(AND('BR2'!$K$2="ACTIVE",'BR2'!J127&gt;0),"Yes",IF(AND('BR1'!$K$2="ACTIVE",'BR1'!J127&gt;0),"Yes",IF(AND('ORIGINAL BUDGET'!$K$2="ACTIVE",'ORIGINAL BUDGET'!J127&gt;0),"Yes",""))))</f>
        <v/>
      </c>
      <c r="Y127" s="325"/>
      <c r="Z127" s="325" t="str">
        <f>IF(AND('BR3'!$K$2="ACTIVE",'BR3'!L127&gt;0),"Yes",IF(AND('BR2'!$K$2="ACTIVE",'BR2'!L127&gt;0),"Yes",IF(AND('BR1'!$K$2="ACTIVE",'BR1'!L127&gt;0),"Yes",IF(AND('ORIGINAL BUDGET'!$K$2="ACTIVE",'ORIGINAL BUDGET'!L127&gt;0),"Yes",""))))</f>
        <v/>
      </c>
      <c r="AA127" s="325"/>
      <c r="AB127" s="325" t="str">
        <f>IF(AND('BR3'!$K$2="ACTIVE",'BR3'!N127&gt;0),"Yes",IF(AND('BR2'!$K$2="ACTIVE",'BR2'!N127&gt;0),"Yes",IF(AND('BR1'!$K$2="ACTIVE",'BR1'!N127&gt;0),"Yes",IF(AND('ORIGINAL BUDGET'!$K$2="ACTIVE",'ORIGINAL BUDGET'!N127&gt;0),"Yes",""))))</f>
        <v/>
      </c>
      <c r="AC127" s="325"/>
      <c r="AD127" s="325" t="str">
        <f>IF(AND('BR3'!$K$2="ACTIVE",'BR3'!P127&gt;0),"Yes",IF(AND('BR2'!$K$2="ACTIVE",'BR2'!P127&gt;0),"Yes",IF(AND('BR1'!$K$2="ACTIVE",'BR1'!P127&gt;0),"Yes",IF(AND('ORIGINAL BUDGET'!$K$2="ACTIVE",'ORIGINAL BUDGET'!P127&gt;0),"Yes",""))))</f>
        <v/>
      </c>
      <c r="AE127" s="325"/>
      <c r="AF127" s="325" t="str">
        <f>IF(AND('BR3'!$K$2="ACTIVE",'BR3'!R127&gt;0),"Yes",IF(AND('BR2'!$K$2="ACTIVE",'BR2'!R127&gt;0),"Yes",IF(AND('BR1'!$K$2="ACTIVE",'BR1'!R127&gt;0),"Yes",IF(AND('ORIGINAL BUDGET'!$K$2="ACTIVE",'ORIGINAL BUDGET'!R127&gt;0),"Yes",""))))</f>
        <v/>
      </c>
      <c r="AG127" s="325"/>
      <c r="AH127" s="493" t="str">
        <f>IF(AND('BR3'!$K$2="ACTIVE",'BR3'!T127&gt;0),"Yes",IF(AND('BR2'!$K$2="ACTIVE",'BR2'!T127&gt;0),"Yes",IF(AND('BR1'!$K$2="ACTIVE",'BR1'!T127&gt;0),"Yes",IF(AND('ORIGINAL BUDGET'!$K$2="ACTIVE",'ORIGINAL BUDGET'!T127&gt;0),"Yes",""))))</f>
        <v/>
      </c>
      <c r="AI127" s="500"/>
      <c r="AK127" s="221"/>
      <c r="AL127" s="221"/>
      <c r="AM127" s="221"/>
      <c r="AN127" s="221"/>
      <c r="AO127" s="221"/>
      <c r="AP127" s="221"/>
      <c r="AQ127" s="221"/>
      <c r="AR127" s="57"/>
      <c r="AU127" s="2"/>
      <c r="AV127" s="2"/>
      <c r="AW127" s="2"/>
      <c r="AX127" s="2"/>
      <c r="AY127" s="1104"/>
    </row>
    <row r="128" spans="1:51" ht="23.25" hidden="1" customHeight="1">
      <c r="A128" s="122">
        <v>11</v>
      </c>
      <c r="B128" s="1726">
        <f>IF($L$2="","",IF($L$2="ORIGINAL",'ORIGINAL BUDGET'!$B128,IF($L$2="BR1",'BR1'!$B128,IF($L$2="BR2",'BR2'!$B128,IF($L$2="BR3",'BR3'!$B128)))))</f>
        <v>0</v>
      </c>
      <c r="C128" s="1727">
        <f>IF($L$2="","",IF($L$2="ORIGINAL",'ORIGINAL BUDGET'!$B128,IF($L$2="BR1",'BR1'!$B128,IF($L$2="BR2",'BR2'!$B128,IF($L$2="BR3",'BR3'!$B128)))))</f>
        <v>0</v>
      </c>
      <c r="D128" s="1727">
        <f>IF($L$2="","",IF($L$2="ORIGINAL",'ORIGINAL BUDGET'!$B128,IF($L$2="BR1",'BR1'!$B128,IF($L$2="BR2",'BR2'!$B128,IF($L$2="BR3",'BR3'!$B128)))))</f>
        <v>0</v>
      </c>
      <c r="E128" s="1727">
        <f>IF($L$2="","",IF($L$2="ORIGINAL",'ORIGINAL BUDGET'!$B128,IF($L$2="BR1",'BR1'!$B128,IF($L$2="BR2",'BR2'!$B128,IF($L$2="BR3",'BR3'!$B128)))))</f>
        <v>0</v>
      </c>
      <c r="F128" s="612"/>
      <c r="G128" s="847" t="str">
        <f t="shared" si="45"/>
        <v/>
      </c>
      <c r="H128" s="810">
        <f t="shared" si="46"/>
        <v>0</v>
      </c>
      <c r="I128" s="840"/>
      <c r="J128" s="810">
        <f t="shared" si="49"/>
        <v>0</v>
      </c>
      <c r="K128" s="843"/>
      <c r="L128" s="810">
        <f t="shared" si="50"/>
        <v>0</v>
      </c>
      <c r="M128" s="843"/>
      <c r="N128" s="810">
        <f t="shared" si="51"/>
        <v>0</v>
      </c>
      <c r="O128" s="843"/>
      <c r="P128" s="810">
        <f t="shared" si="52"/>
        <v>0</v>
      </c>
      <c r="Q128" s="843"/>
      <c r="R128" s="810">
        <f t="shared" si="47"/>
        <v>0</v>
      </c>
      <c r="S128" s="843"/>
      <c r="T128" s="810">
        <f t="shared" si="48"/>
        <v>0</v>
      </c>
      <c r="U128" s="410"/>
      <c r="V128" s="492" t="str">
        <f>IF(AND('BR3'!$K$2="ACTIVE",'BR3'!H128&gt;0),"Yes",IF(AND('BR2'!$K$2="ACTIVE",'BR2'!H128&gt;0),"Yes",IF(AND('BR1'!$K$2="ACTIVE",'BR1'!H128&gt;0),"Yes",IF(AND('ORIGINAL BUDGET'!$K$2="ACTIVE",'ORIGINAL BUDGET'!H128&gt;0),"Yes",""))))</f>
        <v/>
      </c>
      <c r="W128" s="325"/>
      <c r="X128" s="325" t="str">
        <f>IF(AND('BR3'!$K$2="ACTIVE",'BR3'!J128&gt;0),"Yes",IF(AND('BR2'!$K$2="ACTIVE",'BR2'!J128&gt;0),"Yes",IF(AND('BR1'!$K$2="ACTIVE",'BR1'!J128&gt;0),"Yes",IF(AND('ORIGINAL BUDGET'!$K$2="ACTIVE",'ORIGINAL BUDGET'!J128&gt;0),"Yes",""))))</f>
        <v/>
      </c>
      <c r="Y128" s="325"/>
      <c r="Z128" s="325" t="str">
        <f>IF(AND('BR3'!$K$2="ACTIVE",'BR3'!L128&gt;0),"Yes",IF(AND('BR2'!$K$2="ACTIVE",'BR2'!L128&gt;0),"Yes",IF(AND('BR1'!$K$2="ACTIVE",'BR1'!L128&gt;0),"Yes",IF(AND('ORIGINAL BUDGET'!$K$2="ACTIVE",'ORIGINAL BUDGET'!L128&gt;0),"Yes",""))))</f>
        <v/>
      </c>
      <c r="AA128" s="325"/>
      <c r="AB128" s="325" t="str">
        <f>IF(AND('BR3'!$K$2="ACTIVE",'BR3'!N128&gt;0),"Yes",IF(AND('BR2'!$K$2="ACTIVE",'BR2'!N128&gt;0),"Yes",IF(AND('BR1'!$K$2="ACTIVE",'BR1'!N128&gt;0),"Yes",IF(AND('ORIGINAL BUDGET'!$K$2="ACTIVE",'ORIGINAL BUDGET'!N128&gt;0),"Yes",""))))</f>
        <v/>
      </c>
      <c r="AC128" s="325"/>
      <c r="AD128" s="325" t="str">
        <f>IF(AND('BR3'!$K$2="ACTIVE",'BR3'!P128&gt;0),"Yes",IF(AND('BR2'!$K$2="ACTIVE",'BR2'!P128&gt;0),"Yes",IF(AND('BR1'!$K$2="ACTIVE",'BR1'!P128&gt;0),"Yes",IF(AND('ORIGINAL BUDGET'!$K$2="ACTIVE",'ORIGINAL BUDGET'!P128&gt;0),"Yes",""))))</f>
        <v/>
      </c>
      <c r="AE128" s="325"/>
      <c r="AF128" s="325" t="str">
        <f>IF(AND('BR3'!$K$2="ACTIVE",'BR3'!R128&gt;0),"Yes",IF(AND('BR2'!$K$2="ACTIVE",'BR2'!R128&gt;0),"Yes",IF(AND('BR1'!$K$2="ACTIVE",'BR1'!R128&gt;0),"Yes",IF(AND('ORIGINAL BUDGET'!$K$2="ACTIVE",'ORIGINAL BUDGET'!R128&gt;0),"Yes",""))))</f>
        <v/>
      </c>
      <c r="AG128" s="325"/>
      <c r="AH128" s="493" t="str">
        <f>IF(AND('BR3'!$K$2="ACTIVE",'BR3'!T128&gt;0),"Yes",IF(AND('BR2'!$K$2="ACTIVE",'BR2'!T128&gt;0),"Yes",IF(AND('BR1'!$K$2="ACTIVE",'BR1'!T128&gt;0),"Yes",IF(AND('ORIGINAL BUDGET'!$K$2="ACTIVE",'ORIGINAL BUDGET'!T128&gt;0),"Yes",""))))</f>
        <v/>
      </c>
      <c r="AI128" s="500"/>
      <c r="AK128" s="221"/>
      <c r="AL128" s="221"/>
      <c r="AM128" s="221"/>
      <c r="AN128" s="221"/>
      <c r="AO128" s="221"/>
      <c r="AP128" s="221"/>
      <c r="AQ128" s="221"/>
      <c r="AR128" s="57"/>
      <c r="AU128" s="2"/>
      <c r="AV128" s="2"/>
      <c r="AW128" s="2"/>
      <c r="AX128" s="2"/>
      <c r="AY128" s="1104"/>
    </row>
    <row r="129" spans="1:51" ht="23.25" hidden="1" customHeight="1">
      <c r="A129" s="122">
        <v>12</v>
      </c>
      <c r="B129" s="1726">
        <f>IF($L$2="","",IF($L$2="ORIGINAL",'ORIGINAL BUDGET'!$B129,IF($L$2="BR1",'BR1'!$B129,IF($L$2="BR2",'BR2'!$B129,IF($L$2="BR3",'BR3'!$B129)))))</f>
        <v>0</v>
      </c>
      <c r="C129" s="1727">
        <f>IF($L$2="","",IF($L$2="ORIGINAL",'ORIGINAL BUDGET'!$B129,IF($L$2="BR1",'BR1'!$B129,IF($L$2="BR2",'BR2'!$B129,IF($L$2="BR3",'BR3'!$B129)))))</f>
        <v>0</v>
      </c>
      <c r="D129" s="1727">
        <f>IF($L$2="","",IF($L$2="ORIGINAL",'ORIGINAL BUDGET'!$B129,IF($L$2="BR1",'BR1'!$B129,IF($L$2="BR2",'BR2'!$B129,IF($L$2="BR3",'BR3'!$B129)))))</f>
        <v>0</v>
      </c>
      <c r="E129" s="1727">
        <f>IF($L$2="","",IF($L$2="ORIGINAL",'ORIGINAL BUDGET'!$B129,IF($L$2="BR1",'BR1'!$B129,IF($L$2="BR2",'BR2'!$B129,IF($L$2="BR3",'BR3'!$B129)))))</f>
        <v>0</v>
      </c>
      <c r="F129" s="612"/>
      <c r="G129" s="847" t="str">
        <f t="shared" si="45"/>
        <v/>
      </c>
      <c r="H129" s="810">
        <f t="shared" si="46"/>
        <v>0</v>
      </c>
      <c r="I129" s="840"/>
      <c r="J129" s="810">
        <f t="shared" si="49"/>
        <v>0</v>
      </c>
      <c r="K129" s="843"/>
      <c r="L129" s="810">
        <f t="shared" si="50"/>
        <v>0</v>
      </c>
      <c r="M129" s="843"/>
      <c r="N129" s="810">
        <f t="shared" si="51"/>
        <v>0</v>
      </c>
      <c r="O129" s="843"/>
      <c r="P129" s="810">
        <f t="shared" si="52"/>
        <v>0</v>
      </c>
      <c r="Q129" s="843"/>
      <c r="R129" s="810">
        <f t="shared" si="47"/>
        <v>0</v>
      </c>
      <c r="S129" s="843"/>
      <c r="T129" s="810">
        <f t="shared" si="48"/>
        <v>0</v>
      </c>
      <c r="U129" s="410"/>
      <c r="V129" s="492" t="str">
        <f>IF(AND('BR3'!$K$2="ACTIVE",'BR3'!H129&gt;0),"Yes",IF(AND('BR2'!$K$2="ACTIVE",'BR2'!H129&gt;0),"Yes",IF(AND('BR1'!$K$2="ACTIVE",'BR1'!H129&gt;0),"Yes",IF(AND('ORIGINAL BUDGET'!$K$2="ACTIVE",'ORIGINAL BUDGET'!H129&gt;0),"Yes",""))))</f>
        <v/>
      </c>
      <c r="W129" s="325"/>
      <c r="X129" s="325" t="str">
        <f>IF(AND('BR3'!$K$2="ACTIVE",'BR3'!J129&gt;0),"Yes",IF(AND('BR2'!$K$2="ACTIVE",'BR2'!J129&gt;0),"Yes",IF(AND('BR1'!$K$2="ACTIVE",'BR1'!J129&gt;0),"Yes",IF(AND('ORIGINAL BUDGET'!$K$2="ACTIVE",'ORIGINAL BUDGET'!J129&gt;0),"Yes",""))))</f>
        <v/>
      </c>
      <c r="Y129" s="325"/>
      <c r="Z129" s="325" t="str">
        <f>IF(AND('BR3'!$K$2="ACTIVE",'BR3'!L129&gt;0),"Yes",IF(AND('BR2'!$K$2="ACTIVE",'BR2'!L129&gt;0),"Yes",IF(AND('BR1'!$K$2="ACTIVE",'BR1'!L129&gt;0),"Yes",IF(AND('ORIGINAL BUDGET'!$K$2="ACTIVE",'ORIGINAL BUDGET'!L129&gt;0),"Yes",""))))</f>
        <v/>
      </c>
      <c r="AA129" s="325"/>
      <c r="AB129" s="325" t="str">
        <f>IF(AND('BR3'!$K$2="ACTIVE",'BR3'!N129&gt;0),"Yes",IF(AND('BR2'!$K$2="ACTIVE",'BR2'!N129&gt;0),"Yes",IF(AND('BR1'!$K$2="ACTIVE",'BR1'!N129&gt;0),"Yes",IF(AND('ORIGINAL BUDGET'!$K$2="ACTIVE",'ORIGINAL BUDGET'!N129&gt;0),"Yes",""))))</f>
        <v/>
      </c>
      <c r="AC129" s="325"/>
      <c r="AD129" s="325" t="str">
        <f>IF(AND('BR3'!$K$2="ACTIVE",'BR3'!P129&gt;0),"Yes",IF(AND('BR2'!$K$2="ACTIVE",'BR2'!P129&gt;0),"Yes",IF(AND('BR1'!$K$2="ACTIVE",'BR1'!P129&gt;0),"Yes",IF(AND('ORIGINAL BUDGET'!$K$2="ACTIVE",'ORIGINAL BUDGET'!P129&gt;0),"Yes",""))))</f>
        <v/>
      </c>
      <c r="AE129" s="325"/>
      <c r="AF129" s="325" t="str">
        <f>IF(AND('BR3'!$K$2="ACTIVE",'BR3'!R129&gt;0),"Yes",IF(AND('BR2'!$K$2="ACTIVE",'BR2'!R129&gt;0),"Yes",IF(AND('BR1'!$K$2="ACTIVE",'BR1'!R129&gt;0),"Yes",IF(AND('ORIGINAL BUDGET'!$K$2="ACTIVE",'ORIGINAL BUDGET'!R129&gt;0),"Yes",""))))</f>
        <v/>
      </c>
      <c r="AG129" s="325"/>
      <c r="AH129" s="493" t="str">
        <f>IF(AND('BR3'!$K$2="ACTIVE",'BR3'!T129&gt;0),"Yes",IF(AND('BR2'!$K$2="ACTIVE",'BR2'!T129&gt;0),"Yes",IF(AND('BR1'!$K$2="ACTIVE",'BR1'!T129&gt;0),"Yes",IF(AND('ORIGINAL BUDGET'!$K$2="ACTIVE",'ORIGINAL BUDGET'!T129&gt;0),"Yes",""))))</f>
        <v/>
      </c>
      <c r="AI129" s="500"/>
      <c r="AK129" s="221"/>
      <c r="AL129" s="221"/>
      <c r="AM129" s="221"/>
      <c r="AN129" s="221"/>
      <c r="AO129" s="221"/>
      <c r="AP129" s="221"/>
      <c r="AQ129" s="221"/>
      <c r="AR129" s="57"/>
      <c r="AU129" s="2"/>
      <c r="AV129" s="2"/>
      <c r="AW129" s="2"/>
      <c r="AX129" s="2"/>
      <c r="AY129" s="1104"/>
    </row>
    <row r="130" spans="1:51" ht="23.25" hidden="1" customHeight="1">
      <c r="A130" s="122">
        <v>13</v>
      </c>
      <c r="B130" s="1726">
        <f>IF($L$2="","",IF($L$2="ORIGINAL",'ORIGINAL BUDGET'!$B130,IF($L$2="BR1",'BR1'!$B130,IF($L$2="BR2",'BR2'!$B130,IF($L$2="BR3",'BR3'!$B130)))))</f>
        <v>0</v>
      </c>
      <c r="C130" s="1727">
        <f>IF($L$2="","",IF($L$2="ORIGINAL",'ORIGINAL BUDGET'!$B130,IF($L$2="BR1",'BR1'!$B130,IF($L$2="BR2",'BR2'!$B130,IF($L$2="BR3",'BR3'!$B130)))))</f>
        <v>0</v>
      </c>
      <c r="D130" s="1727">
        <f>IF($L$2="","",IF($L$2="ORIGINAL",'ORIGINAL BUDGET'!$B130,IF($L$2="BR1",'BR1'!$B130,IF($L$2="BR2",'BR2'!$B130,IF($L$2="BR3",'BR3'!$B130)))))</f>
        <v>0</v>
      </c>
      <c r="E130" s="1728">
        <f>IF($L$2="","",IF($L$2="ORIGINAL",'ORIGINAL BUDGET'!$B130,IF($L$2="BR1",'BR1'!$B130,IF($L$2="BR2",'BR2'!$B130,IF($L$2="BR3",'BR3'!$B130)))))</f>
        <v>0</v>
      </c>
      <c r="F130" s="612"/>
      <c r="G130" s="847" t="str">
        <f t="shared" si="45"/>
        <v/>
      </c>
      <c r="H130" s="810">
        <f t="shared" si="46"/>
        <v>0</v>
      </c>
      <c r="I130" s="840"/>
      <c r="J130" s="810">
        <f t="shared" si="49"/>
        <v>0</v>
      </c>
      <c r="K130" s="843"/>
      <c r="L130" s="810">
        <f t="shared" si="50"/>
        <v>0</v>
      </c>
      <c r="M130" s="843"/>
      <c r="N130" s="810">
        <f t="shared" si="51"/>
        <v>0</v>
      </c>
      <c r="O130" s="843"/>
      <c r="P130" s="810">
        <f t="shared" si="52"/>
        <v>0</v>
      </c>
      <c r="Q130" s="843"/>
      <c r="R130" s="810">
        <f t="shared" si="47"/>
        <v>0</v>
      </c>
      <c r="S130" s="843"/>
      <c r="T130" s="810">
        <f t="shared" si="48"/>
        <v>0</v>
      </c>
      <c r="U130" s="410"/>
      <c r="V130" s="492" t="str">
        <f>IF(AND('BR3'!$K$2="ACTIVE",'BR3'!H130&gt;0),"Yes",IF(AND('BR2'!$K$2="ACTIVE",'BR2'!H130&gt;0),"Yes",IF(AND('BR1'!$K$2="ACTIVE",'BR1'!H130&gt;0),"Yes",IF(AND('ORIGINAL BUDGET'!$K$2="ACTIVE",'ORIGINAL BUDGET'!H130&gt;0),"Yes",""))))</f>
        <v/>
      </c>
      <c r="W130" s="325"/>
      <c r="X130" s="325" t="str">
        <f>IF(AND('BR3'!$K$2="ACTIVE",'BR3'!J130&gt;0),"Yes",IF(AND('BR2'!$K$2="ACTIVE",'BR2'!J130&gt;0),"Yes",IF(AND('BR1'!$K$2="ACTIVE",'BR1'!J130&gt;0),"Yes",IF(AND('ORIGINAL BUDGET'!$K$2="ACTIVE",'ORIGINAL BUDGET'!J130&gt;0),"Yes",""))))</f>
        <v/>
      </c>
      <c r="Y130" s="325"/>
      <c r="Z130" s="325" t="str">
        <f>IF(AND('BR3'!$K$2="ACTIVE",'BR3'!L130&gt;0),"Yes",IF(AND('BR2'!$K$2="ACTIVE",'BR2'!L130&gt;0),"Yes",IF(AND('BR1'!$K$2="ACTIVE",'BR1'!L130&gt;0),"Yes",IF(AND('ORIGINAL BUDGET'!$K$2="ACTIVE",'ORIGINAL BUDGET'!L130&gt;0),"Yes",""))))</f>
        <v/>
      </c>
      <c r="AA130" s="325"/>
      <c r="AB130" s="325" t="str">
        <f>IF(AND('BR3'!$K$2="ACTIVE",'BR3'!N130&gt;0),"Yes",IF(AND('BR2'!$K$2="ACTIVE",'BR2'!N130&gt;0),"Yes",IF(AND('BR1'!$K$2="ACTIVE",'BR1'!N130&gt;0),"Yes",IF(AND('ORIGINAL BUDGET'!$K$2="ACTIVE",'ORIGINAL BUDGET'!N130&gt;0),"Yes",""))))</f>
        <v/>
      </c>
      <c r="AC130" s="325"/>
      <c r="AD130" s="325" t="str">
        <f>IF(AND('BR3'!$K$2="ACTIVE",'BR3'!P130&gt;0),"Yes",IF(AND('BR2'!$K$2="ACTIVE",'BR2'!P130&gt;0),"Yes",IF(AND('BR1'!$K$2="ACTIVE",'BR1'!P130&gt;0),"Yes",IF(AND('ORIGINAL BUDGET'!$K$2="ACTIVE",'ORIGINAL BUDGET'!P130&gt;0),"Yes",""))))</f>
        <v/>
      </c>
      <c r="AE130" s="325"/>
      <c r="AF130" s="325" t="str">
        <f>IF(AND('BR3'!$K$2="ACTIVE",'BR3'!R130&gt;0),"Yes",IF(AND('BR2'!$K$2="ACTIVE",'BR2'!R130&gt;0),"Yes",IF(AND('BR1'!$K$2="ACTIVE",'BR1'!R130&gt;0),"Yes",IF(AND('ORIGINAL BUDGET'!$K$2="ACTIVE",'ORIGINAL BUDGET'!R130&gt;0),"Yes",""))))</f>
        <v/>
      </c>
      <c r="AG130" s="325"/>
      <c r="AH130" s="493" t="str">
        <f>IF(AND('BR3'!$K$2="ACTIVE",'BR3'!T130&gt;0),"Yes",IF(AND('BR2'!$K$2="ACTIVE",'BR2'!T130&gt;0),"Yes",IF(AND('BR1'!$K$2="ACTIVE",'BR1'!T130&gt;0),"Yes",IF(AND('ORIGINAL BUDGET'!$K$2="ACTIVE",'ORIGINAL BUDGET'!T130&gt;0),"Yes",""))))</f>
        <v/>
      </c>
      <c r="AI130" s="500"/>
      <c r="AK130" s="221"/>
      <c r="AL130" s="221"/>
      <c r="AM130" s="221"/>
      <c r="AN130" s="221"/>
      <c r="AO130" s="221"/>
      <c r="AP130" s="221"/>
      <c r="AQ130" s="221"/>
      <c r="AR130" s="57"/>
      <c r="AU130" s="2"/>
      <c r="AV130" s="2"/>
      <c r="AW130" s="2"/>
      <c r="AX130" s="2"/>
      <c r="AY130" s="1104"/>
    </row>
    <row r="131" spans="1:51" ht="23.25" hidden="1" customHeight="1">
      <c r="A131" s="122">
        <v>14</v>
      </c>
      <c r="B131" s="1726">
        <f>IF($L$2="","",IF($L$2="ORIGINAL",'ORIGINAL BUDGET'!$B131,IF($L$2="BR1",'BR1'!$B131,IF($L$2="BR2",'BR2'!$B131,IF($L$2="BR3",'BR3'!$B131)))))</f>
        <v>0</v>
      </c>
      <c r="C131" s="1727">
        <f>IF($L$2="","",IF($L$2="ORIGINAL",'ORIGINAL BUDGET'!$B131,IF($L$2="BR1",'BR1'!$B131,IF($L$2="BR2",'BR2'!$B131,IF($L$2="BR3",'BR3'!$B131)))))</f>
        <v>0</v>
      </c>
      <c r="D131" s="1727">
        <f>IF($L$2="","",IF($L$2="ORIGINAL",'ORIGINAL BUDGET'!$B131,IF($L$2="BR1",'BR1'!$B131,IF($L$2="BR2",'BR2'!$B131,IF($L$2="BR3",'BR3'!$B131)))))</f>
        <v>0</v>
      </c>
      <c r="E131" s="1728">
        <f>IF($L$2="","",IF($L$2="ORIGINAL",'ORIGINAL BUDGET'!$B131,IF($L$2="BR1",'BR1'!$B131,IF($L$2="BR2",'BR2'!$B131,IF($L$2="BR3",'BR3'!$B131)))))</f>
        <v>0</v>
      </c>
      <c r="F131" s="612"/>
      <c r="G131" s="847" t="str">
        <f t="shared" si="45"/>
        <v/>
      </c>
      <c r="H131" s="810">
        <f t="shared" si="46"/>
        <v>0</v>
      </c>
      <c r="I131" s="840"/>
      <c r="J131" s="810">
        <f t="shared" si="49"/>
        <v>0</v>
      </c>
      <c r="K131" s="843"/>
      <c r="L131" s="810">
        <f t="shared" si="50"/>
        <v>0</v>
      </c>
      <c r="M131" s="843"/>
      <c r="N131" s="810">
        <f t="shared" si="51"/>
        <v>0</v>
      </c>
      <c r="O131" s="843"/>
      <c r="P131" s="810">
        <f t="shared" si="52"/>
        <v>0</v>
      </c>
      <c r="Q131" s="843"/>
      <c r="R131" s="810">
        <f t="shared" si="47"/>
        <v>0</v>
      </c>
      <c r="S131" s="843"/>
      <c r="T131" s="810">
        <f t="shared" si="48"/>
        <v>0</v>
      </c>
      <c r="U131" s="410"/>
      <c r="V131" s="492" t="str">
        <f>IF(AND('BR3'!$K$2="ACTIVE",'BR3'!H131&gt;0),"Yes",IF(AND('BR2'!$K$2="ACTIVE",'BR2'!H131&gt;0),"Yes",IF(AND('BR1'!$K$2="ACTIVE",'BR1'!H131&gt;0),"Yes",IF(AND('ORIGINAL BUDGET'!$K$2="ACTIVE",'ORIGINAL BUDGET'!H131&gt;0),"Yes",""))))</f>
        <v/>
      </c>
      <c r="W131" s="325"/>
      <c r="X131" s="325" t="str">
        <f>IF(AND('BR3'!$K$2="ACTIVE",'BR3'!J131&gt;0),"Yes",IF(AND('BR2'!$K$2="ACTIVE",'BR2'!J131&gt;0),"Yes",IF(AND('BR1'!$K$2="ACTIVE",'BR1'!J131&gt;0),"Yes",IF(AND('ORIGINAL BUDGET'!$K$2="ACTIVE",'ORIGINAL BUDGET'!J131&gt;0),"Yes",""))))</f>
        <v/>
      </c>
      <c r="Y131" s="325"/>
      <c r="Z131" s="325" t="str">
        <f>IF(AND('BR3'!$K$2="ACTIVE",'BR3'!L131&gt;0),"Yes",IF(AND('BR2'!$K$2="ACTIVE",'BR2'!L131&gt;0),"Yes",IF(AND('BR1'!$K$2="ACTIVE",'BR1'!L131&gt;0),"Yes",IF(AND('ORIGINAL BUDGET'!$K$2="ACTIVE",'ORIGINAL BUDGET'!L131&gt;0),"Yes",""))))</f>
        <v/>
      </c>
      <c r="AA131" s="325"/>
      <c r="AB131" s="325" t="str">
        <f>IF(AND('BR3'!$K$2="ACTIVE",'BR3'!N131&gt;0),"Yes",IF(AND('BR2'!$K$2="ACTIVE",'BR2'!N131&gt;0),"Yes",IF(AND('BR1'!$K$2="ACTIVE",'BR1'!N131&gt;0),"Yes",IF(AND('ORIGINAL BUDGET'!$K$2="ACTIVE",'ORIGINAL BUDGET'!N131&gt;0),"Yes",""))))</f>
        <v/>
      </c>
      <c r="AC131" s="325"/>
      <c r="AD131" s="325" t="str">
        <f>IF(AND('BR3'!$K$2="ACTIVE",'BR3'!P131&gt;0),"Yes",IF(AND('BR2'!$K$2="ACTIVE",'BR2'!P131&gt;0),"Yes",IF(AND('BR1'!$K$2="ACTIVE",'BR1'!P131&gt;0),"Yes",IF(AND('ORIGINAL BUDGET'!$K$2="ACTIVE",'ORIGINAL BUDGET'!P131&gt;0),"Yes",""))))</f>
        <v/>
      </c>
      <c r="AE131" s="325"/>
      <c r="AF131" s="325" t="str">
        <f>IF(AND('BR3'!$K$2="ACTIVE",'BR3'!R131&gt;0),"Yes",IF(AND('BR2'!$K$2="ACTIVE",'BR2'!R131&gt;0),"Yes",IF(AND('BR1'!$K$2="ACTIVE",'BR1'!R131&gt;0),"Yes",IF(AND('ORIGINAL BUDGET'!$K$2="ACTIVE",'ORIGINAL BUDGET'!R131&gt;0),"Yes",""))))</f>
        <v/>
      </c>
      <c r="AG131" s="325"/>
      <c r="AH131" s="493" t="str">
        <f>IF(AND('BR3'!$K$2="ACTIVE",'BR3'!T131&gt;0),"Yes",IF(AND('BR2'!$K$2="ACTIVE",'BR2'!T131&gt;0),"Yes",IF(AND('BR1'!$K$2="ACTIVE",'BR1'!T131&gt;0),"Yes",IF(AND('ORIGINAL BUDGET'!$K$2="ACTIVE",'ORIGINAL BUDGET'!T131&gt;0),"Yes",""))))</f>
        <v/>
      </c>
      <c r="AI131" s="500"/>
      <c r="AK131" s="221"/>
      <c r="AL131" s="221"/>
      <c r="AM131" s="221"/>
      <c r="AN131" s="221"/>
      <c r="AO131" s="221"/>
      <c r="AP131" s="221"/>
      <c r="AQ131" s="221"/>
      <c r="AR131" s="57"/>
      <c r="AU131" s="2"/>
      <c r="AV131" s="2"/>
      <c r="AW131" s="2"/>
      <c r="AX131" s="2"/>
      <c r="AY131" s="1104"/>
    </row>
    <row r="132" spans="1:51" ht="23.25" hidden="1" customHeight="1" thickBot="1">
      <c r="A132" s="122">
        <v>15</v>
      </c>
      <c r="B132" s="1729">
        <f>IF($L$2="","",IF($L$2="ORIGINAL",'ORIGINAL BUDGET'!$B132,IF($L$2="BR1",'BR1'!$B132,IF($L$2="BR2",'BR2'!$B132,IF($L$2="BR3",'BR3'!$B132)))))</f>
        <v>0</v>
      </c>
      <c r="C132" s="1730">
        <f>IF($L$2="","",IF($L$2="ORIGINAL",'ORIGINAL BUDGET'!$B132,IF($L$2="BR1",'BR1'!$B132,IF($L$2="BR2",'BR2'!$B132,IF($L$2="BR3",'BR3'!$B132)))))</f>
        <v>0</v>
      </c>
      <c r="D132" s="1730">
        <f>IF($L$2="","",IF($L$2="ORIGINAL",'ORIGINAL BUDGET'!$B132,IF($L$2="BR1",'BR1'!$B132,IF($L$2="BR2",'BR2'!$B132,IF($L$2="BR3",'BR3'!$B132)))))</f>
        <v>0</v>
      </c>
      <c r="E132" s="1731">
        <f>IF($L$2="","",IF($L$2="ORIGINAL",'ORIGINAL BUDGET'!$B132,IF($L$2="BR1",'BR1'!$B132,IF($L$2="BR2",'BR2'!$B132,IF($L$2="BR3",'BR3'!$B132)))))</f>
        <v>0</v>
      </c>
      <c r="F132" s="613"/>
      <c r="G132" s="850" t="str">
        <f t="shared" si="45"/>
        <v/>
      </c>
      <c r="H132" s="813">
        <f t="shared" si="46"/>
        <v>0</v>
      </c>
      <c r="I132" s="840"/>
      <c r="J132" s="813">
        <f t="shared" si="49"/>
        <v>0</v>
      </c>
      <c r="K132" s="842"/>
      <c r="L132" s="813">
        <f t="shared" si="50"/>
        <v>0</v>
      </c>
      <c r="M132" s="842"/>
      <c r="N132" s="813">
        <f t="shared" si="51"/>
        <v>0</v>
      </c>
      <c r="O132" s="842"/>
      <c r="P132" s="813">
        <f t="shared" si="52"/>
        <v>0</v>
      </c>
      <c r="Q132" s="842"/>
      <c r="R132" s="813">
        <f t="shared" si="47"/>
        <v>0</v>
      </c>
      <c r="S132" s="842"/>
      <c r="T132" s="813">
        <f t="shared" si="48"/>
        <v>0</v>
      </c>
      <c r="U132" s="410"/>
      <c r="V132" s="495" t="str">
        <f>IF(AND('BR3'!$K$2="ACTIVE",'BR3'!H132&gt;0),"Yes",IF(AND('BR2'!$K$2="ACTIVE",'BR2'!H132&gt;0),"Yes",IF(AND('BR1'!$K$2="ACTIVE",'BR1'!H132&gt;0),"Yes",IF(AND('ORIGINAL BUDGET'!$K$2="ACTIVE",'ORIGINAL BUDGET'!H132&gt;0),"Yes",""))))</f>
        <v/>
      </c>
      <c r="W132" s="496"/>
      <c r="X132" s="496" t="str">
        <f>IF(AND('BR3'!$K$2="ACTIVE",'BR3'!J132&gt;0),"Yes",IF(AND('BR2'!$K$2="ACTIVE",'BR2'!J132&gt;0),"Yes",IF(AND('BR1'!$K$2="ACTIVE",'BR1'!J132&gt;0),"Yes",IF(AND('ORIGINAL BUDGET'!$K$2="ACTIVE",'ORIGINAL BUDGET'!J132&gt;0),"Yes",""))))</f>
        <v/>
      </c>
      <c r="Y132" s="496"/>
      <c r="Z132" s="496" t="str">
        <f>IF(AND('BR3'!$K$2="ACTIVE",'BR3'!L132&gt;0),"Yes",IF(AND('BR2'!$K$2="ACTIVE",'BR2'!L132&gt;0),"Yes",IF(AND('BR1'!$K$2="ACTIVE",'BR1'!L132&gt;0),"Yes",IF(AND('ORIGINAL BUDGET'!$K$2="ACTIVE",'ORIGINAL BUDGET'!L132&gt;0),"Yes",""))))</f>
        <v/>
      </c>
      <c r="AA132" s="496"/>
      <c r="AB132" s="496" t="str">
        <f>IF(AND('BR3'!$K$2="ACTIVE",'BR3'!N132&gt;0),"Yes",IF(AND('BR2'!$K$2="ACTIVE",'BR2'!N132&gt;0),"Yes",IF(AND('BR1'!$K$2="ACTIVE",'BR1'!N132&gt;0),"Yes",IF(AND('ORIGINAL BUDGET'!$K$2="ACTIVE",'ORIGINAL BUDGET'!N132&gt;0),"Yes",""))))</f>
        <v/>
      </c>
      <c r="AC132" s="496"/>
      <c r="AD132" s="496" t="str">
        <f>IF(AND('BR3'!$K$2="ACTIVE",'BR3'!P132&gt;0),"Yes",IF(AND('BR2'!$K$2="ACTIVE",'BR2'!P132&gt;0),"Yes",IF(AND('BR1'!$K$2="ACTIVE",'BR1'!P132&gt;0),"Yes",IF(AND('ORIGINAL BUDGET'!$K$2="ACTIVE",'ORIGINAL BUDGET'!P132&gt;0),"Yes",""))))</f>
        <v/>
      </c>
      <c r="AE132" s="496"/>
      <c r="AF132" s="496" t="str">
        <f>IF(AND('BR3'!$K$2="ACTIVE",'BR3'!R132&gt;0),"Yes",IF(AND('BR2'!$K$2="ACTIVE",'BR2'!R132&gt;0),"Yes",IF(AND('BR1'!$K$2="ACTIVE",'BR1'!R132&gt;0),"Yes",IF(AND('ORIGINAL BUDGET'!$K$2="ACTIVE",'ORIGINAL BUDGET'!R132&gt;0),"Yes",""))))</f>
        <v/>
      </c>
      <c r="AG132" s="496"/>
      <c r="AH132" s="497" t="str">
        <f>IF(AND('BR3'!$K$2="ACTIVE",'BR3'!T132&gt;0),"Yes",IF(AND('BR2'!$K$2="ACTIVE",'BR2'!T132&gt;0),"Yes",IF(AND('BR1'!$K$2="ACTIVE",'BR1'!T132&gt;0),"Yes",IF(AND('ORIGINAL BUDGET'!$K$2="ACTIVE",'ORIGINAL BUDGET'!T132&gt;0),"Yes",""))))</f>
        <v/>
      </c>
      <c r="AI132" s="501"/>
      <c r="AK132" s="221"/>
      <c r="AL132" s="221"/>
      <c r="AM132" s="221"/>
      <c r="AN132" s="221"/>
      <c r="AO132" s="221"/>
      <c r="AP132" s="221"/>
      <c r="AQ132" s="221"/>
      <c r="AR132" s="57"/>
      <c r="AU132" s="2"/>
      <c r="AV132" s="2"/>
      <c r="AW132" s="2"/>
      <c r="AX132" s="2"/>
      <c r="AY132" s="1104"/>
    </row>
    <row r="133" spans="1:51" ht="15.95" customHeight="1" thickTop="1" thickBot="1">
      <c r="A133" s="435"/>
      <c r="B133" s="520"/>
      <c r="C133" s="521"/>
      <c r="D133" s="522"/>
      <c r="E133" s="523"/>
      <c r="F133" s="436"/>
      <c r="G133" s="849"/>
      <c r="H133" s="437"/>
      <c r="I133" s="849"/>
      <c r="J133" s="437"/>
      <c r="K133" s="849"/>
      <c r="L133" s="437"/>
      <c r="M133" s="849"/>
      <c r="N133" s="437"/>
      <c r="O133" s="849"/>
      <c r="P133" s="437"/>
      <c r="Q133" s="849"/>
      <c r="R133" s="437"/>
      <c r="S133" s="849"/>
      <c r="T133" s="437"/>
      <c r="U133" s="214"/>
      <c r="V133" s="499"/>
      <c r="W133" s="504"/>
      <c r="X133" s="504">
        <f>SUM(X118:X132)</f>
        <v>0</v>
      </c>
      <c r="Y133" s="504"/>
      <c r="Z133" s="504">
        <f t="shared" ref="Z133:AH133" si="53">SUM(Z118:Z132)</f>
        <v>0</v>
      </c>
      <c r="AA133" s="504"/>
      <c r="AB133" s="504">
        <f t="shared" si="53"/>
        <v>0</v>
      </c>
      <c r="AC133" s="504"/>
      <c r="AD133" s="504">
        <f t="shared" si="53"/>
        <v>0</v>
      </c>
      <c r="AE133" s="504"/>
      <c r="AF133" s="504">
        <f t="shared" si="53"/>
        <v>0</v>
      </c>
      <c r="AG133" s="504"/>
      <c r="AH133" s="504">
        <f t="shared" si="53"/>
        <v>0</v>
      </c>
      <c r="AI133" s="504"/>
      <c r="AL133" s="2"/>
      <c r="AM133" s="2"/>
      <c r="AN133" s="2"/>
      <c r="AO133" s="2"/>
      <c r="AP133" s="2"/>
      <c r="AQ133" s="2"/>
      <c r="AR133" s="2"/>
      <c r="AU133" s="2"/>
      <c r="AV133" s="2"/>
      <c r="AW133" s="2"/>
      <c r="AX133" s="2"/>
      <c r="AY133" s="1104"/>
    </row>
    <row r="134" spans="1:51" ht="20.25" customHeight="1" thickTop="1">
      <c r="A134" s="1739" t="str">
        <f>A14</f>
        <v>OTHER COSTS</v>
      </c>
      <c r="B134" s="1740"/>
      <c r="C134" s="1740"/>
      <c r="D134" s="1740"/>
      <c r="E134" s="1740"/>
      <c r="F134" s="1740"/>
      <c r="G134" s="1736" t="s">
        <v>84</v>
      </c>
      <c r="H134" s="1737"/>
      <c r="I134" s="1737"/>
      <c r="J134" s="1737"/>
      <c r="K134" s="1737"/>
      <c r="L134" s="1737"/>
      <c r="M134" s="1737"/>
      <c r="N134" s="1737"/>
      <c r="O134" s="1737"/>
      <c r="P134" s="1737"/>
      <c r="Q134" s="1737"/>
      <c r="R134" s="1737"/>
      <c r="S134" s="1737"/>
      <c r="T134" s="1737"/>
      <c r="U134" s="947"/>
      <c r="V134" s="1723" t="s">
        <v>155</v>
      </c>
      <c r="W134" s="1724"/>
      <c r="X134" s="1724"/>
      <c r="Y134" s="1724"/>
      <c r="Z134" s="1724"/>
      <c r="AA134" s="1724"/>
      <c r="AB134" s="1724"/>
      <c r="AC134" s="1724"/>
      <c r="AD134" s="1724"/>
      <c r="AE134" s="1724"/>
      <c r="AF134" s="1724"/>
      <c r="AG134" s="1724"/>
      <c r="AH134" s="1724"/>
      <c r="AI134" s="1725"/>
      <c r="AL134" s="1738"/>
      <c r="AM134" s="1738"/>
      <c r="AN134" s="1738"/>
      <c r="AO134" s="475"/>
      <c r="AP134" s="1084"/>
      <c r="AQ134" s="1084"/>
      <c r="AR134" s="1084"/>
      <c r="AY134" s="1104"/>
    </row>
    <row r="135" spans="1:51" ht="15.6" customHeight="1" thickBot="1">
      <c r="A135" s="1584"/>
      <c r="B135" s="1586"/>
      <c r="C135" s="1586"/>
      <c r="D135" s="1586"/>
      <c r="E135" s="1586"/>
      <c r="F135" s="1586"/>
      <c r="G135" s="1226" t="str">
        <f>'Fund Rec'!G141</f>
        <v/>
      </c>
      <c r="H135" s="1227">
        <f>'Fund Rec'!H141</f>
        <v>0</v>
      </c>
      <c r="I135" s="1228" t="str">
        <f>'Fund Rec'!I141</f>
        <v/>
      </c>
      <c r="J135" s="1227">
        <f>'Fund Rec'!J141</f>
        <v>0</v>
      </c>
      <c r="K135" s="1228" t="str">
        <f>'Fund Rec'!K141</f>
        <v/>
      </c>
      <c r="L135" s="1227">
        <f>'Fund Rec'!L141</f>
        <v>0</v>
      </c>
      <c r="M135" s="1228" t="str">
        <f>'Fund Rec'!M141</f>
        <v/>
      </c>
      <c r="N135" s="1227">
        <f>'Fund Rec'!N141</f>
        <v>0</v>
      </c>
      <c r="O135" s="1229" t="str">
        <f>'Fund Rec'!O141</f>
        <v/>
      </c>
      <c r="P135" s="697">
        <f>'Fund Rec'!P141</f>
        <v>0</v>
      </c>
      <c r="Q135" s="1229" t="str">
        <f>'Fund Rec'!Q141</f>
        <v/>
      </c>
      <c r="R135" s="1230">
        <f>'Fund Rec'!R141</f>
        <v>0</v>
      </c>
      <c r="S135" s="1229" t="str">
        <f>'Fund Rec'!S141</f>
        <v/>
      </c>
      <c r="T135" s="697">
        <f>'Fund Rec'!T141</f>
        <v>0</v>
      </c>
      <c r="U135" s="408"/>
      <c r="V135" s="1732" t="str">
        <f>$G$5</f>
        <v>RPPC, 53110</v>
      </c>
      <c r="W135" s="1716" t="s">
        <v>154</v>
      </c>
      <c r="X135" s="1716" t="str">
        <f>$I$5</f>
        <v>RPPC , 53129</v>
      </c>
      <c r="Y135" s="1716"/>
      <c r="Z135" s="1716" t="str">
        <f>$K$5</f>
        <v/>
      </c>
      <c r="AA135" s="1716"/>
      <c r="AB135" s="1716" t="str">
        <f>$M$5</f>
        <v/>
      </c>
      <c r="AC135" s="1716"/>
      <c r="AD135" s="1716" t="str">
        <f>$O$5</f>
        <v/>
      </c>
      <c r="AE135" s="1716"/>
      <c r="AF135" s="1716" t="str">
        <f>$Q$5</f>
        <v/>
      </c>
      <c r="AG135" s="1716"/>
      <c r="AH135" s="1716" t="str">
        <f>$S$5</f>
        <v/>
      </c>
      <c r="AI135" s="1718"/>
      <c r="AL135" s="2"/>
      <c r="AM135" s="2"/>
      <c r="AN135" s="2"/>
      <c r="AO135" s="2"/>
      <c r="AP135" s="2"/>
      <c r="AQ135" s="2"/>
      <c r="AR135" s="2"/>
      <c r="AY135" s="1104"/>
    </row>
    <row r="136" spans="1:51" ht="25.5" customHeight="1" thickTop="1" thickBot="1">
      <c r="A136" s="131"/>
      <c r="B136" s="159"/>
      <c r="C136" s="159"/>
      <c r="D136" s="18"/>
      <c r="E136" s="130" t="str">
        <f>'ORIGINAL BUDGET'!E136</f>
        <v>TOTAL OTHER COSTS</v>
      </c>
      <c r="F136" s="809">
        <f>SUM(F137:F151)</f>
        <v>0</v>
      </c>
      <c r="G136" s="614"/>
      <c r="H136" s="615">
        <f>SUM(H137:H151)</f>
        <v>0</v>
      </c>
      <c r="I136" s="607"/>
      <c r="J136" s="605">
        <f>SUM(J137:J151)</f>
        <v>0</v>
      </c>
      <c r="K136" s="607"/>
      <c r="L136" s="596">
        <f>SUM(L137:L151)</f>
        <v>0</v>
      </c>
      <c r="M136" s="695"/>
      <c r="N136" s="596">
        <f>SUM(N137:N151)</f>
        <v>0</v>
      </c>
      <c r="O136" s="607"/>
      <c r="P136" s="596">
        <f>SUM(P137:P151)</f>
        <v>0</v>
      </c>
      <c r="Q136" s="607"/>
      <c r="R136" s="596">
        <f>SUM(R137:R151)</f>
        <v>0</v>
      </c>
      <c r="S136" s="695"/>
      <c r="T136" s="596">
        <f>SUM(T137:T151)</f>
        <v>0</v>
      </c>
      <c r="U136" s="409"/>
      <c r="V136" s="1733"/>
      <c r="W136" s="1717"/>
      <c r="X136" s="1717"/>
      <c r="Y136" s="1717"/>
      <c r="Z136" s="1717"/>
      <c r="AA136" s="1717"/>
      <c r="AB136" s="1717"/>
      <c r="AC136" s="1717"/>
      <c r="AD136" s="1717"/>
      <c r="AE136" s="1717"/>
      <c r="AF136" s="1717"/>
      <c r="AG136" s="1717"/>
      <c r="AH136" s="1717"/>
      <c r="AI136" s="1719"/>
      <c r="AL136" s="221"/>
      <c r="AM136" s="221"/>
      <c r="AN136" s="222"/>
      <c r="AO136" s="222"/>
      <c r="AP136" s="222"/>
      <c r="AQ136" s="222"/>
      <c r="AR136" s="222"/>
      <c r="AY136" s="1104"/>
    </row>
    <row r="137" spans="1:51" ht="23.25" customHeight="1" thickTop="1">
      <c r="A137" s="122">
        <v>1</v>
      </c>
      <c r="B137" s="1726">
        <f>IF($L$2="","",IF($L$2="ORIGINAL",'ORIGINAL BUDGET'!$B137,IF($L$2="BR1",'BR1'!$B137,IF($L$2="BR2",'BR2'!$B137,IF($L$2="BR3",'BR3'!$B137)))))</f>
        <v>0</v>
      </c>
      <c r="C137" s="1727">
        <f>IF($L$2="","",IF($L$2="ORIGINAL",'ORIGINAL BUDGET'!$B137,IF($L$2="BR1",'BR1'!$B137,IF($L$2="BR2",'BR2'!$B137,IF($L$2="BR3",'BR3'!$B137)))))</f>
        <v>0</v>
      </c>
      <c r="D137" s="1727">
        <f>IF($L$2="","",IF($L$2="ORIGINAL",'ORIGINAL BUDGET'!$B137,IF($L$2="BR1",'BR1'!$B137,IF($L$2="BR2",'BR2'!$B137,IF($L$2="BR3",'BR3'!$B137)))))</f>
        <v>0</v>
      </c>
      <c r="E137" s="1728">
        <f>IF($L$2="","",IF($L$2="ORIGINAL",'ORIGINAL BUDGET'!$B137,IF($L$2="BR1",'BR1'!$B137,IF($L$2="BR2",'BR2'!$B137,IF($L$2="BR3",'BR3'!$B137)))))</f>
        <v>0</v>
      </c>
      <c r="F137" s="610"/>
      <c r="G137" s="847" t="str">
        <f t="shared" ref="G137:G151" si="54">IF(AND(F137&lt;&gt;0, 1-I137-K137-Q137-S137-M137-O137),1-I137-K137-Q137-S137-M137-O137,"")</f>
        <v/>
      </c>
      <c r="H137" s="810">
        <f t="shared" ref="H137:H151" si="55">IF(AND(G137*F137&lt;0.0001,G137*F137&gt;0),"",G137*F137)</f>
        <v>0</v>
      </c>
      <c r="I137" s="840"/>
      <c r="J137" s="810">
        <f>I137*F137</f>
        <v>0</v>
      </c>
      <c r="K137" s="842"/>
      <c r="L137" s="810">
        <f>K137*F137</f>
        <v>0</v>
      </c>
      <c r="M137" s="842"/>
      <c r="N137" s="810">
        <f>M137*F137</f>
        <v>0</v>
      </c>
      <c r="O137" s="842"/>
      <c r="P137" s="810">
        <f>O137*F137</f>
        <v>0</v>
      </c>
      <c r="Q137" s="842"/>
      <c r="R137" s="810">
        <f t="shared" ref="R137:R151" si="56">Q137*F137</f>
        <v>0</v>
      </c>
      <c r="S137" s="842"/>
      <c r="T137" s="810">
        <f t="shared" ref="T137:T151" si="57">S137*F137</f>
        <v>0</v>
      </c>
      <c r="U137" s="410"/>
      <c r="V137" s="492" t="str">
        <f>IF(AND('BR3'!$K$2="ACTIVE",'BR3'!H137&gt;0),"Yes",IF(AND('BR2'!$K$2="ACTIVE",'BR2'!H137&gt;0),"Yes",IF(AND('BR1'!$K$2="ACTIVE",'BR1'!H137&gt;0),"Yes",IF(AND('ORIGINAL BUDGET'!$K$2="ACTIVE",'ORIGINAL BUDGET'!H137&gt;0),"Yes",""))))</f>
        <v/>
      </c>
      <c r="W137" s="325" t="str">
        <f t="shared" ref="W137:W151" si="58">IF(AND(G137&gt;0,V137=""),1,"")</f>
        <v/>
      </c>
      <c r="X137" s="325" t="str">
        <f>IF(AND('BR3'!$K$2="ACTIVE",'BR3'!J137&gt;0),"Yes",IF(AND('BR2'!$K$2="ACTIVE",'BR2'!J137&gt;0),"Yes",IF(AND('BR1'!$K$2="ACTIVE",'BR1'!J137&gt;0),"Yes",IF(AND('ORIGINAL BUDGET'!$K$2="ACTIVE",'ORIGINAL BUDGET'!J137&gt;0),"Yes",""))))</f>
        <v/>
      </c>
      <c r="Y137" s="325"/>
      <c r="Z137" s="325" t="str">
        <f>IF(AND('BR3'!$K$2="ACTIVE",'BR3'!L137&gt;0),"Yes",IF(AND('BR2'!$K$2="ACTIVE",'BR2'!L137&gt;0),"Yes",IF(AND('BR1'!$K$2="ACTIVE",'BR1'!L137&gt;0),"Yes",IF(AND('ORIGINAL BUDGET'!$K$2="ACTIVE",'ORIGINAL BUDGET'!L137&gt;0),"Yes",""))))</f>
        <v/>
      </c>
      <c r="AA137" s="325"/>
      <c r="AB137" s="325" t="str">
        <f>IF(AND('BR3'!$K$2="ACTIVE",'BR3'!N137&gt;0),"Yes",IF(AND('BR2'!$K$2="ACTIVE",'BR2'!N137&gt;0),"Yes",IF(AND('BR1'!$K$2="ACTIVE",'BR1'!N137&gt;0),"Yes",IF(AND('ORIGINAL BUDGET'!$K$2="ACTIVE",'ORIGINAL BUDGET'!N137&gt;0),"Yes",""))))</f>
        <v/>
      </c>
      <c r="AC137" s="325"/>
      <c r="AD137" s="325" t="str">
        <f>IF(AND('BR3'!$K$2="ACTIVE",'BR3'!P137&gt;0),"Yes",IF(AND('BR2'!$K$2="ACTIVE",'BR2'!P137&gt;0),"Yes",IF(AND('BR1'!$K$2="ACTIVE",'BR1'!P137&gt;0),"Yes",IF(AND('ORIGINAL BUDGET'!$K$2="ACTIVE",'ORIGINAL BUDGET'!P137&gt;0),"Yes",""))))</f>
        <v/>
      </c>
      <c r="AE137" s="325"/>
      <c r="AF137" s="325" t="str">
        <f>IF(AND('BR3'!$K$2="ACTIVE",'BR3'!R137&gt;0),"Yes",IF(AND('BR2'!$K$2="ACTIVE",'BR2'!R137&gt;0),"Yes",IF(AND('BR1'!$K$2="ACTIVE",'BR1'!R137&gt;0),"Yes",IF(AND('ORIGINAL BUDGET'!$K$2="ACTIVE",'ORIGINAL BUDGET'!R137&gt;0),"Yes",""))))</f>
        <v/>
      </c>
      <c r="AG137" s="325"/>
      <c r="AH137" s="493" t="str">
        <f>IF(AND('BR3'!$K$2="ACTIVE",'BR3'!T137&gt;0),"Yes",IF(AND('BR2'!$K$2="ACTIVE",'BR2'!T137&gt;0),"Yes",IF(AND('BR1'!$K$2="ACTIVE",'BR1'!T137&gt;0),"Yes",IF(AND('ORIGINAL BUDGET'!$K$2="ACTIVE",'ORIGINAL BUDGET'!T137&gt;0),"Yes",""))))</f>
        <v/>
      </c>
      <c r="AI137" s="500"/>
      <c r="AL137" s="221"/>
      <c r="AM137" s="221"/>
      <c r="AN137" s="221"/>
      <c r="AO137" s="221"/>
      <c r="AP137" s="221"/>
      <c r="AQ137" s="221"/>
      <c r="AR137" s="57"/>
      <c r="AY137" s="1104"/>
    </row>
    <row r="138" spans="1:51" ht="23.25" customHeight="1">
      <c r="A138" s="122">
        <v>2</v>
      </c>
      <c r="B138" s="1726">
        <f>IF($L$2="","",IF($L$2="ORIGINAL",'ORIGINAL BUDGET'!$B138,IF($L$2="BR1",'BR1'!$B138,IF($L$2="BR2",'BR2'!$B138,IF($L$2="BR3",'BR3'!$B138)))))</f>
        <v>0</v>
      </c>
      <c r="C138" s="1727">
        <f>IF($L$2="","",IF($L$2="ORIGINAL",'ORIGINAL BUDGET'!$B138,IF($L$2="BR1",'BR1'!$B138,IF($L$2="BR2",'BR2'!$B138,IF($L$2="BR3",'BR3'!$B138)))))</f>
        <v>0</v>
      </c>
      <c r="D138" s="1727">
        <f>IF($L$2="","",IF($L$2="ORIGINAL",'ORIGINAL BUDGET'!$B138,IF($L$2="BR1",'BR1'!$B138,IF($L$2="BR2",'BR2'!$B138,IF($L$2="BR3",'BR3'!$B138)))))</f>
        <v>0</v>
      </c>
      <c r="E138" s="1728">
        <f>IF($L$2="","",IF($L$2="ORIGINAL",'ORIGINAL BUDGET'!$B138,IF($L$2="BR1",'BR1'!$B138,IF($L$2="BR2",'BR2'!$B138,IF($L$2="BR3",'BR3'!$B138)))))</f>
        <v>0</v>
      </c>
      <c r="F138" s="617"/>
      <c r="G138" s="847" t="str">
        <f t="shared" si="54"/>
        <v/>
      </c>
      <c r="H138" s="810">
        <f t="shared" si="55"/>
        <v>0</v>
      </c>
      <c r="I138" s="840"/>
      <c r="J138" s="810">
        <f t="shared" ref="J138:J151" si="59">I138*F138</f>
        <v>0</v>
      </c>
      <c r="K138" s="842"/>
      <c r="L138" s="810">
        <f t="shared" ref="L138:L151" si="60">K138*F138</f>
        <v>0</v>
      </c>
      <c r="M138" s="842"/>
      <c r="N138" s="810">
        <f t="shared" ref="N138:N151" si="61">M138*F138</f>
        <v>0</v>
      </c>
      <c r="O138" s="842"/>
      <c r="P138" s="810">
        <f t="shared" ref="P138:P151" si="62">O138*F138</f>
        <v>0</v>
      </c>
      <c r="Q138" s="842"/>
      <c r="R138" s="810">
        <f t="shared" si="56"/>
        <v>0</v>
      </c>
      <c r="S138" s="842"/>
      <c r="T138" s="810">
        <f t="shared" si="57"/>
        <v>0</v>
      </c>
      <c r="U138" s="410"/>
      <c r="V138" s="492" t="str">
        <f>IF(AND('BR3'!$K$2="ACTIVE",'BR3'!H138&gt;0),"Yes",IF(AND('BR2'!$K$2="ACTIVE",'BR2'!H138&gt;0),"Yes",IF(AND('BR1'!$K$2="ACTIVE",'BR1'!H138&gt;0),"Yes",IF(AND('ORIGINAL BUDGET'!$K$2="ACTIVE",'ORIGINAL BUDGET'!H138&gt;0),"Yes",""))))</f>
        <v/>
      </c>
      <c r="W138" s="325" t="str">
        <f t="shared" si="58"/>
        <v/>
      </c>
      <c r="X138" s="325" t="str">
        <f>IF(AND('BR3'!$K$2="ACTIVE",'BR3'!J138&gt;0),"Yes",IF(AND('BR2'!$K$2="ACTIVE",'BR2'!J138&gt;0),"Yes",IF(AND('BR1'!$K$2="ACTIVE",'BR1'!J138&gt;0),"Yes",IF(AND('ORIGINAL BUDGET'!$K$2="ACTIVE",'ORIGINAL BUDGET'!J138&gt;0),"Yes",""))))</f>
        <v/>
      </c>
      <c r="Y138" s="325"/>
      <c r="Z138" s="325" t="str">
        <f>IF(AND('BR3'!$K$2="ACTIVE",'BR3'!L138&gt;0),"Yes",IF(AND('BR2'!$K$2="ACTIVE",'BR2'!L138&gt;0),"Yes",IF(AND('BR1'!$K$2="ACTIVE",'BR1'!L138&gt;0),"Yes",IF(AND('ORIGINAL BUDGET'!$K$2="ACTIVE",'ORIGINAL BUDGET'!L138&gt;0),"Yes",""))))</f>
        <v/>
      </c>
      <c r="AA138" s="325"/>
      <c r="AB138" s="325" t="str">
        <f>IF(AND('BR3'!$K$2="ACTIVE",'BR3'!N138&gt;0),"Yes",IF(AND('BR2'!$K$2="ACTIVE",'BR2'!N138&gt;0),"Yes",IF(AND('BR1'!$K$2="ACTIVE",'BR1'!N138&gt;0),"Yes",IF(AND('ORIGINAL BUDGET'!$K$2="ACTIVE",'ORIGINAL BUDGET'!N138&gt;0),"Yes",""))))</f>
        <v/>
      </c>
      <c r="AC138" s="325"/>
      <c r="AD138" s="325" t="str">
        <f>IF(AND('BR3'!$K$2="ACTIVE",'BR3'!P138&gt;0),"Yes",IF(AND('BR2'!$K$2="ACTIVE",'BR2'!P138&gt;0),"Yes",IF(AND('BR1'!$K$2="ACTIVE",'BR1'!P138&gt;0),"Yes",IF(AND('ORIGINAL BUDGET'!$K$2="ACTIVE",'ORIGINAL BUDGET'!P138&gt;0),"Yes",""))))</f>
        <v/>
      </c>
      <c r="AE138" s="325"/>
      <c r="AF138" s="325" t="str">
        <f>IF(AND('BR3'!$K$2="ACTIVE",'BR3'!R138&gt;0),"Yes",IF(AND('BR2'!$K$2="ACTIVE",'BR2'!R138&gt;0),"Yes",IF(AND('BR1'!$K$2="ACTIVE",'BR1'!R138&gt;0),"Yes",IF(AND('ORIGINAL BUDGET'!$K$2="ACTIVE",'ORIGINAL BUDGET'!R138&gt;0),"Yes",""))))</f>
        <v/>
      </c>
      <c r="AG138" s="325"/>
      <c r="AH138" s="493" t="str">
        <f>IF(AND('BR3'!$K$2="ACTIVE",'BR3'!T138&gt;0),"Yes",IF(AND('BR2'!$K$2="ACTIVE",'BR2'!T138&gt;0),"Yes",IF(AND('BR1'!$K$2="ACTIVE",'BR1'!T138&gt;0),"Yes",IF(AND('ORIGINAL BUDGET'!$K$2="ACTIVE",'ORIGINAL BUDGET'!T138&gt;0),"Yes",""))))</f>
        <v/>
      </c>
      <c r="AI138" s="500"/>
      <c r="AL138" s="221"/>
      <c r="AM138" s="221"/>
      <c r="AN138" s="221"/>
      <c r="AO138" s="221"/>
      <c r="AP138" s="221"/>
      <c r="AQ138" s="221"/>
      <c r="AR138" s="57"/>
      <c r="AY138" s="1104"/>
    </row>
    <row r="139" spans="1:51" ht="23.25" customHeight="1">
      <c r="A139" s="122">
        <v>3</v>
      </c>
      <c r="B139" s="1726">
        <f>IF($L$2="","",IF($L$2="ORIGINAL",'ORIGINAL BUDGET'!$B139,IF($L$2="BR1",'BR1'!$B139,IF($L$2="BR2",'BR2'!$B139,IF($L$2="BR3",'BR3'!$B139)))))</f>
        <v>0</v>
      </c>
      <c r="C139" s="1727">
        <f>IF($L$2="","",IF($L$2="ORIGINAL",'ORIGINAL BUDGET'!$B139,IF($L$2="BR1",'BR1'!$B139,IF($L$2="BR2",'BR2'!$B139,IF($L$2="BR3",'BR3'!$B139)))))</f>
        <v>0</v>
      </c>
      <c r="D139" s="1727">
        <f>IF($L$2="","",IF($L$2="ORIGINAL",'ORIGINAL BUDGET'!$B139,IF($L$2="BR1",'BR1'!$B139,IF($L$2="BR2",'BR2'!$B139,IF($L$2="BR3",'BR3'!$B139)))))</f>
        <v>0</v>
      </c>
      <c r="E139" s="1728">
        <f>IF($L$2="","",IF($L$2="ORIGINAL",'ORIGINAL BUDGET'!$B139,IF($L$2="BR1",'BR1'!$B139,IF($L$2="BR2",'BR2'!$B139,IF($L$2="BR3",'BR3'!$B139)))))</f>
        <v>0</v>
      </c>
      <c r="F139" s="617"/>
      <c r="G139" s="847" t="str">
        <f t="shared" si="54"/>
        <v/>
      </c>
      <c r="H139" s="810">
        <f t="shared" si="55"/>
        <v>0</v>
      </c>
      <c r="I139" s="840"/>
      <c r="J139" s="810">
        <f t="shared" si="59"/>
        <v>0</v>
      </c>
      <c r="K139" s="842"/>
      <c r="L139" s="810">
        <f t="shared" si="60"/>
        <v>0</v>
      </c>
      <c r="M139" s="842"/>
      <c r="N139" s="810">
        <f t="shared" si="61"/>
        <v>0</v>
      </c>
      <c r="O139" s="842"/>
      <c r="P139" s="810">
        <f t="shared" si="62"/>
        <v>0</v>
      </c>
      <c r="Q139" s="842"/>
      <c r="R139" s="810">
        <f t="shared" si="56"/>
        <v>0</v>
      </c>
      <c r="S139" s="842"/>
      <c r="T139" s="810">
        <f t="shared" si="57"/>
        <v>0</v>
      </c>
      <c r="U139" s="410"/>
      <c r="V139" s="492" t="str">
        <f>IF(AND('BR3'!$K$2="ACTIVE",'BR3'!H139&gt;0),"Yes",IF(AND('BR2'!$K$2="ACTIVE",'BR2'!H139&gt;0),"Yes",IF(AND('BR1'!$K$2="ACTIVE",'BR1'!H139&gt;0),"Yes",IF(AND('ORIGINAL BUDGET'!$K$2="ACTIVE",'ORIGINAL BUDGET'!H139&gt;0),"Yes",""))))</f>
        <v/>
      </c>
      <c r="W139" s="325" t="str">
        <f t="shared" si="58"/>
        <v/>
      </c>
      <c r="X139" s="325" t="str">
        <f>IF(AND('BR3'!$K$2="ACTIVE",'BR3'!J139&gt;0),"Yes",IF(AND('BR2'!$K$2="ACTIVE",'BR2'!J139&gt;0),"Yes",IF(AND('BR1'!$K$2="ACTIVE",'BR1'!J139&gt;0),"Yes",IF(AND('ORIGINAL BUDGET'!$K$2="ACTIVE",'ORIGINAL BUDGET'!J139&gt;0),"Yes",""))))</f>
        <v/>
      </c>
      <c r="Y139" s="325"/>
      <c r="Z139" s="325" t="str">
        <f>IF(AND('BR3'!$K$2="ACTIVE",'BR3'!L139&gt;0),"Yes",IF(AND('BR2'!$K$2="ACTIVE",'BR2'!L139&gt;0),"Yes",IF(AND('BR1'!$K$2="ACTIVE",'BR1'!L139&gt;0),"Yes",IF(AND('ORIGINAL BUDGET'!$K$2="ACTIVE",'ORIGINAL BUDGET'!L139&gt;0),"Yes",""))))</f>
        <v/>
      </c>
      <c r="AA139" s="325"/>
      <c r="AB139" s="325" t="str">
        <f>IF(AND('BR3'!$K$2="ACTIVE",'BR3'!N139&gt;0),"Yes",IF(AND('BR2'!$K$2="ACTIVE",'BR2'!N139&gt;0),"Yes",IF(AND('BR1'!$K$2="ACTIVE",'BR1'!N139&gt;0),"Yes",IF(AND('ORIGINAL BUDGET'!$K$2="ACTIVE",'ORIGINAL BUDGET'!N139&gt;0),"Yes",""))))</f>
        <v/>
      </c>
      <c r="AC139" s="325"/>
      <c r="AD139" s="325" t="str">
        <f>IF(AND('BR3'!$K$2="ACTIVE",'BR3'!P139&gt;0),"Yes",IF(AND('BR2'!$K$2="ACTIVE",'BR2'!P139&gt;0),"Yes",IF(AND('BR1'!$K$2="ACTIVE",'BR1'!P139&gt;0),"Yes",IF(AND('ORIGINAL BUDGET'!$K$2="ACTIVE",'ORIGINAL BUDGET'!P139&gt;0),"Yes",""))))</f>
        <v/>
      </c>
      <c r="AE139" s="325"/>
      <c r="AF139" s="325" t="str">
        <f>IF(AND('BR3'!$K$2="ACTIVE",'BR3'!R139&gt;0),"Yes",IF(AND('BR2'!$K$2="ACTIVE",'BR2'!R139&gt;0),"Yes",IF(AND('BR1'!$K$2="ACTIVE",'BR1'!R139&gt;0),"Yes",IF(AND('ORIGINAL BUDGET'!$K$2="ACTIVE",'ORIGINAL BUDGET'!R139&gt;0),"Yes",""))))</f>
        <v/>
      </c>
      <c r="AG139" s="325"/>
      <c r="AH139" s="493" t="str">
        <f>IF(AND('BR3'!$K$2="ACTIVE",'BR3'!T139&gt;0),"Yes",IF(AND('BR2'!$K$2="ACTIVE",'BR2'!T139&gt;0),"Yes",IF(AND('BR1'!$K$2="ACTIVE",'BR1'!T139&gt;0),"Yes",IF(AND('ORIGINAL BUDGET'!$K$2="ACTIVE",'ORIGINAL BUDGET'!T139&gt;0),"Yes",""))))</f>
        <v/>
      </c>
      <c r="AI139" s="500"/>
      <c r="AK139" s="221"/>
      <c r="AL139" s="221"/>
      <c r="AM139" s="221"/>
      <c r="AN139" s="221"/>
      <c r="AO139" s="221"/>
      <c r="AP139" s="221"/>
      <c r="AQ139" s="221"/>
      <c r="AR139" s="57"/>
      <c r="AU139" s="2"/>
      <c r="AV139" s="2"/>
      <c r="AW139" s="2"/>
      <c r="AX139" s="2"/>
      <c r="AY139" s="1104"/>
    </row>
    <row r="140" spans="1:51" ht="23.25" customHeight="1">
      <c r="A140" s="122">
        <v>4</v>
      </c>
      <c r="B140" s="1726">
        <f>IF($L$2="","",IF($L$2="ORIGINAL",'ORIGINAL BUDGET'!$B140,IF($L$2="BR1",'BR1'!$B140,IF($L$2="BR2",'BR2'!$B140,IF($L$2="BR3",'BR3'!$B140)))))</f>
        <v>0</v>
      </c>
      <c r="C140" s="1727">
        <f>IF($L$2="","",IF($L$2="ORIGINAL",'ORIGINAL BUDGET'!$B140,IF($L$2="BR1",'BR1'!$B140,IF($L$2="BR2",'BR2'!$B140,IF($L$2="BR3",'BR3'!$B140)))))</f>
        <v>0</v>
      </c>
      <c r="D140" s="1727">
        <f>IF($L$2="","",IF($L$2="ORIGINAL",'ORIGINAL BUDGET'!$B140,IF($L$2="BR1",'BR1'!$B140,IF($L$2="BR2",'BR2'!$B140,IF($L$2="BR3",'BR3'!$B140)))))</f>
        <v>0</v>
      </c>
      <c r="E140" s="1728">
        <f>IF($L$2="","",IF($L$2="ORIGINAL",'ORIGINAL BUDGET'!$B140,IF($L$2="BR1",'BR1'!$B140,IF($L$2="BR2",'BR2'!$B140,IF($L$2="BR3",'BR3'!$B140)))))</f>
        <v>0</v>
      </c>
      <c r="F140" s="617"/>
      <c r="G140" s="847" t="str">
        <f t="shared" si="54"/>
        <v/>
      </c>
      <c r="H140" s="810">
        <f t="shared" si="55"/>
        <v>0</v>
      </c>
      <c r="I140" s="840"/>
      <c r="J140" s="810">
        <f t="shared" si="59"/>
        <v>0</v>
      </c>
      <c r="K140" s="842"/>
      <c r="L140" s="810">
        <f t="shared" si="60"/>
        <v>0</v>
      </c>
      <c r="M140" s="842"/>
      <c r="N140" s="810">
        <f t="shared" si="61"/>
        <v>0</v>
      </c>
      <c r="O140" s="842"/>
      <c r="P140" s="810">
        <f t="shared" si="62"/>
        <v>0</v>
      </c>
      <c r="Q140" s="842"/>
      <c r="R140" s="810">
        <f t="shared" si="56"/>
        <v>0</v>
      </c>
      <c r="S140" s="842"/>
      <c r="T140" s="810">
        <f t="shared" si="57"/>
        <v>0</v>
      </c>
      <c r="U140" s="410"/>
      <c r="V140" s="492" t="str">
        <f>IF(AND('BR3'!$K$2="ACTIVE",'BR3'!H140&gt;0),"Yes",IF(AND('BR2'!$K$2="ACTIVE",'BR2'!H140&gt;0),"Yes",IF(AND('BR1'!$K$2="ACTIVE",'BR1'!H140&gt;0),"Yes",IF(AND('ORIGINAL BUDGET'!$K$2="ACTIVE",'ORIGINAL BUDGET'!H140&gt;0),"Yes",""))))</f>
        <v/>
      </c>
      <c r="W140" s="325" t="str">
        <f t="shared" si="58"/>
        <v/>
      </c>
      <c r="X140" s="325" t="str">
        <f>IF(AND('BR3'!$K$2="ACTIVE",'BR3'!J140&gt;0),"Yes",IF(AND('BR2'!$K$2="ACTIVE",'BR2'!J140&gt;0),"Yes",IF(AND('BR1'!$K$2="ACTIVE",'BR1'!J140&gt;0),"Yes",IF(AND('ORIGINAL BUDGET'!$K$2="ACTIVE",'ORIGINAL BUDGET'!J140&gt;0),"Yes",""))))</f>
        <v/>
      </c>
      <c r="Y140" s="325"/>
      <c r="Z140" s="325" t="str">
        <f>IF(AND('BR3'!$K$2="ACTIVE",'BR3'!L140&gt;0),"Yes",IF(AND('BR2'!$K$2="ACTIVE",'BR2'!L140&gt;0),"Yes",IF(AND('BR1'!$K$2="ACTIVE",'BR1'!L140&gt;0),"Yes",IF(AND('ORIGINAL BUDGET'!$K$2="ACTIVE",'ORIGINAL BUDGET'!L140&gt;0),"Yes",""))))</f>
        <v/>
      </c>
      <c r="AA140" s="325"/>
      <c r="AB140" s="325" t="str">
        <f>IF(AND('BR3'!$K$2="ACTIVE",'BR3'!N140&gt;0),"Yes",IF(AND('BR2'!$K$2="ACTIVE",'BR2'!N140&gt;0),"Yes",IF(AND('BR1'!$K$2="ACTIVE",'BR1'!N140&gt;0),"Yes",IF(AND('ORIGINAL BUDGET'!$K$2="ACTIVE",'ORIGINAL BUDGET'!N140&gt;0),"Yes",""))))</f>
        <v/>
      </c>
      <c r="AC140" s="325"/>
      <c r="AD140" s="325" t="str">
        <f>IF(AND('BR3'!$K$2="ACTIVE",'BR3'!P140&gt;0),"Yes",IF(AND('BR2'!$K$2="ACTIVE",'BR2'!P140&gt;0),"Yes",IF(AND('BR1'!$K$2="ACTIVE",'BR1'!P140&gt;0),"Yes",IF(AND('ORIGINAL BUDGET'!$K$2="ACTIVE",'ORIGINAL BUDGET'!P140&gt;0),"Yes",""))))</f>
        <v/>
      </c>
      <c r="AE140" s="325"/>
      <c r="AF140" s="325" t="str">
        <f>IF(AND('BR3'!$K$2="ACTIVE",'BR3'!R140&gt;0),"Yes",IF(AND('BR2'!$K$2="ACTIVE",'BR2'!R140&gt;0),"Yes",IF(AND('BR1'!$K$2="ACTIVE",'BR1'!R140&gt;0),"Yes",IF(AND('ORIGINAL BUDGET'!$K$2="ACTIVE",'ORIGINAL BUDGET'!R140&gt;0),"Yes",""))))</f>
        <v/>
      </c>
      <c r="AG140" s="325"/>
      <c r="AH140" s="493" t="str">
        <f>IF(AND('BR3'!$K$2="ACTIVE",'BR3'!T140&gt;0),"Yes",IF(AND('BR2'!$K$2="ACTIVE",'BR2'!T140&gt;0),"Yes",IF(AND('BR1'!$K$2="ACTIVE",'BR1'!T140&gt;0),"Yes",IF(AND('ORIGINAL BUDGET'!$K$2="ACTIVE",'ORIGINAL BUDGET'!T140&gt;0),"Yes",""))))</f>
        <v/>
      </c>
      <c r="AI140" s="500"/>
      <c r="AK140" s="221"/>
      <c r="AL140" s="221"/>
      <c r="AM140" s="221"/>
      <c r="AN140" s="221"/>
      <c r="AO140" s="221"/>
      <c r="AP140" s="221"/>
      <c r="AQ140" s="221"/>
      <c r="AR140" s="57"/>
      <c r="AU140" s="2"/>
      <c r="AV140" s="2"/>
      <c r="AW140" s="2"/>
      <c r="AX140" s="2"/>
      <c r="AY140" s="1104"/>
    </row>
    <row r="141" spans="1:51" ht="23.25" customHeight="1" thickBot="1">
      <c r="A141" s="122">
        <v>5</v>
      </c>
      <c r="B141" s="1726">
        <f>IF($L$2="","",IF($L$2="ORIGINAL",'ORIGINAL BUDGET'!$B141,IF($L$2="BR1",'BR1'!$B141,IF($L$2="BR2",'BR2'!$B141,IF($L$2="BR3",'BR3'!$B141)))))</f>
        <v>0</v>
      </c>
      <c r="C141" s="1727">
        <f>IF($L$2="","",IF($L$2="ORIGINAL",'ORIGINAL BUDGET'!$B141,IF($L$2="BR1",'BR1'!$B141,IF($L$2="BR2",'BR2'!$B141,IF($L$2="BR3",'BR3'!$B141)))))</f>
        <v>0</v>
      </c>
      <c r="D141" s="1727">
        <f>IF($L$2="","",IF($L$2="ORIGINAL",'ORIGINAL BUDGET'!$B141,IF($L$2="BR1",'BR1'!$B141,IF($L$2="BR2",'BR2'!$B141,IF($L$2="BR3",'BR3'!$B141)))))</f>
        <v>0</v>
      </c>
      <c r="E141" s="1728">
        <f>IF($L$2="","",IF($L$2="ORIGINAL",'ORIGINAL BUDGET'!$B141,IF($L$2="BR1",'BR1'!$B141,IF($L$2="BR2",'BR2'!$B141,IF($L$2="BR3",'BR3'!$B141)))))</f>
        <v>0</v>
      </c>
      <c r="F141" s="617"/>
      <c r="G141" s="847" t="str">
        <f t="shared" si="54"/>
        <v/>
      </c>
      <c r="H141" s="810">
        <f t="shared" si="55"/>
        <v>0</v>
      </c>
      <c r="I141" s="840"/>
      <c r="J141" s="810">
        <f t="shared" si="59"/>
        <v>0</v>
      </c>
      <c r="K141" s="842"/>
      <c r="L141" s="810">
        <f t="shared" si="60"/>
        <v>0</v>
      </c>
      <c r="M141" s="842"/>
      <c r="N141" s="810">
        <f t="shared" si="61"/>
        <v>0</v>
      </c>
      <c r="O141" s="842"/>
      <c r="P141" s="810">
        <f t="shared" si="62"/>
        <v>0</v>
      </c>
      <c r="Q141" s="842"/>
      <c r="R141" s="810">
        <f t="shared" si="56"/>
        <v>0</v>
      </c>
      <c r="S141" s="842"/>
      <c r="T141" s="810">
        <f t="shared" si="57"/>
        <v>0</v>
      </c>
      <c r="U141" s="410"/>
      <c r="V141" s="492" t="str">
        <f>IF(AND('BR3'!$K$2="ACTIVE",'BR3'!H141&gt;0),"Yes",IF(AND('BR2'!$K$2="ACTIVE",'BR2'!H141&gt;0),"Yes",IF(AND('BR1'!$K$2="ACTIVE",'BR1'!H141&gt;0),"Yes",IF(AND('ORIGINAL BUDGET'!$K$2="ACTIVE",'ORIGINAL BUDGET'!H141&gt;0),"Yes",""))))</f>
        <v/>
      </c>
      <c r="W141" s="325" t="str">
        <f t="shared" si="58"/>
        <v/>
      </c>
      <c r="X141" s="325" t="str">
        <f>IF(AND('BR3'!$K$2="ACTIVE",'BR3'!J141&gt;0),"Yes",IF(AND('BR2'!$K$2="ACTIVE",'BR2'!J141&gt;0),"Yes",IF(AND('BR1'!$K$2="ACTIVE",'BR1'!J141&gt;0),"Yes",IF(AND('ORIGINAL BUDGET'!$K$2="ACTIVE",'ORIGINAL BUDGET'!J141&gt;0),"Yes",""))))</f>
        <v/>
      </c>
      <c r="Y141" s="325"/>
      <c r="Z141" s="325" t="str">
        <f>IF(AND('BR3'!$K$2="ACTIVE",'BR3'!L141&gt;0),"Yes",IF(AND('BR2'!$K$2="ACTIVE",'BR2'!L141&gt;0),"Yes",IF(AND('BR1'!$K$2="ACTIVE",'BR1'!L141&gt;0),"Yes",IF(AND('ORIGINAL BUDGET'!$K$2="ACTIVE",'ORIGINAL BUDGET'!L141&gt;0),"Yes",""))))</f>
        <v/>
      </c>
      <c r="AA141" s="325"/>
      <c r="AB141" s="325" t="str">
        <f>IF(AND('BR3'!$K$2="ACTIVE",'BR3'!N141&gt;0),"Yes",IF(AND('BR2'!$K$2="ACTIVE",'BR2'!N141&gt;0),"Yes",IF(AND('BR1'!$K$2="ACTIVE",'BR1'!N141&gt;0),"Yes",IF(AND('ORIGINAL BUDGET'!$K$2="ACTIVE",'ORIGINAL BUDGET'!N141&gt;0),"Yes",""))))</f>
        <v/>
      </c>
      <c r="AC141" s="325"/>
      <c r="AD141" s="325" t="str">
        <f>IF(AND('BR3'!$K$2="ACTIVE",'BR3'!P141&gt;0),"Yes",IF(AND('BR2'!$K$2="ACTIVE",'BR2'!P141&gt;0),"Yes",IF(AND('BR1'!$K$2="ACTIVE",'BR1'!P141&gt;0),"Yes",IF(AND('ORIGINAL BUDGET'!$K$2="ACTIVE",'ORIGINAL BUDGET'!P141&gt;0),"Yes",""))))</f>
        <v/>
      </c>
      <c r="AE141" s="325"/>
      <c r="AF141" s="325" t="str">
        <f>IF(AND('BR3'!$K$2="ACTIVE",'BR3'!R141&gt;0),"Yes",IF(AND('BR2'!$K$2="ACTIVE",'BR2'!R141&gt;0),"Yes",IF(AND('BR1'!$K$2="ACTIVE",'BR1'!R141&gt;0),"Yes",IF(AND('ORIGINAL BUDGET'!$K$2="ACTIVE",'ORIGINAL BUDGET'!R141&gt;0),"Yes",""))))</f>
        <v/>
      </c>
      <c r="AG141" s="325"/>
      <c r="AH141" s="493" t="str">
        <f>IF(AND('BR3'!$K$2="ACTIVE",'BR3'!T141&gt;0),"Yes",IF(AND('BR2'!$K$2="ACTIVE",'BR2'!T141&gt;0),"Yes",IF(AND('BR1'!$K$2="ACTIVE",'BR1'!T141&gt;0),"Yes",IF(AND('ORIGINAL BUDGET'!$K$2="ACTIVE",'ORIGINAL BUDGET'!T141&gt;0),"Yes",""))))</f>
        <v/>
      </c>
      <c r="AI141" s="500"/>
      <c r="AK141" s="221"/>
      <c r="AL141" s="221"/>
      <c r="AM141" s="221"/>
      <c r="AN141" s="221"/>
      <c r="AO141" s="221"/>
      <c r="AP141" s="221"/>
      <c r="AQ141" s="221"/>
      <c r="AR141" s="57"/>
      <c r="AU141" s="2"/>
      <c r="AV141" s="2"/>
      <c r="AW141" s="2"/>
      <c r="AX141" s="2"/>
      <c r="AY141" s="1104"/>
    </row>
    <row r="142" spans="1:51" ht="23.25" hidden="1" customHeight="1">
      <c r="A142" s="122">
        <v>6</v>
      </c>
      <c r="B142" s="1726">
        <f>IF($L$2="","",IF($L$2="ORIGINAL",'ORIGINAL BUDGET'!$B142,IF($L$2="BR1",'BR1'!$B142,IF($L$2="BR2",'BR2'!$B142,IF($L$2="BR3",'BR3'!$B142)))))</f>
        <v>0</v>
      </c>
      <c r="C142" s="1727">
        <f>IF($L$2="","",IF($L$2="ORIGINAL",'ORIGINAL BUDGET'!$B142,IF($L$2="BR1",'BR1'!$B142,IF($L$2="BR2",'BR2'!$B142,IF($L$2="BR3",'BR3'!$B142)))))</f>
        <v>0</v>
      </c>
      <c r="D142" s="1727">
        <f>IF($L$2="","",IF($L$2="ORIGINAL",'ORIGINAL BUDGET'!$B142,IF($L$2="BR1",'BR1'!$B142,IF($L$2="BR2",'BR2'!$B142,IF($L$2="BR3",'BR3'!$B142)))))</f>
        <v>0</v>
      </c>
      <c r="E142" s="1728">
        <f>IF($L$2="","",IF($L$2="ORIGINAL",'ORIGINAL BUDGET'!$B142,IF($L$2="BR1",'BR1'!$B142,IF($L$2="BR2",'BR2'!$B142,IF($L$2="BR3",'BR3'!$B142)))))</f>
        <v>0</v>
      </c>
      <c r="F142" s="617"/>
      <c r="G142" s="847" t="str">
        <f t="shared" si="54"/>
        <v/>
      </c>
      <c r="H142" s="810">
        <f t="shared" si="55"/>
        <v>0</v>
      </c>
      <c r="I142" s="840"/>
      <c r="J142" s="810">
        <f t="shared" si="59"/>
        <v>0</v>
      </c>
      <c r="K142" s="842"/>
      <c r="L142" s="810">
        <f t="shared" si="60"/>
        <v>0</v>
      </c>
      <c r="M142" s="842"/>
      <c r="N142" s="810">
        <f t="shared" si="61"/>
        <v>0</v>
      </c>
      <c r="O142" s="842"/>
      <c r="P142" s="810">
        <f t="shared" si="62"/>
        <v>0</v>
      </c>
      <c r="Q142" s="842"/>
      <c r="R142" s="810">
        <f t="shared" si="56"/>
        <v>0</v>
      </c>
      <c r="S142" s="842"/>
      <c r="T142" s="810">
        <f t="shared" si="57"/>
        <v>0</v>
      </c>
      <c r="U142" s="410"/>
      <c r="V142" s="492" t="str">
        <f>IF(AND('BR3'!$K$2="ACTIVE",'BR3'!H142&gt;0),"Yes",IF(AND('BR2'!$K$2="ACTIVE",'BR2'!H142&gt;0),"Yes",IF(AND('BR1'!$K$2="ACTIVE",'BR1'!H142&gt;0),"Yes",IF(AND('ORIGINAL BUDGET'!$K$2="ACTIVE",'ORIGINAL BUDGET'!H142&gt;0),"Yes",""))))</f>
        <v/>
      </c>
      <c r="W142" s="325" t="str">
        <f t="shared" si="58"/>
        <v/>
      </c>
      <c r="X142" s="325" t="str">
        <f>IF(AND('BR3'!$K$2="ACTIVE",'BR3'!J142&gt;0),"Yes",IF(AND('BR2'!$K$2="ACTIVE",'BR2'!J142&gt;0),"Yes",IF(AND('BR1'!$K$2="ACTIVE",'BR1'!J142&gt;0),"Yes",IF(AND('ORIGINAL BUDGET'!$K$2="ACTIVE",'ORIGINAL BUDGET'!J142&gt;0),"Yes",""))))</f>
        <v/>
      </c>
      <c r="Y142" s="325"/>
      <c r="Z142" s="325" t="str">
        <f>IF(AND('BR3'!$K$2="ACTIVE",'BR3'!L142&gt;0),"Yes",IF(AND('BR2'!$K$2="ACTIVE",'BR2'!L142&gt;0),"Yes",IF(AND('BR1'!$K$2="ACTIVE",'BR1'!L142&gt;0),"Yes",IF(AND('ORIGINAL BUDGET'!$K$2="ACTIVE",'ORIGINAL BUDGET'!L142&gt;0),"Yes",""))))</f>
        <v/>
      </c>
      <c r="AA142" s="325"/>
      <c r="AB142" s="325" t="str">
        <f>IF(AND('BR3'!$K$2="ACTIVE",'BR3'!N142&gt;0),"Yes",IF(AND('BR2'!$K$2="ACTIVE",'BR2'!N142&gt;0),"Yes",IF(AND('BR1'!$K$2="ACTIVE",'BR1'!N142&gt;0),"Yes",IF(AND('ORIGINAL BUDGET'!$K$2="ACTIVE",'ORIGINAL BUDGET'!N142&gt;0),"Yes",""))))</f>
        <v/>
      </c>
      <c r="AC142" s="325"/>
      <c r="AD142" s="325" t="str">
        <f>IF(AND('BR3'!$K$2="ACTIVE",'BR3'!P142&gt;0),"Yes",IF(AND('BR2'!$K$2="ACTIVE",'BR2'!P142&gt;0),"Yes",IF(AND('BR1'!$K$2="ACTIVE",'BR1'!P142&gt;0),"Yes",IF(AND('ORIGINAL BUDGET'!$K$2="ACTIVE",'ORIGINAL BUDGET'!P142&gt;0),"Yes",""))))</f>
        <v/>
      </c>
      <c r="AE142" s="325"/>
      <c r="AF142" s="325" t="str">
        <f>IF(AND('BR3'!$K$2="ACTIVE",'BR3'!R142&gt;0),"Yes",IF(AND('BR2'!$K$2="ACTIVE",'BR2'!R142&gt;0),"Yes",IF(AND('BR1'!$K$2="ACTIVE",'BR1'!R142&gt;0),"Yes",IF(AND('ORIGINAL BUDGET'!$K$2="ACTIVE",'ORIGINAL BUDGET'!R142&gt;0),"Yes",""))))</f>
        <v/>
      </c>
      <c r="AG142" s="325"/>
      <c r="AH142" s="493" t="str">
        <f>IF(AND('BR3'!$K$2="ACTIVE",'BR3'!T142&gt;0),"Yes",IF(AND('BR2'!$K$2="ACTIVE",'BR2'!T142&gt;0),"Yes",IF(AND('BR1'!$K$2="ACTIVE",'BR1'!T142&gt;0),"Yes",IF(AND('ORIGINAL BUDGET'!$K$2="ACTIVE",'ORIGINAL BUDGET'!T142&gt;0),"Yes",""))))</f>
        <v/>
      </c>
      <c r="AI142" s="500"/>
      <c r="AK142" s="221"/>
      <c r="AL142" s="221"/>
      <c r="AM142" s="221"/>
      <c r="AN142" s="221"/>
      <c r="AO142" s="221"/>
      <c r="AP142" s="221"/>
      <c r="AQ142" s="221"/>
      <c r="AR142" s="57"/>
      <c r="AU142" s="2"/>
      <c r="AV142" s="2"/>
      <c r="AW142" s="2"/>
      <c r="AX142" s="2"/>
      <c r="AY142" s="1104"/>
    </row>
    <row r="143" spans="1:51" ht="23.25" hidden="1" customHeight="1">
      <c r="A143" s="122">
        <v>7</v>
      </c>
      <c r="B143" s="1726">
        <f>IF($L$2="","",IF($L$2="ORIGINAL",'ORIGINAL BUDGET'!$B143,IF($L$2="BR1",'BR1'!$B143,IF($L$2="BR2",'BR2'!$B143,IF($L$2="BR3",'BR3'!$B143)))))</f>
        <v>0</v>
      </c>
      <c r="C143" s="1727">
        <f>IF($L$2="","",IF($L$2="ORIGINAL",'ORIGINAL BUDGET'!$B143,IF($L$2="BR1",'BR1'!$B143,IF($L$2="BR2",'BR2'!$B143,IF($L$2="BR3",'BR3'!$B143)))))</f>
        <v>0</v>
      </c>
      <c r="D143" s="1727">
        <f>IF($L$2="","",IF($L$2="ORIGINAL",'ORIGINAL BUDGET'!$B143,IF($L$2="BR1",'BR1'!$B143,IF($L$2="BR2",'BR2'!$B143,IF($L$2="BR3",'BR3'!$B143)))))</f>
        <v>0</v>
      </c>
      <c r="E143" s="1728">
        <f>IF($L$2="","",IF($L$2="ORIGINAL",'ORIGINAL BUDGET'!$B143,IF($L$2="BR1",'BR1'!$B143,IF($L$2="BR2",'BR2'!$B143,IF($L$2="BR3",'BR3'!$B143)))))</f>
        <v>0</v>
      </c>
      <c r="F143" s="617"/>
      <c r="G143" s="847" t="str">
        <f t="shared" si="54"/>
        <v/>
      </c>
      <c r="H143" s="810">
        <f t="shared" si="55"/>
        <v>0</v>
      </c>
      <c r="I143" s="840"/>
      <c r="J143" s="810">
        <f t="shared" si="59"/>
        <v>0</v>
      </c>
      <c r="K143" s="842"/>
      <c r="L143" s="810">
        <f t="shared" si="60"/>
        <v>0</v>
      </c>
      <c r="M143" s="842"/>
      <c r="N143" s="810">
        <f t="shared" si="61"/>
        <v>0</v>
      </c>
      <c r="O143" s="842"/>
      <c r="P143" s="810">
        <f t="shared" si="62"/>
        <v>0</v>
      </c>
      <c r="Q143" s="842"/>
      <c r="R143" s="810">
        <f t="shared" si="56"/>
        <v>0</v>
      </c>
      <c r="S143" s="842"/>
      <c r="T143" s="810">
        <f t="shared" si="57"/>
        <v>0</v>
      </c>
      <c r="U143" s="410"/>
      <c r="V143" s="492" t="str">
        <f>IF(AND('BR3'!$K$2="ACTIVE",'BR3'!H143&gt;0),"Yes",IF(AND('BR2'!$K$2="ACTIVE",'BR2'!H143&gt;0),"Yes",IF(AND('BR1'!$K$2="ACTIVE",'BR1'!H143&gt;0),"Yes",IF(AND('ORIGINAL BUDGET'!$K$2="ACTIVE",'ORIGINAL BUDGET'!H143&gt;0),"Yes",""))))</f>
        <v/>
      </c>
      <c r="W143" s="325" t="str">
        <f t="shared" si="58"/>
        <v/>
      </c>
      <c r="X143" s="325" t="str">
        <f>IF(AND('BR3'!$K$2="ACTIVE",'BR3'!J143&gt;0),"Yes",IF(AND('BR2'!$K$2="ACTIVE",'BR2'!J143&gt;0),"Yes",IF(AND('BR1'!$K$2="ACTIVE",'BR1'!J143&gt;0),"Yes",IF(AND('ORIGINAL BUDGET'!$K$2="ACTIVE",'ORIGINAL BUDGET'!J143&gt;0),"Yes",""))))</f>
        <v/>
      </c>
      <c r="Y143" s="325"/>
      <c r="Z143" s="325" t="str">
        <f>IF(AND('BR3'!$K$2="ACTIVE",'BR3'!L143&gt;0),"Yes",IF(AND('BR2'!$K$2="ACTIVE",'BR2'!L143&gt;0),"Yes",IF(AND('BR1'!$K$2="ACTIVE",'BR1'!L143&gt;0),"Yes",IF(AND('ORIGINAL BUDGET'!$K$2="ACTIVE",'ORIGINAL BUDGET'!L143&gt;0),"Yes",""))))</f>
        <v/>
      </c>
      <c r="AA143" s="325"/>
      <c r="AB143" s="325" t="str">
        <f>IF(AND('BR3'!$K$2="ACTIVE",'BR3'!N143&gt;0),"Yes",IF(AND('BR2'!$K$2="ACTIVE",'BR2'!N143&gt;0),"Yes",IF(AND('BR1'!$K$2="ACTIVE",'BR1'!N143&gt;0),"Yes",IF(AND('ORIGINAL BUDGET'!$K$2="ACTIVE",'ORIGINAL BUDGET'!N143&gt;0),"Yes",""))))</f>
        <v/>
      </c>
      <c r="AC143" s="325"/>
      <c r="AD143" s="325" t="str">
        <f>IF(AND('BR3'!$K$2="ACTIVE",'BR3'!P143&gt;0),"Yes",IF(AND('BR2'!$K$2="ACTIVE",'BR2'!P143&gt;0),"Yes",IF(AND('BR1'!$K$2="ACTIVE",'BR1'!P143&gt;0),"Yes",IF(AND('ORIGINAL BUDGET'!$K$2="ACTIVE",'ORIGINAL BUDGET'!P143&gt;0),"Yes",""))))</f>
        <v/>
      </c>
      <c r="AE143" s="325"/>
      <c r="AF143" s="325" t="str">
        <f>IF(AND('BR3'!$K$2="ACTIVE",'BR3'!R143&gt;0),"Yes",IF(AND('BR2'!$K$2="ACTIVE",'BR2'!R143&gt;0),"Yes",IF(AND('BR1'!$K$2="ACTIVE",'BR1'!R143&gt;0),"Yes",IF(AND('ORIGINAL BUDGET'!$K$2="ACTIVE",'ORIGINAL BUDGET'!R143&gt;0),"Yes",""))))</f>
        <v/>
      </c>
      <c r="AG143" s="325"/>
      <c r="AH143" s="493" t="str">
        <f>IF(AND('BR3'!$K$2="ACTIVE",'BR3'!T143&gt;0),"Yes",IF(AND('BR2'!$K$2="ACTIVE",'BR2'!T143&gt;0),"Yes",IF(AND('BR1'!$K$2="ACTIVE",'BR1'!T143&gt;0),"Yes",IF(AND('ORIGINAL BUDGET'!$K$2="ACTIVE",'ORIGINAL BUDGET'!T143&gt;0),"Yes",""))))</f>
        <v/>
      </c>
      <c r="AI143" s="500"/>
      <c r="AK143" s="221"/>
      <c r="AL143" s="221"/>
      <c r="AM143" s="221"/>
      <c r="AN143" s="221"/>
      <c r="AO143" s="221"/>
      <c r="AP143" s="221"/>
      <c r="AQ143" s="221"/>
      <c r="AR143" s="57"/>
      <c r="AU143" s="2"/>
      <c r="AV143" s="2"/>
      <c r="AW143" s="2"/>
      <c r="AX143" s="2"/>
      <c r="AY143" s="1104"/>
    </row>
    <row r="144" spans="1:51" ht="23.25" hidden="1" customHeight="1">
      <c r="A144" s="122">
        <v>8</v>
      </c>
      <c r="B144" s="1726">
        <f>IF($L$2="","",IF($L$2="ORIGINAL",'ORIGINAL BUDGET'!$B144,IF($L$2="BR1",'BR1'!$B144,IF($L$2="BR2",'BR2'!$B144,IF($L$2="BR3",'BR3'!$B144)))))</f>
        <v>0</v>
      </c>
      <c r="C144" s="1727">
        <f>IF($L$2="","",IF($L$2="ORIGINAL",'ORIGINAL BUDGET'!$B144,IF($L$2="BR1",'BR1'!$B144,IF($L$2="BR2",'BR2'!$B144,IF($L$2="BR3",'BR3'!$B144)))))</f>
        <v>0</v>
      </c>
      <c r="D144" s="1727">
        <f>IF($L$2="","",IF($L$2="ORIGINAL",'ORIGINAL BUDGET'!$B144,IF($L$2="BR1",'BR1'!$B144,IF($L$2="BR2",'BR2'!$B144,IF($L$2="BR3",'BR3'!$B144)))))</f>
        <v>0</v>
      </c>
      <c r="E144" s="1727">
        <f>IF($L$2="","",IF($L$2="ORIGINAL",'ORIGINAL BUDGET'!$B144,IF($L$2="BR1",'BR1'!$B144,IF($L$2="BR2",'BR2'!$B144,IF($L$2="BR3",'BR3'!$B144)))))</f>
        <v>0</v>
      </c>
      <c r="F144" s="617"/>
      <c r="G144" s="847" t="str">
        <f t="shared" si="54"/>
        <v/>
      </c>
      <c r="H144" s="810">
        <f t="shared" si="55"/>
        <v>0</v>
      </c>
      <c r="I144" s="840"/>
      <c r="J144" s="810">
        <f t="shared" si="59"/>
        <v>0</v>
      </c>
      <c r="K144" s="842"/>
      <c r="L144" s="810">
        <f t="shared" si="60"/>
        <v>0</v>
      </c>
      <c r="M144" s="842"/>
      <c r="N144" s="810">
        <f t="shared" si="61"/>
        <v>0</v>
      </c>
      <c r="O144" s="842"/>
      <c r="P144" s="810">
        <f t="shared" si="62"/>
        <v>0</v>
      </c>
      <c r="Q144" s="842"/>
      <c r="R144" s="810">
        <f t="shared" si="56"/>
        <v>0</v>
      </c>
      <c r="S144" s="842"/>
      <c r="T144" s="810">
        <f t="shared" si="57"/>
        <v>0</v>
      </c>
      <c r="U144" s="410"/>
      <c r="V144" s="492" t="str">
        <f>IF(AND('BR3'!$K$2="ACTIVE",'BR3'!H144&gt;0),"Yes",IF(AND('BR2'!$K$2="ACTIVE",'BR2'!H144&gt;0),"Yes",IF(AND('BR1'!$K$2="ACTIVE",'BR1'!H144&gt;0),"Yes",IF(AND('ORIGINAL BUDGET'!$K$2="ACTIVE",'ORIGINAL BUDGET'!H144&gt;0),"Yes",""))))</f>
        <v/>
      </c>
      <c r="W144" s="325" t="str">
        <f t="shared" si="58"/>
        <v/>
      </c>
      <c r="X144" s="325" t="str">
        <f>IF(AND('BR3'!$K$2="ACTIVE",'BR3'!J144&gt;0),"Yes",IF(AND('BR2'!$K$2="ACTIVE",'BR2'!J144&gt;0),"Yes",IF(AND('BR1'!$K$2="ACTIVE",'BR1'!J144&gt;0),"Yes",IF(AND('ORIGINAL BUDGET'!$K$2="ACTIVE",'ORIGINAL BUDGET'!J144&gt;0),"Yes",""))))</f>
        <v/>
      </c>
      <c r="Y144" s="325"/>
      <c r="Z144" s="325" t="str">
        <f>IF(AND('BR3'!$K$2="ACTIVE",'BR3'!L144&gt;0),"Yes",IF(AND('BR2'!$K$2="ACTIVE",'BR2'!L144&gt;0),"Yes",IF(AND('BR1'!$K$2="ACTIVE",'BR1'!L144&gt;0),"Yes",IF(AND('ORIGINAL BUDGET'!$K$2="ACTIVE",'ORIGINAL BUDGET'!L144&gt;0),"Yes",""))))</f>
        <v/>
      </c>
      <c r="AA144" s="325"/>
      <c r="AB144" s="325" t="str">
        <f>IF(AND('BR3'!$K$2="ACTIVE",'BR3'!N144&gt;0),"Yes",IF(AND('BR2'!$K$2="ACTIVE",'BR2'!N144&gt;0),"Yes",IF(AND('BR1'!$K$2="ACTIVE",'BR1'!N144&gt;0),"Yes",IF(AND('ORIGINAL BUDGET'!$K$2="ACTIVE",'ORIGINAL BUDGET'!N144&gt;0),"Yes",""))))</f>
        <v/>
      </c>
      <c r="AC144" s="325"/>
      <c r="AD144" s="325" t="str">
        <f>IF(AND('BR3'!$K$2="ACTIVE",'BR3'!P144&gt;0),"Yes",IF(AND('BR2'!$K$2="ACTIVE",'BR2'!P144&gt;0),"Yes",IF(AND('BR1'!$K$2="ACTIVE",'BR1'!P144&gt;0),"Yes",IF(AND('ORIGINAL BUDGET'!$K$2="ACTIVE",'ORIGINAL BUDGET'!P144&gt;0),"Yes",""))))</f>
        <v/>
      </c>
      <c r="AE144" s="325"/>
      <c r="AF144" s="325" t="str">
        <f>IF(AND('BR3'!$K$2="ACTIVE",'BR3'!R144&gt;0),"Yes",IF(AND('BR2'!$K$2="ACTIVE",'BR2'!R144&gt;0),"Yes",IF(AND('BR1'!$K$2="ACTIVE",'BR1'!R144&gt;0),"Yes",IF(AND('ORIGINAL BUDGET'!$K$2="ACTIVE",'ORIGINAL BUDGET'!R144&gt;0),"Yes",""))))</f>
        <v/>
      </c>
      <c r="AG144" s="325"/>
      <c r="AH144" s="493" t="str">
        <f>IF(AND('BR3'!$K$2="ACTIVE",'BR3'!T144&gt;0),"Yes",IF(AND('BR2'!$K$2="ACTIVE",'BR2'!T144&gt;0),"Yes",IF(AND('BR1'!$K$2="ACTIVE",'BR1'!T144&gt;0),"Yes",IF(AND('ORIGINAL BUDGET'!$K$2="ACTIVE",'ORIGINAL BUDGET'!T144&gt;0),"Yes",""))))</f>
        <v/>
      </c>
      <c r="AI144" s="500"/>
      <c r="AK144" s="221"/>
      <c r="AL144" s="221"/>
      <c r="AM144" s="221"/>
      <c r="AN144" s="221"/>
      <c r="AO144" s="221"/>
      <c r="AP144" s="221"/>
      <c r="AQ144" s="221"/>
      <c r="AR144" s="57"/>
      <c r="AU144" s="2"/>
      <c r="AV144" s="2"/>
      <c r="AW144" s="2"/>
      <c r="AX144" s="2"/>
      <c r="AY144" s="1104"/>
    </row>
    <row r="145" spans="1:51" ht="23.25" hidden="1" customHeight="1">
      <c r="A145" s="122">
        <v>9</v>
      </c>
      <c r="B145" s="1726">
        <f>IF($L$2="","",IF($L$2="ORIGINAL",'ORIGINAL BUDGET'!$B145,IF($L$2="BR1",'BR1'!$B145,IF($L$2="BR2",'BR2'!$B145,IF($L$2="BR3",'BR3'!$B145)))))</f>
        <v>0</v>
      </c>
      <c r="C145" s="1727">
        <f>IF($L$2="","",IF($L$2="ORIGINAL",'ORIGINAL BUDGET'!$B145,IF($L$2="BR1",'BR1'!$B145,IF($L$2="BR2",'BR2'!$B145,IF($L$2="BR3",'BR3'!$B145)))))</f>
        <v>0</v>
      </c>
      <c r="D145" s="1727">
        <f>IF($L$2="","",IF($L$2="ORIGINAL",'ORIGINAL BUDGET'!$B145,IF($L$2="BR1",'BR1'!$B145,IF($L$2="BR2",'BR2'!$B145,IF($L$2="BR3",'BR3'!$B145)))))</f>
        <v>0</v>
      </c>
      <c r="E145" s="1727">
        <f>IF($L$2="","",IF($L$2="ORIGINAL",'ORIGINAL BUDGET'!$B145,IF($L$2="BR1",'BR1'!$B145,IF($L$2="BR2",'BR2'!$B145,IF($L$2="BR3",'BR3'!$B145)))))</f>
        <v>0</v>
      </c>
      <c r="F145" s="617"/>
      <c r="G145" s="847" t="str">
        <f t="shared" si="54"/>
        <v/>
      </c>
      <c r="H145" s="810">
        <f t="shared" si="55"/>
        <v>0</v>
      </c>
      <c r="I145" s="840"/>
      <c r="J145" s="810">
        <f t="shared" si="59"/>
        <v>0</v>
      </c>
      <c r="K145" s="842"/>
      <c r="L145" s="810">
        <f t="shared" si="60"/>
        <v>0</v>
      </c>
      <c r="M145" s="842"/>
      <c r="N145" s="810">
        <f t="shared" si="61"/>
        <v>0</v>
      </c>
      <c r="O145" s="842"/>
      <c r="P145" s="810">
        <f t="shared" si="62"/>
        <v>0</v>
      </c>
      <c r="Q145" s="842"/>
      <c r="R145" s="810">
        <f t="shared" si="56"/>
        <v>0</v>
      </c>
      <c r="S145" s="842"/>
      <c r="T145" s="810">
        <f t="shared" si="57"/>
        <v>0</v>
      </c>
      <c r="U145" s="410"/>
      <c r="V145" s="492" t="str">
        <f>IF(AND('BR3'!$K$2="ACTIVE",'BR3'!H145&gt;0),"Yes",IF(AND('BR2'!$K$2="ACTIVE",'BR2'!H145&gt;0),"Yes",IF(AND('BR1'!$K$2="ACTIVE",'BR1'!H145&gt;0),"Yes",IF(AND('ORIGINAL BUDGET'!$K$2="ACTIVE",'ORIGINAL BUDGET'!H145&gt;0),"Yes",""))))</f>
        <v/>
      </c>
      <c r="W145" s="325" t="str">
        <f t="shared" si="58"/>
        <v/>
      </c>
      <c r="X145" s="325" t="str">
        <f>IF(AND('BR3'!$K$2="ACTIVE",'BR3'!J145&gt;0),"Yes",IF(AND('BR2'!$K$2="ACTIVE",'BR2'!J145&gt;0),"Yes",IF(AND('BR1'!$K$2="ACTIVE",'BR1'!J145&gt;0),"Yes",IF(AND('ORIGINAL BUDGET'!$K$2="ACTIVE",'ORIGINAL BUDGET'!J145&gt;0),"Yes",""))))</f>
        <v/>
      </c>
      <c r="Y145" s="325"/>
      <c r="Z145" s="325" t="str">
        <f>IF(AND('BR3'!$K$2="ACTIVE",'BR3'!L145&gt;0),"Yes",IF(AND('BR2'!$K$2="ACTIVE",'BR2'!L145&gt;0),"Yes",IF(AND('BR1'!$K$2="ACTIVE",'BR1'!L145&gt;0),"Yes",IF(AND('ORIGINAL BUDGET'!$K$2="ACTIVE",'ORIGINAL BUDGET'!L145&gt;0),"Yes",""))))</f>
        <v/>
      </c>
      <c r="AA145" s="325"/>
      <c r="AB145" s="325" t="str">
        <f>IF(AND('BR3'!$K$2="ACTIVE",'BR3'!N145&gt;0),"Yes",IF(AND('BR2'!$K$2="ACTIVE",'BR2'!N145&gt;0),"Yes",IF(AND('BR1'!$K$2="ACTIVE",'BR1'!N145&gt;0),"Yes",IF(AND('ORIGINAL BUDGET'!$K$2="ACTIVE",'ORIGINAL BUDGET'!N145&gt;0),"Yes",""))))</f>
        <v/>
      </c>
      <c r="AC145" s="325"/>
      <c r="AD145" s="325" t="str">
        <f>IF(AND('BR3'!$K$2="ACTIVE",'BR3'!P145&gt;0),"Yes",IF(AND('BR2'!$K$2="ACTIVE",'BR2'!P145&gt;0),"Yes",IF(AND('BR1'!$K$2="ACTIVE",'BR1'!P145&gt;0),"Yes",IF(AND('ORIGINAL BUDGET'!$K$2="ACTIVE",'ORIGINAL BUDGET'!P145&gt;0),"Yes",""))))</f>
        <v/>
      </c>
      <c r="AE145" s="325"/>
      <c r="AF145" s="325" t="str">
        <f>IF(AND('BR3'!$K$2="ACTIVE",'BR3'!R145&gt;0),"Yes",IF(AND('BR2'!$K$2="ACTIVE",'BR2'!R145&gt;0),"Yes",IF(AND('BR1'!$K$2="ACTIVE",'BR1'!R145&gt;0),"Yes",IF(AND('ORIGINAL BUDGET'!$K$2="ACTIVE",'ORIGINAL BUDGET'!R145&gt;0),"Yes",""))))</f>
        <v/>
      </c>
      <c r="AG145" s="325"/>
      <c r="AH145" s="493" t="str">
        <f>IF(AND('BR3'!$K$2="ACTIVE",'BR3'!T145&gt;0),"Yes",IF(AND('BR2'!$K$2="ACTIVE",'BR2'!T145&gt;0),"Yes",IF(AND('BR1'!$K$2="ACTIVE",'BR1'!T145&gt;0),"Yes",IF(AND('ORIGINAL BUDGET'!$K$2="ACTIVE",'ORIGINAL BUDGET'!T145&gt;0),"Yes",""))))</f>
        <v/>
      </c>
      <c r="AI145" s="500"/>
      <c r="AK145" s="221"/>
      <c r="AL145" s="221"/>
      <c r="AM145" s="221"/>
      <c r="AN145" s="221"/>
      <c r="AO145" s="221"/>
      <c r="AP145" s="221"/>
      <c r="AQ145" s="221"/>
      <c r="AR145" s="57"/>
      <c r="AU145" s="2"/>
      <c r="AV145" s="2"/>
      <c r="AW145" s="2"/>
      <c r="AX145" s="2"/>
      <c r="AY145" s="1104"/>
    </row>
    <row r="146" spans="1:51" ht="23.25" hidden="1" customHeight="1">
      <c r="A146" s="122">
        <v>10</v>
      </c>
      <c r="B146" s="1726">
        <f>IF($L$2="","",IF($L$2="ORIGINAL",'ORIGINAL BUDGET'!$B146,IF($L$2="BR1",'BR1'!$B146,IF($L$2="BR2",'BR2'!$B146,IF($L$2="BR3",'BR3'!$B146)))))</f>
        <v>0</v>
      </c>
      <c r="C146" s="1727">
        <f>IF($L$2="","",IF($L$2="ORIGINAL",'ORIGINAL BUDGET'!$B146,IF($L$2="BR1",'BR1'!$B146,IF($L$2="BR2",'BR2'!$B146,IF($L$2="BR3",'BR3'!$B146)))))</f>
        <v>0</v>
      </c>
      <c r="D146" s="1727">
        <f>IF($L$2="","",IF($L$2="ORIGINAL",'ORIGINAL BUDGET'!$B146,IF($L$2="BR1",'BR1'!$B146,IF($L$2="BR2",'BR2'!$B146,IF($L$2="BR3",'BR3'!$B146)))))</f>
        <v>0</v>
      </c>
      <c r="E146" s="1727">
        <f>IF($L$2="","",IF($L$2="ORIGINAL",'ORIGINAL BUDGET'!$B146,IF($L$2="BR1",'BR1'!$B146,IF($L$2="BR2",'BR2'!$B146,IF($L$2="BR3",'BR3'!$B146)))))</f>
        <v>0</v>
      </c>
      <c r="F146" s="617"/>
      <c r="G146" s="847" t="str">
        <f t="shared" si="54"/>
        <v/>
      </c>
      <c r="H146" s="810">
        <f t="shared" si="55"/>
        <v>0</v>
      </c>
      <c r="I146" s="840"/>
      <c r="J146" s="810">
        <f t="shared" si="59"/>
        <v>0</v>
      </c>
      <c r="K146" s="842"/>
      <c r="L146" s="810">
        <f t="shared" si="60"/>
        <v>0</v>
      </c>
      <c r="M146" s="842"/>
      <c r="N146" s="810">
        <f t="shared" si="61"/>
        <v>0</v>
      </c>
      <c r="O146" s="842"/>
      <c r="P146" s="810">
        <f t="shared" si="62"/>
        <v>0</v>
      </c>
      <c r="Q146" s="842"/>
      <c r="R146" s="810">
        <f t="shared" si="56"/>
        <v>0</v>
      </c>
      <c r="S146" s="842"/>
      <c r="T146" s="810">
        <f t="shared" si="57"/>
        <v>0</v>
      </c>
      <c r="U146" s="410"/>
      <c r="V146" s="492" t="str">
        <f>IF(AND('BR3'!$K$2="ACTIVE",'BR3'!H146&gt;0),"Yes",IF(AND('BR2'!$K$2="ACTIVE",'BR2'!H146&gt;0),"Yes",IF(AND('BR1'!$K$2="ACTIVE",'BR1'!H146&gt;0),"Yes",IF(AND('ORIGINAL BUDGET'!$K$2="ACTIVE",'ORIGINAL BUDGET'!H146&gt;0),"Yes",""))))</f>
        <v/>
      </c>
      <c r="W146" s="325" t="str">
        <f t="shared" si="58"/>
        <v/>
      </c>
      <c r="X146" s="325" t="str">
        <f>IF(AND('BR3'!$K$2="ACTIVE",'BR3'!J146&gt;0),"Yes",IF(AND('BR2'!$K$2="ACTIVE",'BR2'!J146&gt;0),"Yes",IF(AND('BR1'!$K$2="ACTIVE",'BR1'!J146&gt;0),"Yes",IF(AND('ORIGINAL BUDGET'!$K$2="ACTIVE",'ORIGINAL BUDGET'!J146&gt;0),"Yes",""))))</f>
        <v/>
      </c>
      <c r="Y146" s="325"/>
      <c r="Z146" s="325" t="str">
        <f>IF(AND('BR3'!$K$2="ACTIVE",'BR3'!L146&gt;0),"Yes",IF(AND('BR2'!$K$2="ACTIVE",'BR2'!L146&gt;0),"Yes",IF(AND('BR1'!$K$2="ACTIVE",'BR1'!L146&gt;0),"Yes",IF(AND('ORIGINAL BUDGET'!$K$2="ACTIVE",'ORIGINAL BUDGET'!L146&gt;0),"Yes",""))))</f>
        <v/>
      </c>
      <c r="AA146" s="325"/>
      <c r="AB146" s="325" t="str">
        <f>IF(AND('BR3'!$K$2="ACTIVE",'BR3'!N146&gt;0),"Yes",IF(AND('BR2'!$K$2="ACTIVE",'BR2'!N146&gt;0),"Yes",IF(AND('BR1'!$K$2="ACTIVE",'BR1'!N146&gt;0),"Yes",IF(AND('ORIGINAL BUDGET'!$K$2="ACTIVE",'ORIGINAL BUDGET'!N146&gt;0),"Yes",""))))</f>
        <v/>
      </c>
      <c r="AC146" s="325"/>
      <c r="AD146" s="325" t="str">
        <f>IF(AND('BR3'!$K$2="ACTIVE",'BR3'!P146&gt;0),"Yes",IF(AND('BR2'!$K$2="ACTIVE",'BR2'!P146&gt;0),"Yes",IF(AND('BR1'!$K$2="ACTIVE",'BR1'!P146&gt;0),"Yes",IF(AND('ORIGINAL BUDGET'!$K$2="ACTIVE",'ORIGINAL BUDGET'!P146&gt;0),"Yes",""))))</f>
        <v/>
      </c>
      <c r="AE146" s="325"/>
      <c r="AF146" s="325" t="str">
        <f>IF(AND('BR3'!$K$2="ACTIVE",'BR3'!R146&gt;0),"Yes",IF(AND('BR2'!$K$2="ACTIVE",'BR2'!R146&gt;0),"Yes",IF(AND('BR1'!$K$2="ACTIVE",'BR1'!R146&gt;0),"Yes",IF(AND('ORIGINAL BUDGET'!$K$2="ACTIVE",'ORIGINAL BUDGET'!R146&gt;0),"Yes",""))))</f>
        <v/>
      </c>
      <c r="AG146" s="325"/>
      <c r="AH146" s="493" t="str">
        <f>IF(AND('BR3'!$K$2="ACTIVE",'BR3'!T146&gt;0),"Yes",IF(AND('BR2'!$K$2="ACTIVE",'BR2'!T146&gt;0),"Yes",IF(AND('BR1'!$K$2="ACTIVE",'BR1'!T146&gt;0),"Yes",IF(AND('ORIGINAL BUDGET'!$K$2="ACTIVE",'ORIGINAL BUDGET'!T146&gt;0),"Yes",""))))</f>
        <v/>
      </c>
      <c r="AI146" s="500"/>
      <c r="AK146" s="221"/>
      <c r="AL146" s="221"/>
      <c r="AM146" s="221"/>
      <c r="AN146" s="221"/>
      <c r="AO146" s="221"/>
      <c r="AP146" s="221"/>
      <c r="AQ146" s="221"/>
      <c r="AR146" s="57"/>
      <c r="AU146" s="2"/>
      <c r="AV146" s="2"/>
      <c r="AW146" s="2"/>
      <c r="AX146" s="2"/>
      <c r="AY146" s="1104"/>
    </row>
    <row r="147" spans="1:51" ht="23.25" hidden="1" customHeight="1">
      <c r="A147" s="122">
        <v>11</v>
      </c>
      <c r="B147" s="1726">
        <f>IF($L$2="","",IF($L$2="ORIGINAL",'ORIGINAL BUDGET'!$B147,IF($L$2="BR1",'BR1'!$B147,IF($L$2="BR2",'BR2'!$B147,IF($L$2="BR3",'BR3'!$B147)))))</f>
        <v>0</v>
      </c>
      <c r="C147" s="1727">
        <f>IF($L$2="","",IF($L$2="ORIGINAL",'ORIGINAL BUDGET'!$B147,IF($L$2="BR1",'BR1'!$B147,IF($L$2="BR2",'BR2'!$B147,IF($L$2="BR3",'BR3'!$B147)))))</f>
        <v>0</v>
      </c>
      <c r="D147" s="1727">
        <f>IF($L$2="","",IF($L$2="ORIGINAL",'ORIGINAL BUDGET'!$B147,IF($L$2="BR1",'BR1'!$B147,IF($L$2="BR2",'BR2'!$B147,IF($L$2="BR3",'BR3'!$B147)))))</f>
        <v>0</v>
      </c>
      <c r="E147" s="1727">
        <f>IF($L$2="","",IF($L$2="ORIGINAL",'ORIGINAL BUDGET'!$B147,IF($L$2="BR1",'BR1'!$B147,IF($L$2="BR2",'BR2'!$B147,IF($L$2="BR3",'BR3'!$B147)))))</f>
        <v>0</v>
      </c>
      <c r="F147" s="617"/>
      <c r="G147" s="847" t="str">
        <f t="shared" si="54"/>
        <v/>
      </c>
      <c r="H147" s="810">
        <f t="shared" si="55"/>
        <v>0</v>
      </c>
      <c r="I147" s="840"/>
      <c r="J147" s="810">
        <f t="shared" si="59"/>
        <v>0</v>
      </c>
      <c r="K147" s="842"/>
      <c r="L147" s="810">
        <f t="shared" si="60"/>
        <v>0</v>
      </c>
      <c r="M147" s="842"/>
      <c r="N147" s="810">
        <f t="shared" si="61"/>
        <v>0</v>
      </c>
      <c r="O147" s="842"/>
      <c r="P147" s="810">
        <f t="shared" si="62"/>
        <v>0</v>
      </c>
      <c r="Q147" s="842"/>
      <c r="R147" s="810">
        <f t="shared" si="56"/>
        <v>0</v>
      </c>
      <c r="S147" s="842"/>
      <c r="T147" s="810">
        <f t="shared" si="57"/>
        <v>0</v>
      </c>
      <c r="U147" s="410"/>
      <c r="V147" s="492" t="str">
        <f>IF(AND('BR3'!$K$2="ACTIVE",'BR3'!H147&gt;0),"Yes",IF(AND('BR2'!$K$2="ACTIVE",'BR2'!H147&gt;0),"Yes",IF(AND('BR1'!$K$2="ACTIVE",'BR1'!H147&gt;0),"Yes",IF(AND('ORIGINAL BUDGET'!$K$2="ACTIVE",'ORIGINAL BUDGET'!H147&gt;0),"Yes",""))))</f>
        <v/>
      </c>
      <c r="W147" s="325" t="str">
        <f t="shared" si="58"/>
        <v/>
      </c>
      <c r="X147" s="325" t="str">
        <f>IF(AND('BR3'!$K$2="ACTIVE",'BR3'!J147&gt;0),"Yes",IF(AND('BR2'!$K$2="ACTIVE",'BR2'!J147&gt;0),"Yes",IF(AND('BR1'!$K$2="ACTIVE",'BR1'!J147&gt;0),"Yes",IF(AND('ORIGINAL BUDGET'!$K$2="ACTIVE",'ORIGINAL BUDGET'!J147&gt;0),"Yes",""))))</f>
        <v/>
      </c>
      <c r="Y147" s="325"/>
      <c r="Z147" s="325" t="str">
        <f>IF(AND('BR3'!$K$2="ACTIVE",'BR3'!L147&gt;0),"Yes",IF(AND('BR2'!$K$2="ACTIVE",'BR2'!L147&gt;0),"Yes",IF(AND('BR1'!$K$2="ACTIVE",'BR1'!L147&gt;0),"Yes",IF(AND('ORIGINAL BUDGET'!$K$2="ACTIVE",'ORIGINAL BUDGET'!L147&gt;0),"Yes",""))))</f>
        <v/>
      </c>
      <c r="AA147" s="325"/>
      <c r="AB147" s="325" t="str">
        <f>IF(AND('BR3'!$K$2="ACTIVE",'BR3'!N147&gt;0),"Yes",IF(AND('BR2'!$K$2="ACTIVE",'BR2'!N147&gt;0),"Yes",IF(AND('BR1'!$K$2="ACTIVE",'BR1'!N147&gt;0),"Yes",IF(AND('ORIGINAL BUDGET'!$K$2="ACTIVE",'ORIGINAL BUDGET'!N147&gt;0),"Yes",""))))</f>
        <v/>
      </c>
      <c r="AC147" s="325"/>
      <c r="AD147" s="325" t="str">
        <f>IF(AND('BR3'!$K$2="ACTIVE",'BR3'!P147&gt;0),"Yes",IF(AND('BR2'!$K$2="ACTIVE",'BR2'!P147&gt;0),"Yes",IF(AND('BR1'!$K$2="ACTIVE",'BR1'!P147&gt;0),"Yes",IF(AND('ORIGINAL BUDGET'!$K$2="ACTIVE",'ORIGINAL BUDGET'!P147&gt;0),"Yes",""))))</f>
        <v/>
      </c>
      <c r="AE147" s="325"/>
      <c r="AF147" s="325" t="str">
        <f>IF(AND('BR3'!$K$2="ACTIVE",'BR3'!R147&gt;0),"Yes",IF(AND('BR2'!$K$2="ACTIVE",'BR2'!R147&gt;0),"Yes",IF(AND('BR1'!$K$2="ACTIVE",'BR1'!R147&gt;0),"Yes",IF(AND('ORIGINAL BUDGET'!$K$2="ACTIVE",'ORIGINAL BUDGET'!R147&gt;0),"Yes",""))))</f>
        <v/>
      </c>
      <c r="AG147" s="325"/>
      <c r="AH147" s="493" t="str">
        <f>IF(AND('BR3'!$K$2="ACTIVE",'BR3'!T147&gt;0),"Yes",IF(AND('BR2'!$K$2="ACTIVE",'BR2'!T147&gt;0),"Yes",IF(AND('BR1'!$K$2="ACTIVE",'BR1'!T147&gt;0),"Yes",IF(AND('ORIGINAL BUDGET'!$K$2="ACTIVE",'ORIGINAL BUDGET'!T147&gt;0),"Yes",""))))</f>
        <v/>
      </c>
      <c r="AI147" s="500"/>
      <c r="AK147" s="221"/>
      <c r="AL147" s="221"/>
      <c r="AM147" s="221"/>
      <c r="AN147" s="221"/>
      <c r="AO147" s="221"/>
      <c r="AP147" s="221"/>
      <c r="AQ147" s="221"/>
      <c r="AR147" s="57"/>
      <c r="AU147" s="2"/>
      <c r="AV147" s="2"/>
      <c r="AW147" s="2"/>
      <c r="AX147" s="2"/>
      <c r="AY147" s="1104"/>
    </row>
    <row r="148" spans="1:51" ht="23.25" hidden="1" customHeight="1">
      <c r="A148" s="122">
        <v>12</v>
      </c>
      <c r="B148" s="1726">
        <f>IF($L$2="","",IF($L$2="ORIGINAL",'ORIGINAL BUDGET'!$B148,IF($L$2="BR1",'BR1'!$B148,IF($L$2="BR2",'BR2'!$B148,IF($L$2="BR3",'BR3'!$B148)))))</f>
        <v>0</v>
      </c>
      <c r="C148" s="1727">
        <f>IF($L$2="","",IF($L$2="ORIGINAL",'ORIGINAL BUDGET'!$B148,IF($L$2="BR1",'BR1'!$B148,IF($L$2="BR2",'BR2'!$B148,IF($L$2="BR3",'BR3'!$B148)))))</f>
        <v>0</v>
      </c>
      <c r="D148" s="1727">
        <f>IF($L$2="","",IF($L$2="ORIGINAL",'ORIGINAL BUDGET'!$B148,IF($L$2="BR1",'BR1'!$B148,IF($L$2="BR2",'BR2'!$B148,IF($L$2="BR3",'BR3'!$B148)))))</f>
        <v>0</v>
      </c>
      <c r="E148" s="1727">
        <f>IF($L$2="","",IF($L$2="ORIGINAL",'ORIGINAL BUDGET'!$B148,IF($L$2="BR1",'BR1'!$B148,IF($L$2="BR2",'BR2'!$B148,IF($L$2="BR3",'BR3'!$B148)))))</f>
        <v>0</v>
      </c>
      <c r="F148" s="617"/>
      <c r="G148" s="847" t="str">
        <f t="shared" si="54"/>
        <v/>
      </c>
      <c r="H148" s="810">
        <f t="shared" si="55"/>
        <v>0</v>
      </c>
      <c r="I148" s="840"/>
      <c r="J148" s="810">
        <f t="shared" si="59"/>
        <v>0</v>
      </c>
      <c r="K148" s="842"/>
      <c r="L148" s="810">
        <f t="shared" si="60"/>
        <v>0</v>
      </c>
      <c r="M148" s="842"/>
      <c r="N148" s="810">
        <f t="shared" si="61"/>
        <v>0</v>
      </c>
      <c r="O148" s="842"/>
      <c r="P148" s="810">
        <f t="shared" si="62"/>
        <v>0</v>
      </c>
      <c r="Q148" s="842"/>
      <c r="R148" s="810">
        <f t="shared" si="56"/>
        <v>0</v>
      </c>
      <c r="S148" s="842"/>
      <c r="T148" s="810">
        <f t="shared" si="57"/>
        <v>0</v>
      </c>
      <c r="U148" s="410"/>
      <c r="V148" s="492" t="str">
        <f>IF(AND('BR3'!$K$2="ACTIVE",'BR3'!H148&gt;0),"Yes",IF(AND('BR2'!$K$2="ACTIVE",'BR2'!H148&gt;0),"Yes",IF(AND('BR1'!$K$2="ACTIVE",'BR1'!H148&gt;0),"Yes",IF(AND('ORIGINAL BUDGET'!$K$2="ACTIVE",'ORIGINAL BUDGET'!H148&gt;0),"Yes",""))))</f>
        <v/>
      </c>
      <c r="W148" s="325" t="str">
        <f t="shared" si="58"/>
        <v/>
      </c>
      <c r="X148" s="325" t="str">
        <f>IF(AND('BR3'!$K$2="ACTIVE",'BR3'!J148&gt;0),"Yes",IF(AND('BR2'!$K$2="ACTIVE",'BR2'!J148&gt;0),"Yes",IF(AND('BR1'!$K$2="ACTIVE",'BR1'!J148&gt;0),"Yes",IF(AND('ORIGINAL BUDGET'!$K$2="ACTIVE",'ORIGINAL BUDGET'!J148&gt;0),"Yes",""))))</f>
        <v/>
      </c>
      <c r="Y148" s="325"/>
      <c r="Z148" s="325" t="str">
        <f>IF(AND('BR3'!$K$2="ACTIVE",'BR3'!L148&gt;0),"Yes",IF(AND('BR2'!$K$2="ACTIVE",'BR2'!L148&gt;0),"Yes",IF(AND('BR1'!$K$2="ACTIVE",'BR1'!L148&gt;0),"Yes",IF(AND('ORIGINAL BUDGET'!$K$2="ACTIVE",'ORIGINAL BUDGET'!L148&gt;0),"Yes",""))))</f>
        <v/>
      </c>
      <c r="AA148" s="325"/>
      <c r="AB148" s="325" t="str">
        <f>IF(AND('BR3'!$K$2="ACTIVE",'BR3'!N148&gt;0),"Yes",IF(AND('BR2'!$K$2="ACTIVE",'BR2'!N148&gt;0),"Yes",IF(AND('BR1'!$K$2="ACTIVE",'BR1'!N148&gt;0),"Yes",IF(AND('ORIGINAL BUDGET'!$K$2="ACTIVE",'ORIGINAL BUDGET'!N148&gt;0),"Yes",""))))</f>
        <v/>
      </c>
      <c r="AC148" s="325"/>
      <c r="AD148" s="325" t="str">
        <f>IF(AND('BR3'!$K$2="ACTIVE",'BR3'!P148&gt;0),"Yes",IF(AND('BR2'!$K$2="ACTIVE",'BR2'!P148&gt;0),"Yes",IF(AND('BR1'!$K$2="ACTIVE",'BR1'!P148&gt;0),"Yes",IF(AND('ORIGINAL BUDGET'!$K$2="ACTIVE",'ORIGINAL BUDGET'!P148&gt;0),"Yes",""))))</f>
        <v/>
      </c>
      <c r="AE148" s="325"/>
      <c r="AF148" s="325" t="str">
        <f>IF(AND('BR3'!$K$2="ACTIVE",'BR3'!R148&gt;0),"Yes",IF(AND('BR2'!$K$2="ACTIVE",'BR2'!R148&gt;0),"Yes",IF(AND('BR1'!$K$2="ACTIVE",'BR1'!R148&gt;0),"Yes",IF(AND('ORIGINAL BUDGET'!$K$2="ACTIVE",'ORIGINAL BUDGET'!R148&gt;0),"Yes",""))))</f>
        <v/>
      </c>
      <c r="AG148" s="325"/>
      <c r="AH148" s="493" t="str">
        <f>IF(AND('BR3'!$K$2="ACTIVE",'BR3'!T148&gt;0),"Yes",IF(AND('BR2'!$K$2="ACTIVE",'BR2'!T148&gt;0),"Yes",IF(AND('BR1'!$K$2="ACTIVE",'BR1'!T148&gt;0),"Yes",IF(AND('ORIGINAL BUDGET'!$K$2="ACTIVE",'ORIGINAL BUDGET'!T148&gt;0),"Yes",""))))</f>
        <v/>
      </c>
      <c r="AI148" s="500"/>
      <c r="AK148" s="221"/>
      <c r="AL148" s="221"/>
      <c r="AM148" s="221"/>
      <c r="AN148" s="221"/>
      <c r="AO148" s="221"/>
      <c r="AP148" s="221"/>
      <c r="AQ148" s="221"/>
      <c r="AR148" s="57"/>
      <c r="AU148" s="2"/>
      <c r="AV148" s="2"/>
      <c r="AW148" s="2"/>
      <c r="AX148" s="2"/>
      <c r="AY148" s="1104"/>
    </row>
    <row r="149" spans="1:51" ht="23.25" hidden="1" customHeight="1">
      <c r="A149" s="122">
        <v>13</v>
      </c>
      <c r="B149" s="1726">
        <f>IF($L$2="","",IF($L$2="ORIGINAL",'ORIGINAL BUDGET'!$B149,IF($L$2="BR1",'BR1'!$B149,IF($L$2="BR2",'BR2'!$B149,IF($L$2="BR3",'BR3'!$B149)))))</f>
        <v>0</v>
      </c>
      <c r="C149" s="1727">
        <f>IF($L$2="","",IF($L$2="ORIGINAL",'ORIGINAL BUDGET'!$B149,IF($L$2="BR1",'BR1'!$B149,IF($L$2="BR2",'BR2'!$B149,IF($L$2="BR3",'BR3'!$B149)))))</f>
        <v>0</v>
      </c>
      <c r="D149" s="1727">
        <f>IF($L$2="","",IF($L$2="ORIGINAL",'ORIGINAL BUDGET'!$B149,IF($L$2="BR1",'BR1'!$B149,IF($L$2="BR2",'BR2'!$B149,IF($L$2="BR3",'BR3'!$B149)))))</f>
        <v>0</v>
      </c>
      <c r="E149" s="1728">
        <f>IF($L$2="","",IF($L$2="ORIGINAL",'ORIGINAL BUDGET'!$B149,IF($L$2="BR1",'BR1'!$B149,IF($L$2="BR2",'BR2'!$B149,IF($L$2="BR3",'BR3'!$B149)))))</f>
        <v>0</v>
      </c>
      <c r="F149" s="617"/>
      <c r="G149" s="847" t="str">
        <f t="shared" si="54"/>
        <v/>
      </c>
      <c r="H149" s="810">
        <f t="shared" si="55"/>
        <v>0</v>
      </c>
      <c r="I149" s="840"/>
      <c r="J149" s="810">
        <f t="shared" si="59"/>
        <v>0</v>
      </c>
      <c r="K149" s="842"/>
      <c r="L149" s="810">
        <f t="shared" si="60"/>
        <v>0</v>
      </c>
      <c r="M149" s="842"/>
      <c r="N149" s="810">
        <f t="shared" si="61"/>
        <v>0</v>
      </c>
      <c r="O149" s="842"/>
      <c r="P149" s="810">
        <f t="shared" si="62"/>
        <v>0</v>
      </c>
      <c r="Q149" s="842"/>
      <c r="R149" s="810">
        <f t="shared" si="56"/>
        <v>0</v>
      </c>
      <c r="S149" s="842"/>
      <c r="T149" s="810">
        <f t="shared" si="57"/>
        <v>0</v>
      </c>
      <c r="U149" s="410"/>
      <c r="V149" s="492" t="str">
        <f>IF(AND('BR3'!$K$2="ACTIVE",'BR3'!H149&gt;0),"Yes",IF(AND('BR2'!$K$2="ACTIVE",'BR2'!H149&gt;0),"Yes",IF(AND('BR1'!$K$2="ACTIVE",'BR1'!H149&gt;0),"Yes",IF(AND('ORIGINAL BUDGET'!$K$2="ACTIVE",'ORIGINAL BUDGET'!H149&gt;0),"Yes",""))))</f>
        <v/>
      </c>
      <c r="W149" s="325" t="str">
        <f t="shared" si="58"/>
        <v/>
      </c>
      <c r="X149" s="325" t="str">
        <f>IF(AND('BR3'!$K$2="ACTIVE",'BR3'!J149&gt;0),"Yes",IF(AND('BR2'!$K$2="ACTIVE",'BR2'!J149&gt;0),"Yes",IF(AND('BR1'!$K$2="ACTIVE",'BR1'!J149&gt;0),"Yes",IF(AND('ORIGINAL BUDGET'!$K$2="ACTIVE",'ORIGINAL BUDGET'!J149&gt;0),"Yes",""))))</f>
        <v/>
      </c>
      <c r="Y149" s="325"/>
      <c r="Z149" s="325" t="str">
        <f>IF(AND('BR3'!$K$2="ACTIVE",'BR3'!L149&gt;0),"Yes",IF(AND('BR2'!$K$2="ACTIVE",'BR2'!L149&gt;0),"Yes",IF(AND('BR1'!$K$2="ACTIVE",'BR1'!L149&gt;0),"Yes",IF(AND('ORIGINAL BUDGET'!$K$2="ACTIVE",'ORIGINAL BUDGET'!L149&gt;0),"Yes",""))))</f>
        <v/>
      </c>
      <c r="AA149" s="325"/>
      <c r="AB149" s="325" t="str">
        <f>IF(AND('BR3'!$K$2="ACTIVE",'BR3'!N149&gt;0),"Yes",IF(AND('BR2'!$K$2="ACTIVE",'BR2'!N149&gt;0),"Yes",IF(AND('BR1'!$K$2="ACTIVE",'BR1'!N149&gt;0),"Yes",IF(AND('ORIGINAL BUDGET'!$K$2="ACTIVE",'ORIGINAL BUDGET'!N149&gt;0),"Yes",""))))</f>
        <v/>
      </c>
      <c r="AC149" s="325"/>
      <c r="AD149" s="325" t="str">
        <f>IF(AND('BR3'!$K$2="ACTIVE",'BR3'!P149&gt;0),"Yes",IF(AND('BR2'!$K$2="ACTIVE",'BR2'!P149&gt;0),"Yes",IF(AND('BR1'!$K$2="ACTIVE",'BR1'!P149&gt;0),"Yes",IF(AND('ORIGINAL BUDGET'!$K$2="ACTIVE",'ORIGINAL BUDGET'!P149&gt;0),"Yes",""))))</f>
        <v/>
      </c>
      <c r="AE149" s="325"/>
      <c r="AF149" s="325" t="str">
        <f>IF(AND('BR3'!$K$2="ACTIVE",'BR3'!R149&gt;0),"Yes",IF(AND('BR2'!$K$2="ACTIVE",'BR2'!R149&gt;0),"Yes",IF(AND('BR1'!$K$2="ACTIVE",'BR1'!R149&gt;0),"Yes",IF(AND('ORIGINAL BUDGET'!$K$2="ACTIVE",'ORIGINAL BUDGET'!R149&gt;0),"Yes",""))))</f>
        <v/>
      </c>
      <c r="AG149" s="325"/>
      <c r="AH149" s="493" t="str">
        <f>IF(AND('BR3'!$K$2="ACTIVE",'BR3'!T149&gt;0),"Yes",IF(AND('BR2'!$K$2="ACTIVE",'BR2'!T149&gt;0),"Yes",IF(AND('BR1'!$K$2="ACTIVE",'BR1'!T149&gt;0),"Yes",IF(AND('ORIGINAL BUDGET'!$K$2="ACTIVE",'ORIGINAL BUDGET'!T149&gt;0),"Yes",""))))</f>
        <v/>
      </c>
      <c r="AI149" s="500"/>
      <c r="AK149" s="221"/>
      <c r="AL149" s="221"/>
      <c r="AM149" s="221"/>
      <c r="AN149" s="221"/>
      <c r="AO149" s="221"/>
      <c r="AP149" s="221"/>
      <c r="AQ149" s="221"/>
      <c r="AR149" s="57"/>
      <c r="AU149" s="2"/>
      <c r="AV149" s="2"/>
      <c r="AW149" s="2"/>
      <c r="AX149" s="2"/>
      <c r="AY149" s="1104"/>
    </row>
    <row r="150" spans="1:51" ht="23.25" hidden="1" customHeight="1">
      <c r="A150" s="122">
        <v>14</v>
      </c>
      <c r="B150" s="1726">
        <f>IF($L$2="","",IF($L$2="ORIGINAL",'ORIGINAL BUDGET'!$B150,IF($L$2="BR1",'BR1'!$B150,IF($L$2="BR2",'BR2'!$B150,IF($L$2="BR3",'BR3'!$B150)))))</f>
        <v>0</v>
      </c>
      <c r="C150" s="1727">
        <f>IF($L$2="","",IF($L$2="ORIGINAL",'ORIGINAL BUDGET'!$B150,IF($L$2="BR1",'BR1'!$B150,IF($L$2="BR2",'BR2'!$B150,IF($L$2="BR3",'BR3'!$B150)))))</f>
        <v>0</v>
      </c>
      <c r="D150" s="1727">
        <f>IF($L$2="","",IF($L$2="ORIGINAL",'ORIGINAL BUDGET'!$B150,IF($L$2="BR1",'BR1'!$B150,IF($L$2="BR2",'BR2'!$B150,IF($L$2="BR3",'BR3'!$B150)))))</f>
        <v>0</v>
      </c>
      <c r="E150" s="1728">
        <f>IF($L$2="","",IF($L$2="ORIGINAL",'ORIGINAL BUDGET'!$B150,IF($L$2="BR1",'BR1'!$B150,IF($L$2="BR2",'BR2'!$B150,IF($L$2="BR3",'BR3'!$B150)))))</f>
        <v>0</v>
      </c>
      <c r="F150" s="617"/>
      <c r="G150" s="847" t="str">
        <f t="shared" si="54"/>
        <v/>
      </c>
      <c r="H150" s="810">
        <f t="shared" si="55"/>
        <v>0</v>
      </c>
      <c r="I150" s="840"/>
      <c r="J150" s="810">
        <f t="shared" si="59"/>
        <v>0</v>
      </c>
      <c r="K150" s="842"/>
      <c r="L150" s="810">
        <f t="shared" si="60"/>
        <v>0</v>
      </c>
      <c r="M150" s="842"/>
      <c r="N150" s="810">
        <f t="shared" si="61"/>
        <v>0</v>
      </c>
      <c r="O150" s="842"/>
      <c r="P150" s="810">
        <f t="shared" si="62"/>
        <v>0</v>
      </c>
      <c r="Q150" s="842"/>
      <c r="R150" s="810">
        <f t="shared" si="56"/>
        <v>0</v>
      </c>
      <c r="S150" s="842"/>
      <c r="T150" s="810">
        <f t="shared" si="57"/>
        <v>0</v>
      </c>
      <c r="U150" s="410"/>
      <c r="V150" s="492" t="str">
        <f>IF(AND('BR3'!$K$2="ACTIVE",'BR3'!H150&gt;0),"Yes",IF(AND('BR2'!$K$2="ACTIVE",'BR2'!H150&gt;0),"Yes",IF(AND('BR1'!$K$2="ACTIVE",'BR1'!H150&gt;0),"Yes",IF(AND('ORIGINAL BUDGET'!$K$2="ACTIVE",'ORIGINAL BUDGET'!H150&gt;0),"Yes",""))))</f>
        <v/>
      </c>
      <c r="W150" s="325" t="str">
        <f t="shared" si="58"/>
        <v/>
      </c>
      <c r="X150" s="325" t="str">
        <f>IF(AND('BR3'!$K$2="ACTIVE",'BR3'!J150&gt;0),"Yes",IF(AND('BR2'!$K$2="ACTIVE",'BR2'!J150&gt;0),"Yes",IF(AND('BR1'!$K$2="ACTIVE",'BR1'!J150&gt;0),"Yes",IF(AND('ORIGINAL BUDGET'!$K$2="ACTIVE",'ORIGINAL BUDGET'!J150&gt;0),"Yes",""))))</f>
        <v/>
      </c>
      <c r="Y150" s="325"/>
      <c r="Z150" s="325" t="str">
        <f>IF(AND('BR3'!$K$2="ACTIVE",'BR3'!L150&gt;0),"Yes",IF(AND('BR2'!$K$2="ACTIVE",'BR2'!L150&gt;0),"Yes",IF(AND('BR1'!$K$2="ACTIVE",'BR1'!L150&gt;0),"Yes",IF(AND('ORIGINAL BUDGET'!$K$2="ACTIVE",'ORIGINAL BUDGET'!L150&gt;0),"Yes",""))))</f>
        <v/>
      </c>
      <c r="AA150" s="325"/>
      <c r="AB150" s="325" t="str">
        <f>IF(AND('BR3'!$K$2="ACTIVE",'BR3'!N150&gt;0),"Yes",IF(AND('BR2'!$K$2="ACTIVE",'BR2'!N150&gt;0),"Yes",IF(AND('BR1'!$K$2="ACTIVE",'BR1'!N150&gt;0),"Yes",IF(AND('ORIGINAL BUDGET'!$K$2="ACTIVE",'ORIGINAL BUDGET'!N150&gt;0),"Yes",""))))</f>
        <v/>
      </c>
      <c r="AC150" s="325"/>
      <c r="AD150" s="325" t="str">
        <f>IF(AND('BR3'!$K$2="ACTIVE",'BR3'!P150&gt;0),"Yes",IF(AND('BR2'!$K$2="ACTIVE",'BR2'!P150&gt;0),"Yes",IF(AND('BR1'!$K$2="ACTIVE",'BR1'!P150&gt;0),"Yes",IF(AND('ORIGINAL BUDGET'!$K$2="ACTIVE",'ORIGINAL BUDGET'!P150&gt;0),"Yes",""))))</f>
        <v/>
      </c>
      <c r="AE150" s="325"/>
      <c r="AF150" s="325" t="str">
        <f>IF(AND('BR3'!$K$2="ACTIVE",'BR3'!R150&gt;0),"Yes",IF(AND('BR2'!$K$2="ACTIVE",'BR2'!R150&gt;0),"Yes",IF(AND('BR1'!$K$2="ACTIVE",'BR1'!R150&gt;0),"Yes",IF(AND('ORIGINAL BUDGET'!$K$2="ACTIVE",'ORIGINAL BUDGET'!R150&gt;0),"Yes",""))))</f>
        <v/>
      </c>
      <c r="AG150" s="325"/>
      <c r="AH150" s="493" t="str">
        <f>IF(AND('BR3'!$K$2="ACTIVE",'BR3'!T150&gt;0),"Yes",IF(AND('BR2'!$K$2="ACTIVE",'BR2'!T150&gt;0),"Yes",IF(AND('BR1'!$K$2="ACTIVE",'BR1'!T150&gt;0),"Yes",IF(AND('ORIGINAL BUDGET'!$K$2="ACTIVE",'ORIGINAL BUDGET'!T150&gt;0),"Yes",""))))</f>
        <v/>
      </c>
      <c r="AI150" s="500"/>
      <c r="AK150" s="221"/>
      <c r="AL150" s="221"/>
      <c r="AM150" s="221"/>
      <c r="AN150" s="221"/>
      <c r="AO150" s="221"/>
      <c r="AP150" s="221"/>
      <c r="AQ150" s="221"/>
      <c r="AR150" s="57"/>
      <c r="AU150" s="2"/>
      <c r="AV150" s="2"/>
      <c r="AW150" s="2"/>
      <c r="AX150" s="2"/>
      <c r="AY150" s="1104"/>
    </row>
    <row r="151" spans="1:51" ht="23.25" hidden="1" customHeight="1" thickBot="1">
      <c r="A151" s="122">
        <v>15</v>
      </c>
      <c r="B151" s="1729">
        <f>IF($L$2="","",IF($L$2="ORIGINAL",'ORIGINAL BUDGET'!$B151,IF($L$2="BR1",'BR1'!$B151,IF($L$2="BR2",'BR2'!$B151,IF($L$2="BR3",'BR3'!$B151)))))</f>
        <v>0</v>
      </c>
      <c r="C151" s="1730">
        <f>IF($L$2="","",IF($L$2="ORIGINAL",'ORIGINAL BUDGET'!$B151,IF($L$2="BR1",'BR1'!$B151,IF($L$2="BR2",'BR2'!$B151,IF($L$2="BR3",'BR3'!$B151)))))</f>
        <v>0</v>
      </c>
      <c r="D151" s="1730">
        <f>IF($L$2="","",IF($L$2="ORIGINAL",'ORIGINAL BUDGET'!$B151,IF($L$2="BR1",'BR1'!$B151,IF($L$2="BR2",'BR2'!$B151,IF($L$2="BR3",'BR3'!$B151)))))</f>
        <v>0</v>
      </c>
      <c r="E151" s="1731">
        <f>IF($L$2="","",IF($L$2="ORIGINAL",'ORIGINAL BUDGET'!$B151,IF($L$2="BR1",'BR1'!$B151,IF($L$2="BR2",'BR2'!$B151,IF($L$2="BR3",'BR3'!$B151)))))</f>
        <v>0</v>
      </c>
      <c r="F151" s="618"/>
      <c r="G151" s="850" t="str">
        <f t="shared" si="54"/>
        <v/>
      </c>
      <c r="H151" s="813">
        <f t="shared" si="55"/>
        <v>0</v>
      </c>
      <c r="I151" s="840"/>
      <c r="J151" s="813">
        <f t="shared" si="59"/>
        <v>0</v>
      </c>
      <c r="K151" s="842"/>
      <c r="L151" s="813">
        <f t="shared" si="60"/>
        <v>0</v>
      </c>
      <c r="M151" s="842"/>
      <c r="N151" s="813">
        <f t="shared" si="61"/>
        <v>0</v>
      </c>
      <c r="O151" s="842"/>
      <c r="P151" s="813">
        <f t="shared" si="62"/>
        <v>0</v>
      </c>
      <c r="Q151" s="842"/>
      <c r="R151" s="813">
        <f t="shared" si="56"/>
        <v>0</v>
      </c>
      <c r="S151" s="842"/>
      <c r="T151" s="813">
        <f t="shared" si="57"/>
        <v>0</v>
      </c>
      <c r="U151" s="410"/>
      <c r="V151" s="495" t="str">
        <f>IF(AND('BR3'!$K$2="ACTIVE",'BR3'!H151&gt;0),"Yes",IF(AND('BR2'!$K$2="ACTIVE",'BR2'!H151&gt;0),"Yes",IF(AND('BR1'!$K$2="ACTIVE",'BR1'!H151&gt;0),"Yes",IF(AND('ORIGINAL BUDGET'!$K$2="ACTIVE",'ORIGINAL BUDGET'!H151&gt;0),"Yes",""))))</f>
        <v/>
      </c>
      <c r="W151" s="496" t="str">
        <f t="shared" si="58"/>
        <v/>
      </c>
      <c r="X151" s="496" t="str">
        <f>IF(AND('BR3'!$K$2="ACTIVE",'BR3'!J151&gt;0),"Yes",IF(AND('BR2'!$K$2="ACTIVE",'BR2'!J151&gt;0),"Yes",IF(AND('BR1'!$K$2="ACTIVE",'BR1'!J151&gt;0),"Yes",IF(AND('ORIGINAL BUDGET'!$K$2="ACTIVE",'ORIGINAL BUDGET'!J151&gt;0),"Yes",""))))</f>
        <v/>
      </c>
      <c r="Y151" s="496"/>
      <c r="Z151" s="496" t="str">
        <f>IF(AND('BR3'!$K$2="ACTIVE",'BR3'!L151&gt;0),"Yes",IF(AND('BR2'!$K$2="ACTIVE",'BR2'!L151&gt;0),"Yes",IF(AND('BR1'!$K$2="ACTIVE",'BR1'!L151&gt;0),"Yes",IF(AND('ORIGINAL BUDGET'!$K$2="ACTIVE",'ORIGINAL BUDGET'!L151&gt;0),"Yes",""))))</f>
        <v/>
      </c>
      <c r="AA151" s="496"/>
      <c r="AB151" s="496" t="str">
        <f>IF(AND('BR3'!$K$2="ACTIVE",'BR3'!N151&gt;0),"Yes",IF(AND('BR2'!$K$2="ACTIVE",'BR2'!N151&gt;0),"Yes",IF(AND('BR1'!$K$2="ACTIVE",'BR1'!N151&gt;0),"Yes",IF(AND('ORIGINAL BUDGET'!$K$2="ACTIVE",'ORIGINAL BUDGET'!N151&gt;0),"Yes",""))))</f>
        <v/>
      </c>
      <c r="AC151" s="496"/>
      <c r="AD151" s="496" t="str">
        <f>IF(AND('BR3'!$K$2="ACTIVE",'BR3'!P151&gt;0),"Yes",IF(AND('BR2'!$K$2="ACTIVE",'BR2'!P151&gt;0),"Yes",IF(AND('BR1'!$K$2="ACTIVE",'BR1'!P151&gt;0),"Yes",IF(AND('ORIGINAL BUDGET'!$K$2="ACTIVE",'ORIGINAL BUDGET'!P151&gt;0),"Yes",""))))</f>
        <v/>
      </c>
      <c r="AE151" s="496"/>
      <c r="AF151" s="496" t="str">
        <f>IF(AND('BR3'!$K$2="ACTIVE",'BR3'!R151&gt;0),"Yes",IF(AND('BR2'!$K$2="ACTIVE",'BR2'!R151&gt;0),"Yes",IF(AND('BR1'!$K$2="ACTIVE",'BR1'!R151&gt;0),"Yes",IF(AND('ORIGINAL BUDGET'!$K$2="ACTIVE",'ORIGINAL BUDGET'!R151&gt;0),"Yes",""))))</f>
        <v/>
      </c>
      <c r="AG151" s="496"/>
      <c r="AH151" s="497" t="str">
        <f>IF(AND('BR3'!$K$2="ACTIVE",'BR3'!T151&gt;0),"Yes",IF(AND('BR2'!$K$2="ACTIVE",'BR2'!T151&gt;0),"Yes",IF(AND('BR1'!$K$2="ACTIVE",'BR1'!T151&gt;0),"Yes",IF(AND('ORIGINAL BUDGET'!$K$2="ACTIVE",'ORIGINAL BUDGET'!T151&gt;0),"Yes",""))))</f>
        <v/>
      </c>
      <c r="AI151" s="501"/>
      <c r="AK151" s="221"/>
      <c r="AL151" s="221"/>
      <c r="AM151" s="221"/>
      <c r="AN151" s="221"/>
      <c r="AO151" s="221"/>
      <c r="AP151" s="221"/>
      <c r="AQ151" s="221"/>
      <c r="AR151" s="57"/>
      <c r="AU151" s="2"/>
      <c r="AV151" s="2"/>
      <c r="AW151" s="2"/>
      <c r="AX151" s="2"/>
      <c r="AY151" s="1104"/>
    </row>
    <row r="152" spans="1:51" ht="15.95" customHeight="1" thickTop="1" thickBot="1">
      <c r="A152" s="435"/>
      <c r="B152" s="520"/>
      <c r="C152" s="521"/>
      <c r="D152" s="522"/>
      <c r="E152" s="523"/>
      <c r="F152" s="436"/>
      <c r="G152" s="849"/>
      <c r="H152" s="437"/>
      <c r="I152" s="849"/>
      <c r="J152" s="437"/>
      <c r="K152" s="849"/>
      <c r="L152" s="437"/>
      <c r="M152" s="849"/>
      <c r="N152" s="437"/>
      <c r="O152" s="849"/>
      <c r="P152" s="437"/>
      <c r="Q152" s="849"/>
      <c r="R152" s="437"/>
      <c r="S152" s="849"/>
      <c r="T152" s="437"/>
      <c r="U152" s="257"/>
      <c r="V152" s="499"/>
      <c r="W152" s="504">
        <f>SUM(W137:W151)</f>
        <v>0</v>
      </c>
      <c r="X152" s="504">
        <f t="shared" ref="X152:AH152" si="63">SUM(X137:X151)</f>
        <v>0</v>
      </c>
      <c r="Y152" s="504"/>
      <c r="Z152" s="504">
        <f t="shared" si="63"/>
        <v>0</v>
      </c>
      <c r="AA152" s="504"/>
      <c r="AB152" s="504">
        <f t="shared" si="63"/>
        <v>0</v>
      </c>
      <c r="AC152" s="504"/>
      <c r="AD152" s="504">
        <f t="shared" si="63"/>
        <v>0</v>
      </c>
      <c r="AE152" s="504"/>
      <c r="AF152" s="504">
        <f t="shared" si="63"/>
        <v>0</v>
      </c>
      <c r="AG152" s="504"/>
      <c r="AH152" s="502">
        <f t="shared" si="63"/>
        <v>0</v>
      </c>
      <c r="AI152" s="505"/>
      <c r="AY152" s="1104"/>
    </row>
    <row r="153" spans="1:51" ht="20.25" customHeight="1" thickTop="1">
      <c r="A153" s="1739" t="str">
        <f>A15</f>
        <v>INDIRECT COSTS</v>
      </c>
      <c r="B153" s="1740"/>
      <c r="C153" s="1740"/>
      <c r="D153" s="1740"/>
      <c r="E153" s="1740"/>
      <c r="F153" s="1740"/>
      <c r="G153" s="1736" t="s">
        <v>84</v>
      </c>
      <c r="H153" s="1737"/>
      <c r="I153" s="1737"/>
      <c r="J153" s="1737"/>
      <c r="K153" s="1737"/>
      <c r="L153" s="1737"/>
      <c r="M153" s="1737"/>
      <c r="N153" s="1737"/>
      <c r="O153" s="1737"/>
      <c r="P153" s="1737"/>
      <c r="Q153" s="1737"/>
      <c r="R153" s="1737"/>
      <c r="S153" s="1737"/>
      <c r="T153" s="1737"/>
      <c r="U153" s="947"/>
      <c r="V153" s="1741" t="s">
        <v>155</v>
      </c>
      <c r="W153" s="1721"/>
      <c r="X153" s="1721"/>
      <c r="Y153" s="1721"/>
      <c r="Z153" s="1721"/>
      <c r="AA153" s="1721"/>
      <c r="AB153" s="1721"/>
      <c r="AC153" s="1721"/>
      <c r="AD153" s="1721"/>
      <c r="AE153" s="1721"/>
      <c r="AF153" s="1721"/>
      <c r="AG153" s="1721"/>
      <c r="AH153" s="1721"/>
      <c r="AI153" s="1722"/>
      <c r="AL153" s="1738"/>
      <c r="AM153" s="1738"/>
      <c r="AN153" s="1738"/>
      <c r="AO153" s="475"/>
      <c r="AP153" s="1084"/>
      <c r="AQ153" s="1084"/>
      <c r="AR153" s="1084"/>
      <c r="AY153" s="1104"/>
    </row>
    <row r="154" spans="1:51" ht="15.6" customHeight="1" thickBot="1">
      <c r="A154" s="1584"/>
      <c r="B154" s="1586"/>
      <c r="C154" s="1586"/>
      <c r="D154" s="1586"/>
      <c r="E154" s="1586"/>
      <c r="F154" s="1586"/>
      <c r="G154" s="1226" t="str">
        <f>'Fund Rec'!G172</f>
        <v/>
      </c>
      <c r="H154" s="1227">
        <f>'Fund Rec'!H172</f>
        <v>0</v>
      </c>
      <c r="I154" s="1228" t="str">
        <f>'Fund Rec'!I172</f>
        <v/>
      </c>
      <c r="J154" s="1227">
        <f>'Fund Rec'!J172</f>
        <v>0</v>
      </c>
      <c r="K154" s="1228" t="str">
        <f>'Fund Rec'!K172</f>
        <v/>
      </c>
      <c r="L154" s="1227">
        <f>'Fund Rec'!L172</f>
        <v>0</v>
      </c>
      <c r="M154" s="1228" t="str">
        <f>'Fund Rec'!M172</f>
        <v/>
      </c>
      <c r="N154" s="1227">
        <f>'Fund Rec'!N172</f>
        <v>0</v>
      </c>
      <c r="O154" s="1229" t="str">
        <f>'Fund Rec'!O172</f>
        <v/>
      </c>
      <c r="P154" s="697">
        <f>'Fund Rec'!P172</f>
        <v>0</v>
      </c>
      <c r="Q154" s="1229" t="str">
        <f>'Fund Rec'!Q172</f>
        <v/>
      </c>
      <c r="R154" s="1230">
        <f>'Fund Rec'!R172</f>
        <v>0</v>
      </c>
      <c r="S154" s="1229" t="str">
        <f>'Fund Rec'!S172</f>
        <v/>
      </c>
      <c r="T154" s="1234">
        <f>'Fund Rec'!T172</f>
        <v>0</v>
      </c>
      <c r="U154" s="947"/>
      <c r="V154" s="1734" t="str">
        <f>$G$5</f>
        <v>RPPC, 53110</v>
      </c>
      <c r="W154" s="1716" t="s">
        <v>154</v>
      </c>
      <c r="X154" s="1716" t="str">
        <f>$I$5</f>
        <v>RPPC , 53129</v>
      </c>
      <c r="Y154" s="1716"/>
      <c r="Z154" s="1716" t="str">
        <f>$K$5</f>
        <v/>
      </c>
      <c r="AA154" s="1716"/>
      <c r="AB154" s="1716" t="str">
        <f>$M$5</f>
        <v/>
      </c>
      <c r="AC154" s="1716"/>
      <c r="AD154" s="1716" t="str">
        <f>$O$5</f>
        <v/>
      </c>
      <c r="AE154" s="1716"/>
      <c r="AF154" s="1716" t="str">
        <f>$Q$5</f>
        <v/>
      </c>
      <c r="AG154" s="1716"/>
      <c r="AH154" s="1716" t="str">
        <f>$S$5</f>
        <v/>
      </c>
      <c r="AI154" s="1718"/>
      <c r="AL154" s="2"/>
      <c r="AM154" s="2"/>
      <c r="AN154" s="2"/>
      <c r="AO154" s="2"/>
      <c r="AP154" s="2"/>
      <c r="AQ154" s="2"/>
      <c r="AR154" s="2"/>
      <c r="AY154" s="1104"/>
    </row>
    <row r="155" spans="1:51" ht="25.5" customHeight="1" thickTop="1" thickBot="1">
      <c r="A155" s="131"/>
      <c r="B155" s="159"/>
      <c r="C155" s="159"/>
      <c r="D155" s="18"/>
      <c r="E155" s="130" t="str">
        <f>'ORIGINAL BUDGET'!E155</f>
        <v>TOTAL INDIRECT COSTS</v>
      </c>
      <c r="F155" s="809">
        <f>SUM(F156:F156)</f>
        <v>0</v>
      </c>
      <c r="G155" s="619"/>
      <c r="H155" s="609">
        <f>SUM(H156:H156)</f>
        <v>0</v>
      </c>
      <c r="I155" s="607"/>
      <c r="J155" s="605">
        <f>SUM(J156:J156)</f>
        <v>0</v>
      </c>
      <c r="K155" s="695"/>
      <c r="L155" s="596">
        <f>SUM(L156:L156)</f>
        <v>0</v>
      </c>
      <c r="M155" s="695"/>
      <c r="N155" s="1233">
        <f>SUM(N156:N156)</f>
        <v>0</v>
      </c>
      <c r="O155" s="1231"/>
      <c r="P155" s="596">
        <f>SUM(P156:P156)</f>
        <v>0</v>
      </c>
      <c r="Q155" s="607"/>
      <c r="R155" s="596">
        <f>SUM(R156:R156)</f>
        <v>0</v>
      </c>
      <c r="S155" s="695"/>
      <c r="T155" s="1235">
        <f>SUM(T156:T156)</f>
        <v>0</v>
      </c>
      <c r="U155" s="947"/>
      <c r="V155" s="1735"/>
      <c r="W155" s="1717"/>
      <c r="X155" s="1717"/>
      <c r="Y155" s="1717"/>
      <c r="Z155" s="1717"/>
      <c r="AA155" s="1717"/>
      <c r="AB155" s="1717"/>
      <c r="AC155" s="1717"/>
      <c r="AD155" s="1717"/>
      <c r="AE155" s="1717"/>
      <c r="AF155" s="1717"/>
      <c r="AG155" s="1717"/>
      <c r="AH155" s="1717"/>
      <c r="AI155" s="1719"/>
      <c r="AL155" s="221"/>
      <c r="AM155" s="221"/>
      <c r="AN155" s="222"/>
      <c r="AO155" s="222"/>
      <c r="AP155" s="222"/>
      <c r="AQ155" s="222"/>
      <c r="AR155" s="222"/>
      <c r="AY155" s="1104"/>
    </row>
    <row r="156" spans="1:51" ht="23.25" customHeight="1" thickTop="1" thickBot="1">
      <c r="A156" s="1506"/>
      <c r="B156" s="1756" t="str">
        <f>IF('BR3'!$K$2="ACTIVE",'BR3'!B156,IF('BR2'!$K$2="ACTIVE",'BR2'!B156,IF('BR1'!$K$2="ACTIVE",'BR1'!B156,'ORIGINAL BUDGET'!B156)))</f>
        <v>of Total Wages and Benefits</v>
      </c>
      <c r="C156" s="1757">
        <f>IF('BR3'!$K$2="ACTIVE",'BR3'!C156,IF('BR2'!$K$2="ACTIVE",'BR2'!C156,IF('BR1'!$K$2="ACTIVE",'BR1'!C156,'ORIGINAL BUDGET'!C156)))</f>
        <v>0</v>
      </c>
      <c r="D156" s="1757">
        <f>IF('BR3'!$K$2="ACTIVE",'BR3'!D156,IF('BR2'!$K$2="ACTIVE",'BR2'!D156,IF('BR1'!$K$2="ACTIVE",'BR1'!D156,'ORIGINAL BUDGET'!D156)))</f>
        <v>0</v>
      </c>
      <c r="E156" s="1758">
        <f>IF('BR3'!$K$2="ACTIVE",'BR3'!E156,IF('BR2'!$K$2="ACTIVE",'BR2'!E156,IF('BR1'!$K$2="ACTIVE",'BR1'!E156,'ORIGINAL BUDGET'!E156)))</f>
        <v>0</v>
      </c>
      <c r="F156" s="1097">
        <f>IF($B156='ORIGINAL BUDGET'!$V154,((F11+F12+F13+F14)*$A156),IF($B156='ORIGINAL BUDGET'!$V155,(F11*$A156),F43*$A156))</f>
        <v>0</v>
      </c>
      <c r="G156" s="851" t="str">
        <f>IF(AND(F156&lt;&gt;0, 1-I156-K156-Q156-S156-M156-O156),1-I156-K156-Q156-S156-M156-O156,"")</f>
        <v/>
      </c>
      <c r="H156" s="998">
        <f>IF($B156='ORIGINAL BUDGET'!$V154,((H11+H12+H13+H14)*$A156),IF($B156='ORIGINAL BUDGET'!$V155,(H11*$A156),H43*$A156))</f>
        <v>0</v>
      </c>
      <c r="I156" s="1095" t="str">
        <f>IF($F156&lt;&gt;0,J156/$F156,"")</f>
        <v/>
      </c>
      <c r="J156" s="995">
        <f>IF($B156='ORIGINAL BUDGET'!$V154,((J11+J12+J13+J14)*$A156),IF($B156='ORIGINAL BUDGET'!$V155,(J11*$A156),J43*$A156))</f>
        <v>0</v>
      </c>
      <c r="K156" s="1095" t="str">
        <f>IF($F156&lt;&gt;0,L156/$F156,"")</f>
        <v/>
      </c>
      <c r="L156" s="995">
        <f>IF($B156='ORIGINAL BUDGET'!$V154,((L11+L12+L13+L14)*$A156),IF($B156='ORIGINAL BUDGET'!$V155,(L11*$A156),L43*$A156))</f>
        <v>0</v>
      </c>
      <c r="M156" s="1095" t="str">
        <f>IF($F156&lt;&gt;0,N156/$F156,"")</f>
        <v/>
      </c>
      <c r="N156" s="1019">
        <f>IF($B156='ORIGINAL BUDGET'!$V154,((N11+N12+N13+N14)*$A156),IF($B156='ORIGINAL BUDGET'!$V155,(N11*$A156),N43*$A156))</f>
        <v>0</v>
      </c>
      <c r="O156" s="1232" t="str">
        <f>IF($F156&lt;&gt;0,P156/$F156,"")</f>
        <v/>
      </c>
      <c r="P156" s="814">
        <f>IF($B156='ORIGINAL BUDGET'!$V154,((P11+P12+P13+P14)*$A156),IF($B156='ORIGINAL BUDGET'!$V155,(P11*$A156),P43*$A156))</f>
        <v>0</v>
      </c>
      <c r="Q156" s="1096" t="str">
        <f>IF($F156&lt;&gt;0,R156/$F156,"")</f>
        <v/>
      </c>
      <c r="R156" s="815">
        <f>IF($B156='ORIGINAL BUDGET'!$V154,((R11+R12+R13+R14)*$A156),IF($B156='ORIGINAL BUDGET'!$V155,(R11*$A156),R43*$A156))</f>
        <v>0</v>
      </c>
      <c r="S156" s="1095" t="str">
        <f>IF($F156&lt;&gt;0,T156/$F156,"")</f>
        <v/>
      </c>
      <c r="T156" s="1236">
        <f>IF($B156='ORIGINAL BUDGET'!$V154,((T11+T12+T13+T14)*$A156),IF($B156='ORIGINAL BUDGET'!$V155,(T11*$A156),T43*$A156))</f>
        <v>0</v>
      </c>
      <c r="U156" s="947"/>
      <c r="V156" s="1085" t="str">
        <f>IF(AND('BR3'!$K$2="ACTIVE",'BR3'!H156&gt;0),"Yes",IF(AND('BR2'!$K$2="ACTIVE",'BR2'!H156&gt;0),"Yes",IF(AND('BR1'!$K$2="ACTIVE",'BR1'!H156&gt;0),"Yes",IF(AND('ORIGINAL BUDGET'!$K$2="ACTIVE",'ORIGINAL BUDGET'!H156&gt;0),"Yes",""))))</f>
        <v/>
      </c>
      <c r="W156" s="496" t="str">
        <f t="shared" ref="W156" si="64">IF(AND(G156&gt;0,V156=""),1,"")</f>
        <v/>
      </c>
      <c r="X156" s="496" t="str">
        <f>IF(AND('BR3'!$K$2="ACTIVE",'BR3'!J156&gt;0),"Yes",IF(AND('BR2'!$K$2="ACTIVE",'BR2'!J156&gt;0),"Yes",IF(AND('BR1'!$K$2="ACTIVE",'BR1'!J156&gt;0),"Yes",IF(AND('ORIGINAL BUDGET'!$K$2="ACTIVE",'ORIGINAL BUDGET'!J156&gt;0),"Yes",""))))</f>
        <v/>
      </c>
      <c r="Y156" s="496"/>
      <c r="Z156" s="496" t="str">
        <f>IF(AND('BR3'!$K$2="ACTIVE",'BR3'!L156&gt;0),"Yes",IF(AND('BR2'!$K$2="ACTIVE",'BR2'!L156&gt;0),"Yes",IF(AND('BR1'!$K$2="ACTIVE",'BR1'!L156&gt;0),"Yes",IF(AND('ORIGINAL BUDGET'!$K$2="ACTIVE",'ORIGINAL BUDGET'!L156&gt;0),"Yes",""))))</f>
        <v/>
      </c>
      <c r="AA156" s="496"/>
      <c r="AB156" s="496" t="str">
        <f>IF(AND('BR3'!$K$2="ACTIVE",'BR3'!N156&gt;0),"Yes",IF(AND('BR2'!$K$2="ACTIVE",'BR2'!N156&gt;0),"Yes",IF(AND('BR1'!$K$2="ACTIVE",'BR1'!N156&gt;0),"Yes",IF(AND('ORIGINAL BUDGET'!$K$2="ACTIVE",'ORIGINAL BUDGET'!N156&gt;0),"Yes",""))))</f>
        <v/>
      </c>
      <c r="AC156" s="496"/>
      <c r="AD156" s="496" t="str">
        <f>IF(AND('BR3'!$K$2="ACTIVE",'BR3'!P156&gt;0),"Yes",IF(AND('BR2'!$K$2="ACTIVE",'BR2'!P156&gt;0),"Yes",IF(AND('BR1'!$K$2="ACTIVE",'BR1'!P156&gt;0),"Yes",IF(AND('ORIGINAL BUDGET'!$K$2="ACTIVE",'ORIGINAL BUDGET'!P156&gt;0),"Yes",""))))</f>
        <v/>
      </c>
      <c r="AE156" s="496"/>
      <c r="AF156" s="496" t="str">
        <f>IF(AND('BR3'!$K$2="ACTIVE",'BR3'!R156&gt;0),"Yes",IF(AND('BR2'!$K$2="ACTIVE",'BR2'!R156&gt;0),"Yes",IF(AND('BR1'!$K$2="ACTIVE",'BR1'!R156&gt;0),"Yes",IF(AND('ORIGINAL BUDGET'!$K$2="ACTIVE",'ORIGINAL BUDGET'!R156&gt;0),"Yes",""))))</f>
        <v/>
      </c>
      <c r="AG156" s="496"/>
      <c r="AH156" s="497" t="str">
        <f>IF(AND('BR3'!$K$2="ACTIVE",'BR3'!T156&gt;0),"Yes",IF(AND('BR2'!$K$2="ACTIVE",'BR2'!T156&gt;0),"Yes",IF(AND('BR1'!$K$2="ACTIVE",'BR1'!T156&gt;0),"Yes",IF(AND('ORIGINAL BUDGET'!$K$2="ACTIVE",'ORIGINAL BUDGET'!T156&gt;0),"Yes",""))))</f>
        <v/>
      </c>
      <c r="AI156" s="501"/>
      <c r="AL156" s="221"/>
      <c r="AM156" s="221"/>
      <c r="AN156" s="221"/>
      <c r="AO156" s="221"/>
      <c r="AP156" s="221"/>
      <c r="AQ156" s="221"/>
      <c r="AR156" s="57"/>
      <c r="AY156" s="1104"/>
    </row>
    <row r="157" spans="1:51" ht="15.75" thickTop="1">
      <c r="H157" s="211"/>
      <c r="I157" s="54"/>
      <c r="J157" s="211"/>
      <c r="K157" s="54"/>
      <c r="L157" s="211"/>
      <c r="M157" s="54"/>
      <c r="N157" s="211"/>
      <c r="O157" s="54"/>
      <c r="P157" s="211"/>
      <c r="Q157" s="54"/>
      <c r="R157" s="211"/>
      <c r="S157" s="54"/>
      <c r="T157" s="211"/>
      <c r="V157" s="488"/>
      <c r="W157" s="506">
        <f>SUM(W156)</f>
        <v>0</v>
      </c>
      <c r="X157" s="506">
        <f t="shared" ref="X157:AI157" si="65">SUM(X156)</f>
        <v>0</v>
      </c>
      <c r="Y157" s="506">
        <f t="shared" si="65"/>
        <v>0</v>
      </c>
      <c r="Z157" s="506">
        <f t="shared" si="65"/>
        <v>0</v>
      </c>
      <c r="AA157" s="506">
        <f t="shared" si="65"/>
        <v>0</v>
      </c>
      <c r="AB157" s="506">
        <f t="shared" si="65"/>
        <v>0</v>
      </c>
      <c r="AC157" s="506">
        <f t="shared" si="65"/>
        <v>0</v>
      </c>
      <c r="AD157" s="506">
        <f t="shared" si="65"/>
        <v>0</v>
      </c>
      <c r="AE157" s="506">
        <f t="shared" si="65"/>
        <v>0</v>
      </c>
      <c r="AF157" s="506">
        <f t="shared" si="65"/>
        <v>0</v>
      </c>
      <c r="AG157" s="506">
        <f t="shared" si="65"/>
        <v>0</v>
      </c>
      <c r="AH157" s="506">
        <f t="shared" si="65"/>
        <v>0</v>
      </c>
      <c r="AI157" s="506">
        <f t="shared" si="65"/>
        <v>0</v>
      </c>
      <c r="AY157" s="1104"/>
    </row>
    <row r="158" spans="1:51">
      <c r="B158" s="1060"/>
      <c r="AY158" s="1104"/>
    </row>
    <row r="159" spans="1:51">
      <c r="B159" s="1058"/>
      <c r="AY159" s="1104"/>
    </row>
    <row r="160" spans="1:51">
      <c r="B160" s="1059"/>
      <c r="AY160" s="1104"/>
    </row>
    <row r="161" spans="2:51">
      <c r="B161" s="1059"/>
      <c r="AY161" s="1104"/>
    </row>
    <row r="162" spans="2:51">
      <c r="AY162" s="1104"/>
    </row>
    <row r="163" spans="2:51">
      <c r="AY163" s="1104"/>
    </row>
    <row r="164" spans="2:51">
      <c r="J164" s="160" t="s">
        <v>162</v>
      </c>
      <c r="AY164" s="1104"/>
    </row>
    <row r="165" spans="2:51">
      <c r="AY165" s="1104"/>
    </row>
    <row r="166" spans="2:51">
      <c r="AY166" s="1104"/>
    </row>
    <row r="167" spans="2:51">
      <c r="AY167" s="1104"/>
    </row>
    <row r="168" spans="2:51">
      <c r="AY168" s="1104"/>
    </row>
    <row r="169" spans="2:51">
      <c r="AY169" s="1104"/>
    </row>
    <row r="170" spans="2:51">
      <c r="AY170" s="1104"/>
    </row>
    <row r="171" spans="2:51">
      <c r="AY171" s="1104"/>
    </row>
    <row r="172" spans="2:51">
      <c r="AY172" s="1104"/>
    </row>
    <row r="173" spans="2:51">
      <c r="AY173" s="1104"/>
    </row>
    <row r="174" spans="2:51">
      <c r="AY174" s="1104"/>
    </row>
    <row r="175" spans="2:51">
      <c r="AY175" s="1104"/>
    </row>
    <row r="176" spans="2:51">
      <c r="AY176" s="1104"/>
    </row>
    <row r="177" spans="51:51">
      <c r="AY177" s="1104"/>
    </row>
    <row r="178" spans="51:51">
      <c r="AY178" s="1104"/>
    </row>
    <row r="179" spans="51:51">
      <c r="AY179" s="1104"/>
    </row>
    <row r="180" spans="51:51">
      <c r="AY180" s="1104"/>
    </row>
    <row r="181" spans="51:51">
      <c r="AY181" s="1104"/>
    </row>
    <row r="182" spans="51:51">
      <c r="AY182" s="1104"/>
    </row>
    <row r="183" spans="51:51">
      <c r="AY183" s="1104"/>
    </row>
    <row r="184" spans="51:51">
      <c r="AY184" s="1104"/>
    </row>
    <row r="185" spans="51:51">
      <c r="AY185" s="1104"/>
    </row>
    <row r="186" spans="51:51">
      <c r="AY186" s="1104"/>
    </row>
    <row r="187" spans="51:51">
      <c r="AY187" s="1104"/>
    </row>
    <row r="188" spans="51:51">
      <c r="AY188" s="1104"/>
    </row>
    <row r="189" spans="51:51">
      <c r="AY189" s="1104"/>
    </row>
    <row r="190" spans="51:51">
      <c r="AY190" s="1104"/>
    </row>
    <row r="191" spans="51:51">
      <c r="AY191" s="1104"/>
    </row>
    <row r="192" spans="51:51">
      <c r="AY192" s="1104"/>
    </row>
    <row r="193" spans="51:51">
      <c r="AY193" s="1104"/>
    </row>
    <row r="194" spans="51:51">
      <c r="AY194" s="1104"/>
    </row>
    <row r="195" spans="51:51">
      <c r="AY195" s="1104"/>
    </row>
    <row r="196" spans="51:51">
      <c r="AY196" s="1104"/>
    </row>
    <row r="197" spans="51:51">
      <c r="AY197" s="1104"/>
    </row>
    <row r="198" spans="51:51">
      <c r="AY198" s="1104"/>
    </row>
    <row r="199" spans="51:51">
      <c r="AY199" s="1104"/>
    </row>
    <row r="200" spans="51:51">
      <c r="AY200" s="1104"/>
    </row>
    <row r="201" spans="51:51">
      <c r="AY201" s="1104"/>
    </row>
    <row r="202" spans="51:51">
      <c r="AY202" s="1104"/>
    </row>
    <row r="203" spans="51:51">
      <c r="AY203" s="1104"/>
    </row>
    <row r="204" spans="51:51">
      <c r="AY204" s="1104"/>
    </row>
    <row r="205" spans="51:51">
      <c r="AY205" s="1104"/>
    </row>
    <row r="206" spans="51:51">
      <c r="AY206" s="1104"/>
    </row>
    <row r="207" spans="51:51">
      <c r="AY207" s="1104"/>
    </row>
    <row r="208" spans="51:51">
      <c r="AY208" s="1104"/>
    </row>
    <row r="209" spans="51:51">
      <c r="AY209" s="1104"/>
    </row>
    <row r="210" spans="51:51">
      <c r="AY210" s="1104"/>
    </row>
    <row r="211" spans="51:51">
      <c r="AY211" s="1104"/>
    </row>
    <row r="212" spans="51:51">
      <c r="AY212" s="1104"/>
    </row>
    <row r="213" spans="51:51">
      <c r="AY213" s="1104"/>
    </row>
    <row r="214" spans="51:51">
      <c r="AY214" s="1104"/>
    </row>
    <row r="215" spans="51:51">
      <c r="AY215" s="1104"/>
    </row>
    <row r="216" spans="51:51">
      <c r="AY216" s="1104"/>
    </row>
    <row r="217" spans="51:51">
      <c r="AY217" s="1104"/>
    </row>
    <row r="218" spans="51:51">
      <c r="AY218" s="1104"/>
    </row>
    <row r="219" spans="51:51">
      <c r="AY219" s="1104"/>
    </row>
    <row r="220" spans="51:51">
      <c r="AY220" s="1104"/>
    </row>
    <row r="221" spans="51:51">
      <c r="AY221" s="1104"/>
    </row>
    <row r="222" spans="51:51">
      <c r="AY222" s="1104"/>
    </row>
    <row r="223" spans="51:51">
      <c r="AY223" s="1104"/>
    </row>
    <row r="224" spans="51:51">
      <c r="AY224" s="1104"/>
    </row>
    <row r="225" spans="51:51">
      <c r="AY225" s="1104"/>
    </row>
    <row r="226" spans="51:51">
      <c r="AY226" s="1104"/>
    </row>
    <row r="227" spans="51:51">
      <c r="AY227" s="1104"/>
    </row>
    <row r="228" spans="51:51">
      <c r="AY228" s="1104"/>
    </row>
    <row r="229" spans="51:51">
      <c r="AY229" s="1104"/>
    </row>
    <row r="230" spans="51:51">
      <c r="AY230" s="1104"/>
    </row>
    <row r="231" spans="51:51">
      <c r="AY231" s="1104"/>
    </row>
    <row r="232" spans="51:51">
      <c r="AY232" s="1104"/>
    </row>
    <row r="233" spans="51:51">
      <c r="AY233" s="1104"/>
    </row>
    <row r="234" spans="51:51">
      <c r="AY234" s="1104"/>
    </row>
    <row r="235" spans="51:51">
      <c r="AY235" s="1104"/>
    </row>
    <row r="236" spans="51:51">
      <c r="AY236" s="1104"/>
    </row>
    <row r="237" spans="51:51">
      <c r="AY237" s="1104"/>
    </row>
    <row r="238" spans="51:51">
      <c r="AY238" s="1104"/>
    </row>
    <row r="239" spans="51:51">
      <c r="AY239" s="1104"/>
    </row>
    <row r="240" spans="51:51">
      <c r="AY240" s="1104"/>
    </row>
    <row r="241" spans="51:51">
      <c r="AY241" s="1104"/>
    </row>
    <row r="242" spans="51:51">
      <c r="AY242" s="1104"/>
    </row>
    <row r="243" spans="51:51">
      <c r="AY243" s="1104"/>
    </row>
    <row r="244" spans="51:51">
      <c r="AY244" s="1104"/>
    </row>
    <row r="245" spans="51:51">
      <c r="AY245" s="1104"/>
    </row>
    <row r="246" spans="51:51">
      <c r="AY246" s="1104"/>
    </row>
    <row r="247" spans="51:51">
      <c r="AY247" s="1104"/>
    </row>
    <row r="248" spans="51:51">
      <c r="AY248" s="1104"/>
    </row>
    <row r="249" spans="51:51">
      <c r="AY249" s="1104"/>
    </row>
    <row r="250" spans="51:51">
      <c r="AY250" s="1104"/>
    </row>
    <row r="251" spans="51:51">
      <c r="AY251" s="1104"/>
    </row>
    <row r="252" spans="51:51">
      <c r="AY252" s="1104"/>
    </row>
    <row r="253" spans="51:51">
      <c r="AY253" s="1104"/>
    </row>
    <row r="254" spans="51:51">
      <c r="AY254" s="1104"/>
    </row>
    <row r="255" spans="51:51">
      <c r="AY255" s="1104"/>
    </row>
    <row r="256" spans="51:51">
      <c r="AY256" s="1104"/>
    </row>
    <row r="257" spans="51:51">
      <c r="AY257" s="1104"/>
    </row>
    <row r="258" spans="51:51">
      <c r="AY258" s="1104"/>
    </row>
    <row r="259" spans="51:51">
      <c r="AY259" s="1104"/>
    </row>
    <row r="260" spans="51:51">
      <c r="AY260" s="1104"/>
    </row>
    <row r="261" spans="51:51">
      <c r="AY261" s="1104"/>
    </row>
    <row r="262" spans="51:51">
      <c r="AY262" s="1104"/>
    </row>
    <row r="263" spans="51:51">
      <c r="AY263" s="1104"/>
    </row>
    <row r="264" spans="51:51">
      <c r="AY264" s="1104"/>
    </row>
    <row r="265" spans="51:51">
      <c r="AY265" s="1104"/>
    </row>
    <row r="266" spans="51:51">
      <c r="AY266" s="1104"/>
    </row>
    <row r="267" spans="51:51">
      <c r="AY267" s="1104"/>
    </row>
    <row r="268" spans="51:51">
      <c r="AY268" s="1104"/>
    </row>
    <row r="269" spans="51:51">
      <c r="AY269" s="1104"/>
    </row>
    <row r="270" spans="51:51">
      <c r="AY270" s="1104"/>
    </row>
    <row r="271" spans="51:51">
      <c r="AY271" s="1104"/>
    </row>
    <row r="272" spans="51:51">
      <c r="AY272" s="1104"/>
    </row>
    <row r="273" spans="51:51">
      <c r="AY273" s="1104"/>
    </row>
    <row r="274" spans="51:51">
      <c r="AY274" s="1104"/>
    </row>
    <row r="275" spans="51:51">
      <c r="AY275" s="1104"/>
    </row>
    <row r="276" spans="51:51">
      <c r="AY276" s="1104"/>
    </row>
    <row r="277" spans="51:51">
      <c r="AY277" s="1104"/>
    </row>
    <row r="278" spans="51:51">
      <c r="AY278" s="1104"/>
    </row>
    <row r="279" spans="51:51">
      <c r="AY279" s="1104"/>
    </row>
    <row r="280" spans="51:51">
      <c r="AY280" s="1104"/>
    </row>
    <row r="281" spans="51:51">
      <c r="AY281" s="1104"/>
    </row>
    <row r="282" spans="51:51">
      <c r="AY282" s="1104"/>
    </row>
    <row r="283" spans="51:51">
      <c r="AY283" s="1104"/>
    </row>
    <row r="284" spans="51:51">
      <c r="AY284" s="1104"/>
    </row>
    <row r="285" spans="51:51">
      <c r="AY285" s="1104"/>
    </row>
    <row r="286" spans="51:51">
      <c r="AY286" s="1104"/>
    </row>
    <row r="287" spans="51:51">
      <c r="AY287" s="1104"/>
    </row>
    <row r="288" spans="51:51">
      <c r="AY288" s="1104"/>
    </row>
    <row r="289" spans="51:51">
      <c r="AY289" s="1104"/>
    </row>
    <row r="290" spans="51:51">
      <c r="AY290" s="1104"/>
    </row>
    <row r="291" spans="51:51">
      <c r="AY291" s="1104"/>
    </row>
    <row r="292" spans="51:51">
      <c r="AY292" s="1104"/>
    </row>
    <row r="293" spans="51:51">
      <c r="AY293" s="1104"/>
    </row>
    <row r="294" spans="51:51">
      <c r="AY294" s="1104"/>
    </row>
    <row r="295" spans="51:51">
      <c r="AY295" s="1104"/>
    </row>
    <row r="296" spans="51:51">
      <c r="AY296" s="1104"/>
    </row>
    <row r="297" spans="51:51">
      <c r="AY297" s="1104"/>
    </row>
    <row r="298" spans="51:51">
      <c r="AY298" s="1104"/>
    </row>
    <row r="299" spans="51:51">
      <c r="AY299" s="1104"/>
    </row>
    <row r="300" spans="51:51">
      <c r="AY300" s="1104"/>
    </row>
    <row r="301" spans="51:51">
      <c r="AY301" s="1104"/>
    </row>
    <row r="302" spans="51:51">
      <c r="AY302" s="1104"/>
    </row>
    <row r="303" spans="51:51">
      <c r="AY303" s="1104"/>
    </row>
    <row r="304" spans="51:51">
      <c r="AY304" s="1104"/>
    </row>
    <row r="305" spans="51:51">
      <c r="AY305" s="1104"/>
    </row>
    <row r="306" spans="51:51">
      <c r="AY306" s="1104"/>
    </row>
    <row r="307" spans="51:51">
      <c r="AY307" s="1104"/>
    </row>
    <row r="308" spans="51:51">
      <c r="AY308" s="1104"/>
    </row>
    <row r="309" spans="51:51">
      <c r="AY309" s="1104"/>
    </row>
    <row r="310" spans="51:51">
      <c r="AY310" s="1104"/>
    </row>
    <row r="311" spans="51:51">
      <c r="AY311" s="1104"/>
    </row>
    <row r="312" spans="51:51">
      <c r="AY312" s="1104"/>
    </row>
    <row r="313" spans="51:51">
      <c r="AY313" s="1104"/>
    </row>
    <row r="314" spans="51:51">
      <c r="AY314" s="1104"/>
    </row>
    <row r="315" spans="51:51">
      <c r="AY315" s="1104"/>
    </row>
    <row r="316" spans="51:51">
      <c r="AY316" s="1104"/>
    </row>
    <row r="317" spans="51:51">
      <c r="AY317" s="1104"/>
    </row>
    <row r="318" spans="51:51">
      <c r="AY318" s="1104"/>
    </row>
    <row r="319" spans="51:51">
      <c r="AY319" s="1104"/>
    </row>
    <row r="320" spans="51:51">
      <c r="AY320" s="1104"/>
    </row>
    <row r="321" spans="51:51">
      <c r="AY321" s="1104"/>
    </row>
    <row r="322" spans="51:51">
      <c r="AY322" s="1104"/>
    </row>
    <row r="323" spans="51:51">
      <c r="AY323" s="1104"/>
    </row>
    <row r="324" spans="51:51">
      <c r="AY324" s="1104"/>
    </row>
    <row r="325" spans="51:51">
      <c r="AY325" s="1104"/>
    </row>
    <row r="326" spans="51:51">
      <c r="AY326" s="1104"/>
    </row>
    <row r="327" spans="51:51">
      <c r="AY327" s="1104"/>
    </row>
    <row r="328" spans="51:51">
      <c r="AY328" s="1104"/>
    </row>
    <row r="329" spans="51:51">
      <c r="AY329" s="1104"/>
    </row>
    <row r="330" spans="51:51">
      <c r="AY330" s="1104"/>
    </row>
    <row r="331" spans="51:51">
      <c r="AY331" s="1104"/>
    </row>
    <row r="332" spans="51:51">
      <c r="AY332" s="1104"/>
    </row>
    <row r="333" spans="51:51">
      <c r="AY333" s="1104"/>
    </row>
    <row r="334" spans="51:51">
      <c r="AY334" s="1104"/>
    </row>
    <row r="335" spans="51:51">
      <c r="AY335" s="1104"/>
    </row>
    <row r="336" spans="51:51">
      <c r="AY336" s="1104"/>
    </row>
    <row r="337" spans="51:51">
      <c r="AY337" s="1104"/>
    </row>
    <row r="338" spans="51:51">
      <c r="AY338" s="1104"/>
    </row>
    <row r="339" spans="51:51">
      <c r="AY339" s="1104"/>
    </row>
    <row r="340" spans="51:51">
      <c r="AY340" s="1104"/>
    </row>
    <row r="341" spans="51:51">
      <c r="AY341" s="1104"/>
    </row>
    <row r="342" spans="51:51">
      <c r="AY342" s="1104"/>
    </row>
    <row r="343" spans="51:51">
      <c r="AY343" s="1104"/>
    </row>
    <row r="344" spans="51:51">
      <c r="AY344" s="1104"/>
    </row>
    <row r="345" spans="51:51">
      <c r="AY345" s="1104"/>
    </row>
    <row r="346" spans="51:51">
      <c r="AY346" s="1104"/>
    </row>
    <row r="347" spans="51:51">
      <c r="AY347" s="1104"/>
    </row>
    <row r="348" spans="51:51">
      <c r="AY348" s="1104"/>
    </row>
    <row r="349" spans="51:51">
      <c r="AY349" s="1104"/>
    </row>
    <row r="350" spans="51:51">
      <c r="AY350" s="1104"/>
    </row>
    <row r="351" spans="51:51">
      <c r="AY351" s="1104"/>
    </row>
    <row r="352" spans="51:51">
      <c r="AY352" s="1104"/>
    </row>
    <row r="353" spans="51:51">
      <c r="AY353" s="1104"/>
    </row>
    <row r="354" spans="51:51">
      <c r="AY354" s="1104"/>
    </row>
    <row r="355" spans="51:51">
      <c r="AY355" s="1104"/>
    </row>
    <row r="356" spans="51:51">
      <c r="AY356" s="1104"/>
    </row>
    <row r="357" spans="51:51">
      <c r="AY357" s="1104"/>
    </row>
    <row r="358" spans="51:51">
      <c r="AY358" s="1104"/>
    </row>
    <row r="359" spans="51:51">
      <c r="AY359" s="1104"/>
    </row>
    <row r="360" spans="51:51">
      <c r="AY360" s="1104"/>
    </row>
    <row r="361" spans="51:51">
      <c r="AY361" s="1104"/>
    </row>
    <row r="362" spans="51:51">
      <c r="AY362" s="1104"/>
    </row>
    <row r="363" spans="51:51">
      <c r="AY363" s="1104"/>
    </row>
    <row r="364" spans="51:51">
      <c r="AY364" s="1104"/>
    </row>
    <row r="365" spans="51:51">
      <c r="AY365" s="1104"/>
    </row>
    <row r="366" spans="51:51">
      <c r="AY366" s="1104"/>
    </row>
    <row r="367" spans="51:51">
      <c r="AY367" s="1104"/>
    </row>
    <row r="368" spans="51:51">
      <c r="AY368" s="1104"/>
    </row>
    <row r="369" spans="51:51">
      <c r="AY369" s="1104"/>
    </row>
    <row r="370" spans="51:51">
      <c r="AY370" s="1104"/>
    </row>
    <row r="371" spans="51:51">
      <c r="AY371" s="1104"/>
    </row>
    <row r="372" spans="51:51">
      <c r="AY372" s="1104"/>
    </row>
    <row r="373" spans="51:51">
      <c r="AY373" s="1104"/>
    </row>
    <row r="374" spans="51:51">
      <c r="AY374" s="1104"/>
    </row>
    <row r="375" spans="51:51">
      <c r="AY375" s="1104"/>
    </row>
    <row r="376" spans="51:51">
      <c r="AY376" s="1104"/>
    </row>
    <row r="377" spans="51:51">
      <c r="AY377" s="1104"/>
    </row>
    <row r="378" spans="51:51">
      <c r="AY378" s="1104"/>
    </row>
    <row r="379" spans="51:51">
      <c r="AY379" s="1104"/>
    </row>
    <row r="380" spans="51:51">
      <c r="AY380" s="1104"/>
    </row>
    <row r="381" spans="51:51">
      <c r="AY381" s="1104"/>
    </row>
    <row r="382" spans="51:51">
      <c r="AY382" s="1104"/>
    </row>
    <row r="383" spans="51:51">
      <c r="AY383" s="1104"/>
    </row>
    <row r="384" spans="51:51">
      <c r="AY384" s="1104"/>
    </row>
    <row r="385" spans="51:51">
      <c r="AY385" s="1104"/>
    </row>
    <row r="386" spans="51:51">
      <c r="AY386" s="1104"/>
    </row>
    <row r="387" spans="51:51">
      <c r="AY387" s="1104"/>
    </row>
    <row r="388" spans="51:51">
      <c r="AY388" s="1104"/>
    </row>
    <row r="389" spans="51:51">
      <c r="AY389" s="1104"/>
    </row>
    <row r="390" spans="51:51">
      <c r="AY390" s="1104"/>
    </row>
    <row r="391" spans="51:51">
      <c r="AY391" s="1104"/>
    </row>
    <row r="392" spans="51:51">
      <c r="AY392" s="1104"/>
    </row>
    <row r="393" spans="51:51">
      <c r="AY393" s="1104"/>
    </row>
    <row r="394" spans="51:51">
      <c r="AY394" s="1104"/>
    </row>
    <row r="395" spans="51:51">
      <c r="AY395" s="1104"/>
    </row>
    <row r="396" spans="51:51">
      <c r="AY396" s="1104"/>
    </row>
    <row r="397" spans="51:51">
      <c r="AY397" s="1104"/>
    </row>
    <row r="398" spans="51:51">
      <c r="AY398" s="1104"/>
    </row>
    <row r="399" spans="51:51">
      <c r="AY399" s="1104"/>
    </row>
    <row r="400" spans="51:51">
      <c r="AY400" s="1104"/>
    </row>
    <row r="401" spans="51:51">
      <c r="AY401" s="1104"/>
    </row>
    <row r="402" spans="51:51">
      <c r="AY402" s="1104"/>
    </row>
    <row r="403" spans="51:51">
      <c r="AY403" s="1104"/>
    </row>
    <row r="404" spans="51:51">
      <c r="AY404" s="1104"/>
    </row>
    <row r="405" spans="51:51">
      <c r="AY405" s="1104"/>
    </row>
    <row r="406" spans="51:51">
      <c r="AY406" s="1104"/>
    </row>
    <row r="407" spans="51:51">
      <c r="AY407" s="1104"/>
    </row>
    <row r="408" spans="51:51">
      <c r="AY408" s="1104"/>
    </row>
    <row r="409" spans="51:51">
      <c r="AY409" s="1104"/>
    </row>
    <row r="410" spans="51:51">
      <c r="AY410" s="1104"/>
    </row>
    <row r="411" spans="51:51">
      <c r="AY411" s="1104"/>
    </row>
    <row r="412" spans="51:51">
      <c r="AY412" s="1104"/>
    </row>
    <row r="413" spans="51:51">
      <c r="AY413" s="1104"/>
    </row>
    <row r="414" spans="51:51">
      <c r="AY414" s="1104"/>
    </row>
    <row r="415" spans="51:51">
      <c r="AY415" s="1104"/>
    </row>
    <row r="416" spans="51:51">
      <c r="AY416" s="1104"/>
    </row>
    <row r="417" spans="51:51">
      <c r="AY417" s="1104"/>
    </row>
    <row r="418" spans="51:51">
      <c r="AY418" s="1104"/>
    </row>
    <row r="419" spans="51:51">
      <c r="AY419" s="1104"/>
    </row>
    <row r="420" spans="51:51">
      <c r="AY420" s="1104"/>
    </row>
    <row r="421" spans="51:51">
      <c r="AY421" s="1104"/>
    </row>
    <row r="422" spans="51:51">
      <c r="AY422" s="1104"/>
    </row>
    <row r="423" spans="51:51">
      <c r="AY423" s="1104"/>
    </row>
    <row r="424" spans="51:51">
      <c r="AY424" s="1104"/>
    </row>
    <row r="425" spans="51:51">
      <c r="AY425" s="1104"/>
    </row>
    <row r="426" spans="51:51">
      <c r="AY426" s="1104"/>
    </row>
    <row r="427" spans="51:51">
      <c r="AY427" s="1104"/>
    </row>
    <row r="428" spans="51:51">
      <c r="AY428" s="1104"/>
    </row>
    <row r="429" spans="51:51">
      <c r="AY429" s="1104"/>
    </row>
    <row r="430" spans="51:51">
      <c r="AY430" s="1104"/>
    </row>
    <row r="431" spans="51:51">
      <c r="AY431" s="1104"/>
    </row>
    <row r="432" spans="51:51">
      <c r="AY432" s="1104"/>
    </row>
    <row r="433" spans="51:51">
      <c r="AY433" s="1104"/>
    </row>
    <row r="434" spans="51:51">
      <c r="AY434" s="1104"/>
    </row>
    <row r="435" spans="51:51">
      <c r="AY435" s="1104"/>
    </row>
    <row r="436" spans="51:51">
      <c r="AY436" s="1104"/>
    </row>
    <row r="437" spans="51:51">
      <c r="AY437" s="1104"/>
    </row>
    <row r="438" spans="51:51">
      <c r="AY438" s="1104"/>
    </row>
    <row r="439" spans="51:51">
      <c r="AY439" s="1104"/>
    </row>
    <row r="440" spans="51:51">
      <c r="AY440" s="1104"/>
    </row>
    <row r="441" spans="51:51">
      <c r="AY441" s="1104"/>
    </row>
    <row r="442" spans="51:51">
      <c r="AY442" s="1104"/>
    </row>
    <row r="443" spans="51:51">
      <c r="AY443" s="1104"/>
    </row>
    <row r="444" spans="51:51">
      <c r="AY444" s="1104"/>
    </row>
    <row r="445" spans="51:51">
      <c r="AY445" s="1104"/>
    </row>
    <row r="446" spans="51:51">
      <c r="AY446" s="1104"/>
    </row>
    <row r="447" spans="51:51">
      <c r="AY447" s="1104"/>
    </row>
    <row r="448" spans="51:51">
      <c r="AY448" s="1104"/>
    </row>
    <row r="449" spans="51:51">
      <c r="AY449" s="1104"/>
    </row>
    <row r="450" spans="51:51">
      <c r="AY450" s="1104"/>
    </row>
    <row r="451" spans="51:51">
      <c r="AY451" s="1104"/>
    </row>
    <row r="452" spans="51:51">
      <c r="AY452" s="1104"/>
    </row>
    <row r="453" spans="51:51">
      <c r="AY453" s="1104"/>
    </row>
    <row r="454" spans="51:51">
      <c r="AY454" s="1104"/>
    </row>
    <row r="455" spans="51:51">
      <c r="AY455" s="1104"/>
    </row>
    <row r="456" spans="51:51">
      <c r="AY456" s="1104"/>
    </row>
    <row r="457" spans="51:51">
      <c r="AY457" s="1104"/>
    </row>
    <row r="458" spans="51:51">
      <c r="AY458" s="1104"/>
    </row>
    <row r="459" spans="51:51">
      <c r="AY459" s="1104"/>
    </row>
    <row r="460" spans="51:51">
      <c r="AY460" s="1104"/>
    </row>
    <row r="461" spans="51:51">
      <c r="AY461" s="1104"/>
    </row>
    <row r="462" spans="51:51">
      <c r="AY462" s="1104"/>
    </row>
    <row r="463" spans="51:51">
      <c r="AY463" s="1104"/>
    </row>
    <row r="464" spans="51:51">
      <c r="AY464" s="1104"/>
    </row>
    <row r="465" spans="51:51">
      <c r="AY465" s="1104"/>
    </row>
    <row r="466" spans="51:51">
      <c r="AY466" s="1104"/>
    </row>
    <row r="467" spans="51:51">
      <c r="AY467" s="1104"/>
    </row>
    <row r="468" spans="51:51">
      <c r="AY468" s="1104"/>
    </row>
    <row r="469" spans="51:51">
      <c r="AY469" s="1104"/>
    </row>
    <row r="470" spans="51:51">
      <c r="AY470" s="1104"/>
    </row>
    <row r="471" spans="51:51">
      <c r="AY471" s="1104"/>
    </row>
    <row r="472" spans="51:51">
      <c r="AY472" s="1104"/>
    </row>
    <row r="473" spans="51:51">
      <c r="AY473" s="1104"/>
    </row>
    <row r="474" spans="51:51">
      <c r="AY474" s="1104"/>
    </row>
    <row r="475" spans="51:51">
      <c r="AY475" s="1104"/>
    </row>
    <row r="476" spans="51:51">
      <c r="AY476" s="1104"/>
    </row>
    <row r="477" spans="51:51">
      <c r="AY477" s="1104"/>
    </row>
    <row r="478" spans="51:51">
      <c r="AY478" s="1104"/>
    </row>
    <row r="479" spans="51:51">
      <c r="AY479" s="1104"/>
    </row>
    <row r="480" spans="51:51">
      <c r="AY480" s="1104"/>
    </row>
    <row r="481" spans="51:51">
      <c r="AY481" s="1104"/>
    </row>
    <row r="482" spans="51:51">
      <c r="AY482" s="1104"/>
    </row>
    <row r="483" spans="51:51">
      <c r="AY483" s="1104"/>
    </row>
    <row r="484" spans="51:51">
      <c r="AY484" s="1104"/>
    </row>
    <row r="485" spans="51:51">
      <c r="AY485" s="1104"/>
    </row>
    <row r="486" spans="51:51">
      <c r="AY486" s="1104"/>
    </row>
    <row r="487" spans="51:51">
      <c r="AY487" s="1104"/>
    </row>
    <row r="488" spans="51:51">
      <c r="AY488" s="1104"/>
    </row>
    <row r="489" spans="51:51">
      <c r="AY489" s="1104"/>
    </row>
    <row r="490" spans="51:51">
      <c r="AY490" s="1104"/>
    </row>
    <row r="491" spans="51:51">
      <c r="AY491" s="1104"/>
    </row>
    <row r="492" spans="51:51">
      <c r="AY492" s="1104"/>
    </row>
    <row r="493" spans="51:51">
      <c r="AY493" s="1104"/>
    </row>
    <row r="494" spans="51:51">
      <c r="AY494" s="1104"/>
    </row>
    <row r="495" spans="51:51">
      <c r="AY495" s="1104"/>
    </row>
    <row r="496" spans="51:51">
      <c r="AY496" s="1104"/>
    </row>
    <row r="497" spans="51:51">
      <c r="AY497" s="1104"/>
    </row>
    <row r="498" spans="51:51">
      <c r="AY498" s="1104"/>
    </row>
    <row r="499" spans="51:51">
      <c r="AY499" s="1104"/>
    </row>
    <row r="500" spans="51:51">
      <c r="AY500" s="1104"/>
    </row>
    <row r="501" spans="51:51">
      <c r="AY501" s="1104"/>
    </row>
    <row r="502" spans="51:51">
      <c r="AY502" s="1104"/>
    </row>
    <row r="503" spans="51:51">
      <c r="AY503" s="1104"/>
    </row>
    <row r="504" spans="51:51">
      <c r="AY504" s="1104"/>
    </row>
    <row r="505" spans="51:51">
      <c r="AY505" s="1104"/>
    </row>
    <row r="506" spans="51:51">
      <c r="AY506" s="1104"/>
    </row>
    <row r="507" spans="51:51">
      <c r="AY507" s="1104"/>
    </row>
    <row r="508" spans="51:51">
      <c r="AY508" s="1104"/>
    </row>
    <row r="509" spans="51:51">
      <c r="AY509" s="1104"/>
    </row>
    <row r="510" spans="51:51">
      <c r="AY510" s="1104"/>
    </row>
    <row r="511" spans="51:51">
      <c r="AY511" s="1104"/>
    </row>
    <row r="512" spans="51:51">
      <c r="AY512" s="1104"/>
    </row>
    <row r="513" spans="51:51">
      <c r="AY513" s="1104"/>
    </row>
    <row r="514" spans="51:51">
      <c r="AY514" s="1104"/>
    </row>
    <row r="515" spans="51:51">
      <c r="AY515" s="1104"/>
    </row>
    <row r="516" spans="51:51">
      <c r="AY516" s="1104"/>
    </row>
    <row r="517" spans="51:51">
      <c r="AY517" s="1104"/>
    </row>
    <row r="518" spans="51:51">
      <c r="AY518" s="1104"/>
    </row>
    <row r="519" spans="51:51">
      <c r="AY519" s="1104"/>
    </row>
    <row r="520" spans="51:51">
      <c r="AY520" s="1104"/>
    </row>
    <row r="521" spans="51:51">
      <c r="AY521" s="1104"/>
    </row>
    <row r="522" spans="51:51">
      <c r="AY522" s="1104"/>
    </row>
    <row r="523" spans="51:51">
      <c r="AY523" s="1104"/>
    </row>
    <row r="524" spans="51:51">
      <c r="AY524" s="1104"/>
    </row>
    <row r="525" spans="51:51">
      <c r="AY525" s="1104"/>
    </row>
    <row r="526" spans="51:51">
      <c r="AY526" s="1104"/>
    </row>
    <row r="527" spans="51:51">
      <c r="AY527" s="1104"/>
    </row>
    <row r="528" spans="51:51">
      <c r="AY528" s="1104"/>
    </row>
    <row r="529" spans="51:51">
      <c r="AY529" s="1104"/>
    </row>
    <row r="530" spans="51:51">
      <c r="AY530" s="1104"/>
    </row>
    <row r="531" spans="51:51">
      <c r="AY531" s="1104"/>
    </row>
    <row r="532" spans="51:51">
      <c r="AY532" s="1104"/>
    </row>
    <row r="533" spans="51:51">
      <c r="AY533" s="1104"/>
    </row>
    <row r="534" spans="51:51">
      <c r="AY534" s="1104"/>
    </row>
    <row r="535" spans="51:51">
      <c r="AY535" s="1104"/>
    </row>
    <row r="536" spans="51:51">
      <c r="AY536" s="1104"/>
    </row>
    <row r="537" spans="51:51">
      <c r="AY537" s="1104"/>
    </row>
    <row r="538" spans="51:51">
      <c r="AY538" s="1104"/>
    </row>
    <row r="539" spans="51:51">
      <c r="AY539" s="1104"/>
    </row>
    <row r="540" spans="51:51">
      <c r="AY540" s="1104"/>
    </row>
    <row r="541" spans="51:51">
      <c r="AY541" s="1104"/>
    </row>
    <row r="542" spans="51:51">
      <c r="AY542" s="1104"/>
    </row>
    <row r="543" spans="51:51">
      <c r="AY543" s="1104"/>
    </row>
    <row r="544" spans="51:51">
      <c r="AY544" s="1104"/>
    </row>
    <row r="545" spans="51:51">
      <c r="AY545" s="1104"/>
    </row>
    <row r="546" spans="51:51">
      <c r="AY546" s="1104"/>
    </row>
    <row r="547" spans="51:51">
      <c r="AY547" s="1104"/>
    </row>
    <row r="548" spans="51:51">
      <c r="AY548" s="1104"/>
    </row>
    <row r="549" spans="51:51">
      <c r="AY549" s="1104"/>
    </row>
    <row r="550" spans="51:51">
      <c r="AY550" s="1104"/>
    </row>
    <row r="551" spans="51:51">
      <c r="AY551" s="1104"/>
    </row>
    <row r="552" spans="51:51">
      <c r="AY552" s="1104"/>
    </row>
    <row r="553" spans="51:51">
      <c r="AY553" s="1104"/>
    </row>
    <row r="554" spans="51:51">
      <c r="AY554" s="1104"/>
    </row>
    <row r="555" spans="51:51">
      <c r="AY555" s="1104"/>
    </row>
    <row r="556" spans="51:51">
      <c r="AY556" s="1104"/>
    </row>
    <row r="557" spans="51:51">
      <c r="AY557" s="1104"/>
    </row>
    <row r="558" spans="51:51">
      <c r="AY558" s="1104"/>
    </row>
    <row r="559" spans="51:51">
      <c r="AY559" s="1104"/>
    </row>
    <row r="560" spans="51:51">
      <c r="AY560" s="1104"/>
    </row>
    <row r="561" spans="51:51">
      <c r="AY561" s="1104"/>
    </row>
    <row r="562" spans="51:51">
      <c r="AY562" s="1104"/>
    </row>
    <row r="563" spans="51:51">
      <c r="AY563" s="1104"/>
    </row>
    <row r="564" spans="51:51">
      <c r="AY564" s="1104"/>
    </row>
    <row r="565" spans="51:51">
      <c r="AY565" s="1104"/>
    </row>
    <row r="566" spans="51:51">
      <c r="AY566" s="1104"/>
    </row>
    <row r="567" spans="51:51">
      <c r="AY567" s="1104"/>
    </row>
    <row r="568" spans="51:51">
      <c r="AY568" s="1104"/>
    </row>
    <row r="569" spans="51:51">
      <c r="AY569" s="1104"/>
    </row>
    <row r="570" spans="51:51">
      <c r="AY570" s="1104"/>
    </row>
    <row r="571" spans="51:51">
      <c r="AY571" s="1104"/>
    </row>
    <row r="572" spans="51:51">
      <c r="AY572" s="1104"/>
    </row>
    <row r="573" spans="51:51">
      <c r="AY573" s="1104"/>
    </row>
    <row r="574" spans="51:51">
      <c r="AY574" s="1104"/>
    </row>
    <row r="575" spans="51:51">
      <c r="AY575" s="1104"/>
    </row>
    <row r="576" spans="51:51">
      <c r="AY576" s="1104"/>
    </row>
    <row r="577" spans="51:51">
      <c r="AY577" s="1104"/>
    </row>
    <row r="578" spans="51:51">
      <c r="AY578" s="1104"/>
    </row>
    <row r="579" spans="51:51">
      <c r="AY579" s="1104"/>
    </row>
    <row r="580" spans="51:51">
      <c r="AY580" s="1104"/>
    </row>
    <row r="581" spans="51:51">
      <c r="AY581" s="1104"/>
    </row>
    <row r="582" spans="51:51">
      <c r="AY582" s="1104"/>
    </row>
    <row r="583" spans="51:51">
      <c r="AY583" s="1104"/>
    </row>
    <row r="584" spans="51:51">
      <c r="AY584" s="1104"/>
    </row>
    <row r="585" spans="51:51">
      <c r="AY585" s="1104"/>
    </row>
    <row r="586" spans="51:51">
      <c r="AY586" s="1104"/>
    </row>
    <row r="587" spans="51:51">
      <c r="AY587" s="1104"/>
    </row>
    <row r="588" spans="51:51">
      <c r="AY588" s="1104"/>
    </row>
    <row r="589" spans="51:51">
      <c r="AY589" s="1104"/>
    </row>
    <row r="590" spans="51:51">
      <c r="AY590" s="1104"/>
    </row>
    <row r="591" spans="51:51">
      <c r="AY591" s="1104"/>
    </row>
    <row r="592" spans="51:51">
      <c r="AY592" s="1104"/>
    </row>
    <row r="593" spans="51:51">
      <c r="AY593" s="1104"/>
    </row>
    <row r="594" spans="51:51">
      <c r="AY594" s="1104"/>
    </row>
    <row r="595" spans="51:51">
      <c r="AY595" s="1104"/>
    </row>
    <row r="596" spans="51:51">
      <c r="AY596" s="1104"/>
    </row>
    <row r="597" spans="51:51">
      <c r="AY597" s="1104"/>
    </row>
    <row r="598" spans="51:51">
      <c r="AY598" s="1104"/>
    </row>
    <row r="599" spans="51:51">
      <c r="AY599" s="1104"/>
    </row>
    <row r="600" spans="51:51">
      <c r="AY600" s="1104"/>
    </row>
    <row r="601" spans="51:51">
      <c r="AY601" s="1104"/>
    </row>
    <row r="602" spans="51:51">
      <c r="AY602" s="1104"/>
    </row>
    <row r="603" spans="51:51">
      <c r="AY603" s="1104"/>
    </row>
    <row r="604" spans="51:51">
      <c r="AY604" s="1104"/>
    </row>
    <row r="605" spans="51:51">
      <c r="AY605" s="1104"/>
    </row>
    <row r="606" spans="51:51">
      <c r="AY606" s="1104"/>
    </row>
    <row r="607" spans="51:51">
      <c r="AY607" s="1104"/>
    </row>
    <row r="608" spans="51:51">
      <c r="AY608" s="1104"/>
    </row>
    <row r="609" spans="51:51">
      <c r="AY609" s="1104"/>
    </row>
    <row r="610" spans="51:51">
      <c r="AY610" s="1104"/>
    </row>
    <row r="611" spans="51:51">
      <c r="AY611" s="1104"/>
    </row>
    <row r="612" spans="51:51">
      <c r="AY612" s="1104"/>
    </row>
    <row r="613" spans="51:51">
      <c r="AY613" s="1104"/>
    </row>
    <row r="614" spans="51:51">
      <c r="AY614" s="1104"/>
    </row>
    <row r="615" spans="51:51">
      <c r="AY615" s="1104"/>
    </row>
    <row r="616" spans="51:51">
      <c r="AY616" s="1104"/>
    </row>
    <row r="617" spans="51:51">
      <c r="AY617" s="1104"/>
    </row>
    <row r="618" spans="51:51">
      <c r="AY618" s="1104"/>
    </row>
    <row r="619" spans="51:51">
      <c r="AY619" s="1104"/>
    </row>
    <row r="620" spans="51:51">
      <c r="AY620" s="1104"/>
    </row>
    <row r="621" spans="51:51">
      <c r="AY621" s="1104"/>
    </row>
    <row r="622" spans="51:51">
      <c r="AY622" s="1104"/>
    </row>
    <row r="623" spans="51:51">
      <c r="AY623" s="1104"/>
    </row>
    <row r="624" spans="51:51">
      <c r="AY624" s="1104"/>
    </row>
    <row r="625" spans="51:51">
      <c r="AY625" s="1104"/>
    </row>
    <row r="626" spans="51:51">
      <c r="AY626" s="1104"/>
    </row>
    <row r="627" spans="51:51">
      <c r="AY627" s="1104"/>
    </row>
    <row r="628" spans="51:51">
      <c r="AY628" s="1104"/>
    </row>
    <row r="629" spans="51:51">
      <c r="AY629" s="1104"/>
    </row>
    <row r="630" spans="51:51">
      <c r="AY630" s="1104"/>
    </row>
    <row r="631" spans="51:51">
      <c r="AY631" s="1104"/>
    </row>
    <row r="632" spans="51:51">
      <c r="AY632" s="1104"/>
    </row>
    <row r="633" spans="51:51">
      <c r="AY633" s="1104"/>
    </row>
    <row r="634" spans="51:51">
      <c r="AY634" s="1104"/>
    </row>
    <row r="635" spans="51:51">
      <c r="AY635" s="1104"/>
    </row>
    <row r="636" spans="51:51">
      <c r="AY636" s="1104"/>
    </row>
    <row r="637" spans="51:51">
      <c r="AY637" s="1104"/>
    </row>
    <row r="638" spans="51:51">
      <c r="AY638" s="1104"/>
    </row>
    <row r="639" spans="51:51">
      <c r="AY639" s="1104"/>
    </row>
    <row r="640" spans="51:51">
      <c r="AY640" s="1104"/>
    </row>
    <row r="641" spans="51:51">
      <c r="AY641" s="1104"/>
    </row>
    <row r="642" spans="51:51">
      <c r="AY642" s="1104"/>
    </row>
    <row r="643" spans="51:51">
      <c r="AY643" s="1104"/>
    </row>
    <row r="644" spans="51:51">
      <c r="AY644" s="1104"/>
    </row>
    <row r="645" spans="51:51">
      <c r="AY645" s="1104"/>
    </row>
    <row r="646" spans="51:51">
      <c r="AY646" s="1104"/>
    </row>
    <row r="647" spans="51:51">
      <c r="AY647" s="1104"/>
    </row>
    <row r="648" spans="51:51">
      <c r="AY648" s="1104"/>
    </row>
    <row r="649" spans="51:51">
      <c r="AY649" s="1104"/>
    </row>
    <row r="650" spans="51:51">
      <c r="AY650" s="1104"/>
    </row>
    <row r="651" spans="51:51">
      <c r="AY651" s="1104"/>
    </row>
    <row r="652" spans="51:51">
      <c r="AY652" s="1104"/>
    </row>
    <row r="653" spans="51:51">
      <c r="AY653" s="1104"/>
    </row>
    <row r="654" spans="51:51">
      <c r="AY654" s="1104"/>
    </row>
    <row r="655" spans="51:51">
      <c r="AY655" s="1104"/>
    </row>
    <row r="656" spans="51:51">
      <c r="AY656" s="1104"/>
    </row>
    <row r="657" spans="51:51">
      <c r="AY657" s="1104"/>
    </row>
    <row r="658" spans="51:51">
      <c r="AY658" s="1104"/>
    </row>
    <row r="659" spans="51:51">
      <c r="AY659" s="1104"/>
    </row>
    <row r="660" spans="51:51">
      <c r="AY660" s="1104"/>
    </row>
    <row r="661" spans="51:51">
      <c r="AY661" s="1104"/>
    </row>
    <row r="662" spans="51:51">
      <c r="AY662" s="1104"/>
    </row>
    <row r="663" spans="51:51">
      <c r="AY663" s="1104"/>
    </row>
    <row r="664" spans="51:51">
      <c r="AY664" s="1104"/>
    </row>
    <row r="665" spans="51:51">
      <c r="AY665" s="1104"/>
    </row>
    <row r="666" spans="51:51">
      <c r="AY666" s="1104"/>
    </row>
    <row r="667" spans="51:51">
      <c r="AY667" s="1104"/>
    </row>
    <row r="668" spans="51:51">
      <c r="AY668" s="1104"/>
    </row>
    <row r="669" spans="51:51">
      <c r="AY669" s="1104"/>
    </row>
    <row r="670" spans="51:51">
      <c r="AY670" s="1104"/>
    </row>
    <row r="671" spans="51:51">
      <c r="AY671" s="1104"/>
    </row>
    <row r="672" spans="51:51">
      <c r="AY672" s="1104"/>
    </row>
    <row r="673" spans="51:51">
      <c r="AY673" s="1104"/>
    </row>
    <row r="674" spans="51:51">
      <c r="AY674" s="1104"/>
    </row>
    <row r="675" spans="51:51">
      <c r="AY675" s="1104"/>
    </row>
    <row r="676" spans="51:51">
      <c r="AY676" s="1104"/>
    </row>
    <row r="677" spans="51:51">
      <c r="AY677" s="1104"/>
    </row>
    <row r="678" spans="51:51">
      <c r="AY678" s="1104"/>
    </row>
    <row r="679" spans="51:51">
      <c r="AY679" s="1104"/>
    </row>
    <row r="680" spans="51:51">
      <c r="AY680" s="1104"/>
    </row>
    <row r="681" spans="51:51">
      <c r="AY681" s="1104"/>
    </row>
    <row r="682" spans="51:51">
      <c r="AY682" s="1104"/>
    </row>
    <row r="683" spans="51:51">
      <c r="AY683" s="1104"/>
    </row>
    <row r="684" spans="51:51">
      <c r="AY684" s="1104"/>
    </row>
    <row r="685" spans="51:51">
      <c r="AY685" s="1104"/>
    </row>
    <row r="686" spans="51:51">
      <c r="AY686" s="1104"/>
    </row>
    <row r="687" spans="51:51">
      <c r="AY687" s="1104"/>
    </row>
    <row r="688" spans="51:51">
      <c r="AY688" s="1104"/>
    </row>
    <row r="689" spans="51:51">
      <c r="AY689" s="1104"/>
    </row>
    <row r="690" spans="51:51">
      <c r="AY690" s="1104"/>
    </row>
    <row r="691" spans="51:51">
      <c r="AY691" s="1104"/>
    </row>
    <row r="692" spans="51:51">
      <c r="AY692" s="1104"/>
    </row>
    <row r="693" spans="51:51">
      <c r="AY693" s="1104"/>
    </row>
    <row r="694" spans="51:51">
      <c r="AY694" s="1104"/>
    </row>
    <row r="695" spans="51:51">
      <c r="AY695" s="1104"/>
    </row>
    <row r="696" spans="51:51">
      <c r="AY696" s="1104"/>
    </row>
    <row r="697" spans="51:51">
      <c r="AY697" s="1104"/>
    </row>
    <row r="698" spans="51:51">
      <c r="AY698" s="1104"/>
    </row>
    <row r="699" spans="51:51">
      <c r="AY699" s="1104"/>
    </row>
    <row r="700" spans="51:51">
      <c r="AY700" s="1104"/>
    </row>
    <row r="701" spans="51:51">
      <c r="AY701" s="1104"/>
    </row>
    <row r="702" spans="51:51">
      <c r="AY702" s="1104"/>
    </row>
    <row r="703" spans="51:51">
      <c r="AY703" s="1104"/>
    </row>
    <row r="704" spans="51:51">
      <c r="AY704" s="1104"/>
    </row>
    <row r="705" spans="51:51">
      <c r="AY705" s="1104"/>
    </row>
    <row r="706" spans="51:51">
      <c r="AY706" s="1104"/>
    </row>
    <row r="707" spans="51:51">
      <c r="AY707" s="1104"/>
    </row>
    <row r="708" spans="51:51">
      <c r="AY708" s="1104"/>
    </row>
    <row r="709" spans="51:51">
      <c r="AY709" s="1104"/>
    </row>
    <row r="710" spans="51:51">
      <c r="AY710" s="1104"/>
    </row>
    <row r="711" spans="51:51">
      <c r="AY711" s="1104"/>
    </row>
    <row r="712" spans="51:51">
      <c r="AY712" s="1104"/>
    </row>
    <row r="713" spans="51:51">
      <c r="AY713" s="1104"/>
    </row>
    <row r="714" spans="51:51">
      <c r="AY714" s="1104"/>
    </row>
    <row r="715" spans="51:51">
      <c r="AY715" s="1104"/>
    </row>
    <row r="716" spans="51:51">
      <c r="AY716" s="1104"/>
    </row>
    <row r="717" spans="51:51">
      <c r="AY717" s="1104"/>
    </row>
    <row r="718" spans="51:51">
      <c r="AY718" s="1104"/>
    </row>
    <row r="719" spans="51:51">
      <c r="AY719" s="1104"/>
    </row>
    <row r="720" spans="51:51">
      <c r="AY720" s="1104"/>
    </row>
    <row r="721" spans="51:51">
      <c r="AY721" s="1104"/>
    </row>
    <row r="722" spans="51:51">
      <c r="AY722" s="1104"/>
    </row>
    <row r="723" spans="51:51">
      <c r="AY723" s="1104"/>
    </row>
    <row r="724" spans="51:51">
      <c r="AY724" s="1104"/>
    </row>
    <row r="725" spans="51:51">
      <c r="AY725" s="1104"/>
    </row>
    <row r="726" spans="51:51">
      <c r="AY726" s="1104"/>
    </row>
    <row r="727" spans="51:51">
      <c r="AY727" s="1104"/>
    </row>
    <row r="728" spans="51:51">
      <c r="AY728" s="1104"/>
    </row>
    <row r="729" spans="51:51">
      <c r="AY729" s="1104"/>
    </row>
    <row r="730" spans="51:51">
      <c r="AY730" s="1104"/>
    </row>
    <row r="731" spans="51:51">
      <c r="AY731" s="1104"/>
    </row>
    <row r="732" spans="51:51">
      <c r="AY732" s="1104"/>
    </row>
    <row r="733" spans="51:51">
      <c r="AY733" s="1104"/>
    </row>
    <row r="734" spans="51:51">
      <c r="AY734" s="1104"/>
    </row>
    <row r="735" spans="51:51">
      <c r="AY735" s="1104"/>
    </row>
    <row r="736" spans="51:51">
      <c r="AY736" s="1104"/>
    </row>
    <row r="737" spans="51:51">
      <c r="AY737" s="1104"/>
    </row>
    <row r="738" spans="51:51">
      <c r="AY738" s="1104"/>
    </row>
    <row r="739" spans="51:51">
      <c r="AY739" s="1104"/>
    </row>
    <row r="740" spans="51:51">
      <c r="AY740" s="1104"/>
    </row>
    <row r="741" spans="51:51">
      <c r="AY741" s="1104"/>
    </row>
    <row r="742" spans="51:51">
      <c r="AY742" s="1104"/>
    </row>
    <row r="743" spans="51:51">
      <c r="AY743" s="1104"/>
    </row>
    <row r="744" spans="51:51">
      <c r="AY744" s="1104"/>
    </row>
    <row r="745" spans="51:51">
      <c r="AY745" s="1104"/>
    </row>
    <row r="746" spans="51:51">
      <c r="AY746" s="1104"/>
    </row>
    <row r="747" spans="51:51">
      <c r="AY747" s="1104"/>
    </row>
    <row r="748" spans="51:51">
      <c r="AY748" s="1104"/>
    </row>
    <row r="749" spans="51:51">
      <c r="AY749" s="1104"/>
    </row>
    <row r="750" spans="51:51">
      <c r="AY750" s="1104"/>
    </row>
    <row r="751" spans="51:51">
      <c r="AY751" s="1104"/>
    </row>
    <row r="752" spans="51:51">
      <c r="AY752" s="1104"/>
    </row>
    <row r="753" spans="51:51">
      <c r="AY753" s="1104"/>
    </row>
    <row r="754" spans="51:51">
      <c r="AY754" s="1104"/>
    </row>
    <row r="755" spans="51:51">
      <c r="AY755" s="1104"/>
    </row>
    <row r="756" spans="51:51">
      <c r="AY756" s="1104"/>
    </row>
    <row r="757" spans="51:51">
      <c r="AY757" s="1104"/>
    </row>
    <row r="758" spans="51:51">
      <c r="AY758" s="1104"/>
    </row>
    <row r="759" spans="51:51">
      <c r="AY759" s="1104"/>
    </row>
    <row r="760" spans="51:51">
      <c r="AY760" s="1104"/>
    </row>
    <row r="761" spans="51:51">
      <c r="AY761" s="1104"/>
    </row>
    <row r="762" spans="51:51">
      <c r="AY762" s="1104"/>
    </row>
    <row r="763" spans="51:51">
      <c r="AY763" s="1104"/>
    </row>
    <row r="764" spans="51:51">
      <c r="AY764" s="1104"/>
    </row>
    <row r="765" spans="51:51">
      <c r="AY765" s="1104"/>
    </row>
    <row r="766" spans="51:51">
      <c r="AY766" s="1104"/>
    </row>
    <row r="767" spans="51:51">
      <c r="AY767" s="1104"/>
    </row>
    <row r="768" spans="51:51">
      <c r="AY768" s="1104"/>
    </row>
    <row r="769" spans="51:51">
      <c r="AY769" s="1104"/>
    </row>
    <row r="770" spans="51:51">
      <c r="AY770" s="1104"/>
    </row>
    <row r="771" spans="51:51">
      <c r="AY771" s="1104"/>
    </row>
    <row r="772" spans="51:51">
      <c r="AY772" s="1104"/>
    </row>
    <row r="773" spans="51:51">
      <c r="AY773" s="1104"/>
    </row>
    <row r="774" spans="51:51">
      <c r="AY774" s="1104"/>
    </row>
    <row r="775" spans="51:51">
      <c r="AY775" s="1104"/>
    </row>
    <row r="776" spans="51:51">
      <c r="AY776" s="1104"/>
    </row>
    <row r="777" spans="51:51">
      <c r="AY777" s="1104"/>
    </row>
    <row r="778" spans="51:51">
      <c r="AY778" s="1104"/>
    </row>
    <row r="779" spans="51:51">
      <c r="AY779" s="1104"/>
    </row>
    <row r="780" spans="51:51">
      <c r="AY780" s="1104"/>
    </row>
    <row r="781" spans="51:51">
      <c r="AY781" s="1104"/>
    </row>
    <row r="782" spans="51:51">
      <c r="AY782" s="1104"/>
    </row>
    <row r="783" spans="51:51">
      <c r="AY783" s="1104"/>
    </row>
    <row r="784" spans="51:51">
      <c r="AY784" s="1104"/>
    </row>
    <row r="785" spans="51:51">
      <c r="AY785" s="1104"/>
    </row>
    <row r="786" spans="51:51">
      <c r="AY786" s="1104"/>
    </row>
    <row r="787" spans="51:51">
      <c r="AY787" s="1104"/>
    </row>
    <row r="788" spans="51:51">
      <c r="AY788" s="1104"/>
    </row>
    <row r="789" spans="51:51">
      <c r="AY789" s="1104"/>
    </row>
    <row r="790" spans="51:51">
      <c r="AY790" s="1104"/>
    </row>
    <row r="791" spans="51:51">
      <c r="AY791" s="1104"/>
    </row>
    <row r="792" spans="51:51">
      <c r="AY792" s="1104"/>
    </row>
    <row r="793" spans="51:51">
      <c r="AY793" s="1104"/>
    </row>
    <row r="794" spans="51:51">
      <c r="AY794" s="1104"/>
    </row>
    <row r="795" spans="51:51">
      <c r="AY795" s="1104"/>
    </row>
    <row r="796" spans="51:51">
      <c r="AY796" s="1104"/>
    </row>
    <row r="797" spans="51:51">
      <c r="AY797" s="1104"/>
    </row>
    <row r="798" spans="51:51">
      <c r="AY798" s="1104"/>
    </row>
    <row r="799" spans="51:51">
      <c r="AY799" s="1104"/>
    </row>
    <row r="800" spans="51:51">
      <c r="AY800" s="1104"/>
    </row>
    <row r="801" spans="51:51">
      <c r="AY801" s="1104"/>
    </row>
    <row r="802" spans="51:51">
      <c r="AY802" s="1104"/>
    </row>
    <row r="803" spans="51:51">
      <c r="AY803" s="1104"/>
    </row>
    <row r="804" spans="51:51">
      <c r="AY804" s="1104"/>
    </row>
    <row r="805" spans="51:51">
      <c r="AY805" s="1104"/>
    </row>
    <row r="806" spans="51:51">
      <c r="AY806" s="1104"/>
    </row>
    <row r="807" spans="51:51">
      <c r="AY807" s="1104"/>
    </row>
    <row r="808" spans="51:51">
      <c r="AY808" s="1104"/>
    </row>
    <row r="809" spans="51:51">
      <c r="AY809" s="1104"/>
    </row>
    <row r="810" spans="51:51">
      <c r="AY810" s="1104"/>
    </row>
    <row r="811" spans="51:51">
      <c r="AY811" s="1104"/>
    </row>
    <row r="812" spans="51:51">
      <c r="AY812" s="1104"/>
    </row>
    <row r="813" spans="51:51">
      <c r="AY813" s="1104"/>
    </row>
    <row r="814" spans="51:51">
      <c r="AY814" s="1104"/>
    </row>
    <row r="815" spans="51:51">
      <c r="AY815" s="1104"/>
    </row>
    <row r="816" spans="51:51">
      <c r="AY816" s="1104"/>
    </row>
    <row r="817" spans="51:51">
      <c r="AY817" s="1104"/>
    </row>
    <row r="818" spans="51:51">
      <c r="AY818" s="1104"/>
    </row>
    <row r="819" spans="51:51">
      <c r="AY819" s="1104"/>
    </row>
    <row r="820" spans="51:51">
      <c r="AY820" s="1104"/>
    </row>
    <row r="821" spans="51:51">
      <c r="AY821" s="1104"/>
    </row>
    <row r="822" spans="51:51">
      <c r="AY822" s="1104"/>
    </row>
    <row r="823" spans="51:51">
      <c r="AY823" s="1104"/>
    </row>
    <row r="824" spans="51:51">
      <c r="AY824" s="1104"/>
    </row>
    <row r="825" spans="51:51">
      <c r="AY825" s="1104"/>
    </row>
    <row r="826" spans="51:51">
      <c r="AY826" s="1104"/>
    </row>
    <row r="827" spans="51:51">
      <c r="AY827" s="1104"/>
    </row>
    <row r="828" spans="51:51">
      <c r="AY828" s="1104"/>
    </row>
    <row r="829" spans="51:51">
      <c r="AY829" s="1104"/>
    </row>
    <row r="830" spans="51:51">
      <c r="AY830" s="1104"/>
    </row>
    <row r="831" spans="51:51">
      <c r="AY831" s="1104"/>
    </row>
    <row r="832" spans="51:51">
      <c r="AY832" s="1104"/>
    </row>
    <row r="833" spans="51:51">
      <c r="AY833" s="1104"/>
    </row>
    <row r="834" spans="51:51">
      <c r="AY834" s="1104"/>
    </row>
    <row r="835" spans="51:51">
      <c r="AY835" s="1104"/>
    </row>
    <row r="836" spans="51:51">
      <c r="AY836" s="1104"/>
    </row>
    <row r="837" spans="51:51">
      <c r="AY837" s="1104"/>
    </row>
    <row r="838" spans="51:51">
      <c r="AY838" s="1104"/>
    </row>
    <row r="839" spans="51:51">
      <c r="AY839" s="1104"/>
    </row>
    <row r="840" spans="51:51">
      <c r="AY840" s="1104"/>
    </row>
    <row r="841" spans="51:51">
      <c r="AY841" s="1104"/>
    </row>
    <row r="842" spans="51:51">
      <c r="AY842" s="1104"/>
    </row>
    <row r="843" spans="51:51">
      <c r="AY843" s="1104"/>
    </row>
    <row r="844" spans="51:51">
      <c r="AY844" s="1104"/>
    </row>
    <row r="845" spans="51:51">
      <c r="AY845" s="1104"/>
    </row>
    <row r="846" spans="51:51">
      <c r="AY846" s="1104"/>
    </row>
    <row r="847" spans="51:51">
      <c r="AY847" s="1104"/>
    </row>
    <row r="848" spans="51:51">
      <c r="AY848" s="1104"/>
    </row>
    <row r="849" spans="51:51">
      <c r="AY849" s="1104"/>
    </row>
    <row r="850" spans="51:51">
      <c r="AY850" s="1104"/>
    </row>
    <row r="851" spans="51:51">
      <c r="AY851" s="1104"/>
    </row>
    <row r="852" spans="51:51">
      <c r="AY852" s="1104"/>
    </row>
    <row r="853" spans="51:51">
      <c r="AY853" s="1104"/>
    </row>
    <row r="854" spans="51:51">
      <c r="AY854" s="1104"/>
    </row>
    <row r="855" spans="51:51">
      <c r="AY855" s="1104"/>
    </row>
    <row r="856" spans="51:51">
      <c r="AY856" s="1104"/>
    </row>
    <row r="857" spans="51:51">
      <c r="AY857" s="1104"/>
    </row>
    <row r="858" spans="51:51">
      <c r="AY858" s="1104"/>
    </row>
    <row r="859" spans="51:51">
      <c r="AY859" s="1104"/>
    </row>
    <row r="860" spans="51:51">
      <c r="AY860" s="1104"/>
    </row>
    <row r="861" spans="51:51">
      <c r="AY861" s="1104"/>
    </row>
    <row r="862" spans="51:51">
      <c r="AY862" s="1104"/>
    </row>
    <row r="863" spans="51:51">
      <c r="AY863" s="1104"/>
    </row>
    <row r="864" spans="51:51">
      <c r="AY864" s="1104"/>
    </row>
    <row r="865" spans="51:51">
      <c r="AY865" s="1104"/>
    </row>
    <row r="866" spans="51:51">
      <c r="AY866" s="1104"/>
    </row>
    <row r="867" spans="51:51">
      <c r="AY867" s="1104"/>
    </row>
    <row r="868" spans="51:51">
      <c r="AY868" s="1104"/>
    </row>
    <row r="869" spans="51:51">
      <c r="AY869" s="1104"/>
    </row>
    <row r="870" spans="51:51">
      <c r="AY870" s="1104"/>
    </row>
    <row r="871" spans="51:51">
      <c r="AY871" s="1104"/>
    </row>
    <row r="872" spans="51:51">
      <c r="AY872" s="1104"/>
    </row>
    <row r="873" spans="51:51">
      <c r="AY873" s="1104"/>
    </row>
    <row r="874" spans="51:51">
      <c r="AY874" s="1104"/>
    </row>
    <row r="875" spans="51:51">
      <c r="AY875" s="1104"/>
    </row>
    <row r="876" spans="51:51">
      <c r="AY876" s="1104"/>
    </row>
    <row r="877" spans="51:51">
      <c r="AY877" s="1104"/>
    </row>
    <row r="878" spans="51:51">
      <c r="AY878" s="1104"/>
    </row>
    <row r="879" spans="51:51">
      <c r="AY879" s="1104"/>
    </row>
    <row r="880" spans="51:51">
      <c r="AY880" s="1104"/>
    </row>
    <row r="881" spans="51:51">
      <c r="AY881" s="1104"/>
    </row>
    <row r="882" spans="51:51">
      <c r="AY882" s="1104"/>
    </row>
    <row r="883" spans="51:51">
      <c r="AY883" s="1104"/>
    </row>
    <row r="884" spans="51:51">
      <c r="AY884" s="1104"/>
    </row>
    <row r="885" spans="51:51">
      <c r="AY885" s="1104"/>
    </row>
    <row r="886" spans="51:51">
      <c r="AY886" s="1104"/>
    </row>
    <row r="887" spans="51:51">
      <c r="AY887" s="1104"/>
    </row>
    <row r="888" spans="51:51">
      <c r="AY888" s="1104"/>
    </row>
    <row r="889" spans="51:51">
      <c r="AY889" s="1104"/>
    </row>
    <row r="890" spans="51:51">
      <c r="AY890" s="1104"/>
    </row>
    <row r="891" spans="51:51">
      <c r="AY891" s="1104"/>
    </row>
    <row r="892" spans="51:51">
      <c r="AY892" s="1104"/>
    </row>
    <row r="893" spans="51:51">
      <c r="AY893" s="1104"/>
    </row>
    <row r="894" spans="51:51">
      <c r="AY894" s="1104"/>
    </row>
    <row r="895" spans="51:51">
      <c r="AY895" s="1104"/>
    </row>
    <row r="896" spans="51:51">
      <c r="AY896" s="1104"/>
    </row>
    <row r="897" spans="51:51">
      <c r="AY897" s="1104"/>
    </row>
    <row r="898" spans="51:51">
      <c r="AY898" s="1104"/>
    </row>
    <row r="899" spans="51:51">
      <c r="AY899" s="1104"/>
    </row>
    <row r="900" spans="51:51">
      <c r="AY900" s="1104"/>
    </row>
    <row r="901" spans="51:51">
      <c r="AY901" s="1104"/>
    </row>
    <row r="902" spans="51:51">
      <c r="AY902" s="1104"/>
    </row>
    <row r="903" spans="51:51">
      <c r="AY903" s="1104"/>
    </row>
    <row r="904" spans="51:51">
      <c r="AY904" s="1104"/>
    </row>
    <row r="905" spans="51:51">
      <c r="AY905" s="1104"/>
    </row>
    <row r="906" spans="51:51">
      <c r="AY906" s="1104"/>
    </row>
    <row r="907" spans="51:51">
      <c r="AY907" s="1104"/>
    </row>
    <row r="908" spans="51:51">
      <c r="AY908" s="1104"/>
    </row>
    <row r="909" spans="51:51">
      <c r="AY909" s="1104"/>
    </row>
    <row r="910" spans="51:51">
      <c r="AY910" s="1104"/>
    </row>
    <row r="911" spans="51:51">
      <c r="AY911" s="1104"/>
    </row>
    <row r="912" spans="51:51">
      <c r="AY912" s="1104"/>
    </row>
    <row r="913" spans="51:51">
      <c r="AY913" s="1104"/>
    </row>
    <row r="914" spans="51:51">
      <c r="AY914" s="1104"/>
    </row>
    <row r="915" spans="51:51">
      <c r="AY915" s="1104"/>
    </row>
    <row r="916" spans="51:51">
      <c r="AY916" s="1104"/>
    </row>
    <row r="917" spans="51:51">
      <c r="AY917" s="1104"/>
    </row>
    <row r="918" spans="51:51">
      <c r="AY918" s="1104"/>
    </row>
    <row r="919" spans="51:51">
      <c r="AY919" s="1104"/>
    </row>
    <row r="920" spans="51:51">
      <c r="AY920" s="1104"/>
    </row>
    <row r="921" spans="51:51">
      <c r="AY921" s="1104"/>
    </row>
    <row r="922" spans="51:51">
      <c r="AY922" s="1104"/>
    </row>
    <row r="923" spans="51:51">
      <c r="AY923" s="1104"/>
    </row>
    <row r="924" spans="51:51">
      <c r="AY924" s="1104"/>
    </row>
    <row r="925" spans="51:51">
      <c r="AY925" s="1104"/>
    </row>
    <row r="926" spans="51:51">
      <c r="AY926" s="1104"/>
    </row>
    <row r="927" spans="51:51">
      <c r="AY927" s="1104"/>
    </row>
    <row r="928" spans="51:51">
      <c r="AY928" s="1104"/>
    </row>
    <row r="929" spans="51:51">
      <c r="AY929" s="1104"/>
    </row>
    <row r="930" spans="51:51">
      <c r="AY930" s="1104"/>
    </row>
    <row r="931" spans="51:51">
      <c r="AY931" s="1104"/>
    </row>
    <row r="932" spans="51:51">
      <c r="AY932" s="1104"/>
    </row>
    <row r="933" spans="51:51">
      <c r="AY933" s="1104"/>
    </row>
    <row r="934" spans="51:51">
      <c r="AY934" s="1104"/>
    </row>
    <row r="935" spans="51:51">
      <c r="AY935" s="1104"/>
    </row>
    <row r="936" spans="51:51">
      <c r="AY936" s="1104"/>
    </row>
    <row r="937" spans="51:51">
      <c r="AY937" s="1104"/>
    </row>
    <row r="938" spans="51:51">
      <c r="AY938" s="1104"/>
    </row>
    <row r="939" spans="51:51">
      <c r="AY939" s="1104"/>
    </row>
    <row r="940" spans="51:51">
      <c r="AY940" s="1104"/>
    </row>
    <row r="941" spans="51:51">
      <c r="AY941" s="1104"/>
    </row>
    <row r="942" spans="51:51">
      <c r="AY942" s="1104"/>
    </row>
    <row r="943" spans="51:51">
      <c r="AY943" s="1104"/>
    </row>
    <row r="944" spans="51:51">
      <c r="AY944" s="1104"/>
    </row>
    <row r="945" spans="51:51">
      <c r="AY945" s="1104"/>
    </row>
    <row r="946" spans="51:51">
      <c r="AY946" s="1104"/>
    </row>
    <row r="947" spans="51:51">
      <c r="AY947" s="1104"/>
    </row>
    <row r="948" spans="51:51">
      <c r="AY948" s="1104"/>
    </row>
  </sheetData>
  <sheetProtection algorithmName="SHA-512" hashValue="ZPxbULBJobKCDk5Y9jSDEJisip1Y2Bo1lPVc2IbRtXVGb9ZuomvoefOxONLk7ozp90qxZcYaPUyP9yJXAAZzHQ==" saltValue="8xIUg1SIHACO3O3C8Tdb5g==" spinCount="100000" sheet="1" objects="1" scenarios="1"/>
  <mergeCells count="187">
    <mergeCell ref="AH135:AH136"/>
    <mergeCell ref="AC97:AC98"/>
    <mergeCell ref="AE97:AE98"/>
    <mergeCell ref="AG97:AG98"/>
    <mergeCell ref="V115:AI115"/>
    <mergeCell ref="W116:W117"/>
    <mergeCell ref="Y116:Y117"/>
    <mergeCell ref="AA116:AA117"/>
    <mergeCell ref="AC116:AC117"/>
    <mergeCell ref="AE116:AE117"/>
    <mergeCell ref="AG116:AG117"/>
    <mergeCell ref="AH97:AH98"/>
    <mergeCell ref="AD97:AD98"/>
    <mergeCell ref="V116:V117"/>
    <mergeCell ref="X116:X117"/>
    <mergeCell ref="AI116:AI117"/>
    <mergeCell ref="AB116:AB117"/>
    <mergeCell ref="AD116:AD117"/>
    <mergeCell ref="AF116:AF117"/>
    <mergeCell ref="AH116:AH117"/>
    <mergeCell ref="X97:X98"/>
    <mergeCell ref="Z97:Z98"/>
    <mergeCell ref="AB97:AB98"/>
    <mergeCell ref="AA97:AA98"/>
    <mergeCell ref="J1:K1"/>
    <mergeCell ref="J2:K2"/>
    <mergeCell ref="B111:E111"/>
    <mergeCell ref="B42:E42"/>
    <mergeCell ref="B112:E112"/>
    <mergeCell ref="A12:E12"/>
    <mergeCell ref="A13:E13"/>
    <mergeCell ref="O30:P30"/>
    <mergeCell ref="G115:T115"/>
    <mergeCell ref="A115:F116"/>
    <mergeCell ref="L1:N1"/>
    <mergeCell ref="B110:E110"/>
    <mergeCell ref="F1:G1"/>
    <mergeCell ref="H1:I1"/>
    <mergeCell ref="S1:T1"/>
    <mergeCell ref="A1:D1"/>
    <mergeCell ref="M4:N4"/>
    <mergeCell ref="A5:B5"/>
    <mergeCell ref="I30:J30"/>
    <mergeCell ref="D27:F27"/>
    <mergeCell ref="D26:F26"/>
    <mergeCell ref="A22:T23"/>
    <mergeCell ref="A30:E30"/>
    <mergeCell ref="H26:I26"/>
    <mergeCell ref="A2:D2"/>
    <mergeCell ref="S4:T4"/>
    <mergeCell ref="B107:E107"/>
    <mergeCell ref="B109:E109"/>
    <mergeCell ref="W97:W98"/>
    <mergeCell ref="Y97:Y98"/>
    <mergeCell ref="B105:E105"/>
    <mergeCell ref="B106:E106"/>
    <mergeCell ref="A10:E10"/>
    <mergeCell ref="H2:I2"/>
    <mergeCell ref="S2:T2"/>
    <mergeCell ref="Q30:R30"/>
    <mergeCell ref="S30:T30"/>
    <mergeCell ref="A14:E14"/>
    <mergeCell ref="A11:E11"/>
    <mergeCell ref="F18:H19"/>
    <mergeCell ref="L2:N2"/>
    <mergeCell ref="I18:I19"/>
    <mergeCell ref="V43:AI43"/>
    <mergeCell ref="V96:AI96"/>
    <mergeCell ref="AI97:AI98"/>
    <mergeCell ref="F2:G2"/>
    <mergeCell ref="AI7:AI10"/>
    <mergeCell ref="V97:V98"/>
    <mergeCell ref="Z116:Z117"/>
    <mergeCell ref="AX6:AX10"/>
    <mergeCell ref="C4:F4"/>
    <mergeCell ref="Q5:R5"/>
    <mergeCell ref="S5:T5"/>
    <mergeCell ref="C6:E6"/>
    <mergeCell ref="C5:F5"/>
    <mergeCell ref="G5:H5"/>
    <mergeCell ref="I5:J5"/>
    <mergeCell ref="K5:L5"/>
    <mergeCell ref="M5:N5"/>
    <mergeCell ref="O5:P5"/>
    <mergeCell ref="I4:J4"/>
    <mergeCell ref="K4:L4"/>
    <mergeCell ref="AK6:AK10"/>
    <mergeCell ref="U7:U10"/>
    <mergeCell ref="AH7:AH10"/>
    <mergeCell ref="AP6:AP10"/>
    <mergeCell ref="AR6:AR10"/>
    <mergeCell ref="AT6:AT10"/>
    <mergeCell ref="G4:H4"/>
    <mergeCell ref="AL6:AL10"/>
    <mergeCell ref="AN6:AN10"/>
    <mergeCell ref="O4:P4"/>
    <mergeCell ref="Q4:R4"/>
    <mergeCell ref="AV6:AV10"/>
    <mergeCell ref="AK43:AQ43"/>
    <mergeCell ref="AL115:AN115"/>
    <mergeCell ref="G39:T39"/>
    <mergeCell ref="B99:E99"/>
    <mergeCell ref="A96:F97"/>
    <mergeCell ref="B100:E100"/>
    <mergeCell ref="B101:E101"/>
    <mergeCell ref="G96:T96"/>
    <mergeCell ref="B102:E102"/>
    <mergeCell ref="B103:E103"/>
    <mergeCell ref="B104:E104"/>
    <mergeCell ref="B108:E108"/>
    <mergeCell ref="B113:E113"/>
    <mergeCell ref="K30:L30"/>
    <mergeCell ref="M30:N30"/>
    <mergeCell ref="A39:F40"/>
    <mergeCell ref="A15:E15"/>
    <mergeCell ref="C7:E7"/>
    <mergeCell ref="AF97:AF98"/>
    <mergeCell ref="AL96:AN96"/>
    <mergeCell ref="J18:N18"/>
    <mergeCell ref="J19:N19"/>
    <mergeCell ref="G30:H30"/>
    <mergeCell ref="B118:E118"/>
    <mergeCell ref="B119:E119"/>
    <mergeCell ref="B128:E128"/>
    <mergeCell ref="B129:E129"/>
    <mergeCell ref="B122:E122"/>
    <mergeCell ref="B123:E123"/>
    <mergeCell ref="B124:E124"/>
    <mergeCell ref="B130:E130"/>
    <mergeCell ref="B131:E131"/>
    <mergeCell ref="B132:E132"/>
    <mergeCell ref="B120:E120"/>
    <mergeCell ref="B121:E121"/>
    <mergeCell ref="B144:E144"/>
    <mergeCell ref="B137:E137"/>
    <mergeCell ref="G134:T134"/>
    <mergeCell ref="B156:E156"/>
    <mergeCell ref="G153:T153"/>
    <mergeCell ref="B125:E125"/>
    <mergeCell ref="B126:E126"/>
    <mergeCell ref="B127:E127"/>
    <mergeCell ref="A153:F154"/>
    <mergeCell ref="B150:E150"/>
    <mergeCell ref="B151:E151"/>
    <mergeCell ref="B140:E140"/>
    <mergeCell ref="B141:E141"/>
    <mergeCell ref="B143:E143"/>
    <mergeCell ref="B142:E142"/>
    <mergeCell ref="AH154:AH155"/>
    <mergeCell ref="V154:V155"/>
    <mergeCell ref="X154:X155"/>
    <mergeCell ref="Z154:Z155"/>
    <mergeCell ref="AB154:AB155"/>
    <mergeCell ref="AD154:AD155"/>
    <mergeCell ref="AF154:AF155"/>
    <mergeCell ref="V153:AI153"/>
    <mergeCell ref="W154:W155"/>
    <mergeCell ref="Y154:Y155"/>
    <mergeCell ref="AA154:AA155"/>
    <mergeCell ref="AC154:AC155"/>
    <mergeCell ref="AE154:AE155"/>
    <mergeCell ref="AG154:AG155"/>
    <mergeCell ref="AI154:AI155"/>
    <mergeCell ref="AL153:AN153"/>
    <mergeCell ref="B145:E145"/>
    <mergeCell ref="B146:E146"/>
    <mergeCell ref="B147:E147"/>
    <mergeCell ref="B148:E148"/>
    <mergeCell ref="B149:E149"/>
    <mergeCell ref="AL134:AN134"/>
    <mergeCell ref="B138:E138"/>
    <mergeCell ref="B139:E139"/>
    <mergeCell ref="V135:V136"/>
    <mergeCell ref="X135:X136"/>
    <mergeCell ref="Z135:Z136"/>
    <mergeCell ref="AB135:AB136"/>
    <mergeCell ref="AD135:AD136"/>
    <mergeCell ref="AF135:AF136"/>
    <mergeCell ref="A134:F135"/>
    <mergeCell ref="V134:AI134"/>
    <mergeCell ref="W135:W136"/>
    <mergeCell ref="Y135:Y136"/>
    <mergeCell ref="AA135:AA136"/>
    <mergeCell ref="AC135:AC136"/>
    <mergeCell ref="AE135:AE136"/>
    <mergeCell ref="AG135:AG136"/>
    <mergeCell ref="AI135:AI136"/>
  </mergeCells>
  <conditionalFormatting sqref="G98">
    <cfRule type="cellIs" dxfId="2893" priority="822" stopIfTrue="1" operator="lessThan">
      <formula>-0.0000444444444444444</formula>
    </cfRule>
  </conditionalFormatting>
  <conditionalFormatting sqref="I97">
    <cfRule type="expression" dxfId="2892" priority="821" stopIfTrue="1">
      <formula>ISERROR(I97)</formula>
    </cfRule>
  </conditionalFormatting>
  <conditionalFormatting sqref="K97">
    <cfRule type="expression" dxfId="2891" priority="819" stopIfTrue="1">
      <formula>ISERROR(K97)</formula>
    </cfRule>
  </conditionalFormatting>
  <conditionalFormatting sqref="M97">
    <cfRule type="expression" dxfId="2890" priority="818" stopIfTrue="1">
      <formula>ISERROR(M97)</formula>
    </cfRule>
  </conditionalFormatting>
  <conditionalFormatting sqref="O97">
    <cfRule type="expression" dxfId="2889" priority="817" stopIfTrue="1">
      <formula>ISERROR(O97)</formula>
    </cfRule>
  </conditionalFormatting>
  <conditionalFormatting sqref="Q97">
    <cfRule type="expression" dxfId="2888" priority="816" stopIfTrue="1">
      <formula>ISERROR(Q97)</formula>
    </cfRule>
  </conditionalFormatting>
  <conditionalFormatting sqref="S97">
    <cfRule type="expression" dxfId="2887" priority="815" stopIfTrue="1">
      <formula>ISERROR(S97)</formula>
    </cfRule>
  </conditionalFormatting>
  <conditionalFormatting sqref="G117">
    <cfRule type="cellIs" dxfId="2886" priority="814" stopIfTrue="1" operator="lessThan">
      <formula>-0.0000444444444444444</formula>
    </cfRule>
  </conditionalFormatting>
  <conditionalFormatting sqref="G136">
    <cfRule type="cellIs" dxfId="2885" priority="798" stopIfTrue="1" operator="lessThan">
      <formula>-0.0000444444444444444</formula>
    </cfRule>
  </conditionalFormatting>
  <conditionalFormatting sqref="G155">
    <cfRule type="cellIs" dxfId="2884" priority="790" stopIfTrue="1" operator="lessThan">
      <formula>-0.0000444444444444444</formula>
    </cfRule>
  </conditionalFormatting>
  <conditionalFormatting sqref="H155">
    <cfRule type="cellIs" dxfId="2883" priority="775" stopIfTrue="1" operator="lessThan">
      <formula>-0.0000444444444444444</formula>
    </cfRule>
  </conditionalFormatting>
  <conditionalFormatting sqref="H94">
    <cfRule type="expression" dxfId="2882" priority="761">
      <formula>IF(H94&lt;0, TRUE, IF(AND(H94&gt;0,V94=""),TRUE,FALSE))</formula>
    </cfRule>
  </conditionalFormatting>
  <conditionalFormatting sqref="H60">
    <cfRule type="expression" dxfId="2881" priority="758">
      <formula>IF(H60&lt;0, TRUE, IF(AND(H60&gt;0,V60=""),TRUE,FALSE))</formula>
    </cfRule>
  </conditionalFormatting>
  <conditionalFormatting sqref="H61">
    <cfRule type="expression" dxfId="2880" priority="757">
      <formula>IF(H61&lt;0, TRUE, IF(AND(H61&gt;0,V61=""),TRUE,FALSE))</formula>
    </cfRule>
  </conditionalFormatting>
  <conditionalFormatting sqref="H62">
    <cfRule type="expression" dxfId="2879" priority="756">
      <formula>IF(H62&lt;0, TRUE, IF(AND(H62&gt;0,V62=""),TRUE,FALSE))</formula>
    </cfRule>
  </conditionalFormatting>
  <conditionalFormatting sqref="H63">
    <cfRule type="expression" dxfId="2878" priority="755">
      <formula>IF(H63&lt;0, TRUE, IF(AND(H63&gt;0,V63=""),TRUE,FALSE))</formula>
    </cfRule>
  </conditionalFormatting>
  <conditionalFormatting sqref="H64">
    <cfRule type="expression" dxfId="2877" priority="754">
      <formula>IF(H64&lt;0, TRUE, IF(AND(H64&gt;0,V64=""),TRUE,FALSE))</formula>
    </cfRule>
  </conditionalFormatting>
  <conditionalFormatting sqref="H65">
    <cfRule type="expression" dxfId="2876" priority="753">
      <formula>IF(H65&lt;0, TRUE, IF(AND(H65&gt;0,V65=""),TRUE,FALSE))</formula>
    </cfRule>
  </conditionalFormatting>
  <conditionalFormatting sqref="H66">
    <cfRule type="expression" dxfId="2875" priority="752">
      <formula>IF(H66&lt;0, TRUE, IF(AND(H66&gt;0,V66=""),TRUE,FALSE))</formula>
    </cfRule>
  </conditionalFormatting>
  <conditionalFormatting sqref="H67">
    <cfRule type="expression" dxfId="2874" priority="751">
      <formula>IF(H67&lt;0, TRUE, IF(AND(H67&gt;0,V67=""),TRUE,FALSE))</formula>
    </cfRule>
  </conditionalFormatting>
  <conditionalFormatting sqref="H68">
    <cfRule type="expression" dxfId="2873" priority="750">
      <formula>IF(H68&lt;0, TRUE, IF(AND(H68&gt;0,V68=""),TRUE,FALSE))</formula>
    </cfRule>
  </conditionalFormatting>
  <conditionalFormatting sqref="H69">
    <cfRule type="expression" dxfId="2872" priority="749">
      <formula>IF(H69&lt;0, TRUE, IF(AND(H69&gt;0,V69=""),TRUE,FALSE))</formula>
    </cfRule>
  </conditionalFormatting>
  <conditionalFormatting sqref="H70">
    <cfRule type="expression" dxfId="2871" priority="748">
      <formula>IF(H70&lt;0, TRUE, IF(AND(H70&gt;0,V70=""),TRUE,FALSE))</formula>
    </cfRule>
  </conditionalFormatting>
  <conditionalFormatting sqref="H71">
    <cfRule type="expression" dxfId="2870" priority="747">
      <formula>IF(H71&lt;0, TRUE, IF(AND(H71&gt;0,V71=""),TRUE,FALSE))</formula>
    </cfRule>
  </conditionalFormatting>
  <conditionalFormatting sqref="H72">
    <cfRule type="expression" dxfId="2869" priority="746">
      <formula>IF(H72&lt;0, TRUE, IF(AND(H72&gt;0,V72=""),TRUE,FALSE))</formula>
    </cfRule>
  </conditionalFormatting>
  <conditionalFormatting sqref="H73">
    <cfRule type="expression" dxfId="2868" priority="745">
      <formula>IF(H73&lt;0, TRUE, IF(AND(H73&gt;0,V73=""),TRUE,FALSE))</formula>
    </cfRule>
  </conditionalFormatting>
  <conditionalFormatting sqref="H74">
    <cfRule type="expression" dxfId="2867" priority="744">
      <formula>IF(H74&lt;0, TRUE, IF(AND(H74&gt;0,V74=""),TRUE,FALSE))</formula>
    </cfRule>
  </conditionalFormatting>
  <conditionalFormatting sqref="H75">
    <cfRule type="expression" dxfId="2866" priority="743">
      <formula>IF(H75&lt;0, TRUE, IF(AND(H75&gt;0,V75=""),TRUE,FALSE))</formula>
    </cfRule>
  </conditionalFormatting>
  <conditionalFormatting sqref="H76">
    <cfRule type="expression" dxfId="2865" priority="742">
      <formula>IF(H76&lt;0, TRUE, IF(AND(H76&gt;0,V76=""),TRUE,FALSE))</formula>
    </cfRule>
  </conditionalFormatting>
  <conditionalFormatting sqref="H77">
    <cfRule type="expression" dxfId="2864" priority="741">
      <formula>IF(H77&lt;0, TRUE, IF(AND(H77&gt;0,V77=""),TRUE,FALSE))</formula>
    </cfRule>
  </conditionalFormatting>
  <conditionalFormatting sqref="H78">
    <cfRule type="expression" dxfId="2863" priority="740">
      <formula>IF(H78&lt;0, TRUE, IF(AND(H78&gt;0,V78=""),TRUE,FALSE))</formula>
    </cfRule>
  </conditionalFormatting>
  <conditionalFormatting sqref="H79">
    <cfRule type="expression" dxfId="2862" priority="739">
      <formula>IF(H79&lt;0, TRUE, IF(AND(H79&gt;0,V79=""),TRUE,FALSE))</formula>
    </cfRule>
  </conditionalFormatting>
  <conditionalFormatting sqref="H80">
    <cfRule type="expression" dxfId="2861" priority="738">
      <formula>IF(H80&lt;0, TRUE, IF(AND(H80&gt;0,V80=""),TRUE,FALSE))</formula>
    </cfRule>
  </conditionalFormatting>
  <conditionalFormatting sqref="H81">
    <cfRule type="expression" dxfId="2860" priority="737">
      <formula>IF(H81&lt;0, TRUE, IF(AND(H81&gt;0,V81=""),TRUE,FALSE))</formula>
    </cfRule>
  </conditionalFormatting>
  <conditionalFormatting sqref="H82">
    <cfRule type="expression" dxfId="2859" priority="736">
      <formula>IF(H82&lt;0, TRUE, IF(AND(H82&gt;0,V82=""),TRUE,FALSE))</formula>
    </cfRule>
  </conditionalFormatting>
  <conditionalFormatting sqref="H83">
    <cfRule type="expression" dxfId="2858" priority="735">
      <formula>IF(H83&lt;0, TRUE, IF(AND(H83&gt;0,V83=""),TRUE,FALSE))</formula>
    </cfRule>
  </conditionalFormatting>
  <conditionalFormatting sqref="H84">
    <cfRule type="expression" dxfId="2857" priority="734">
      <formula>IF(H84&lt;0, TRUE, IF(AND(H84&gt;0,V84=""),TRUE,FALSE))</formula>
    </cfRule>
  </conditionalFormatting>
  <conditionalFormatting sqref="H85">
    <cfRule type="expression" dxfId="2856" priority="733">
      <formula>IF(H85&lt;0, TRUE, IF(AND(H85&gt;0,V85=""),TRUE,FALSE))</formula>
    </cfRule>
  </conditionalFormatting>
  <conditionalFormatting sqref="H86">
    <cfRule type="expression" dxfId="2855" priority="732">
      <formula>IF(H86&lt;0, TRUE, IF(AND(H86&gt;0,V86=""),TRUE,FALSE))</formula>
    </cfRule>
  </conditionalFormatting>
  <conditionalFormatting sqref="H87">
    <cfRule type="expression" dxfId="2854" priority="731">
      <formula>IF(H87&lt;0, TRUE, IF(AND(H87&gt;0,V87=""),TRUE,FALSE))</formula>
    </cfRule>
  </conditionalFormatting>
  <conditionalFormatting sqref="H88">
    <cfRule type="expression" dxfId="2853" priority="730">
      <formula>IF(H88&lt;0, TRUE, IF(AND(H88&gt;0,V88=""),TRUE,FALSE))</formula>
    </cfRule>
  </conditionalFormatting>
  <conditionalFormatting sqref="H89">
    <cfRule type="expression" dxfId="2852" priority="729">
      <formula>IF(H89&lt;0, TRUE, IF(AND(H89&gt;0,V89=""),TRUE,FALSE))</formula>
    </cfRule>
  </conditionalFormatting>
  <conditionalFormatting sqref="H90">
    <cfRule type="expression" dxfId="2851" priority="728">
      <formula>IF(H90&lt;0, TRUE, IF(AND(H90&gt;0,V90=""),TRUE,FALSE))</formula>
    </cfRule>
  </conditionalFormatting>
  <conditionalFormatting sqref="H91">
    <cfRule type="expression" dxfId="2850" priority="727">
      <formula>IF(H91&lt;0, TRUE, IF(AND(H91&gt;0,V91=""),TRUE,FALSE))</formula>
    </cfRule>
  </conditionalFormatting>
  <conditionalFormatting sqref="H92">
    <cfRule type="expression" dxfId="2849" priority="726">
      <formula>IF(H92&lt;0, TRUE, IF(AND(H92&gt;0,V92=""),TRUE,FALSE))</formula>
    </cfRule>
  </conditionalFormatting>
  <conditionalFormatting sqref="H93">
    <cfRule type="expression" dxfId="2848" priority="725">
      <formula>IF(H93&lt;0, TRUE, IF(AND(H93&gt;0,V93=""),TRUE,FALSE))</formula>
    </cfRule>
  </conditionalFormatting>
  <conditionalFormatting sqref="J94">
    <cfRule type="expression" dxfId="2847" priority="711">
      <formula>IF(J94&lt;0, TRUE, IF(AND(J94&gt;0,X94=""),TRUE,FALSE))</formula>
    </cfRule>
  </conditionalFormatting>
  <conditionalFormatting sqref="J60">
    <cfRule type="expression" dxfId="2846" priority="708">
      <formula>IF(J60&lt;0, TRUE, IF(AND(J60&gt;0,X60=""),TRUE,FALSE))</formula>
    </cfRule>
  </conditionalFormatting>
  <conditionalFormatting sqref="J61">
    <cfRule type="expression" dxfId="2845" priority="707">
      <formula>IF(J61&lt;0, TRUE, IF(AND(J61&gt;0,X61=""),TRUE,FALSE))</formula>
    </cfRule>
  </conditionalFormatting>
  <conditionalFormatting sqref="J62">
    <cfRule type="expression" dxfId="2844" priority="706">
      <formula>IF(J62&lt;0, TRUE, IF(AND(J62&gt;0,X62=""),TRUE,FALSE))</formula>
    </cfRule>
  </conditionalFormatting>
  <conditionalFormatting sqref="J63">
    <cfRule type="expression" dxfId="2843" priority="705">
      <formula>IF(J63&lt;0, TRUE, IF(AND(J63&gt;0,X63=""),TRUE,FALSE))</formula>
    </cfRule>
  </conditionalFormatting>
  <conditionalFormatting sqref="J64">
    <cfRule type="expression" dxfId="2842" priority="704">
      <formula>IF(J64&lt;0, TRUE, IF(AND(J64&gt;0,X64=""),TRUE,FALSE))</formula>
    </cfRule>
  </conditionalFormatting>
  <conditionalFormatting sqref="J65">
    <cfRule type="expression" dxfId="2841" priority="703">
      <formula>IF(J65&lt;0, TRUE, IF(AND(J65&gt;0,X65=""),TRUE,FALSE))</formula>
    </cfRule>
  </conditionalFormatting>
  <conditionalFormatting sqref="J66">
    <cfRule type="expression" dxfId="2840" priority="702">
      <formula>IF(J66&lt;0, TRUE, IF(AND(J66&gt;0,X66=""),TRUE,FALSE))</formula>
    </cfRule>
  </conditionalFormatting>
  <conditionalFormatting sqref="J67">
    <cfRule type="expression" dxfId="2839" priority="701">
      <formula>IF(J67&lt;0, TRUE, IF(AND(J67&gt;0,X67=""),TRUE,FALSE))</formula>
    </cfRule>
  </conditionalFormatting>
  <conditionalFormatting sqref="J68">
    <cfRule type="expression" dxfId="2838" priority="700">
      <formula>IF(J68&lt;0, TRUE, IF(AND(J68&gt;0,X68=""),TRUE,FALSE))</formula>
    </cfRule>
  </conditionalFormatting>
  <conditionalFormatting sqref="J69">
    <cfRule type="expression" dxfId="2837" priority="699">
      <formula>IF(J69&lt;0, TRUE, IF(AND(J69&gt;0,X69=""),TRUE,FALSE))</formula>
    </cfRule>
  </conditionalFormatting>
  <conditionalFormatting sqref="J70">
    <cfRule type="expression" dxfId="2836" priority="698">
      <formula>IF(J70&lt;0, TRUE, IF(AND(J70&gt;0,X70=""),TRUE,FALSE))</formula>
    </cfRule>
  </conditionalFormatting>
  <conditionalFormatting sqref="J71">
    <cfRule type="expression" dxfId="2835" priority="697">
      <formula>IF(J71&lt;0, TRUE, IF(AND(J71&gt;0,X71=""),TRUE,FALSE))</formula>
    </cfRule>
  </conditionalFormatting>
  <conditionalFormatting sqref="J72">
    <cfRule type="expression" dxfId="2834" priority="696">
      <formula>IF(J72&lt;0, TRUE, IF(AND(J72&gt;0,X72=""),TRUE,FALSE))</formula>
    </cfRule>
  </conditionalFormatting>
  <conditionalFormatting sqref="J73">
    <cfRule type="expression" dxfId="2833" priority="695">
      <formula>IF(J73&lt;0, TRUE, IF(AND(J73&gt;0,X73=""),TRUE,FALSE))</formula>
    </cfRule>
  </conditionalFormatting>
  <conditionalFormatting sqref="J74">
    <cfRule type="expression" dxfId="2832" priority="694">
      <formula>IF(J74&lt;0, TRUE, IF(AND(J74&gt;0,X74=""),TRUE,FALSE))</formula>
    </cfRule>
  </conditionalFormatting>
  <conditionalFormatting sqref="J75">
    <cfRule type="expression" dxfId="2831" priority="693">
      <formula>IF(J75&lt;0, TRUE, IF(AND(J75&gt;0,X75=""),TRUE,FALSE))</formula>
    </cfRule>
  </conditionalFormatting>
  <conditionalFormatting sqref="J76">
    <cfRule type="expression" dxfId="2830" priority="692">
      <formula>IF(J76&lt;0, TRUE, IF(AND(J76&gt;0,X76=""),TRUE,FALSE))</formula>
    </cfRule>
  </conditionalFormatting>
  <conditionalFormatting sqref="J77">
    <cfRule type="expression" dxfId="2829" priority="691">
      <formula>IF(J77&lt;0, TRUE, IF(AND(J77&gt;0,X77=""),TRUE,FALSE))</formula>
    </cfRule>
  </conditionalFormatting>
  <conditionalFormatting sqref="J78">
    <cfRule type="expression" dxfId="2828" priority="690">
      <formula>IF(J78&lt;0, TRUE, IF(AND(J78&gt;0,X78=""),TRUE,FALSE))</formula>
    </cfRule>
  </conditionalFormatting>
  <conditionalFormatting sqref="J79">
    <cfRule type="expression" dxfId="2827" priority="689">
      <formula>IF(J79&lt;0, TRUE, IF(AND(J79&gt;0,X79=""),TRUE,FALSE))</formula>
    </cfRule>
  </conditionalFormatting>
  <conditionalFormatting sqref="J80">
    <cfRule type="expression" dxfId="2826" priority="688">
      <formula>IF(J80&lt;0, TRUE, IF(AND(J80&gt;0,X80=""),TRUE,FALSE))</formula>
    </cfRule>
  </conditionalFormatting>
  <conditionalFormatting sqref="J81">
    <cfRule type="expression" dxfId="2825" priority="687">
      <formula>IF(J81&lt;0, TRUE, IF(AND(J81&gt;0,X81=""),TRUE,FALSE))</formula>
    </cfRule>
  </conditionalFormatting>
  <conditionalFormatting sqref="J82">
    <cfRule type="expression" dxfId="2824" priority="686">
      <formula>IF(J82&lt;0, TRUE, IF(AND(J82&gt;0,X82=""),TRUE,FALSE))</formula>
    </cfRule>
  </conditionalFormatting>
  <conditionalFormatting sqref="J83">
    <cfRule type="expression" dxfId="2823" priority="685">
      <formula>IF(J83&lt;0, TRUE, IF(AND(J83&gt;0,X83=""),TRUE,FALSE))</formula>
    </cfRule>
  </conditionalFormatting>
  <conditionalFormatting sqref="J84">
    <cfRule type="expression" dxfId="2822" priority="684">
      <formula>IF(J84&lt;0, TRUE, IF(AND(J84&gt;0,X84=""),TRUE,FALSE))</formula>
    </cfRule>
  </conditionalFormatting>
  <conditionalFormatting sqref="J85">
    <cfRule type="expression" dxfId="2821" priority="683">
      <formula>IF(J85&lt;0, TRUE, IF(AND(J85&gt;0,X85=""),TRUE,FALSE))</formula>
    </cfRule>
  </conditionalFormatting>
  <conditionalFormatting sqref="J86">
    <cfRule type="expression" dxfId="2820" priority="682">
      <formula>IF(J86&lt;0, TRUE, IF(AND(J86&gt;0,X86=""),TRUE,FALSE))</formula>
    </cfRule>
  </conditionalFormatting>
  <conditionalFormatting sqref="J87">
    <cfRule type="expression" dxfId="2819" priority="681">
      <formula>IF(J87&lt;0, TRUE, IF(AND(J87&gt;0,X87=""),TRUE,FALSE))</formula>
    </cfRule>
  </conditionalFormatting>
  <conditionalFormatting sqref="J88">
    <cfRule type="expression" dxfId="2818" priority="680">
      <formula>IF(J88&lt;0, TRUE, IF(AND(J88&gt;0,X88=""),TRUE,FALSE))</formula>
    </cfRule>
  </conditionalFormatting>
  <conditionalFormatting sqref="J89">
    <cfRule type="expression" dxfId="2817" priority="679">
      <formula>IF(J89&lt;0, TRUE, IF(AND(J89&gt;0,X89=""),TRUE,FALSE))</formula>
    </cfRule>
  </conditionalFormatting>
  <conditionalFormatting sqref="J90">
    <cfRule type="expression" dxfId="2816" priority="678">
      <formula>IF(J90&lt;0, TRUE, IF(AND(J90&gt;0,X90=""),TRUE,FALSE))</formula>
    </cfRule>
  </conditionalFormatting>
  <conditionalFormatting sqref="J91">
    <cfRule type="expression" dxfId="2815" priority="677">
      <formula>IF(J91&lt;0, TRUE, IF(AND(J91&gt;0,X91=""),TRUE,FALSE))</formula>
    </cfRule>
  </conditionalFormatting>
  <conditionalFormatting sqref="J92">
    <cfRule type="expression" dxfId="2814" priority="676">
      <formula>IF(J92&lt;0, TRUE, IF(AND(J92&gt;0,X92=""),TRUE,FALSE))</formula>
    </cfRule>
  </conditionalFormatting>
  <conditionalFormatting sqref="J93">
    <cfRule type="expression" dxfId="2813" priority="675">
      <formula>IF(J93&lt;0, TRUE, IF(AND(J93&gt;0,X93=""),TRUE,FALSE))</formula>
    </cfRule>
  </conditionalFormatting>
  <conditionalFormatting sqref="L94">
    <cfRule type="expression" dxfId="2812" priority="661">
      <formula>IF(L94&lt;0, TRUE, IF(AND(L94&gt;0,Z94=""),TRUE,FALSE))</formula>
    </cfRule>
  </conditionalFormatting>
  <conditionalFormatting sqref="L60">
    <cfRule type="expression" dxfId="2811" priority="658">
      <formula>IF(L60&lt;0, TRUE, IF(AND(L60&gt;0,Z60=""),TRUE,FALSE))</formula>
    </cfRule>
  </conditionalFormatting>
  <conditionalFormatting sqref="L61">
    <cfRule type="expression" dxfId="2810" priority="657">
      <formula>IF(L61&lt;0, TRUE, IF(AND(L61&gt;0,Z61=""),TRUE,FALSE))</formula>
    </cfRule>
  </conditionalFormatting>
  <conditionalFormatting sqref="L62">
    <cfRule type="expression" dxfId="2809" priority="656">
      <formula>IF(L62&lt;0, TRUE, IF(AND(L62&gt;0,Z62=""),TRUE,FALSE))</formula>
    </cfRule>
  </conditionalFormatting>
  <conditionalFormatting sqref="L63">
    <cfRule type="expression" dxfId="2808" priority="655">
      <formula>IF(L63&lt;0, TRUE, IF(AND(L63&gt;0,Z63=""),TRUE,FALSE))</formula>
    </cfRule>
  </conditionalFormatting>
  <conditionalFormatting sqref="L64">
    <cfRule type="expression" dxfId="2807" priority="654">
      <formula>IF(L64&lt;0, TRUE, IF(AND(L64&gt;0,Z64=""),TRUE,FALSE))</formula>
    </cfRule>
  </conditionalFormatting>
  <conditionalFormatting sqref="L65">
    <cfRule type="expression" dxfId="2806" priority="653">
      <formula>IF(L65&lt;0, TRUE, IF(AND(L65&gt;0,Z65=""),TRUE,FALSE))</formula>
    </cfRule>
  </conditionalFormatting>
  <conditionalFormatting sqref="L66">
    <cfRule type="expression" dxfId="2805" priority="652">
      <formula>IF(L66&lt;0, TRUE, IF(AND(L66&gt;0,Z66=""),TRUE,FALSE))</formula>
    </cfRule>
  </conditionalFormatting>
  <conditionalFormatting sqref="L67">
    <cfRule type="expression" dxfId="2804" priority="651">
      <formula>IF(L67&lt;0, TRUE, IF(AND(L67&gt;0,Z67=""),TRUE,FALSE))</formula>
    </cfRule>
  </conditionalFormatting>
  <conditionalFormatting sqref="L68">
    <cfRule type="expression" dxfId="2803" priority="650">
      <formula>IF(L68&lt;0, TRUE, IF(AND(L68&gt;0,Z68=""),TRUE,FALSE))</formula>
    </cfRule>
  </conditionalFormatting>
  <conditionalFormatting sqref="L69">
    <cfRule type="expression" dxfId="2802" priority="649">
      <formula>IF(L69&lt;0, TRUE, IF(AND(L69&gt;0,Z69=""),TRUE,FALSE))</formula>
    </cfRule>
  </conditionalFormatting>
  <conditionalFormatting sqref="L70">
    <cfRule type="expression" dxfId="2801" priority="648">
      <formula>IF(L70&lt;0, TRUE, IF(AND(L70&gt;0,Z70=""),TRUE,FALSE))</formula>
    </cfRule>
  </conditionalFormatting>
  <conditionalFormatting sqref="L71">
    <cfRule type="expression" dxfId="2800" priority="647">
      <formula>IF(L71&lt;0, TRUE, IF(AND(L71&gt;0,Z71=""),TRUE,FALSE))</formula>
    </cfRule>
  </conditionalFormatting>
  <conditionalFormatting sqref="L72">
    <cfRule type="expression" dxfId="2799" priority="646">
      <formula>IF(L72&lt;0, TRUE, IF(AND(L72&gt;0,Z72=""),TRUE,FALSE))</formula>
    </cfRule>
  </conditionalFormatting>
  <conditionalFormatting sqref="L73">
    <cfRule type="expression" dxfId="2798" priority="645">
      <formula>IF(L73&lt;0, TRUE, IF(AND(L73&gt;0,Z73=""),TRUE,FALSE))</formula>
    </cfRule>
  </conditionalFormatting>
  <conditionalFormatting sqref="L74">
    <cfRule type="expression" dxfId="2797" priority="644">
      <formula>IF(L74&lt;0, TRUE, IF(AND(L74&gt;0,Z74=""),TRUE,FALSE))</formula>
    </cfRule>
  </conditionalFormatting>
  <conditionalFormatting sqref="L75">
    <cfRule type="expression" dxfId="2796" priority="643">
      <formula>IF(L75&lt;0, TRUE, IF(AND(L75&gt;0,Z75=""),TRUE,FALSE))</formula>
    </cfRule>
  </conditionalFormatting>
  <conditionalFormatting sqref="L76">
    <cfRule type="expression" dxfId="2795" priority="642">
      <formula>IF(L76&lt;0, TRUE, IF(AND(L76&gt;0,Z76=""),TRUE,FALSE))</formula>
    </cfRule>
  </conditionalFormatting>
  <conditionalFormatting sqref="L77">
    <cfRule type="expression" dxfId="2794" priority="641">
      <formula>IF(L77&lt;0, TRUE, IF(AND(L77&gt;0,Z77=""),TRUE,FALSE))</formula>
    </cfRule>
  </conditionalFormatting>
  <conditionalFormatting sqref="L78">
    <cfRule type="expression" dxfId="2793" priority="640">
      <formula>IF(L78&lt;0, TRUE, IF(AND(L78&gt;0,Z78=""),TRUE,FALSE))</formula>
    </cfRule>
  </conditionalFormatting>
  <conditionalFormatting sqref="L79">
    <cfRule type="expression" dxfId="2792" priority="639">
      <formula>IF(L79&lt;0, TRUE, IF(AND(L79&gt;0,Z79=""),TRUE,FALSE))</formula>
    </cfRule>
  </conditionalFormatting>
  <conditionalFormatting sqref="L80">
    <cfRule type="expression" dxfId="2791" priority="638">
      <formula>IF(L80&lt;0, TRUE, IF(AND(L80&gt;0,Z80=""),TRUE,FALSE))</formula>
    </cfRule>
  </conditionalFormatting>
  <conditionalFormatting sqref="L81">
    <cfRule type="expression" dxfId="2790" priority="637">
      <formula>IF(L81&lt;0, TRUE, IF(AND(L81&gt;0,Z81=""),TRUE,FALSE))</formula>
    </cfRule>
  </conditionalFormatting>
  <conditionalFormatting sqref="L82">
    <cfRule type="expression" dxfId="2789" priority="636">
      <formula>IF(L82&lt;0, TRUE, IF(AND(L82&gt;0,Z82=""),TRUE,FALSE))</formula>
    </cfRule>
  </conditionalFormatting>
  <conditionalFormatting sqref="L83">
    <cfRule type="expression" dxfId="2788" priority="635">
      <formula>IF(L83&lt;0, TRUE, IF(AND(L83&gt;0,Z83=""),TRUE,FALSE))</formula>
    </cfRule>
  </conditionalFormatting>
  <conditionalFormatting sqref="L84">
    <cfRule type="expression" dxfId="2787" priority="634">
      <formula>IF(L84&lt;0, TRUE, IF(AND(L84&gt;0,Z84=""),TRUE,FALSE))</formula>
    </cfRule>
  </conditionalFormatting>
  <conditionalFormatting sqref="L85">
    <cfRule type="expression" dxfId="2786" priority="633">
      <formula>IF(L85&lt;0, TRUE, IF(AND(L85&gt;0,Z85=""),TRUE,FALSE))</formula>
    </cfRule>
  </conditionalFormatting>
  <conditionalFormatting sqref="L86">
    <cfRule type="expression" dxfId="2785" priority="632">
      <formula>IF(L86&lt;0, TRUE, IF(AND(L86&gt;0,Z86=""),TRUE,FALSE))</formula>
    </cfRule>
  </conditionalFormatting>
  <conditionalFormatting sqref="L87">
    <cfRule type="expression" dxfId="2784" priority="631">
      <formula>IF(L87&lt;0, TRUE, IF(AND(L87&gt;0,Z87=""),TRUE,FALSE))</formula>
    </cfRule>
  </conditionalFormatting>
  <conditionalFormatting sqref="L88">
    <cfRule type="expression" dxfId="2783" priority="630">
      <formula>IF(L88&lt;0, TRUE, IF(AND(L88&gt;0,Z88=""),TRUE,FALSE))</formula>
    </cfRule>
  </conditionalFormatting>
  <conditionalFormatting sqref="L89">
    <cfRule type="expression" dxfId="2782" priority="629">
      <formula>IF(L89&lt;0, TRUE, IF(AND(L89&gt;0,Z89=""),TRUE,FALSE))</formula>
    </cfRule>
  </conditionalFormatting>
  <conditionalFormatting sqref="L90">
    <cfRule type="expression" dxfId="2781" priority="628">
      <formula>IF(L90&lt;0, TRUE, IF(AND(L90&gt;0,Z90=""),TRUE,FALSE))</formula>
    </cfRule>
  </conditionalFormatting>
  <conditionalFormatting sqref="L91">
    <cfRule type="expression" dxfId="2780" priority="627">
      <formula>IF(L91&lt;0, TRUE, IF(AND(L91&gt;0,Z91=""),TRUE,FALSE))</formula>
    </cfRule>
  </conditionalFormatting>
  <conditionalFormatting sqref="L92">
    <cfRule type="expression" dxfId="2779" priority="626">
      <formula>IF(L92&lt;0, TRUE, IF(AND(L92&gt;0,Z92=""),TRUE,FALSE))</formula>
    </cfRule>
  </conditionalFormatting>
  <conditionalFormatting sqref="L93">
    <cfRule type="expression" dxfId="2778" priority="625">
      <formula>IF(L93&lt;0, TRUE, IF(AND(L93&gt;0,Z93=""),TRUE,FALSE))</formula>
    </cfRule>
  </conditionalFormatting>
  <conditionalFormatting sqref="P94">
    <cfRule type="expression" dxfId="2777" priority="611">
      <formula>IF(P94&lt;0, TRUE, IF(AND(P94&gt;0,AD94=""),TRUE,FALSE))</formula>
    </cfRule>
  </conditionalFormatting>
  <conditionalFormatting sqref="P60">
    <cfRule type="expression" dxfId="2776" priority="608">
      <formula>IF(P60&lt;0, TRUE, IF(AND(P60&gt;0,AD60=""),TRUE,FALSE))</formula>
    </cfRule>
  </conditionalFormatting>
  <conditionalFormatting sqref="P61">
    <cfRule type="expression" dxfId="2775" priority="607">
      <formula>IF(P61&lt;0, TRUE, IF(AND(P61&gt;0,AD61=""),TRUE,FALSE))</formula>
    </cfRule>
  </conditionalFormatting>
  <conditionalFormatting sqref="P62">
    <cfRule type="expression" dxfId="2774" priority="606">
      <formula>IF(P62&lt;0, TRUE, IF(AND(P62&gt;0,AD62=""),TRUE,FALSE))</formula>
    </cfRule>
  </conditionalFormatting>
  <conditionalFormatting sqref="P63">
    <cfRule type="expression" dxfId="2773" priority="605">
      <formula>IF(P63&lt;0, TRUE, IF(AND(P63&gt;0,AD63=""),TRUE,FALSE))</formula>
    </cfRule>
  </conditionalFormatting>
  <conditionalFormatting sqref="P64">
    <cfRule type="expression" dxfId="2772" priority="604">
      <formula>IF(P64&lt;0, TRUE, IF(AND(P64&gt;0,AD64=""),TRUE,FALSE))</formula>
    </cfRule>
  </conditionalFormatting>
  <conditionalFormatting sqref="P65:P71">
    <cfRule type="expression" dxfId="2771" priority="603">
      <formula>IF(P65&lt;0, TRUE, IF(AND(P65&gt;0,AD65=""),TRUE,FALSE))</formula>
    </cfRule>
  </conditionalFormatting>
  <conditionalFormatting sqref="P72">
    <cfRule type="expression" dxfId="2770" priority="596">
      <formula>IF(P72&lt;0, TRUE, IF(AND(P72&gt;0,AD72=""),TRUE,FALSE))</formula>
    </cfRule>
  </conditionalFormatting>
  <conditionalFormatting sqref="P73">
    <cfRule type="expression" dxfId="2769" priority="595">
      <formula>IF(P73&lt;0, TRUE, IF(AND(P73&gt;0,AD73=""),TRUE,FALSE))</formula>
    </cfRule>
  </conditionalFormatting>
  <conditionalFormatting sqref="P74">
    <cfRule type="expression" dxfId="2768" priority="594">
      <formula>IF(P74&lt;0, TRUE, IF(AND(P74&gt;0,AD74=""),TRUE,FALSE))</formula>
    </cfRule>
  </conditionalFormatting>
  <conditionalFormatting sqref="P75">
    <cfRule type="expression" dxfId="2767" priority="593">
      <formula>IF(P75&lt;0, TRUE, IF(AND(P75&gt;0,AD75=""),TRUE,FALSE))</formula>
    </cfRule>
  </conditionalFormatting>
  <conditionalFormatting sqref="P76">
    <cfRule type="expression" dxfId="2766" priority="592">
      <formula>IF(P76&lt;0, TRUE, IF(AND(P76&gt;0,AD76=""),TRUE,FALSE))</formula>
    </cfRule>
  </conditionalFormatting>
  <conditionalFormatting sqref="P77">
    <cfRule type="expression" dxfId="2765" priority="591">
      <formula>IF(P77&lt;0, TRUE, IF(AND(P77&gt;0,AD77=""),TRUE,FALSE))</formula>
    </cfRule>
  </conditionalFormatting>
  <conditionalFormatting sqref="P78">
    <cfRule type="expression" dxfId="2764" priority="590">
      <formula>IF(P78&lt;0, TRUE, IF(AND(P78&gt;0,AD78=""),TRUE,FALSE))</formula>
    </cfRule>
  </conditionalFormatting>
  <conditionalFormatting sqref="P79">
    <cfRule type="expression" dxfId="2763" priority="589">
      <formula>IF(P79&lt;0, TRUE, IF(AND(P79&gt;0,AD79=""),TRUE,FALSE))</formula>
    </cfRule>
  </conditionalFormatting>
  <conditionalFormatting sqref="P80">
    <cfRule type="expression" dxfId="2762" priority="588">
      <formula>IF(P80&lt;0, TRUE, IF(AND(P80&gt;0,AD80=""),TRUE,FALSE))</formula>
    </cfRule>
  </conditionalFormatting>
  <conditionalFormatting sqref="P81">
    <cfRule type="expression" dxfId="2761" priority="587">
      <formula>IF(P81&lt;0, TRUE, IF(AND(P81&gt;0,AD81=""),TRUE,FALSE))</formula>
    </cfRule>
  </conditionalFormatting>
  <conditionalFormatting sqref="P82">
    <cfRule type="expression" dxfId="2760" priority="586">
      <formula>IF(P82&lt;0, TRUE, IF(AND(P82&gt;0,AD82=""),TRUE,FALSE))</formula>
    </cfRule>
  </conditionalFormatting>
  <conditionalFormatting sqref="P83">
    <cfRule type="expression" dxfId="2759" priority="585">
      <formula>IF(P83&lt;0, TRUE, IF(AND(P83&gt;0,AD83=""),TRUE,FALSE))</formula>
    </cfRule>
  </conditionalFormatting>
  <conditionalFormatting sqref="P84">
    <cfRule type="expression" dxfId="2758" priority="584">
      <formula>IF(P84&lt;0, TRUE, IF(AND(P84&gt;0,AD84=""),TRUE,FALSE))</formula>
    </cfRule>
  </conditionalFormatting>
  <conditionalFormatting sqref="P85">
    <cfRule type="expression" dxfId="2757" priority="583">
      <formula>IF(P85&lt;0, TRUE, IF(AND(P85&gt;0,AD85=""),TRUE,FALSE))</formula>
    </cfRule>
  </conditionalFormatting>
  <conditionalFormatting sqref="P86">
    <cfRule type="expression" dxfId="2756" priority="582">
      <formula>IF(P86&lt;0, TRUE, IF(AND(P86&gt;0,AD86=""),TRUE,FALSE))</formula>
    </cfRule>
  </conditionalFormatting>
  <conditionalFormatting sqref="P87">
    <cfRule type="expression" dxfId="2755" priority="581">
      <formula>IF(P87&lt;0, TRUE, IF(AND(P87&gt;0,AD87=""),TRUE,FALSE))</formula>
    </cfRule>
  </conditionalFormatting>
  <conditionalFormatting sqref="P88">
    <cfRule type="expression" dxfId="2754" priority="580">
      <formula>IF(P88&lt;0, TRUE, IF(AND(P88&gt;0,AD88=""),TRUE,FALSE))</formula>
    </cfRule>
  </conditionalFormatting>
  <conditionalFormatting sqref="P89">
    <cfRule type="expression" dxfId="2753" priority="579">
      <formula>IF(P89&lt;0, TRUE, IF(AND(P89&gt;0,AD89=""),TRUE,FALSE))</formula>
    </cfRule>
  </conditionalFormatting>
  <conditionalFormatting sqref="P90">
    <cfRule type="expression" dxfId="2752" priority="578">
      <formula>IF(P90&lt;0, TRUE, IF(AND(P90&gt;0,AD90=""),TRUE,FALSE))</formula>
    </cfRule>
  </conditionalFormatting>
  <conditionalFormatting sqref="P91">
    <cfRule type="expression" dxfId="2751" priority="577">
      <formula>IF(P91&lt;0, TRUE, IF(AND(P91&gt;0,AD91=""),TRUE,FALSE))</formula>
    </cfRule>
  </conditionalFormatting>
  <conditionalFormatting sqref="P92">
    <cfRule type="expression" dxfId="2750" priority="576">
      <formula>IF(P92&lt;0, TRUE, IF(AND(P92&gt;0,AD92=""),TRUE,FALSE))</formula>
    </cfRule>
  </conditionalFormatting>
  <conditionalFormatting sqref="P93">
    <cfRule type="expression" dxfId="2749" priority="575">
      <formula>IF(P93&lt;0, TRUE, IF(AND(P93&gt;0,AD93=""),TRUE,FALSE))</formula>
    </cfRule>
  </conditionalFormatting>
  <conditionalFormatting sqref="R94">
    <cfRule type="expression" dxfId="2748" priority="561">
      <formula>IF(R94&lt;0, TRUE, IF(AND(R94&gt;0,AF94=""),TRUE,FALSE))</formula>
    </cfRule>
  </conditionalFormatting>
  <conditionalFormatting sqref="R60">
    <cfRule type="expression" dxfId="2747" priority="558">
      <formula>IF(R60&lt;0, TRUE, IF(AND(R60&gt;0,AF60=""),TRUE,FALSE))</formula>
    </cfRule>
  </conditionalFormatting>
  <conditionalFormatting sqref="R61">
    <cfRule type="expression" dxfId="2746" priority="557">
      <formula>IF(R61&lt;0, TRUE, IF(AND(R61&gt;0,AF61=""),TRUE,FALSE))</formula>
    </cfRule>
  </conditionalFormatting>
  <conditionalFormatting sqref="R62">
    <cfRule type="expression" dxfId="2745" priority="556">
      <formula>IF(R62&lt;0, TRUE, IF(AND(R62&gt;0,AF62=""),TRUE,FALSE))</formula>
    </cfRule>
  </conditionalFormatting>
  <conditionalFormatting sqref="R63">
    <cfRule type="expression" dxfId="2744" priority="555">
      <formula>IF(R63&lt;0, TRUE, IF(AND(R63&gt;0,AF63=""),TRUE,FALSE))</formula>
    </cfRule>
  </conditionalFormatting>
  <conditionalFormatting sqref="R64">
    <cfRule type="expression" dxfId="2743" priority="554">
      <formula>IF(R64&lt;0, TRUE, IF(AND(R64&gt;0,AF64=""),TRUE,FALSE))</formula>
    </cfRule>
  </conditionalFormatting>
  <conditionalFormatting sqref="R65:R71">
    <cfRule type="expression" dxfId="2742" priority="553">
      <formula>IF(R65&lt;0, TRUE, IF(AND(R65&gt;0,AF65=""),TRUE,FALSE))</formula>
    </cfRule>
  </conditionalFormatting>
  <conditionalFormatting sqref="R72">
    <cfRule type="expression" dxfId="2741" priority="546">
      <formula>IF(R72&lt;0, TRUE, IF(AND(R72&gt;0,AF72=""),TRUE,FALSE))</formula>
    </cfRule>
  </conditionalFormatting>
  <conditionalFormatting sqref="R73">
    <cfRule type="expression" dxfId="2740" priority="545">
      <formula>IF(R73&lt;0, TRUE, IF(AND(R73&gt;0,AF73=""),TRUE,FALSE))</formula>
    </cfRule>
  </conditionalFormatting>
  <conditionalFormatting sqref="R74">
    <cfRule type="expression" dxfId="2739" priority="544">
      <formula>IF(R74&lt;0, TRUE, IF(AND(R74&gt;0,AF74=""),TRUE,FALSE))</formula>
    </cfRule>
  </conditionalFormatting>
  <conditionalFormatting sqref="R75">
    <cfRule type="expression" dxfId="2738" priority="543">
      <formula>IF(R75&lt;0, TRUE, IF(AND(R75&gt;0,AF75=""),TRUE,FALSE))</formula>
    </cfRule>
  </conditionalFormatting>
  <conditionalFormatting sqref="R76">
    <cfRule type="expression" dxfId="2737" priority="542">
      <formula>IF(R76&lt;0, TRUE, IF(AND(R76&gt;0,AF76=""),TRUE,FALSE))</formula>
    </cfRule>
  </conditionalFormatting>
  <conditionalFormatting sqref="R77">
    <cfRule type="expression" dxfId="2736" priority="541">
      <formula>IF(R77&lt;0, TRUE, IF(AND(R77&gt;0,AF77=""),TRUE,FALSE))</formula>
    </cfRule>
  </conditionalFormatting>
  <conditionalFormatting sqref="R78">
    <cfRule type="expression" dxfId="2735" priority="540">
      <formula>IF(R78&lt;0, TRUE, IF(AND(R78&gt;0,AF78=""),TRUE,FALSE))</formula>
    </cfRule>
  </conditionalFormatting>
  <conditionalFormatting sqref="R79">
    <cfRule type="expression" dxfId="2734" priority="539">
      <formula>IF(R79&lt;0, TRUE, IF(AND(R79&gt;0,AF79=""),TRUE,FALSE))</formula>
    </cfRule>
  </conditionalFormatting>
  <conditionalFormatting sqref="R80">
    <cfRule type="expression" dxfId="2733" priority="538">
      <formula>IF(R80&lt;0, TRUE, IF(AND(R80&gt;0,AF80=""),TRUE,FALSE))</formula>
    </cfRule>
  </conditionalFormatting>
  <conditionalFormatting sqref="R81">
    <cfRule type="expression" dxfId="2732" priority="537">
      <formula>IF(R81&lt;0, TRUE, IF(AND(R81&gt;0,AF81=""),TRUE,FALSE))</formula>
    </cfRule>
  </conditionalFormatting>
  <conditionalFormatting sqref="R82">
    <cfRule type="expression" dxfId="2731" priority="536">
      <formula>IF(R82&lt;0, TRUE, IF(AND(R82&gt;0,AF82=""),TRUE,FALSE))</formula>
    </cfRule>
  </conditionalFormatting>
  <conditionalFormatting sqref="R83">
    <cfRule type="expression" dxfId="2730" priority="535">
      <formula>IF(R83&lt;0, TRUE, IF(AND(R83&gt;0,AF83=""),TRUE,FALSE))</formula>
    </cfRule>
  </conditionalFormatting>
  <conditionalFormatting sqref="R84">
    <cfRule type="expression" dxfId="2729" priority="534">
      <formula>IF(R84&lt;0, TRUE, IF(AND(R84&gt;0,AF84=""),TRUE,FALSE))</formula>
    </cfRule>
  </conditionalFormatting>
  <conditionalFormatting sqref="R85">
    <cfRule type="expression" dxfId="2728" priority="533">
      <formula>IF(R85&lt;0, TRUE, IF(AND(R85&gt;0,AF85=""),TRUE,FALSE))</formula>
    </cfRule>
  </conditionalFormatting>
  <conditionalFormatting sqref="R86">
    <cfRule type="expression" dxfId="2727" priority="532">
      <formula>IF(R86&lt;0, TRUE, IF(AND(R86&gt;0,AF86=""),TRUE,FALSE))</formula>
    </cfRule>
  </conditionalFormatting>
  <conditionalFormatting sqref="R87">
    <cfRule type="expression" dxfId="2726" priority="531">
      <formula>IF(R87&lt;0, TRUE, IF(AND(R87&gt;0,AF87=""),TRUE,FALSE))</formula>
    </cfRule>
  </conditionalFormatting>
  <conditionalFormatting sqref="R88">
    <cfRule type="expression" dxfId="2725" priority="530">
      <formula>IF(R88&lt;0, TRUE, IF(AND(R88&gt;0,AF88=""),TRUE,FALSE))</formula>
    </cfRule>
  </conditionalFormatting>
  <conditionalFormatting sqref="R89">
    <cfRule type="expression" dxfId="2724" priority="529">
      <formula>IF(R89&lt;0, TRUE, IF(AND(R89&gt;0,AF89=""),TRUE,FALSE))</formula>
    </cfRule>
  </conditionalFormatting>
  <conditionalFormatting sqref="R90">
    <cfRule type="expression" dxfId="2723" priority="528">
      <formula>IF(R90&lt;0, TRUE, IF(AND(R90&gt;0,AF90=""),TRUE,FALSE))</formula>
    </cfRule>
  </conditionalFormatting>
  <conditionalFormatting sqref="R91">
    <cfRule type="expression" dxfId="2722" priority="527">
      <formula>IF(R91&lt;0, TRUE, IF(AND(R91&gt;0,AF91=""),TRUE,FALSE))</formula>
    </cfRule>
  </conditionalFormatting>
  <conditionalFormatting sqref="R92">
    <cfRule type="expression" dxfId="2721" priority="526">
      <formula>IF(R92&lt;0, TRUE, IF(AND(R92&gt;0,AF92=""),TRUE,FALSE))</formula>
    </cfRule>
  </conditionalFormatting>
  <conditionalFormatting sqref="R93">
    <cfRule type="expression" dxfId="2720" priority="525">
      <formula>IF(R93&lt;0, TRUE, IF(AND(R93&gt;0,AF93=""),TRUE,FALSE))</formula>
    </cfRule>
  </conditionalFormatting>
  <conditionalFormatting sqref="T94">
    <cfRule type="expression" dxfId="2719" priority="511">
      <formula>IF(T94&lt;0, TRUE, IF(AND(T94&gt;0,AH94=""),TRUE,FALSE))</formula>
    </cfRule>
  </conditionalFormatting>
  <conditionalFormatting sqref="T60">
    <cfRule type="expression" dxfId="2718" priority="508">
      <formula>IF(T60&lt;0, TRUE, IF(AND(T60&gt;0,AH60=""),TRUE,FALSE))</formula>
    </cfRule>
  </conditionalFormatting>
  <conditionalFormatting sqref="T61">
    <cfRule type="expression" dxfId="2717" priority="507">
      <formula>IF(T61&lt;0, TRUE, IF(AND(T61&gt;0,AH61=""),TRUE,FALSE))</formula>
    </cfRule>
  </conditionalFormatting>
  <conditionalFormatting sqref="T62">
    <cfRule type="expression" dxfId="2716" priority="506">
      <formula>IF(T62&lt;0, TRUE, IF(AND(T62&gt;0,AH62=""),TRUE,FALSE))</formula>
    </cfRule>
  </conditionalFormatting>
  <conditionalFormatting sqref="T63">
    <cfRule type="expression" dxfId="2715" priority="505">
      <formula>IF(T63&lt;0, TRUE, IF(AND(T63&gt;0,AH63=""),TRUE,FALSE))</formula>
    </cfRule>
  </conditionalFormatting>
  <conditionalFormatting sqref="T64">
    <cfRule type="expression" dxfId="2714" priority="504">
      <formula>IF(T64&lt;0, TRUE, IF(AND(T64&gt;0,AH64=""),TRUE,FALSE))</formula>
    </cfRule>
  </conditionalFormatting>
  <conditionalFormatting sqref="T65:T71">
    <cfRule type="expression" dxfId="2713" priority="503">
      <formula>IF(T65&lt;0, TRUE, IF(AND(T65&gt;0,AH65=""),TRUE,FALSE))</formula>
    </cfRule>
  </conditionalFormatting>
  <conditionalFormatting sqref="T72">
    <cfRule type="expression" dxfId="2712" priority="496">
      <formula>IF(T72&lt;0, TRUE, IF(AND(T72&gt;0,AH72=""),TRUE,FALSE))</formula>
    </cfRule>
  </conditionalFormatting>
  <conditionalFormatting sqref="T73">
    <cfRule type="expression" dxfId="2711" priority="495">
      <formula>IF(T73&lt;0, TRUE, IF(AND(T73&gt;0,AH73=""),TRUE,FALSE))</formula>
    </cfRule>
  </conditionalFormatting>
  <conditionalFormatting sqref="T74">
    <cfRule type="expression" dxfId="2710" priority="494">
      <formula>IF(T74&lt;0, TRUE, IF(AND(T74&gt;0,AH74=""),TRUE,FALSE))</formula>
    </cfRule>
  </conditionalFormatting>
  <conditionalFormatting sqref="T75">
    <cfRule type="expression" dxfId="2709" priority="493">
      <formula>IF(T75&lt;0, TRUE, IF(AND(T75&gt;0,AH75=""),TRUE,FALSE))</formula>
    </cfRule>
  </conditionalFormatting>
  <conditionalFormatting sqref="T76">
    <cfRule type="expression" dxfId="2708" priority="492">
      <formula>IF(T76&lt;0, TRUE, IF(AND(T76&gt;0,AH76=""),TRUE,FALSE))</formula>
    </cfRule>
  </conditionalFormatting>
  <conditionalFormatting sqref="T77">
    <cfRule type="expression" dxfId="2707" priority="491">
      <formula>IF(T77&lt;0, TRUE, IF(AND(T77&gt;0,AH77=""),TRUE,FALSE))</formula>
    </cfRule>
  </conditionalFormatting>
  <conditionalFormatting sqref="T78">
    <cfRule type="expression" dxfId="2706" priority="490">
      <formula>IF(T78&lt;0, TRUE, IF(AND(T78&gt;0,AH78=""),TRUE,FALSE))</formula>
    </cfRule>
  </conditionalFormatting>
  <conditionalFormatting sqref="T79">
    <cfRule type="expression" dxfId="2705" priority="489">
      <formula>IF(T79&lt;0, TRUE, IF(AND(T79&gt;0,AH79=""),TRUE,FALSE))</formula>
    </cfRule>
  </conditionalFormatting>
  <conditionalFormatting sqref="T80">
    <cfRule type="expression" dxfId="2704" priority="488">
      <formula>IF(T80&lt;0, TRUE, IF(AND(T80&gt;0,AH80=""),TRUE,FALSE))</formula>
    </cfRule>
  </conditionalFormatting>
  <conditionalFormatting sqref="T81">
    <cfRule type="expression" dxfId="2703" priority="487">
      <formula>IF(T81&lt;0, TRUE, IF(AND(T81&gt;0,AH81=""),TRUE,FALSE))</formula>
    </cfRule>
  </conditionalFormatting>
  <conditionalFormatting sqref="T82">
    <cfRule type="expression" dxfId="2702" priority="486">
      <formula>IF(T82&lt;0, TRUE, IF(AND(T82&gt;0,AH82=""),TRUE,FALSE))</formula>
    </cfRule>
  </conditionalFormatting>
  <conditionalFormatting sqref="T83">
    <cfRule type="expression" dxfId="2701" priority="485">
      <formula>IF(T83&lt;0, TRUE, IF(AND(T83&gt;0,AH83=""),TRUE,FALSE))</formula>
    </cfRule>
  </conditionalFormatting>
  <conditionalFormatting sqref="T84">
    <cfRule type="expression" dxfId="2700" priority="484">
      <formula>IF(T84&lt;0, TRUE, IF(AND(T84&gt;0,AH84=""),TRUE,FALSE))</formula>
    </cfRule>
  </conditionalFormatting>
  <conditionalFormatting sqref="T85">
    <cfRule type="expression" dxfId="2699" priority="483">
      <formula>IF(T85&lt;0, TRUE, IF(AND(T85&gt;0,AH85=""),TRUE,FALSE))</formula>
    </cfRule>
  </conditionalFormatting>
  <conditionalFormatting sqref="T86">
    <cfRule type="expression" dxfId="2698" priority="482">
      <formula>IF(T86&lt;0, TRUE, IF(AND(T86&gt;0,AH86=""),TRUE,FALSE))</formula>
    </cfRule>
  </conditionalFormatting>
  <conditionalFormatting sqref="T87">
    <cfRule type="expression" dxfId="2697" priority="481">
      <formula>IF(T87&lt;0, TRUE, IF(AND(T87&gt;0,AH87=""),TRUE,FALSE))</formula>
    </cfRule>
  </conditionalFormatting>
  <conditionalFormatting sqref="T88">
    <cfRule type="expression" dxfId="2696" priority="480">
      <formula>IF(T88&lt;0, TRUE, IF(AND(T88&gt;0,AH88=""),TRUE,FALSE))</formula>
    </cfRule>
  </conditionalFormatting>
  <conditionalFormatting sqref="T89">
    <cfRule type="expression" dxfId="2695" priority="479">
      <formula>IF(T89&lt;0, TRUE, IF(AND(T89&gt;0,AH89=""),TRUE,FALSE))</formula>
    </cfRule>
  </conditionalFormatting>
  <conditionalFormatting sqref="T90">
    <cfRule type="expression" dxfId="2694" priority="478">
      <formula>IF(T90&lt;0, TRUE, IF(AND(T90&gt;0,AH90=""),TRUE,FALSE))</formula>
    </cfRule>
  </conditionalFormatting>
  <conditionalFormatting sqref="T91">
    <cfRule type="expression" dxfId="2693" priority="477">
      <formula>IF(T91&lt;0, TRUE, IF(AND(T91&gt;0,AH91=""),TRUE,FALSE))</formula>
    </cfRule>
  </conditionalFormatting>
  <conditionalFormatting sqref="T92">
    <cfRule type="expression" dxfId="2692" priority="476">
      <formula>IF(T92&lt;0, TRUE, IF(AND(T92&gt;0,AH92=""),TRUE,FALSE))</formula>
    </cfRule>
  </conditionalFormatting>
  <conditionalFormatting sqref="T93">
    <cfRule type="expression" dxfId="2691" priority="475">
      <formula>IF(T93&lt;0, TRUE, IF(AND(T93&gt;0,AH93=""),TRUE,FALSE))</formula>
    </cfRule>
  </conditionalFormatting>
  <conditionalFormatting sqref="H99">
    <cfRule type="expression" dxfId="2690" priority="474">
      <formula>IF(H99&lt;0, TRUE, IF(AND(H99&gt;0,V99=""),TRUE,FALSE))</formula>
    </cfRule>
  </conditionalFormatting>
  <conditionalFormatting sqref="H100">
    <cfRule type="expression" dxfId="2689" priority="473">
      <formula>IF(H100&lt;0, TRUE, IF(AND(H100&gt;0,V100=""),TRUE,FALSE))</formula>
    </cfRule>
  </conditionalFormatting>
  <conditionalFormatting sqref="H101">
    <cfRule type="expression" dxfId="2688" priority="472">
      <formula>IF(H101&lt;0, TRUE, IF(AND(H101&gt;0,V101=""),TRUE,FALSE))</formula>
    </cfRule>
  </conditionalFormatting>
  <conditionalFormatting sqref="H102">
    <cfRule type="expression" dxfId="2687" priority="471">
      <formula>IF(H102&lt;0, TRUE, IF(AND(H102&gt;0,V102=""),TRUE,FALSE))</formula>
    </cfRule>
  </conditionalFormatting>
  <conditionalFormatting sqref="H103">
    <cfRule type="expression" dxfId="2686" priority="470">
      <formula>IF(H103&lt;0, TRUE, IF(AND(H103&gt;0,V103=""),TRUE,FALSE))</formula>
    </cfRule>
  </conditionalFormatting>
  <conditionalFormatting sqref="H104">
    <cfRule type="expression" dxfId="2685" priority="469">
      <formula>IF(H104&lt;0, TRUE, IF(AND(H104&gt;0,V104=""),TRUE,FALSE))</formula>
    </cfRule>
  </conditionalFormatting>
  <conditionalFormatting sqref="H105">
    <cfRule type="expression" dxfId="2684" priority="468">
      <formula>IF(H105&lt;0, TRUE, IF(AND(H105&gt;0,V105=""),TRUE,FALSE))</formula>
    </cfRule>
  </conditionalFormatting>
  <conditionalFormatting sqref="H106">
    <cfRule type="expression" dxfId="2683" priority="467">
      <formula>IF(H106&lt;0, TRUE, IF(AND(H106&gt;0,V106=""),TRUE,FALSE))</formula>
    </cfRule>
  </conditionalFormatting>
  <conditionalFormatting sqref="H107">
    <cfRule type="expression" dxfId="2682" priority="466">
      <formula>IF(H107&lt;0, TRUE, IF(AND(H107&gt;0,V107=""),TRUE,FALSE))</formula>
    </cfRule>
  </conditionalFormatting>
  <conditionalFormatting sqref="H108">
    <cfRule type="expression" dxfId="2681" priority="465">
      <formula>IF(H108&lt;0, TRUE, IF(AND(H108&gt;0,V108=""),TRUE,FALSE))</formula>
    </cfRule>
  </conditionalFormatting>
  <conditionalFormatting sqref="H109">
    <cfRule type="expression" dxfId="2680" priority="464">
      <formula>IF(H109&lt;0, TRUE, IF(AND(H109&gt;0,V109=""),TRUE,FALSE))</formula>
    </cfRule>
  </conditionalFormatting>
  <conditionalFormatting sqref="H110">
    <cfRule type="expression" dxfId="2679" priority="463">
      <formula>IF(H110&lt;0, TRUE, IF(AND(H110&gt;0,V110=""),TRUE,FALSE))</formula>
    </cfRule>
  </conditionalFormatting>
  <conditionalFormatting sqref="H111">
    <cfRule type="expression" dxfId="2678" priority="462">
      <formula>IF(H111&lt;0, TRUE, IF(AND(H111&gt;0,V111=""),TRUE,FALSE))</formula>
    </cfRule>
  </conditionalFormatting>
  <conditionalFormatting sqref="H112">
    <cfRule type="expression" dxfId="2677" priority="461">
      <formula>IF(H112&lt;0, TRUE, IF(AND(H112&gt;0,V112=""),TRUE,FALSE))</formula>
    </cfRule>
  </conditionalFormatting>
  <conditionalFormatting sqref="J99">
    <cfRule type="expression" dxfId="2676" priority="459">
      <formula>IF(J99&lt;0, TRUE, IF(AND(J99&gt;0,X99=""),TRUE,FALSE))</formula>
    </cfRule>
  </conditionalFormatting>
  <conditionalFormatting sqref="J100">
    <cfRule type="expression" dxfId="2675" priority="458">
      <formula>IF(J100&lt;0, TRUE, IF(AND(J100&gt;0,X100=""),TRUE,FALSE))</formula>
    </cfRule>
  </conditionalFormatting>
  <conditionalFormatting sqref="J101">
    <cfRule type="expression" dxfId="2674" priority="457">
      <formula>IF(J101&lt;0, TRUE, IF(AND(J101&gt;0,X101=""),TRUE,FALSE))</formula>
    </cfRule>
  </conditionalFormatting>
  <conditionalFormatting sqref="J102">
    <cfRule type="expression" dxfId="2673" priority="456">
      <formula>IF(J102&lt;0, TRUE, IF(AND(J102&gt;0,X102=""),TRUE,FALSE))</formula>
    </cfRule>
  </conditionalFormatting>
  <conditionalFormatting sqref="J103">
    <cfRule type="expression" dxfId="2672" priority="455">
      <formula>IF(J103&lt;0, TRUE, IF(AND(J103&gt;0,X103=""),TRUE,FALSE))</formula>
    </cfRule>
  </conditionalFormatting>
  <conditionalFormatting sqref="J104">
    <cfRule type="expression" dxfId="2671" priority="454">
      <formula>IF(J104&lt;0, TRUE, IF(AND(J104&gt;0,X104=""),TRUE,FALSE))</formula>
    </cfRule>
  </conditionalFormatting>
  <conditionalFormatting sqref="J105">
    <cfRule type="expression" dxfId="2670" priority="453">
      <formula>IF(J105&lt;0, TRUE, IF(AND(J105&gt;0,X105=""),TRUE,FALSE))</formula>
    </cfRule>
  </conditionalFormatting>
  <conditionalFormatting sqref="J106">
    <cfRule type="expression" dxfId="2669" priority="452">
      <formula>IF(J106&lt;0, TRUE, IF(AND(J106&gt;0,X106=""),TRUE,FALSE))</formula>
    </cfRule>
  </conditionalFormatting>
  <conditionalFormatting sqref="J107">
    <cfRule type="expression" dxfId="2668" priority="451">
      <formula>IF(J107&lt;0, TRUE, IF(AND(J107&gt;0,X107=""),TRUE,FALSE))</formula>
    </cfRule>
  </conditionalFormatting>
  <conditionalFormatting sqref="J108">
    <cfRule type="expression" dxfId="2667" priority="450">
      <formula>IF(J108&lt;0, TRUE, IF(AND(J108&gt;0,X108=""),TRUE,FALSE))</formula>
    </cfRule>
  </conditionalFormatting>
  <conditionalFormatting sqref="J109">
    <cfRule type="expression" dxfId="2666" priority="449">
      <formula>IF(J109&lt;0, TRUE, IF(AND(J109&gt;0,X109=""),TRUE,FALSE))</formula>
    </cfRule>
  </conditionalFormatting>
  <conditionalFormatting sqref="J110">
    <cfRule type="expression" dxfId="2665" priority="448">
      <formula>IF(J110&lt;0, TRUE, IF(AND(J110&gt;0,X110=""),TRUE,FALSE))</formula>
    </cfRule>
  </conditionalFormatting>
  <conditionalFormatting sqref="J111">
    <cfRule type="expression" dxfId="2664" priority="447">
      <formula>IF(J111&lt;0, TRUE, IF(AND(J111&gt;0,X111=""),TRUE,FALSE))</formula>
    </cfRule>
  </conditionalFormatting>
  <conditionalFormatting sqref="J112">
    <cfRule type="expression" dxfId="2663" priority="446">
      <formula>IF(J112&lt;0, TRUE, IF(AND(J112&gt;0,X112=""),TRUE,FALSE))</formula>
    </cfRule>
  </conditionalFormatting>
  <conditionalFormatting sqref="L99">
    <cfRule type="expression" dxfId="2662" priority="444">
      <formula>IF(L99&lt;0, TRUE, IF(AND(L99&gt;0,Z99=""),TRUE,FALSE))</formula>
    </cfRule>
  </conditionalFormatting>
  <conditionalFormatting sqref="L100">
    <cfRule type="expression" dxfId="2661" priority="443">
      <formula>IF(L100&lt;0, TRUE, IF(AND(L100&gt;0,Z100=""),TRUE,FALSE))</formula>
    </cfRule>
  </conditionalFormatting>
  <conditionalFormatting sqref="L101">
    <cfRule type="expression" dxfId="2660" priority="442">
      <formula>IF(L101&lt;0, TRUE, IF(AND(L101&gt;0,Z101=""),TRUE,FALSE))</formula>
    </cfRule>
  </conditionalFormatting>
  <conditionalFormatting sqref="L102">
    <cfRule type="expression" dxfId="2659" priority="441">
      <formula>IF(L102&lt;0, TRUE, IF(AND(L102&gt;0,Z102=""),TRUE,FALSE))</formula>
    </cfRule>
  </conditionalFormatting>
  <conditionalFormatting sqref="L103">
    <cfRule type="expression" dxfId="2658" priority="440">
      <formula>IF(L103&lt;0, TRUE, IF(AND(L103&gt;0,Z103=""),TRUE,FALSE))</formula>
    </cfRule>
  </conditionalFormatting>
  <conditionalFormatting sqref="L104">
    <cfRule type="expression" dxfId="2657" priority="439">
      <formula>IF(L104&lt;0, TRUE, IF(AND(L104&gt;0,Z104=""),TRUE,FALSE))</formula>
    </cfRule>
  </conditionalFormatting>
  <conditionalFormatting sqref="L105">
    <cfRule type="expression" dxfId="2656" priority="438">
      <formula>IF(L105&lt;0, TRUE, IF(AND(L105&gt;0,Z105=""),TRUE,FALSE))</formula>
    </cfRule>
  </conditionalFormatting>
  <conditionalFormatting sqref="L106">
    <cfRule type="expression" dxfId="2655" priority="437">
      <formula>IF(L106&lt;0, TRUE, IF(AND(L106&gt;0,Z106=""),TRUE,FALSE))</formula>
    </cfRule>
  </conditionalFormatting>
  <conditionalFormatting sqref="L107">
    <cfRule type="expression" dxfId="2654" priority="436">
      <formula>IF(L107&lt;0, TRUE, IF(AND(L107&gt;0,Z107=""),TRUE,FALSE))</formula>
    </cfRule>
  </conditionalFormatting>
  <conditionalFormatting sqref="L108">
    <cfRule type="expression" dxfId="2653" priority="435">
      <formula>IF(L108&lt;0, TRUE, IF(AND(L108&gt;0,Z108=""),TRUE,FALSE))</formula>
    </cfRule>
  </conditionalFormatting>
  <conditionalFormatting sqref="L109">
    <cfRule type="expression" dxfId="2652" priority="434">
      <formula>IF(L109&lt;0, TRUE, IF(AND(L109&gt;0,Z109=""),TRUE,FALSE))</formula>
    </cfRule>
  </conditionalFormatting>
  <conditionalFormatting sqref="L110">
    <cfRule type="expression" dxfId="2651" priority="433">
      <formula>IF(L110&lt;0, TRUE, IF(AND(L110&gt;0,Z110=""),TRUE,FALSE))</formula>
    </cfRule>
  </conditionalFormatting>
  <conditionalFormatting sqref="L111">
    <cfRule type="expression" dxfId="2650" priority="432">
      <formula>IF(L111&lt;0, TRUE, IF(AND(L111&gt;0,Z111=""),TRUE,FALSE))</formula>
    </cfRule>
  </conditionalFormatting>
  <conditionalFormatting sqref="L112">
    <cfRule type="expression" dxfId="2649" priority="431">
      <formula>IF(L112&lt;0, TRUE, IF(AND(L112&gt;0,Z112=""),TRUE,FALSE))</formula>
    </cfRule>
  </conditionalFormatting>
  <conditionalFormatting sqref="P99">
    <cfRule type="expression" dxfId="2648" priority="429">
      <formula>IF(P99&lt;0, TRUE, IF(AND(P99&gt;0,AD99=""),TRUE,FALSE))</formula>
    </cfRule>
  </conditionalFormatting>
  <conditionalFormatting sqref="P100">
    <cfRule type="expression" dxfId="2647" priority="428">
      <formula>IF(P100&lt;0, TRUE, IF(AND(P100&gt;0,AD100=""),TRUE,FALSE))</formula>
    </cfRule>
  </conditionalFormatting>
  <conditionalFormatting sqref="P101">
    <cfRule type="expression" dxfId="2646" priority="427">
      <formula>IF(P101&lt;0, TRUE, IF(AND(P101&gt;0,AD101=""),TRUE,FALSE))</formula>
    </cfRule>
  </conditionalFormatting>
  <conditionalFormatting sqref="P102">
    <cfRule type="expression" dxfId="2645" priority="426">
      <formula>IF(P102&lt;0, TRUE, IF(AND(P102&gt;0,AD102=""),TRUE,FALSE))</formula>
    </cfRule>
  </conditionalFormatting>
  <conditionalFormatting sqref="P103">
    <cfRule type="expression" dxfId="2644" priority="425">
      <formula>IF(P103&lt;0, TRUE, IF(AND(P103&gt;0,AD103=""),TRUE,FALSE))</formula>
    </cfRule>
  </conditionalFormatting>
  <conditionalFormatting sqref="P104">
    <cfRule type="expression" dxfId="2643" priority="424">
      <formula>IF(P104&lt;0, TRUE, IF(AND(P104&gt;0,AD104=""),TRUE,FALSE))</formula>
    </cfRule>
  </conditionalFormatting>
  <conditionalFormatting sqref="P105">
    <cfRule type="expression" dxfId="2642" priority="423">
      <formula>IF(P105&lt;0, TRUE, IF(AND(P105&gt;0,AD105=""),TRUE,FALSE))</formula>
    </cfRule>
  </conditionalFormatting>
  <conditionalFormatting sqref="P106">
    <cfRule type="expression" dxfId="2641" priority="422">
      <formula>IF(P106&lt;0, TRUE, IF(AND(P106&gt;0,AD106=""),TRUE,FALSE))</formula>
    </cfRule>
  </conditionalFormatting>
  <conditionalFormatting sqref="P107">
    <cfRule type="expression" dxfId="2640" priority="421">
      <formula>IF(P107&lt;0, TRUE, IF(AND(P107&gt;0,AD107=""),TRUE,FALSE))</formula>
    </cfRule>
  </conditionalFormatting>
  <conditionalFormatting sqref="P108">
    <cfRule type="expression" dxfId="2639" priority="420">
      <formula>IF(P108&lt;0, TRUE, IF(AND(P108&gt;0,AD108=""),TRUE,FALSE))</formula>
    </cfRule>
  </conditionalFormatting>
  <conditionalFormatting sqref="P109">
    <cfRule type="expression" dxfId="2638" priority="419">
      <formula>IF(P109&lt;0, TRUE, IF(AND(P109&gt;0,AD109=""),TRUE,FALSE))</formula>
    </cfRule>
  </conditionalFormatting>
  <conditionalFormatting sqref="P110">
    <cfRule type="expression" dxfId="2637" priority="418">
      <formula>IF(P110&lt;0, TRUE, IF(AND(P110&gt;0,AD110=""),TRUE,FALSE))</formula>
    </cfRule>
  </conditionalFormatting>
  <conditionalFormatting sqref="P111">
    <cfRule type="expression" dxfId="2636" priority="417">
      <formula>IF(P111&lt;0, TRUE, IF(AND(P111&gt;0,AD111=""),TRUE,FALSE))</formula>
    </cfRule>
  </conditionalFormatting>
  <conditionalFormatting sqref="P112">
    <cfRule type="expression" dxfId="2635" priority="416">
      <formula>IF(P112&lt;0, TRUE, IF(AND(P112&gt;0,AD112=""),TRUE,FALSE))</formula>
    </cfRule>
  </conditionalFormatting>
  <conditionalFormatting sqref="R99">
    <cfRule type="expression" dxfId="2634" priority="414">
      <formula>IF(R99&lt;0, TRUE, IF(AND(R99&gt;0,AF99=""),TRUE,FALSE))</formula>
    </cfRule>
  </conditionalFormatting>
  <conditionalFormatting sqref="R100">
    <cfRule type="expression" dxfId="2633" priority="413">
      <formula>IF(R100&lt;0, TRUE, IF(AND(R100&gt;0,AF100=""),TRUE,FALSE))</formula>
    </cfRule>
  </conditionalFormatting>
  <conditionalFormatting sqref="R101">
    <cfRule type="expression" dxfId="2632" priority="412">
      <formula>IF(R101&lt;0, TRUE, IF(AND(R101&gt;0,AF101=""),TRUE,FALSE))</formula>
    </cfRule>
  </conditionalFormatting>
  <conditionalFormatting sqref="R102">
    <cfRule type="expression" dxfId="2631" priority="411">
      <formula>IF(R102&lt;0, TRUE, IF(AND(R102&gt;0,AF102=""),TRUE,FALSE))</formula>
    </cfRule>
  </conditionalFormatting>
  <conditionalFormatting sqref="R103">
    <cfRule type="expression" dxfId="2630" priority="410">
      <formula>IF(R103&lt;0, TRUE, IF(AND(R103&gt;0,AF103=""),TRUE,FALSE))</formula>
    </cfRule>
  </conditionalFormatting>
  <conditionalFormatting sqref="R104">
    <cfRule type="expression" dxfId="2629" priority="409">
      <formula>IF(R104&lt;0, TRUE, IF(AND(R104&gt;0,AF104=""),TRUE,FALSE))</formula>
    </cfRule>
  </conditionalFormatting>
  <conditionalFormatting sqref="R105">
    <cfRule type="expression" dxfId="2628" priority="408">
      <formula>IF(R105&lt;0, TRUE, IF(AND(R105&gt;0,AF105=""),TRUE,FALSE))</formula>
    </cfRule>
  </conditionalFormatting>
  <conditionalFormatting sqref="R106">
    <cfRule type="expression" dxfId="2627" priority="407">
      <formula>IF(R106&lt;0, TRUE, IF(AND(R106&gt;0,AF106=""),TRUE,FALSE))</formula>
    </cfRule>
  </conditionalFormatting>
  <conditionalFormatting sqref="R107">
    <cfRule type="expression" dxfId="2626" priority="406">
      <formula>IF(R107&lt;0, TRUE, IF(AND(R107&gt;0,AF107=""),TRUE,FALSE))</formula>
    </cfRule>
  </conditionalFormatting>
  <conditionalFormatting sqref="R108">
    <cfRule type="expression" dxfId="2625" priority="405">
      <formula>IF(R108&lt;0, TRUE, IF(AND(R108&gt;0,AF108=""),TRUE,FALSE))</formula>
    </cfRule>
  </conditionalFormatting>
  <conditionalFormatting sqref="R109">
    <cfRule type="expression" dxfId="2624" priority="404">
      <formula>IF(R109&lt;0, TRUE, IF(AND(R109&gt;0,AF109=""),TRUE,FALSE))</formula>
    </cfRule>
  </conditionalFormatting>
  <conditionalFormatting sqref="R110">
    <cfRule type="expression" dxfId="2623" priority="403">
      <formula>IF(R110&lt;0, TRUE, IF(AND(R110&gt;0,AF110=""),TRUE,FALSE))</formula>
    </cfRule>
  </conditionalFormatting>
  <conditionalFormatting sqref="R111">
    <cfRule type="expression" dxfId="2622" priority="402">
      <formula>IF(R111&lt;0, TRUE, IF(AND(R111&gt;0,AF111=""),TRUE,FALSE))</formula>
    </cfRule>
  </conditionalFormatting>
  <conditionalFormatting sqref="R112">
    <cfRule type="expression" dxfId="2621" priority="401">
      <formula>IF(R112&lt;0, TRUE, IF(AND(R112&gt;0,AF112=""),TRUE,FALSE))</formula>
    </cfRule>
  </conditionalFormatting>
  <conditionalFormatting sqref="T99">
    <cfRule type="expression" dxfId="2620" priority="399">
      <formula>IF(T99&lt;0, TRUE, IF(AND(T99&gt;0,AH99=""),TRUE,FALSE))</formula>
    </cfRule>
  </conditionalFormatting>
  <conditionalFormatting sqref="T100">
    <cfRule type="expression" dxfId="2619" priority="398">
      <formula>IF(T100&lt;0, TRUE, IF(AND(T100&gt;0,AH100=""),TRUE,FALSE))</formula>
    </cfRule>
  </conditionalFormatting>
  <conditionalFormatting sqref="T101">
    <cfRule type="expression" dxfId="2618" priority="397">
      <formula>IF(T101&lt;0, TRUE, IF(AND(T101&gt;0,AH101=""),TRUE,FALSE))</formula>
    </cfRule>
  </conditionalFormatting>
  <conditionalFormatting sqref="T102">
    <cfRule type="expression" dxfId="2617" priority="396">
      <formula>IF(T102&lt;0, TRUE, IF(AND(T102&gt;0,AH102=""),TRUE,FALSE))</formula>
    </cfRule>
  </conditionalFormatting>
  <conditionalFormatting sqref="T103">
    <cfRule type="expression" dxfId="2616" priority="395">
      <formula>IF(T103&lt;0, TRUE, IF(AND(T103&gt;0,AH103=""),TRUE,FALSE))</formula>
    </cfRule>
  </conditionalFormatting>
  <conditionalFormatting sqref="T104">
    <cfRule type="expression" dxfId="2615" priority="394">
      <formula>IF(T104&lt;0, TRUE, IF(AND(T104&gt;0,AH104=""),TRUE,FALSE))</formula>
    </cfRule>
  </conditionalFormatting>
  <conditionalFormatting sqref="T105">
    <cfRule type="expression" dxfId="2614" priority="393">
      <formula>IF(T105&lt;0, TRUE, IF(AND(T105&gt;0,AH105=""),TRUE,FALSE))</formula>
    </cfRule>
  </conditionalFormatting>
  <conditionalFormatting sqref="T106">
    <cfRule type="expression" dxfId="2613" priority="392">
      <formula>IF(T106&lt;0, TRUE, IF(AND(T106&gt;0,AH106=""),TRUE,FALSE))</formula>
    </cfRule>
  </conditionalFormatting>
  <conditionalFormatting sqref="T107">
    <cfRule type="expression" dxfId="2612" priority="391">
      <formula>IF(T107&lt;0, TRUE, IF(AND(T107&gt;0,AH107=""),TRUE,FALSE))</formula>
    </cfRule>
  </conditionalFormatting>
  <conditionalFormatting sqref="T108">
    <cfRule type="expression" dxfId="2611" priority="390">
      <formula>IF(T108&lt;0, TRUE, IF(AND(T108&gt;0,AH108=""),TRUE,FALSE))</formula>
    </cfRule>
  </conditionalFormatting>
  <conditionalFormatting sqref="T109">
    <cfRule type="expression" dxfId="2610" priority="389">
      <formula>IF(T109&lt;0, TRUE, IF(AND(T109&gt;0,AH109=""),TRUE,FALSE))</formula>
    </cfRule>
  </conditionalFormatting>
  <conditionalFormatting sqref="T110">
    <cfRule type="expression" dxfId="2609" priority="388">
      <formula>IF(T110&lt;0, TRUE, IF(AND(T110&gt;0,AH110=""),TRUE,FALSE))</formula>
    </cfRule>
  </conditionalFormatting>
  <conditionalFormatting sqref="T111">
    <cfRule type="expression" dxfId="2608" priority="387">
      <formula>IF(T111&lt;0, TRUE, IF(AND(T111&gt;0,AH111=""),TRUE,FALSE))</formula>
    </cfRule>
  </conditionalFormatting>
  <conditionalFormatting sqref="T112">
    <cfRule type="expression" dxfId="2607" priority="386">
      <formula>IF(T112&lt;0, TRUE, IF(AND(T112&gt;0,AH112=""),TRUE,FALSE))</formula>
    </cfRule>
  </conditionalFormatting>
  <conditionalFormatting sqref="H113">
    <cfRule type="expression" dxfId="2606" priority="384">
      <formula>IF(H113&lt;0, TRUE, IF(AND(H113&gt;0,V113=""),TRUE,FALSE))</formula>
    </cfRule>
  </conditionalFormatting>
  <conditionalFormatting sqref="J113">
    <cfRule type="expression" dxfId="2605" priority="383">
      <formula>IF(J113&lt;0, TRUE, IF(AND(J113&gt;0,X113=""),TRUE,FALSE))</formula>
    </cfRule>
  </conditionalFormatting>
  <conditionalFormatting sqref="L113">
    <cfRule type="expression" dxfId="2604" priority="382">
      <formula>IF(L113&lt;0, TRUE, IF(AND(L113&gt;0,Z113=""),TRUE,FALSE))</formula>
    </cfRule>
  </conditionalFormatting>
  <conditionalFormatting sqref="P113">
    <cfRule type="expression" dxfId="2603" priority="381">
      <formula>IF(P113&lt;0, TRUE, IF(AND(P113&gt;0,AD113=""),TRUE,FALSE))</formula>
    </cfRule>
  </conditionalFormatting>
  <conditionalFormatting sqref="R113">
    <cfRule type="expression" dxfId="2602" priority="380">
      <formula>IF(R113&lt;0, TRUE, IF(AND(R113&gt;0,AF113=""),TRUE,FALSE))</formula>
    </cfRule>
  </conditionalFormatting>
  <conditionalFormatting sqref="T113">
    <cfRule type="expression" dxfId="2601" priority="379">
      <formula>IF(T113&lt;0, TRUE, IF(AND(T113&gt;0,AH113=""),TRUE,FALSE))</formula>
    </cfRule>
  </conditionalFormatting>
  <conditionalFormatting sqref="H118">
    <cfRule type="expression" dxfId="2600" priority="378">
      <formula>IF(H118&lt;0, TRUE, IF(AND(H118&gt;0,V118=""),TRUE,FALSE))</formula>
    </cfRule>
  </conditionalFormatting>
  <conditionalFormatting sqref="H119">
    <cfRule type="expression" dxfId="2599" priority="377">
      <formula>IF(H119&lt;0, TRUE, IF(AND(H119&gt;0,V119=""),TRUE,FALSE))</formula>
    </cfRule>
  </conditionalFormatting>
  <conditionalFormatting sqref="H120">
    <cfRule type="expression" dxfId="2598" priority="376">
      <formula>IF(H120&lt;0, TRUE, IF(AND(H120&gt;0,V120=""),TRUE,FALSE))</formula>
    </cfRule>
  </conditionalFormatting>
  <conditionalFormatting sqref="H121">
    <cfRule type="expression" dxfId="2597" priority="375">
      <formula>IF(H121&lt;0, TRUE, IF(AND(H121&gt;0,V121=""),TRUE,FALSE))</formula>
    </cfRule>
  </conditionalFormatting>
  <conditionalFormatting sqref="H122">
    <cfRule type="expression" dxfId="2596" priority="374">
      <formula>IF(H122&lt;0, TRUE, IF(AND(H122&gt;0,V122=""),TRUE,FALSE))</formula>
    </cfRule>
  </conditionalFormatting>
  <conditionalFormatting sqref="H123">
    <cfRule type="expression" dxfId="2595" priority="373">
      <formula>IF(H123&lt;0, TRUE, IF(AND(H123&gt;0,V123=""),TRUE,FALSE))</formula>
    </cfRule>
  </conditionalFormatting>
  <conditionalFormatting sqref="H124">
    <cfRule type="expression" dxfId="2594" priority="372">
      <formula>IF(H124&lt;0, TRUE, IF(AND(H124&gt;0,V124=""),TRUE,FALSE))</formula>
    </cfRule>
  </conditionalFormatting>
  <conditionalFormatting sqref="H125">
    <cfRule type="expression" dxfId="2593" priority="371">
      <formula>IF(H125&lt;0, TRUE, IF(AND(H125&gt;0,V125=""),TRUE,FALSE))</formula>
    </cfRule>
  </conditionalFormatting>
  <conditionalFormatting sqref="H126">
    <cfRule type="expression" dxfId="2592" priority="370">
      <formula>IF(H126&lt;0, TRUE, IF(AND(H126&gt;0,V126=""),TRUE,FALSE))</formula>
    </cfRule>
  </conditionalFormatting>
  <conditionalFormatting sqref="H127">
    <cfRule type="expression" dxfId="2591" priority="369">
      <formula>IF(H127&lt;0, TRUE, IF(AND(H127&gt;0,V127=""),TRUE,FALSE))</formula>
    </cfRule>
  </conditionalFormatting>
  <conditionalFormatting sqref="H128">
    <cfRule type="expression" dxfId="2590" priority="368">
      <formula>IF(H128&lt;0, TRUE, IF(AND(H128&gt;0,V128=""),TRUE,FALSE))</formula>
    </cfRule>
  </conditionalFormatting>
  <conditionalFormatting sqref="H129">
    <cfRule type="expression" dxfId="2589" priority="367">
      <formula>IF(H129&lt;0, TRUE, IF(AND(H129&gt;0,V129=""),TRUE,FALSE))</formula>
    </cfRule>
  </conditionalFormatting>
  <conditionalFormatting sqref="H130">
    <cfRule type="expression" dxfId="2588" priority="366">
      <formula>IF(H130&lt;0, TRUE, IF(AND(H130&gt;0,V130=""),TRUE,FALSE))</formula>
    </cfRule>
  </conditionalFormatting>
  <conditionalFormatting sqref="H131">
    <cfRule type="expression" dxfId="2587" priority="365">
      <formula>IF(H131&lt;0, TRUE, IF(AND(H131&gt;0,V131=""),TRUE,FALSE))</formula>
    </cfRule>
  </conditionalFormatting>
  <conditionalFormatting sqref="J118">
    <cfRule type="expression" dxfId="2586" priority="364">
      <formula>IF(J118&lt;0, TRUE, IF(AND(J118&gt;0,X118=""),TRUE,FALSE))</formula>
    </cfRule>
  </conditionalFormatting>
  <conditionalFormatting sqref="J119">
    <cfRule type="expression" dxfId="2585" priority="363">
      <formula>IF(J119&lt;0, TRUE, IF(AND(J119&gt;0,X119=""),TRUE,FALSE))</formula>
    </cfRule>
  </conditionalFormatting>
  <conditionalFormatting sqref="J120">
    <cfRule type="expression" dxfId="2584" priority="362">
      <formula>IF(J120&lt;0, TRUE, IF(AND(J120&gt;0,X120=""),TRUE,FALSE))</formula>
    </cfRule>
  </conditionalFormatting>
  <conditionalFormatting sqref="J121">
    <cfRule type="expression" dxfId="2583" priority="361">
      <formula>IF(J121&lt;0, TRUE, IF(AND(J121&gt;0,X121=""),TRUE,FALSE))</formula>
    </cfRule>
  </conditionalFormatting>
  <conditionalFormatting sqref="J122">
    <cfRule type="expression" dxfId="2582" priority="360">
      <formula>IF(J122&lt;0, TRUE, IF(AND(J122&gt;0,X122=""),TRUE,FALSE))</formula>
    </cfRule>
  </conditionalFormatting>
  <conditionalFormatting sqref="J123">
    <cfRule type="expression" dxfId="2581" priority="359">
      <formula>IF(J123&lt;0, TRUE, IF(AND(J123&gt;0,X123=""),TRUE,FALSE))</formula>
    </cfRule>
  </conditionalFormatting>
  <conditionalFormatting sqref="J124">
    <cfRule type="expression" dxfId="2580" priority="358">
      <formula>IF(J124&lt;0, TRUE, IF(AND(J124&gt;0,X124=""),TRUE,FALSE))</formula>
    </cfRule>
  </conditionalFormatting>
  <conditionalFormatting sqref="J125">
    <cfRule type="expression" dxfId="2579" priority="357">
      <formula>IF(J125&lt;0, TRUE, IF(AND(J125&gt;0,X125=""),TRUE,FALSE))</formula>
    </cfRule>
  </conditionalFormatting>
  <conditionalFormatting sqref="J126">
    <cfRule type="expression" dxfId="2578" priority="356">
      <formula>IF(J126&lt;0, TRUE, IF(AND(J126&gt;0,X126=""),TRUE,FALSE))</formula>
    </cfRule>
  </conditionalFormatting>
  <conditionalFormatting sqref="J127">
    <cfRule type="expression" dxfId="2577" priority="355">
      <formula>IF(J127&lt;0, TRUE, IF(AND(J127&gt;0,X127=""),TRUE,FALSE))</formula>
    </cfRule>
  </conditionalFormatting>
  <conditionalFormatting sqref="J128">
    <cfRule type="expression" dxfId="2576" priority="354">
      <formula>IF(J128&lt;0, TRUE, IF(AND(J128&gt;0,X128=""),TRUE,FALSE))</formula>
    </cfRule>
  </conditionalFormatting>
  <conditionalFormatting sqref="J129">
    <cfRule type="expression" dxfId="2575" priority="353">
      <formula>IF(J129&lt;0, TRUE, IF(AND(J129&gt;0,X129=""),TRUE,FALSE))</formula>
    </cfRule>
  </conditionalFormatting>
  <conditionalFormatting sqref="J130">
    <cfRule type="expression" dxfId="2574" priority="352">
      <formula>IF(J130&lt;0, TRUE, IF(AND(J130&gt;0,X130=""),TRUE,FALSE))</formula>
    </cfRule>
  </conditionalFormatting>
  <conditionalFormatting sqref="J131">
    <cfRule type="expression" dxfId="2573" priority="351">
      <formula>IF(J131&lt;0, TRUE, IF(AND(J131&gt;0,X131=""),TRUE,FALSE))</formula>
    </cfRule>
  </conditionalFormatting>
  <conditionalFormatting sqref="L118">
    <cfRule type="expression" dxfId="2572" priority="350">
      <formula>IF(L118&lt;0, TRUE, IF(AND(L118&gt;0,Z118=""),TRUE,FALSE))</formula>
    </cfRule>
  </conditionalFormatting>
  <conditionalFormatting sqref="L119">
    <cfRule type="expression" dxfId="2571" priority="349">
      <formula>IF(L119&lt;0, TRUE, IF(AND(L119&gt;0,Z119=""),TRUE,FALSE))</formula>
    </cfRule>
  </conditionalFormatting>
  <conditionalFormatting sqref="L120">
    <cfRule type="expression" dxfId="2570" priority="348">
      <formula>IF(L120&lt;0, TRUE, IF(AND(L120&gt;0,Z120=""),TRUE,FALSE))</formula>
    </cfRule>
  </conditionalFormatting>
  <conditionalFormatting sqref="L121">
    <cfRule type="expression" dxfId="2569" priority="347">
      <formula>IF(L121&lt;0, TRUE, IF(AND(L121&gt;0,Z121=""),TRUE,FALSE))</formula>
    </cfRule>
  </conditionalFormatting>
  <conditionalFormatting sqref="L122">
    <cfRule type="expression" dxfId="2568" priority="346">
      <formula>IF(L122&lt;0, TRUE, IF(AND(L122&gt;0,Z122=""),TRUE,FALSE))</formula>
    </cfRule>
  </conditionalFormatting>
  <conditionalFormatting sqref="L123">
    <cfRule type="expression" dxfId="2567" priority="345">
      <formula>IF(L123&lt;0, TRUE, IF(AND(L123&gt;0,Z123=""),TRUE,FALSE))</formula>
    </cfRule>
  </conditionalFormatting>
  <conditionalFormatting sqref="L124">
    <cfRule type="expression" dxfId="2566" priority="344">
      <formula>IF(L124&lt;0, TRUE, IF(AND(L124&gt;0,Z124=""),TRUE,FALSE))</formula>
    </cfRule>
  </conditionalFormatting>
  <conditionalFormatting sqref="L125">
    <cfRule type="expression" dxfId="2565" priority="343">
      <formula>IF(L125&lt;0, TRUE, IF(AND(L125&gt;0,Z125=""),TRUE,FALSE))</formula>
    </cfRule>
  </conditionalFormatting>
  <conditionalFormatting sqref="L126">
    <cfRule type="expression" dxfId="2564" priority="342">
      <formula>IF(L126&lt;0, TRUE, IF(AND(L126&gt;0,Z126=""),TRUE,FALSE))</formula>
    </cfRule>
  </conditionalFormatting>
  <conditionalFormatting sqref="L127">
    <cfRule type="expression" dxfId="2563" priority="341">
      <formula>IF(L127&lt;0, TRUE, IF(AND(L127&gt;0,Z127=""),TRUE,FALSE))</formula>
    </cfRule>
  </conditionalFormatting>
  <conditionalFormatting sqref="L128">
    <cfRule type="expression" dxfId="2562" priority="340">
      <formula>IF(L128&lt;0, TRUE, IF(AND(L128&gt;0,Z128=""),TRUE,FALSE))</formula>
    </cfRule>
  </conditionalFormatting>
  <conditionalFormatting sqref="L129">
    <cfRule type="expression" dxfId="2561" priority="339">
      <formula>IF(L129&lt;0, TRUE, IF(AND(L129&gt;0,Z129=""),TRUE,FALSE))</formula>
    </cfRule>
  </conditionalFormatting>
  <conditionalFormatting sqref="L130">
    <cfRule type="expression" dxfId="2560" priority="338">
      <formula>IF(L130&lt;0, TRUE, IF(AND(L130&gt;0,Z130=""),TRUE,FALSE))</formula>
    </cfRule>
  </conditionalFormatting>
  <conditionalFormatting sqref="L131">
    <cfRule type="expression" dxfId="2559" priority="337">
      <formula>IF(L131&lt;0, TRUE, IF(AND(L131&gt;0,Z131=""),TRUE,FALSE))</formula>
    </cfRule>
  </conditionalFormatting>
  <conditionalFormatting sqref="P118">
    <cfRule type="expression" dxfId="2558" priority="336">
      <formula>IF(P118&lt;0, TRUE, IF(AND(P118&gt;0,AD118=""),TRUE,FALSE))</formula>
    </cfRule>
  </conditionalFormatting>
  <conditionalFormatting sqref="P119">
    <cfRule type="expression" dxfId="2557" priority="335">
      <formula>IF(P119&lt;0, TRUE, IF(AND(P119&gt;0,AD119=""),TRUE,FALSE))</formula>
    </cfRule>
  </conditionalFormatting>
  <conditionalFormatting sqref="P120">
    <cfRule type="expression" dxfId="2556" priority="334">
      <formula>IF(P120&lt;0, TRUE, IF(AND(P120&gt;0,AD120=""),TRUE,FALSE))</formula>
    </cfRule>
  </conditionalFormatting>
  <conditionalFormatting sqref="P121">
    <cfRule type="expression" dxfId="2555" priority="333">
      <formula>IF(P121&lt;0, TRUE, IF(AND(P121&gt;0,AD121=""),TRUE,FALSE))</formula>
    </cfRule>
  </conditionalFormatting>
  <conditionalFormatting sqref="P122">
    <cfRule type="expression" dxfId="2554" priority="332">
      <formula>IF(P122&lt;0, TRUE, IF(AND(P122&gt;0,AD122=""),TRUE,FALSE))</formula>
    </cfRule>
  </conditionalFormatting>
  <conditionalFormatting sqref="P123">
    <cfRule type="expression" dxfId="2553" priority="331">
      <formula>IF(P123&lt;0, TRUE, IF(AND(P123&gt;0,AD123=""),TRUE,FALSE))</formula>
    </cfRule>
  </conditionalFormatting>
  <conditionalFormatting sqref="P124">
    <cfRule type="expression" dxfId="2552" priority="330">
      <formula>IF(P124&lt;0, TRUE, IF(AND(P124&gt;0,AD124=""),TRUE,FALSE))</formula>
    </cfRule>
  </conditionalFormatting>
  <conditionalFormatting sqref="P125">
    <cfRule type="expression" dxfId="2551" priority="329">
      <formula>IF(P125&lt;0, TRUE, IF(AND(P125&gt;0,AD125=""),TRUE,FALSE))</formula>
    </cfRule>
  </conditionalFormatting>
  <conditionalFormatting sqref="P126">
    <cfRule type="expression" dxfId="2550" priority="328">
      <formula>IF(P126&lt;0, TRUE, IF(AND(P126&gt;0,AD126=""),TRUE,FALSE))</formula>
    </cfRule>
  </conditionalFormatting>
  <conditionalFormatting sqref="P127">
    <cfRule type="expression" dxfId="2549" priority="327">
      <formula>IF(P127&lt;0, TRUE, IF(AND(P127&gt;0,AD127=""),TRUE,FALSE))</formula>
    </cfRule>
  </conditionalFormatting>
  <conditionalFormatting sqref="P128">
    <cfRule type="expression" dxfId="2548" priority="326">
      <formula>IF(P128&lt;0, TRUE, IF(AND(P128&gt;0,AD128=""),TRUE,FALSE))</formula>
    </cfRule>
  </conditionalFormatting>
  <conditionalFormatting sqref="P129">
    <cfRule type="expression" dxfId="2547" priority="325">
      <formula>IF(P129&lt;0, TRUE, IF(AND(P129&gt;0,AD129=""),TRUE,FALSE))</formula>
    </cfRule>
  </conditionalFormatting>
  <conditionalFormatting sqref="P130">
    <cfRule type="expression" dxfId="2546" priority="324">
      <formula>IF(P130&lt;0, TRUE, IF(AND(P130&gt;0,AD130=""),TRUE,FALSE))</formula>
    </cfRule>
  </conditionalFormatting>
  <conditionalFormatting sqref="P131">
    <cfRule type="expression" dxfId="2545" priority="323">
      <formula>IF(P131&lt;0, TRUE, IF(AND(P131&gt;0,AD131=""),TRUE,FALSE))</formula>
    </cfRule>
  </conditionalFormatting>
  <conditionalFormatting sqref="R118">
    <cfRule type="expression" dxfId="2544" priority="322">
      <formula>IF(R118&lt;0, TRUE, IF(AND(R118&gt;0,AF118=""),TRUE,FALSE))</formula>
    </cfRule>
  </conditionalFormatting>
  <conditionalFormatting sqref="R119">
    <cfRule type="expression" dxfId="2543" priority="321">
      <formula>IF(R119&lt;0, TRUE, IF(AND(R119&gt;0,AF119=""),TRUE,FALSE))</formula>
    </cfRule>
  </conditionalFormatting>
  <conditionalFormatting sqref="R120">
    <cfRule type="expression" dxfId="2542" priority="320">
      <formula>IF(R120&lt;0, TRUE, IF(AND(R120&gt;0,AF120=""),TRUE,FALSE))</formula>
    </cfRule>
  </conditionalFormatting>
  <conditionalFormatting sqref="R121">
    <cfRule type="expression" dxfId="2541" priority="319">
      <formula>IF(R121&lt;0, TRUE, IF(AND(R121&gt;0,AF121=""),TRUE,FALSE))</formula>
    </cfRule>
  </conditionalFormatting>
  <conditionalFormatting sqref="R122">
    <cfRule type="expression" dxfId="2540" priority="318">
      <formula>IF(R122&lt;0, TRUE, IF(AND(R122&gt;0,AF122=""),TRUE,FALSE))</formula>
    </cfRule>
  </conditionalFormatting>
  <conditionalFormatting sqref="R123">
    <cfRule type="expression" dxfId="2539" priority="317">
      <formula>IF(R123&lt;0, TRUE, IF(AND(R123&gt;0,AF123=""),TRUE,FALSE))</formula>
    </cfRule>
  </conditionalFormatting>
  <conditionalFormatting sqref="R124">
    <cfRule type="expression" dxfId="2538" priority="316">
      <formula>IF(R124&lt;0, TRUE, IF(AND(R124&gt;0,AF124=""),TRUE,FALSE))</formula>
    </cfRule>
  </conditionalFormatting>
  <conditionalFormatting sqref="R125">
    <cfRule type="expression" dxfId="2537" priority="315">
      <formula>IF(R125&lt;0, TRUE, IF(AND(R125&gt;0,AF125=""),TRUE,FALSE))</formula>
    </cfRule>
  </conditionalFormatting>
  <conditionalFormatting sqref="R126">
    <cfRule type="expression" dxfId="2536" priority="314">
      <formula>IF(R126&lt;0, TRUE, IF(AND(R126&gt;0,AF126=""),TRUE,FALSE))</formula>
    </cfRule>
  </conditionalFormatting>
  <conditionalFormatting sqref="R127">
    <cfRule type="expression" dxfId="2535" priority="313">
      <formula>IF(R127&lt;0, TRUE, IF(AND(R127&gt;0,AF127=""),TRUE,FALSE))</formula>
    </cfRule>
  </conditionalFormatting>
  <conditionalFormatting sqref="R128">
    <cfRule type="expression" dxfId="2534" priority="312">
      <formula>IF(R128&lt;0, TRUE, IF(AND(R128&gt;0,AF128=""),TRUE,FALSE))</formula>
    </cfRule>
  </conditionalFormatting>
  <conditionalFormatting sqref="R129">
    <cfRule type="expression" dxfId="2533" priority="311">
      <formula>IF(R129&lt;0, TRUE, IF(AND(R129&gt;0,AF129=""),TRUE,FALSE))</formula>
    </cfRule>
  </conditionalFormatting>
  <conditionalFormatting sqref="R130">
    <cfRule type="expression" dxfId="2532" priority="310">
      <formula>IF(R130&lt;0, TRUE, IF(AND(R130&gt;0,AF130=""),TRUE,FALSE))</formula>
    </cfRule>
  </conditionalFormatting>
  <conditionalFormatting sqref="R131">
    <cfRule type="expression" dxfId="2531" priority="309">
      <formula>IF(R131&lt;0, TRUE, IF(AND(R131&gt;0,AF131=""),TRUE,FALSE))</formula>
    </cfRule>
  </conditionalFormatting>
  <conditionalFormatting sqref="T118">
    <cfRule type="expression" dxfId="2530" priority="308">
      <formula>IF(T118&lt;0, TRUE, IF(AND(T118&gt;0,AH118=""),TRUE,FALSE))</formula>
    </cfRule>
  </conditionalFormatting>
  <conditionalFormatting sqref="T119">
    <cfRule type="expression" dxfId="2529" priority="307">
      <formula>IF(T119&lt;0, TRUE, IF(AND(T119&gt;0,AH119=""),TRUE,FALSE))</formula>
    </cfRule>
  </conditionalFormatting>
  <conditionalFormatting sqref="T120">
    <cfRule type="expression" dxfId="2528" priority="306">
      <formula>IF(T120&lt;0, TRUE, IF(AND(T120&gt;0,AH120=""),TRUE,FALSE))</formula>
    </cfRule>
  </conditionalFormatting>
  <conditionalFormatting sqref="T121">
    <cfRule type="expression" dxfId="2527" priority="305">
      <formula>IF(T121&lt;0, TRUE, IF(AND(T121&gt;0,AH121=""),TRUE,FALSE))</formula>
    </cfRule>
  </conditionalFormatting>
  <conditionalFormatting sqref="T122">
    <cfRule type="expression" dxfId="2526" priority="304">
      <formula>IF(T122&lt;0, TRUE, IF(AND(T122&gt;0,AH122=""),TRUE,FALSE))</formula>
    </cfRule>
  </conditionalFormatting>
  <conditionalFormatting sqref="T123">
    <cfRule type="expression" dxfId="2525" priority="303">
      <formula>IF(T123&lt;0, TRUE, IF(AND(T123&gt;0,AH123=""),TRUE,FALSE))</formula>
    </cfRule>
  </conditionalFormatting>
  <conditionalFormatting sqref="T124">
    <cfRule type="expression" dxfId="2524" priority="302">
      <formula>IF(T124&lt;0, TRUE, IF(AND(T124&gt;0,AH124=""),TRUE,FALSE))</formula>
    </cfRule>
  </conditionalFormatting>
  <conditionalFormatting sqref="T125">
    <cfRule type="expression" dxfId="2523" priority="301">
      <formula>IF(T125&lt;0, TRUE, IF(AND(T125&gt;0,AH125=""),TRUE,FALSE))</formula>
    </cfRule>
  </conditionalFormatting>
  <conditionalFormatting sqref="T126">
    <cfRule type="expression" dxfId="2522" priority="300">
      <formula>IF(T126&lt;0, TRUE, IF(AND(T126&gt;0,AH126=""),TRUE,FALSE))</formula>
    </cfRule>
  </conditionalFormatting>
  <conditionalFormatting sqref="T127">
    <cfRule type="expression" dxfId="2521" priority="299">
      <formula>IF(T127&lt;0, TRUE, IF(AND(T127&gt;0,AH127=""),TRUE,FALSE))</formula>
    </cfRule>
  </conditionalFormatting>
  <conditionalFormatting sqref="T128">
    <cfRule type="expression" dxfId="2520" priority="298">
      <formula>IF(T128&lt;0, TRUE, IF(AND(T128&gt;0,AH128=""),TRUE,FALSE))</formula>
    </cfRule>
  </conditionalFormatting>
  <conditionalFormatting sqref="T129">
    <cfRule type="expression" dxfId="2519" priority="297">
      <formula>IF(T129&lt;0, TRUE, IF(AND(T129&gt;0,AH129=""),TRUE,FALSE))</formula>
    </cfRule>
  </conditionalFormatting>
  <conditionalFormatting sqref="T130">
    <cfRule type="expression" dxfId="2518" priority="296">
      <formula>IF(T130&lt;0, TRUE, IF(AND(T130&gt;0,AH130=""),TRUE,FALSE))</formula>
    </cfRule>
  </conditionalFormatting>
  <conditionalFormatting sqref="T131">
    <cfRule type="expression" dxfId="2517" priority="295">
      <formula>IF(T131&lt;0, TRUE, IF(AND(T131&gt;0,AH131=""),TRUE,FALSE))</formula>
    </cfRule>
  </conditionalFormatting>
  <conditionalFormatting sqref="H132">
    <cfRule type="expression" dxfId="2516" priority="294">
      <formula>IF(H132&lt;0, TRUE, IF(AND(H132&gt;0,V132=""),TRUE,FALSE))</formula>
    </cfRule>
  </conditionalFormatting>
  <conditionalFormatting sqref="J132">
    <cfRule type="expression" dxfId="2515" priority="293">
      <formula>IF(J132&lt;0, TRUE, IF(AND(J132&gt;0,X132=""),TRUE,FALSE))</formula>
    </cfRule>
  </conditionalFormatting>
  <conditionalFormatting sqref="L132">
    <cfRule type="expression" dxfId="2514" priority="292">
      <formula>IF(L132&lt;0, TRUE, IF(AND(L132&gt;0,Z132=""),TRUE,FALSE))</formula>
    </cfRule>
  </conditionalFormatting>
  <conditionalFormatting sqref="P132">
    <cfRule type="expression" dxfId="2513" priority="291">
      <formula>IF(P132&lt;0, TRUE, IF(AND(P132&gt;0,AD132=""),TRUE,FALSE))</formula>
    </cfRule>
  </conditionalFormatting>
  <conditionalFormatting sqref="R132">
    <cfRule type="expression" dxfId="2512" priority="290">
      <formula>IF(R132&lt;0, TRUE, IF(AND(R132&gt;0,AF132=""),TRUE,FALSE))</formula>
    </cfRule>
  </conditionalFormatting>
  <conditionalFormatting sqref="T132">
    <cfRule type="expression" dxfId="2511" priority="289">
      <formula>IF(T132&lt;0, TRUE, IF(AND(T132&gt;0,AH132=""),TRUE,FALSE))</formula>
    </cfRule>
  </conditionalFormatting>
  <conditionalFormatting sqref="H137">
    <cfRule type="expression" dxfId="2510" priority="228">
      <formula>IF(H137&lt;0, TRUE, IF(AND(H137&gt;0,V137=""),TRUE,FALSE))</formula>
    </cfRule>
  </conditionalFormatting>
  <conditionalFormatting sqref="H138">
    <cfRule type="expression" dxfId="2509" priority="227">
      <formula>IF(H138&lt;0, TRUE, IF(AND(H138&gt;0,V138=""),TRUE,FALSE))</formula>
    </cfRule>
  </conditionalFormatting>
  <conditionalFormatting sqref="H139">
    <cfRule type="expression" dxfId="2508" priority="226">
      <formula>IF(H139&lt;0, TRUE, IF(AND(H139&gt;0,V139=""),TRUE,FALSE))</formula>
    </cfRule>
  </conditionalFormatting>
  <conditionalFormatting sqref="H140">
    <cfRule type="expression" dxfId="2507" priority="225">
      <formula>IF(H140&lt;0, TRUE, IF(AND(H140&gt;0,V140=""),TRUE,FALSE))</formula>
    </cfRule>
  </conditionalFormatting>
  <conditionalFormatting sqref="H141">
    <cfRule type="expression" dxfId="2506" priority="224">
      <formula>IF(H141&lt;0, TRUE, IF(AND(H141&gt;0,V141=""),TRUE,FALSE))</formula>
    </cfRule>
  </conditionalFormatting>
  <conditionalFormatting sqref="J137">
    <cfRule type="expression" dxfId="2505" priority="223">
      <formula>IF(J137&lt;0, TRUE, IF(AND(J137&gt;0,X137=""),TRUE,FALSE))</formula>
    </cfRule>
  </conditionalFormatting>
  <conditionalFormatting sqref="J138">
    <cfRule type="expression" dxfId="2504" priority="222">
      <formula>IF(J138&lt;0, TRUE, IF(AND(J138&gt;0,X138=""),TRUE,FALSE))</formula>
    </cfRule>
  </conditionalFormatting>
  <conditionalFormatting sqref="J139">
    <cfRule type="expression" dxfId="2503" priority="221">
      <formula>IF(J139&lt;0, TRUE, IF(AND(J139&gt;0,X139=""),TRUE,FALSE))</formula>
    </cfRule>
  </conditionalFormatting>
  <conditionalFormatting sqref="J140">
    <cfRule type="expression" dxfId="2502" priority="220">
      <formula>IF(J140&lt;0, TRUE, IF(AND(J140&gt;0,X140=""),TRUE,FALSE))</formula>
    </cfRule>
  </conditionalFormatting>
  <conditionalFormatting sqref="J141">
    <cfRule type="expression" dxfId="2501" priority="219">
      <formula>IF(J141&lt;0, TRUE, IF(AND(J141&gt;0,X141=""),TRUE,FALSE))</formula>
    </cfRule>
  </conditionalFormatting>
  <conditionalFormatting sqref="L137">
    <cfRule type="expression" dxfId="2500" priority="218">
      <formula>IF(L137&lt;0, TRUE, IF(AND(L137&gt;0,Z137=""),TRUE,FALSE))</formula>
    </cfRule>
  </conditionalFormatting>
  <conditionalFormatting sqref="L138">
    <cfRule type="expression" dxfId="2499" priority="217">
      <formula>IF(L138&lt;0, TRUE, IF(AND(L138&gt;0,Z138=""),TRUE,FALSE))</formula>
    </cfRule>
  </conditionalFormatting>
  <conditionalFormatting sqref="L139">
    <cfRule type="expression" dxfId="2498" priority="216">
      <formula>IF(L139&lt;0, TRUE, IF(AND(L139&gt;0,Z139=""),TRUE,FALSE))</formula>
    </cfRule>
  </conditionalFormatting>
  <conditionalFormatting sqref="L140">
    <cfRule type="expression" dxfId="2497" priority="215">
      <formula>IF(L140&lt;0, TRUE, IF(AND(L140&gt;0,Z140=""),TRUE,FALSE))</formula>
    </cfRule>
  </conditionalFormatting>
  <conditionalFormatting sqref="L141">
    <cfRule type="expression" dxfId="2496" priority="214">
      <formula>IF(L141&lt;0, TRUE, IF(AND(L141&gt;0,Z141=""),TRUE,FALSE))</formula>
    </cfRule>
  </conditionalFormatting>
  <conditionalFormatting sqref="P137">
    <cfRule type="expression" dxfId="2495" priority="213">
      <formula>IF(P137&lt;0, TRUE, IF(AND(P137&gt;0,AD137=""),TRUE,FALSE))</formula>
    </cfRule>
  </conditionalFormatting>
  <conditionalFormatting sqref="P138">
    <cfRule type="expression" dxfId="2494" priority="212">
      <formula>IF(P138&lt;0, TRUE, IF(AND(P138&gt;0,AD138=""),TRUE,FALSE))</formula>
    </cfRule>
  </conditionalFormatting>
  <conditionalFormatting sqref="P139">
    <cfRule type="expression" dxfId="2493" priority="211">
      <formula>IF(P139&lt;0, TRUE, IF(AND(P139&gt;0,AD139=""),TRUE,FALSE))</formula>
    </cfRule>
  </conditionalFormatting>
  <conditionalFormatting sqref="P140">
    <cfRule type="expression" dxfId="2492" priority="210">
      <formula>IF(P140&lt;0, TRUE, IF(AND(P140&gt;0,AD140=""),TRUE,FALSE))</formula>
    </cfRule>
  </conditionalFormatting>
  <conditionalFormatting sqref="P141">
    <cfRule type="expression" dxfId="2491" priority="209">
      <formula>IF(P141&lt;0, TRUE, IF(AND(P141&gt;0,AD141=""),TRUE,FALSE))</formula>
    </cfRule>
  </conditionalFormatting>
  <conditionalFormatting sqref="R137">
    <cfRule type="expression" dxfId="2490" priority="208">
      <formula>IF(R137&lt;0, TRUE, IF(AND(R137&gt;0,AF137=""),TRUE,FALSE))</formula>
    </cfRule>
  </conditionalFormatting>
  <conditionalFormatting sqref="R138">
    <cfRule type="expression" dxfId="2489" priority="207">
      <formula>IF(R138&lt;0, TRUE, IF(AND(R138&gt;0,AF138=""),TRUE,FALSE))</formula>
    </cfRule>
  </conditionalFormatting>
  <conditionalFormatting sqref="R139">
    <cfRule type="expression" dxfId="2488" priority="206">
      <formula>IF(R139&lt;0, TRUE, IF(AND(R139&gt;0,AF139=""),TRUE,FALSE))</formula>
    </cfRule>
  </conditionalFormatting>
  <conditionalFormatting sqref="R140">
    <cfRule type="expression" dxfId="2487" priority="205">
      <formula>IF(R140&lt;0, TRUE, IF(AND(R140&gt;0,AF140=""),TRUE,FALSE))</formula>
    </cfRule>
  </conditionalFormatting>
  <conditionalFormatting sqref="R141">
    <cfRule type="expression" dxfId="2486" priority="204">
      <formula>IF(R141&lt;0, TRUE, IF(AND(R141&gt;0,AF141=""),TRUE,FALSE))</formula>
    </cfRule>
  </conditionalFormatting>
  <conditionalFormatting sqref="T137">
    <cfRule type="expression" dxfId="2485" priority="203">
      <formula>IF(T137&lt;0, TRUE, IF(AND(T137&gt;0,AH137=""),TRUE,FALSE))</formula>
    </cfRule>
  </conditionalFormatting>
  <conditionalFormatting sqref="T138">
    <cfRule type="expression" dxfId="2484" priority="202">
      <formula>IF(T138&lt;0, TRUE, IF(AND(T138&gt;0,AH138=""),TRUE,FALSE))</formula>
    </cfRule>
  </conditionalFormatting>
  <conditionalFormatting sqref="T139">
    <cfRule type="expression" dxfId="2483" priority="201">
      <formula>IF(T139&lt;0, TRUE, IF(AND(T139&gt;0,AH139=""),TRUE,FALSE))</formula>
    </cfRule>
  </conditionalFormatting>
  <conditionalFormatting sqref="T140">
    <cfRule type="expression" dxfId="2482" priority="200">
      <formula>IF(T140&lt;0, TRUE, IF(AND(T140&gt;0,AH140=""),TRUE,FALSE))</formula>
    </cfRule>
  </conditionalFormatting>
  <conditionalFormatting sqref="T141">
    <cfRule type="expression" dxfId="2481" priority="199">
      <formula>IF(T141&lt;0, TRUE, IF(AND(T141&gt;0,AH141=""),TRUE,FALSE))</formula>
    </cfRule>
  </conditionalFormatting>
  <conditionalFormatting sqref="H142">
    <cfRule type="expression" dxfId="2480" priority="198">
      <formula>IF(H142&lt;0, TRUE, IF(AND(H142&gt;0,V142=""),TRUE,FALSE))</formula>
    </cfRule>
  </conditionalFormatting>
  <conditionalFormatting sqref="H143">
    <cfRule type="expression" dxfId="2479" priority="197">
      <formula>IF(H143&lt;0, TRUE, IF(AND(H143&gt;0,V143=""),TRUE,FALSE))</formula>
    </cfRule>
  </conditionalFormatting>
  <conditionalFormatting sqref="H144">
    <cfRule type="expression" dxfId="2478" priority="196">
      <formula>IF(H144&lt;0, TRUE, IF(AND(H144&gt;0,V144=""),TRUE,FALSE))</formula>
    </cfRule>
  </conditionalFormatting>
  <conditionalFormatting sqref="H145">
    <cfRule type="expression" dxfId="2477" priority="195">
      <formula>IF(H145&lt;0, TRUE, IF(AND(H145&gt;0,V145=""),TRUE,FALSE))</formula>
    </cfRule>
  </conditionalFormatting>
  <conditionalFormatting sqref="H146">
    <cfRule type="expression" dxfId="2476" priority="194">
      <formula>IF(H146&lt;0, TRUE, IF(AND(H146&gt;0,V146=""),TRUE,FALSE))</formula>
    </cfRule>
  </conditionalFormatting>
  <conditionalFormatting sqref="J142">
    <cfRule type="expression" dxfId="2475" priority="193">
      <formula>IF(J142&lt;0, TRUE, IF(AND(J142&gt;0,X142=""),TRUE,FALSE))</formula>
    </cfRule>
  </conditionalFormatting>
  <conditionalFormatting sqref="J143">
    <cfRule type="expression" dxfId="2474" priority="192">
      <formula>IF(J143&lt;0, TRUE, IF(AND(J143&gt;0,X143=""),TRUE,FALSE))</formula>
    </cfRule>
  </conditionalFormatting>
  <conditionalFormatting sqref="J144">
    <cfRule type="expression" dxfId="2473" priority="191">
      <formula>IF(J144&lt;0, TRUE, IF(AND(J144&gt;0,X144=""),TRUE,FALSE))</formula>
    </cfRule>
  </conditionalFormatting>
  <conditionalFormatting sqref="J145">
    <cfRule type="expression" dxfId="2472" priority="190">
      <formula>IF(J145&lt;0, TRUE, IF(AND(J145&gt;0,X145=""),TRUE,FALSE))</formula>
    </cfRule>
  </conditionalFormatting>
  <conditionalFormatting sqref="J146">
    <cfRule type="expression" dxfId="2471" priority="189">
      <formula>IF(J146&lt;0, TRUE, IF(AND(J146&gt;0,X146=""),TRUE,FALSE))</formula>
    </cfRule>
  </conditionalFormatting>
  <conditionalFormatting sqref="L142">
    <cfRule type="expression" dxfId="2470" priority="188">
      <formula>IF(L142&lt;0, TRUE, IF(AND(L142&gt;0,Z142=""),TRUE,FALSE))</formula>
    </cfRule>
  </conditionalFormatting>
  <conditionalFormatting sqref="L143">
    <cfRule type="expression" dxfId="2469" priority="187">
      <formula>IF(L143&lt;0, TRUE, IF(AND(L143&gt;0,Z143=""),TRUE,FALSE))</formula>
    </cfRule>
  </conditionalFormatting>
  <conditionalFormatting sqref="L144">
    <cfRule type="expression" dxfId="2468" priority="186">
      <formula>IF(L144&lt;0, TRUE, IF(AND(L144&gt;0,Z144=""),TRUE,FALSE))</formula>
    </cfRule>
  </conditionalFormatting>
  <conditionalFormatting sqref="L145">
    <cfRule type="expression" dxfId="2467" priority="185">
      <formula>IF(L145&lt;0, TRUE, IF(AND(L145&gt;0,Z145=""),TRUE,FALSE))</formula>
    </cfRule>
  </conditionalFormatting>
  <conditionalFormatting sqref="L146">
    <cfRule type="expression" dxfId="2466" priority="184">
      <formula>IF(L146&lt;0, TRUE, IF(AND(L146&gt;0,Z146=""),TRUE,FALSE))</formula>
    </cfRule>
  </conditionalFormatting>
  <conditionalFormatting sqref="P142">
    <cfRule type="expression" dxfId="2465" priority="183">
      <formula>IF(P142&lt;0, TRUE, IF(AND(P142&gt;0,AD142=""),TRUE,FALSE))</formula>
    </cfRule>
  </conditionalFormatting>
  <conditionalFormatting sqref="P143">
    <cfRule type="expression" dxfId="2464" priority="182">
      <formula>IF(P143&lt;0, TRUE, IF(AND(P143&gt;0,AD143=""),TRUE,FALSE))</formula>
    </cfRule>
  </conditionalFormatting>
  <conditionalFormatting sqref="P144">
    <cfRule type="expression" dxfId="2463" priority="181">
      <formula>IF(P144&lt;0, TRUE, IF(AND(P144&gt;0,AD144=""),TRUE,FALSE))</formula>
    </cfRule>
  </conditionalFormatting>
  <conditionalFormatting sqref="P145">
    <cfRule type="expression" dxfId="2462" priority="180">
      <formula>IF(P145&lt;0, TRUE, IF(AND(P145&gt;0,AD145=""),TRUE,FALSE))</formula>
    </cfRule>
  </conditionalFormatting>
  <conditionalFormatting sqref="P146">
    <cfRule type="expression" dxfId="2461" priority="179">
      <formula>IF(P146&lt;0, TRUE, IF(AND(P146&gt;0,AD146=""),TRUE,FALSE))</formula>
    </cfRule>
  </conditionalFormatting>
  <conditionalFormatting sqref="R142">
    <cfRule type="expression" dxfId="2460" priority="178">
      <formula>IF(R142&lt;0, TRUE, IF(AND(R142&gt;0,AF142=""),TRUE,FALSE))</formula>
    </cfRule>
  </conditionalFormatting>
  <conditionalFormatting sqref="R143">
    <cfRule type="expression" dxfId="2459" priority="177">
      <formula>IF(R143&lt;0, TRUE, IF(AND(R143&gt;0,AF143=""),TRUE,FALSE))</formula>
    </cfRule>
  </conditionalFormatting>
  <conditionalFormatting sqref="R144">
    <cfRule type="expression" dxfId="2458" priority="176">
      <formula>IF(R144&lt;0, TRUE, IF(AND(R144&gt;0,AF144=""),TRUE,FALSE))</formula>
    </cfRule>
  </conditionalFormatting>
  <conditionalFormatting sqref="R145">
    <cfRule type="expression" dxfId="2457" priority="175">
      <formula>IF(R145&lt;0, TRUE, IF(AND(R145&gt;0,AF145=""),TRUE,FALSE))</formula>
    </cfRule>
  </conditionalFormatting>
  <conditionalFormatting sqref="R146">
    <cfRule type="expression" dxfId="2456" priority="174">
      <formula>IF(R146&lt;0, TRUE, IF(AND(R146&gt;0,AF146=""),TRUE,FALSE))</formula>
    </cfRule>
  </conditionalFormatting>
  <conditionalFormatting sqref="T142">
    <cfRule type="expression" dxfId="2455" priority="173">
      <formula>IF(T142&lt;0, TRUE, IF(AND(T142&gt;0,AH142=""),TRUE,FALSE))</formula>
    </cfRule>
  </conditionalFormatting>
  <conditionalFormatting sqref="T143">
    <cfRule type="expression" dxfId="2454" priority="172">
      <formula>IF(T143&lt;0, TRUE, IF(AND(T143&gt;0,AH143=""),TRUE,FALSE))</formula>
    </cfRule>
  </conditionalFormatting>
  <conditionalFormatting sqref="T144">
    <cfRule type="expression" dxfId="2453" priority="171">
      <formula>IF(T144&lt;0, TRUE, IF(AND(T144&gt;0,AH144=""),TRUE,FALSE))</formula>
    </cfRule>
  </conditionalFormatting>
  <conditionalFormatting sqref="T145">
    <cfRule type="expression" dxfId="2452" priority="170">
      <formula>IF(T145&lt;0, TRUE, IF(AND(T145&gt;0,AH145=""),TRUE,FALSE))</formula>
    </cfRule>
  </conditionalFormatting>
  <conditionalFormatting sqref="T146">
    <cfRule type="expression" dxfId="2451" priority="169">
      <formula>IF(T146&lt;0, TRUE, IF(AND(T146&gt;0,AH146=""),TRUE,FALSE))</formula>
    </cfRule>
  </conditionalFormatting>
  <conditionalFormatting sqref="H147">
    <cfRule type="expression" dxfId="2450" priority="168">
      <formula>IF(H147&lt;0, TRUE, IF(AND(H147&gt;0,V147=""),TRUE,FALSE))</formula>
    </cfRule>
  </conditionalFormatting>
  <conditionalFormatting sqref="H148">
    <cfRule type="expression" dxfId="2449" priority="167">
      <formula>IF(H148&lt;0, TRUE, IF(AND(H148&gt;0,V148=""),TRUE,FALSE))</formula>
    </cfRule>
  </conditionalFormatting>
  <conditionalFormatting sqref="H149">
    <cfRule type="expression" dxfId="2448" priority="166">
      <formula>IF(H149&lt;0, TRUE, IF(AND(H149&gt;0,V149=""),TRUE,FALSE))</formula>
    </cfRule>
  </conditionalFormatting>
  <conditionalFormatting sqref="H150">
    <cfRule type="expression" dxfId="2447" priority="165">
      <formula>IF(H150&lt;0, TRUE, IF(AND(H150&gt;0,V150=""),TRUE,FALSE))</formula>
    </cfRule>
  </conditionalFormatting>
  <conditionalFormatting sqref="H151">
    <cfRule type="expression" dxfId="2446" priority="164">
      <formula>IF(H151&lt;0, TRUE, IF(AND(H151&gt;0,V151=""),TRUE,FALSE))</formula>
    </cfRule>
  </conditionalFormatting>
  <conditionalFormatting sqref="J147">
    <cfRule type="expression" dxfId="2445" priority="163">
      <formula>IF(J147&lt;0, TRUE, IF(AND(J147&gt;0,X147=""),TRUE,FALSE))</formula>
    </cfRule>
  </conditionalFormatting>
  <conditionalFormatting sqref="J148">
    <cfRule type="expression" dxfId="2444" priority="162">
      <formula>IF(J148&lt;0, TRUE, IF(AND(J148&gt;0,X148=""),TRUE,FALSE))</formula>
    </cfRule>
  </conditionalFormatting>
  <conditionalFormatting sqref="J149">
    <cfRule type="expression" dxfId="2443" priority="161">
      <formula>IF(J149&lt;0, TRUE, IF(AND(J149&gt;0,X149=""),TRUE,FALSE))</formula>
    </cfRule>
  </conditionalFormatting>
  <conditionalFormatting sqref="J150">
    <cfRule type="expression" dxfId="2442" priority="160">
      <formula>IF(J150&lt;0, TRUE, IF(AND(J150&gt;0,X150=""),TRUE,FALSE))</formula>
    </cfRule>
  </conditionalFormatting>
  <conditionalFormatting sqref="J151">
    <cfRule type="expression" dxfId="2441" priority="159">
      <formula>IF(J151&lt;0, TRUE, IF(AND(J151&gt;0,X151=""),TRUE,FALSE))</formula>
    </cfRule>
  </conditionalFormatting>
  <conditionalFormatting sqref="L147">
    <cfRule type="expression" dxfId="2440" priority="158">
      <formula>IF(L147&lt;0, TRUE, IF(AND(L147&gt;0,Z147=""),TRUE,FALSE))</formula>
    </cfRule>
  </conditionalFormatting>
  <conditionalFormatting sqref="L148">
    <cfRule type="expression" dxfId="2439" priority="157">
      <formula>IF(L148&lt;0, TRUE, IF(AND(L148&gt;0,Z148=""),TRUE,FALSE))</formula>
    </cfRule>
  </conditionalFormatting>
  <conditionalFormatting sqref="L149">
    <cfRule type="expression" dxfId="2438" priority="156">
      <formula>IF(L149&lt;0, TRUE, IF(AND(L149&gt;0,Z149=""),TRUE,FALSE))</formula>
    </cfRule>
  </conditionalFormatting>
  <conditionalFormatting sqref="L150">
    <cfRule type="expression" dxfId="2437" priority="155">
      <formula>IF(L150&lt;0, TRUE, IF(AND(L150&gt;0,Z150=""),TRUE,FALSE))</formula>
    </cfRule>
  </conditionalFormatting>
  <conditionalFormatting sqref="L151">
    <cfRule type="expression" dxfId="2436" priority="154">
      <formula>IF(L151&lt;0, TRUE, IF(AND(L151&gt;0,Z151=""),TRUE,FALSE))</formula>
    </cfRule>
  </conditionalFormatting>
  <conditionalFormatting sqref="P147">
    <cfRule type="expression" dxfId="2435" priority="153">
      <formula>IF(P147&lt;0, TRUE, IF(AND(P147&gt;0,AD147=""),TRUE,FALSE))</formula>
    </cfRule>
  </conditionalFormatting>
  <conditionalFormatting sqref="P148">
    <cfRule type="expression" dxfId="2434" priority="152">
      <formula>IF(P148&lt;0, TRUE, IF(AND(P148&gt;0,AD148=""),TRUE,FALSE))</formula>
    </cfRule>
  </conditionalFormatting>
  <conditionalFormatting sqref="P149">
    <cfRule type="expression" dxfId="2433" priority="151">
      <formula>IF(P149&lt;0, TRUE, IF(AND(P149&gt;0,AD149=""),TRUE,FALSE))</formula>
    </cfRule>
  </conditionalFormatting>
  <conditionalFormatting sqref="P150">
    <cfRule type="expression" dxfId="2432" priority="150">
      <formula>IF(P150&lt;0, TRUE, IF(AND(P150&gt;0,AD150=""),TRUE,FALSE))</formula>
    </cfRule>
  </conditionalFormatting>
  <conditionalFormatting sqref="P151">
    <cfRule type="expression" dxfId="2431" priority="149">
      <formula>IF(P151&lt;0, TRUE, IF(AND(P151&gt;0,AD151=""),TRUE,FALSE))</formula>
    </cfRule>
  </conditionalFormatting>
  <conditionalFormatting sqref="R147">
    <cfRule type="expression" dxfId="2430" priority="148">
      <formula>IF(R147&lt;0, TRUE, IF(AND(R147&gt;0,AF147=""),TRUE,FALSE))</formula>
    </cfRule>
  </conditionalFormatting>
  <conditionalFormatting sqref="R148">
    <cfRule type="expression" dxfId="2429" priority="147">
      <formula>IF(R148&lt;0, TRUE, IF(AND(R148&gt;0,AF148=""),TRUE,FALSE))</formula>
    </cfRule>
  </conditionalFormatting>
  <conditionalFormatting sqref="R149">
    <cfRule type="expression" dxfId="2428" priority="146">
      <formula>IF(R149&lt;0, TRUE, IF(AND(R149&gt;0,AF149=""),TRUE,FALSE))</formula>
    </cfRule>
  </conditionalFormatting>
  <conditionalFormatting sqref="R150">
    <cfRule type="expression" dxfId="2427" priority="145">
      <formula>IF(R150&lt;0, TRUE, IF(AND(R150&gt;0,AF150=""),TRUE,FALSE))</formula>
    </cfRule>
  </conditionalFormatting>
  <conditionalFormatting sqref="R151">
    <cfRule type="expression" dxfId="2426" priority="144">
      <formula>IF(R151&lt;0, TRUE, IF(AND(R151&gt;0,AF151=""),TRUE,FALSE))</formula>
    </cfRule>
  </conditionalFormatting>
  <conditionalFormatting sqref="T147">
    <cfRule type="expression" dxfId="2425" priority="143">
      <formula>IF(T147&lt;0, TRUE, IF(AND(T147&gt;0,AH147=""),TRUE,FALSE))</formula>
    </cfRule>
  </conditionalFormatting>
  <conditionalFormatting sqref="T148">
    <cfRule type="expression" dxfId="2424" priority="142">
      <formula>IF(T148&lt;0, TRUE, IF(AND(T148&gt;0,AH148=""),TRUE,FALSE))</formula>
    </cfRule>
  </conditionalFormatting>
  <conditionalFormatting sqref="T149">
    <cfRule type="expression" dxfId="2423" priority="141">
      <formula>IF(T149&lt;0, TRUE, IF(AND(T149&gt;0,AH149=""),TRUE,FALSE))</formula>
    </cfRule>
  </conditionalFormatting>
  <conditionalFormatting sqref="T150">
    <cfRule type="expression" dxfId="2422" priority="140">
      <formula>IF(T150&lt;0, TRUE, IF(AND(T150&gt;0,AH150=""),TRUE,FALSE))</formula>
    </cfRule>
  </conditionalFormatting>
  <conditionalFormatting sqref="T151">
    <cfRule type="expression" dxfId="2421" priority="139">
      <formula>IF(T151&lt;0, TRUE, IF(AND(T151&gt;0,AH151=""),TRUE,FALSE))</formula>
    </cfRule>
  </conditionalFormatting>
  <conditionalFormatting sqref="N94">
    <cfRule type="expression" dxfId="2420" priority="119">
      <formula>IF(N94&lt;0, TRUE, IF(AND(N94&gt;0,AB94=""),TRUE,FALSE))</formula>
    </cfRule>
  </conditionalFormatting>
  <conditionalFormatting sqref="N60">
    <cfRule type="expression" dxfId="2419" priority="116">
      <formula>IF(N60&lt;0, TRUE, IF(AND(N60&gt;0,AB60=""),TRUE,FALSE))</formula>
    </cfRule>
  </conditionalFormatting>
  <conditionalFormatting sqref="N61">
    <cfRule type="expression" dxfId="2418" priority="115">
      <formula>IF(N61&lt;0, TRUE, IF(AND(N61&gt;0,AB61=""),TRUE,FALSE))</formula>
    </cfRule>
  </conditionalFormatting>
  <conditionalFormatting sqref="N62">
    <cfRule type="expression" dxfId="2417" priority="114">
      <formula>IF(N62&lt;0, TRUE, IF(AND(N62&gt;0,AB62=""),TRUE,FALSE))</formula>
    </cfRule>
  </conditionalFormatting>
  <conditionalFormatting sqref="N63">
    <cfRule type="expression" dxfId="2416" priority="113">
      <formula>IF(N63&lt;0, TRUE, IF(AND(N63&gt;0,AB63=""),TRUE,FALSE))</formula>
    </cfRule>
  </conditionalFormatting>
  <conditionalFormatting sqref="N64">
    <cfRule type="expression" dxfId="2415" priority="112">
      <formula>IF(N64&lt;0, TRUE, IF(AND(N64&gt;0,AB64=""),TRUE,FALSE))</formula>
    </cfRule>
  </conditionalFormatting>
  <conditionalFormatting sqref="N65">
    <cfRule type="expression" dxfId="2414" priority="111">
      <formula>IF(N65&lt;0, TRUE, IF(AND(N65&gt;0,AB65=""),TRUE,FALSE))</formula>
    </cfRule>
  </conditionalFormatting>
  <conditionalFormatting sqref="N66">
    <cfRule type="expression" dxfId="2413" priority="110">
      <formula>IF(N66&lt;0, TRUE, IF(AND(N66&gt;0,AB66=""),TRUE,FALSE))</formula>
    </cfRule>
  </conditionalFormatting>
  <conditionalFormatting sqref="N67">
    <cfRule type="expression" dxfId="2412" priority="109">
      <formula>IF(N67&lt;0, TRUE, IF(AND(N67&gt;0,AB67=""),TRUE,FALSE))</formula>
    </cfRule>
  </conditionalFormatting>
  <conditionalFormatting sqref="N68">
    <cfRule type="expression" dxfId="2411" priority="108">
      <formula>IF(N68&lt;0, TRUE, IF(AND(N68&gt;0,AB68=""),TRUE,FALSE))</formula>
    </cfRule>
  </conditionalFormatting>
  <conditionalFormatting sqref="N69">
    <cfRule type="expression" dxfId="2410" priority="107">
      <formula>IF(N69&lt;0, TRUE, IF(AND(N69&gt;0,AB69=""),TRUE,FALSE))</formula>
    </cfRule>
  </conditionalFormatting>
  <conditionalFormatting sqref="N70">
    <cfRule type="expression" dxfId="2409" priority="106">
      <formula>IF(N70&lt;0, TRUE, IF(AND(N70&gt;0,AB70=""),TRUE,FALSE))</formula>
    </cfRule>
  </conditionalFormatting>
  <conditionalFormatting sqref="N71">
    <cfRule type="expression" dxfId="2408" priority="105">
      <formula>IF(N71&lt;0, TRUE, IF(AND(N71&gt;0,AB71=""),TRUE,FALSE))</formula>
    </cfRule>
  </conditionalFormatting>
  <conditionalFormatting sqref="N72">
    <cfRule type="expression" dxfId="2407" priority="104">
      <formula>IF(N72&lt;0, TRUE, IF(AND(N72&gt;0,AB72=""),TRUE,FALSE))</formula>
    </cfRule>
  </conditionalFormatting>
  <conditionalFormatting sqref="N73">
    <cfRule type="expression" dxfId="2406" priority="103">
      <formula>IF(N73&lt;0, TRUE, IF(AND(N73&gt;0,AB73=""),TRUE,FALSE))</formula>
    </cfRule>
  </conditionalFormatting>
  <conditionalFormatting sqref="N74">
    <cfRule type="expression" dxfId="2405" priority="102">
      <formula>IF(N74&lt;0, TRUE, IF(AND(N74&gt;0,AB74=""),TRUE,FALSE))</formula>
    </cfRule>
  </conditionalFormatting>
  <conditionalFormatting sqref="N75">
    <cfRule type="expression" dxfId="2404" priority="101">
      <formula>IF(N75&lt;0, TRUE, IF(AND(N75&gt;0,AB75=""),TRUE,FALSE))</formula>
    </cfRule>
  </conditionalFormatting>
  <conditionalFormatting sqref="N76">
    <cfRule type="expression" dxfId="2403" priority="100">
      <formula>IF(N76&lt;0, TRUE, IF(AND(N76&gt;0,AB76=""),TRUE,FALSE))</formula>
    </cfRule>
  </conditionalFormatting>
  <conditionalFormatting sqref="N77">
    <cfRule type="expression" dxfId="2402" priority="99">
      <formula>IF(N77&lt;0, TRUE, IF(AND(N77&gt;0,AB77=""),TRUE,FALSE))</formula>
    </cfRule>
  </conditionalFormatting>
  <conditionalFormatting sqref="N78">
    <cfRule type="expression" dxfId="2401" priority="98">
      <formula>IF(N78&lt;0, TRUE, IF(AND(N78&gt;0,AB78=""),TRUE,FALSE))</formula>
    </cfRule>
  </conditionalFormatting>
  <conditionalFormatting sqref="N79">
    <cfRule type="expression" dxfId="2400" priority="97">
      <formula>IF(N79&lt;0, TRUE, IF(AND(N79&gt;0,AB79=""),TRUE,FALSE))</formula>
    </cfRule>
  </conditionalFormatting>
  <conditionalFormatting sqref="N80">
    <cfRule type="expression" dxfId="2399" priority="96">
      <formula>IF(N80&lt;0, TRUE, IF(AND(N80&gt;0,AB80=""),TRUE,FALSE))</formula>
    </cfRule>
  </conditionalFormatting>
  <conditionalFormatting sqref="N81">
    <cfRule type="expression" dxfId="2398" priority="95">
      <formula>IF(N81&lt;0, TRUE, IF(AND(N81&gt;0,AB81=""),TRUE,FALSE))</formula>
    </cfRule>
  </conditionalFormatting>
  <conditionalFormatting sqref="N82">
    <cfRule type="expression" dxfId="2397" priority="94">
      <formula>IF(N82&lt;0, TRUE, IF(AND(N82&gt;0,AB82=""),TRUE,FALSE))</formula>
    </cfRule>
  </conditionalFormatting>
  <conditionalFormatting sqref="N83">
    <cfRule type="expression" dxfId="2396" priority="93">
      <formula>IF(N83&lt;0, TRUE, IF(AND(N83&gt;0,AB83=""),TRUE,FALSE))</formula>
    </cfRule>
  </conditionalFormatting>
  <conditionalFormatting sqref="N84">
    <cfRule type="expression" dxfId="2395" priority="92">
      <formula>IF(N84&lt;0, TRUE, IF(AND(N84&gt;0,AB84=""),TRUE,FALSE))</formula>
    </cfRule>
  </conditionalFormatting>
  <conditionalFormatting sqref="N85">
    <cfRule type="expression" dxfId="2394" priority="91">
      <formula>IF(N85&lt;0, TRUE, IF(AND(N85&gt;0,AB85=""),TRUE,FALSE))</formula>
    </cfRule>
  </conditionalFormatting>
  <conditionalFormatting sqref="N86">
    <cfRule type="expression" dxfId="2393" priority="90">
      <formula>IF(N86&lt;0, TRUE, IF(AND(N86&gt;0,AB86=""),TRUE,FALSE))</formula>
    </cfRule>
  </conditionalFormatting>
  <conditionalFormatting sqref="N87">
    <cfRule type="expression" dxfId="2392" priority="89">
      <formula>IF(N87&lt;0, TRUE, IF(AND(N87&gt;0,AB87=""),TRUE,FALSE))</formula>
    </cfRule>
  </conditionalFormatting>
  <conditionalFormatting sqref="N88">
    <cfRule type="expression" dxfId="2391" priority="88">
      <formula>IF(N88&lt;0, TRUE, IF(AND(N88&gt;0,AB88=""),TRUE,FALSE))</formula>
    </cfRule>
  </conditionalFormatting>
  <conditionalFormatting sqref="N89">
    <cfRule type="expression" dxfId="2390" priority="87">
      <formula>IF(N89&lt;0, TRUE, IF(AND(N89&gt;0,AB89=""),TRUE,FALSE))</formula>
    </cfRule>
  </conditionalFormatting>
  <conditionalFormatting sqref="N90">
    <cfRule type="expression" dxfId="2389" priority="86">
      <formula>IF(N90&lt;0, TRUE, IF(AND(N90&gt;0,AB90=""),TRUE,FALSE))</formula>
    </cfRule>
  </conditionalFormatting>
  <conditionalFormatting sqref="N91">
    <cfRule type="expression" dxfId="2388" priority="85">
      <formula>IF(N91&lt;0, TRUE, IF(AND(N91&gt;0,AB91=""),TRUE,FALSE))</formula>
    </cfRule>
  </conditionalFormatting>
  <conditionalFormatting sqref="N92">
    <cfRule type="expression" dxfId="2387" priority="84">
      <formula>IF(N92&lt;0, TRUE, IF(AND(N92&gt;0,AB92=""),TRUE,FALSE))</formula>
    </cfRule>
  </conditionalFormatting>
  <conditionalFormatting sqref="N93">
    <cfRule type="expression" dxfId="2386" priority="83">
      <formula>IF(N93&lt;0, TRUE, IF(AND(N93&gt;0,AB93=""),TRUE,FALSE))</formula>
    </cfRule>
  </conditionalFormatting>
  <conditionalFormatting sqref="N99">
    <cfRule type="expression" dxfId="2385" priority="82">
      <formula>IF(N99&lt;0, TRUE, IF(AND(N99&gt;0,AB99=""),TRUE,FALSE))</formula>
    </cfRule>
  </conditionalFormatting>
  <conditionalFormatting sqref="N100">
    <cfRule type="expression" dxfId="2384" priority="81">
      <formula>IF(N100&lt;0, TRUE, IF(AND(N100&gt;0,AB100=""),TRUE,FALSE))</formula>
    </cfRule>
  </conditionalFormatting>
  <conditionalFormatting sqref="N101">
    <cfRule type="expression" dxfId="2383" priority="80">
      <formula>IF(N101&lt;0, TRUE, IF(AND(N101&gt;0,AB101=""),TRUE,FALSE))</formula>
    </cfRule>
  </conditionalFormatting>
  <conditionalFormatting sqref="N102">
    <cfRule type="expression" dxfId="2382" priority="79">
      <formula>IF(N102&lt;0, TRUE, IF(AND(N102&gt;0,AB102=""),TRUE,FALSE))</formula>
    </cfRule>
  </conditionalFormatting>
  <conditionalFormatting sqref="N103">
    <cfRule type="expression" dxfId="2381" priority="78">
      <formula>IF(N103&lt;0, TRUE, IF(AND(N103&gt;0,AB103=""),TRUE,FALSE))</formula>
    </cfRule>
  </conditionalFormatting>
  <conditionalFormatting sqref="N104">
    <cfRule type="expression" dxfId="2380" priority="77">
      <formula>IF(N104&lt;0, TRUE, IF(AND(N104&gt;0,AB104=""),TRUE,FALSE))</formula>
    </cfRule>
  </conditionalFormatting>
  <conditionalFormatting sqref="N105">
    <cfRule type="expression" dxfId="2379" priority="76">
      <formula>IF(N105&lt;0, TRUE, IF(AND(N105&gt;0,AB105=""),TRUE,FALSE))</formula>
    </cfRule>
  </conditionalFormatting>
  <conditionalFormatting sqref="N106">
    <cfRule type="expression" dxfId="2378" priority="75">
      <formula>IF(N106&lt;0, TRUE, IF(AND(N106&gt;0,AB106=""),TRUE,FALSE))</formula>
    </cfRule>
  </conditionalFormatting>
  <conditionalFormatting sqref="N107">
    <cfRule type="expression" dxfId="2377" priority="74">
      <formula>IF(N107&lt;0, TRUE, IF(AND(N107&gt;0,AB107=""),TRUE,FALSE))</formula>
    </cfRule>
  </conditionalFormatting>
  <conditionalFormatting sqref="N108">
    <cfRule type="expression" dxfId="2376" priority="73">
      <formula>IF(N108&lt;0, TRUE, IF(AND(N108&gt;0,AB108=""),TRUE,FALSE))</formula>
    </cfRule>
  </conditionalFormatting>
  <conditionalFormatting sqref="N109">
    <cfRule type="expression" dxfId="2375" priority="72">
      <formula>IF(N109&lt;0, TRUE, IF(AND(N109&gt;0,AB109=""),TRUE,FALSE))</formula>
    </cfRule>
  </conditionalFormatting>
  <conditionalFormatting sqref="N110">
    <cfRule type="expression" dxfId="2374" priority="71">
      <formula>IF(N110&lt;0, TRUE, IF(AND(N110&gt;0,AB110=""),TRUE,FALSE))</formula>
    </cfRule>
  </conditionalFormatting>
  <conditionalFormatting sqref="N111">
    <cfRule type="expression" dxfId="2373" priority="70">
      <formula>IF(N111&lt;0, TRUE, IF(AND(N111&gt;0,AB111=""),TRUE,FALSE))</formula>
    </cfRule>
  </conditionalFormatting>
  <conditionalFormatting sqref="N112">
    <cfRule type="expression" dxfId="2372" priority="69">
      <formula>IF(N112&lt;0, TRUE, IF(AND(N112&gt;0,AB112=""),TRUE,FALSE))</formula>
    </cfRule>
  </conditionalFormatting>
  <conditionalFormatting sqref="N113">
    <cfRule type="expression" dxfId="2371" priority="67">
      <formula>IF(N113&lt;0, TRUE, IF(AND(N113&gt;0,AB113=""),TRUE,FALSE))</formula>
    </cfRule>
  </conditionalFormatting>
  <conditionalFormatting sqref="N118">
    <cfRule type="expression" dxfId="2370" priority="66">
      <formula>IF(N118&lt;0, TRUE, IF(AND(N118&gt;0,AB118=""),TRUE,FALSE))</formula>
    </cfRule>
  </conditionalFormatting>
  <conditionalFormatting sqref="N119">
    <cfRule type="expression" dxfId="2369" priority="65">
      <formula>IF(N119&lt;0, TRUE, IF(AND(N119&gt;0,AB119=""),TRUE,FALSE))</formula>
    </cfRule>
  </conditionalFormatting>
  <conditionalFormatting sqref="N120">
    <cfRule type="expression" dxfId="2368" priority="64">
      <formula>IF(N120&lt;0, TRUE, IF(AND(N120&gt;0,AB120=""),TRUE,FALSE))</formula>
    </cfRule>
  </conditionalFormatting>
  <conditionalFormatting sqref="N121">
    <cfRule type="expression" dxfId="2367" priority="63">
      <formula>IF(N121&lt;0, TRUE, IF(AND(N121&gt;0,AB121=""),TRUE,FALSE))</formula>
    </cfRule>
  </conditionalFormatting>
  <conditionalFormatting sqref="N122">
    <cfRule type="expression" dxfId="2366" priority="62">
      <formula>IF(N122&lt;0, TRUE, IF(AND(N122&gt;0,AB122=""),TRUE,FALSE))</formula>
    </cfRule>
  </conditionalFormatting>
  <conditionalFormatting sqref="N123">
    <cfRule type="expression" dxfId="2365" priority="61">
      <formula>IF(N123&lt;0, TRUE, IF(AND(N123&gt;0,AB123=""),TRUE,FALSE))</formula>
    </cfRule>
  </conditionalFormatting>
  <conditionalFormatting sqref="N124">
    <cfRule type="expression" dxfId="2364" priority="60">
      <formula>IF(N124&lt;0, TRUE, IF(AND(N124&gt;0,AB124=""),TRUE,FALSE))</formula>
    </cfRule>
  </conditionalFormatting>
  <conditionalFormatting sqref="N125">
    <cfRule type="expression" dxfId="2363" priority="59">
      <formula>IF(N125&lt;0, TRUE, IF(AND(N125&gt;0,AB125=""),TRUE,FALSE))</formula>
    </cfRule>
  </conditionalFormatting>
  <conditionalFormatting sqref="N126">
    <cfRule type="expression" dxfId="2362" priority="58">
      <formula>IF(N126&lt;0, TRUE, IF(AND(N126&gt;0,AB126=""),TRUE,FALSE))</formula>
    </cfRule>
  </conditionalFormatting>
  <conditionalFormatting sqref="N127">
    <cfRule type="expression" dxfId="2361" priority="57">
      <formula>IF(N127&lt;0, TRUE, IF(AND(N127&gt;0,AB127=""),TRUE,FALSE))</formula>
    </cfRule>
  </conditionalFormatting>
  <conditionalFormatting sqref="N128">
    <cfRule type="expression" dxfId="2360" priority="56">
      <formula>IF(N128&lt;0, TRUE, IF(AND(N128&gt;0,AB128=""),TRUE,FALSE))</formula>
    </cfRule>
  </conditionalFormatting>
  <conditionalFormatting sqref="N129">
    <cfRule type="expression" dxfId="2359" priority="55">
      <formula>IF(N129&lt;0, TRUE, IF(AND(N129&gt;0,AB129=""),TRUE,FALSE))</formula>
    </cfRule>
  </conditionalFormatting>
  <conditionalFormatting sqref="N130">
    <cfRule type="expression" dxfId="2358" priority="54">
      <formula>IF(N130&lt;0, TRUE, IF(AND(N130&gt;0,AB130=""),TRUE,FALSE))</formula>
    </cfRule>
  </conditionalFormatting>
  <conditionalFormatting sqref="N131">
    <cfRule type="expression" dxfId="2357" priority="53">
      <formula>IF(N131&lt;0, TRUE, IF(AND(N131&gt;0,AB131=""),TRUE,FALSE))</formula>
    </cfRule>
  </conditionalFormatting>
  <conditionalFormatting sqref="N132">
    <cfRule type="expression" dxfId="2356" priority="52">
      <formula>IF(N132&lt;0, TRUE, IF(AND(N132&gt;0,AB132=""),TRUE,FALSE))</formula>
    </cfRule>
  </conditionalFormatting>
  <conditionalFormatting sqref="N137">
    <cfRule type="expression" dxfId="2355" priority="41">
      <formula>IF(N137&lt;0, TRUE, IF(AND(N137&gt;0,AB137=""),TRUE,FALSE))</formula>
    </cfRule>
  </conditionalFormatting>
  <conditionalFormatting sqref="N138">
    <cfRule type="expression" dxfId="2354" priority="40">
      <formula>IF(N138&lt;0, TRUE, IF(AND(N138&gt;0,AB138=""),TRUE,FALSE))</formula>
    </cfRule>
  </conditionalFormatting>
  <conditionalFormatting sqref="N139">
    <cfRule type="expression" dxfId="2353" priority="39">
      <formula>IF(N139&lt;0, TRUE, IF(AND(N139&gt;0,AB139=""),TRUE,FALSE))</formula>
    </cfRule>
  </conditionalFormatting>
  <conditionalFormatting sqref="N140">
    <cfRule type="expression" dxfId="2352" priority="38">
      <formula>IF(N140&lt;0, TRUE, IF(AND(N140&gt;0,AB140=""),TRUE,FALSE))</formula>
    </cfRule>
  </conditionalFormatting>
  <conditionalFormatting sqref="N141">
    <cfRule type="expression" dxfId="2351" priority="37">
      <formula>IF(N141&lt;0, TRUE, IF(AND(N141&gt;0,AB141=""),TRUE,FALSE))</formula>
    </cfRule>
  </conditionalFormatting>
  <conditionalFormatting sqref="N142">
    <cfRule type="expression" dxfId="2350" priority="36">
      <formula>IF(N142&lt;0, TRUE, IF(AND(N142&gt;0,AB142=""),TRUE,FALSE))</formula>
    </cfRule>
  </conditionalFormatting>
  <conditionalFormatting sqref="N143">
    <cfRule type="expression" dxfId="2349" priority="35">
      <formula>IF(N143&lt;0, TRUE, IF(AND(N143&gt;0,AB143=""),TRUE,FALSE))</formula>
    </cfRule>
  </conditionalFormatting>
  <conditionalFormatting sqref="N144">
    <cfRule type="expression" dxfId="2348" priority="34">
      <formula>IF(N144&lt;0, TRUE, IF(AND(N144&gt;0,AB144=""),TRUE,FALSE))</formula>
    </cfRule>
  </conditionalFormatting>
  <conditionalFormatting sqref="N145">
    <cfRule type="expression" dxfId="2347" priority="33">
      <formula>IF(N145&lt;0, TRUE, IF(AND(N145&gt;0,AB145=""),TRUE,FALSE))</formula>
    </cfRule>
  </conditionalFormatting>
  <conditionalFormatting sqref="N146">
    <cfRule type="expression" dxfId="2346" priority="32">
      <formula>IF(N146&lt;0, TRUE, IF(AND(N146&gt;0,AB146=""),TRUE,FALSE))</formula>
    </cfRule>
  </conditionalFormatting>
  <conditionalFormatting sqref="N147">
    <cfRule type="expression" dxfId="2345" priority="31">
      <formula>IF(N147&lt;0, TRUE, IF(AND(N147&gt;0,AB147=""),TRUE,FALSE))</formula>
    </cfRule>
  </conditionalFormatting>
  <conditionalFormatting sqref="N148">
    <cfRule type="expression" dxfId="2344" priority="30">
      <formula>IF(N148&lt;0, TRUE, IF(AND(N148&gt;0,AB148=""),TRUE,FALSE))</formula>
    </cfRule>
  </conditionalFormatting>
  <conditionalFormatting sqref="N149">
    <cfRule type="expression" dxfId="2343" priority="29">
      <formula>IF(N149&lt;0, TRUE, IF(AND(N149&gt;0,AB149=""),TRUE,FALSE))</formula>
    </cfRule>
  </conditionalFormatting>
  <conditionalFormatting sqref="N150">
    <cfRule type="expression" dxfId="2342" priority="28">
      <formula>IF(N150&lt;0, TRUE, IF(AND(N150&gt;0,AB150=""),TRUE,FALSE))</formula>
    </cfRule>
  </conditionalFormatting>
  <conditionalFormatting sqref="N151">
    <cfRule type="expression" dxfId="2341" priority="27">
      <formula>IF(N151&lt;0, TRUE, IF(AND(N151&gt;0,AB151=""),TRUE,FALSE))</formula>
    </cfRule>
  </conditionalFormatting>
  <conditionalFormatting sqref="H45:H59">
    <cfRule type="expression" dxfId="2340" priority="25">
      <formula>IF(H45&lt;0, TRUE, IF(AND(H45&gt;0,V45=""),TRUE,FALSE))</formula>
    </cfRule>
  </conditionalFormatting>
  <conditionalFormatting sqref="J45:J59">
    <cfRule type="expression" dxfId="2339" priority="24">
      <formula>IF(J45&lt;0, TRUE, IF(AND(J45&gt;0,X45=""),TRUE,FALSE))</formula>
    </cfRule>
  </conditionalFormatting>
  <conditionalFormatting sqref="L45:L59">
    <cfRule type="expression" dxfId="2338" priority="23">
      <formula>IF(L45&lt;0, TRUE, IF(AND(L45&gt;0,Z45=""),TRUE,FALSE))</formula>
    </cfRule>
  </conditionalFormatting>
  <conditionalFormatting sqref="P45:P59">
    <cfRule type="expression" dxfId="2337" priority="22">
      <formula>IF(P45&lt;0, TRUE, IF(AND(P45&gt;0,AD45=""),TRUE,FALSE))</formula>
    </cfRule>
  </conditionalFormatting>
  <conditionalFormatting sqref="R45:R59">
    <cfRule type="expression" dxfId="2336" priority="21">
      <formula>IF(R45&lt;0, TRUE, IF(AND(R45&gt;0,AF45=""),TRUE,FALSE))</formula>
    </cfRule>
  </conditionalFormatting>
  <conditionalFormatting sqref="T45:T59">
    <cfRule type="expression" dxfId="2335" priority="20">
      <formula>IF(T45&lt;0, TRUE, IF(AND(T45&gt;0,AH45=""),TRUE,FALSE))</formula>
    </cfRule>
  </conditionalFormatting>
  <conditionalFormatting sqref="N45:N59">
    <cfRule type="expression" dxfId="2334" priority="19">
      <formula>IF(N45&lt;0, TRUE, IF(AND(N45&gt;0,AB45=""),TRUE,FALSE))</formula>
    </cfRule>
  </conditionalFormatting>
  <conditionalFormatting sqref="I116">
    <cfRule type="expression" dxfId="2333" priority="18" stopIfTrue="1">
      <formula>ISERROR(I116)</formula>
    </cfRule>
  </conditionalFormatting>
  <conditionalFormatting sqref="K116">
    <cfRule type="expression" dxfId="2332" priority="17" stopIfTrue="1">
      <formula>ISERROR(K116)</formula>
    </cfRule>
  </conditionalFormatting>
  <conditionalFormatting sqref="M116">
    <cfRule type="expression" dxfId="2331" priority="16" stopIfTrue="1">
      <formula>ISERROR(M116)</formula>
    </cfRule>
  </conditionalFormatting>
  <conditionalFormatting sqref="O116">
    <cfRule type="expression" dxfId="2330" priority="15" stopIfTrue="1">
      <formula>ISERROR(O116)</formula>
    </cfRule>
  </conditionalFormatting>
  <conditionalFormatting sqref="Q116">
    <cfRule type="expression" dxfId="2329" priority="14" stopIfTrue="1">
      <formula>ISERROR(Q116)</formula>
    </cfRule>
  </conditionalFormatting>
  <conditionalFormatting sqref="S116">
    <cfRule type="expression" dxfId="2328" priority="13" stopIfTrue="1">
      <formula>ISERROR(S116)</formula>
    </cfRule>
  </conditionalFormatting>
  <conditionalFormatting sqref="I135">
    <cfRule type="expression" dxfId="2327" priority="12" stopIfTrue="1">
      <formula>ISERROR(I135)</formula>
    </cfRule>
  </conditionalFormatting>
  <conditionalFormatting sqref="K135">
    <cfRule type="expression" dxfId="2326" priority="11" stopIfTrue="1">
      <formula>ISERROR(K135)</formula>
    </cfRule>
  </conditionalFormatting>
  <conditionalFormatting sqref="M135">
    <cfRule type="expression" dxfId="2325" priority="10" stopIfTrue="1">
      <formula>ISERROR(M135)</formula>
    </cfRule>
  </conditionalFormatting>
  <conditionalFormatting sqref="O135">
    <cfRule type="expression" dxfId="2324" priority="9" stopIfTrue="1">
      <formula>ISERROR(O135)</formula>
    </cfRule>
  </conditionalFormatting>
  <conditionalFormatting sqref="Q135">
    <cfRule type="expression" dxfId="2323" priority="8" stopIfTrue="1">
      <formula>ISERROR(Q135)</formula>
    </cfRule>
  </conditionalFormatting>
  <conditionalFormatting sqref="S135">
    <cfRule type="expression" dxfId="2322" priority="7" stopIfTrue="1">
      <formula>ISERROR(S135)</formula>
    </cfRule>
  </conditionalFormatting>
  <conditionalFormatting sqref="I154">
    <cfRule type="expression" dxfId="2321" priority="6" stopIfTrue="1">
      <formula>ISERROR(I154)</formula>
    </cfRule>
  </conditionalFormatting>
  <conditionalFormatting sqref="K154">
    <cfRule type="expression" dxfId="2320" priority="5" stopIfTrue="1">
      <formula>ISERROR(K154)</formula>
    </cfRule>
  </conditionalFormatting>
  <conditionalFormatting sqref="M154">
    <cfRule type="expression" dxfId="2319" priority="4" stopIfTrue="1">
      <formula>ISERROR(M154)</formula>
    </cfRule>
  </conditionalFormatting>
  <conditionalFormatting sqref="O154">
    <cfRule type="expression" dxfId="2318" priority="3" stopIfTrue="1">
      <formula>ISERROR(O154)</formula>
    </cfRule>
  </conditionalFormatting>
  <conditionalFormatting sqref="Q154">
    <cfRule type="expression" dxfId="2317" priority="2" stopIfTrue="1">
      <formula>ISERROR(Q154)</formula>
    </cfRule>
  </conditionalFormatting>
  <conditionalFormatting sqref="S154">
    <cfRule type="expression" dxfId="2316" priority="1" stopIfTrue="1">
      <formula>ISERROR(S154)</formula>
    </cfRule>
  </conditionalFormatting>
  <dataValidations count="7">
    <dataValidation type="whole" errorStyle="information" allowBlank="1" showErrorMessage="1" errorTitle="IMPORTANT" error="If this line item is for equipment and has been purchased with any Federal/State dollars, a CDPH 1203 form must be submitted with this invoice; be sure to update the cumulative CDPH 1204 form too. _x000a__x000a_" sqref="F12">
      <formula1>0</formula1>
      <formula2>0</formula2>
    </dataValidation>
    <dataValidation type="decimal" operator="lessThanOrEqual" allowBlank="1" showInputMessage="1" showErrorMessage="1" error="Please enter a value that is less than or equal to 100%" sqref="U45:U95">
      <formula1>1</formula1>
    </dataValidation>
    <dataValidation type="decimal" operator="lessThanOrEqual" allowBlank="1" showInputMessage="1" showErrorMessage="1" error="FTE % cannot exceed 100%. " sqref="D152 M45:M94 D114 D133 D45:D95">
      <formula1>1</formula1>
    </dataValidation>
    <dataValidation allowBlank="1" showInputMessage="1" showErrorMessage="1" prompt="Make sure to update the Fiscal Year on the 'DATA' Sheet." sqref="F2"/>
    <dataValidation type="list" allowBlank="1" showInputMessage="1" showErrorMessage="1" errorTitle="Please choose the current budget" promptTitle="Please choose the current budget" prompt="Click on the drop-down arrow and choose the budget that this invoice will be applied to.  Budget line items will be populated from the selected budget. _x000a__x000a_Hit ESC to remove this message." sqref="L2:N2">
      <formula1>"Original,BR1,BR2,BR3"</formula1>
    </dataValidation>
    <dataValidation allowBlank="1" showInputMessage="1" showErrorMessage="1" prompt="Indirect Costs are auto-calculated using the methodology chosen in cell B190.  " sqref="F156"/>
    <dataValidation type="list" allowBlank="1" showInputMessage="1" showErrorMessage="1" sqref="D27:F27">
      <formula1>Position_Title</formula1>
    </dataValidation>
  </dataValidations>
  <printOptions horizontalCentered="1"/>
  <pageMargins left="0" right="0" top="0.5" bottom="0.25" header="0" footer="0"/>
  <pageSetup scale="49" fitToHeight="3" orientation="landscape" blackAndWhite="1" r:id="rId1"/>
  <headerFooter>
    <oddHeader>&amp;L&amp;12&amp;GMaternal, Child and Adolescent Health Division&amp;C&amp;16&amp;A&amp;R</oddHeader>
    <oddFooter>&amp;L&amp;14&amp;F&amp;C&amp;14&amp;P of &amp;N&amp;R&amp;14Printed: &amp;D &amp;T</oddFooter>
  </headerFooter>
  <rowBreaks count="2" manualBreakCount="2">
    <brk id="37" max="20" man="1"/>
    <brk id="108" max="20"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3665" r:id="rId5" name="Button 1">
              <controlPr defaultSize="0" print="0" autoFill="0" autoPict="0">
                <anchor moveWithCells="1" sizeWithCells="1">
                  <from>
                    <xdr:col>0</xdr:col>
                    <xdr:colOff>38100</xdr:colOff>
                    <xdr:row>0</xdr:row>
                    <xdr:rowOff>0</xdr:rowOff>
                  </from>
                  <to>
                    <xdr:col>0</xdr:col>
                    <xdr:colOff>38100</xdr:colOff>
                    <xdr:row>0</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9">
    <tabColor theme="3" tint="0.79998168889431442"/>
    <pageSetUpPr autoPageBreaks="0"/>
  </sheetPr>
  <dimension ref="A1:BA948"/>
  <sheetViews>
    <sheetView showGridLines="0" showZeros="0" zoomScale="96" zoomScaleNormal="96" zoomScaleSheetLayoutView="70" workbookViewId="0">
      <pane ySplit="8" topLeftCell="A9" activePane="bottomLeft" state="frozen"/>
      <selection activeCell="A156" sqref="A156"/>
      <selection pane="bottomLeft" activeCell="A156" sqref="A156"/>
    </sheetView>
  </sheetViews>
  <sheetFormatPr defaultColWidth="9.140625" defaultRowHeight="15"/>
  <cols>
    <col min="1" max="1" width="9.85546875" style="37" customWidth="1"/>
    <col min="2" max="2" width="12.7109375" style="37" customWidth="1"/>
    <col min="3" max="3" width="51.5703125" style="37" customWidth="1"/>
    <col min="4" max="4" width="13.7109375" style="37" customWidth="1"/>
    <col min="5" max="5" width="20.7109375" style="160" customWidth="1"/>
    <col min="6" max="6" width="19.7109375" style="160" customWidth="1"/>
    <col min="7" max="7" width="18.7109375" style="37" customWidth="1"/>
    <col min="8" max="8" width="18.7109375" style="160" customWidth="1"/>
    <col min="9" max="9" width="18.7109375" style="37" customWidth="1"/>
    <col min="10" max="10" width="18.7109375" style="160" customWidth="1"/>
    <col min="11" max="11" width="18.7109375" style="37" customWidth="1"/>
    <col min="12" max="12" width="18.7109375" style="160" customWidth="1"/>
    <col min="13" max="13" width="18.7109375" style="37" customWidth="1"/>
    <col min="14" max="14" width="18.7109375" style="160" customWidth="1"/>
    <col min="15" max="15" width="18.7109375" style="37" hidden="1" customWidth="1"/>
    <col min="16" max="16" width="18.7109375" style="160" hidden="1" customWidth="1"/>
    <col min="17" max="17" width="18.7109375" style="37" hidden="1" customWidth="1"/>
    <col min="18" max="18" width="18.7109375" style="160" hidden="1" customWidth="1"/>
    <col min="19" max="19" width="18.7109375" style="37" hidden="1" customWidth="1"/>
    <col min="20" max="20" width="18.7109375" style="160" hidden="1" customWidth="1"/>
    <col min="21" max="21" width="2.5703125" style="205" customWidth="1"/>
    <col min="22" max="27" width="10" style="304" hidden="1" customWidth="1"/>
    <col min="28" max="33" width="9.7109375" style="304" hidden="1" customWidth="1"/>
    <col min="34" max="35" width="9.7109375" style="284" hidden="1" customWidth="1"/>
    <col min="36" max="36" width="30.7109375" style="169" hidden="1" customWidth="1"/>
    <col min="37" max="37" width="29.140625" style="169" hidden="1" customWidth="1"/>
    <col min="38" max="43" width="20.7109375" style="169" hidden="1" customWidth="1"/>
    <col min="44" max="44" width="22.7109375" style="169" hidden="1" customWidth="1"/>
    <col min="45" max="51" width="17.5703125" style="169" hidden="1" customWidth="1"/>
    <col min="52" max="52" width="9.140625" style="169" hidden="1" customWidth="1"/>
    <col min="53" max="16384" width="9.140625" style="169"/>
  </cols>
  <sheetData>
    <row r="1" spans="1:51" ht="35.25" customHeight="1" thickTop="1" thickBot="1">
      <c r="A1" s="1620" t="s">
        <v>148</v>
      </c>
      <c r="B1" s="1621"/>
      <c r="C1" s="1621"/>
      <c r="D1" s="1622"/>
      <c r="E1" s="782"/>
      <c r="F1" s="1791" t="s">
        <v>62</v>
      </c>
      <c r="G1" s="1792"/>
      <c r="H1" s="1605" t="s">
        <v>68</v>
      </c>
      <c r="I1" s="1790"/>
      <c r="J1" s="1605" t="s">
        <v>69</v>
      </c>
      <c r="K1" s="1606"/>
      <c r="L1" s="1793" t="s">
        <v>155</v>
      </c>
      <c r="M1" s="1794"/>
      <c r="N1" s="1795"/>
      <c r="O1" s="256"/>
      <c r="P1" s="211"/>
      <c r="Q1" s="54"/>
      <c r="R1" s="211"/>
      <c r="S1" s="1787"/>
      <c r="T1" s="1787"/>
      <c r="U1" s="779"/>
      <c r="V1" s="278"/>
      <c r="AA1" s="278"/>
      <c r="AB1" s="278"/>
      <c r="AC1" s="278"/>
      <c r="AD1" s="278"/>
      <c r="AE1" s="278"/>
      <c r="AF1" s="278"/>
      <c r="AG1" s="278"/>
      <c r="AH1" s="197"/>
      <c r="AI1" s="197"/>
      <c r="AJ1" s="2"/>
      <c r="AK1" s="208"/>
      <c r="AL1" s="208"/>
      <c r="AM1" s="208"/>
      <c r="AN1" s="208"/>
      <c r="AO1" s="208"/>
      <c r="AP1" s="208"/>
      <c r="AQ1" s="208"/>
      <c r="AR1" s="208"/>
      <c r="AS1" s="208"/>
      <c r="AT1" s="208"/>
      <c r="AU1" s="208"/>
      <c r="AV1" s="208"/>
      <c r="AW1" s="208"/>
      <c r="AX1" s="208"/>
      <c r="AY1" s="208"/>
    </row>
    <row r="2" spans="1:51" s="176" customFormat="1" ht="28.5" customHeight="1" thickTop="1" thickBot="1">
      <c r="A2" s="1623" t="str">
        <f>IF(C7&gt;"","SUBCONTRACT","")</f>
        <v/>
      </c>
      <c r="B2" s="1623"/>
      <c r="C2" s="1623"/>
      <c r="D2" s="1623"/>
      <c r="E2" s="485"/>
      <c r="F2" s="1771" t="str">
        <f>'ORIGINAL BUDGET'!F2</f>
        <v>2019-2020</v>
      </c>
      <c r="G2" s="1772"/>
      <c r="H2" s="1800" t="str">
        <f>IF('ORIGINAL BUDGET'!I2="Quarterly","","Month 10")</f>
        <v>Month 10</v>
      </c>
      <c r="I2" s="1801"/>
      <c r="J2" s="1799" t="str">
        <f>IF('ORIGINAL BUDGET'!I2="Quarterly","","April")</f>
        <v>April</v>
      </c>
      <c r="K2" s="1772"/>
      <c r="L2" s="1796" t="str">
        <f>'Month 9 (Q3)'!L2:N2</f>
        <v>Original</v>
      </c>
      <c r="M2" s="1797"/>
      <c r="N2" s="1798"/>
      <c r="O2" s="795"/>
      <c r="P2" s="787"/>
      <c r="Q2" s="787"/>
      <c r="R2" s="787"/>
      <c r="S2" s="1617"/>
      <c r="T2" s="1617"/>
      <c r="U2" s="780"/>
      <c r="V2" s="305"/>
      <c r="AA2" s="305"/>
      <c r="AB2" s="305"/>
      <c r="AC2" s="305"/>
      <c r="AD2" s="305"/>
      <c r="AE2" s="305"/>
      <c r="AF2" s="305"/>
      <c r="AG2" s="305"/>
      <c r="AH2" s="305"/>
      <c r="AI2" s="305"/>
      <c r="AJ2" s="2"/>
    </row>
    <row r="3" spans="1:51" ht="25.15" customHeight="1" thickTop="1" thickBot="1">
      <c r="A3" s="1430" t="str">
        <f>TemplateVersion</f>
        <v>Rev. 10/11/18</v>
      </c>
      <c r="B3" s="837"/>
      <c r="C3" s="207"/>
      <c r="D3" s="207"/>
      <c r="E3" s="207"/>
      <c r="F3" s="207"/>
      <c r="G3" s="207"/>
      <c r="H3" s="207"/>
      <c r="I3" s="207"/>
      <c r="J3" s="207"/>
      <c r="K3" s="207"/>
      <c r="L3" s="207"/>
      <c r="M3" s="207"/>
      <c r="N3" s="207"/>
      <c r="O3" s="781"/>
      <c r="P3" s="781"/>
      <c r="Q3" s="781"/>
      <c r="R3" s="781"/>
      <c r="S3" s="781"/>
      <c r="T3" s="781"/>
      <c r="U3" s="207"/>
      <c r="V3" s="197"/>
      <c r="W3" s="197"/>
      <c r="X3" s="197"/>
      <c r="Y3" s="197"/>
      <c r="Z3" s="197"/>
      <c r="AA3" s="197"/>
      <c r="AB3" s="197"/>
      <c r="AC3" s="197"/>
      <c r="AD3" s="197"/>
      <c r="AE3" s="197"/>
      <c r="AF3" s="197"/>
      <c r="AG3" s="197"/>
      <c r="AH3" s="197"/>
      <c r="AI3" s="197"/>
      <c r="AJ3" s="182"/>
    </row>
    <row r="4" spans="1:51" ht="45" customHeight="1" thickTop="1" thickBot="1">
      <c r="A4" s="527" t="s">
        <v>119</v>
      </c>
      <c r="B4" s="528"/>
      <c r="C4" s="1788" t="str">
        <f>'ORIGINAL BUDGET'!C4</f>
        <v>RPPC</v>
      </c>
      <c r="D4" s="1789"/>
      <c r="E4" s="1789"/>
      <c r="F4" s="1789"/>
      <c r="G4" s="1529" t="s">
        <v>150</v>
      </c>
      <c r="H4" s="1530"/>
      <c r="I4" s="1529" t="s">
        <v>150</v>
      </c>
      <c r="J4" s="1530"/>
      <c r="K4" s="1529" t="s">
        <v>150</v>
      </c>
      <c r="L4" s="1530"/>
      <c r="M4" s="1632" t="s">
        <v>150</v>
      </c>
      <c r="N4" s="1633"/>
      <c r="O4" s="1632" t="s">
        <v>150</v>
      </c>
      <c r="P4" s="1633"/>
      <c r="Q4" s="1632" t="s">
        <v>150</v>
      </c>
      <c r="R4" s="1633"/>
      <c r="S4" s="1632" t="s">
        <v>150</v>
      </c>
      <c r="T4" s="1633"/>
      <c r="U4" s="642"/>
      <c r="V4" s="306"/>
      <c r="W4" s="306"/>
      <c r="X4" s="306"/>
      <c r="Y4" s="306"/>
      <c r="Z4" s="306"/>
      <c r="AA4" s="306"/>
      <c r="AB4" s="307"/>
      <c r="AC4" s="307"/>
      <c r="AD4" s="307"/>
      <c r="AE4" s="307"/>
      <c r="AF4" s="307"/>
      <c r="AG4" s="307"/>
      <c r="AH4" s="29"/>
      <c r="AI4" s="29"/>
      <c r="AJ4" s="21"/>
    </row>
    <row r="5" spans="1:51" ht="45" customHeight="1" thickBot="1">
      <c r="A5" s="1751" t="s">
        <v>120</v>
      </c>
      <c r="B5" s="1752"/>
      <c r="C5" s="1748">
        <f>'ORIGINAL BUDGET'!C5</f>
        <v>0</v>
      </c>
      <c r="D5" s="1749"/>
      <c r="E5" s="1749"/>
      <c r="F5" s="1750"/>
      <c r="G5" s="1552" t="str">
        <f>IF(G30="","",CONCATENATE(G30,", ",TEXT(H31,"?????")))</f>
        <v>RPPC, 53110</v>
      </c>
      <c r="H5" s="1553"/>
      <c r="I5" s="1552" t="str">
        <f>IF(I30="","",CONCATENATE(I30,", ",TEXT(J31,"?????")))</f>
        <v>RPPC , 53129</v>
      </c>
      <c r="J5" s="1553"/>
      <c r="K5" s="1552" t="str">
        <f>IF(K30="","",CONCATENATE(K30,", ",TEXT(L31,"?????")))</f>
        <v/>
      </c>
      <c r="L5" s="1553"/>
      <c r="M5" s="1552" t="str">
        <f>IF(M30="","",CONCATENATE(M30,", ",TEXT(N31,"?????")))</f>
        <v/>
      </c>
      <c r="N5" s="1553"/>
      <c r="O5" s="1552" t="str">
        <f>IF(O30="","",CONCATENATE(O30,", ",TEXT(P31,"?????")))</f>
        <v/>
      </c>
      <c r="P5" s="1553"/>
      <c r="Q5" s="1552" t="str">
        <f>IF(Q30="","",CONCATENATE(Q30,", ",TEXT(R31,"?????")))</f>
        <v/>
      </c>
      <c r="R5" s="1553"/>
      <c r="S5" s="1552" t="str">
        <f>IF(S30="","",CONCATENATE(S30,", ",TEXT(T31,"?????")))</f>
        <v/>
      </c>
      <c r="T5" s="1553"/>
      <c r="U5" s="642"/>
      <c r="V5" s="306"/>
      <c r="W5" s="306"/>
      <c r="X5" s="306"/>
      <c r="Y5" s="306"/>
      <c r="Z5" s="306"/>
      <c r="AA5" s="306"/>
      <c r="AB5" s="307"/>
      <c r="AC5" s="307"/>
      <c r="AD5" s="307"/>
      <c r="AE5" s="307"/>
      <c r="AF5" s="307"/>
      <c r="AG5" s="307"/>
      <c r="AH5" s="29"/>
      <c r="AI5" s="29"/>
      <c r="AJ5" s="21"/>
    </row>
    <row r="6" spans="1:51" ht="45" customHeight="1" thickBot="1">
      <c r="A6" s="529" t="s">
        <v>121</v>
      </c>
      <c r="B6" s="530"/>
      <c r="C6" s="1742">
        <f>'ORIGINAL BUDGET'!C6</f>
        <v>0</v>
      </c>
      <c r="D6" s="1743"/>
      <c r="E6" s="1744"/>
      <c r="F6" s="544" t="s">
        <v>0</v>
      </c>
      <c r="G6" s="571" t="s">
        <v>1</v>
      </c>
      <c r="H6" s="572" t="s">
        <v>2</v>
      </c>
      <c r="I6" s="622" t="s">
        <v>18</v>
      </c>
      <c r="J6" s="623" t="s">
        <v>3</v>
      </c>
      <c r="K6" s="620" t="s">
        <v>19</v>
      </c>
      <c r="L6" s="626" t="s">
        <v>4</v>
      </c>
      <c r="M6" s="632" t="s">
        <v>5</v>
      </c>
      <c r="N6" s="633" t="s">
        <v>6</v>
      </c>
      <c r="O6" s="637" t="s">
        <v>20</v>
      </c>
      <c r="P6" s="638" t="s">
        <v>7</v>
      </c>
      <c r="Q6" s="640" t="s">
        <v>8</v>
      </c>
      <c r="R6" s="641" t="s">
        <v>9</v>
      </c>
      <c r="S6" s="571" t="s">
        <v>21</v>
      </c>
      <c r="T6" s="641" t="s">
        <v>10</v>
      </c>
      <c r="U6" s="643"/>
      <c r="V6" s="308"/>
      <c r="W6" s="308"/>
      <c r="X6" s="308"/>
      <c r="Y6" s="308"/>
      <c r="Z6" s="308"/>
      <c r="AA6" s="308"/>
      <c r="AB6" s="309"/>
      <c r="AC6" s="309"/>
      <c r="AD6" s="309"/>
      <c r="AE6" s="309"/>
      <c r="AF6" s="309"/>
      <c r="AG6" s="309"/>
      <c r="AH6" s="310"/>
      <c r="AI6" s="310"/>
      <c r="AJ6" s="21"/>
      <c r="AK6" s="1815" t="s">
        <v>196</v>
      </c>
      <c r="AL6" s="1813" t="str">
        <f>G5</f>
        <v>RPPC, 53110</v>
      </c>
      <c r="AM6" s="393"/>
      <c r="AN6" s="1813" t="str">
        <f>I5</f>
        <v>RPPC , 53129</v>
      </c>
      <c r="AO6" s="396"/>
      <c r="AP6" s="1813" t="str">
        <f>K5</f>
        <v/>
      </c>
      <c r="AQ6" s="393"/>
      <c r="AR6" s="1813" t="str">
        <f>M5</f>
        <v/>
      </c>
      <c r="AS6" s="393"/>
      <c r="AT6" s="1813" t="str">
        <f>O5</f>
        <v/>
      </c>
      <c r="AU6" s="393"/>
      <c r="AV6" s="1813" t="str">
        <f>Q5</f>
        <v/>
      </c>
      <c r="AW6" s="396"/>
      <c r="AX6" s="1813" t="str">
        <f>S5</f>
        <v/>
      </c>
      <c r="AY6" s="335"/>
    </row>
    <row r="7" spans="1:51" ht="45" customHeight="1" thickBot="1">
      <c r="A7" s="531" t="s">
        <v>122</v>
      </c>
      <c r="B7" s="532"/>
      <c r="C7" s="1745">
        <f>'ORIGINAL BUDGET'!C7</f>
        <v>0</v>
      </c>
      <c r="D7" s="1746"/>
      <c r="E7" s="1747"/>
      <c r="F7" s="545" t="s">
        <v>64</v>
      </c>
      <c r="G7" s="573" t="s">
        <v>13</v>
      </c>
      <c r="H7" s="574" t="s">
        <v>94</v>
      </c>
      <c r="I7" s="573" t="s">
        <v>13</v>
      </c>
      <c r="J7" s="574" t="s">
        <v>94</v>
      </c>
      <c r="K7" s="627" t="s">
        <v>13</v>
      </c>
      <c r="L7" s="574" t="s">
        <v>94</v>
      </c>
      <c r="M7" s="634" t="s">
        <v>13</v>
      </c>
      <c r="N7" s="574" t="s">
        <v>94</v>
      </c>
      <c r="O7" s="627" t="s">
        <v>13</v>
      </c>
      <c r="P7" s="574" t="s">
        <v>94</v>
      </c>
      <c r="Q7" s="573" t="s">
        <v>13</v>
      </c>
      <c r="R7" s="574" t="s">
        <v>94</v>
      </c>
      <c r="S7" s="573" t="s">
        <v>13</v>
      </c>
      <c r="T7" s="574" t="s">
        <v>94</v>
      </c>
      <c r="U7" s="1753"/>
      <c r="V7" s="311"/>
      <c r="W7" s="311"/>
      <c r="X7" s="311"/>
      <c r="Y7" s="311"/>
      <c r="Z7" s="311"/>
      <c r="AA7" s="311"/>
      <c r="AB7" s="312"/>
      <c r="AC7" s="312"/>
      <c r="AD7" s="312"/>
      <c r="AE7" s="312"/>
      <c r="AF7" s="312"/>
      <c r="AG7" s="312"/>
      <c r="AH7" s="1754"/>
      <c r="AI7" s="1754"/>
      <c r="AJ7" s="184"/>
      <c r="AK7" s="1816"/>
      <c r="AL7" s="1813"/>
      <c r="AM7" s="394"/>
      <c r="AN7" s="1813"/>
      <c r="AO7" s="397"/>
      <c r="AP7" s="1813"/>
      <c r="AQ7" s="394"/>
      <c r="AR7" s="1813"/>
      <c r="AS7" s="394"/>
      <c r="AT7" s="1813"/>
      <c r="AU7" s="394"/>
      <c r="AV7" s="1813"/>
      <c r="AW7" s="397"/>
      <c r="AX7" s="1813"/>
      <c r="AY7" s="335"/>
    </row>
    <row r="8" spans="1:51" ht="27.95" hidden="1" customHeight="1" thickTop="1" thickBot="1">
      <c r="A8" s="451"/>
      <c r="B8" s="462"/>
      <c r="C8" s="452"/>
      <c r="D8" s="452"/>
      <c r="E8" s="452"/>
      <c r="F8" s="461" t="s">
        <v>144</v>
      </c>
      <c r="G8" s="575"/>
      <c r="H8" s="576"/>
      <c r="I8" s="575"/>
      <c r="J8" s="576"/>
      <c r="K8" s="625"/>
      <c r="L8" s="576"/>
      <c r="M8" s="631"/>
      <c r="N8" s="576"/>
      <c r="O8" s="625"/>
      <c r="P8" s="576"/>
      <c r="Q8" s="575"/>
      <c r="R8" s="576"/>
      <c r="S8" s="575"/>
      <c r="T8" s="576"/>
      <c r="U8" s="1753"/>
      <c r="V8" s="311"/>
      <c r="W8" s="311"/>
      <c r="X8" s="311"/>
      <c r="Y8" s="311"/>
      <c r="Z8" s="311"/>
      <c r="AA8" s="311"/>
      <c r="AB8" s="312"/>
      <c r="AC8" s="312"/>
      <c r="AD8" s="312"/>
      <c r="AE8" s="312"/>
      <c r="AF8" s="312"/>
      <c r="AG8" s="312"/>
      <c r="AH8" s="1754"/>
      <c r="AI8" s="1754"/>
      <c r="AJ8" s="184"/>
      <c r="AK8" s="1816"/>
      <c r="AL8" s="1814"/>
      <c r="AM8" s="394"/>
      <c r="AN8" s="1814"/>
      <c r="AO8" s="397"/>
      <c r="AP8" s="1814"/>
      <c r="AQ8" s="394"/>
      <c r="AR8" s="1814"/>
      <c r="AS8" s="394"/>
      <c r="AT8" s="1814"/>
      <c r="AU8" s="394"/>
      <c r="AV8" s="1814"/>
      <c r="AW8" s="397"/>
      <c r="AX8" s="1814"/>
      <c r="AY8" s="335"/>
    </row>
    <row r="9" spans="1:51" ht="27.95" customHeight="1" thickTop="1" thickBot="1">
      <c r="A9" s="453"/>
      <c r="B9" s="146"/>
      <c r="C9" s="450"/>
      <c r="D9" s="450"/>
      <c r="E9" s="450"/>
      <c r="F9" s="1238"/>
      <c r="G9" s="1239"/>
      <c r="H9" s="1240"/>
      <c r="I9" s="1239"/>
      <c r="J9" s="458"/>
      <c r="K9" s="459"/>
      <c r="L9" s="458"/>
      <c r="M9" s="458"/>
      <c r="N9" s="458"/>
      <c r="O9" s="459"/>
      <c r="P9" s="458"/>
      <c r="Q9" s="457"/>
      <c r="R9" s="458"/>
      <c r="S9" s="457"/>
      <c r="T9" s="458"/>
      <c r="U9" s="1753"/>
      <c r="V9" s="311"/>
      <c r="W9" s="311"/>
      <c r="X9" s="311"/>
      <c r="Y9" s="311"/>
      <c r="Z9" s="311"/>
      <c r="AA9" s="311"/>
      <c r="AB9" s="312"/>
      <c r="AC9" s="312"/>
      <c r="AD9" s="312"/>
      <c r="AE9" s="312"/>
      <c r="AF9" s="312"/>
      <c r="AG9" s="312"/>
      <c r="AH9" s="1754"/>
      <c r="AI9" s="1754"/>
      <c r="AJ9" s="184"/>
      <c r="AK9" s="1816"/>
      <c r="AL9" s="1814"/>
      <c r="AM9" s="394"/>
      <c r="AN9" s="1814"/>
      <c r="AO9" s="397"/>
      <c r="AP9" s="1814"/>
      <c r="AQ9" s="394"/>
      <c r="AR9" s="1814"/>
      <c r="AS9" s="394"/>
      <c r="AT9" s="1814"/>
      <c r="AU9" s="394"/>
      <c r="AV9" s="1814"/>
      <c r="AW9" s="397"/>
      <c r="AX9" s="1814"/>
      <c r="AY9" s="335"/>
    </row>
    <row r="10" spans="1:51" ht="26.25" customHeight="1" thickTop="1" thickBot="1">
      <c r="A10" s="1611" t="s">
        <v>57</v>
      </c>
      <c r="B10" s="1612"/>
      <c r="C10" s="1612"/>
      <c r="D10" s="1612"/>
      <c r="E10" s="1613"/>
      <c r="F10" s="541"/>
      <c r="G10" s="577"/>
      <c r="H10" s="578"/>
      <c r="I10" s="554"/>
      <c r="J10" s="578"/>
      <c r="K10" s="650"/>
      <c r="L10" s="578"/>
      <c r="M10" s="659"/>
      <c r="N10" s="578"/>
      <c r="O10" s="650"/>
      <c r="P10" s="578"/>
      <c r="Q10" s="554"/>
      <c r="R10" s="578"/>
      <c r="S10" s="554"/>
      <c r="T10" s="578"/>
      <c r="U10" s="1822"/>
      <c r="V10" s="313"/>
      <c r="W10" s="313"/>
      <c r="X10" s="313"/>
      <c r="Y10" s="313"/>
      <c r="Z10" s="313"/>
      <c r="AA10" s="313"/>
      <c r="AB10" s="312"/>
      <c r="AC10" s="312"/>
      <c r="AD10" s="312"/>
      <c r="AE10" s="312"/>
      <c r="AF10" s="312"/>
      <c r="AG10" s="312"/>
      <c r="AH10" s="1755"/>
      <c r="AI10" s="1755"/>
      <c r="AJ10" s="21"/>
      <c r="AK10" s="1817"/>
      <c r="AL10" s="1813"/>
      <c r="AM10" s="395"/>
      <c r="AN10" s="1813"/>
      <c r="AO10" s="395"/>
      <c r="AP10" s="1813"/>
      <c r="AQ10" s="395"/>
      <c r="AR10" s="1813"/>
      <c r="AS10" s="395"/>
      <c r="AT10" s="1813"/>
      <c r="AU10" s="395"/>
      <c r="AV10" s="1813"/>
      <c r="AW10" s="398"/>
      <c r="AX10" s="1813"/>
      <c r="AY10" s="335"/>
    </row>
    <row r="11" spans="1:51" ht="30" customHeight="1" thickTop="1">
      <c r="A11" s="1575" t="str">
        <f>'ORIGINAL BUDGET'!A11</f>
        <v>PERSONNEL</v>
      </c>
      <c r="B11" s="1785"/>
      <c r="C11" s="1785"/>
      <c r="D11" s="1785"/>
      <c r="E11" s="1786"/>
      <c r="F11" s="542">
        <f>IF('ORIGINAL BUDGET'!$I$2="Monthly",F41,"")</f>
        <v>0</v>
      </c>
      <c r="G11" s="564" t="str">
        <f t="shared" ref="G11:G15" si="0">IF(F11=0,"",H11/F11)</f>
        <v/>
      </c>
      <c r="H11" s="565">
        <f>IF('ORIGINAL BUDGET'!$I$2="Monthly",H41,"")</f>
        <v>0</v>
      </c>
      <c r="I11" s="478" t="str">
        <f t="shared" ref="I11:I15" si="1">IF(F11=0,"",J11/F11)</f>
        <v/>
      </c>
      <c r="J11" s="654">
        <f>IF('ORIGINAL BUDGET'!$I$2="Monthly",J41,"")</f>
        <v>0</v>
      </c>
      <c r="K11" s="482" t="str">
        <f t="shared" ref="K11:K15" si="2">IF(F11=0,"",L11/F11)</f>
        <v/>
      </c>
      <c r="L11" s="565">
        <f>IF('ORIGINAL BUDGET'!$I$2="Monthly",L41,"")</f>
        <v>0</v>
      </c>
      <c r="M11" s="482" t="str">
        <f t="shared" ref="M11:M15" si="3">IF(F11=0,"",N11/F11)</f>
        <v/>
      </c>
      <c r="N11" s="565">
        <f>IF('ORIGINAL BUDGET'!$I$2="Monthly",N41,"")</f>
        <v>0</v>
      </c>
      <c r="O11" s="482" t="str">
        <f t="shared" ref="O11:O15" si="4">IF(F11=0,"",P11/F11)</f>
        <v/>
      </c>
      <c r="P11" s="565">
        <f>IF('ORIGINAL BUDGET'!$I$2="Monthly",P41,"")</f>
        <v>0</v>
      </c>
      <c r="Q11" s="482" t="str">
        <f t="shared" ref="Q11:Q14" si="5">IF(F11=0,"",R11/F11)</f>
        <v/>
      </c>
      <c r="R11" s="565">
        <f>IF('ORIGINAL BUDGET'!$I$2="Monthly",R41,"")</f>
        <v>0</v>
      </c>
      <c r="S11" s="482" t="str">
        <f t="shared" ref="S11:S15" si="6">IF(F11=0,"",T11/F11)</f>
        <v/>
      </c>
      <c r="T11" s="671">
        <f>IF('ORIGINAL BUDGET'!$I$2="Monthly",T41,"")</f>
        <v>0</v>
      </c>
      <c r="U11" s="667">
        <f t="shared" ref="U11:U15" si="7">IF(G11&lt;0, "ERROR", G11+I11+K11+M11+O11+Q11+S11)</f>
        <v>0</v>
      </c>
      <c r="V11" s="314"/>
      <c r="W11" s="314"/>
      <c r="X11" s="314"/>
      <c r="Y11" s="314"/>
      <c r="Z11" s="314"/>
      <c r="AA11" s="314"/>
      <c r="AB11" s="307"/>
      <c r="AC11" s="307"/>
      <c r="AD11" s="307"/>
      <c r="AE11" s="307"/>
      <c r="AF11" s="307"/>
      <c r="AG11" s="307"/>
      <c r="AH11" s="286"/>
      <c r="AI11" s="29"/>
      <c r="AJ11" s="21"/>
      <c r="AK11" s="210" t="str">
        <f t="shared" ref="AK11:AK15" si="8">A11</f>
        <v>PERSONNEL</v>
      </c>
      <c r="AL11" s="836" t="str">
        <f>IF('Month 9 (Q3)'!H$40&lt;0,H$40-'Month 9 (Q3)'!H$40,IF(H$40&lt;0,H$40,""))</f>
        <v/>
      </c>
      <c r="AM11" s="836" t="str">
        <f>IF('Month 9 (Q3)'!I$40&lt;0,I$40-'Month 9 (Q3)'!I$40,IF(I$40&lt;0,I$40,""))</f>
        <v/>
      </c>
      <c r="AN11" s="836" t="str">
        <f>IF('Month 9 (Q3)'!J$40&lt;0,J$40-'Month 9 (Q3)'!J$40,IF(J$40&lt;0,J$40,""))</f>
        <v/>
      </c>
      <c r="AO11" s="836" t="str">
        <f>IF('Month 9 (Q3)'!K$40&lt;0,K$40-'Month 9 (Q3)'!K$40,IF(K$40&lt;0,K$40,""))</f>
        <v/>
      </c>
      <c r="AP11" s="836" t="str">
        <f>IF('Month 9 (Q3)'!L$40&lt;0,L$40-'Month 9 (Q3)'!L$40,IF(L$40&lt;0,L$40,""))</f>
        <v/>
      </c>
      <c r="AQ11" s="836" t="str">
        <f>IF('Month 9 (Q3)'!M$40&lt;0,M$40-'Month 9 (Q3)'!M$40,IF(M$40&lt;0,M$40,""))</f>
        <v/>
      </c>
      <c r="AR11" s="836" t="str">
        <f>IF('Month 9 (Q3)'!N$40&lt;0,N$40-'Month 9 (Q3)'!N$40,IF(N$40&lt;0,N$40,""))</f>
        <v/>
      </c>
      <c r="AS11" s="836" t="str">
        <f>IF('Month 9 (Q3)'!O$40&lt;0,O$40-'Month 9 (Q3)'!O$40,IF(O$40&lt;0,O$40,""))</f>
        <v/>
      </c>
      <c r="AT11" s="836" t="str">
        <f>IF('Month 9 (Q3)'!P$40&lt;0,P$40-'Month 9 (Q3)'!P$40,IF(P$40&lt;0,P$40,""))</f>
        <v/>
      </c>
      <c r="AU11" s="836" t="str">
        <f>IF('Month 9 (Q3)'!Q$40&lt;0,Q$40-'Month 9 (Q3)'!Q$40,IF(Q$40&lt;0,Q$40,""))</f>
        <v/>
      </c>
      <c r="AV11" s="836" t="str">
        <f>IF('Month 9 (Q3)'!R$40&lt;0,R$40-'Month 9 (Q3)'!R$40,IF(R$40&lt;0,R$40,""))</f>
        <v/>
      </c>
      <c r="AW11" s="836" t="str">
        <f>IF('Month 9 (Q3)'!S$40&lt;0,S$40-'Month 9 (Q3)'!S$40,IF(S$40&lt;0,S$40,""))</f>
        <v/>
      </c>
      <c r="AX11" s="836" t="str">
        <f>IF('Month 9 (Q3)'!T$40&lt;0,T$40-'Month 9 (Q3)'!T$40,IF(T$40&lt;0,T$40,""))</f>
        <v/>
      </c>
      <c r="AY11" s="197"/>
    </row>
    <row r="12" spans="1:51" ht="30" customHeight="1">
      <c r="A12" s="1805" t="str">
        <f>'ORIGINAL BUDGET'!A12</f>
        <v>OPERATING EXPENSES</v>
      </c>
      <c r="B12" s="1806"/>
      <c r="C12" s="1806"/>
      <c r="D12" s="1806"/>
      <c r="E12" s="1807"/>
      <c r="F12" s="547">
        <f>IF('ORIGINAL BUDGET'!$I$2="Monthly",F98,"")</f>
        <v>0</v>
      </c>
      <c r="G12" s="579" t="str">
        <f t="shared" si="0"/>
        <v/>
      </c>
      <c r="H12" s="580">
        <f>IF('ORIGINAL BUDGET'!$I$2="Monthly",H98,"")</f>
        <v>0</v>
      </c>
      <c r="I12" s="552" t="str">
        <f t="shared" si="1"/>
        <v/>
      </c>
      <c r="J12" s="580">
        <f>IF('ORIGINAL BUDGET'!$I$2="Monthly",J98,"")</f>
        <v>0</v>
      </c>
      <c r="K12" s="651" t="str">
        <f t="shared" si="2"/>
        <v/>
      </c>
      <c r="L12" s="580">
        <f>IF('ORIGINAL BUDGET'!$I$2="Monthly",L98,"")</f>
        <v>0</v>
      </c>
      <c r="M12" s="551" t="str">
        <f t="shared" si="3"/>
        <v/>
      </c>
      <c r="N12" s="784">
        <f>IF('ORIGINAL BUDGET'!$I$2="Monthly",N98,"")</f>
        <v>0</v>
      </c>
      <c r="O12" s="651" t="str">
        <f t="shared" si="4"/>
        <v/>
      </c>
      <c r="P12" s="580">
        <f>IF('ORIGINAL BUDGET'!$I$2="Monthly",P98,"")</f>
        <v>0</v>
      </c>
      <c r="Q12" s="551" t="str">
        <f t="shared" si="5"/>
        <v/>
      </c>
      <c r="R12" s="567">
        <f>IF('ORIGINAL BUDGET'!$I$2="Monthly",R98,"")</f>
        <v>0</v>
      </c>
      <c r="S12" s="551" t="str">
        <f t="shared" si="6"/>
        <v/>
      </c>
      <c r="T12" s="673">
        <f>IF('ORIGINAL BUDGET'!$I$2="Monthly",T98,"")</f>
        <v>0</v>
      </c>
      <c r="U12" s="667">
        <f t="shared" si="7"/>
        <v>0</v>
      </c>
      <c r="V12" s="314"/>
      <c r="W12" s="314"/>
      <c r="X12" s="314"/>
      <c r="Y12" s="314"/>
      <c r="Z12" s="314"/>
      <c r="AA12" s="314"/>
      <c r="AB12" s="307"/>
      <c r="AC12" s="307"/>
      <c r="AD12" s="307"/>
      <c r="AE12" s="307"/>
      <c r="AF12" s="307"/>
      <c r="AG12" s="307"/>
      <c r="AH12" s="286"/>
      <c r="AI12" s="29"/>
      <c r="AJ12" s="471"/>
      <c r="AK12" s="210" t="str">
        <f t="shared" si="8"/>
        <v>OPERATING EXPENSES</v>
      </c>
      <c r="AL12" s="836" t="str">
        <f>IF('Month 9 (Q3)'!H$97&lt;0,H$97-'Month 9 (Q3)'!H$97,IF(H$97&lt;0,H$97,""))</f>
        <v/>
      </c>
      <c r="AM12" s="836" t="str">
        <f>IF('Month 9 (Q3)'!I$97&lt;0,I$97-'Month 9 (Q3)'!I$97,IF(I$97&lt;0,I$97,""))</f>
        <v/>
      </c>
      <c r="AN12" s="836" t="str">
        <f>IF('Month 9 (Q3)'!J$97&lt;0,J$97-'Month 9 (Q3)'!J$97,IF(J$97&lt;0,J$97,""))</f>
        <v/>
      </c>
      <c r="AO12" s="836" t="str">
        <f>IF('Month 9 (Q3)'!K$97&lt;0,K$97-'Month 9 (Q3)'!K$97,IF(K$97&lt;0,K$97,""))</f>
        <v/>
      </c>
      <c r="AP12" s="836" t="str">
        <f>IF('Month 9 (Q3)'!L$97&lt;0,L$97-'Month 9 (Q3)'!L$97,IF(L$97&lt;0,L$97,""))</f>
        <v/>
      </c>
      <c r="AQ12" s="836" t="str">
        <f>IF('Month 9 (Q3)'!M$97&lt;0,M$97-'Month 9 (Q3)'!M$97,IF(M$97&lt;0,M$97,""))</f>
        <v/>
      </c>
      <c r="AR12" s="836" t="str">
        <f>IF('Month 9 (Q3)'!N$97&lt;0,N$97-'Month 9 (Q3)'!N$97,IF(N$97&lt;0,N$97,""))</f>
        <v/>
      </c>
      <c r="AS12" s="836" t="str">
        <f>IF('Month 9 (Q3)'!O$97&lt;0,O$97-'Month 9 (Q3)'!O$97,IF(O$97&lt;0,O$97,""))</f>
        <v/>
      </c>
      <c r="AT12" s="836" t="str">
        <f>IF('Month 9 (Q3)'!P$97&lt;0,P$97-'Month 9 (Q3)'!P$97,IF(P$97&lt;0,P$97,""))</f>
        <v/>
      </c>
      <c r="AU12" s="836" t="str">
        <f>IF('Month 9 (Q3)'!Q$97&lt;0,Q$97-'Month 9 (Q3)'!Q$97,IF(Q$97&lt;0,Q$97,""))</f>
        <v/>
      </c>
      <c r="AV12" s="836" t="str">
        <f>IF('Month 9 (Q3)'!R$97&lt;0,R$97-'Month 9 (Q3)'!R$97,IF(R$97&lt;0,R$97,""))</f>
        <v/>
      </c>
      <c r="AW12" s="836" t="str">
        <f>IF('Month 9 (Q3)'!S$97&lt;0,S$97-'Month 9 (Q3)'!S$97,IF(S$97&lt;0,S$97,""))</f>
        <v/>
      </c>
      <c r="AX12" s="836" t="str">
        <f>IF('Month 9 (Q3)'!T$97&lt;0,T$97-'Month 9 (Q3)'!T$97,IF(T$97&lt;0,T$97,""))</f>
        <v/>
      </c>
      <c r="AY12" s="336"/>
    </row>
    <row r="13" spans="1:51" ht="30" customHeight="1">
      <c r="A13" s="1802" t="str">
        <f>'ORIGINAL BUDGET'!A13</f>
        <v>CAPITAL EXPENDITURES</v>
      </c>
      <c r="B13" s="1803"/>
      <c r="C13" s="1803"/>
      <c r="D13" s="1803"/>
      <c r="E13" s="1804"/>
      <c r="F13" s="543">
        <f>IF('ORIGINAL BUDGET'!$I$2="Monthly",F117,"")</f>
        <v>0</v>
      </c>
      <c r="G13" s="566" t="str">
        <f t="shared" si="0"/>
        <v/>
      </c>
      <c r="H13" s="567">
        <f>IF('ORIGINAL BUDGET'!$I$2="Monthly",H117,"")</f>
        <v>0</v>
      </c>
      <c r="I13" s="479" t="str">
        <f t="shared" si="1"/>
        <v/>
      </c>
      <c r="J13" s="569">
        <f>IF('ORIGINAL BUDGET'!$I$2="Monthly",J117,"")</f>
        <v>0</v>
      </c>
      <c r="K13" s="1062" t="str">
        <f t="shared" si="2"/>
        <v/>
      </c>
      <c r="L13" s="569">
        <f>IF('ORIGINAL BUDGET'!$I$2="Monthly",L117,"")</f>
        <v>0</v>
      </c>
      <c r="M13" s="660" t="str">
        <f t="shared" si="3"/>
        <v/>
      </c>
      <c r="N13" s="569">
        <f>IF('ORIGINAL BUDGET'!$I$2="Monthly",N117,"")</f>
        <v>0</v>
      </c>
      <c r="O13" s="555" t="str">
        <f t="shared" si="4"/>
        <v/>
      </c>
      <c r="P13" s="567">
        <f>IF('ORIGINAL BUDGET'!$I$2="Monthly",P117,"")</f>
        <v>0</v>
      </c>
      <c r="Q13" s="551" t="str">
        <f t="shared" si="5"/>
        <v/>
      </c>
      <c r="R13" s="669">
        <f>IF('ORIGINAL BUDGET'!$I$2="Monthly",R117,"")</f>
        <v>0</v>
      </c>
      <c r="S13" s="551" t="str">
        <f t="shared" si="6"/>
        <v/>
      </c>
      <c r="T13" s="672">
        <f>IF('ORIGINAL BUDGET'!$I$2="Monthly",T117,"")</f>
        <v>0</v>
      </c>
      <c r="U13" s="667">
        <f t="shared" si="7"/>
        <v>0</v>
      </c>
      <c r="V13" s="314"/>
      <c r="W13" s="314"/>
      <c r="X13" s="314"/>
      <c r="Y13" s="314"/>
      <c r="Z13" s="314"/>
      <c r="AA13" s="314"/>
      <c r="AB13" s="307"/>
      <c r="AC13" s="307"/>
      <c r="AD13" s="307"/>
      <c r="AE13" s="307"/>
      <c r="AF13" s="307"/>
      <c r="AG13" s="307"/>
      <c r="AH13" s="286"/>
      <c r="AI13" s="29"/>
      <c r="AJ13" s="471"/>
      <c r="AK13" s="210" t="str">
        <f t="shared" si="8"/>
        <v>CAPITAL EXPENDITURES</v>
      </c>
      <c r="AL13" s="836" t="str">
        <f>IF('Month 9 (Q3)'!H$116&lt;0,H$116-'Month 9 (Q3)'!H$116,IF(H$116&lt;0,H$116,""))</f>
        <v/>
      </c>
      <c r="AM13" s="836" t="str">
        <f>IF('Month 9 (Q3)'!I$116&lt;0,I$116-'Month 9 (Q3)'!I$116,IF(I$116&lt;0,I$116,""))</f>
        <v/>
      </c>
      <c r="AN13" s="836" t="str">
        <f>IF('Month 9 (Q3)'!J$116&lt;0,J$116-'Month 9 (Q3)'!J$116,IF(J$116&lt;0,J$116,""))</f>
        <v/>
      </c>
      <c r="AO13" s="836" t="str">
        <f>IF('Month 9 (Q3)'!K$116&lt;0,K$116-'Month 9 (Q3)'!K$116,IF(K$116&lt;0,K$116,""))</f>
        <v/>
      </c>
      <c r="AP13" s="836" t="str">
        <f>IF('Month 9 (Q3)'!L$116&lt;0,L$116-'Month 9 (Q3)'!L$116,IF(L$116&lt;0,L$116,""))</f>
        <v/>
      </c>
      <c r="AQ13" s="836" t="str">
        <f>IF('Month 9 (Q3)'!M$116&lt;0,M$116-'Month 9 (Q3)'!M$116,IF(M$116&lt;0,M$116,""))</f>
        <v/>
      </c>
      <c r="AR13" s="836" t="str">
        <f>IF('Month 9 (Q3)'!N$116&lt;0,N$116-'Month 9 (Q3)'!N$116,IF(N$116&lt;0,N$116,""))</f>
        <v/>
      </c>
      <c r="AS13" s="836" t="str">
        <f>IF('Month 9 (Q3)'!O$116&lt;0,O$116-'Month 9 (Q3)'!O$116,IF(O$116&lt;0,O$116,""))</f>
        <v/>
      </c>
      <c r="AT13" s="836" t="str">
        <f>IF('Month 9 (Q3)'!P$116&lt;0,P$116-'Month 9 (Q3)'!P$116,IF(P$116&lt;0,P$116,""))</f>
        <v/>
      </c>
      <c r="AU13" s="836" t="str">
        <f>IF('Month 9 (Q3)'!Q$116&lt;0,Q$116-'Month 9 (Q3)'!Q$116,IF(Q$116&lt;0,Q$116,""))</f>
        <v/>
      </c>
      <c r="AV13" s="836" t="str">
        <f>IF('Month 9 (Q3)'!R$116&lt;0,R$116-'Month 9 (Q3)'!R$116,IF(R$116&lt;0,R$116,""))</f>
        <v/>
      </c>
      <c r="AW13" s="836" t="str">
        <f>IF('Month 9 (Q3)'!S$116&lt;0,S$116-'Month 9 (Q3)'!S$116,IF(S$116&lt;0,S$116,""))</f>
        <v/>
      </c>
      <c r="AX13" s="836" t="str">
        <f>IF('Month 9 (Q3)'!T$116&lt;0,T$116-'Month 9 (Q3)'!T$116,IF(T$116&lt;0,T$116,""))</f>
        <v/>
      </c>
      <c r="AY13" s="336"/>
    </row>
    <row r="14" spans="1:51" ht="30" customHeight="1">
      <c r="A14" s="1782" t="str">
        <f>'ORIGINAL BUDGET'!A14</f>
        <v>OTHER COSTS</v>
      </c>
      <c r="B14" s="1783"/>
      <c r="C14" s="1783"/>
      <c r="D14" s="1783"/>
      <c r="E14" s="1784"/>
      <c r="F14" s="546">
        <f>IF('ORIGINAL BUDGET'!$I$2="Monthly",F136,"")</f>
        <v>0</v>
      </c>
      <c r="G14" s="566" t="str">
        <f t="shared" si="0"/>
        <v/>
      </c>
      <c r="H14" s="567">
        <f>IF('ORIGINAL BUDGET'!$I$2="Monthly",H136,"")</f>
        <v>0</v>
      </c>
      <c r="I14" s="552" t="str">
        <f t="shared" si="1"/>
        <v/>
      </c>
      <c r="J14" s="567">
        <f>IF('ORIGINAL BUDGET'!$I$2="Monthly",J136,"")</f>
        <v>0</v>
      </c>
      <c r="K14" s="553" t="str">
        <f t="shared" si="2"/>
        <v/>
      </c>
      <c r="L14" s="567">
        <f>IF('ORIGINAL BUDGET'!$I$2="Monthly",L136,"")</f>
        <v>0</v>
      </c>
      <c r="M14" s="652" t="str">
        <f t="shared" si="3"/>
        <v/>
      </c>
      <c r="N14" s="567">
        <f>IF('ORIGINAL BUDGET'!$I$2="Monthly",N136,"")</f>
        <v>0</v>
      </c>
      <c r="O14" s="553" t="str">
        <f t="shared" si="4"/>
        <v/>
      </c>
      <c r="P14" s="567">
        <f>IF('ORIGINAL BUDGET'!$I$2="Monthly",P136,"")</f>
        <v>0</v>
      </c>
      <c r="Q14" s="552" t="str">
        <f t="shared" si="5"/>
        <v/>
      </c>
      <c r="R14" s="567">
        <f>IF('ORIGINAL BUDGET'!$I$2="Monthly",R136,"")</f>
        <v>0</v>
      </c>
      <c r="S14" s="551" t="str">
        <f t="shared" si="6"/>
        <v/>
      </c>
      <c r="T14" s="673">
        <f>IF('ORIGINAL BUDGET'!$I$2="Monthly",T136,"")</f>
        <v>0</v>
      </c>
      <c r="U14" s="667">
        <f t="shared" si="7"/>
        <v>0</v>
      </c>
      <c r="V14" s="314"/>
      <c r="W14" s="314"/>
      <c r="X14" s="314"/>
      <c r="Y14" s="314"/>
      <c r="Z14" s="314"/>
      <c r="AA14" s="314"/>
      <c r="AB14" s="307"/>
      <c r="AC14" s="307"/>
      <c r="AD14" s="307"/>
      <c r="AE14" s="307"/>
      <c r="AF14" s="307"/>
      <c r="AG14" s="307"/>
      <c r="AH14" s="286"/>
      <c r="AI14" s="29"/>
      <c r="AJ14" s="471"/>
      <c r="AK14" s="151" t="str">
        <f t="shared" si="8"/>
        <v>OTHER COSTS</v>
      </c>
      <c r="AL14" s="836" t="str">
        <f>IF('Month 9 (Q3)'!H$135&lt;0,H$135-'Month 9 (Q3)'!H$135,IF(H$135&lt;0,H$135,""))</f>
        <v/>
      </c>
      <c r="AM14" s="836" t="str">
        <f>IF('Month 9 (Q3)'!I$135&lt;0,I$135-'Month 9 (Q3)'!I$135,IF(I$135&lt;0,I$135,""))</f>
        <v/>
      </c>
      <c r="AN14" s="836" t="str">
        <f>IF('Month 9 (Q3)'!J$135&lt;0,J$135-'Month 9 (Q3)'!J$135,IF(J$135&lt;0,J$135,""))</f>
        <v/>
      </c>
      <c r="AO14" s="836" t="str">
        <f>IF('Month 9 (Q3)'!K$135&lt;0,K$135-'Month 9 (Q3)'!K$135,IF(K$135&lt;0,K$135,""))</f>
        <v/>
      </c>
      <c r="AP14" s="836" t="str">
        <f>IF('Month 9 (Q3)'!L$135&lt;0,L$135-'Month 9 (Q3)'!L$135,IF(L$135&lt;0,L$135,""))</f>
        <v/>
      </c>
      <c r="AQ14" s="836" t="str">
        <f>IF('Month 9 (Q3)'!M$135&lt;0,M$135-'Month 9 (Q3)'!M$135,IF(M$135&lt;0,M$135,""))</f>
        <v/>
      </c>
      <c r="AR14" s="836" t="str">
        <f>IF('Month 9 (Q3)'!N$135&lt;0,N$135-'Month 9 (Q3)'!N$135,IF(N$135&lt;0,N$135,""))</f>
        <v/>
      </c>
      <c r="AS14" s="836" t="str">
        <f>IF('Month 9 (Q3)'!O$135&lt;0,O$135-'Month 9 (Q3)'!O$135,IF(O$135&lt;0,O$135,""))</f>
        <v/>
      </c>
      <c r="AT14" s="836" t="str">
        <f>IF('Month 9 (Q3)'!P$135&lt;0,P$135-'Month 9 (Q3)'!P$135,IF(P$135&lt;0,P$135,""))</f>
        <v/>
      </c>
      <c r="AU14" s="836" t="str">
        <f>IF('Month 9 (Q3)'!Q$135&lt;0,Q$135-'Month 9 (Q3)'!Q$135,IF(Q$135&lt;0,Q$135,""))</f>
        <v/>
      </c>
      <c r="AV14" s="836" t="str">
        <f>IF('Month 9 (Q3)'!R$135&lt;0,R$135-'Month 9 (Q3)'!R$135,IF(R$135&lt;0,R$135,""))</f>
        <v/>
      </c>
      <c r="AW14" s="836" t="str">
        <f>IF('Month 9 (Q3)'!S$135&lt;0,S$135-'Month 9 (Q3)'!S$135,IF(S$135&lt;0,S$135,""))</f>
        <v/>
      </c>
      <c r="AX14" s="836" t="str">
        <f>IF('Month 9 (Q3)'!T$135&lt;0,T$135-'Month 9 (Q3)'!T$135,IF(T$135&lt;0,T$135,""))</f>
        <v/>
      </c>
      <c r="AY14" s="336"/>
    </row>
    <row r="15" spans="1:51" ht="30" customHeight="1" thickBot="1">
      <c r="A15" s="1779" t="str">
        <f>'ORIGINAL BUDGET'!A15</f>
        <v>INDIRECT COSTS</v>
      </c>
      <c r="B15" s="1780"/>
      <c r="C15" s="1780"/>
      <c r="D15" s="1780"/>
      <c r="E15" s="1781"/>
      <c r="F15" s="548">
        <f>IF('ORIGINAL BUDGET'!$I$2="Monthly",F155,"")</f>
        <v>0</v>
      </c>
      <c r="G15" s="581" t="str">
        <f t="shared" si="0"/>
        <v/>
      </c>
      <c r="H15" s="582">
        <f>IF('ORIGINAL BUDGET'!$I$2="Monthly",H155,"")</f>
        <v>0</v>
      </c>
      <c r="I15" s="556" t="str">
        <f t="shared" si="1"/>
        <v/>
      </c>
      <c r="J15" s="655">
        <f>IF('ORIGINAL BUDGET'!$I$2="Monthly",J155,"")</f>
        <v>0</v>
      </c>
      <c r="K15" s="653" t="str">
        <f t="shared" si="2"/>
        <v/>
      </c>
      <c r="L15" s="655">
        <f>IF('ORIGINAL BUDGET'!$I$2="Monthly",L155,"")</f>
        <v>0</v>
      </c>
      <c r="M15" s="653" t="str">
        <f t="shared" si="3"/>
        <v/>
      </c>
      <c r="N15" s="655">
        <f>IF('ORIGINAL BUDGET'!$I$2="Monthly",N155,"")</f>
        <v>0</v>
      </c>
      <c r="O15" s="662" t="str">
        <f t="shared" si="4"/>
        <v/>
      </c>
      <c r="P15" s="582">
        <f>IF('ORIGINAL BUDGET'!$I$2="Monthly",P155,"")</f>
        <v>0</v>
      </c>
      <c r="Q15" s="664" t="str">
        <f>IF(F15=0,"",T15/F15)</f>
        <v/>
      </c>
      <c r="R15" s="670">
        <f>IF('ORIGINAL BUDGET'!$I$2="Monthly",R155,"")</f>
        <v>0</v>
      </c>
      <c r="S15" s="666" t="str">
        <f t="shared" si="6"/>
        <v/>
      </c>
      <c r="T15" s="674">
        <f>IF('ORIGINAL BUDGET'!$I$2="Monthly",T155,"")</f>
        <v>0</v>
      </c>
      <c r="U15" s="667">
        <f t="shared" si="7"/>
        <v>0</v>
      </c>
      <c r="V15" s="314"/>
      <c r="W15" s="314"/>
      <c r="X15" s="314"/>
      <c r="Y15" s="314"/>
      <c r="Z15" s="314"/>
      <c r="AA15" s="314"/>
      <c r="AB15" s="307"/>
      <c r="AC15" s="307"/>
      <c r="AD15" s="307"/>
      <c r="AE15" s="307"/>
      <c r="AF15" s="307"/>
      <c r="AG15" s="307"/>
      <c r="AH15" s="286"/>
      <c r="AI15" s="29"/>
      <c r="AJ15" s="471"/>
      <c r="AK15" s="152" t="str">
        <f t="shared" si="8"/>
        <v>INDIRECT COSTS</v>
      </c>
      <c r="AL15" s="836" t="str">
        <f>IF('Month 9 (Q3)'!H$154&lt;0,H$154-'Month 9 (Q3)'!H$154,IF(H$154&lt;0,H$154,""))</f>
        <v/>
      </c>
      <c r="AM15" s="836" t="str">
        <f>IF('Month 9 (Q3)'!I$154&lt;0,I$154-'Month 9 (Q3)'!I$154,IF(I$154&lt;0,I$154,""))</f>
        <v/>
      </c>
      <c r="AN15" s="836" t="str">
        <f>IF('Month 9 (Q3)'!J$154&lt;0,J$154-'Month 9 (Q3)'!J$154,IF(J$154&lt;0,J$154,""))</f>
        <v/>
      </c>
      <c r="AO15" s="836" t="str">
        <f>IF('Month 9 (Q3)'!K$154&lt;0,K$154-'Month 9 (Q3)'!K$154,IF(K$154&lt;0,K$154,""))</f>
        <v/>
      </c>
      <c r="AP15" s="836" t="str">
        <f>IF('Month 9 (Q3)'!L$154&lt;0,L$154-'Month 9 (Q3)'!L$154,IF(L$154&lt;0,L$154,""))</f>
        <v/>
      </c>
      <c r="AQ15" s="836" t="str">
        <f>IF('Month 9 (Q3)'!M$154&lt;0,M$154-'Month 9 (Q3)'!M$154,IF(M$154&lt;0,M$154,""))</f>
        <v/>
      </c>
      <c r="AR15" s="836" t="str">
        <f>IF('Month 9 (Q3)'!N$154&lt;0,N$154-'Month 9 (Q3)'!N$154,IF(N$154&lt;0,N$154,""))</f>
        <v/>
      </c>
      <c r="AS15" s="836" t="str">
        <f>IF('Month 9 (Q3)'!O$154&lt;0,O$154-'Month 9 (Q3)'!O$154,IF(O$154&lt;0,O$154,""))</f>
        <v/>
      </c>
      <c r="AT15" s="836" t="str">
        <f>IF('Month 9 (Q3)'!P$154&lt;0,P$154-'Month 9 (Q3)'!P$154,IF(P$154&lt;0,P$154,""))</f>
        <v/>
      </c>
      <c r="AU15" s="836" t="str">
        <f>IF('Month 9 (Q3)'!Q$154&lt;0,Q$154-'Month 9 (Q3)'!Q$154,IF(Q$154&lt;0,Q$154,""))</f>
        <v/>
      </c>
      <c r="AV15" s="836" t="str">
        <f>IF('Month 9 (Q3)'!R$154&lt;0,R$154-'Month 9 (Q3)'!R$154,IF(R$154&lt;0,R$154,""))</f>
        <v/>
      </c>
      <c r="AW15" s="836" t="str">
        <f>IF('Month 9 (Q3)'!S$154&lt;0,S$154-'Month 9 (Q3)'!S$154,IF(S$154&lt;0,S$154,""))</f>
        <v/>
      </c>
      <c r="AX15" s="836" t="str">
        <f>IF('Month 9 (Q3)'!T$154&lt;0,T$154-'Month 9 (Q3)'!T$154,IF(T$154&lt;0,T$154,""))</f>
        <v/>
      </c>
      <c r="AY15" s="336"/>
    </row>
    <row r="16" spans="1:51" ht="42" customHeight="1" thickTop="1" thickBot="1">
      <c r="A16" s="777"/>
      <c r="B16" s="125"/>
      <c r="C16" s="89"/>
      <c r="D16" s="126"/>
      <c r="E16" s="392" t="s">
        <v>73</v>
      </c>
      <c r="F16" s="549">
        <f>SUM(F11:F15)</f>
        <v>0</v>
      </c>
      <c r="G16" s="583" t="str">
        <f>IF(F16=0,"",H16/F16)</f>
        <v/>
      </c>
      <c r="H16" s="584">
        <f>SUM(H11:H15)</f>
        <v>0</v>
      </c>
      <c r="I16" s="483" t="str">
        <f>IF(F16=0,"",J16/F16)</f>
        <v/>
      </c>
      <c r="J16" s="584">
        <f>SUM(J11:J15)</f>
        <v>0</v>
      </c>
      <c r="K16" s="483" t="str">
        <f>IF(F16=0,"",L16/F16)</f>
        <v/>
      </c>
      <c r="L16" s="584">
        <f>SUM(L11:L15)</f>
        <v>0</v>
      </c>
      <c r="M16" s="661" t="str">
        <f>IF(F16=0,"",N16/F16)</f>
        <v/>
      </c>
      <c r="N16" s="584">
        <f>SUM(N11:N15)</f>
        <v>0</v>
      </c>
      <c r="O16" s="483" t="str">
        <f>IF(F16=0,"",P16/F16)</f>
        <v/>
      </c>
      <c r="P16" s="584">
        <f>SUM(P11:P15)</f>
        <v>0</v>
      </c>
      <c r="Q16" s="665" t="str">
        <f>IF(F16=0,"",R16/F16)</f>
        <v/>
      </c>
      <c r="R16" s="584">
        <f>SUM(R11:R15)</f>
        <v>0</v>
      </c>
      <c r="S16" s="483" t="str">
        <f>IF(F16=0,"",T16/F16)</f>
        <v/>
      </c>
      <c r="T16" s="584">
        <f>SUM(T11:T15)</f>
        <v>0</v>
      </c>
      <c r="U16" s="667">
        <f>G16+I16+K16+M16+O16+Q16+S16</f>
        <v>0</v>
      </c>
      <c r="V16" s="314"/>
      <c r="W16" s="314"/>
      <c r="X16" s="314"/>
      <c r="Y16" s="314"/>
      <c r="Z16" s="314"/>
      <c r="AA16" s="314"/>
      <c r="AB16" s="307"/>
      <c r="AC16" s="307"/>
      <c r="AD16" s="307"/>
      <c r="AE16" s="307"/>
      <c r="AF16" s="307"/>
      <c r="AG16" s="307"/>
      <c r="AH16" s="286"/>
      <c r="AI16" s="29"/>
      <c r="AJ16" s="471"/>
      <c r="AK16" s="152"/>
      <c r="AL16" s="442"/>
      <c r="AM16" s="442"/>
      <c r="AN16" s="442"/>
      <c r="AO16" s="442"/>
      <c r="AP16" s="442"/>
      <c r="AQ16" s="442"/>
      <c r="AR16" s="442"/>
      <c r="AS16" s="442"/>
      <c r="AT16" s="442"/>
      <c r="AU16" s="442"/>
      <c r="AV16" s="442"/>
      <c r="AW16" s="442"/>
      <c r="AX16" s="442"/>
      <c r="AY16" s="336"/>
    </row>
    <row r="17" spans="1:53" ht="21" customHeight="1" thickTop="1" thickBot="1">
      <c r="A17" s="88"/>
      <c r="B17" s="84"/>
      <c r="C17" s="84"/>
      <c r="D17" s="88"/>
      <c r="E17" s="87"/>
      <c r="F17" s="61"/>
      <c r="G17" s="769"/>
      <c r="H17" s="770"/>
      <c r="I17" s="678"/>
      <c r="J17" s="771"/>
      <c r="K17" s="765"/>
      <c r="L17" s="771"/>
      <c r="M17" s="766"/>
      <c r="N17" s="771"/>
      <c r="O17" s="767"/>
      <c r="P17" s="772"/>
      <c r="Q17" s="768"/>
      <c r="R17" s="773"/>
      <c r="S17" s="767"/>
      <c r="T17" s="774"/>
      <c r="U17" s="668"/>
      <c r="V17" s="306"/>
      <c r="W17" s="306"/>
      <c r="X17" s="306"/>
      <c r="Y17" s="306"/>
      <c r="Z17" s="306"/>
      <c r="AA17" s="306"/>
      <c r="AB17" s="307"/>
      <c r="AC17" s="307"/>
      <c r="AD17" s="307"/>
      <c r="AE17" s="307"/>
      <c r="AF17" s="307"/>
      <c r="AG17" s="307"/>
      <c r="AH17" s="286"/>
      <c r="AI17" s="29"/>
      <c r="AJ17" s="471"/>
      <c r="AK17" s="152"/>
      <c r="AL17" s="442"/>
      <c r="AM17" s="442"/>
      <c r="AN17" s="442"/>
      <c r="AO17" s="442"/>
      <c r="AP17" s="442"/>
      <c r="AQ17" s="442"/>
      <c r="AR17" s="442"/>
      <c r="AS17" s="442"/>
      <c r="AT17" s="442"/>
      <c r="AU17" s="442"/>
      <c r="AV17" s="442"/>
      <c r="AW17" s="442"/>
      <c r="AX17" s="442"/>
      <c r="AY17" s="336"/>
    </row>
    <row r="18" spans="1:53" s="1149" customFormat="1" ht="49.5" customHeight="1" thickTop="1" thickBot="1">
      <c r="A18" s="1163"/>
      <c r="E18" s="1164"/>
      <c r="F18" s="1823">
        <f>F37-AY18</f>
        <v>0</v>
      </c>
      <c r="G18" s="1824"/>
      <c r="H18" s="1825"/>
      <c r="I18" s="1759" t="str">
        <f>IF(AY18&gt;0.001,"W/Cuts","")</f>
        <v/>
      </c>
      <c r="J18" s="1761" t="s">
        <v>191</v>
      </c>
      <c r="K18" s="1762"/>
      <c r="L18" s="1762"/>
      <c r="M18" s="1762"/>
      <c r="N18" s="1763"/>
      <c r="O18" s="1165"/>
      <c r="P18" s="1166"/>
      <c r="Q18" s="1166"/>
      <c r="R18" s="1166"/>
      <c r="S18" s="1166"/>
      <c r="T18" s="1166"/>
      <c r="U18" s="1166"/>
      <c r="V18" s="1167"/>
      <c r="W18" s="1167"/>
      <c r="X18" s="1167"/>
      <c r="Y18" s="1167"/>
      <c r="Z18" s="1167"/>
      <c r="AA18" s="1167"/>
      <c r="AB18" s="1168"/>
      <c r="AC18" s="1168"/>
      <c r="AD18" s="1168"/>
      <c r="AE18" s="1168"/>
      <c r="AF18" s="1168"/>
      <c r="AG18" s="1168"/>
      <c r="AH18" s="1169"/>
      <c r="AI18" s="1144"/>
      <c r="AJ18" s="1170"/>
      <c r="AK18" s="1171" t="s">
        <v>73</v>
      </c>
      <c r="AL18" s="1172">
        <f t="shared" ref="AL18:AX18" si="9">SUM(AL11:AL17)</f>
        <v>0</v>
      </c>
      <c r="AM18" s="1172">
        <f t="shared" si="9"/>
        <v>0</v>
      </c>
      <c r="AN18" s="1172">
        <f t="shared" si="9"/>
        <v>0</v>
      </c>
      <c r="AO18" s="1172">
        <f t="shared" si="9"/>
        <v>0</v>
      </c>
      <c r="AP18" s="1172">
        <f t="shared" si="9"/>
        <v>0</v>
      </c>
      <c r="AQ18" s="1172">
        <f t="shared" si="9"/>
        <v>0</v>
      </c>
      <c r="AR18" s="1172">
        <f t="shared" si="9"/>
        <v>0</v>
      </c>
      <c r="AS18" s="1172">
        <f t="shared" si="9"/>
        <v>0</v>
      </c>
      <c r="AT18" s="1172">
        <f t="shared" si="9"/>
        <v>0</v>
      </c>
      <c r="AU18" s="1172">
        <f t="shared" si="9"/>
        <v>0</v>
      </c>
      <c r="AV18" s="1172">
        <f t="shared" si="9"/>
        <v>0</v>
      </c>
      <c r="AW18" s="1172">
        <f t="shared" si="9"/>
        <v>0</v>
      </c>
      <c r="AX18" s="1172">
        <f t="shared" si="9"/>
        <v>0</v>
      </c>
      <c r="AY18" s="1173">
        <f>ABS(AL18+AN18+AP18+AR18+AT18+AV18+AX18)</f>
        <v>0</v>
      </c>
    </row>
    <row r="19" spans="1:53" s="921" customFormat="1" ht="49.5" customHeight="1" thickTop="1" thickBot="1">
      <c r="A19" s="914"/>
      <c r="B19" s="915"/>
      <c r="C19" s="915"/>
      <c r="D19" s="915"/>
      <c r="E19" s="916"/>
      <c r="F19" s="1826"/>
      <c r="G19" s="1827"/>
      <c r="H19" s="1827"/>
      <c r="I19" s="1760"/>
      <c r="J19" s="1761" t="s">
        <v>197</v>
      </c>
      <c r="K19" s="1762"/>
      <c r="L19" s="1762"/>
      <c r="M19" s="1762"/>
      <c r="N19" s="1763"/>
      <c r="O19" s="922"/>
      <c r="P19" s="917"/>
      <c r="Q19" s="917"/>
      <c r="R19" s="917"/>
      <c r="S19" s="917"/>
      <c r="T19" s="917"/>
      <c r="U19" s="775"/>
      <c r="V19" s="315"/>
      <c r="W19" s="315"/>
      <c r="X19" s="315"/>
      <c r="Y19" s="315"/>
      <c r="Z19" s="315"/>
      <c r="AA19" s="315"/>
      <c r="AB19" s="918"/>
      <c r="AC19" s="918"/>
      <c r="AD19" s="918"/>
      <c r="AE19" s="918"/>
      <c r="AF19" s="918"/>
      <c r="AG19" s="918"/>
      <c r="AH19" s="919"/>
      <c r="AI19" s="919"/>
      <c r="AJ19" s="920"/>
      <c r="AK19" s="920"/>
      <c r="AL19" s="920"/>
      <c r="AM19" s="920"/>
      <c r="AN19" s="920"/>
      <c r="AO19" s="920"/>
      <c r="AP19" s="920"/>
      <c r="AQ19" s="920"/>
      <c r="AR19" s="920"/>
      <c r="AS19" s="920"/>
      <c r="AT19" s="920"/>
      <c r="AU19" s="920"/>
      <c r="AV19" s="920"/>
      <c r="AW19" s="920"/>
      <c r="AX19" s="920"/>
      <c r="AY19" s="920"/>
    </row>
    <row r="20" spans="1:53" ht="16.5" thickTop="1">
      <c r="A20" s="212"/>
      <c r="B20" s="212"/>
      <c r="C20" s="212"/>
      <c r="D20" s="213"/>
      <c r="E20" s="39"/>
      <c r="F20" s="15"/>
      <c r="G20" s="5"/>
      <c r="H20" s="15"/>
      <c r="I20" s="418"/>
      <c r="J20" s="484"/>
      <c r="K20" s="418"/>
      <c r="L20" s="484"/>
      <c r="M20" s="418"/>
      <c r="N20" s="484"/>
      <c r="O20" s="418"/>
      <c r="P20" s="484"/>
      <c r="Q20" s="418"/>
      <c r="R20" s="35"/>
      <c r="S20" s="7"/>
      <c r="T20" s="776"/>
      <c r="U20" s="668"/>
      <c r="V20" s="306"/>
      <c r="W20" s="306"/>
      <c r="X20" s="306"/>
      <c r="Y20" s="306"/>
      <c r="Z20" s="306"/>
      <c r="AA20" s="306"/>
      <c r="AB20" s="307"/>
      <c r="AC20" s="307"/>
      <c r="AD20" s="307"/>
      <c r="AE20" s="307"/>
      <c r="AF20" s="307"/>
      <c r="AG20" s="307"/>
      <c r="AH20" s="29"/>
      <c r="AI20" s="29"/>
      <c r="AJ20" s="471"/>
      <c r="AK20" s="471"/>
      <c r="AL20" s="471"/>
      <c r="AM20" s="471"/>
      <c r="AN20" s="471"/>
      <c r="AO20" s="471"/>
      <c r="AP20" s="471"/>
      <c r="AQ20" s="471"/>
      <c r="AR20" s="471"/>
      <c r="AS20" s="471"/>
      <c r="AT20" s="471"/>
      <c r="AU20" s="471"/>
      <c r="AV20" s="471"/>
      <c r="AW20" s="471"/>
      <c r="AX20" s="471"/>
      <c r="AY20" s="471"/>
    </row>
    <row r="21" spans="1:53" ht="34.5" thickBot="1">
      <c r="A21" s="778"/>
      <c r="B21" s="81"/>
      <c r="C21" s="81"/>
      <c r="D21" s="82"/>
      <c r="E21" s="83"/>
      <c r="F21" s="343">
        <f>IF('ORIGINAL BUDGET'!I2="Quarterly","!  Invoice Type on Budget sheet must be set to Monthly to use this invoice", )</f>
        <v>0</v>
      </c>
      <c r="G21" s="339"/>
      <c r="I21" s="418"/>
      <c r="J21" s="484"/>
      <c r="K21" s="418"/>
      <c r="L21" s="484"/>
      <c r="M21" s="418"/>
      <c r="N21" s="484"/>
      <c r="O21" s="418"/>
      <c r="P21" s="484"/>
      <c r="Q21" s="418"/>
      <c r="R21" s="341"/>
      <c r="S21" s="6"/>
      <c r="T21" s="62"/>
      <c r="U21" s="668"/>
      <c r="V21" s="306"/>
      <c r="W21" s="306"/>
      <c r="X21" s="306"/>
      <c r="Y21" s="306"/>
      <c r="Z21" s="306"/>
      <c r="AA21" s="306"/>
      <c r="AB21" s="307"/>
      <c r="AC21" s="307"/>
      <c r="AD21" s="307"/>
      <c r="AE21" s="307"/>
      <c r="AF21" s="307"/>
      <c r="AG21" s="307"/>
      <c r="AH21" s="29"/>
      <c r="AI21" s="29"/>
      <c r="AJ21" s="471"/>
      <c r="AK21" s="471"/>
      <c r="AL21" s="471"/>
      <c r="AM21" s="471"/>
      <c r="AN21" s="471"/>
      <c r="AO21" s="471"/>
      <c r="AP21" s="471"/>
      <c r="AQ21" s="471"/>
      <c r="AR21" s="471"/>
      <c r="AS21" s="471"/>
      <c r="AT21" s="471"/>
      <c r="AU21" s="471"/>
      <c r="AV21" s="471"/>
      <c r="AW21" s="471"/>
      <c r="AX21" s="471"/>
      <c r="AY21" s="471"/>
    </row>
    <row r="22" spans="1:53" ht="15.75" customHeight="1" thickTop="1">
      <c r="A22" s="1764" t="s">
        <v>226</v>
      </c>
      <c r="B22" s="1765"/>
      <c r="C22" s="1765"/>
      <c r="D22" s="1765"/>
      <c r="E22" s="1765"/>
      <c r="F22" s="1765"/>
      <c r="G22" s="1765"/>
      <c r="H22" s="1765"/>
      <c r="I22" s="1765"/>
      <c r="J22" s="1765"/>
      <c r="K22" s="1765"/>
      <c r="L22" s="1765"/>
      <c r="M22" s="1765"/>
      <c r="N22" s="1765"/>
      <c r="O22" s="1765"/>
      <c r="P22" s="1765"/>
      <c r="Q22" s="1765"/>
      <c r="R22" s="1765"/>
      <c r="S22" s="1765"/>
      <c r="T22" s="1766"/>
      <c r="U22" s="1122"/>
      <c r="V22" s="29"/>
      <c r="W22" s="29"/>
      <c r="X22" s="29"/>
      <c r="Y22" s="10"/>
      <c r="Z22" s="10"/>
      <c r="AA22" s="10"/>
      <c r="AB22" s="10"/>
      <c r="AC22" s="169"/>
      <c r="AD22" s="10"/>
      <c r="AE22" s="11"/>
      <c r="AF22" s="11"/>
      <c r="AG22" s="55"/>
      <c r="AH22" s="11"/>
      <c r="AI22" s="11"/>
      <c r="AJ22" s="11"/>
      <c r="AK22" s="11"/>
      <c r="AS22" s="10"/>
      <c r="AT22" s="10"/>
      <c r="AY22" s="1104"/>
    </row>
    <row r="23" spans="1:53" ht="15" customHeight="1">
      <c r="A23" s="1767"/>
      <c r="B23" s="1768"/>
      <c r="C23" s="1768"/>
      <c r="D23" s="1768"/>
      <c r="E23" s="1768"/>
      <c r="F23" s="1768"/>
      <c r="G23" s="1768"/>
      <c r="H23" s="1768"/>
      <c r="I23" s="1768"/>
      <c r="J23" s="1768"/>
      <c r="K23" s="1768"/>
      <c r="L23" s="1768"/>
      <c r="M23" s="1768"/>
      <c r="N23" s="1768"/>
      <c r="O23" s="1768"/>
      <c r="P23" s="1768"/>
      <c r="Q23" s="1768"/>
      <c r="R23" s="1768"/>
      <c r="S23" s="1768"/>
      <c r="T23" s="1769"/>
      <c r="U23" s="1122"/>
      <c r="V23" s="29"/>
      <c r="W23" s="29"/>
      <c r="X23" s="29"/>
      <c r="Y23" s="10"/>
      <c r="Z23" s="10"/>
      <c r="AA23" s="10"/>
      <c r="AB23" s="10"/>
      <c r="AC23" s="169"/>
      <c r="AD23" s="10"/>
      <c r="AE23" s="11"/>
      <c r="AF23" s="11"/>
      <c r="AG23" s="55"/>
      <c r="AH23" s="11"/>
      <c r="AI23" s="11"/>
      <c r="AJ23" s="11"/>
      <c r="AK23" s="11"/>
      <c r="AS23" s="10"/>
      <c r="AT23" s="10"/>
      <c r="AY23" s="1104"/>
    </row>
    <row r="24" spans="1:53" s="1131" customFormat="1" ht="30">
      <c r="A24" s="1123"/>
      <c r="B24" s="1124"/>
      <c r="C24" s="1124"/>
      <c r="D24" s="1124"/>
      <c r="E24" s="1124"/>
      <c r="F24" s="1124"/>
      <c r="G24" s="1124"/>
      <c r="H24" s="1124"/>
      <c r="I24" s="1124"/>
      <c r="J24" s="1125"/>
      <c r="K24" s="1126"/>
      <c r="L24" s="1124"/>
      <c r="M24" s="1124"/>
      <c r="N24" s="1124"/>
      <c r="O24" s="1124"/>
      <c r="P24" s="1124"/>
      <c r="Q24" s="1124"/>
      <c r="R24" s="1124"/>
      <c r="S24" s="1124"/>
      <c r="T24" s="1127"/>
      <c r="U24" s="1128"/>
      <c r="V24" s="1129"/>
      <c r="W24" s="1129"/>
      <c r="X24" s="1129"/>
      <c r="Y24" s="1130"/>
      <c r="Z24" s="1130"/>
      <c r="AA24" s="1130"/>
      <c r="AB24" s="1130"/>
      <c r="AD24" s="1130"/>
      <c r="AE24" s="1132"/>
      <c r="AF24" s="1132"/>
      <c r="AG24" s="1133"/>
      <c r="AH24" s="1132"/>
      <c r="AI24" s="1132"/>
      <c r="AJ24" s="1132"/>
      <c r="AK24" s="1132"/>
      <c r="AS24" s="1130"/>
      <c r="AT24" s="1130"/>
      <c r="AY24" s="1104"/>
      <c r="AZ24" s="169"/>
      <c r="BA24" s="169"/>
    </row>
    <row r="25" spans="1:53" s="1131" customFormat="1" ht="30.75" thickBot="1">
      <c r="A25" s="1123"/>
      <c r="B25" s="1124"/>
      <c r="C25" s="1121" t="s">
        <v>203</v>
      </c>
      <c r="D25" s="1134"/>
      <c r="E25" s="1135"/>
      <c r="F25" s="1135"/>
      <c r="G25" s="1136"/>
      <c r="H25" s="1125"/>
      <c r="I25" s="1125"/>
      <c r="K25" s="1126"/>
      <c r="L25" s="1124"/>
      <c r="M25" s="1124"/>
      <c r="N25" s="1124"/>
      <c r="O25" s="1124"/>
      <c r="P25" s="1124"/>
      <c r="Q25" s="1124"/>
      <c r="R25" s="1124"/>
      <c r="S25" s="1124"/>
      <c r="T25" s="1127"/>
      <c r="U25" s="1128"/>
      <c r="V25" s="1129"/>
      <c r="W25" s="1129"/>
      <c r="X25" s="1129"/>
      <c r="Y25" s="1130"/>
      <c r="Z25" s="1130"/>
      <c r="AA25" s="1130"/>
      <c r="AB25" s="1130"/>
      <c r="AD25" s="1130"/>
      <c r="AE25" s="1132"/>
      <c r="AF25" s="1132"/>
      <c r="AG25" s="1133"/>
      <c r="AH25" s="1132"/>
      <c r="AI25" s="1132"/>
      <c r="AJ25" s="1132"/>
      <c r="AK25" s="1132"/>
      <c r="AS25" s="1130"/>
      <c r="AT25" s="1130"/>
      <c r="AY25" s="1104"/>
      <c r="AZ25" s="169"/>
      <c r="BA25" s="169"/>
    </row>
    <row r="26" spans="1:53" ht="23.25">
      <c r="A26" s="820"/>
      <c r="B26" s="817"/>
      <c r="C26" s="1121" t="s">
        <v>204</v>
      </c>
      <c r="D26" s="1770" t="s">
        <v>205</v>
      </c>
      <c r="E26" s="1770"/>
      <c r="F26" s="1770"/>
      <c r="G26" s="821"/>
      <c r="H26" s="1604" t="s">
        <v>173</v>
      </c>
      <c r="I26" s="1604"/>
      <c r="J26" s="169"/>
      <c r="K26" s="465"/>
      <c r="L26" s="823"/>
      <c r="M26" s="824"/>
      <c r="N26" s="823"/>
      <c r="O26" s="824"/>
      <c r="P26" s="823"/>
      <c r="Q26" s="824"/>
      <c r="R26" s="822"/>
      <c r="S26" s="825"/>
      <c r="T26" s="826"/>
      <c r="U26" s="924"/>
      <c r="V26" s="293"/>
      <c r="W26" s="293"/>
      <c r="X26" s="293"/>
      <c r="Y26" s="20"/>
      <c r="Z26" s="20"/>
      <c r="AA26" s="20"/>
      <c r="AB26" s="10"/>
      <c r="AC26" s="169"/>
      <c r="AD26" s="10"/>
      <c r="AE26" s="11"/>
      <c r="AF26" s="11"/>
      <c r="AG26" s="55"/>
      <c r="AH26" s="11"/>
      <c r="AI26" s="11"/>
      <c r="AJ26" s="11"/>
      <c r="AK26" s="11"/>
      <c r="AS26" s="10"/>
      <c r="AT26" s="10"/>
      <c r="AY26" s="1104"/>
    </row>
    <row r="27" spans="1:53" ht="23.25">
      <c r="A27" s="816"/>
      <c r="B27" s="817"/>
      <c r="C27" s="817"/>
      <c r="D27" s="1595" t="s">
        <v>206</v>
      </c>
      <c r="E27" s="1595"/>
      <c r="F27" s="1595"/>
      <c r="G27" s="817"/>
      <c r="H27" s="817"/>
      <c r="I27" s="817"/>
      <c r="J27" s="464"/>
      <c r="K27" s="818"/>
      <c r="L27" s="817"/>
      <c r="M27" s="817"/>
      <c r="N27" s="817"/>
      <c r="O27" s="817"/>
      <c r="P27" s="817"/>
      <c r="Q27" s="817"/>
      <c r="R27" s="817"/>
      <c r="S27" s="817"/>
      <c r="T27" s="819"/>
      <c r="U27" s="924"/>
      <c r="V27" s="293"/>
      <c r="W27" s="293"/>
      <c r="X27" s="293"/>
      <c r="Y27" s="20"/>
      <c r="Z27" s="20"/>
      <c r="AA27" s="20"/>
      <c r="AB27" s="10"/>
      <c r="AC27" s="169"/>
      <c r="AD27" s="10"/>
      <c r="AE27" s="11"/>
      <c r="AF27" s="11"/>
      <c r="AG27" s="55"/>
      <c r="AH27" s="11"/>
      <c r="AI27" s="11"/>
      <c r="AJ27" s="11"/>
      <c r="AK27" s="11"/>
      <c r="AS27" s="10"/>
      <c r="AT27" s="10"/>
      <c r="AY27" s="1104"/>
    </row>
    <row r="28" spans="1:53" ht="12.75" customHeight="1" thickBot="1">
      <c r="A28" s="827"/>
      <c r="B28" s="828"/>
      <c r="C28" s="828"/>
      <c r="D28" s="828"/>
      <c r="E28" s="829"/>
      <c r="F28" s="829"/>
      <c r="G28" s="828"/>
      <c r="H28" s="829"/>
      <c r="I28" s="828"/>
      <c r="J28" s="829"/>
      <c r="K28" s="830"/>
      <c r="L28" s="831"/>
      <c r="M28" s="830"/>
      <c r="N28" s="831"/>
      <c r="O28" s="832"/>
      <c r="P28" s="831"/>
      <c r="Q28" s="833"/>
      <c r="R28" s="831"/>
      <c r="S28" s="833"/>
      <c r="T28" s="834"/>
      <c r="U28" s="923"/>
      <c r="V28" s="292"/>
      <c r="W28" s="292"/>
      <c r="X28" s="292"/>
      <c r="Y28" s="10"/>
      <c r="Z28" s="10"/>
      <c r="AA28" s="10"/>
      <c r="AB28" s="10"/>
      <c r="AC28" s="169"/>
      <c r="AD28" s="10"/>
      <c r="AE28" s="11"/>
      <c r="AF28" s="11"/>
      <c r="AG28" s="55"/>
      <c r="AH28" s="11"/>
      <c r="AI28" s="11"/>
      <c r="AJ28" s="11"/>
      <c r="AK28" s="11"/>
      <c r="AS28" s="10"/>
      <c r="AT28" s="10"/>
      <c r="AY28" s="1104"/>
    </row>
    <row r="29" spans="1:53" s="1149" customFormat="1" ht="34.5" thickTop="1" thickBot="1">
      <c r="P29" s="1150"/>
      <c r="R29" s="1150"/>
      <c r="T29" s="1150"/>
      <c r="U29" s="1151"/>
      <c r="V29" s="1152"/>
      <c r="W29" s="1152"/>
      <c r="X29" s="1152"/>
      <c r="Y29" s="1152"/>
      <c r="Z29" s="1152"/>
      <c r="AA29" s="1152"/>
      <c r="AB29" s="1152"/>
      <c r="AC29" s="1152"/>
      <c r="AD29" s="1152"/>
      <c r="AE29" s="1152"/>
      <c r="AF29" s="1152"/>
      <c r="AG29" s="1152"/>
      <c r="AH29" s="1153"/>
      <c r="AI29" s="1153"/>
      <c r="AY29" s="1104"/>
      <c r="AZ29" s="169"/>
      <c r="BA29" s="169"/>
    </row>
    <row r="30" spans="1:53" ht="27" thickTop="1">
      <c r="A30" s="1602" t="s">
        <v>14</v>
      </c>
      <c r="B30" s="1603"/>
      <c r="C30" s="1603"/>
      <c r="D30" s="1603"/>
      <c r="E30" s="1603"/>
      <c r="F30" s="871" t="s">
        <v>150</v>
      </c>
      <c r="G30" s="1589" t="str">
        <f>IF('BR3'!$K$2="ACTIVE",'BR3'!G30,IF('BR2'!$K$2="ACTIVE",'BR2'!G30,IF('BR1'!$K$2="ACTIVE",'BR1'!G30,'ORIGINAL BUDGET'!G30)))</f>
        <v>RPPC</v>
      </c>
      <c r="H30" s="1590">
        <f>IF('BR3'!$K$2="ACTIVE",'BR3'!H30,IF('BR2'!$K$2="ACTIVE",'BR2'!H30,IF('BR1'!$K$2="ACTIVE",'BR1'!H30,'ORIGINAL BUDGET'!H30)))</f>
        <v>0</v>
      </c>
      <c r="I30" s="1589" t="str">
        <f>IF('BR3'!$K$2="ACTIVE",'BR3'!I30,IF('BR2'!$K$2="ACTIVE",'BR2'!I30,IF('BR1'!$K$2="ACTIVE",'BR1'!I30,'ORIGINAL BUDGET'!I30)))</f>
        <v xml:space="preserve">RPPC </v>
      </c>
      <c r="J30" s="1590">
        <f>IF('BR3'!$K$2="ACTIVE",'BR3'!J30,IF('BR2'!$K$2="ACTIVE",'BR2'!J30,IF('BR1'!$K$2="ACTIVE",'BR1'!J30,'ORIGINAL BUDGET'!J30)))</f>
        <v>0</v>
      </c>
      <c r="K30" s="1589">
        <f>IF('BR3'!$K$2="ACTIVE",'BR3'!K30,IF('BR2'!$K$2="ACTIVE",'BR2'!K30,IF('BR1'!$K$2="ACTIVE",'BR1'!K30,'ORIGINAL BUDGET'!K30)))</f>
        <v>0</v>
      </c>
      <c r="L30" s="1590">
        <f>IF('BR3'!$K$2="ACTIVE",'BR3'!L30,IF('BR2'!$K$2="ACTIVE",'BR2'!L30,IF('BR1'!$K$2="ACTIVE",'BR1'!L30,'ORIGINAL BUDGET'!L30)))</f>
        <v>0</v>
      </c>
      <c r="M30" s="1589">
        <f>IF('BR3'!$K$2="ACTIVE",'BR3'!M30,IF('BR2'!$K$2="ACTIVE",'BR2'!M30,IF('BR1'!$K$2="ACTIVE",'BR1'!M30,'ORIGINAL BUDGET'!M30)))</f>
        <v>0</v>
      </c>
      <c r="N30" s="1590">
        <f>IF('BR3'!$K$2="ACTIVE",'BR3'!N30,IF('BR2'!$K$2="ACTIVE",'BR2'!N30,IF('BR1'!$K$2="ACTIVE",'BR1'!N30,'ORIGINAL BUDGET'!N30)))</f>
        <v>0</v>
      </c>
      <c r="O30" s="1589">
        <f>IF('BR3'!$K$2="ACTIVE",'BR3'!O30,IF('BR2'!$K$2="ACTIVE",'BR2'!O30,IF('BR1'!$K$2="ACTIVE",'BR1'!O30,'ORIGINAL BUDGET'!O30)))</f>
        <v>0</v>
      </c>
      <c r="P30" s="1590">
        <f>IF('BR3'!$K$2="ACTIVE",'BR3'!P30,IF('BR2'!$K$2="ACTIVE",'BR2'!P30,IF('BR1'!$K$2="ACTIVE",'BR1'!P30,'ORIGINAL BUDGET'!P30)))</f>
        <v>0</v>
      </c>
      <c r="Q30" s="1589">
        <f>IF('BR3'!$K$2="ACTIVE",'BR3'!Q30,IF('BR2'!$K$2="ACTIVE",'BR2'!Q30,IF('BR1'!$K$2="ACTIVE",'BR1'!Q30,'ORIGINAL BUDGET'!Q30)))</f>
        <v>0</v>
      </c>
      <c r="R30" s="1590">
        <f>IF('BR3'!$K$2="ACTIVE",'BR3'!R30,IF('BR2'!$K$2="ACTIVE",'BR2'!R30,IF('BR1'!$K$2="ACTIVE",'BR1'!R30,'ORIGINAL BUDGET'!R30)))</f>
        <v>0</v>
      </c>
      <c r="S30" s="1589">
        <f>IF('BR3'!$K$2="ACTIVE",'BR3'!S30,IF('BR2'!$K$2="ACTIVE",'BR2'!S30,IF('BR1'!$K$2="ACTIVE",'BR1'!S30,'ORIGINAL BUDGET'!S30)))</f>
        <v>0</v>
      </c>
      <c r="T30" s="1590">
        <f>IF('BR3'!$K$2="ACTIVE",'BR3'!T30,IF('BR2'!$K$2="ACTIVE",'BR2'!T30,IF('BR1'!$K$2="ACTIVE",'BR1'!T30,'ORIGINAL BUDGET'!T30)))</f>
        <v>0</v>
      </c>
      <c r="U30" s="446"/>
      <c r="V30" s="317"/>
      <c r="W30" s="317"/>
      <c r="X30" s="317"/>
      <c r="Y30" s="317"/>
      <c r="Z30" s="317"/>
      <c r="AA30" s="317"/>
      <c r="AB30" s="294"/>
      <c r="AC30" s="294"/>
      <c r="AD30" s="294"/>
      <c r="AE30" s="294"/>
      <c r="AF30" s="294"/>
      <c r="AG30" s="294"/>
      <c r="AH30" s="316"/>
      <c r="AI30" s="316"/>
      <c r="AJ30" s="57"/>
      <c r="AK30" s="57"/>
      <c r="AL30" s="57"/>
      <c r="AM30" s="57"/>
      <c r="AN30" s="57"/>
      <c r="AO30" s="57"/>
      <c r="AP30" s="57"/>
      <c r="AQ30" s="57"/>
      <c r="AR30" s="57"/>
      <c r="AS30" s="57"/>
      <c r="AT30" s="57"/>
      <c r="AU30" s="57"/>
      <c r="AV30" s="57"/>
      <c r="AW30" s="57"/>
      <c r="AX30" s="57"/>
      <c r="AY30" s="1104"/>
    </row>
    <row r="31" spans="1:53" ht="16.5" thickBot="1">
      <c r="A31" s="872"/>
      <c r="B31" s="873"/>
      <c r="C31" s="873"/>
      <c r="D31" s="873"/>
      <c r="E31" s="873"/>
      <c r="F31" s="875" t="s">
        <v>149</v>
      </c>
      <c r="G31" s="911"/>
      <c r="H31" s="586">
        <f>IF('BR3'!$K$2="ACTIVE",'BR3'!H31,IF('BR2'!$K$2="ACTIVE",'BR2'!H31,IF('BR1'!$K$2="ACTIVE",'BR1'!H31,'ORIGINAL BUDGET'!H31)))</f>
        <v>53110</v>
      </c>
      <c r="I31" s="911"/>
      <c r="J31" s="586">
        <f>IF('BR3'!$K$2="ACTIVE",'BR3'!J31,IF('BR2'!$K$2="ACTIVE",'BR2'!J31,IF('BR1'!$K$2="ACTIVE",'BR1'!J31,'ORIGINAL BUDGET'!J31)))</f>
        <v>53129</v>
      </c>
      <c r="K31" s="911" t="s">
        <v>78</v>
      </c>
      <c r="L31" s="586">
        <f>IF('BR3'!$K$2="ACTIVE",'BR3'!L31,IF('BR2'!$K$2="ACTIVE",'BR2'!L31,IF('BR1'!$K$2="ACTIVE",'BR1'!L31,'ORIGINAL BUDGET'!L31)))</f>
        <v>0</v>
      </c>
      <c r="M31" s="911" t="s">
        <v>78</v>
      </c>
      <c r="N31" s="586">
        <f>IF('BR3'!$K$2="ACTIVE",'BR3'!N31,IF('BR2'!$K$2="ACTIVE",'BR2'!N31,IF('BR1'!$K$2="ACTIVE",'BR1'!N31,'ORIGINAL BUDGET'!N31)))</f>
        <v>0</v>
      </c>
      <c r="O31" s="911" t="s">
        <v>78</v>
      </c>
      <c r="P31" s="586">
        <f>IF('BR3'!$K$2="ACTIVE",'BR3'!P31,IF('BR2'!$K$2="ACTIVE",'BR2'!P31,IF('BR1'!$K$2="ACTIVE",'BR1'!P31,'ORIGINAL BUDGET'!P31)))</f>
        <v>0</v>
      </c>
      <c r="Q31" s="911"/>
      <c r="R31" s="586">
        <f>IF('BR3'!$K$2="ACTIVE",'BR3'!R31,IF('BR2'!$K$2="ACTIVE",'BR2'!R31,IF('BR1'!$K$2="ACTIVE",'BR1'!R31,'ORIGINAL BUDGET'!R31)))</f>
        <v>0</v>
      </c>
      <c r="S31" s="911" t="s">
        <v>78</v>
      </c>
      <c r="T31" s="586">
        <f>IF('BR3'!$K$2="ACTIVE",'BR3'!T31,IF('BR2'!$K$2="ACTIVE",'BR2'!T31,IF('BR1'!$K$2="ACTIVE",'BR1'!T31,'ORIGINAL BUDGET'!T31)))</f>
        <v>0</v>
      </c>
      <c r="U31" s="468" t="s">
        <v>78</v>
      </c>
      <c r="V31" s="318"/>
      <c r="W31" s="318"/>
      <c r="X31" s="318"/>
      <c r="Y31" s="318"/>
      <c r="Z31" s="318"/>
      <c r="AA31" s="318"/>
      <c r="AB31" s="275"/>
      <c r="AC31" s="275"/>
      <c r="AD31" s="275"/>
      <c r="AE31" s="275"/>
      <c r="AF31" s="275"/>
      <c r="AG31" s="275"/>
      <c r="AH31" s="275"/>
      <c r="AI31" s="275"/>
      <c r="AY31" s="1104"/>
    </row>
    <row r="32" spans="1:53" ht="24.75" customHeight="1" thickTop="1">
      <c r="A32" s="877" t="str">
        <f>A11</f>
        <v>PERSONNEL</v>
      </c>
      <c r="B32" s="878"/>
      <c r="C32" s="878"/>
      <c r="D32" s="879"/>
      <c r="E32" s="880"/>
      <c r="F32" s="880"/>
      <c r="G32" s="912"/>
      <c r="H32" s="882">
        <f>H11</f>
        <v>0</v>
      </c>
      <c r="I32" s="883"/>
      <c r="J32" s="882">
        <f>J11</f>
        <v>0</v>
      </c>
      <c r="K32" s="883"/>
      <c r="L32" s="882">
        <f>L11</f>
        <v>0</v>
      </c>
      <c r="M32" s="883"/>
      <c r="N32" s="882">
        <f>N11</f>
        <v>0</v>
      </c>
      <c r="O32" s="883"/>
      <c r="P32" s="882">
        <f>P11</f>
        <v>0</v>
      </c>
      <c r="Q32" s="883"/>
      <c r="R32" s="882">
        <f>R11</f>
        <v>0</v>
      </c>
      <c r="S32" s="883"/>
      <c r="T32" s="882">
        <f>T11</f>
        <v>0</v>
      </c>
      <c r="U32" s="194"/>
      <c r="V32" s="295"/>
      <c r="W32" s="295"/>
      <c r="X32" s="295"/>
      <c r="Y32" s="295"/>
      <c r="Z32" s="295"/>
      <c r="AA32" s="295"/>
      <c r="AB32" s="295"/>
      <c r="AC32" s="295"/>
      <c r="AD32" s="295"/>
      <c r="AE32" s="295"/>
      <c r="AF32" s="295"/>
      <c r="AG32" s="295"/>
      <c r="AH32" s="316"/>
      <c r="AI32" s="316"/>
      <c r="AJ32" s="57"/>
      <c r="AK32" s="57"/>
      <c r="AL32" s="57"/>
      <c r="AM32" s="57"/>
      <c r="AN32" s="57"/>
      <c r="AO32" s="57"/>
      <c r="AP32" s="57"/>
      <c r="AQ32" s="57"/>
      <c r="AR32" s="57"/>
      <c r="AS32" s="57"/>
      <c r="AT32" s="57"/>
      <c r="AU32" s="57"/>
      <c r="AV32" s="57"/>
      <c r="AW32" s="57"/>
      <c r="AX32" s="57"/>
      <c r="AY32" s="1104"/>
    </row>
    <row r="33" spans="1:51" ht="24.75" customHeight="1">
      <c r="A33" s="884" t="str">
        <f>A12</f>
        <v>OPERATING EXPENSES</v>
      </c>
      <c r="B33" s="885"/>
      <c r="C33" s="885"/>
      <c r="D33" s="886"/>
      <c r="E33" s="887"/>
      <c r="F33" s="888"/>
      <c r="G33" s="912"/>
      <c r="H33" s="889">
        <f>H12</f>
        <v>0</v>
      </c>
      <c r="I33" s="890"/>
      <c r="J33" s="889">
        <f>J12</f>
        <v>0</v>
      </c>
      <c r="K33" s="890"/>
      <c r="L33" s="889">
        <f>L12</f>
        <v>0</v>
      </c>
      <c r="M33" s="890"/>
      <c r="N33" s="889">
        <f>N12</f>
        <v>0</v>
      </c>
      <c r="O33" s="890"/>
      <c r="P33" s="889">
        <f>P12</f>
        <v>0</v>
      </c>
      <c r="Q33" s="890"/>
      <c r="R33" s="889">
        <f>R12</f>
        <v>0</v>
      </c>
      <c r="S33" s="890"/>
      <c r="T33" s="889">
        <f>T12</f>
        <v>0</v>
      </c>
      <c r="U33" s="194"/>
      <c r="V33" s="295"/>
      <c r="W33" s="295"/>
      <c r="X33" s="295"/>
      <c r="Y33" s="295"/>
      <c r="Z33" s="295"/>
      <c r="AA33" s="295"/>
      <c r="AB33" s="295"/>
      <c r="AC33" s="295"/>
      <c r="AD33" s="295"/>
      <c r="AE33" s="295"/>
      <c r="AF33" s="295"/>
      <c r="AG33" s="295"/>
      <c r="AH33" s="316"/>
      <c r="AI33" s="316"/>
      <c r="AJ33" s="57"/>
      <c r="AK33" s="57"/>
      <c r="AL33" s="57"/>
      <c r="AM33" s="57"/>
      <c r="AN33" s="57"/>
      <c r="AO33" s="57"/>
      <c r="AP33" s="57"/>
      <c r="AQ33" s="57"/>
      <c r="AR33" s="57"/>
      <c r="AS33" s="57"/>
      <c r="AT33" s="57"/>
      <c r="AU33" s="57"/>
      <c r="AV33" s="57"/>
      <c r="AW33" s="57"/>
      <c r="AX33" s="57"/>
      <c r="AY33" s="1104"/>
    </row>
    <row r="34" spans="1:51" ht="24.75" customHeight="1">
      <c r="A34" s="891" t="str">
        <f>A13</f>
        <v>CAPITAL EXPENDITURES</v>
      </c>
      <c r="B34" s="885"/>
      <c r="C34" s="885"/>
      <c r="D34" s="886"/>
      <c r="E34" s="887"/>
      <c r="F34" s="888"/>
      <c r="G34" s="912"/>
      <c r="H34" s="889">
        <f>H13</f>
        <v>0</v>
      </c>
      <c r="I34" s="890"/>
      <c r="J34" s="889">
        <f>J13</f>
        <v>0</v>
      </c>
      <c r="K34" s="890"/>
      <c r="L34" s="889">
        <f>L13</f>
        <v>0</v>
      </c>
      <c r="M34" s="890"/>
      <c r="N34" s="889">
        <f>N13</f>
        <v>0</v>
      </c>
      <c r="O34" s="890"/>
      <c r="P34" s="889">
        <f>P13</f>
        <v>0</v>
      </c>
      <c r="Q34" s="890"/>
      <c r="R34" s="889">
        <f>R13</f>
        <v>0</v>
      </c>
      <c r="S34" s="890"/>
      <c r="T34" s="889">
        <f>T13</f>
        <v>0</v>
      </c>
      <c r="U34" s="194"/>
      <c r="V34" s="295"/>
      <c r="W34" s="295"/>
      <c r="X34" s="295"/>
      <c r="Y34" s="295"/>
      <c r="Z34" s="295"/>
      <c r="AA34" s="295"/>
      <c r="AB34" s="295"/>
      <c r="AC34" s="295"/>
      <c r="AD34" s="295"/>
      <c r="AE34" s="295"/>
      <c r="AF34" s="295"/>
      <c r="AG34" s="295"/>
      <c r="AH34" s="316"/>
      <c r="AI34" s="316"/>
      <c r="AJ34" s="57"/>
      <c r="AK34" s="57"/>
      <c r="AL34" s="57"/>
      <c r="AM34" s="57"/>
      <c r="AN34" s="57"/>
      <c r="AO34" s="57"/>
      <c r="AP34" s="57"/>
      <c r="AQ34" s="57"/>
      <c r="AR34" s="57"/>
      <c r="AS34" s="57"/>
      <c r="AT34" s="57"/>
      <c r="AU34" s="57"/>
      <c r="AV34" s="57"/>
      <c r="AW34" s="57"/>
      <c r="AX34" s="57"/>
      <c r="AY34" s="1104"/>
    </row>
    <row r="35" spans="1:51" ht="24.75" customHeight="1">
      <c r="A35" s="891" t="str">
        <f>A14</f>
        <v>OTHER COSTS</v>
      </c>
      <c r="B35" s="892"/>
      <c r="C35" s="892"/>
      <c r="D35" s="893"/>
      <c r="E35" s="894"/>
      <c r="F35" s="895"/>
      <c r="G35" s="912"/>
      <c r="H35" s="896">
        <f>H14</f>
        <v>0</v>
      </c>
      <c r="I35" s="890"/>
      <c r="J35" s="896">
        <f>J14</f>
        <v>0</v>
      </c>
      <c r="K35" s="890"/>
      <c r="L35" s="896">
        <f>L14</f>
        <v>0</v>
      </c>
      <c r="M35" s="890"/>
      <c r="N35" s="896">
        <f>N14</f>
        <v>0</v>
      </c>
      <c r="O35" s="890"/>
      <c r="P35" s="896">
        <f>P14</f>
        <v>0</v>
      </c>
      <c r="Q35" s="890"/>
      <c r="R35" s="896">
        <f>R14</f>
        <v>0</v>
      </c>
      <c r="S35" s="890"/>
      <c r="T35" s="896">
        <f>T14</f>
        <v>0</v>
      </c>
      <c r="U35" s="194"/>
      <c r="V35" s="295"/>
      <c r="W35" s="295"/>
      <c r="X35" s="295"/>
      <c r="Y35" s="295"/>
      <c r="Z35" s="295"/>
      <c r="AA35" s="295"/>
      <c r="AB35" s="295"/>
      <c r="AC35" s="295"/>
      <c r="AD35" s="295"/>
      <c r="AE35" s="295"/>
      <c r="AF35" s="295"/>
      <c r="AG35" s="295"/>
      <c r="AH35" s="316"/>
      <c r="AI35" s="316"/>
      <c r="AJ35" s="57"/>
      <c r="AK35" s="57"/>
      <c r="AL35" s="57"/>
      <c r="AM35" s="57"/>
      <c r="AN35" s="57"/>
      <c r="AO35" s="57"/>
      <c r="AP35" s="57"/>
      <c r="AQ35" s="57"/>
      <c r="AR35" s="57"/>
      <c r="AS35" s="57"/>
      <c r="AT35" s="57"/>
      <c r="AU35" s="57"/>
      <c r="AV35" s="57"/>
      <c r="AW35" s="57"/>
      <c r="AX35" s="57"/>
      <c r="AY35" s="1104"/>
    </row>
    <row r="36" spans="1:51" ht="24.75" customHeight="1" thickBot="1">
      <c r="A36" s="897" t="str">
        <f>A15</f>
        <v>INDIRECT COSTS</v>
      </c>
      <c r="B36" s="898"/>
      <c r="C36" s="898"/>
      <c r="D36" s="899"/>
      <c r="E36" s="900"/>
      <c r="F36" s="901"/>
      <c r="G36" s="912"/>
      <c r="H36" s="902">
        <f>H15</f>
        <v>0</v>
      </c>
      <c r="I36" s="890"/>
      <c r="J36" s="902">
        <f>J15</f>
        <v>0</v>
      </c>
      <c r="K36" s="890"/>
      <c r="L36" s="902">
        <f>L15</f>
        <v>0</v>
      </c>
      <c r="M36" s="890"/>
      <c r="N36" s="902">
        <f>N15</f>
        <v>0</v>
      </c>
      <c r="O36" s="890"/>
      <c r="P36" s="902">
        <f>P15</f>
        <v>0</v>
      </c>
      <c r="Q36" s="890"/>
      <c r="R36" s="902">
        <f>R15</f>
        <v>0</v>
      </c>
      <c r="S36" s="890"/>
      <c r="T36" s="902">
        <f>T15</f>
        <v>0</v>
      </c>
      <c r="U36" s="194"/>
      <c r="V36" s="295"/>
      <c r="W36" s="295"/>
      <c r="X36" s="295"/>
      <c r="Y36" s="295"/>
      <c r="Z36" s="295"/>
      <c r="AA36" s="295"/>
      <c r="AB36" s="295"/>
      <c r="AC36" s="295"/>
      <c r="AD36" s="295"/>
      <c r="AE36" s="295"/>
      <c r="AF36" s="295"/>
      <c r="AG36" s="295"/>
      <c r="AH36" s="316"/>
      <c r="AI36" s="316"/>
      <c r="AJ36" s="57"/>
      <c r="AY36" s="1104"/>
    </row>
    <row r="37" spans="1:51" ht="24.75" customHeight="1" thickTop="1" thickBot="1">
      <c r="A37" s="903"/>
      <c r="B37" s="904" t="s">
        <v>65</v>
      </c>
      <c r="C37" s="904"/>
      <c r="D37" s="905"/>
      <c r="E37" s="906"/>
      <c r="F37" s="907">
        <f>H37+J37+L37+R37+T37+N37+P37</f>
        <v>0</v>
      </c>
      <c r="G37" s="913"/>
      <c r="H37" s="909">
        <f>SUM(H32:H36)</f>
        <v>0</v>
      </c>
      <c r="I37" s="910"/>
      <c r="J37" s="909">
        <f>SUM(J32:J36)</f>
        <v>0</v>
      </c>
      <c r="K37" s="910"/>
      <c r="L37" s="909">
        <f>SUM(L32:L36)</f>
        <v>0</v>
      </c>
      <c r="M37" s="910"/>
      <c r="N37" s="909">
        <f>SUM(N32:N36)</f>
        <v>0</v>
      </c>
      <c r="O37" s="910"/>
      <c r="P37" s="909">
        <f>SUM(P32:P36)</f>
        <v>0</v>
      </c>
      <c r="Q37" s="910"/>
      <c r="R37" s="909">
        <f>SUM(R32:R36)</f>
        <v>0</v>
      </c>
      <c r="S37" s="910"/>
      <c r="T37" s="909">
        <f>SUM(T32:T36)</f>
        <v>0</v>
      </c>
      <c r="U37" s="194"/>
      <c r="V37" s="295"/>
      <c r="W37" s="295"/>
      <c r="X37" s="295"/>
      <c r="Y37" s="295"/>
      <c r="Z37" s="295"/>
      <c r="AA37" s="295"/>
      <c r="AB37" s="295"/>
      <c r="AC37" s="295"/>
      <c r="AD37" s="295"/>
      <c r="AE37" s="295"/>
      <c r="AF37" s="295"/>
      <c r="AG37" s="295"/>
      <c r="AH37" s="316"/>
      <c r="AI37" s="316"/>
      <c r="AJ37" s="57"/>
      <c r="AY37" s="1104"/>
    </row>
    <row r="38" spans="1:51" ht="15.95" customHeight="1" thickTop="1" thickBot="1">
      <c r="A38" s="1209"/>
      <c r="B38" s="1209"/>
      <c r="C38" s="1209"/>
      <c r="D38" s="1209"/>
      <c r="E38" s="1210"/>
      <c r="F38" s="1210"/>
      <c r="G38" s="1211"/>
      <c r="H38" s="1212"/>
      <c r="I38" s="1213"/>
      <c r="J38" s="1212"/>
      <c r="K38" s="1211"/>
      <c r="L38" s="1212"/>
      <c r="M38" s="1213"/>
      <c r="N38" s="1212"/>
      <c r="O38" s="1213"/>
      <c r="P38" s="1212"/>
      <c r="Q38" s="1213"/>
      <c r="R38" s="1212"/>
      <c r="S38" s="1213"/>
      <c r="T38" s="1212"/>
      <c r="U38" s="215"/>
      <c r="V38" s="286"/>
      <c r="W38" s="286"/>
      <c r="X38" s="286"/>
      <c r="Y38" s="286"/>
      <c r="Z38" s="286"/>
      <c r="AA38" s="286"/>
      <c r="AB38" s="286"/>
      <c r="AC38" s="286"/>
      <c r="AD38" s="286"/>
      <c r="AE38" s="286"/>
      <c r="AF38" s="286"/>
      <c r="AG38" s="286"/>
      <c r="AH38" s="316"/>
      <c r="AI38" s="316"/>
      <c r="AJ38" s="55"/>
      <c r="AY38" s="1104"/>
    </row>
    <row r="39" spans="1:51" ht="21" customHeight="1" thickTop="1">
      <c r="A39" s="1739" t="str">
        <f>A11</f>
        <v>PERSONNEL</v>
      </c>
      <c r="B39" s="1740"/>
      <c r="C39" s="1740"/>
      <c r="D39" s="1740"/>
      <c r="E39" s="1740"/>
      <c r="F39" s="1740"/>
      <c r="G39" s="1736" t="s">
        <v>84</v>
      </c>
      <c r="H39" s="1737"/>
      <c r="I39" s="1737"/>
      <c r="J39" s="1737"/>
      <c r="K39" s="1737"/>
      <c r="L39" s="1737"/>
      <c r="M39" s="1737"/>
      <c r="N39" s="1737"/>
      <c r="O39" s="1737"/>
      <c r="P39" s="1737"/>
      <c r="Q39" s="1737"/>
      <c r="R39" s="1737"/>
      <c r="S39" s="1737"/>
      <c r="T39" s="1737"/>
      <c r="U39" s="1237"/>
      <c r="V39" s="275"/>
      <c r="W39" s="275"/>
      <c r="X39" s="275"/>
      <c r="Y39" s="275"/>
      <c r="Z39" s="275"/>
      <c r="AA39" s="275"/>
      <c r="AB39" s="275"/>
      <c r="AC39" s="275"/>
      <c r="AD39" s="275"/>
      <c r="AE39" s="275"/>
      <c r="AF39" s="275"/>
      <c r="AG39" s="275"/>
      <c r="AH39" s="275"/>
      <c r="AI39" s="275"/>
      <c r="AK39" s="55"/>
      <c r="AL39" s="55"/>
      <c r="AM39" s="55"/>
      <c r="AN39" s="55"/>
      <c r="AO39" s="55"/>
      <c r="AP39" s="55"/>
      <c r="AQ39" s="55"/>
      <c r="AR39" s="55"/>
      <c r="AU39" s="55"/>
      <c r="AV39" s="55"/>
      <c r="AW39" s="55"/>
      <c r="AX39" s="55"/>
      <c r="AY39" s="1104"/>
    </row>
    <row r="40" spans="1:51" ht="15.75" thickBot="1">
      <c r="A40" s="1584"/>
      <c r="B40" s="1586"/>
      <c r="C40" s="1586"/>
      <c r="D40" s="1586"/>
      <c r="E40" s="1586"/>
      <c r="F40" s="1586"/>
      <c r="G40" s="1214" t="str">
        <f>'Fund Rec'!G48</f>
        <v/>
      </c>
      <c r="H40" s="1215">
        <f>'Fund Rec'!H48</f>
        <v>0</v>
      </c>
      <c r="I40" s="1216" t="str">
        <f>'Fund Rec'!I48</f>
        <v/>
      </c>
      <c r="J40" s="1217">
        <f>'Fund Rec'!J48</f>
        <v>0</v>
      </c>
      <c r="K40" s="1214" t="str">
        <f>'Fund Rec'!K48</f>
        <v/>
      </c>
      <c r="L40" s="1215">
        <f>'Fund Rec'!L48</f>
        <v>0</v>
      </c>
      <c r="M40" s="1216" t="str">
        <f>'Fund Rec'!M48</f>
        <v/>
      </c>
      <c r="N40" s="1218">
        <f>'Fund Rec'!N48</f>
        <v>0</v>
      </c>
      <c r="O40" s="1216" t="str">
        <f>'Fund Rec'!O48</f>
        <v/>
      </c>
      <c r="P40" s="1215">
        <f>'Fund Rec'!P48</f>
        <v>0</v>
      </c>
      <c r="Q40" s="1216" t="str">
        <f>'Fund Rec'!Q48</f>
        <v/>
      </c>
      <c r="R40" s="1215">
        <f>'Fund Rec'!R48</f>
        <v>0</v>
      </c>
      <c r="S40" s="1216" t="str">
        <f>'Fund Rec'!S48</f>
        <v/>
      </c>
      <c r="T40" s="1215">
        <f>'Fund Rec'!T48</f>
        <v>0</v>
      </c>
      <c r="U40" s="139"/>
      <c r="V40" s="319"/>
      <c r="W40" s="319"/>
      <c r="X40" s="319"/>
      <c r="Y40" s="319"/>
      <c r="Z40" s="319"/>
      <c r="AA40" s="319"/>
      <c r="AB40" s="320"/>
      <c r="AC40" s="320"/>
      <c r="AD40" s="320"/>
      <c r="AE40" s="320"/>
      <c r="AF40" s="320"/>
      <c r="AG40" s="320"/>
      <c r="AH40" s="321"/>
      <c r="AI40" s="292"/>
      <c r="AJ40" s="2"/>
      <c r="AY40" s="1104"/>
    </row>
    <row r="41" spans="1:51" ht="25.5" customHeight="1" thickTop="1" thickBot="1">
      <c r="A41" s="30"/>
      <c r="B41" s="24"/>
      <c r="C41" s="24"/>
      <c r="D41" s="150"/>
      <c r="E41" s="129" t="str">
        <f>'ORIGINAL BUDGET'!E41</f>
        <v>TOTAL PERSONNEL COSTS</v>
      </c>
      <c r="F41" s="445">
        <f>F43+F42</f>
        <v>0</v>
      </c>
      <c r="G41" s="601"/>
      <c r="H41" s="602">
        <f>H43+H42</f>
        <v>0</v>
      </c>
      <c r="I41" s="592"/>
      <c r="J41" s="445">
        <f>J43+J42</f>
        <v>0</v>
      </c>
      <c r="K41" s="601"/>
      <c r="L41" s="689">
        <f>L43+L42</f>
        <v>0</v>
      </c>
      <c r="M41" s="683"/>
      <c r="N41" s="689">
        <f>N43+N42</f>
        <v>0</v>
      </c>
      <c r="O41" s="683"/>
      <c r="P41" s="693">
        <f>P43+P42</f>
        <v>0</v>
      </c>
      <c r="Q41" s="686"/>
      <c r="R41" s="679">
        <f>R43+R42</f>
        <v>0</v>
      </c>
      <c r="S41" s="688"/>
      <c r="T41" s="679">
        <f>T43+T42</f>
        <v>0</v>
      </c>
      <c r="U41" s="405"/>
      <c r="V41" s="297"/>
      <c r="W41" s="297"/>
      <c r="X41" s="297"/>
      <c r="Y41" s="297"/>
      <c r="Z41" s="297"/>
      <c r="AA41" s="297"/>
      <c r="AB41" s="322"/>
      <c r="AC41" s="322"/>
      <c r="AD41" s="322"/>
      <c r="AE41" s="322"/>
      <c r="AF41" s="322"/>
      <c r="AG41" s="322"/>
      <c r="AH41" s="297"/>
      <c r="AI41" s="297"/>
      <c r="AJ41" s="191"/>
      <c r="AY41" s="1104"/>
    </row>
    <row r="42" spans="1:51" ht="24" customHeight="1" thickTop="1" thickBot="1">
      <c r="A42" s="31"/>
      <c r="B42" s="1776" t="s">
        <v>195</v>
      </c>
      <c r="C42" s="1777"/>
      <c r="D42" s="1777"/>
      <c r="E42" s="1778"/>
      <c r="F42" s="587">
        <f>H42+J42+L42+N42+P42+R42+T42</f>
        <v>0</v>
      </c>
      <c r="G42" s="597"/>
      <c r="H42" s="598">
        <f>AK95</f>
        <v>0</v>
      </c>
      <c r="I42" s="8"/>
      <c r="J42" s="677">
        <f>AL95</f>
        <v>0</v>
      </c>
      <c r="K42" s="680"/>
      <c r="L42" s="690">
        <f>AM95</f>
        <v>0</v>
      </c>
      <c r="M42" s="8"/>
      <c r="N42" s="690">
        <f>AN95</f>
        <v>0</v>
      </c>
      <c r="O42" s="8"/>
      <c r="P42" s="690">
        <f>AO95</f>
        <v>0</v>
      </c>
      <c r="Q42" s="8"/>
      <c r="R42" s="690">
        <f>AP95</f>
        <v>0</v>
      </c>
      <c r="S42" s="8"/>
      <c r="T42" s="681">
        <f>AQ95</f>
        <v>0</v>
      </c>
      <c r="U42" s="406"/>
      <c r="V42" s="298"/>
      <c r="W42" s="298"/>
      <c r="X42" s="298"/>
      <c r="Y42" s="298"/>
      <c r="Z42" s="298"/>
      <c r="AA42" s="298"/>
      <c r="AB42" s="323"/>
      <c r="AC42" s="323"/>
      <c r="AD42" s="323"/>
      <c r="AE42" s="323"/>
      <c r="AF42" s="323"/>
      <c r="AG42" s="323"/>
      <c r="AH42" s="298"/>
      <c r="AI42" s="324"/>
      <c r="AJ42" s="216"/>
      <c r="AL42" s="329"/>
      <c r="AM42" s="329"/>
      <c r="AN42" s="329"/>
      <c r="AO42" s="329"/>
      <c r="AP42" s="329"/>
      <c r="AQ42" s="329"/>
      <c r="AU42" s="200"/>
      <c r="AV42" s="200"/>
      <c r="AW42" s="200"/>
      <c r="AX42" s="200"/>
      <c r="AY42" s="1104"/>
    </row>
    <row r="43" spans="1:51" ht="24" customHeight="1" thickTop="1" thickBot="1">
      <c r="A43" s="32"/>
      <c r="B43" s="22"/>
      <c r="C43" s="23"/>
      <c r="D43" s="23"/>
      <c r="E43" s="473" t="s">
        <v>24</v>
      </c>
      <c r="F43" s="588">
        <f>SUM(F45:F94)</f>
        <v>0</v>
      </c>
      <c r="G43" s="599"/>
      <c r="H43" s="600">
        <f>SUM(H45:H94)</f>
        <v>0</v>
      </c>
      <c r="I43" s="593"/>
      <c r="J43" s="449">
        <f>SUM(J45:J94)</f>
        <v>0</v>
      </c>
      <c r="K43" s="682"/>
      <c r="L43" s="691">
        <f>SUM(L45:L94)</f>
        <v>0</v>
      </c>
      <c r="M43" s="684"/>
      <c r="N43" s="692">
        <f>SUM(N45:N94)</f>
        <v>0</v>
      </c>
      <c r="O43" s="685"/>
      <c r="P43" s="694">
        <f>SUM(P45:P94)</f>
        <v>0</v>
      </c>
      <c r="Q43" s="687"/>
      <c r="R43" s="692">
        <f>SUM(R45:R94)</f>
        <v>0</v>
      </c>
      <c r="S43" s="593"/>
      <c r="T43" s="670">
        <f>SUM(T45:T94)</f>
        <v>0</v>
      </c>
      <c r="U43" s="406"/>
      <c r="V43" s="1720" t="s">
        <v>153</v>
      </c>
      <c r="W43" s="1721"/>
      <c r="X43" s="1721"/>
      <c r="Y43" s="1721"/>
      <c r="Z43" s="1721"/>
      <c r="AA43" s="1721"/>
      <c r="AB43" s="1721"/>
      <c r="AC43" s="1721"/>
      <c r="AD43" s="1721"/>
      <c r="AE43" s="1721"/>
      <c r="AF43" s="1721"/>
      <c r="AG43" s="1721"/>
      <c r="AH43" s="1721"/>
      <c r="AI43" s="1722"/>
      <c r="AJ43" s="217"/>
      <c r="AK43" s="1819" t="s">
        <v>76</v>
      </c>
      <c r="AL43" s="1820"/>
      <c r="AM43" s="1820"/>
      <c r="AN43" s="1820"/>
      <c r="AO43" s="1820"/>
      <c r="AP43" s="1820"/>
      <c r="AQ43" s="1820"/>
      <c r="AU43" s="258"/>
      <c r="AV43" s="258"/>
      <c r="AW43" s="258"/>
      <c r="AX43" s="258"/>
      <c r="AY43" s="1104"/>
    </row>
    <row r="44" spans="1:51" ht="102" customHeight="1" thickTop="1">
      <c r="A44" s="9"/>
      <c r="B44" s="1063" t="s">
        <v>31</v>
      </c>
      <c r="C44" s="1064" t="s">
        <v>212</v>
      </c>
      <c r="D44" s="1065" t="s">
        <v>33</v>
      </c>
      <c r="E44" s="1066" t="s">
        <v>34</v>
      </c>
      <c r="F44" s="1067" t="s">
        <v>47</v>
      </c>
      <c r="G44" s="1076"/>
      <c r="H44" s="1069"/>
      <c r="I44" s="1077"/>
      <c r="J44" s="1071"/>
      <c r="K44" s="1078"/>
      <c r="L44" s="1073"/>
      <c r="M44" s="1079"/>
      <c r="N44" s="1073"/>
      <c r="O44" s="1079"/>
      <c r="P44" s="1080"/>
      <c r="Q44" s="1081"/>
      <c r="R44" s="1082"/>
      <c r="S44" s="1083"/>
      <c r="T44" s="1080"/>
      <c r="U44" s="407"/>
      <c r="V44" s="489" t="str">
        <f>G5</f>
        <v>RPPC, 53110</v>
      </c>
      <c r="W44" s="490" t="s">
        <v>154</v>
      </c>
      <c r="X44" s="490" t="str">
        <f>I5</f>
        <v>RPPC , 53129</v>
      </c>
      <c r="Y44" s="490" t="s">
        <v>154</v>
      </c>
      <c r="Z44" s="490" t="str">
        <f>K5</f>
        <v/>
      </c>
      <c r="AA44" s="490" t="s">
        <v>154</v>
      </c>
      <c r="AB44" s="490" t="str">
        <f>M5</f>
        <v/>
      </c>
      <c r="AC44" s="490" t="s">
        <v>154</v>
      </c>
      <c r="AD44" s="490" t="str">
        <f>O5</f>
        <v/>
      </c>
      <c r="AE44" s="490" t="s">
        <v>154</v>
      </c>
      <c r="AF44" s="490" t="str">
        <f>Q5</f>
        <v/>
      </c>
      <c r="AG44" s="490" t="s">
        <v>154</v>
      </c>
      <c r="AH44" s="490" t="str">
        <f>S5</f>
        <v/>
      </c>
      <c r="AI44" s="491" t="s">
        <v>154</v>
      </c>
      <c r="AJ44" s="218"/>
      <c r="AK44" s="447" t="str">
        <f>$G$5</f>
        <v>RPPC, 53110</v>
      </c>
      <c r="AL44" s="447" t="str">
        <f>$I$5</f>
        <v>RPPC , 53129</v>
      </c>
      <c r="AM44" s="447" t="str">
        <f>$K$5</f>
        <v/>
      </c>
      <c r="AN44" s="447" t="str">
        <f>$M$5</f>
        <v/>
      </c>
      <c r="AO44" s="447" t="str">
        <f>$O$5</f>
        <v/>
      </c>
      <c r="AP44" s="447" t="str">
        <f>$Q$5</f>
        <v/>
      </c>
      <c r="AQ44" s="447" t="str">
        <f>$S$5</f>
        <v/>
      </c>
      <c r="AU44" s="137"/>
      <c r="AV44" s="137"/>
      <c r="AW44" s="137"/>
      <c r="AX44" s="137"/>
      <c r="AY44" s="1104"/>
    </row>
    <row r="45" spans="1:51" ht="23.25" customHeight="1">
      <c r="A45" s="122">
        <v>1</v>
      </c>
      <c r="B45" s="1020">
        <f>IF($L$2="","",IF($L$2="ORIGINAL",'ORIGINAL BUDGET'!$B45,IF($L$2="BR1",'BR1'!$B45,IF($L$2="BR2",'BR2'!$B45,IF($L$2="BR3",'BR3'!$B45)))))</f>
        <v>0</v>
      </c>
      <c r="C45" s="1029">
        <f>IF($L$2="","",IF($L$2="ORIGINAL",'ORIGINAL BUDGET'!$C45,IF($L$2="BR1",'BR1'!$C45,IF($L$2="BR2",'BR2'!$C45,IF($L$2="BR3",'BR3'!$C45)))))</f>
        <v>0</v>
      </c>
      <c r="D45" s="1023" t="str">
        <f>IF(F45="","",E45/F45)</f>
        <v/>
      </c>
      <c r="E45" s="1024"/>
      <c r="F45" s="589"/>
      <c r="G45" s="1022" t="str">
        <f>IF(AND(F45&lt;&gt;0, 1-I45-K45-Q45-S45-M45-O45),1-I45-K45-Q45-S45-M45-O45,"")</f>
        <v/>
      </c>
      <c r="H45" s="811">
        <f t="shared" ref="H45:H94" si="10">IF(AND(G45*F45&lt;0.0001,G45*F45&gt;0),"",G45*F45)</f>
        <v>0</v>
      </c>
      <c r="I45" s="1025"/>
      <c r="J45" s="811">
        <f>F45*I45</f>
        <v>0</v>
      </c>
      <c r="K45" s="858"/>
      <c r="L45" s="811">
        <f>F45*K45</f>
        <v>0</v>
      </c>
      <c r="M45" s="858"/>
      <c r="N45" s="811">
        <f>F45*M45</f>
        <v>0</v>
      </c>
      <c r="O45" s="858"/>
      <c r="P45" s="811">
        <f>F45*O45</f>
        <v>0</v>
      </c>
      <c r="Q45" s="858"/>
      <c r="R45" s="811">
        <f>F45*Q45</f>
        <v>0</v>
      </c>
      <c r="S45" s="858"/>
      <c r="T45" s="811">
        <f>F45*S45</f>
        <v>0</v>
      </c>
      <c r="U45" s="149"/>
      <c r="V45" s="492" t="str">
        <f>IF(AND('BR3'!$K$2="ACTIVE",'BR3'!H45&gt;0),"Yes",IF(AND('BR2'!$K$2="ACTIVE",'BR2'!H45&gt;0),"Yes",IF(AND('BR1'!$K$2="ACTIVE",'BR1'!H45&gt;0),"Yes",IF(AND('ORIGINAL BUDGET'!$K$2="ACTIVE",'ORIGINAL BUDGET'!H45&gt;0),"Yes",""))))</f>
        <v/>
      </c>
      <c r="W45" s="493"/>
      <c r="X45" s="325" t="str">
        <f>IF(AND('BR3'!$K$2="ACTIVE",'BR3'!J45&gt;0),"Yes",IF(AND('BR2'!$K$2="ACTIVE",'BR2'!J45&gt;0),"Yes",IF(AND('BR1'!$K$2="ACTIVE",'BR1'!J45&gt;0),"Yes",IF(AND('ORIGINAL BUDGET'!$K$2="ACTIVE",'ORIGINAL BUDGET'!J45&gt;0),"Yes",""))))</f>
        <v/>
      </c>
      <c r="Y45" s="493"/>
      <c r="Z45" s="325" t="str">
        <f>IF(AND('BR3'!$K$2="ACTIVE",'BR3'!L45&gt;0),"Yes",IF(AND('BR2'!$K$2="ACTIVE",'BR2'!L45&gt;0),"Yes",IF(AND('BR1'!$K$2="ACTIVE",'BR1'!L45&gt;0),"Yes",IF(AND('ORIGINAL BUDGET'!$K$2="ACTIVE",'ORIGINAL BUDGET'!L45&gt;0),"Yes",""))))</f>
        <v/>
      </c>
      <c r="AA45" s="493"/>
      <c r="AB45" s="325" t="str">
        <f>IF(AND('BR3'!$K$2="ACTIVE",'BR3'!N45&gt;0),"Yes",IF(AND('BR2'!$K$2="ACTIVE",'BR2'!N45&gt;0),"Yes",IF(AND('BR1'!$K$2="ACTIVE",'BR1'!N45&gt;0),"Yes",IF(AND('ORIGINAL BUDGET'!$K$2="ACTIVE",'ORIGINAL BUDGET'!N45&gt;0),"Yes",""))))</f>
        <v/>
      </c>
      <c r="AC45" s="493"/>
      <c r="AD45" s="325" t="str">
        <f>IF(AND('BR3'!$K$2="ACTIVE",'BR3'!P45&gt;0),"Yes",IF(AND('BR2'!$K$2="ACTIVE",'BR2'!P45&gt;0),"Yes",IF(AND('BR1'!$K$2="ACTIVE",'BR1'!P45&gt;0),"Yes",IF(AND('ORIGINAL BUDGET'!$K$2="ACTIVE",'ORIGINAL BUDGET'!P45&gt;0),"Yes",""))))</f>
        <v/>
      </c>
      <c r="AE45" s="493"/>
      <c r="AF45" s="325" t="str">
        <f>IF(AND('BR3'!$K$2="ACTIVE",'BR3'!R45&gt;0),"Yes",IF(AND('BR2'!$K$2="ACTIVE",'BR2'!R45&gt;0),"Yes",IF(AND('BR1'!$K$2="ACTIVE",'BR1'!R45&gt;0),"Yes",IF(AND('ORIGINAL BUDGET'!$K$2="ACTIVE",'ORIGINAL BUDGET'!R45&gt;0),"Yes",""))))</f>
        <v/>
      </c>
      <c r="AG45" s="493"/>
      <c r="AH45" s="493" t="str">
        <f>IF(AND('BR3'!$K$2="ACTIVE",'BR3'!T45&gt;0),"Yes",IF(AND('BR2'!$K$2="ACTIVE",'BR2'!T45&gt;0),"Yes",IF(AND('BR1'!$K$2="ACTIVE",'BR1'!T45&gt;0),"Yes",IF(AND('ORIGINAL BUDGET'!$K$2="ACTIVE",'ORIGINAL BUDGET'!T45&gt;0),"Yes",""))))</f>
        <v/>
      </c>
      <c r="AI45" s="494"/>
      <c r="AJ45" s="218"/>
      <c r="AK45" s="448">
        <f t="shared" ref="AK45:AK76" si="11">$E45*$G45</f>
        <v>0</v>
      </c>
      <c r="AL45" s="448">
        <f t="shared" ref="AL45:AL76" si="12">$E45*$I45</f>
        <v>0</v>
      </c>
      <c r="AM45" s="448">
        <f t="shared" ref="AM45:AM76" si="13">$E45*$K45</f>
        <v>0</v>
      </c>
      <c r="AN45" s="448">
        <f t="shared" ref="AN45:AN76" si="14">$E45*$M45</f>
        <v>0</v>
      </c>
      <c r="AO45" s="448">
        <f t="shared" ref="AO45:AO76" si="15">$E45*$O45</f>
        <v>0</v>
      </c>
      <c r="AP45" s="448">
        <f t="shared" ref="AP45:AP76" si="16">$E45*$Q45</f>
        <v>0</v>
      </c>
      <c r="AQ45" s="448">
        <f t="shared" ref="AQ45:AQ76" si="17">$E45*$S45</f>
        <v>0</v>
      </c>
      <c r="AU45" s="220"/>
      <c r="AV45" s="220"/>
      <c r="AW45" s="220"/>
      <c r="AX45" s="220"/>
      <c r="AY45" s="1104"/>
    </row>
    <row r="46" spans="1:51" ht="23.25" customHeight="1">
      <c r="A46" s="122">
        <v>2</v>
      </c>
      <c r="B46" s="273">
        <f>IF($L$2="","",IF($L$2="ORIGINAL",'ORIGINAL BUDGET'!$B46,IF($L$2="BR1",'BR1'!$B46,IF($L$2="BR2",'BR2'!$B46,IF($L$2="BR3",'BR3'!$B46)))))</f>
        <v>0</v>
      </c>
      <c r="C46" s="1028">
        <f>IF($L$2="","",IF($L$2="ORIGINAL",'ORIGINAL BUDGET'!$C46,IF($L$2="BR1",'BR1'!$C46,IF($L$2="BR2",'BR2'!$C46,IF($L$2="BR3",'BR3'!$C46)))))</f>
        <v>0</v>
      </c>
      <c r="D46" s="860" t="str">
        <f t="shared" ref="D46:D94" si="18">IF(F46="","",E46/F46)</f>
        <v/>
      </c>
      <c r="E46" s="404"/>
      <c r="F46" s="589"/>
      <c r="G46" s="845" t="str">
        <f t="shared" ref="G46:G94" si="19">IF(AND(F46&lt;&gt;0, 1-I46-K46-Q46-S46-M46-O46),1-I46-K46-Q46-S46-M46-O46,"")</f>
        <v/>
      </c>
      <c r="H46" s="811">
        <f t="shared" si="10"/>
        <v>0</v>
      </c>
      <c r="I46" s="840"/>
      <c r="J46" s="811">
        <f t="shared" ref="J46:J94" si="20">F46*I46</f>
        <v>0</v>
      </c>
      <c r="K46" s="843"/>
      <c r="L46" s="811">
        <f t="shared" ref="L46:L94" si="21">F46*K46</f>
        <v>0</v>
      </c>
      <c r="M46" s="843"/>
      <c r="N46" s="811">
        <f t="shared" ref="N46:N94" si="22">F46*M46</f>
        <v>0</v>
      </c>
      <c r="O46" s="843"/>
      <c r="P46" s="811">
        <f t="shared" ref="P46:P94" si="23">F46*O46</f>
        <v>0</v>
      </c>
      <c r="Q46" s="843"/>
      <c r="R46" s="811">
        <f t="shared" ref="R46:R94" si="24">F46*Q46</f>
        <v>0</v>
      </c>
      <c r="S46" s="843"/>
      <c r="T46" s="811">
        <f t="shared" ref="T46:T94" si="25">F46*S46</f>
        <v>0</v>
      </c>
      <c r="U46" s="149"/>
      <c r="V46" s="492" t="str">
        <f>IF(AND('BR3'!$K$2="ACTIVE",'BR3'!H46&gt;0),"Yes",IF(AND('BR2'!$K$2="ACTIVE",'BR2'!H46&gt;0),"Yes",IF(AND('BR1'!$K$2="ACTIVE",'BR1'!H46&gt;0),"Yes",IF(AND('ORIGINAL BUDGET'!$K$2="ACTIVE",'ORIGINAL BUDGET'!H46&gt;0),"Yes",""))))</f>
        <v/>
      </c>
      <c r="W46" s="493"/>
      <c r="X46" s="325" t="str">
        <f>IF(AND('BR3'!$K$2="ACTIVE",'BR3'!J46&gt;0),"Yes",IF(AND('BR2'!$K$2="ACTIVE",'BR2'!J46&gt;0),"Yes",IF(AND('BR1'!$K$2="ACTIVE",'BR1'!J46&gt;0),"Yes",IF(AND('ORIGINAL BUDGET'!$K$2="ACTIVE",'ORIGINAL BUDGET'!J46&gt;0),"Yes",""))))</f>
        <v/>
      </c>
      <c r="Y46" s="493"/>
      <c r="Z46" s="325" t="str">
        <f>IF(AND('BR3'!$K$2="ACTIVE",'BR3'!L46&gt;0),"Yes",IF(AND('BR2'!$K$2="ACTIVE",'BR2'!L46&gt;0),"Yes",IF(AND('BR1'!$K$2="ACTIVE",'BR1'!L46&gt;0),"Yes",IF(AND('ORIGINAL BUDGET'!$K$2="ACTIVE",'ORIGINAL BUDGET'!L46&gt;0),"Yes",""))))</f>
        <v/>
      </c>
      <c r="AA46" s="493"/>
      <c r="AB46" s="325" t="str">
        <f>IF(AND('BR3'!$K$2="ACTIVE",'BR3'!N46&gt;0),"Yes",IF(AND('BR2'!$K$2="ACTIVE",'BR2'!N46&gt;0),"Yes",IF(AND('BR1'!$K$2="ACTIVE",'BR1'!N46&gt;0),"Yes",IF(AND('ORIGINAL BUDGET'!$K$2="ACTIVE",'ORIGINAL BUDGET'!N46&gt;0),"Yes",""))))</f>
        <v/>
      </c>
      <c r="AC46" s="493"/>
      <c r="AD46" s="325" t="str">
        <f>IF(AND('BR3'!$K$2="ACTIVE",'BR3'!P46&gt;0),"Yes",IF(AND('BR2'!$K$2="ACTIVE",'BR2'!P46&gt;0),"Yes",IF(AND('BR1'!$K$2="ACTIVE",'BR1'!P46&gt;0),"Yes",IF(AND('ORIGINAL BUDGET'!$K$2="ACTIVE",'ORIGINAL BUDGET'!P46&gt;0),"Yes",""))))</f>
        <v/>
      </c>
      <c r="AE46" s="493"/>
      <c r="AF46" s="325" t="str">
        <f>IF(AND('BR3'!$K$2="ACTIVE",'BR3'!R46&gt;0),"Yes",IF(AND('BR2'!$K$2="ACTIVE",'BR2'!R46&gt;0),"Yes",IF(AND('BR1'!$K$2="ACTIVE",'BR1'!R46&gt;0),"Yes",IF(AND('ORIGINAL BUDGET'!$K$2="ACTIVE",'ORIGINAL BUDGET'!R46&gt;0),"Yes",""))))</f>
        <v/>
      </c>
      <c r="AG46" s="493"/>
      <c r="AH46" s="493" t="str">
        <f>IF(AND('BR3'!$K$2="ACTIVE",'BR3'!T46&gt;0),"Yes",IF(AND('BR2'!$K$2="ACTIVE",'BR2'!T46&gt;0),"Yes",IF(AND('BR1'!$K$2="ACTIVE",'BR1'!T46&gt;0),"Yes",IF(AND('ORIGINAL BUDGET'!$K$2="ACTIVE",'ORIGINAL BUDGET'!T46&gt;0),"Yes",""))))</f>
        <v/>
      </c>
      <c r="AI46" s="494"/>
      <c r="AJ46" s="218"/>
      <c r="AK46" s="448">
        <f t="shared" si="11"/>
        <v>0</v>
      </c>
      <c r="AL46" s="448">
        <f t="shared" si="12"/>
        <v>0</v>
      </c>
      <c r="AM46" s="448">
        <f t="shared" si="13"/>
        <v>0</v>
      </c>
      <c r="AN46" s="448">
        <f t="shared" si="14"/>
        <v>0</v>
      </c>
      <c r="AO46" s="448">
        <f t="shared" si="15"/>
        <v>0</v>
      </c>
      <c r="AP46" s="448">
        <f t="shared" si="16"/>
        <v>0</v>
      </c>
      <c r="AQ46" s="448">
        <f t="shared" si="17"/>
        <v>0</v>
      </c>
      <c r="AU46" s="220"/>
      <c r="AV46" s="220"/>
      <c r="AW46" s="220"/>
      <c r="AX46" s="220"/>
      <c r="AY46" s="1104"/>
    </row>
    <row r="47" spans="1:51" ht="23.25" customHeight="1">
      <c r="A47" s="122">
        <v>3</v>
      </c>
      <c r="B47" s="273">
        <f>IF($L$2="","",IF($L$2="ORIGINAL",'ORIGINAL BUDGET'!$B47,IF($L$2="BR1",'BR1'!$B47,IF($L$2="BR2",'BR2'!$B47,IF($L$2="BR3",'BR3'!$B47)))))</f>
        <v>0</v>
      </c>
      <c r="C47" s="1028">
        <f>IF($L$2="","",IF($L$2="ORIGINAL",'ORIGINAL BUDGET'!$C47,IF($L$2="BR1",'BR1'!$C47,IF($L$2="BR2",'BR2'!$C47,IF($L$2="BR3",'BR3'!$C47)))))</f>
        <v>0</v>
      </c>
      <c r="D47" s="860" t="str">
        <f t="shared" si="18"/>
        <v/>
      </c>
      <c r="E47" s="404"/>
      <c r="F47" s="589"/>
      <c r="G47" s="845" t="str">
        <f t="shared" si="19"/>
        <v/>
      </c>
      <c r="H47" s="811">
        <f t="shared" si="10"/>
        <v>0</v>
      </c>
      <c r="I47" s="840"/>
      <c r="J47" s="811">
        <f t="shared" si="20"/>
        <v>0</v>
      </c>
      <c r="K47" s="843"/>
      <c r="L47" s="811">
        <f t="shared" si="21"/>
        <v>0</v>
      </c>
      <c r="M47" s="843"/>
      <c r="N47" s="811">
        <f t="shared" si="22"/>
        <v>0</v>
      </c>
      <c r="O47" s="843"/>
      <c r="P47" s="811">
        <f t="shared" si="23"/>
        <v>0</v>
      </c>
      <c r="Q47" s="843"/>
      <c r="R47" s="811">
        <f t="shared" si="24"/>
        <v>0</v>
      </c>
      <c r="S47" s="843"/>
      <c r="T47" s="811">
        <f t="shared" si="25"/>
        <v>0</v>
      </c>
      <c r="U47" s="149"/>
      <c r="V47" s="492" t="str">
        <f>IF(AND('BR3'!$K$2="ACTIVE",'BR3'!H47&gt;0),"Yes",IF(AND('BR2'!$K$2="ACTIVE",'BR2'!H47&gt;0),"Yes",IF(AND('BR1'!$K$2="ACTIVE",'BR1'!H47&gt;0),"Yes",IF(AND('ORIGINAL BUDGET'!$K$2="ACTIVE",'ORIGINAL BUDGET'!H47&gt;0),"Yes",""))))</f>
        <v/>
      </c>
      <c r="W47" s="493"/>
      <c r="X47" s="325" t="str">
        <f>IF(AND('BR3'!$K$2="ACTIVE",'BR3'!J47&gt;0),"Yes",IF(AND('BR2'!$K$2="ACTIVE",'BR2'!J47&gt;0),"Yes",IF(AND('BR1'!$K$2="ACTIVE",'BR1'!J47&gt;0),"Yes",IF(AND('ORIGINAL BUDGET'!$K$2="ACTIVE",'ORIGINAL BUDGET'!J47&gt;0),"Yes",""))))</f>
        <v/>
      </c>
      <c r="Y47" s="493"/>
      <c r="Z47" s="325" t="str">
        <f>IF(AND('BR3'!$K$2="ACTIVE",'BR3'!L47&gt;0),"Yes",IF(AND('BR2'!$K$2="ACTIVE",'BR2'!L47&gt;0),"Yes",IF(AND('BR1'!$K$2="ACTIVE",'BR1'!L47&gt;0),"Yes",IF(AND('ORIGINAL BUDGET'!$K$2="ACTIVE",'ORIGINAL BUDGET'!L47&gt;0),"Yes",""))))</f>
        <v/>
      </c>
      <c r="AA47" s="493"/>
      <c r="AB47" s="325" t="str">
        <f>IF(AND('BR3'!$K$2="ACTIVE",'BR3'!N47&gt;0),"Yes",IF(AND('BR2'!$K$2="ACTIVE",'BR2'!N47&gt;0),"Yes",IF(AND('BR1'!$K$2="ACTIVE",'BR1'!N47&gt;0),"Yes",IF(AND('ORIGINAL BUDGET'!$K$2="ACTIVE",'ORIGINAL BUDGET'!N47&gt;0),"Yes",""))))</f>
        <v/>
      </c>
      <c r="AC47" s="493"/>
      <c r="AD47" s="325" t="str">
        <f>IF(AND('BR3'!$K$2="ACTIVE",'BR3'!P47&gt;0),"Yes",IF(AND('BR2'!$K$2="ACTIVE",'BR2'!P47&gt;0),"Yes",IF(AND('BR1'!$K$2="ACTIVE",'BR1'!P47&gt;0),"Yes",IF(AND('ORIGINAL BUDGET'!$K$2="ACTIVE",'ORIGINAL BUDGET'!P47&gt;0),"Yes",""))))</f>
        <v/>
      </c>
      <c r="AE47" s="493"/>
      <c r="AF47" s="325" t="str">
        <f>IF(AND('BR3'!$K$2="ACTIVE",'BR3'!R47&gt;0),"Yes",IF(AND('BR2'!$K$2="ACTIVE",'BR2'!R47&gt;0),"Yes",IF(AND('BR1'!$K$2="ACTIVE",'BR1'!R47&gt;0),"Yes",IF(AND('ORIGINAL BUDGET'!$K$2="ACTIVE",'ORIGINAL BUDGET'!R47&gt;0),"Yes",""))))</f>
        <v/>
      </c>
      <c r="AG47" s="493"/>
      <c r="AH47" s="493" t="str">
        <f>IF(AND('BR3'!$K$2="ACTIVE",'BR3'!T47&gt;0),"Yes",IF(AND('BR2'!$K$2="ACTIVE",'BR2'!T47&gt;0),"Yes",IF(AND('BR1'!$K$2="ACTIVE",'BR1'!T47&gt;0),"Yes",IF(AND('ORIGINAL BUDGET'!$K$2="ACTIVE",'ORIGINAL BUDGET'!T47&gt;0),"Yes",""))))</f>
        <v/>
      </c>
      <c r="AI47" s="494"/>
      <c r="AJ47" s="218"/>
      <c r="AK47" s="448">
        <f t="shared" si="11"/>
        <v>0</v>
      </c>
      <c r="AL47" s="448">
        <f t="shared" si="12"/>
        <v>0</v>
      </c>
      <c r="AM47" s="448">
        <f t="shared" si="13"/>
        <v>0</v>
      </c>
      <c r="AN47" s="448">
        <f t="shared" si="14"/>
        <v>0</v>
      </c>
      <c r="AO47" s="448">
        <f t="shared" si="15"/>
        <v>0</v>
      </c>
      <c r="AP47" s="448">
        <f t="shared" si="16"/>
        <v>0</v>
      </c>
      <c r="AQ47" s="448">
        <f t="shared" si="17"/>
        <v>0</v>
      </c>
      <c r="AU47" s="220"/>
      <c r="AV47" s="220"/>
      <c r="AW47" s="220"/>
      <c r="AX47" s="220"/>
      <c r="AY47" s="1104"/>
    </row>
    <row r="48" spans="1:51" ht="23.25" customHeight="1">
      <c r="A48" s="122">
        <v>4</v>
      </c>
      <c r="B48" s="273">
        <f>IF($L$2="","",IF($L$2="ORIGINAL",'ORIGINAL BUDGET'!$B48,IF($L$2="BR1",'BR1'!$B48,IF($L$2="BR2",'BR2'!$B48,IF($L$2="BR3",'BR3'!$B48)))))</f>
        <v>0</v>
      </c>
      <c r="C48" s="1028">
        <f>IF($L$2="","",IF($L$2="ORIGINAL",'ORIGINAL BUDGET'!$C48,IF($L$2="BR1",'BR1'!$C48,IF($L$2="BR2",'BR2'!$C48,IF($L$2="BR3",'BR3'!$C48)))))</f>
        <v>0</v>
      </c>
      <c r="D48" s="860" t="str">
        <f t="shared" si="18"/>
        <v/>
      </c>
      <c r="E48" s="404"/>
      <c r="F48" s="589"/>
      <c r="G48" s="845" t="str">
        <f t="shared" si="19"/>
        <v/>
      </c>
      <c r="H48" s="811">
        <f t="shared" si="10"/>
        <v>0</v>
      </c>
      <c r="I48" s="840"/>
      <c r="J48" s="811">
        <f t="shared" si="20"/>
        <v>0</v>
      </c>
      <c r="K48" s="843"/>
      <c r="L48" s="811">
        <f t="shared" si="21"/>
        <v>0</v>
      </c>
      <c r="M48" s="843"/>
      <c r="N48" s="811">
        <f t="shared" si="22"/>
        <v>0</v>
      </c>
      <c r="O48" s="843"/>
      <c r="P48" s="811">
        <f t="shared" si="23"/>
        <v>0</v>
      </c>
      <c r="Q48" s="843"/>
      <c r="R48" s="811">
        <f t="shared" si="24"/>
        <v>0</v>
      </c>
      <c r="S48" s="843"/>
      <c r="T48" s="811">
        <f t="shared" si="25"/>
        <v>0</v>
      </c>
      <c r="U48" s="149"/>
      <c r="V48" s="492" t="str">
        <f>IF(AND('BR3'!$K$2="ACTIVE",'BR3'!H48&gt;0),"Yes",IF(AND('BR2'!$K$2="ACTIVE",'BR2'!H48&gt;0),"Yes",IF(AND('BR1'!$K$2="ACTIVE",'BR1'!H48&gt;0),"Yes",IF(AND('ORIGINAL BUDGET'!$K$2="ACTIVE",'ORIGINAL BUDGET'!H48&gt;0),"Yes",""))))</f>
        <v/>
      </c>
      <c r="W48" s="493"/>
      <c r="X48" s="325" t="str">
        <f>IF(AND('BR3'!$K$2="ACTIVE",'BR3'!J48&gt;0),"Yes",IF(AND('BR2'!$K$2="ACTIVE",'BR2'!J48&gt;0),"Yes",IF(AND('BR1'!$K$2="ACTIVE",'BR1'!J48&gt;0),"Yes",IF(AND('ORIGINAL BUDGET'!$K$2="ACTIVE",'ORIGINAL BUDGET'!J48&gt;0),"Yes",""))))</f>
        <v/>
      </c>
      <c r="Y48" s="493"/>
      <c r="Z48" s="325" t="str">
        <f>IF(AND('BR3'!$K$2="ACTIVE",'BR3'!L48&gt;0),"Yes",IF(AND('BR2'!$K$2="ACTIVE",'BR2'!L48&gt;0),"Yes",IF(AND('BR1'!$K$2="ACTIVE",'BR1'!L48&gt;0),"Yes",IF(AND('ORIGINAL BUDGET'!$K$2="ACTIVE",'ORIGINAL BUDGET'!L48&gt;0),"Yes",""))))</f>
        <v/>
      </c>
      <c r="AA48" s="493"/>
      <c r="AB48" s="325" t="str">
        <f>IF(AND('BR3'!$K$2="ACTIVE",'BR3'!N48&gt;0),"Yes",IF(AND('BR2'!$K$2="ACTIVE",'BR2'!N48&gt;0),"Yes",IF(AND('BR1'!$K$2="ACTIVE",'BR1'!N48&gt;0),"Yes",IF(AND('ORIGINAL BUDGET'!$K$2="ACTIVE",'ORIGINAL BUDGET'!N48&gt;0),"Yes",""))))</f>
        <v/>
      </c>
      <c r="AC48" s="493"/>
      <c r="AD48" s="325" t="str">
        <f>IF(AND('BR3'!$K$2="ACTIVE",'BR3'!P48&gt;0),"Yes",IF(AND('BR2'!$K$2="ACTIVE",'BR2'!P48&gt;0),"Yes",IF(AND('BR1'!$K$2="ACTIVE",'BR1'!P48&gt;0),"Yes",IF(AND('ORIGINAL BUDGET'!$K$2="ACTIVE",'ORIGINAL BUDGET'!P48&gt;0),"Yes",""))))</f>
        <v/>
      </c>
      <c r="AE48" s="493"/>
      <c r="AF48" s="325" t="str">
        <f>IF(AND('BR3'!$K$2="ACTIVE",'BR3'!R48&gt;0),"Yes",IF(AND('BR2'!$K$2="ACTIVE",'BR2'!R48&gt;0),"Yes",IF(AND('BR1'!$K$2="ACTIVE",'BR1'!R48&gt;0),"Yes",IF(AND('ORIGINAL BUDGET'!$K$2="ACTIVE",'ORIGINAL BUDGET'!R48&gt;0),"Yes",""))))</f>
        <v/>
      </c>
      <c r="AG48" s="493"/>
      <c r="AH48" s="493" t="str">
        <f>IF(AND('BR3'!$K$2="ACTIVE",'BR3'!T48&gt;0),"Yes",IF(AND('BR2'!$K$2="ACTIVE",'BR2'!T48&gt;0),"Yes",IF(AND('BR1'!$K$2="ACTIVE",'BR1'!T48&gt;0),"Yes",IF(AND('ORIGINAL BUDGET'!$K$2="ACTIVE",'ORIGINAL BUDGET'!T48&gt;0),"Yes",""))))</f>
        <v/>
      </c>
      <c r="AI48" s="494"/>
      <c r="AJ48" s="218"/>
      <c r="AK48" s="448">
        <f t="shared" si="11"/>
        <v>0</v>
      </c>
      <c r="AL48" s="448">
        <f t="shared" si="12"/>
        <v>0</v>
      </c>
      <c r="AM48" s="448">
        <f t="shared" si="13"/>
        <v>0</v>
      </c>
      <c r="AN48" s="448">
        <f t="shared" si="14"/>
        <v>0</v>
      </c>
      <c r="AO48" s="448">
        <f t="shared" si="15"/>
        <v>0</v>
      </c>
      <c r="AP48" s="448">
        <f t="shared" si="16"/>
        <v>0</v>
      </c>
      <c r="AQ48" s="448">
        <f t="shared" si="17"/>
        <v>0</v>
      </c>
      <c r="AU48" s="220"/>
      <c r="AV48" s="220"/>
      <c r="AW48" s="220"/>
      <c r="AX48" s="220"/>
      <c r="AY48" s="1104"/>
    </row>
    <row r="49" spans="1:51" ht="23.25" customHeight="1">
      <c r="A49" s="122">
        <v>5</v>
      </c>
      <c r="B49" s="273">
        <f>IF($L$2="","",IF($L$2="ORIGINAL",'ORIGINAL BUDGET'!$B49,IF($L$2="BR1",'BR1'!$B49,IF($L$2="BR2",'BR2'!$B49,IF($L$2="BR3",'BR3'!$B49)))))</f>
        <v>0</v>
      </c>
      <c r="C49" s="1028">
        <f>IF($L$2="","",IF($L$2="ORIGINAL",'ORIGINAL BUDGET'!$C49,IF($L$2="BR1",'BR1'!$C49,IF($L$2="BR2",'BR2'!$C49,IF($L$2="BR3",'BR3'!$C49)))))</f>
        <v>0</v>
      </c>
      <c r="D49" s="860" t="str">
        <f t="shared" si="18"/>
        <v/>
      </c>
      <c r="E49" s="404"/>
      <c r="F49" s="589"/>
      <c r="G49" s="845" t="str">
        <f t="shared" si="19"/>
        <v/>
      </c>
      <c r="H49" s="811">
        <f t="shared" si="10"/>
        <v>0</v>
      </c>
      <c r="I49" s="840"/>
      <c r="J49" s="811">
        <f t="shared" si="20"/>
        <v>0</v>
      </c>
      <c r="K49" s="843"/>
      <c r="L49" s="811">
        <f t="shared" si="21"/>
        <v>0</v>
      </c>
      <c r="M49" s="843"/>
      <c r="N49" s="811">
        <f t="shared" si="22"/>
        <v>0</v>
      </c>
      <c r="O49" s="843"/>
      <c r="P49" s="811">
        <f t="shared" si="23"/>
        <v>0</v>
      </c>
      <c r="Q49" s="843"/>
      <c r="R49" s="811">
        <f t="shared" si="24"/>
        <v>0</v>
      </c>
      <c r="S49" s="843"/>
      <c r="T49" s="811">
        <f t="shared" si="25"/>
        <v>0</v>
      </c>
      <c r="U49" s="149"/>
      <c r="V49" s="492" t="str">
        <f>IF(AND('BR3'!$K$2="ACTIVE",'BR3'!H49&gt;0),"Yes",IF(AND('BR2'!$K$2="ACTIVE",'BR2'!H49&gt;0),"Yes",IF(AND('BR1'!$K$2="ACTIVE",'BR1'!H49&gt;0),"Yes",IF(AND('ORIGINAL BUDGET'!$K$2="ACTIVE",'ORIGINAL BUDGET'!H49&gt;0),"Yes",""))))</f>
        <v/>
      </c>
      <c r="W49" s="493"/>
      <c r="X49" s="325" t="str">
        <f>IF(AND('BR3'!$K$2="ACTIVE",'BR3'!J49&gt;0),"Yes",IF(AND('BR2'!$K$2="ACTIVE",'BR2'!J49&gt;0),"Yes",IF(AND('BR1'!$K$2="ACTIVE",'BR1'!J49&gt;0),"Yes",IF(AND('ORIGINAL BUDGET'!$K$2="ACTIVE",'ORIGINAL BUDGET'!J49&gt;0),"Yes",""))))</f>
        <v/>
      </c>
      <c r="Y49" s="493"/>
      <c r="Z49" s="325" t="str">
        <f>IF(AND('BR3'!$K$2="ACTIVE",'BR3'!L49&gt;0),"Yes",IF(AND('BR2'!$K$2="ACTIVE",'BR2'!L49&gt;0),"Yes",IF(AND('BR1'!$K$2="ACTIVE",'BR1'!L49&gt;0),"Yes",IF(AND('ORIGINAL BUDGET'!$K$2="ACTIVE",'ORIGINAL BUDGET'!L49&gt;0),"Yes",""))))</f>
        <v/>
      </c>
      <c r="AA49" s="493"/>
      <c r="AB49" s="325" t="str">
        <f>IF(AND('BR3'!$K$2="ACTIVE",'BR3'!N49&gt;0),"Yes",IF(AND('BR2'!$K$2="ACTIVE",'BR2'!N49&gt;0),"Yes",IF(AND('BR1'!$K$2="ACTIVE",'BR1'!N49&gt;0),"Yes",IF(AND('ORIGINAL BUDGET'!$K$2="ACTIVE",'ORIGINAL BUDGET'!N49&gt;0),"Yes",""))))</f>
        <v/>
      </c>
      <c r="AC49" s="493"/>
      <c r="AD49" s="325" t="str">
        <f>IF(AND('BR3'!$K$2="ACTIVE",'BR3'!P49&gt;0),"Yes",IF(AND('BR2'!$K$2="ACTIVE",'BR2'!P49&gt;0),"Yes",IF(AND('BR1'!$K$2="ACTIVE",'BR1'!P49&gt;0),"Yes",IF(AND('ORIGINAL BUDGET'!$K$2="ACTIVE",'ORIGINAL BUDGET'!P49&gt;0),"Yes",""))))</f>
        <v/>
      </c>
      <c r="AE49" s="493"/>
      <c r="AF49" s="325" t="str">
        <f>IF(AND('BR3'!$K$2="ACTIVE",'BR3'!R49&gt;0),"Yes",IF(AND('BR2'!$K$2="ACTIVE",'BR2'!R49&gt;0),"Yes",IF(AND('BR1'!$K$2="ACTIVE",'BR1'!R49&gt;0),"Yes",IF(AND('ORIGINAL BUDGET'!$K$2="ACTIVE",'ORIGINAL BUDGET'!R49&gt;0),"Yes",""))))</f>
        <v/>
      </c>
      <c r="AG49" s="493"/>
      <c r="AH49" s="493" t="str">
        <f>IF(AND('BR3'!$K$2="ACTIVE",'BR3'!T49&gt;0),"Yes",IF(AND('BR2'!$K$2="ACTIVE",'BR2'!T49&gt;0),"Yes",IF(AND('BR1'!$K$2="ACTIVE",'BR1'!T49&gt;0),"Yes",IF(AND('ORIGINAL BUDGET'!$K$2="ACTIVE",'ORIGINAL BUDGET'!T49&gt;0),"Yes",""))))</f>
        <v/>
      </c>
      <c r="AI49" s="494"/>
      <c r="AJ49" s="218"/>
      <c r="AK49" s="448">
        <f t="shared" si="11"/>
        <v>0</v>
      </c>
      <c r="AL49" s="448">
        <f t="shared" si="12"/>
        <v>0</v>
      </c>
      <c r="AM49" s="448">
        <f t="shared" si="13"/>
        <v>0</v>
      </c>
      <c r="AN49" s="448">
        <f t="shared" si="14"/>
        <v>0</v>
      </c>
      <c r="AO49" s="448">
        <f t="shared" si="15"/>
        <v>0</v>
      </c>
      <c r="AP49" s="448">
        <f t="shared" si="16"/>
        <v>0</v>
      </c>
      <c r="AQ49" s="448">
        <f t="shared" si="17"/>
        <v>0</v>
      </c>
      <c r="AU49" s="220"/>
      <c r="AV49" s="220"/>
      <c r="AW49" s="220"/>
      <c r="AX49" s="220"/>
      <c r="AY49" s="1104"/>
    </row>
    <row r="50" spans="1:51" ht="23.25" hidden="1" customHeight="1">
      <c r="A50" s="122">
        <v>6</v>
      </c>
      <c r="B50" s="273">
        <f>IF($L$2="","",IF($L$2="ORIGINAL",'ORIGINAL BUDGET'!$B50,IF($L$2="BR1",'BR1'!$B50,IF($L$2="BR2",'BR2'!$B50,IF($L$2="BR3",'BR3'!$B50)))))</f>
        <v>0</v>
      </c>
      <c r="C50" s="1028">
        <f>IF($L$2="","",IF($L$2="ORIGINAL",'ORIGINAL BUDGET'!$C50,IF($L$2="BR1",'BR1'!$C50,IF($L$2="BR2",'BR2'!$C50,IF($L$2="BR3",'BR3'!$C50)))))</f>
        <v>0</v>
      </c>
      <c r="D50" s="860" t="str">
        <f t="shared" si="18"/>
        <v/>
      </c>
      <c r="E50" s="404"/>
      <c r="F50" s="589"/>
      <c r="G50" s="845" t="str">
        <f t="shared" si="19"/>
        <v/>
      </c>
      <c r="H50" s="811">
        <f t="shared" si="10"/>
        <v>0</v>
      </c>
      <c r="I50" s="840"/>
      <c r="J50" s="811">
        <f t="shared" si="20"/>
        <v>0</v>
      </c>
      <c r="K50" s="843"/>
      <c r="L50" s="811">
        <f t="shared" si="21"/>
        <v>0</v>
      </c>
      <c r="M50" s="843"/>
      <c r="N50" s="811">
        <f t="shared" si="22"/>
        <v>0</v>
      </c>
      <c r="O50" s="843"/>
      <c r="P50" s="811">
        <f t="shared" si="23"/>
        <v>0</v>
      </c>
      <c r="Q50" s="843"/>
      <c r="R50" s="811">
        <f t="shared" si="24"/>
        <v>0</v>
      </c>
      <c r="S50" s="843"/>
      <c r="T50" s="811">
        <f t="shared" si="25"/>
        <v>0</v>
      </c>
      <c r="U50" s="149"/>
      <c r="V50" s="492" t="str">
        <f>IF(AND('BR3'!$K$2="ACTIVE",'BR3'!H50&gt;0),"Yes",IF(AND('BR2'!$K$2="ACTIVE",'BR2'!H50&gt;0),"Yes",IF(AND('BR1'!$K$2="ACTIVE",'BR1'!H50&gt;0),"Yes",IF(AND('ORIGINAL BUDGET'!$K$2="ACTIVE",'ORIGINAL BUDGET'!H50&gt;0),"Yes",""))))</f>
        <v/>
      </c>
      <c r="W50" s="493"/>
      <c r="X50" s="325" t="str">
        <f>IF(AND('BR3'!$K$2="ACTIVE",'BR3'!J50&gt;0),"Yes",IF(AND('BR2'!$K$2="ACTIVE",'BR2'!J50&gt;0),"Yes",IF(AND('BR1'!$K$2="ACTIVE",'BR1'!J50&gt;0),"Yes",IF(AND('ORIGINAL BUDGET'!$K$2="ACTIVE",'ORIGINAL BUDGET'!J50&gt;0),"Yes",""))))</f>
        <v/>
      </c>
      <c r="Y50" s="493"/>
      <c r="Z50" s="325" t="str">
        <f>IF(AND('BR3'!$K$2="ACTIVE",'BR3'!L50&gt;0),"Yes",IF(AND('BR2'!$K$2="ACTIVE",'BR2'!L50&gt;0),"Yes",IF(AND('BR1'!$K$2="ACTIVE",'BR1'!L50&gt;0),"Yes",IF(AND('ORIGINAL BUDGET'!$K$2="ACTIVE",'ORIGINAL BUDGET'!L50&gt;0),"Yes",""))))</f>
        <v/>
      </c>
      <c r="AA50" s="493"/>
      <c r="AB50" s="325" t="str">
        <f>IF(AND('BR3'!$K$2="ACTIVE",'BR3'!N50&gt;0),"Yes",IF(AND('BR2'!$K$2="ACTIVE",'BR2'!N50&gt;0),"Yes",IF(AND('BR1'!$K$2="ACTIVE",'BR1'!N50&gt;0),"Yes",IF(AND('ORIGINAL BUDGET'!$K$2="ACTIVE",'ORIGINAL BUDGET'!N50&gt;0),"Yes",""))))</f>
        <v/>
      </c>
      <c r="AC50" s="493"/>
      <c r="AD50" s="325" t="str">
        <f>IF(AND('BR3'!$K$2="ACTIVE",'BR3'!P50&gt;0),"Yes",IF(AND('BR2'!$K$2="ACTIVE",'BR2'!P50&gt;0),"Yes",IF(AND('BR1'!$K$2="ACTIVE",'BR1'!P50&gt;0),"Yes",IF(AND('ORIGINAL BUDGET'!$K$2="ACTIVE",'ORIGINAL BUDGET'!P50&gt;0),"Yes",""))))</f>
        <v/>
      </c>
      <c r="AE50" s="493"/>
      <c r="AF50" s="325" t="str">
        <f>IF(AND('BR3'!$K$2="ACTIVE",'BR3'!R50&gt;0),"Yes",IF(AND('BR2'!$K$2="ACTIVE",'BR2'!R50&gt;0),"Yes",IF(AND('BR1'!$K$2="ACTIVE",'BR1'!R50&gt;0),"Yes",IF(AND('ORIGINAL BUDGET'!$K$2="ACTIVE",'ORIGINAL BUDGET'!R50&gt;0),"Yes",""))))</f>
        <v/>
      </c>
      <c r="AG50" s="493"/>
      <c r="AH50" s="493" t="str">
        <f>IF(AND('BR3'!$K$2="ACTIVE",'BR3'!T50&gt;0),"Yes",IF(AND('BR2'!$K$2="ACTIVE",'BR2'!T50&gt;0),"Yes",IF(AND('BR1'!$K$2="ACTIVE",'BR1'!T50&gt;0),"Yes",IF(AND('ORIGINAL BUDGET'!$K$2="ACTIVE",'ORIGINAL BUDGET'!T50&gt;0),"Yes",""))))</f>
        <v/>
      </c>
      <c r="AI50" s="494"/>
      <c r="AJ50" s="218"/>
      <c r="AK50" s="448">
        <f t="shared" si="11"/>
        <v>0</v>
      </c>
      <c r="AL50" s="448">
        <f t="shared" si="12"/>
        <v>0</v>
      </c>
      <c r="AM50" s="448">
        <f t="shared" si="13"/>
        <v>0</v>
      </c>
      <c r="AN50" s="448">
        <f t="shared" si="14"/>
        <v>0</v>
      </c>
      <c r="AO50" s="448">
        <f t="shared" si="15"/>
        <v>0</v>
      </c>
      <c r="AP50" s="448">
        <f t="shared" si="16"/>
        <v>0</v>
      </c>
      <c r="AQ50" s="448">
        <f t="shared" si="17"/>
        <v>0</v>
      </c>
      <c r="AU50" s="220"/>
      <c r="AV50" s="220"/>
      <c r="AW50" s="220"/>
      <c r="AX50" s="220"/>
      <c r="AY50" s="1104"/>
    </row>
    <row r="51" spans="1:51" ht="23.25" hidden="1" customHeight="1">
      <c r="A51" s="122">
        <v>7</v>
      </c>
      <c r="B51" s="273">
        <f>IF($L$2="","",IF($L$2="ORIGINAL",'ORIGINAL BUDGET'!$B51,IF($L$2="BR1",'BR1'!$B51,IF($L$2="BR2",'BR2'!$B51,IF($L$2="BR3",'BR3'!$B51)))))</f>
        <v>0</v>
      </c>
      <c r="C51" s="1028">
        <f>IF($L$2="","",IF($L$2="ORIGINAL",'ORIGINAL BUDGET'!$C51,IF($L$2="BR1",'BR1'!$C51,IF($L$2="BR2",'BR2'!$C51,IF($L$2="BR3",'BR3'!$C51)))))</f>
        <v>0</v>
      </c>
      <c r="D51" s="860" t="str">
        <f t="shared" si="18"/>
        <v/>
      </c>
      <c r="E51" s="404"/>
      <c r="F51" s="589"/>
      <c r="G51" s="845" t="str">
        <f t="shared" si="19"/>
        <v/>
      </c>
      <c r="H51" s="811">
        <f t="shared" si="10"/>
        <v>0</v>
      </c>
      <c r="I51" s="840"/>
      <c r="J51" s="811">
        <f t="shared" si="20"/>
        <v>0</v>
      </c>
      <c r="K51" s="843"/>
      <c r="L51" s="811">
        <f t="shared" si="21"/>
        <v>0</v>
      </c>
      <c r="M51" s="843"/>
      <c r="N51" s="811">
        <f t="shared" si="22"/>
        <v>0</v>
      </c>
      <c r="O51" s="843"/>
      <c r="P51" s="811">
        <f t="shared" si="23"/>
        <v>0</v>
      </c>
      <c r="Q51" s="843"/>
      <c r="R51" s="811">
        <f t="shared" si="24"/>
        <v>0</v>
      </c>
      <c r="S51" s="843"/>
      <c r="T51" s="811">
        <f t="shared" si="25"/>
        <v>0</v>
      </c>
      <c r="U51" s="149"/>
      <c r="V51" s="492" t="str">
        <f>IF(AND('BR3'!$K$2="ACTIVE",'BR3'!H51&gt;0),"Yes",IF(AND('BR2'!$K$2="ACTIVE",'BR2'!H51&gt;0),"Yes",IF(AND('BR1'!$K$2="ACTIVE",'BR1'!H51&gt;0),"Yes",IF(AND('ORIGINAL BUDGET'!$K$2="ACTIVE",'ORIGINAL BUDGET'!H51&gt;0),"Yes",""))))</f>
        <v/>
      </c>
      <c r="W51" s="493"/>
      <c r="X51" s="325" t="str">
        <f>IF(AND('BR3'!$K$2="ACTIVE",'BR3'!J51&gt;0),"Yes",IF(AND('BR2'!$K$2="ACTIVE",'BR2'!J51&gt;0),"Yes",IF(AND('BR1'!$K$2="ACTIVE",'BR1'!J51&gt;0),"Yes",IF(AND('ORIGINAL BUDGET'!$K$2="ACTIVE",'ORIGINAL BUDGET'!J51&gt;0),"Yes",""))))</f>
        <v/>
      </c>
      <c r="Y51" s="493"/>
      <c r="Z51" s="325" t="str">
        <f>IF(AND('BR3'!$K$2="ACTIVE",'BR3'!L51&gt;0),"Yes",IF(AND('BR2'!$K$2="ACTIVE",'BR2'!L51&gt;0),"Yes",IF(AND('BR1'!$K$2="ACTIVE",'BR1'!L51&gt;0),"Yes",IF(AND('ORIGINAL BUDGET'!$K$2="ACTIVE",'ORIGINAL BUDGET'!L51&gt;0),"Yes",""))))</f>
        <v/>
      </c>
      <c r="AA51" s="493"/>
      <c r="AB51" s="325" t="str">
        <f>IF(AND('BR3'!$K$2="ACTIVE",'BR3'!N51&gt;0),"Yes",IF(AND('BR2'!$K$2="ACTIVE",'BR2'!N51&gt;0),"Yes",IF(AND('BR1'!$K$2="ACTIVE",'BR1'!N51&gt;0),"Yes",IF(AND('ORIGINAL BUDGET'!$K$2="ACTIVE",'ORIGINAL BUDGET'!N51&gt;0),"Yes",""))))</f>
        <v/>
      </c>
      <c r="AC51" s="493"/>
      <c r="AD51" s="325" t="str">
        <f>IF(AND('BR3'!$K$2="ACTIVE",'BR3'!P51&gt;0),"Yes",IF(AND('BR2'!$K$2="ACTIVE",'BR2'!P51&gt;0),"Yes",IF(AND('BR1'!$K$2="ACTIVE",'BR1'!P51&gt;0),"Yes",IF(AND('ORIGINAL BUDGET'!$K$2="ACTIVE",'ORIGINAL BUDGET'!P51&gt;0),"Yes",""))))</f>
        <v/>
      </c>
      <c r="AE51" s="493"/>
      <c r="AF51" s="325" t="str">
        <f>IF(AND('BR3'!$K$2="ACTIVE",'BR3'!R51&gt;0),"Yes",IF(AND('BR2'!$K$2="ACTIVE",'BR2'!R51&gt;0),"Yes",IF(AND('BR1'!$K$2="ACTIVE",'BR1'!R51&gt;0),"Yes",IF(AND('ORIGINAL BUDGET'!$K$2="ACTIVE",'ORIGINAL BUDGET'!R51&gt;0),"Yes",""))))</f>
        <v/>
      </c>
      <c r="AG51" s="493"/>
      <c r="AH51" s="493" t="str">
        <f>IF(AND('BR3'!$K$2="ACTIVE",'BR3'!T51&gt;0),"Yes",IF(AND('BR2'!$K$2="ACTIVE",'BR2'!T51&gt;0),"Yes",IF(AND('BR1'!$K$2="ACTIVE",'BR1'!T51&gt;0),"Yes",IF(AND('ORIGINAL BUDGET'!$K$2="ACTIVE",'ORIGINAL BUDGET'!T51&gt;0),"Yes",""))))</f>
        <v/>
      </c>
      <c r="AI51" s="494"/>
      <c r="AJ51" s="218"/>
      <c r="AK51" s="448">
        <f t="shared" si="11"/>
        <v>0</v>
      </c>
      <c r="AL51" s="448">
        <f t="shared" si="12"/>
        <v>0</v>
      </c>
      <c r="AM51" s="448">
        <f t="shared" si="13"/>
        <v>0</v>
      </c>
      <c r="AN51" s="448">
        <f t="shared" si="14"/>
        <v>0</v>
      </c>
      <c r="AO51" s="448">
        <f t="shared" si="15"/>
        <v>0</v>
      </c>
      <c r="AP51" s="448">
        <f t="shared" si="16"/>
        <v>0</v>
      </c>
      <c r="AQ51" s="448">
        <f t="shared" si="17"/>
        <v>0</v>
      </c>
      <c r="AU51" s="220"/>
      <c r="AV51" s="220"/>
      <c r="AW51" s="220"/>
      <c r="AX51" s="220"/>
      <c r="AY51" s="1104"/>
    </row>
    <row r="52" spans="1:51" ht="23.25" hidden="1" customHeight="1">
      <c r="A52" s="122">
        <v>8</v>
      </c>
      <c r="B52" s="273">
        <f>IF($L$2="","",IF($L$2="ORIGINAL",'ORIGINAL BUDGET'!$B52,IF($L$2="BR1",'BR1'!$B52,IF($L$2="BR2",'BR2'!$B52,IF($L$2="BR3",'BR3'!$B52)))))</f>
        <v>0</v>
      </c>
      <c r="C52" s="1028">
        <f>IF($L$2="","",IF($L$2="ORIGINAL",'ORIGINAL BUDGET'!$C52,IF($L$2="BR1",'BR1'!$C52,IF($L$2="BR2",'BR2'!$C52,IF($L$2="BR3",'BR3'!$C52)))))</f>
        <v>0</v>
      </c>
      <c r="D52" s="860" t="str">
        <f t="shared" si="18"/>
        <v/>
      </c>
      <c r="E52" s="404"/>
      <c r="F52" s="589"/>
      <c r="G52" s="845" t="str">
        <f t="shared" si="19"/>
        <v/>
      </c>
      <c r="H52" s="811">
        <f t="shared" si="10"/>
        <v>0</v>
      </c>
      <c r="I52" s="840"/>
      <c r="J52" s="811">
        <f t="shared" si="20"/>
        <v>0</v>
      </c>
      <c r="K52" s="843"/>
      <c r="L52" s="811">
        <f t="shared" si="21"/>
        <v>0</v>
      </c>
      <c r="M52" s="843"/>
      <c r="N52" s="811">
        <f t="shared" si="22"/>
        <v>0</v>
      </c>
      <c r="O52" s="843"/>
      <c r="P52" s="811">
        <f t="shared" si="23"/>
        <v>0</v>
      </c>
      <c r="Q52" s="843"/>
      <c r="R52" s="811">
        <f t="shared" si="24"/>
        <v>0</v>
      </c>
      <c r="S52" s="843"/>
      <c r="T52" s="811">
        <f t="shared" si="25"/>
        <v>0</v>
      </c>
      <c r="U52" s="149"/>
      <c r="V52" s="492" t="str">
        <f>IF(AND('BR3'!$K$2="ACTIVE",'BR3'!H52&gt;0),"Yes",IF(AND('BR2'!$K$2="ACTIVE",'BR2'!H52&gt;0),"Yes",IF(AND('BR1'!$K$2="ACTIVE",'BR1'!H52&gt;0),"Yes",IF(AND('ORIGINAL BUDGET'!$K$2="ACTIVE",'ORIGINAL BUDGET'!H52&gt;0),"Yes",""))))</f>
        <v/>
      </c>
      <c r="W52" s="493"/>
      <c r="X52" s="325" t="str">
        <f>IF(AND('BR3'!$K$2="ACTIVE",'BR3'!J52&gt;0),"Yes",IF(AND('BR2'!$K$2="ACTIVE",'BR2'!J52&gt;0),"Yes",IF(AND('BR1'!$K$2="ACTIVE",'BR1'!J52&gt;0),"Yes",IF(AND('ORIGINAL BUDGET'!$K$2="ACTIVE",'ORIGINAL BUDGET'!J52&gt;0),"Yes",""))))</f>
        <v/>
      </c>
      <c r="Y52" s="493"/>
      <c r="Z52" s="325" t="str">
        <f>IF(AND('BR3'!$K$2="ACTIVE",'BR3'!L52&gt;0),"Yes",IF(AND('BR2'!$K$2="ACTIVE",'BR2'!L52&gt;0),"Yes",IF(AND('BR1'!$K$2="ACTIVE",'BR1'!L52&gt;0),"Yes",IF(AND('ORIGINAL BUDGET'!$K$2="ACTIVE",'ORIGINAL BUDGET'!L52&gt;0),"Yes",""))))</f>
        <v/>
      </c>
      <c r="AA52" s="493"/>
      <c r="AB52" s="325" t="str">
        <f>IF(AND('BR3'!$K$2="ACTIVE",'BR3'!N52&gt;0),"Yes",IF(AND('BR2'!$K$2="ACTIVE",'BR2'!N52&gt;0),"Yes",IF(AND('BR1'!$K$2="ACTIVE",'BR1'!N52&gt;0),"Yes",IF(AND('ORIGINAL BUDGET'!$K$2="ACTIVE",'ORIGINAL BUDGET'!N52&gt;0),"Yes",""))))</f>
        <v/>
      </c>
      <c r="AC52" s="493"/>
      <c r="AD52" s="325" t="str">
        <f>IF(AND('BR3'!$K$2="ACTIVE",'BR3'!P52&gt;0),"Yes",IF(AND('BR2'!$K$2="ACTIVE",'BR2'!P52&gt;0),"Yes",IF(AND('BR1'!$K$2="ACTIVE",'BR1'!P52&gt;0),"Yes",IF(AND('ORIGINAL BUDGET'!$K$2="ACTIVE",'ORIGINAL BUDGET'!P52&gt;0),"Yes",""))))</f>
        <v/>
      </c>
      <c r="AE52" s="493"/>
      <c r="AF52" s="325" t="str">
        <f>IF(AND('BR3'!$K$2="ACTIVE",'BR3'!R52&gt;0),"Yes",IF(AND('BR2'!$K$2="ACTIVE",'BR2'!R52&gt;0),"Yes",IF(AND('BR1'!$K$2="ACTIVE",'BR1'!R52&gt;0),"Yes",IF(AND('ORIGINAL BUDGET'!$K$2="ACTIVE",'ORIGINAL BUDGET'!R52&gt;0),"Yes",""))))</f>
        <v/>
      </c>
      <c r="AG52" s="493"/>
      <c r="AH52" s="493" t="str">
        <f>IF(AND('BR3'!$K$2="ACTIVE",'BR3'!T52&gt;0),"Yes",IF(AND('BR2'!$K$2="ACTIVE",'BR2'!T52&gt;0),"Yes",IF(AND('BR1'!$K$2="ACTIVE",'BR1'!T52&gt;0),"Yes",IF(AND('ORIGINAL BUDGET'!$K$2="ACTIVE",'ORIGINAL BUDGET'!T52&gt;0),"Yes",""))))</f>
        <v/>
      </c>
      <c r="AI52" s="494"/>
      <c r="AJ52" s="218"/>
      <c r="AK52" s="448">
        <f t="shared" si="11"/>
        <v>0</v>
      </c>
      <c r="AL52" s="448">
        <f t="shared" si="12"/>
        <v>0</v>
      </c>
      <c r="AM52" s="448">
        <f t="shared" si="13"/>
        <v>0</v>
      </c>
      <c r="AN52" s="448">
        <f t="shared" si="14"/>
        <v>0</v>
      </c>
      <c r="AO52" s="448">
        <f t="shared" si="15"/>
        <v>0</v>
      </c>
      <c r="AP52" s="448">
        <f t="shared" si="16"/>
        <v>0</v>
      </c>
      <c r="AQ52" s="448">
        <f t="shared" si="17"/>
        <v>0</v>
      </c>
      <c r="AU52" s="220"/>
      <c r="AV52" s="220"/>
      <c r="AW52" s="220"/>
      <c r="AX52" s="220"/>
      <c r="AY52" s="1104"/>
    </row>
    <row r="53" spans="1:51" ht="23.25" hidden="1" customHeight="1">
      <c r="A53" s="122">
        <v>9</v>
      </c>
      <c r="B53" s="273">
        <f>IF($L$2="","",IF($L$2="ORIGINAL",'ORIGINAL BUDGET'!$B53,IF($L$2="BR1",'BR1'!$B53,IF($L$2="BR2",'BR2'!$B53,IF($L$2="BR3",'BR3'!$B53)))))</f>
        <v>0</v>
      </c>
      <c r="C53" s="1028">
        <f>IF($L$2="","",IF($L$2="ORIGINAL",'ORIGINAL BUDGET'!$C53,IF($L$2="BR1",'BR1'!$C53,IF($L$2="BR2",'BR2'!$C53,IF($L$2="BR3",'BR3'!$C53)))))</f>
        <v>0</v>
      </c>
      <c r="D53" s="860" t="str">
        <f t="shared" si="18"/>
        <v/>
      </c>
      <c r="E53" s="404"/>
      <c r="F53" s="589"/>
      <c r="G53" s="845" t="str">
        <f t="shared" si="19"/>
        <v/>
      </c>
      <c r="H53" s="811">
        <f t="shared" si="10"/>
        <v>0</v>
      </c>
      <c r="I53" s="840"/>
      <c r="J53" s="811">
        <f t="shared" si="20"/>
        <v>0</v>
      </c>
      <c r="K53" s="843"/>
      <c r="L53" s="811">
        <f t="shared" si="21"/>
        <v>0</v>
      </c>
      <c r="M53" s="843"/>
      <c r="N53" s="811">
        <f t="shared" si="22"/>
        <v>0</v>
      </c>
      <c r="O53" s="843"/>
      <c r="P53" s="811">
        <f t="shared" si="23"/>
        <v>0</v>
      </c>
      <c r="Q53" s="843"/>
      <c r="R53" s="811">
        <f t="shared" si="24"/>
        <v>0</v>
      </c>
      <c r="S53" s="843"/>
      <c r="T53" s="811">
        <f t="shared" si="25"/>
        <v>0</v>
      </c>
      <c r="U53" s="149"/>
      <c r="V53" s="492" t="str">
        <f>IF(AND('BR3'!$K$2="ACTIVE",'BR3'!H53&gt;0),"Yes",IF(AND('BR2'!$K$2="ACTIVE",'BR2'!H53&gt;0),"Yes",IF(AND('BR1'!$K$2="ACTIVE",'BR1'!H53&gt;0),"Yes",IF(AND('ORIGINAL BUDGET'!$K$2="ACTIVE",'ORIGINAL BUDGET'!H53&gt;0),"Yes",""))))</f>
        <v/>
      </c>
      <c r="W53" s="493"/>
      <c r="X53" s="325" t="str">
        <f>IF(AND('BR3'!$K$2="ACTIVE",'BR3'!J53&gt;0),"Yes",IF(AND('BR2'!$K$2="ACTIVE",'BR2'!J53&gt;0),"Yes",IF(AND('BR1'!$K$2="ACTIVE",'BR1'!J53&gt;0),"Yes",IF(AND('ORIGINAL BUDGET'!$K$2="ACTIVE",'ORIGINAL BUDGET'!J53&gt;0),"Yes",""))))</f>
        <v/>
      </c>
      <c r="Y53" s="493"/>
      <c r="Z53" s="325" t="str">
        <f>IF(AND('BR3'!$K$2="ACTIVE",'BR3'!L53&gt;0),"Yes",IF(AND('BR2'!$K$2="ACTIVE",'BR2'!L53&gt;0),"Yes",IF(AND('BR1'!$K$2="ACTIVE",'BR1'!L53&gt;0),"Yes",IF(AND('ORIGINAL BUDGET'!$K$2="ACTIVE",'ORIGINAL BUDGET'!L53&gt;0),"Yes",""))))</f>
        <v/>
      </c>
      <c r="AA53" s="493"/>
      <c r="AB53" s="325" t="str">
        <f>IF(AND('BR3'!$K$2="ACTIVE",'BR3'!N53&gt;0),"Yes",IF(AND('BR2'!$K$2="ACTIVE",'BR2'!N53&gt;0),"Yes",IF(AND('BR1'!$K$2="ACTIVE",'BR1'!N53&gt;0),"Yes",IF(AND('ORIGINAL BUDGET'!$K$2="ACTIVE",'ORIGINAL BUDGET'!N53&gt;0),"Yes",""))))</f>
        <v/>
      </c>
      <c r="AC53" s="493"/>
      <c r="AD53" s="325" t="str">
        <f>IF(AND('BR3'!$K$2="ACTIVE",'BR3'!P53&gt;0),"Yes",IF(AND('BR2'!$K$2="ACTIVE",'BR2'!P53&gt;0),"Yes",IF(AND('BR1'!$K$2="ACTIVE",'BR1'!P53&gt;0),"Yes",IF(AND('ORIGINAL BUDGET'!$K$2="ACTIVE",'ORIGINAL BUDGET'!P53&gt;0),"Yes",""))))</f>
        <v/>
      </c>
      <c r="AE53" s="493"/>
      <c r="AF53" s="325" t="str">
        <f>IF(AND('BR3'!$K$2="ACTIVE",'BR3'!R53&gt;0),"Yes",IF(AND('BR2'!$K$2="ACTIVE",'BR2'!R53&gt;0),"Yes",IF(AND('BR1'!$K$2="ACTIVE",'BR1'!R53&gt;0),"Yes",IF(AND('ORIGINAL BUDGET'!$K$2="ACTIVE",'ORIGINAL BUDGET'!R53&gt;0),"Yes",""))))</f>
        <v/>
      </c>
      <c r="AG53" s="493"/>
      <c r="AH53" s="493" t="str">
        <f>IF(AND('BR3'!$K$2="ACTIVE",'BR3'!T53&gt;0),"Yes",IF(AND('BR2'!$K$2="ACTIVE",'BR2'!T53&gt;0),"Yes",IF(AND('BR1'!$K$2="ACTIVE",'BR1'!T53&gt;0),"Yes",IF(AND('ORIGINAL BUDGET'!$K$2="ACTIVE",'ORIGINAL BUDGET'!T53&gt;0),"Yes",""))))</f>
        <v/>
      </c>
      <c r="AI53" s="494"/>
      <c r="AJ53" s="218"/>
      <c r="AK53" s="448">
        <f t="shared" si="11"/>
        <v>0</v>
      </c>
      <c r="AL53" s="448">
        <f t="shared" si="12"/>
        <v>0</v>
      </c>
      <c r="AM53" s="448">
        <f t="shared" si="13"/>
        <v>0</v>
      </c>
      <c r="AN53" s="448">
        <f t="shared" si="14"/>
        <v>0</v>
      </c>
      <c r="AO53" s="448">
        <f t="shared" si="15"/>
        <v>0</v>
      </c>
      <c r="AP53" s="448">
        <f t="shared" si="16"/>
        <v>0</v>
      </c>
      <c r="AQ53" s="448">
        <f t="shared" si="17"/>
        <v>0</v>
      </c>
      <c r="AU53" s="220"/>
      <c r="AV53" s="220"/>
      <c r="AW53" s="220"/>
      <c r="AX53" s="220"/>
      <c r="AY53" s="1104"/>
    </row>
    <row r="54" spans="1:51" ht="23.25" hidden="1" customHeight="1">
      <c r="A54" s="122">
        <v>10</v>
      </c>
      <c r="B54" s="273">
        <f>IF($L$2="","",IF($L$2="ORIGINAL",'ORIGINAL BUDGET'!$B54,IF($L$2="BR1",'BR1'!$B54,IF($L$2="BR2",'BR2'!$B54,IF($L$2="BR3",'BR3'!$B54)))))</f>
        <v>0</v>
      </c>
      <c r="C54" s="1028">
        <f>IF($L$2="","",IF($L$2="ORIGINAL",'ORIGINAL BUDGET'!$C54,IF($L$2="BR1",'BR1'!$C54,IF($L$2="BR2",'BR2'!$C54,IF($L$2="BR3",'BR3'!$C54)))))</f>
        <v>0</v>
      </c>
      <c r="D54" s="860" t="str">
        <f t="shared" si="18"/>
        <v/>
      </c>
      <c r="E54" s="404"/>
      <c r="F54" s="589"/>
      <c r="G54" s="845" t="str">
        <f t="shared" si="19"/>
        <v/>
      </c>
      <c r="H54" s="811">
        <f t="shared" si="10"/>
        <v>0</v>
      </c>
      <c r="I54" s="840"/>
      <c r="J54" s="811">
        <f t="shared" si="20"/>
        <v>0</v>
      </c>
      <c r="K54" s="843"/>
      <c r="L54" s="811">
        <f t="shared" si="21"/>
        <v>0</v>
      </c>
      <c r="M54" s="843"/>
      <c r="N54" s="811">
        <f t="shared" si="22"/>
        <v>0</v>
      </c>
      <c r="O54" s="843"/>
      <c r="P54" s="811">
        <f t="shared" si="23"/>
        <v>0</v>
      </c>
      <c r="Q54" s="843"/>
      <c r="R54" s="811">
        <f t="shared" si="24"/>
        <v>0</v>
      </c>
      <c r="S54" s="843"/>
      <c r="T54" s="811">
        <f t="shared" si="25"/>
        <v>0</v>
      </c>
      <c r="U54" s="149"/>
      <c r="V54" s="492" t="str">
        <f>IF(AND('BR3'!$K$2="ACTIVE",'BR3'!H54&gt;0),"Yes",IF(AND('BR2'!$K$2="ACTIVE",'BR2'!H54&gt;0),"Yes",IF(AND('BR1'!$K$2="ACTIVE",'BR1'!H54&gt;0),"Yes",IF(AND('ORIGINAL BUDGET'!$K$2="ACTIVE",'ORIGINAL BUDGET'!H54&gt;0),"Yes",""))))</f>
        <v/>
      </c>
      <c r="W54" s="493"/>
      <c r="X54" s="325" t="str">
        <f>IF(AND('BR3'!$K$2="ACTIVE",'BR3'!J54&gt;0),"Yes",IF(AND('BR2'!$K$2="ACTIVE",'BR2'!J54&gt;0),"Yes",IF(AND('BR1'!$K$2="ACTIVE",'BR1'!J54&gt;0),"Yes",IF(AND('ORIGINAL BUDGET'!$K$2="ACTIVE",'ORIGINAL BUDGET'!J54&gt;0),"Yes",""))))</f>
        <v/>
      </c>
      <c r="Y54" s="493"/>
      <c r="Z54" s="325" t="str">
        <f>IF(AND('BR3'!$K$2="ACTIVE",'BR3'!L54&gt;0),"Yes",IF(AND('BR2'!$K$2="ACTIVE",'BR2'!L54&gt;0),"Yes",IF(AND('BR1'!$K$2="ACTIVE",'BR1'!L54&gt;0),"Yes",IF(AND('ORIGINAL BUDGET'!$K$2="ACTIVE",'ORIGINAL BUDGET'!L54&gt;0),"Yes",""))))</f>
        <v/>
      </c>
      <c r="AA54" s="493"/>
      <c r="AB54" s="325" t="str">
        <f>IF(AND('BR3'!$K$2="ACTIVE",'BR3'!N54&gt;0),"Yes",IF(AND('BR2'!$K$2="ACTIVE",'BR2'!N54&gt;0),"Yes",IF(AND('BR1'!$K$2="ACTIVE",'BR1'!N54&gt;0),"Yes",IF(AND('ORIGINAL BUDGET'!$K$2="ACTIVE",'ORIGINAL BUDGET'!N54&gt;0),"Yes",""))))</f>
        <v/>
      </c>
      <c r="AC54" s="493"/>
      <c r="AD54" s="325" t="str">
        <f>IF(AND('BR3'!$K$2="ACTIVE",'BR3'!P54&gt;0),"Yes",IF(AND('BR2'!$K$2="ACTIVE",'BR2'!P54&gt;0),"Yes",IF(AND('BR1'!$K$2="ACTIVE",'BR1'!P54&gt;0),"Yes",IF(AND('ORIGINAL BUDGET'!$K$2="ACTIVE",'ORIGINAL BUDGET'!P54&gt;0),"Yes",""))))</f>
        <v/>
      </c>
      <c r="AE54" s="493"/>
      <c r="AF54" s="325" t="str">
        <f>IF(AND('BR3'!$K$2="ACTIVE",'BR3'!R54&gt;0),"Yes",IF(AND('BR2'!$K$2="ACTIVE",'BR2'!R54&gt;0),"Yes",IF(AND('BR1'!$K$2="ACTIVE",'BR1'!R54&gt;0),"Yes",IF(AND('ORIGINAL BUDGET'!$K$2="ACTIVE",'ORIGINAL BUDGET'!R54&gt;0),"Yes",""))))</f>
        <v/>
      </c>
      <c r="AG54" s="493"/>
      <c r="AH54" s="493" t="str">
        <f>IF(AND('BR3'!$K$2="ACTIVE",'BR3'!T54&gt;0),"Yes",IF(AND('BR2'!$K$2="ACTIVE",'BR2'!T54&gt;0),"Yes",IF(AND('BR1'!$K$2="ACTIVE",'BR1'!T54&gt;0),"Yes",IF(AND('ORIGINAL BUDGET'!$K$2="ACTIVE",'ORIGINAL BUDGET'!T54&gt;0),"Yes",""))))</f>
        <v/>
      </c>
      <c r="AI54" s="494"/>
      <c r="AJ54" s="218"/>
      <c r="AK54" s="448">
        <f t="shared" si="11"/>
        <v>0</v>
      </c>
      <c r="AL54" s="448">
        <f t="shared" si="12"/>
        <v>0</v>
      </c>
      <c r="AM54" s="448">
        <f t="shared" si="13"/>
        <v>0</v>
      </c>
      <c r="AN54" s="448">
        <f t="shared" si="14"/>
        <v>0</v>
      </c>
      <c r="AO54" s="448">
        <f t="shared" si="15"/>
        <v>0</v>
      </c>
      <c r="AP54" s="448">
        <f t="shared" si="16"/>
        <v>0</v>
      </c>
      <c r="AQ54" s="448">
        <f t="shared" si="17"/>
        <v>0</v>
      </c>
      <c r="AU54" s="220"/>
      <c r="AV54" s="220"/>
      <c r="AW54" s="220"/>
      <c r="AX54" s="220"/>
      <c r="AY54" s="1104"/>
    </row>
    <row r="55" spans="1:51" ht="23.25" customHeight="1">
      <c r="A55" s="122">
        <v>11</v>
      </c>
      <c r="B55" s="273">
        <f>IF($L$2="","",IF($L$2="ORIGINAL",'ORIGINAL BUDGET'!$B55,IF($L$2="BR1",'BR1'!$B55,IF($L$2="BR2",'BR2'!$B55,IF($L$2="BR3",'BR3'!$B55)))))</f>
        <v>0</v>
      </c>
      <c r="C55" s="1028">
        <f>IF($L$2="","",IF($L$2="ORIGINAL",'ORIGINAL BUDGET'!$C55,IF($L$2="BR1",'BR1'!$C55,IF($L$2="BR2",'BR2'!$C55,IF($L$2="BR3",'BR3'!$C55)))))</f>
        <v>0</v>
      </c>
      <c r="D55" s="860" t="str">
        <f t="shared" si="18"/>
        <v/>
      </c>
      <c r="E55" s="404"/>
      <c r="F55" s="589"/>
      <c r="G55" s="845" t="str">
        <f t="shared" si="19"/>
        <v/>
      </c>
      <c r="H55" s="811">
        <f t="shared" si="10"/>
        <v>0</v>
      </c>
      <c r="I55" s="840"/>
      <c r="J55" s="811">
        <f t="shared" si="20"/>
        <v>0</v>
      </c>
      <c r="K55" s="843"/>
      <c r="L55" s="811">
        <f t="shared" si="21"/>
        <v>0</v>
      </c>
      <c r="M55" s="843"/>
      <c r="N55" s="811">
        <f t="shared" si="22"/>
        <v>0</v>
      </c>
      <c r="O55" s="843"/>
      <c r="P55" s="811">
        <f t="shared" si="23"/>
        <v>0</v>
      </c>
      <c r="Q55" s="843"/>
      <c r="R55" s="811">
        <f t="shared" si="24"/>
        <v>0</v>
      </c>
      <c r="S55" s="843"/>
      <c r="T55" s="811">
        <f t="shared" si="25"/>
        <v>0</v>
      </c>
      <c r="U55" s="149"/>
      <c r="V55" s="492" t="str">
        <f>IF(AND('BR3'!$K$2="ACTIVE",'BR3'!H55&gt;0),"Yes",IF(AND('BR2'!$K$2="ACTIVE",'BR2'!H55&gt;0),"Yes",IF(AND('BR1'!$K$2="ACTIVE",'BR1'!H55&gt;0),"Yes",IF(AND('ORIGINAL BUDGET'!$K$2="ACTIVE",'ORIGINAL BUDGET'!H55&gt;0),"Yes",""))))</f>
        <v/>
      </c>
      <c r="W55" s="493"/>
      <c r="X55" s="325" t="str">
        <f>IF(AND('BR3'!$K$2="ACTIVE",'BR3'!J55&gt;0),"Yes",IF(AND('BR2'!$K$2="ACTIVE",'BR2'!J55&gt;0),"Yes",IF(AND('BR1'!$K$2="ACTIVE",'BR1'!J55&gt;0),"Yes",IF(AND('ORIGINAL BUDGET'!$K$2="ACTIVE",'ORIGINAL BUDGET'!J55&gt;0),"Yes",""))))</f>
        <v/>
      </c>
      <c r="Y55" s="493"/>
      <c r="Z55" s="325" t="str">
        <f>IF(AND('BR3'!$K$2="ACTIVE",'BR3'!L55&gt;0),"Yes",IF(AND('BR2'!$K$2="ACTIVE",'BR2'!L55&gt;0),"Yes",IF(AND('BR1'!$K$2="ACTIVE",'BR1'!L55&gt;0),"Yes",IF(AND('ORIGINAL BUDGET'!$K$2="ACTIVE",'ORIGINAL BUDGET'!L55&gt;0),"Yes",""))))</f>
        <v/>
      </c>
      <c r="AA55" s="493"/>
      <c r="AB55" s="325" t="str">
        <f>IF(AND('BR3'!$K$2="ACTIVE",'BR3'!N55&gt;0),"Yes",IF(AND('BR2'!$K$2="ACTIVE",'BR2'!N55&gt;0),"Yes",IF(AND('BR1'!$K$2="ACTIVE",'BR1'!N55&gt;0),"Yes",IF(AND('ORIGINAL BUDGET'!$K$2="ACTIVE",'ORIGINAL BUDGET'!N55&gt;0),"Yes",""))))</f>
        <v/>
      </c>
      <c r="AC55" s="493"/>
      <c r="AD55" s="325" t="str">
        <f>IF(AND('BR3'!$K$2="ACTIVE",'BR3'!P55&gt;0),"Yes",IF(AND('BR2'!$K$2="ACTIVE",'BR2'!P55&gt;0),"Yes",IF(AND('BR1'!$K$2="ACTIVE",'BR1'!P55&gt;0),"Yes",IF(AND('ORIGINAL BUDGET'!$K$2="ACTIVE",'ORIGINAL BUDGET'!P55&gt;0),"Yes",""))))</f>
        <v/>
      </c>
      <c r="AE55" s="493"/>
      <c r="AF55" s="325" t="str">
        <f>IF(AND('BR3'!$K$2="ACTIVE",'BR3'!R55&gt;0),"Yes",IF(AND('BR2'!$K$2="ACTIVE",'BR2'!R55&gt;0),"Yes",IF(AND('BR1'!$K$2="ACTIVE",'BR1'!R55&gt;0),"Yes",IF(AND('ORIGINAL BUDGET'!$K$2="ACTIVE",'ORIGINAL BUDGET'!R55&gt;0),"Yes",""))))</f>
        <v/>
      </c>
      <c r="AG55" s="493"/>
      <c r="AH55" s="493" t="str">
        <f>IF(AND('BR3'!$K$2="ACTIVE",'BR3'!T55&gt;0),"Yes",IF(AND('BR2'!$K$2="ACTIVE",'BR2'!T55&gt;0),"Yes",IF(AND('BR1'!$K$2="ACTIVE",'BR1'!T55&gt;0),"Yes",IF(AND('ORIGINAL BUDGET'!$K$2="ACTIVE",'ORIGINAL BUDGET'!T55&gt;0),"Yes",""))))</f>
        <v/>
      </c>
      <c r="AI55" s="494"/>
      <c r="AJ55" s="218"/>
      <c r="AK55" s="448">
        <f t="shared" si="11"/>
        <v>0</v>
      </c>
      <c r="AL55" s="448">
        <f t="shared" si="12"/>
        <v>0</v>
      </c>
      <c r="AM55" s="448">
        <f t="shared" si="13"/>
        <v>0</v>
      </c>
      <c r="AN55" s="448">
        <f t="shared" si="14"/>
        <v>0</v>
      </c>
      <c r="AO55" s="448">
        <f t="shared" si="15"/>
        <v>0</v>
      </c>
      <c r="AP55" s="448">
        <f t="shared" si="16"/>
        <v>0</v>
      </c>
      <c r="AQ55" s="448">
        <f t="shared" si="17"/>
        <v>0</v>
      </c>
      <c r="AU55" s="220"/>
      <c r="AV55" s="220"/>
      <c r="AW55" s="220"/>
      <c r="AX55" s="220"/>
      <c r="AY55" s="1104"/>
    </row>
    <row r="56" spans="1:51" ht="23.25" customHeight="1">
      <c r="A56" s="122">
        <v>12</v>
      </c>
      <c r="B56" s="273">
        <f>IF($L$2="","",IF($L$2="ORIGINAL",'ORIGINAL BUDGET'!$B56,IF($L$2="BR1",'BR1'!$B56,IF($L$2="BR2",'BR2'!$B56,IF($L$2="BR3",'BR3'!$B56)))))</f>
        <v>0</v>
      </c>
      <c r="C56" s="1028">
        <f>IF($L$2="","",IF($L$2="ORIGINAL",'ORIGINAL BUDGET'!$C56,IF($L$2="BR1",'BR1'!$C56,IF($L$2="BR2",'BR2'!$C56,IF($L$2="BR3",'BR3'!$C56)))))</f>
        <v>0</v>
      </c>
      <c r="D56" s="860" t="str">
        <f t="shared" si="18"/>
        <v/>
      </c>
      <c r="E56" s="404"/>
      <c r="F56" s="589"/>
      <c r="G56" s="845" t="str">
        <f t="shared" si="19"/>
        <v/>
      </c>
      <c r="H56" s="811">
        <f t="shared" si="10"/>
        <v>0</v>
      </c>
      <c r="I56" s="840"/>
      <c r="J56" s="811">
        <f t="shared" si="20"/>
        <v>0</v>
      </c>
      <c r="K56" s="843"/>
      <c r="L56" s="811">
        <f t="shared" si="21"/>
        <v>0</v>
      </c>
      <c r="M56" s="843"/>
      <c r="N56" s="811">
        <f t="shared" si="22"/>
        <v>0</v>
      </c>
      <c r="O56" s="843"/>
      <c r="P56" s="811">
        <f t="shared" si="23"/>
        <v>0</v>
      </c>
      <c r="Q56" s="843"/>
      <c r="R56" s="811">
        <f t="shared" si="24"/>
        <v>0</v>
      </c>
      <c r="S56" s="843"/>
      <c r="T56" s="811">
        <f t="shared" si="25"/>
        <v>0</v>
      </c>
      <c r="U56" s="149"/>
      <c r="V56" s="492" t="str">
        <f>IF(AND('BR3'!$K$2="ACTIVE",'BR3'!H56&gt;0),"Yes",IF(AND('BR2'!$K$2="ACTIVE",'BR2'!H56&gt;0),"Yes",IF(AND('BR1'!$K$2="ACTIVE",'BR1'!H56&gt;0),"Yes",IF(AND('ORIGINAL BUDGET'!$K$2="ACTIVE",'ORIGINAL BUDGET'!H56&gt;0),"Yes",""))))</f>
        <v/>
      </c>
      <c r="W56" s="493"/>
      <c r="X56" s="325" t="str">
        <f>IF(AND('BR3'!$K$2="ACTIVE",'BR3'!J56&gt;0),"Yes",IF(AND('BR2'!$K$2="ACTIVE",'BR2'!J56&gt;0),"Yes",IF(AND('BR1'!$K$2="ACTIVE",'BR1'!J56&gt;0),"Yes",IF(AND('ORIGINAL BUDGET'!$K$2="ACTIVE",'ORIGINAL BUDGET'!J56&gt;0),"Yes",""))))</f>
        <v/>
      </c>
      <c r="Y56" s="493"/>
      <c r="Z56" s="325" t="str">
        <f>IF(AND('BR3'!$K$2="ACTIVE",'BR3'!L56&gt;0),"Yes",IF(AND('BR2'!$K$2="ACTIVE",'BR2'!L56&gt;0),"Yes",IF(AND('BR1'!$K$2="ACTIVE",'BR1'!L56&gt;0),"Yes",IF(AND('ORIGINAL BUDGET'!$K$2="ACTIVE",'ORIGINAL BUDGET'!L56&gt;0),"Yes",""))))</f>
        <v/>
      </c>
      <c r="AA56" s="493"/>
      <c r="AB56" s="325" t="str">
        <f>IF(AND('BR3'!$K$2="ACTIVE",'BR3'!N56&gt;0),"Yes",IF(AND('BR2'!$K$2="ACTIVE",'BR2'!N56&gt;0),"Yes",IF(AND('BR1'!$K$2="ACTIVE",'BR1'!N56&gt;0),"Yes",IF(AND('ORIGINAL BUDGET'!$K$2="ACTIVE",'ORIGINAL BUDGET'!N56&gt;0),"Yes",""))))</f>
        <v/>
      </c>
      <c r="AC56" s="493"/>
      <c r="AD56" s="325" t="str">
        <f>IF(AND('BR3'!$K$2="ACTIVE",'BR3'!P56&gt;0),"Yes",IF(AND('BR2'!$K$2="ACTIVE",'BR2'!P56&gt;0),"Yes",IF(AND('BR1'!$K$2="ACTIVE",'BR1'!P56&gt;0),"Yes",IF(AND('ORIGINAL BUDGET'!$K$2="ACTIVE",'ORIGINAL BUDGET'!P56&gt;0),"Yes",""))))</f>
        <v/>
      </c>
      <c r="AE56" s="493"/>
      <c r="AF56" s="325" t="str">
        <f>IF(AND('BR3'!$K$2="ACTIVE",'BR3'!R56&gt;0),"Yes",IF(AND('BR2'!$K$2="ACTIVE",'BR2'!R56&gt;0),"Yes",IF(AND('BR1'!$K$2="ACTIVE",'BR1'!R56&gt;0),"Yes",IF(AND('ORIGINAL BUDGET'!$K$2="ACTIVE",'ORIGINAL BUDGET'!R56&gt;0),"Yes",""))))</f>
        <v/>
      </c>
      <c r="AG56" s="493"/>
      <c r="AH56" s="493" t="str">
        <f>IF(AND('BR3'!$K$2="ACTIVE",'BR3'!T56&gt;0),"Yes",IF(AND('BR2'!$K$2="ACTIVE",'BR2'!T56&gt;0),"Yes",IF(AND('BR1'!$K$2="ACTIVE",'BR1'!T56&gt;0),"Yes",IF(AND('ORIGINAL BUDGET'!$K$2="ACTIVE",'ORIGINAL BUDGET'!T56&gt;0),"Yes",""))))</f>
        <v/>
      </c>
      <c r="AI56" s="494"/>
      <c r="AJ56" s="218"/>
      <c r="AK56" s="448">
        <f t="shared" si="11"/>
        <v>0</v>
      </c>
      <c r="AL56" s="448">
        <f t="shared" si="12"/>
        <v>0</v>
      </c>
      <c r="AM56" s="448">
        <f t="shared" si="13"/>
        <v>0</v>
      </c>
      <c r="AN56" s="448">
        <f t="shared" si="14"/>
        <v>0</v>
      </c>
      <c r="AO56" s="448">
        <f t="shared" si="15"/>
        <v>0</v>
      </c>
      <c r="AP56" s="448">
        <f t="shared" si="16"/>
        <v>0</v>
      </c>
      <c r="AQ56" s="448">
        <f t="shared" si="17"/>
        <v>0</v>
      </c>
      <c r="AU56" s="220"/>
      <c r="AV56" s="220"/>
      <c r="AW56" s="220"/>
      <c r="AX56" s="220"/>
      <c r="AY56" s="1104"/>
    </row>
    <row r="57" spans="1:51" ht="23.25" customHeight="1">
      <c r="A57" s="122">
        <v>13</v>
      </c>
      <c r="B57" s="273">
        <f>IF($L$2="","",IF($L$2="ORIGINAL",'ORIGINAL BUDGET'!$B57,IF($L$2="BR1",'BR1'!$B57,IF($L$2="BR2",'BR2'!$B57,IF($L$2="BR3",'BR3'!$B57)))))</f>
        <v>0</v>
      </c>
      <c r="C57" s="1028">
        <f>IF($L$2="","",IF($L$2="ORIGINAL",'ORIGINAL BUDGET'!$C57,IF($L$2="BR1",'BR1'!$C57,IF($L$2="BR2",'BR2'!$C57,IF($L$2="BR3",'BR3'!$C57)))))</f>
        <v>0</v>
      </c>
      <c r="D57" s="860" t="str">
        <f t="shared" si="18"/>
        <v/>
      </c>
      <c r="E57" s="404"/>
      <c r="F57" s="589"/>
      <c r="G57" s="845" t="str">
        <f t="shared" si="19"/>
        <v/>
      </c>
      <c r="H57" s="811">
        <f t="shared" si="10"/>
        <v>0</v>
      </c>
      <c r="I57" s="840"/>
      <c r="J57" s="811">
        <f t="shared" si="20"/>
        <v>0</v>
      </c>
      <c r="K57" s="843"/>
      <c r="L57" s="811">
        <f t="shared" si="21"/>
        <v>0</v>
      </c>
      <c r="M57" s="843"/>
      <c r="N57" s="811">
        <f t="shared" si="22"/>
        <v>0</v>
      </c>
      <c r="O57" s="843"/>
      <c r="P57" s="811">
        <f t="shared" si="23"/>
        <v>0</v>
      </c>
      <c r="Q57" s="843"/>
      <c r="R57" s="811">
        <f t="shared" si="24"/>
        <v>0</v>
      </c>
      <c r="S57" s="843"/>
      <c r="T57" s="811">
        <f t="shared" si="25"/>
        <v>0</v>
      </c>
      <c r="U57" s="149"/>
      <c r="V57" s="492" t="str">
        <f>IF(AND('BR3'!$K$2="ACTIVE",'BR3'!H57&gt;0),"Yes",IF(AND('BR2'!$K$2="ACTIVE",'BR2'!H57&gt;0),"Yes",IF(AND('BR1'!$K$2="ACTIVE",'BR1'!H57&gt;0),"Yes",IF(AND('ORIGINAL BUDGET'!$K$2="ACTIVE",'ORIGINAL BUDGET'!H57&gt;0),"Yes",""))))</f>
        <v/>
      </c>
      <c r="W57" s="493"/>
      <c r="X57" s="325" t="str">
        <f>IF(AND('BR3'!$K$2="ACTIVE",'BR3'!J57&gt;0),"Yes",IF(AND('BR2'!$K$2="ACTIVE",'BR2'!J57&gt;0),"Yes",IF(AND('BR1'!$K$2="ACTIVE",'BR1'!J57&gt;0),"Yes",IF(AND('ORIGINAL BUDGET'!$K$2="ACTIVE",'ORIGINAL BUDGET'!J57&gt;0),"Yes",""))))</f>
        <v/>
      </c>
      <c r="Y57" s="493"/>
      <c r="Z57" s="325" t="str">
        <f>IF(AND('BR3'!$K$2="ACTIVE",'BR3'!L57&gt;0),"Yes",IF(AND('BR2'!$K$2="ACTIVE",'BR2'!L57&gt;0),"Yes",IF(AND('BR1'!$K$2="ACTIVE",'BR1'!L57&gt;0),"Yes",IF(AND('ORIGINAL BUDGET'!$K$2="ACTIVE",'ORIGINAL BUDGET'!L57&gt;0),"Yes",""))))</f>
        <v/>
      </c>
      <c r="AA57" s="493"/>
      <c r="AB57" s="325" t="str">
        <f>IF(AND('BR3'!$K$2="ACTIVE",'BR3'!N57&gt;0),"Yes",IF(AND('BR2'!$K$2="ACTIVE",'BR2'!N57&gt;0),"Yes",IF(AND('BR1'!$K$2="ACTIVE",'BR1'!N57&gt;0),"Yes",IF(AND('ORIGINAL BUDGET'!$K$2="ACTIVE",'ORIGINAL BUDGET'!N57&gt;0),"Yes",""))))</f>
        <v/>
      </c>
      <c r="AC57" s="493"/>
      <c r="AD57" s="325" t="str">
        <f>IF(AND('BR3'!$K$2="ACTIVE",'BR3'!P57&gt;0),"Yes",IF(AND('BR2'!$K$2="ACTIVE",'BR2'!P57&gt;0),"Yes",IF(AND('BR1'!$K$2="ACTIVE",'BR1'!P57&gt;0),"Yes",IF(AND('ORIGINAL BUDGET'!$K$2="ACTIVE",'ORIGINAL BUDGET'!P57&gt;0),"Yes",""))))</f>
        <v/>
      </c>
      <c r="AE57" s="493"/>
      <c r="AF57" s="325" t="str">
        <f>IF(AND('BR3'!$K$2="ACTIVE",'BR3'!R57&gt;0),"Yes",IF(AND('BR2'!$K$2="ACTIVE",'BR2'!R57&gt;0),"Yes",IF(AND('BR1'!$K$2="ACTIVE",'BR1'!R57&gt;0),"Yes",IF(AND('ORIGINAL BUDGET'!$K$2="ACTIVE",'ORIGINAL BUDGET'!R57&gt;0),"Yes",""))))</f>
        <v/>
      </c>
      <c r="AG57" s="493"/>
      <c r="AH57" s="493" t="str">
        <f>IF(AND('BR3'!$K$2="ACTIVE",'BR3'!T57&gt;0),"Yes",IF(AND('BR2'!$K$2="ACTIVE",'BR2'!T57&gt;0),"Yes",IF(AND('BR1'!$K$2="ACTIVE",'BR1'!T57&gt;0),"Yes",IF(AND('ORIGINAL BUDGET'!$K$2="ACTIVE",'ORIGINAL BUDGET'!T57&gt;0),"Yes",""))))</f>
        <v/>
      </c>
      <c r="AI57" s="494"/>
      <c r="AJ57" s="218"/>
      <c r="AK57" s="448">
        <f t="shared" si="11"/>
        <v>0</v>
      </c>
      <c r="AL57" s="448">
        <f t="shared" si="12"/>
        <v>0</v>
      </c>
      <c r="AM57" s="448">
        <f t="shared" si="13"/>
        <v>0</v>
      </c>
      <c r="AN57" s="448">
        <f t="shared" si="14"/>
        <v>0</v>
      </c>
      <c r="AO57" s="448">
        <f t="shared" si="15"/>
        <v>0</v>
      </c>
      <c r="AP57" s="448">
        <f t="shared" si="16"/>
        <v>0</v>
      </c>
      <c r="AQ57" s="448">
        <f t="shared" si="17"/>
        <v>0</v>
      </c>
      <c r="AU57" s="220"/>
      <c r="AV57" s="220"/>
      <c r="AW57" s="220"/>
      <c r="AX57" s="220"/>
      <c r="AY57" s="1104"/>
    </row>
    <row r="58" spans="1:51" ht="23.25" customHeight="1">
      <c r="A58" s="122">
        <v>14</v>
      </c>
      <c r="B58" s="273">
        <f>IF($L$2="","",IF($L$2="ORIGINAL",'ORIGINAL BUDGET'!$B58,IF($L$2="BR1",'BR1'!$B58,IF($L$2="BR2",'BR2'!$B58,IF($L$2="BR3",'BR3'!$B58)))))</f>
        <v>0</v>
      </c>
      <c r="C58" s="1028">
        <f>IF($L$2="","",IF($L$2="ORIGINAL",'ORIGINAL BUDGET'!$C58,IF($L$2="BR1",'BR1'!$C58,IF($L$2="BR2",'BR2'!$C58,IF($L$2="BR3",'BR3'!$C58)))))</f>
        <v>0</v>
      </c>
      <c r="D58" s="860" t="str">
        <f t="shared" si="18"/>
        <v/>
      </c>
      <c r="E58" s="404"/>
      <c r="F58" s="589"/>
      <c r="G58" s="845" t="str">
        <f t="shared" si="19"/>
        <v/>
      </c>
      <c r="H58" s="811">
        <f t="shared" si="10"/>
        <v>0</v>
      </c>
      <c r="I58" s="840"/>
      <c r="J58" s="811">
        <f t="shared" si="20"/>
        <v>0</v>
      </c>
      <c r="K58" s="843"/>
      <c r="L58" s="811">
        <f t="shared" si="21"/>
        <v>0</v>
      </c>
      <c r="M58" s="843"/>
      <c r="N58" s="811">
        <f t="shared" si="22"/>
        <v>0</v>
      </c>
      <c r="O58" s="843"/>
      <c r="P58" s="811">
        <f t="shared" si="23"/>
        <v>0</v>
      </c>
      <c r="Q58" s="843"/>
      <c r="R58" s="811">
        <f t="shared" si="24"/>
        <v>0</v>
      </c>
      <c r="S58" s="843"/>
      <c r="T58" s="811">
        <f t="shared" si="25"/>
        <v>0</v>
      </c>
      <c r="U58" s="149"/>
      <c r="V58" s="492" t="str">
        <f>IF(AND('BR3'!$K$2="ACTIVE",'BR3'!H58&gt;0),"Yes",IF(AND('BR2'!$K$2="ACTIVE",'BR2'!H58&gt;0),"Yes",IF(AND('BR1'!$K$2="ACTIVE",'BR1'!H58&gt;0),"Yes",IF(AND('ORIGINAL BUDGET'!$K$2="ACTIVE",'ORIGINAL BUDGET'!H58&gt;0),"Yes",""))))</f>
        <v/>
      </c>
      <c r="W58" s="493"/>
      <c r="X58" s="325" t="str">
        <f>IF(AND('BR3'!$K$2="ACTIVE",'BR3'!J58&gt;0),"Yes",IF(AND('BR2'!$K$2="ACTIVE",'BR2'!J58&gt;0),"Yes",IF(AND('BR1'!$K$2="ACTIVE",'BR1'!J58&gt;0),"Yes",IF(AND('ORIGINAL BUDGET'!$K$2="ACTIVE",'ORIGINAL BUDGET'!J58&gt;0),"Yes",""))))</f>
        <v/>
      </c>
      <c r="Y58" s="493"/>
      <c r="Z58" s="325" t="str">
        <f>IF(AND('BR3'!$K$2="ACTIVE",'BR3'!L58&gt;0),"Yes",IF(AND('BR2'!$K$2="ACTIVE",'BR2'!L58&gt;0),"Yes",IF(AND('BR1'!$K$2="ACTIVE",'BR1'!L58&gt;0),"Yes",IF(AND('ORIGINAL BUDGET'!$K$2="ACTIVE",'ORIGINAL BUDGET'!L58&gt;0),"Yes",""))))</f>
        <v/>
      </c>
      <c r="AA58" s="493"/>
      <c r="AB58" s="325" t="str">
        <f>IF(AND('BR3'!$K$2="ACTIVE",'BR3'!N58&gt;0),"Yes",IF(AND('BR2'!$K$2="ACTIVE",'BR2'!N58&gt;0),"Yes",IF(AND('BR1'!$K$2="ACTIVE",'BR1'!N58&gt;0),"Yes",IF(AND('ORIGINAL BUDGET'!$K$2="ACTIVE",'ORIGINAL BUDGET'!N58&gt;0),"Yes",""))))</f>
        <v/>
      </c>
      <c r="AC58" s="493"/>
      <c r="AD58" s="325" t="str">
        <f>IF(AND('BR3'!$K$2="ACTIVE",'BR3'!P58&gt;0),"Yes",IF(AND('BR2'!$K$2="ACTIVE",'BR2'!P58&gt;0),"Yes",IF(AND('BR1'!$K$2="ACTIVE",'BR1'!P58&gt;0),"Yes",IF(AND('ORIGINAL BUDGET'!$K$2="ACTIVE",'ORIGINAL BUDGET'!P58&gt;0),"Yes",""))))</f>
        <v/>
      </c>
      <c r="AE58" s="493"/>
      <c r="AF58" s="325" t="str">
        <f>IF(AND('BR3'!$K$2="ACTIVE",'BR3'!R58&gt;0),"Yes",IF(AND('BR2'!$K$2="ACTIVE",'BR2'!R58&gt;0),"Yes",IF(AND('BR1'!$K$2="ACTIVE",'BR1'!R58&gt;0),"Yes",IF(AND('ORIGINAL BUDGET'!$K$2="ACTIVE",'ORIGINAL BUDGET'!R58&gt;0),"Yes",""))))</f>
        <v/>
      </c>
      <c r="AG58" s="493"/>
      <c r="AH58" s="493" t="str">
        <f>IF(AND('BR3'!$K$2="ACTIVE",'BR3'!T58&gt;0),"Yes",IF(AND('BR2'!$K$2="ACTIVE",'BR2'!T58&gt;0),"Yes",IF(AND('BR1'!$K$2="ACTIVE",'BR1'!T58&gt;0),"Yes",IF(AND('ORIGINAL BUDGET'!$K$2="ACTIVE",'ORIGINAL BUDGET'!T58&gt;0),"Yes",""))))</f>
        <v/>
      </c>
      <c r="AI58" s="494"/>
      <c r="AJ58" s="218"/>
      <c r="AK58" s="448">
        <f t="shared" si="11"/>
        <v>0</v>
      </c>
      <c r="AL58" s="448">
        <f t="shared" si="12"/>
        <v>0</v>
      </c>
      <c r="AM58" s="448">
        <f t="shared" si="13"/>
        <v>0</v>
      </c>
      <c r="AN58" s="448">
        <f t="shared" si="14"/>
        <v>0</v>
      </c>
      <c r="AO58" s="448">
        <f t="shared" si="15"/>
        <v>0</v>
      </c>
      <c r="AP58" s="448">
        <f t="shared" si="16"/>
        <v>0</v>
      </c>
      <c r="AQ58" s="448">
        <f t="shared" si="17"/>
        <v>0</v>
      </c>
      <c r="AU58" s="220"/>
      <c r="AV58" s="220"/>
      <c r="AW58" s="220"/>
      <c r="AX58" s="220"/>
      <c r="AY58" s="1104"/>
    </row>
    <row r="59" spans="1:51" ht="23.25" customHeight="1" thickBot="1">
      <c r="A59" s="122">
        <v>15</v>
      </c>
      <c r="B59" s="273">
        <f>IF($L$2="","",IF($L$2="ORIGINAL",'ORIGINAL BUDGET'!$B59,IF($L$2="BR1",'BR1'!$B59,IF($L$2="BR2",'BR2'!$B59,IF($L$2="BR3",'BR3'!$B59)))))</f>
        <v>0</v>
      </c>
      <c r="C59" s="1028">
        <f>IF($L$2="","",IF($L$2="ORIGINAL",'ORIGINAL BUDGET'!$C59,IF($L$2="BR1",'BR1'!$C59,IF($L$2="BR2",'BR2'!$C59,IF($L$2="BR3",'BR3'!$C59)))))</f>
        <v>0</v>
      </c>
      <c r="D59" s="860" t="str">
        <f t="shared" si="18"/>
        <v/>
      </c>
      <c r="E59" s="404"/>
      <c r="F59" s="589"/>
      <c r="G59" s="845" t="str">
        <f t="shared" si="19"/>
        <v/>
      </c>
      <c r="H59" s="811">
        <f t="shared" si="10"/>
        <v>0</v>
      </c>
      <c r="I59" s="840"/>
      <c r="J59" s="811">
        <f t="shared" si="20"/>
        <v>0</v>
      </c>
      <c r="K59" s="843"/>
      <c r="L59" s="811">
        <f t="shared" si="21"/>
        <v>0</v>
      </c>
      <c r="M59" s="843"/>
      <c r="N59" s="811">
        <f t="shared" si="22"/>
        <v>0</v>
      </c>
      <c r="O59" s="843"/>
      <c r="P59" s="811">
        <f t="shared" si="23"/>
        <v>0</v>
      </c>
      <c r="Q59" s="843"/>
      <c r="R59" s="811">
        <f t="shared" si="24"/>
        <v>0</v>
      </c>
      <c r="S59" s="843"/>
      <c r="T59" s="811">
        <f t="shared" si="25"/>
        <v>0</v>
      </c>
      <c r="U59" s="149"/>
      <c r="V59" s="492" t="str">
        <f>IF(AND('BR3'!$K$2="ACTIVE",'BR3'!H59&gt;0),"Yes",IF(AND('BR2'!$K$2="ACTIVE",'BR2'!H59&gt;0),"Yes",IF(AND('BR1'!$K$2="ACTIVE",'BR1'!H59&gt;0),"Yes",IF(AND('ORIGINAL BUDGET'!$K$2="ACTIVE",'ORIGINAL BUDGET'!H59&gt;0),"Yes",""))))</f>
        <v/>
      </c>
      <c r="W59" s="493"/>
      <c r="X59" s="325" t="str">
        <f>IF(AND('BR3'!$K$2="ACTIVE",'BR3'!J59&gt;0),"Yes",IF(AND('BR2'!$K$2="ACTIVE",'BR2'!J59&gt;0),"Yes",IF(AND('BR1'!$K$2="ACTIVE",'BR1'!J59&gt;0),"Yes",IF(AND('ORIGINAL BUDGET'!$K$2="ACTIVE",'ORIGINAL BUDGET'!J59&gt;0),"Yes",""))))</f>
        <v/>
      </c>
      <c r="Y59" s="493"/>
      <c r="Z59" s="325" t="str">
        <f>IF(AND('BR3'!$K$2="ACTIVE",'BR3'!L59&gt;0),"Yes",IF(AND('BR2'!$K$2="ACTIVE",'BR2'!L59&gt;0),"Yes",IF(AND('BR1'!$K$2="ACTIVE",'BR1'!L59&gt;0),"Yes",IF(AND('ORIGINAL BUDGET'!$K$2="ACTIVE",'ORIGINAL BUDGET'!L59&gt;0),"Yes",""))))</f>
        <v/>
      </c>
      <c r="AA59" s="493"/>
      <c r="AB59" s="325" t="str">
        <f>IF(AND('BR3'!$K$2="ACTIVE",'BR3'!N59&gt;0),"Yes",IF(AND('BR2'!$K$2="ACTIVE",'BR2'!N59&gt;0),"Yes",IF(AND('BR1'!$K$2="ACTIVE",'BR1'!N59&gt;0),"Yes",IF(AND('ORIGINAL BUDGET'!$K$2="ACTIVE",'ORIGINAL BUDGET'!N59&gt;0),"Yes",""))))</f>
        <v/>
      </c>
      <c r="AC59" s="493"/>
      <c r="AD59" s="325" t="str">
        <f>IF(AND('BR3'!$K$2="ACTIVE",'BR3'!P59&gt;0),"Yes",IF(AND('BR2'!$K$2="ACTIVE",'BR2'!P59&gt;0),"Yes",IF(AND('BR1'!$K$2="ACTIVE",'BR1'!P59&gt;0),"Yes",IF(AND('ORIGINAL BUDGET'!$K$2="ACTIVE",'ORIGINAL BUDGET'!P59&gt;0),"Yes",""))))</f>
        <v/>
      </c>
      <c r="AE59" s="493"/>
      <c r="AF59" s="325" t="str">
        <f>IF(AND('BR3'!$K$2="ACTIVE",'BR3'!R59&gt;0),"Yes",IF(AND('BR2'!$K$2="ACTIVE",'BR2'!R59&gt;0),"Yes",IF(AND('BR1'!$K$2="ACTIVE",'BR1'!R59&gt;0),"Yes",IF(AND('ORIGINAL BUDGET'!$K$2="ACTIVE",'ORIGINAL BUDGET'!R59&gt;0),"Yes",""))))</f>
        <v/>
      </c>
      <c r="AG59" s="493"/>
      <c r="AH59" s="493" t="str">
        <f>IF(AND('BR3'!$K$2="ACTIVE",'BR3'!T59&gt;0),"Yes",IF(AND('BR2'!$K$2="ACTIVE",'BR2'!T59&gt;0),"Yes",IF(AND('BR1'!$K$2="ACTIVE",'BR1'!T59&gt;0),"Yes",IF(AND('ORIGINAL BUDGET'!$K$2="ACTIVE",'ORIGINAL BUDGET'!T59&gt;0),"Yes",""))))</f>
        <v/>
      </c>
      <c r="AI59" s="494"/>
      <c r="AJ59" s="218"/>
      <c r="AK59" s="448">
        <f t="shared" si="11"/>
        <v>0</v>
      </c>
      <c r="AL59" s="448">
        <f t="shared" si="12"/>
        <v>0</v>
      </c>
      <c r="AM59" s="448">
        <f t="shared" si="13"/>
        <v>0</v>
      </c>
      <c r="AN59" s="448">
        <f t="shared" si="14"/>
        <v>0</v>
      </c>
      <c r="AO59" s="448">
        <f t="shared" si="15"/>
        <v>0</v>
      </c>
      <c r="AP59" s="448">
        <f t="shared" si="16"/>
        <v>0</v>
      </c>
      <c r="AQ59" s="448">
        <f t="shared" si="17"/>
        <v>0</v>
      </c>
      <c r="AU59" s="220"/>
      <c r="AV59" s="220"/>
      <c r="AW59" s="220"/>
      <c r="AX59" s="220"/>
      <c r="AY59" s="1104"/>
    </row>
    <row r="60" spans="1:51" ht="23.25" hidden="1" customHeight="1">
      <c r="A60" s="122">
        <v>16</v>
      </c>
      <c r="B60" s="273">
        <f>IF($L$2="","",IF($L$2="ORIGINAL",'ORIGINAL BUDGET'!$B60,IF($L$2="BR1",'BR1'!$B60,IF($L$2="BR2",'BR2'!$B60,IF($L$2="BR3",'BR3'!$B60)))))</f>
        <v>0</v>
      </c>
      <c r="C60" s="1028">
        <f>IF($L$2="","",IF($L$2="ORIGINAL",'ORIGINAL BUDGET'!$C60,IF($L$2="BR1",'BR1'!$C60,IF($L$2="BR2",'BR2'!$C60,IF($L$2="BR3",'BR3'!$C60)))))</f>
        <v>0</v>
      </c>
      <c r="D60" s="860" t="str">
        <f t="shared" si="18"/>
        <v/>
      </c>
      <c r="E60" s="404"/>
      <c r="F60" s="589"/>
      <c r="G60" s="845" t="str">
        <f t="shared" si="19"/>
        <v/>
      </c>
      <c r="H60" s="811">
        <f t="shared" si="10"/>
        <v>0</v>
      </c>
      <c r="I60" s="840"/>
      <c r="J60" s="811">
        <f t="shared" si="20"/>
        <v>0</v>
      </c>
      <c r="K60" s="843"/>
      <c r="L60" s="811">
        <f t="shared" si="21"/>
        <v>0</v>
      </c>
      <c r="M60" s="843"/>
      <c r="N60" s="811">
        <f t="shared" si="22"/>
        <v>0</v>
      </c>
      <c r="O60" s="843"/>
      <c r="P60" s="811">
        <f t="shared" si="23"/>
        <v>0</v>
      </c>
      <c r="Q60" s="843"/>
      <c r="R60" s="811">
        <f t="shared" si="24"/>
        <v>0</v>
      </c>
      <c r="S60" s="843"/>
      <c r="T60" s="811">
        <f t="shared" si="25"/>
        <v>0</v>
      </c>
      <c r="U60" s="149"/>
      <c r="V60" s="492" t="str">
        <f>IF(AND('BR3'!$K$2="ACTIVE",'BR3'!H60&gt;0),"Yes",IF(AND('BR2'!$K$2="ACTIVE",'BR2'!H60&gt;0),"Yes",IF(AND('BR1'!$K$2="ACTIVE",'BR1'!H60&gt;0),"Yes",IF(AND('ORIGINAL BUDGET'!$K$2="ACTIVE",'ORIGINAL BUDGET'!H60&gt;0),"Yes",""))))</f>
        <v/>
      </c>
      <c r="W60" s="493"/>
      <c r="X60" s="325" t="str">
        <f>IF(AND('BR3'!$K$2="ACTIVE",'BR3'!J60&gt;0),"Yes",IF(AND('BR2'!$K$2="ACTIVE",'BR2'!J60&gt;0),"Yes",IF(AND('BR1'!$K$2="ACTIVE",'BR1'!J60&gt;0),"Yes",IF(AND('ORIGINAL BUDGET'!$K$2="ACTIVE",'ORIGINAL BUDGET'!J60&gt;0),"Yes",""))))</f>
        <v/>
      </c>
      <c r="Y60" s="493"/>
      <c r="Z60" s="325" t="str">
        <f>IF(AND('BR3'!$K$2="ACTIVE",'BR3'!L60&gt;0),"Yes",IF(AND('BR2'!$K$2="ACTIVE",'BR2'!L60&gt;0),"Yes",IF(AND('BR1'!$K$2="ACTIVE",'BR1'!L60&gt;0),"Yes",IF(AND('ORIGINAL BUDGET'!$K$2="ACTIVE",'ORIGINAL BUDGET'!L60&gt;0),"Yes",""))))</f>
        <v/>
      </c>
      <c r="AA60" s="493"/>
      <c r="AB60" s="325" t="str">
        <f>IF(AND('BR3'!$K$2="ACTIVE",'BR3'!N60&gt;0),"Yes",IF(AND('BR2'!$K$2="ACTIVE",'BR2'!N60&gt;0),"Yes",IF(AND('BR1'!$K$2="ACTIVE",'BR1'!N60&gt;0),"Yes",IF(AND('ORIGINAL BUDGET'!$K$2="ACTIVE",'ORIGINAL BUDGET'!N60&gt;0),"Yes",""))))</f>
        <v/>
      </c>
      <c r="AC60" s="493"/>
      <c r="AD60" s="325" t="str">
        <f>IF(AND('BR3'!$K$2="ACTIVE",'BR3'!P60&gt;0),"Yes",IF(AND('BR2'!$K$2="ACTIVE",'BR2'!P60&gt;0),"Yes",IF(AND('BR1'!$K$2="ACTIVE",'BR1'!P60&gt;0),"Yes",IF(AND('ORIGINAL BUDGET'!$K$2="ACTIVE",'ORIGINAL BUDGET'!P60&gt;0),"Yes",""))))</f>
        <v/>
      </c>
      <c r="AE60" s="493"/>
      <c r="AF60" s="325" t="str">
        <f>IF(AND('BR3'!$K$2="ACTIVE",'BR3'!R60&gt;0),"Yes",IF(AND('BR2'!$K$2="ACTIVE",'BR2'!R60&gt;0),"Yes",IF(AND('BR1'!$K$2="ACTIVE",'BR1'!R60&gt;0),"Yes",IF(AND('ORIGINAL BUDGET'!$K$2="ACTIVE",'ORIGINAL BUDGET'!R60&gt;0),"Yes",""))))</f>
        <v/>
      </c>
      <c r="AG60" s="493"/>
      <c r="AH60" s="493" t="str">
        <f>IF(AND('BR3'!$K$2="ACTIVE",'BR3'!T60&gt;0),"Yes",IF(AND('BR2'!$K$2="ACTIVE",'BR2'!T60&gt;0),"Yes",IF(AND('BR1'!$K$2="ACTIVE",'BR1'!T60&gt;0),"Yes",IF(AND('ORIGINAL BUDGET'!$K$2="ACTIVE",'ORIGINAL BUDGET'!T60&gt;0),"Yes",""))))</f>
        <v/>
      </c>
      <c r="AI60" s="494"/>
      <c r="AJ60" s="218"/>
      <c r="AK60" s="448">
        <f t="shared" si="11"/>
        <v>0</v>
      </c>
      <c r="AL60" s="448">
        <f t="shared" si="12"/>
        <v>0</v>
      </c>
      <c r="AM60" s="448">
        <f t="shared" si="13"/>
        <v>0</v>
      </c>
      <c r="AN60" s="448">
        <f t="shared" si="14"/>
        <v>0</v>
      </c>
      <c r="AO60" s="448">
        <f t="shared" si="15"/>
        <v>0</v>
      </c>
      <c r="AP60" s="448">
        <f t="shared" si="16"/>
        <v>0</v>
      </c>
      <c r="AQ60" s="448">
        <f t="shared" si="17"/>
        <v>0</v>
      </c>
      <c r="AU60" s="220"/>
      <c r="AV60" s="220"/>
      <c r="AW60" s="220"/>
      <c r="AX60" s="220"/>
      <c r="AY60" s="1104"/>
    </row>
    <row r="61" spans="1:51" ht="23.25" hidden="1" customHeight="1">
      <c r="A61" s="124">
        <v>17</v>
      </c>
      <c r="B61" s="273">
        <f>IF($L$2="","",IF($L$2="ORIGINAL",'ORIGINAL BUDGET'!$B61,IF($L$2="BR1",'BR1'!$B61,IF($L$2="BR2",'BR2'!$B61,IF($L$2="BR3",'BR3'!$B61)))))</f>
        <v>0</v>
      </c>
      <c r="C61" s="1028">
        <f>IF($L$2="","",IF($L$2="ORIGINAL",'ORIGINAL BUDGET'!$C61,IF($L$2="BR1",'BR1'!$C61,IF($L$2="BR2",'BR2'!$C61,IF($L$2="BR3",'BR3'!$C61)))))</f>
        <v>0</v>
      </c>
      <c r="D61" s="860" t="str">
        <f t="shared" si="18"/>
        <v/>
      </c>
      <c r="E61" s="404"/>
      <c r="F61" s="589"/>
      <c r="G61" s="845" t="str">
        <f t="shared" si="19"/>
        <v/>
      </c>
      <c r="H61" s="811">
        <f t="shared" si="10"/>
        <v>0</v>
      </c>
      <c r="I61" s="840"/>
      <c r="J61" s="811">
        <f t="shared" si="20"/>
        <v>0</v>
      </c>
      <c r="K61" s="843"/>
      <c r="L61" s="811">
        <f t="shared" si="21"/>
        <v>0</v>
      </c>
      <c r="M61" s="843"/>
      <c r="N61" s="811">
        <f t="shared" si="22"/>
        <v>0</v>
      </c>
      <c r="O61" s="843"/>
      <c r="P61" s="811">
        <f t="shared" si="23"/>
        <v>0</v>
      </c>
      <c r="Q61" s="843"/>
      <c r="R61" s="811">
        <f t="shared" si="24"/>
        <v>0</v>
      </c>
      <c r="S61" s="843"/>
      <c r="T61" s="811">
        <f t="shared" si="25"/>
        <v>0</v>
      </c>
      <c r="U61" s="149"/>
      <c r="V61" s="492" t="str">
        <f>IF(AND('BR3'!$K$2="ACTIVE",'BR3'!H61&gt;0),"Yes",IF(AND('BR2'!$K$2="ACTIVE",'BR2'!H61&gt;0),"Yes",IF(AND('BR1'!$K$2="ACTIVE",'BR1'!H61&gt;0),"Yes",IF(AND('ORIGINAL BUDGET'!$K$2="ACTIVE",'ORIGINAL BUDGET'!H61&gt;0),"Yes",""))))</f>
        <v/>
      </c>
      <c r="W61" s="493"/>
      <c r="X61" s="325" t="str">
        <f>IF(AND('BR3'!$K$2="ACTIVE",'BR3'!J61&gt;0),"Yes",IF(AND('BR2'!$K$2="ACTIVE",'BR2'!J61&gt;0),"Yes",IF(AND('BR1'!$K$2="ACTIVE",'BR1'!J61&gt;0),"Yes",IF(AND('ORIGINAL BUDGET'!$K$2="ACTIVE",'ORIGINAL BUDGET'!J61&gt;0),"Yes",""))))</f>
        <v/>
      </c>
      <c r="Y61" s="493"/>
      <c r="Z61" s="325" t="str">
        <f>IF(AND('BR3'!$K$2="ACTIVE",'BR3'!L61&gt;0),"Yes",IF(AND('BR2'!$K$2="ACTIVE",'BR2'!L61&gt;0),"Yes",IF(AND('BR1'!$K$2="ACTIVE",'BR1'!L61&gt;0),"Yes",IF(AND('ORIGINAL BUDGET'!$K$2="ACTIVE",'ORIGINAL BUDGET'!L61&gt;0),"Yes",""))))</f>
        <v/>
      </c>
      <c r="AA61" s="493"/>
      <c r="AB61" s="325" t="str">
        <f>IF(AND('BR3'!$K$2="ACTIVE",'BR3'!N61&gt;0),"Yes",IF(AND('BR2'!$K$2="ACTIVE",'BR2'!N61&gt;0),"Yes",IF(AND('BR1'!$K$2="ACTIVE",'BR1'!N61&gt;0),"Yes",IF(AND('ORIGINAL BUDGET'!$K$2="ACTIVE",'ORIGINAL BUDGET'!N61&gt;0),"Yes",""))))</f>
        <v/>
      </c>
      <c r="AC61" s="493"/>
      <c r="AD61" s="325" t="str">
        <f>IF(AND('BR3'!$K$2="ACTIVE",'BR3'!P61&gt;0),"Yes",IF(AND('BR2'!$K$2="ACTIVE",'BR2'!P61&gt;0),"Yes",IF(AND('BR1'!$K$2="ACTIVE",'BR1'!P61&gt;0),"Yes",IF(AND('ORIGINAL BUDGET'!$K$2="ACTIVE",'ORIGINAL BUDGET'!P61&gt;0),"Yes",""))))</f>
        <v/>
      </c>
      <c r="AE61" s="493"/>
      <c r="AF61" s="325" t="str">
        <f>IF(AND('BR3'!$K$2="ACTIVE",'BR3'!R61&gt;0),"Yes",IF(AND('BR2'!$K$2="ACTIVE",'BR2'!R61&gt;0),"Yes",IF(AND('BR1'!$K$2="ACTIVE",'BR1'!R61&gt;0),"Yes",IF(AND('ORIGINAL BUDGET'!$K$2="ACTIVE",'ORIGINAL BUDGET'!R61&gt;0),"Yes",""))))</f>
        <v/>
      </c>
      <c r="AG61" s="493"/>
      <c r="AH61" s="493" t="str">
        <f>IF(AND('BR3'!$K$2="ACTIVE",'BR3'!T61&gt;0),"Yes",IF(AND('BR2'!$K$2="ACTIVE",'BR2'!T61&gt;0),"Yes",IF(AND('BR1'!$K$2="ACTIVE",'BR1'!T61&gt;0),"Yes",IF(AND('ORIGINAL BUDGET'!$K$2="ACTIVE",'ORIGINAL BUDGET'!T61&gt;0),"Yes",""))))</f>
        <v/>
      </c>
      <c r="AI61" s="494"/>
      <c r="AJ61" s="218"/>
      <c r="AK61" s="448">
        <f t="shared" si="11"/>
        <v>0</v>
      </c>
      <c r="AL61" s="448">
        <f t="shared" si="12"/>
        <v>0</v>
      </c>
      <c r="AM61" s="448">
        <f t="shared" si="13"/>
        <v>0</v>
      </c>
      <c r="AN61" s="448">
        <f t="shared" si="14"/>
        <v>0</v>
      </c>
      <c r="AO61" s="448">
        <f t="shared" si="15"/>
        <v>0</v>
      </c>
      <c r="AP61" s="448">
        <f t="shared" si="16"/>
        <v>0</v>
      </c>
      <c r="AQ61" s="448">
        <f t="shared" si="17"/>
        <v>0</v>
      </c>
      <c r="AU61" s="220"/>
      <c r="AV61" s="220"/>
      <c r="AW61" s="220"/>
      <c r="AX61" s="220"/>
      <c r="AY61" s="1104"/>
    </row>
    <row r="62" spans="1:51" ht="23.25" hidden="1" customHeight="1">
      <c r="A62" s="122">
        <v>18</v>
      </c>
      <c r="B62" s="273">
        <f>IF($L$2="","",IF($L$2="ORIGINAL",'ORIGINAL BUDGET'!$B62,IF($L$2="BR1",'BR1'!$B62,IF($L$2="BR2",'BR2'!$B62,IF($L$2="BR3",'BR3'!$B62)))))</f>
        <v>0</v>
      </c>
      <c r="C62" s="1028">
        <f>IF($L$2="","",IF($L$2="ORIGINAL",'ORIGINAL BUDGET'!$C62,IF($L$2="BR1",'BR1'!$C62,IF($L$2="BR2",'BR2'!$C62,IF($L$2="BR3",'BR3'!$C62)))))</f>
        <v>0</v>
      </c>
      <c r="D62" s="860" t="str">
        <f t="shared" si="18"/>
        <v/>
      </c>
      <c r="E62" s="404"/>
      <c r="F62" s="589"/>
      <c r="G62" s="845" t="str">
        <f t="shared" si="19"/>
        <v/>
      </c>
      <c r="H62" s="811">
        <f t="shared" si="10"/>
        <v>0</v>
      </c>
      <c r="I62" s="840"/>
      <c r="J62" s="811">
        <f t="shared" si="20"/>
        <v>0</v>
      </c>
      <c r="K62" s="843"/>
      <c r="L62" s="811">
        <f t="shared" si="21"/>
        <v>0</v>
      </c>
      <c r="M62" s="843"/>
      <c r="N62" s="811">
        <f t="shared" si="22"/>
        <v>0</v>
      </c>
      <c r="O62" s="843"/>
      <c r="P62" s="811">
        <f t="shared" si="23"/>
        <v>0</v>
      </c>
      <c r="Q62" s="843"/>
      <c r="R62" s="811">
        <f t="shared" si="24"/>
        <v>0</v>
      </c>
      <c r="S62" s="843"/>
      <c r="T62" s="811">
        <f t="shared" si="25"/>
        <v>0</v>
      </c>
      <c r="U62" s="149"/>
      <c r="V62" s="492" t="str">
        <f>IF(AND('BR3'!$K$2="ACTIVE",'BR3'!H62&gt;0),"Yes",IF(AND('BR2'!$K$2="ACTIVE",'BR2'!H62&gt;0),"Yes",IF(AND('BR1'!$K$2="ACTIVE",'BR1'!H62&gt;0),"Yes",IF(AND('ORIGINAL BUDGET'!$K$2="ACTIVE",'ORIGINAL BUDGET'!H62&gt;0),"Yes",""))))</f>
        <v/>
      </c>
      <c r="W62" s="493"/>
      <c r="X62" s="325" t="str">
        <f>IF(AND('BR3'!$K$2="ACTIVE",'BR3'!J62&gt;0),"Yes",IF(AND('BR2'!$K$2="ACTIVE",'BR2'!J62&gt;0),"Yes",IF(AND('BR1'!$K$2="ACTIVE",'BR1'!J62&gt;0),"Yes",IF(AND('ORIGINAL BUDGET'!$K$2="ACTIVE",'ORIGINAL BUDGET'!J62&gt;0),"Yes",""))))</f>
        <v/>
      </c>
      <c r="Y62" s="493"/>
      <c r="Z62" s="325" t="str">
        <f>IF(AND('BR3'!$K$2="ACTIVE",'BR3'!L62&gt;0),"Yes",IF(AND('BR2'!$K$2="ACTIVE",'BR2'!L62&gt;0),"Yes",IF(AND('BR1'!$K$2="ACTIVE",'BR1'!L62&gt;0),"Yes",IF(AND('ORIGINAL BUDGET'!$K$2="ACTIVE",'ORIGINAL BUDGET'!L62&gt;0),"Yes",""))))</f>
        <v/>
      </c>
      <c r="AA62" s="493"/>
      <c r="AB62" s="325" t="str">
        <f>IF(AND('BR3'!$K$2="ACTIVE",'BR3'!N62&gt;0),"Yes",IF(AND('BR2'!$K$2="ACTIVE",'BR2'!N62&gt;0),"Yes",IF(AND('BR1'!$K$2="ACTIVE",'BR1'!N62&gt;0),"Yes",IF(AND('ORIGINAL BUDGET'!$K$2="ACTIVE",'ORIGINAL BUDGET'!N62&gt;0),"Yes",""))))</f>
        <v/>
      </c>
      <c r="AC62" s="493"/>
      <c r="AD62" s="325" t="str">
        <f>IF(AND('BR3'!$K$2="ACTIVE",'BR3'!P62&gt;0),"Yes",IF(AND('BR2'!$K$2="ACTIVE",'BR2'!P62&gt;0),"Yes",IF(AND('BR1'!$K$2="ACTIVE",'BR1'!P62&gt;0),"Yes",IF(AND('ORIGINAL BUDGET'!$K$2="ACTIVE",'ORIGINAL BUDGET'!P62&gt;0),"Yes",""))))</f>
        <v/>
      </c>
      <c r="AE62" s="493"/>
      <c r="AF62" s="325" t="str">
        <f>IF(AND('BR3'!$K$2="ACTIVE",'BR3'!R62&gt;0),"Yes",IF(AND('BR2'!$K$2="ACTIVE",'BR2'!R62&gt;0),"Yes",IF(AND('BR1'!$K$2="ACTIVE",'BR1'!R62&gt;0),"Yes",IF(AND('ORIGINAL BUDGET'!$K$2="ACTIVE",'ORIGINAL BUDGET'!R62&gt;0),"Yes",""))))</f>
        <v/>
      </c>
      <c r="AG62" s="493"/>
      <c r="AH62" s="493" t="str">
        <f>IF(AND('BR3'!$K$2="ACTIVE",'BR3'!T62&gt;0),"Yes",IF(AND('BR2'!$K$2="ACTIVE",'BR2'!T62&gt;0),"Yes",IF(AND('BR1'!$K$2="ACTIVE",'BR1'!T62&gt;0),"Yes",IF(AND('ORIGINAL BUDGET'!$K$2="ACTIVE",'ORIGINAL BUDGET'!T62&gt;0),"Yes",""))))</f>
        <v/>
      </c>
      <c r="AI62" s="494"/>
      <c r="AJ62" s="218"/>
      <c r="AK62" s="448">
        <f t="shared" si="11"/>
        <v>0</v>
      </c>
      <c r="AL62" s="448">
        <f t="shared" si="12"/>
        <v>0</v>
      </c>
      <c r="AM62" s="448">
        <f t="shared" si="13"/>
        <v>0</v>
      </c>
      <c r="AN62" s="448">
        <f t="shared" si="14"/>
        <v>0</v>
      </c>
      <c r="AO62" s="448">
        <f t="shared" si="15"/>
        <v>0</v>
      </c>
      <c r="AP62" s="448">
        <f t="shared" si="16"/>
        <v>0</v>
      </c>
      <c r="AQ62" s="448">
        <f t="shared" si="17"/>
        <v>0</v>
      </c>
      <c r="AU62" s="220"/>
      <c r="AV62" s="220"/>
      <c r="AW62" s="220"/>
      <c r="AX62" s="220"/>
      <c r="AY62" s="1104"/>
    </row>
    <row r="63" spans="1:51" ht="23.25" hidden="1" customHeight="1">
      <c r="A63" s="124">
        <v>19</v>
      </c>
      <c r="B63" s="273">
        <f>IF($L$2="","",IF($L$2="ORIGINAL",'ORIGINAL BUDGET'!$B63,IF($L$2="BR1",'BR1'!$B63,IF($L$2="BR2",'BR2'!$B63,IF($L$2="BR3",'BR3'!$B63)))))</f>
        <v>0</v>
      </c>
      <c r="C63" s="1028">
        <f>IF($L$2="","",IF($L$2="ORIGINAL",'ORIGINAL BUDGET'!$C63,IF($L$2="BR1",'BR1'!$C63,IF($L$2="BR2",'BR2'!$C63,IF($L$2="BR3",'BR3'!$C63)))))</f>
        <v>0</v>
      </c>
      <c r="D63" s="860" t="str">
        <f t="shared" si="18"/>
        <v/>
      </c>
      <c r="E63" s="404"/>
      <c r="F63" s="589"/>
      <c r="G63" s="845" t="str">
        <f t="shared" si="19"/>
        <v/>
      </c>
      <c r="H63" s="811">
        <f t="shared" si="10"/>
        <v>0</v>
      </c>
      <c r="I63" s="840"/>
      <c r="J63" s="811">
        <f t="shared" si="20"/>
        <v>0</v>
      </c>
      <c r="K63" s="843"/>
      <c r="L63" s="811">
        <f t="shared" si="21"/>
        <v>0</v>
      </c>
      <c r="M63" s="843"/>
      <c r="N63" s="811">
        <f t="shared" si="22"/>
        <v>0</v>
      </c>
      <c r="O63" s="843"/>
      <c r="P63" s="811">
        <f t="shared" si="23"/>
        <v>0</v>
      </c>
      <c r="Q63" s="843"/>
      <c r="R63" s="811">
        <f t="shared" si="24"/>
        <v>0</v>
      </c>
      <c r="S63" s="843"/>
      <c r="T63" s="811">
        <f t="shared" si="25"/>
        <v>0</v>
      </c>
      <c r="U63" s="149"/>
      <c r="V63" s="492" t="str">
        <f>IF(AND('BR3'!$K$2="ACTIVE",'BR3'!H63&gt;0),"Yes",IF(AND('BR2'!$K$2="ACTIVE",'BR2'!H63&gt;0),"Yes",IF(AND('BR1'!$K$2="ACTIVE",'BR1'!H63&gt;0),"Yes",IF(AND('ORIGINAL BUDGET'!$K$2="ACTIVE",'ORIGINAL BUDGET'!H63&gt;0),"Yes",""))))</f>
        <v/>
      </c>
      <c r="W63" s="493"/>
      <c r="X63" s="325" t="str">
        <f>IF(AND('BR3'!$K$2="ACTIVE",'BR3'!J63&gt;0),"Yes",IF(AND('BR2'!$K$2="ACTIVE",'BR2'!J63&gt;0),"Yes",IF(AND('BR1'!$K$2="ACTIVE",'BR1'!J63&gt;0),"Yes",IF(AND('ORIGINAL BUDGET'!$K$2="ACTIVE",'ORIGINAL BUDGET'!J63&gt;0),"Yes",""))))</f>
        <v/>
      </c>
      <c r="Y63" s="493"/>
      <c r="Z63" s="325" t="str">
        <f>IF(AND('BR3'!$K$2="ACTIVE",'BR3'!L63&gt;0),"Yes",IF(AND('BR2'!$K$2="ACTIVE",'BR2'!L63&gt;0),"Yes",IF(AND('BR1'!$K$2="ACTIVE",'BR1'!L63&gt;0),"Yes",IF(AND('ORIGINAL BUDGET'!$K$2="ACTIVE",'ORIGINAL BUDGET'!L63&gt;0),"Yes",""))))</f>
        <v/>
      </c>
      <c r="AA63" s="493"/>
      <c r="AB63" s="325" t="str">
        <f>IF(AND('BR3'!$K$2="ACTIVE",'BR3'!N63&gt;0),"Yes",IF(AND('BR2'!$K$2="ACTIVE",'BR2'!N63&gt;0),"Yes",IF(AND('BR1'!$K$2="ACTIVE",'BR1'!N63&gt;0),"Yes",IF(AND('ORIGINAL BUDGET'!$K$2="ACTIVE",'ORIGINAL BUDGET'!N63&gt;0),"Yes",""))))</f>
        <v/>
      </c>
      <c r="AC63" s="493"/>
      <c r="AD63" s="325" t="str">
        <f>IF(AND('BR3'!$K$2="ACTIVE",'BR3'!P63&gt;0),"Yes",IF(AND('BR2'!$K$2="ACTIVE",'BR2'!P63&gt;0),"Yes",IF(AND('BR1'!$K$2="ACTIVE",'BR1'!P63&gt;0),"Yes",IF(AND('ORIGINAL BUDGET'!$K$2="ACTIVE",'ORIGINAL BUDGET'!P63&gt;0),"Yes",""))))</f>
        <v/>
      </c>
      <c r="AE63" s="493"/>
      <c r="AF63" s="325" t="str">
        <f>IF(AND('BR3'!$K$2="ACTIVE",'BR3'!R63&gt;0),"Yes",IF(AND('BR2'!$K$2="ACTIVE",'BR2'!R63&gt;0),"Yes",IF(AND('BR1'!$K$2="ACTIVE",'BR1'!R63&gt;0),"Yes",IF(AND('ORIGINAL BUDGET'!$K$2="ACTIVE",'ORIGINAL BUDGET'!R63&gt;0),"Yes",""))))</f>
        <v/>
      </c>
      <c r="AG63" s="493"/>
      <c r="AH63" s="493" t="str">
        <f>IF(AND('BR3'!$K$2="ACTIVE",'BR3'!T63&gt;0),"Yes",IF(AND('BR2'!$K$2="ACTIVE",'BR2'!T63&gt;0),"Yes",IF(AND('BR1'!$K$2="ACTIVE",'BR1'!T63&gt;0),"Yes",IF(AND('ORIGINAL BUDGET'!$K$2="ACTIVE",'ORIGINAL BUDGET'!T63&gt;0),"Yes",""))))</f>
        <v/>
      </c>
      <c r="AI63" s="494"/>
      <c r="AJ63" s="218"/>
      <c r="AK63" s="448">
        <f t="shared" si="11"/>
        <v>0</v>
      </c>
      <c r="AL63" s="448">
        <f t="shared" si="12"/>
        <v>0</v>
      </c>
      <c r="AM63" s="448">
        <f t="shared" si="13"/>
        <v>0</v>
      </c>
      <c r="AN63" s="448">
        <f t="shared" si="14"/>
        <v>0</v>
      </c>
      <c r="AO63" s="448">
        <f t="shared" si="15"/>
        <v>0</v>
      </c>
      <c r="AP63" s="448">
        <f t="shared" si="16"/>
        <v>0</v>
      </c>
      <c r="AQ63" s="448">
        <f t="shared" si="17"/>
        <v>0</v>
      </c>
      <c r="AU63" s="220"/>
      <c r="AV63" s="220"/>
      <c r="AW63" s="220"/>
      <c r="AX63" s="220"/>
      <c r="AY63" s="1104"/>
    </row>
    <row r="64" spans="1:51" ht="23.25" hidden="1" customHeight="1">
      <c r="A64" s="124">
        <v>20</v>
      </c>
      <c r="B64" s="273">
        <f>IF($L$2="","",IF($L$2="ORIGINAL",'ORIGINAL BUDGET'!$B64,IF($L$2="BR1",'BR1'!$B64,IF($L$2="BR2",'BR2'!$B64,IF($L$2="BR3",'BR3'!$B64)))))</f>
        <v>0</v>
      </c>
      <c r="C64" s="1028">
        <f>IF($L$2="","",IF($L$2="ORIGINAL",'ORIGINAL BUDGET'!$C64,IF($L$2="BR1",'BR1'!$C64,IF($L$2="BR2",'BR2'!$C64,IF($L$2="BR3",'BR3'!$C64)))))</f>
        <v>0</v>
      </c>
      <c r="D64" s="860" t="str">
        <f t="shared" si="18"/>
        <v/>
      </c>
      <c r="E64" s="404"/>
      <c r="F64" s="589"/>
      <c r="G64" s="845" t="str">
        <f t="shared" si="19"/>
        <v/>
      </c>
      <c r="H64" s="811">
        <f t="shared" si="10"/>
        <v>0</v>
      </c>
      <c r="I64" s="840"/>
      <c r="J64" s="811">
        <f t="shared" si="20"/>
        <v>0</v>
      </c>
      <c r="K64" s="843"/>
      <c r="L64" s="811">
        <f t="shared" si="21"/>
        <v>0</v>
      </c>
      <c r="M64" s="843"/>
      <c r="N64" s="811">
        <f t="shared" si="22"/>
        <v>0</v>
      </c>
      <c r="O64" s="843"/>
      <c r="P64" s="811">
        <f t="shared" si="23"/>
        <v>0</v>
      </c>
      <c r="Q64" s="843"/>
      <c r="R64" s="811">
        <f t="shared" si="24"/>
        <v>0</v>
      </c>
      <c r="S64" s="843"/>
      <c r="T64" s="811">
        <f t="shared" si="25"/>
        <v>0</v>
      </c>
      <c r="U64" s="149"/>
      <c r="V64" s="492" t="str">
        <f>IF(AND('BR3'!$K$2="ACTIVE",'BR3'!H64&gt;0),"Yes",IF(AND('BR2'!$K$2="ACTIVE",'BR2'!H64&gt;0),"Yes",IF(AND('BR1'!$K$2="ACTIVE",'BR1'!H64&gt;0),"Yes",IF(AND('ORIGINAL BUDGET'!$K$2="ACTIVE",'ORIGINAL BUDGET'!H64&gt;0),"Yes",""))))</f>
        <v/>
      </c>
      <c r="W64" s="493"/>
      <c r="X64" s="325" t="str">
        <f>IF(AND('BR3'!$K$2="ACTIVE",'BR3'!J64&gt;0),"Yes",IF(AND('BR2'!$K$2="ACTIVE",'BR2'!J64&gt;0),"Yes",IF(AND('BR1'!$K$2="ACTIVE",'BR1'!J64&gt;0),"Yes",IF(AND('ORIGINAL BUDGET'!$K$2="ACTIVE",'ORIGINAL BUDGET'!J64&gt;0),"Yes",""))))</f>
        <v/>
      </c>
      <c r="Y64" s="493"/>
      <c r="Z64" s="325" t="str">
        <f>IF(AND('BR3'!$K$2="ACTIVE",'BR3'!L64&gt;0),"Yes",IF(AND('BR2'!$K$2="ACTIVE",'BR2'!L64&gt;0),"Yes",IF(AND('BR1'!$K$2="ACTIVE",'BR1'!L64&gt;0),"Yes",IF(AND('ORIGINAL BUDGET'!$K$2="ACTIVE",'ORIGINAL BUDGET'!L64&gt;0),"Yes",""))))</f>
        <v/>
      </c>
      <c r="AA64" s="493"/>
      <c r="AB64" s="325" t="str">
        <f>IF(AND('BR3'!$K$2="ACTIVE",'BR3'!N64&gt;0),"Yes",IF(AND('BR2'!$K$2="ACTIVE",'BR2'!N64&gt;0),"Yes",IF(AND('BR1'!$K$2="ACTIVE",'BR1'!N64&gt;0),"Yes",IF(AND('ORIGINAL BUDGET'!$K$2="ACTIVE",'ORIGINAL BUDGET'!N64&gt;0),"Yes",""))))</f>
        <v/>
      </c>
      <c r="AC64" s="493"/>
      <c r="AD64" s="325" t="str">
        <f>IF(AND('BR3'!$K$2="ACTIVE",'BR3'!P64&gt;0),"Yes",IF(AND('BR2'!$K$2="ACTIVE",'BR2'!P64&gt;0),"Yes",IF(AND('BR1'!$K$2="ACTIVE",'BR1'!P64&gt;0),"Yes",IF(AND('ORIGINAL BUDGET'!$K$2="ACTIVE",'ORIGINAL BUDGET'!P64&gt;0),"Yes",""))))</f>
        <v/>
      </c>
      <c r="AE64" s="493"/>
      <c r="AF64" s="325" t="str">
        <f>IF(AND('BR3'!$K$2="ACTIVE",'BR3'!R64&gt;0),"Yes",IF(AND('BR2'!$K$2="ACTIVE",'BR2'!R64&gt;0),"Yes",IF(AND('BR1'!$K$2="ACTIVE",'BR1'!R64&gt;0),"Yes",IF(AND('ORIGINAL BUDGET'!$K$2="ACTIVE",'ORIGINAL BUDGET'!R64&gt;0),"Yes",""))))</f>
        <v/>
      </c>
      <c r="AG64" s="493"/>
      <c r="AH64" s="493" t="str">
        <f>IF(AND('BR3'!$K$2="ACTIVE",'BR3'!T64&gt;0),"Yes",IF(AND('BR2'!$K$2="ACTIVE",'BR2'!T64&gt;0),"Yes",IF(AND('BR1'!$K$2="ACTIVE",'BR1'!T64&gt;0),"Yes",IF(AND('ORIGINAL BUDGET'!$K$2="ACTIVE",'ORIGINAL BUDGET'!T64&gt;0),"Yes",""))))</f>
        <v/>
      </c>
      <c r="AI64" s="494"/>
      <c r="AJ64" s="218"/>
      <c r="AK64" s="448">
        <f t="shared" si="11"/>
        <v>0</v>
      </c>
      <c r="AL64" s="448">
        <f t="shared" si="12"/>
        <v>0</v>
      </c>
      <c r="AM64" s="448">
        <f t="shared" si="13"/>
        <v>0</v>
      </c>
      <c r="AN64" s="448">
        <f t="shared" si="14"/>
        <v>0</v>
      </c>
      <c r="AO64" s="448">
        <f t="shared" si="15"/>
        <v>0</v>
      </c>
      <c r="AP64" s="448">
        <f t="shared" si="16"/>
        <v>0</v>
      </c>
      <c r="AQ64" s="448">
        <f t="shared" si="17"/>
        <v>0</v>
      </c>
      <c r="AU64" s="219"/>
      <c r="AV64" s="219"/>
      <c r="AW64" s="219"/>
      <c r="AX64" s="219"/>
      <c r="AY64" s="1104"/>
    </row>
    <row r="65" spans="1:53" ht="23.25" hidden="1" customHeight="1">
      <c r="A65" s="124">
        <v>21</v>
      </c>
      <c r="B65" s="273">
        <f>IF($L$2="","",IF($L$2="ORIGINAL",'ORIGINAL BUDGET'!$B65,IF($L$2="BR1",'BR1'!$B65,IF($L$2="BR2",'BR2'!$B65,IF($L$2="BR3",'BR3'!$B65)))))</f>
        <v>0</v>
      </c>
      <c r="C65" s="1028">
        <f>IF($L$2="","",IF($L$2="ORIGINAL",'ORIGINAL BUDGET'!$C65,IF($L$2="BR1",'BR1'!$C65,IF($L$2="BR2",'BR2'!$C65,IF($L$2="BR3",'BR3'!$C65)))))</f>
        <v>0</v>
      </c>
      <c r="D65" s="860" t="str">
        <f t="shared" si="18"/>
        <v/>
      </c>
      <c r="E65" s="404"/>
      <c r="F65" s="589"/>
      <c r="G65" s="845" t="str">
        <f t="shared" si="19"/>
        <v/>
      </c>
      <c r="H65" s="811">
        <f t="shared" si="10"/>
        <v>0</v>
      </c>
      <c r="I65" s="840"/>
      <c r="J65" s="811">
        <f t="shared" si="20"/>
        <v>0</v>
      </c>
      <c r="K65" s="843"/>
      <c r="L65" s="811">
        <f t="shared" si="21"/>
        <v>0</v>
      </c>
      <c r="M65" s="843"/>
      <c r="N65" s="811">
        <f t="shared" si="22"/>
        <v>0</v>
      </c>
      <c r="O65" s="843"/>
      <c r="P65" s="811">
        <f t="shared" si="23"/>
        <v>0</v>
      </c>
      <c r="Q65" s="843"/>
      <c r="R65" s="811">
        <f t="shared" si="24"/>
        <v>0</v>
      </c>
      <c r="S65" s="843"/>
      <c r="T65" s="811">
        <f t="shared" si="25"/>
        <v>0</v>
      </c>
      <c r="U65" s="149"/>
      <c r="V65" s="492" t="str">
        <f>IF(AND('BR3'!$K$2="ACTIVE",'BR3'!H65&gt;0),"Yes",IF(AND('BR2'!$K$2="ACTIVE",'BR2'!H65&gt;0),"Yes",IF(AND('BR1'!$K$2="ACTIVE",'BR1'!H65&gt;0),"Yes",IF(AND('ORIGINAL BUDGET'!$K$2="ACTIVE",'ORIGINAL BUDGET'!H65&gt;0),"Yes",""))))</f>
        <v/>
      </c>
      <c r="W65" s="493"/>
      <c r="X65" s="325" t="str">
        <f>IF(AND('BR3'!$K$2="ACTIVE",'BR3'!J65&gt;0),"Yes",IF(AND('BR2'!$K$2="ACTIVE",'BR2'!J65&gt;0),"Yes",IF(AND('BR1'!$K$2="ACTIVE",'BR1'!J65&gt;0),"Yes",IF(AND('ORIGINAL BUDGET'!$K$2="ACTIVE",'ORIGINAL BUDGET'!J65&gt;0),"Yes",""))))</f>
        <v/>
      </c>
      <c r="Y65" s="493"/>
      <c r="Z65" s="325" t="str">
        <f>IF(AND('BR3'!$K$2="ACTIVE",'BR3'!L65&gt;0),"Yes",IF(AND('BR2'!$K$2="ACTIVE",'BR2'!L65&gt;0),"Yes",IF(AND('BR1'!$K$2="ACTIVE",'BR1'!L65&gt;0),"Yes",IF(AND('ORIGINAL BUDGET'!$K$2="ACTIVE",'ORIGINAL BUDGET'!L65&gt;0),"Yes",""))))</f>
        <v/>
      </c>
      <c r="AA65" s="493"/>
      <c r="AB65" s="325" t="str">
        <f>IF(AND('BR3'!$K$2="ACTIVE",'BR3'!N65&gt;0),"Yes",IF(AND('BR2'!$K$2="ACTIVE",'BR2'!N65&gt;0),"Yes",IF(AND('BR1'!$K$2="ACTIVE",'BR1'!N65&gt;0),"Yes",IF(AND('ORIGINAL BUDGET'!$K$2="ACTIVE",'ORIGINAL BUDGET'!N65&gt;0),"Yes",""))))</f>
        <v/>
      </c>
      <c r="AC65" s="493"/>
      <c r="AD65" s="325" t="str">
        <f>IF(AND('BR3'!$K$2="ACTIVE",'BR3'!P65&gt;0),"Yes",IF(AND('BR2'!$K$2="ACTIVE",'BR2'!P65&gt;0),"Yes",IF(AND('BR1'!$K$2="ACTIVE",'BR1'!P65&gt;0),"Yes",IF(AND('ORIGINAL BUDGET'!$K$2="ACTIVE",'ORIGINAL BUDGET'!P65&gt;0),"Yes",""))))</f>
        <v/>
      </c>
      <c r="AE65" s="493"/>
      <c r="AF65" s="325" t="str">
        <f>IF(AND('BR3'!$K$2="ACTIVE",'BR3'!R65&gt;0),"Yes",IF(AND('BR2'!$K$2="ACTIVE",'BR2'!R65&gt;0),"Yes",IF(AND('BR1'!$K$2="ACTIVE",'BR1'!R65&gt;0),"Yes",IF(AND('ORIGINAL BUDGET'!$K$2="ACTIVE",'ORIGINAL BUDGET'!R65&gt;0),"Yes",""))))</f>
        <v/>
      </c>
      <c r="AG65" s="493"/>
      <c r="AH65" s="493" t="str">
        <f>IF(AND('BR3'!$K$2="ACTIVE",'BR3'!T65&gt;0),"Yes",IF(AND('BR2'!$K$2="ACTIVE",'BR2'!T65&gt;0),"Yes",IF(AND('BR1'!$K$2="ACTIVE",'BR1'!T65&gt;0),"Yes",IF(AND('ORIGINAL BUDGET'!$K$2="ACTIVE",'ORIGINAL BUDGET'!T65&gt;0),"Yes",""))))</f>
        <v/>
      </c>
      <c r="AI65" s="494"/>
      <c r="AJ65" s="218"/>
      <c r="AK65" s="448">
        <f t="shared" si="11"/>
        <v>0</v>
      </c>
      <c r="AL65" s="448">
        <f t="shared" si="12"/>
        <v>0</v>
      </c>
      <c r="AM65" s="448">
        <f t="shared" si="13"/>
        <v>0</v>
      </c>
      <c r="AN65" s="448">
        <f t="shared" si="14"/>
        <v>0</v>
      </c>
      <c r="AO65" s="448">
        <f t="shared" si="15"/>
        <v>0</v>
      </c>
      <c r="AP65" s="448">
        <f t="shared" si="16"/>
        <v>0</v>
      </c>
      <c r="AQ65" s="448">
        <f t="shared" si="17"/>
        <v>0</v>
      </c>
      <c r="AU65" s="220"/>
      <c r="AV65" s="220"/>
      <c r="AW65" s="220"/>
      <c r="AX65" s="220"/>
      <c r="AY65" s="1104"/>
    </row>
    <row r="66" spans="1:53" ht="23.25" hidden="1" customHeight="1">
      <c r="A66" s="124">
        <v>22</v>
      </c>
      <c r="B66" s="273">
        <f>IF($L$2="","",IF($L$2="ORIGINAL",'ORIGINAL BUDGET'!$B66,IF($L$2="BR1",'BR1'!$B66,IF($L$2="BR2",'BR2'!$B66,IF($L$2="BR3",'BR3'!$B66)))))</f>
        <v>0</v>
      </c>
      <c r="C66" s="1028">
        <f>IF($L$2="","",IF($L$2="ORIGINAL",'ORIGINAL BUDGET'!$C66,IF($L$2="BR1",'BR1'!$C66,IF($L$2="BR2",'BR2'!$C66,IF($L$2="BR3",'BR3'!$C66)))))</f>
        <v>0</v>
      </c>
      <c r="D66" s="860" t="str">
        <f t="shared" si="18"/>
        <v/>
      </c>
      <c r="E66" s="404"/>
      <c r="F66" s="589"/>
      <c r="G66" s="845" t="str">
        <f t="shared" si="19"/>
        <v/>
      </c>
      <c r="H66" s="811">
        <f t="shared" si="10"/>
        <v>0</v>
      </c>
      <c r="I66" s="840"/>
      <c r="J66" s="811">
        <f t="shared" si="20"/>
        <v>0</v>
      </c>
      <c r="K66" s="843"/>
      <c r="L66" s="811">
        <f t="shared" si="21"/>
        <v>0</v>
      </c>
      <c r="M66" s="843"/>
      <c r="N66" s="811">
        <f t="shared" si="22"/>
        <v>0</v>
      </c>
      <c r="O66" s="843"/>
      <c r="P66" s="811">
        <f t="shared" ref="P66:P71" si="26">F66*O66</f>
        <v>0</v>
      </c>
      <c r="Q66" s="843"/>
      <c r="R66" s="811">
        <f t="shared" ref="R66:R71" si="27">F66*Q66</f>
        <v>0</v>
      </c>
      <c r="S66" s="843"/>
      <c r="T66" s="811">
        <f t="shared" ref="T66:T71" si="28">F66*S66</f>
        <v>0</v>
      </c>
      <c r="U66" s="149"/>
      <c r="V66" s="492" t="str">
        <f>IF(AND('BR3'!$K$2="ACTIVE",'BR3'!H66&gt;0),"Yes",IF(AND('BR2'!$K$2="ACTIVE",'BR2'!H66&gt;0),"Yes",IF(AND('BR1'!$K$2="ACTIVE",'BR1'!H66&gt;0),"Yes",IF(AND('ORIGINAL BUDGET'!$K$2="ACTIVE",'ORIGINAL BUDGET'!H66&gt;0),"Yes",""))))</f>
        <v/>
      </c>
      <c r="W66" s="493"/>
      <c r="X66" s="325" t="str">
        <f>IF(AND('BR3'!$K$2="ACTIVE",'BR3'!J66&gt;0),"Yes",IF(AND('BR2'!$K$2="ACTIVE",'BR2'!J66&gt;0),"Yes",IF(AND('BR1'!$K$2="ACTIVE",'BR1'!J66&gt;0),"Yes",IF(AND('ORIGINAL BUDGET'!$K$2="ACTIVE",'ORIGINAL BUDGET'!J66&gt;0),"Yes",""))))</f>
        <v/>
      </c>
      <c r="Y66" s="493"/>
      <c r="Z66" s="325" t="str">
        <f>IF(AND('BR3'!$K$2="ACTIVE",'BR3'!L66&gt;0),"Yes",IF(AND('BR2'!$K$2="ACTIVE",'BR2'!L66&gt;0),"Yes",IF(AND('BR1'!$K$2="ACTIVE",'BR1'!L66&gt;0),"Yes",IF(AND('ORIGINAL BUDGET'!$K$2="ACTIVE",'ORIGINAL BUDGET'!L66&gt;0),"Yes",""))))</f>
        <v/>
      </c>
      <c r="AA66" s="493"/>
      <c r="AB66" s="325" t="str">
        <f>IF(AND('BR3'!$K$2="ACTIVE",'BR3'!N66&gt;0),"Yes",IF(AND('BR2'!$K$2="ACTIVE",'BR2'!N66&gt;0),"Yes",IF(AND('BR1'!$K$2="ACTIVE",'BR1'!N66&gt;0),"Yes",IF(AND('ORIGINAL BUDGET'!$K$2="ACTIVE",'ORIGINAL BUDGET'!N66&gt;0),"Yes",""))))</f>
        <v/>
      </c>
      <c r="AC66" s="493"/>
      <c r="AD66" s="325" t="str">
        <f>IF(AND('BR3'!$K$2="ACTIVE",'BR3'!P66&gt;0),"Yes",IF(AND('BR2'!$K$2="ACTIVE",'BR2'!P66&gt;0),"Yes",IF(AND('BR1'!$K$2="ACTIVE",'BR1'!P66&gt;0),"Yes",IF(AND('ORIGINAL BUDGET'!$K$2="ACTIVE",'ORIGINAL BUDGET'!P66&gt;0),"Yes",""))))</f>
        <v/>
      </c>
      <c r="AE66" s="493"/>
      <c r="AF66" s="325" t="str">
        <f>IF(AND('BR3'!$K$2="ACTIVE",'BR3'!R66&gt;0),"Yes",IF(AND('BR2'!$K$2="ACTIVE",'BR2'!R66&gt;0),"Yes",IF(AND('BR1'!$K$2="ACTIVE",'BR1'!R66&gt;0),"Yes",IF(AND('ORIGINAL BUDGET'!$K$2="ACTIVE",'ORIGINAL BUDGET'!R66&gt;0),"Yes",""))))</f>
        <v/>
      </c>
      <c r="AG66" s="493"/>
      <c r="AH66" s="493" t="str">
        <f>IF(AND('BR3'!$K$2="ACTIVE",'BR3'!T66&gt;0),"Yes",IF(AND('BR2'!$K$2="ACTIVE",'BR2'!T66&gt;0),"Yes",IF(AND('BR1'!$K$2="ACTIVE",'BR1'!T66&gt;0),"Yes",IF(AND('ORIGINAL BUDGET'!$K$2="ACTIVE",'ORIGINAL BUDGET'!T66&gt;0),"Yes",""))))</f>
        <v/>
      </c>
      <c r="AI66" s="494"/>
      <c r="AJ66" s="218"/>
      <c r="AK66" s="448">
        <f t="shared" si="11"/>
        <v>0</v>
      </c>
      <c r="AL66" s="448">
        <f t="shared" si="12"/>
        <v>0</v>
      </c>
      <c r="AM66" s="448">
        <f t="shared" si="13"/>
        <v>0</v>
      </c>
      <c r="AN66" s="448">
        <f t="shared" si="14"/>
        <v>0</v>
      </c>
      <c r="AO66" s="448">
        <f t="shared" si="15"/>
        <v>0</v>
      </c>
      <c r="AP66" s="448">
        <f t="shared" si="16"/>
        <v>0</v>
      </c>
      <c r="AQ66" s="448">
        <f t="shared" si="17"/>
        <v>0</v>
      </c>
      <c r="AU66" s="220"/>
      <c r="AV66" s="220"/>
      <c r="AW66" s="220"/>
      <c r="AX66" s="220"/>
      <c r="AY66" s="1104"/>
    </row>
    <row r="67" spans="1:53" ht="23.25" hidden="1" customHeight="1">
      <c r="A67" s="124">
        <v>23</v>
      </c>
      <c r="B67" s="273">
        <f>IF($L$2="","",IF($L$2="ORIGINAL",'ORIGINAL BUDGET'!$B67,IF($L$2="BR1",'BR1'!$B67,IF($L$2="BR2",'BR2'!$B67,IF($L$2="BR3",'BR3'!$B67)))))</f>
        <v>0</v>
      </c>
      <c r="C67" s="1028">
        <f>IF($L$2="","",IF($L$2="ORIGINAL",'ORIGINAL BUDGET'!$C67,IF($L$2="BR1",'BR1'!$C67,IF($L$2="BR2",'BR2'!$C67,IF($L$2="BR3",'BR3'!$C67)))))</f>
        <v>0</v>
      </c>
      <c r="D67" s="860" t="str">
        <f t="shared" si="18"/>
        <v/>
      </c>
      <c r="E67" s="404"/>
      <c r="F67" s="589"/>
      <c r="G67" s="845" t="str">
        <f t="shared" si="19"/>
        <v/>
      </c>
      <c r="H67" s="811">
        <f t="shared" si="10"/>
        <v>0</v>
      </c>
      <c r="I67" s="840"/>
      <c r="J67" s="811">
        <f t="shared" si="20"/>
        <v>0</v>
      </c>
      <c r="K67" s="843"/>
      <c r="L67" s="811">
        <f t="shared" si="21"/>
        <v>0</v>
      </c>
      <c r="M67" s="843"/>
      <c r="N67" s="811">
        <f t="shared" si="22"/>
        <v>0</v>
      </c>
      <c r="O67" s="843"/>
      <c r="P67" s="811">
        <f t="shared" si="26"/>
        <v>0</v>
      </c>
      <c r="Q67" s="843"/>
      <c r="R67" s="811">
        <f t="shared" si="27"/>
        <v>0</v>
      </c>
      <c r="S67" s="843"/>
      <c r="T67" s="811">
        <f t="shared" si="28"/>
        <v>0</v>
      </c>
      <c r="U67" s="149"/>
      <c r="V67" s="492" t="str">
        <f>IF(AND('BR3'!$K$2="ACTIVE",'BR3'!H67&gt;0),"Yes",IF(AND('BR2'!$K$2="ACTIVE",'BR2'!H67&gt;0),"Yes",IF(AND('BR1'!$K$2="ACTIVE",'BR1'!H67&gt;0),"Yes",IF(AND('ORIGINAL BUDGET'!$K$2="ACTIVE",'ORIGINAL BUDGET'!H67&gt;0),"Yes",""))))</f>
        <v/>
      </c>
      <c r="W67" s="493"/>
      <c r="X67" s="325" t="str">
        <f>IF(AND('BR3'!$K$2="ACTIVE",'BR3'!J67&gt;0),"Yes",IF(AND('BR2'!$K$2="ACTIVE",'BR2'!J67&gt;0),"Yes",IF(AND('BR1'!$K$2="ACTIVE",'BR1'!J67&gt;0),"Yes",IF(AND('ORIGINAL BUDGET'!$K$2="ACTIVE",'ORIGINAL BUDGET'!J67&gt;0),"Yes",""))))</f>
        <v/>
      </c>
      <c r="Y67" s="493"/>
      <c r="Z67" s="325" t="str">
        <f>IF(AND('BR3'!$K$2="ACTIVE",'BR3'!L67&gt;0),"Yes",IF(AND('BR2'!$K$2="ACTIVE",'BR2'!L67&gt;0),"Yes",IF(AND('BR1'!$K$2="ACTIVE",'BR1'!L67&gt;0),"Yes",IF(AND('ORIGINAL BUDGET'!$K$2="ACTIVE",'ORIGINAL BUDGET'!L67&gt;0),"Yes",""))))</f>
        <v/>
      </c>
      <c r="AA67" s="493"/>
      <c r="AB67" s="325" t="str">
        <f>IF(AND('BR3'!$K$2="ACTIVE",'BR3'!N67&gt;0),"Yes",IF(AND('BR2'!$K$2="ACTIVE",'BR2'!N67&gt;0),"Yes",IF(AND('BR1'!$K$2="ACTIVE",'BR1'!N67&gt;0),"Yes",IF(AND('ORIGINAL BUDGET'!$K$2="ACTIVE",'ORIGINAL BUDGET'!N67&gt;0),"Yes",""))))</f>
        <v/>
      </c>
      <c r="AC67" s="493"/>
      <c r="AD67" s="325" t="str">
        <f>IF(AND('BR3'!$K$2="ACTIVE",'BR3'!P67&gt;0),"Yes",IF(AND('BR2'!$K$2="ACTIVE",'BR2'!P67&gt;0),"Yes",IF(AND('BR1'!$K$2="ACTIVE",'BR1'!P67&gt;0),"Yes",IF(AND('ORIGINAL BUDGET'!$K$2="ACTIVE",'ORIGINAL BUDGET'!P67&gt;0),"Yes",""))))</f>
        <v/>
      </c>
      <c r="AE67" s="493"/>
      <c r="AF67" s="325" t="str">
        <f>IF(AND('BR3'!$K$2="ACTIVE",'BR3'!R67&gt;0),"Yes",IF(AND('BR2'!$K$2="ACTIVE",'BR2'!R67&gt;0),"Yes",IF(AND('BR1'!$K$2="ACTIVE",'BR1'!R67&gt;0),"Yes",IF(AND('ORIGINAL BUDGET'!$K$2="ACTIVE",'ORIGINAL BUDGET'!R67&gt;0),"Yes",""))))</f>
        <v/>
      </c>
      <c r="AG67" s="493"/>
      <c r="AH67" s="493" t="str">
        <f>IF(AND('BR3'!$K$2="ACTIVE",'BR3'!T67&gt;0),"Yes",IF(AND('BR2'!$K$2="ACTIVE",'BR2'!T67&gt;0),"Yes",IF(AND('BR1'!$K$2="ACTIVE",'BR1'!T67&gt;0),"Yes",IF(AND('ORIGINAL BUDGET'!$K$2="ACTIVE",'ORIGINAL BUDGET'!T67&gt;0),"Yes",""))))</f>
        <v/>
      </c>
      <c r="AI67" s="494"/>
      <c r="AJ67" s="218"/>
      <c r="AK67" s="448">
        <f t="shared" si="11"/>
        <v>0</v>
      </c>
      <c r="AL67" s="448">
        <f t="shared" si="12"/>
        <v>0</v>
      </c>
      <c r="AM67" s="448">
        <f t="shared" si="13"/>
        <v>0</v>
      </c>
      <c r="AN67" s="448">
        <f t="shared" si="14"/>
        <v>0</v>
      </c>
      <c r="AO67" s="448">
        <f t="shared" si="15"/>
        <v>0</v>
      </c>
      <c r="AP67" s="448">
        <f t="shared" si="16"/>
        <v>0</v>
      </c>
      <c r="AQ67" s="448">
        <f t="shared" si="17"/>
        <v>0</v>
      </c>
      <c r="AU67" s="220"/>
      <c r="AV67" s="220"/>
      <c r="AW67" s="220"/>
      <c r="AX67" s="220"/>
      <c r="AY67" s="1104"/>
    </row>
    <row r="68" spans="1:53" ht="23.25" hidden="1" customHeight="1">
      <c r="A68" s="124">
        <v>24</v>
      </c>
      <c r="B68" s="273">
        <f>IF($L$2="","",IF($L$2="ORIGINAL",'ORIGINAL BUDGET'!$B68,IF($L$2="BR1",'BR1'!$B68,IF($L$2="BR2",'BR2'!$B68,IF($L$2="BR3",'BR3'!$B68)))))</f>
        <v>0</v>
      </c>
      <c r="C68" s="1028">
        <f>IF($L$2="","",IF($L$2="ORIGINAL",'ORIGINAL BUDGET'!$C68,IF($L$2="BR1",'BR1'!$C68,IF($L$2="BR2",'BR2'!$C68,IF($L$2="BR3",'BR3'!$C68)))))</f>
        <v>0</v>
      </c>
      <c r="D68" s="860" t="str">
        <f t="shared" si="18"/>
        <v/>
      </c>
      <c r="E68" s="404"/>
      <c r="F68" s="589"/>
      <c r="G68" s="845" t="str">
        <f t="shared" si="19"/>
        <v/>
      </c>
      <c r="H68" s="811">
        <f t="shared" si="10"/>
        <v>0</v>
      </c>
      <c r="I68" s="840"/>
      <c r="J68" s="811">
        <f t="shared" si="20"/>
        <v>0</v>
      </c>
      <c r="K68" s="843"/>
      <c r="L68" s="811">
        <f t="shared" si="21"/>
        <v>0</v>
      </c>
      <c r="M68" s="843"/>
      <c r="N68" s="811">
        <f t="shared" si="22"/>
        <v>0</v>
      </c>
      <c r="O68" s="843"/>
      <c r="P68" s="811">
        <f t="shared" si="26"/>
        <v>0</v>
      </c>
      <c r="Q68" s="843"/>
      <c r="R68" s="811">
        <f t="shared" si="27"/>
        <v>0</v>
      </c>
      <c r="S68" s="843"/>
      <c r="T68" s="811">
        <f t="shared" si="28"/>
        <v>0</v>
      </c>
      <c r="U68" s="149"/>
      <c r="V68" s="492" t="str">
        <f>IF(AND('BR3'!$K$2="ACTIVE",'BR3'!H68&gt;0),"Yes",IF(AND('BR2'!$K$2="ACTIVE",'BR2'!H68&gt;0),"Yes",IF(AND('BR1'!$K$2="ACTIVE",'BR1'!H68&gt;0),"Yes",IF(AND('ORIGINAL BUDGET'!$K$2="ACTIVE",'ORIGINAL BUDGET'!H68&gt;0),"Yes",""))))</f>
        <v/>
      </c>
      <c r="W68" s="493"/>
      <c r="X68" s="325" t="str">
        <f>IF(AND('BR3'!$K$2="ACTIVE",'BR3'!J68&gt;0),"Yes",IF(AND('BR2'!$K$2="ACTIVE",'BR2'!J68&gt;0),"Yes",IF(AND('BR1'!$K$2="ACTIVE",'BR1'!J68&gt;0),"Yes",IF(AND('ORIGINAL BUDGET'!$K$2="ACTIVE",'ORIGINAL BUDGET'!J68&gt;0),"Yes",""))))</f>
        <v/>
      </c>
      <c r="Y68" s="493"/>
      <c r="Z68" s="325" t="str">
        <f>IF(AND('BR3'!$K$2="ACTIVE",'BR3'!L68&gt;0),"Yes",IF(AND('BR2'!$K$2="ACTIVE",'BR2'!L68&gt;0),"Yes",IF(AND('BR1'!$K$2="ACTIVE",'BR1'!L68&gt;0),"Yes",IF(AND('ORIGINAL BUDGET'!$K$2="ACTIVE",'ORIGINAL BUDGET'!L68&gt;0),"Yes",""))))</f>
        <v/>
      </c>
      <c r="AA68" s="493"/>
      <c r="AB68" s="325" t="str">
        <f>IF(AND('BR3'!$K$2="ACTIVE",'BR3'!N68&gt;0),"Yes",IF(AND('BR2'!$K$2="ACTIVE",'BR2'!N68&gt;0),"Yes",IF(AND('BR1'!$K$2="ACTIVE",'BR1'!N68&gt;0),"Yes",IF(AND('ORIGINAL BUDGET'!$K$2="ACTIVE",'ORIGINAL BUDGET'!N68&gt;0),"Yes",""))))</f>
        <v/>
      </c>
      <c r="AC68" s="493"/>
      <c r="AD68" s="325" t="str">
        <f>IF(AND('BR3'!$K$2="ACTIVE",'BR3'!P68&gt;0),"Yes",IF(AND('BR2'!$K$2="ACTIVE",'BR2'!P68&gt;0),"Yes",IF(AND('BR1'!$K$2="ACTIVE",'BR1'!P68&gt;0),"Yes",IF(AND('ORIGINAL BUDGET'!$K$2="ACTIVE",'ORIGINAL BUDGET'!P68&gt;0),"Yes",""))))</f>
        <v/>
      </c>
      <c r="AE68" s="493"/>
      <c r="AF68" s="325" t="str">
        <f>IF(AND('BR3'!$K$2="ACTIVE",'BR3'!R68&gt;0),"Yes",IF(AND('BR2'!$K$2="ACTIVE",'BR2'!R68&gt;0),"Yes",IF(AND('BR1'!$K$2="ACTIVE",'BR1'!R68&gt;0),"Yes",IF(AND('ORIGINAL BUDGET'!$K$2="ACTIVE",'ORIGINAL BUDGET'!R68&gt;0),"Yes",""))))</f>
        <v/>
      </c>
      <c r="AG68" s="493"/>
      <c r="AH68" s="493" t="str">
        <f>IF(AND('BR3'!$K$2="ACTIVE",'BR3'!T68&gt;0),"Yes",IF(AND('BR2'!$K$2="ACTIVE",'BR2'!T68&gt;0),"Yes",IF(AND('BR1'!$K$2="ACTIVE",'BR1'!T68&gt;0),"Yes",IF(AND('ORIGINAL BUDGET'!$K$2="ACTIVE",'ORIGINAL BUDGET'!T68&gt;0),"Yes",""))))</f>
        <v/>
      </c>
      <c r="AI68" s="494"/>
      <c r="AJ68" s="218"/>
      <c r="AK68" s="448">
        <f t="shared" si="11"/>
        <v>0</v>
      </c>
      <c r="AL68" s="448">
        <f t="shared" si="12"/>
        <v>0</v>
      </c>
      <c r="AM68" s="448">
        <f t="shared" si="13"/>
        <v>0</v>
      </c>
      <c r="AN68" s="448">
        <f t="shared" si="14"/>
        <v>0</v>
      </c>
      <c r="AO68" s="448">
        <f t="shared" si="15"/>
        <v>0</v>
      </c>
      <c r="AP68" s="448">
        <f t="shared" si="16"/>
        <v>0</v>
      </c>
      <c r="AQ68" s="448">
        <f t="shared" si="17"/>
        <v>0</v>
      </c>
      <c r="AU68" s="220"/>
      <c r="AV68" s="220"/>
      <c r="AW68" s="220"/>
      <c r="AX68" s="220"/>
      <c r="AY68" s="1104"/>
    </row>
    <row r="69" spans="1:53" s="2" customFormat="1" ht="23.25" hidden="1" customHeight="1">
      <c r="A69" s="124">
        <v>25</v>
      </c>
      <c r="B69" s="949">
        <f>IF($L$2="","",IF($L$2="ORIGINAL",'ORIGINAL BUDGET'!$B69,IF($L$2="BR1",'BR1'!$B69,IF($L$2="BR2",'BR2'!$B69,IF($L$2="BR3",'BR3'!$B69)))))</f>
        <v>0</v>
      </c>
      <c r="C69" s="1026">
        <f>IF($L$2="","",IF($L$2="ORIGINAL",'ORIGINAL BUDGET'!$C69,IF($L$2="BR1",'BR1'!$C69,IF($L$2="BR2",'BR2'!$C69,IF($L$2="BR3",'BR3'!$C69)))))</f>
        <v>0</v>
      </c>
      <c r="D69" s="1046" t="str">
        <f t="shared" si="18"/>
        <v/>
      </c>
      <c r="E69" s="1047"/>
      <c r="F69" s="1048"/>
      <c r="G69" s="1045" t="str">
        <f t="shared" si="19"/>
        <v/>
      </c>
      <c r="H69" s="811">
        <f t="shared" si="10"/>
        <v>0</v>
      </c>
      <c r="I69" s="1049"/>
      <c r="J69" s="811">
        <f t="shared" si="20"/>
        <v>0</v>
      </c>
      <c r="K69" s="1050"/>
      <c r="L69" s="811">
        <f t="shared" si="21"/>
        <v>0</v>
      </c>
      <c r="M69" s="1050"/>
      <c r="N69" s="811">
        <f t="shared" si="22"/>
        <v>0</v>
      </c>
      <c r="O69" s="843"/>
      <c r="P69" s="811">
        <f t="shared" si="26"/>
        <v>0</v>
      </c>
      <c r="Q69" s="843"/>
      <c r="R69" s="811">
        <f t="shared" si="27"/>
        <v>0</v>
      </c>
      <c r="S69" s="843"/>
      <c r="T69" s="811">
        <f t="shared" si="28"/>
        <v>0</v>
      </c>
      <c r="U69" s="149"/>
      <c r="V69" s="492" t="str">
        <f>IF(AND('BR3'!$K$2="ACTIVE",'BR3'!H69&gt;0),"Yes",IF(AND('BR2'!$K$2="ACTIVE",'BR2'!H69&gt;0),"Yes",IF(AND('BR1'!$K$2="ACTIVE",'BR1'!H69&gt;0),"Yes",IF(AND('ORIGINAL BUDGET'!$K$2="ACTIVE",'ORIGINAL BUDGET'!H69&gt;0),"Yes",""))))</f>
        <v/>
      </c>
      <c r="W69" s="493"/>
      <c r="X69" s="325" t="str">
        <f>IF(AND('BR3'!$K$2="ACTIVE",'BR3'!J69&gt;0),"Yes",IF(AND('BR2'!$K$2="ACTIVE",'BR2'!J69&gt;0),"Yes",IF(AND('BR1'!$K$2="ACTIVE",'BR1'!J69&gt;0),"Yes",IF(AND('ORIGINAL BUDGET'!$K$2="ACTIVE",'ORIGINAL BUDGET'!J69&gt;0),"Yes",""))))</f>
        <v/>
      </c>
      <c r="Y69" s="493"/>
      <c r="Z69" s="325" t="str">
        <f>IF(AND('BR3'!$K$2="ACTIVE",'BR3'!L69&gt;0),"Yes",IF(AND('BR2'!$K$2="ACTIVE",'BR2'!L69&gt;0),"Yes",IF(AND('BR1'!$K$2="ACTIVE",'BR1'!L69&gt;0),"Yes",IF(AND('ORIGINAL BUDGET'!$K$2="ACTIVE",'ORIGINAL BUDGET'!L69&gt;0),"Yes",""))))</f>
        <v/>
      </c>
      <c r="AA69" s="493"/>
      <c r="AB69" s="325" t="str">
        <f>IF(AND('BR3'!$K$2="ACTIVE",'BR3'!N69&gt;0),"Yes",IF(AND('BR2'!$K$2="ACTIVE",'BR2'!N69&gt;0),"Yes",IF(AND('BR1'!$K$2="ACTIVE",'BR1'!N69&gt;0),"Yes",IF(AND('ORIGINAL BUDGET'!$K$2="ACTIVE",'ORIGINAL BUDGET'!N69&gt;0),"Yes",""))))</f>
        <v/>
      </c>
      <c r="AC69" s="493"/>
      <c r="AD69" s="325" t="str">
        <f>IF(AND('BR3'!$K$2="ACTIVE",'BR3'!P69&gt;0),"Yes",IF(AND('BR2'!$K$2="ACTIVE",'BR2'!P69&gt;0),"Yes",IF(AND('BR1'!$K$2="ACTIVE",'BR1'!P69&gt;0),"Yes",IF(AND('ORIGINAL BUDGET'!$K$2="ACTIVE",'ORIGINAL BUDGET'!P69&gt;0),"Yes",""))))</f>
        <v/>
      </c>
      <c r="AE69" s="493"/>
      <c r="AF69" s="325" t="str">
        <f>IF(AND('BR3'!$K$2="ACTIVE",'BR3'!R69&gt;0),"Yes",IF(AND('BR2'!$K$2="ACTIVE",'BR2'!R69&gt;0),"Yes",IF(AND('BR1'!$K$2="ACTIVE",'BR1'!R69&gt;0),"Yes",IF(AND('ORIGINAL BUDGET'!$K$2="ACTIVE",'ORIGINAL BUDGET'!R69&gt;0),"Yes",""))))</f>
        <v/>
      </c>
      <c r="AG69" s="493"/>
      <c r="AH69" s="493" t="str">
        <f>IF(AND('BR3'!$K$2="ACTIVE",'BR3'!T69&gt;0),"Yes",IF(AND('BR2'!$K$2="ACTIVE",'BR2'!T69&gt;0),"Yes",IF(AND('BR1'!$K$2="ACTIVE",'BR1'!T69&gt;0),"Yes",IF(AND('ORIGINAL BUDGET'!$K$2="ACTIVE",'ORIGINAL BUDGET'!T69&gt;0),"Yes",""))))</f>
        <v/>
      </c>
      <c r="AI69" s="494"/>
      <c r="AJ69" s="503"/>
      <c r="AK69" s="1042">
        <f t="shared" si="11"/>
        <v>0</v>
      </c>
      <c r="AL69" s="1042">
        <f t="shared" si="12"/>
        <v>0</v>
      </c>
      <c r="AM69" s="1042">
        <f t="shared" si="13"/>
        <v>0</v>
      </c>
      <c r="AN69" s="1042">
        <f t="shared" si="14"/>
        <v>0</v>
      </c>
      <c r="AO69" s="1042">
        <f t="shared" si="15"/>
        <v>0</v>
      </c>
      <c r="AP69" s="1042">
        <f t="shared" si="16"/>
        <v>0</v>
      </c>
      <c r="AQ69" s="1042">
        <f t="shared" si="17"/>
        <v>0</v>
      </c>
      <c r="AS69" s="169"/>
      <c r="AT69" s="169"/>
      <c r="AU69" s="219"/>
      <c r="AV69" s="219"/>
      <c r="AW69" s="219"/>
      <c r="AX69" s="219"/>
      <c r="AY69" s="1104"/>
      <c r="AZ69" s="169"/>
      <c r="BA69" s="169"/>
    </row>
    <row r="70" spans="1:53" ht="23.25" hidden="1" customHeight="1">
      <c r="A70" s="124">
        <v>26</v>
      </c>
      <c r="B70" s="1020">
        <f>IF($L$2="","",IF($L$2="ORIGINAL",'ORIGINAL BUDGET'!$B70,IF($L$2="BR1",'BR1'!$B70,IF($L$2="BR2",'BR2'!$B70,IF($L$2="BR3",'BR3'!$B70)))))</f>
        <v>0</v>
      </c>
      <c r="C70" s="1029">
        <f>IF($L$2="","",IF($L$2="ORIGINAL",'ORIGINAL BUDGET'!$C70,IF($L$2="BR1",'BR1'!$C70,IF($L$2="BR2",'BR2'!$C70,IF($L$2="BR3",'BR3'!$C70)))))</f>
        <v>0</v>
      </c>
      <c r="D70" s="1023" t="str">
        <f t="shared" si="18"/>
        <v/>
      </c>
      <c r="E70" s="1024"/>
      <c r="F70" s="589"/>
      <c r="G70" s="1022" t="str">
        <f t="shared" si="19"/>
        <v/>
      </c>
      <c r="H70" s="811">
        <f t="shared" si="10"/>
        <v>0</v>
      </c>
      <c r="I70" s="1025"/>
      <c r="J70" s="811">
        <f t="shared" si="20"/>
        <v>0</v>
      </c>
      <c r="K70" s="858"/>
      <c r="L70" s="811">
        <f t="shared" si="21"/>
        <v>0</v>
      </c>
      <c r="M70" s="858"/>
      <c r="N70" s="811">
        <f t="shared" si="22"/>
        <v>0</v>
      </c>
      <c r="O70" s="843"/>
      <c r="P70" s="811">
        <f t="shared" si="26"/>
        <v>0</v>
      </c>
      <c r="Q70" s="843"/>
      <c r="R70" s="811">
        <f t="shared" si="27"/>
        <v>0</v>
      </c>
      <c r="S70" s="843"/>
      <c r="T70" s="811">
        <f t="shared" si="28"/>
        <v>0</v>
      </c>
      <c r="U70" s="149"/>
      <c r="V70" s="492" t="str">
        <f>IF(AND('BR3'!$K$2="ACTIVE",'BR3'!H70&gt;0),"Yes",IF(AND('BR2'!$K$2="ACTIVE",'BR2'!H70&gt;0),"Yes",IF(AND('BR1'!$K$2="ACTIVE",'BR1'!H70&gt;0),"Yes",IF(AND('ORIGINAL BUDGET'!$K$2="ACTIVE",'ORIGINAL BUDGET'!H70&gt;0),"Yes",""))))</f>
        <v/>
      </c>
      <c r="W70" s="493"/>
      <c r="X70" s="325" t="str">
        <f>IF(AND('BR3'!$K$2="ACTIVE",'BR3'!J70&gt;0),"Yes",IF(AND('BR2'!$K$2="ACTIVE",'BR2'!J70&gt;0),"Yes",IF(AND('BR1'!$K$2="ACTIVE",'BR1'!J70&gt;0),"Yes",IF(AND('ORIGINAL BUDGET'!$K$2="ACTIVE",'ORIGINAL BUDGET'!J70&gt;0),"Yes",""))))</f>
        <v/>
      </c>
      <c r="Y70" s="493"/>
      <c r="Z70" s="325" t="str">
        <f>IF(AND('BR3'!$K$2="ACTIVE",'BR3'!L70&gt;0),"Yes",IF(AND('BR2'!$K$2="ACTIVE",'BR2'!L70&gt;0),"Yes",IF(AND('BR1'!$K$2="ACTIVE",'BR1'!L70&gt;0),"Yes",IF(AND('ORIGINAL BUDGET'!$K$2="ACTIVE",'ORIGINAL BUDGET'!L70&gt;0),"Yes",""))))</f>
        <v/>
      </c>
      <c r="AA70" s="493"/>
      <c r="AB70" s="325" t="str">
        <f>IF(AND('BR3'!$K$2="ACTIVE",'BR3'!N70&gt;0),"Yes",IF(AND('BR2'!$K$2="ACTIVE",'BR2'!N70&gt;0),"Yes",IF(AND('BR1'!$K$2="ACTIVE",'BR1'!N70&gt;0),"Yes",IF(AND('ORIGINAL BUDGET'!$K$2="ACTIVE",'ORIGINAL BUDGET'!N70&gt;0),"Yes",""))))</f>
        <v/>
      </c>
      <c r="AC70" s="493"/>
      <c r="AD70" s="325" t="str">
        <f>IF(AND('BR3'!$K$2="ACTIVE",'BR3'!P70&gt;0),"Yes",IF(AND('BR2'!$K$2="ACTIVE",'BR2'!P70&gt;0),"Yes",IF(AND('BR1'!$K$2="ACTIVE",'BR1'!P70&gt;0),"Yes",IF(AND('ORIGINAL BUDGET'!$K$2="ACTIVE",'ORIGINAL BUDGET'!P70&gt;0),"Yes",""))))</f>
        <v/>
      </c>
      <c r="AE70" s="493"/>
      <c r="AF70" s="325" t="str">
        <f>IF(AND('BR3'!$K$2="ACTIVE",'BR3'!R70&gt;0),"Yes",IF(AND('BR2'!$K$2="ACTIVE",'BR2'!R70&gt;0),"Yes",IF(AND('BR1'!$K$2="ACTIVE",'BR1'!R70&gt;0),"Yes",IF(AND('ORIGINAL BUDGET'!$K$2="ACTIVE",'ORIGINAL BUDGET'!R70&gt;0),"Yes",""))))</f>
        <v/>
      </c>
      <c r="AG70" s="493"/>
      <c r="AH70" s="493" t="str">
        <f>IF(AND('BR3'!$K$2="ACTIVE",'BR3'!T70&gt;0),"Yes",IF(AND('BR2'!$K$2="ACTIVE",'BR2'!T70&gt;0),"Yes",IF(AND('BR1'!$K$2="ACTIVE",'BR1'!T70&gt;0),"Yes",IF(AND('ORIGINAL BUDGET'!$K$2="ACTIVE",'ORIGINAL BUDGET'!T70&gt;0),"Yes",""))))</f>
        <v/>
      </c>
      <c r="AI70" s="494"/>
      <c r="AJ70" s="218"/>
      <c r="AK70" s="1037">
        <f t="shared" si="11"/>
        <v>0</v>
      </c>
      <c r="AL70" s="1037">
        <f t="shared" si="12"/>
        <v>0</v>
      </c>
      <c r="AM70" s="1037">
        <f t="shared" si="13"/>
        <v>0</v>
      </c>
      <c r="AN70" s="1037">
        <f t="shared" si="14"/>
        <v>0</v>
      </c>
      <c r="AO70" s="1037">
        <f t="shared" si="15"/>
        <v>0</v>
      </c>
      <c r="AP70" s="1037">
        <f t="shared" si="16"/>
        <v>0</v>
      </c>
      <c r="AQ70" s="1037">
        <f t="shared" si="17"/>
        <v>0</v>
      </c>
      <c r="AU70" s="220"/>
      <c r="AV70" s="220"/>
      <c r="AW70" s="220"/>
      <c r="AX70" s="220"/>
      <c r="AY70" s="1104"/>
    </row>
    <row r="71" spans="1:53" ht="23.25" hidden="1" customHeight="1">
      <c r="A71" s="124">
        <v>27</v>
      </c>
      <c r="B71" s="273">
        <f>IF($L$2="","",IF($L$2="ORIGINAL",'ORIGINAL BUDGET'!$B71,IF($L$2="BR1",'BR1'!$B71,IF($L$2="BR2",'BR2'!$B71,IF($L$2="BR3",'BR3'!$B71)))))</f>
        <v>0</v>
      </c>
      <c r="C71" s="1028">
        <f>IF($L$2="","",IF($L$2="ORIGINAL",'ORIGINAL BUDGET'!$C71,IF($L$2="BR1",'BR1'!$C71,IF($L$2="BR2",'BR2'!$C71,IF($L$2="BR3",'BR3'!$C71)))))</f>
        <v>0</v>
      </c>
      <c r="D71" s="860" t="str">
        <f t="shared" si="18"/>
        <v/>
      </c>
      <c r="E71" s="404"/>
      <c r="F71" s="589"/>
      <c r="G71" s="845" t="str">
        <f t="shared" si="19"/>
        <v/>
      </c>
      <c r="H71" s="811">
        <f t="shared" si="10"/>
        <v>0</v>
      </c>
      <c r="I71" s="840"/>
      <c r="J71" s="811">
        <f t="shared" si="20"/>
        <v>0</v>
      </c>
      <c r="K71" s="843"/>
      <c r="L71" s="811">
        <f t="shared" si="21"/>
        <v>0</v>
      </c>
      <c r="M71" s="843"/>
      <c r="N71" s="811">
        <f t="shared" si="22"/>
        <v>0</v>
      </c>
      <c r="O71" s="843"/>
      <c r="P71" s="811">
        <f t="shared" si="26"/>
        <v>0</v>
      </c>
      <c r="Q71" s="843"/>
      <c r="R71" s="811">
        <f t="shared" si="27"/>
        <v>0</v>
      </c>
      <c r="S71" s="843"/>
      <c r="T71" s="811">
        <f t="shared" si="28"/>
        <v>0</v>
      </c>
      <c r="U71" s="149"/>
      <c r="V71" s="492" t="str">
        <f>IF(AND('BR3'!$K$2="ACTIVE",'BR3'!H71&gt;0),"Yes",IF(AND('BR2'!$K$2="ACTIVE",'BR2'!H71&gt;0),"Yes",IF(AND('BR1'!$K$2="ACTIVE",'BR1'!H71&gt;0),"Yes",IF(AND('ORIGINAL BUDGET'!$K$2="ACTIVE",'ORIGINAL BUDGET'!H71&gt;0),"Yes",""))))</f>
        <v/>
      </c>
      <c r="W71" s="493"/>
      <c r="X71" s="325" t="str">
        <f>IF(AND('BR3'!$K$2="ACTIVE",'BR3'!J71&gt;0),"Yes",IF(AND('BR2'!$K$2="ACTIVE",'BR2'!J71&gt;0),"Yes",IF(AND('BR1'!$K$2="ACTIVE",'BR1'!J71&gt;0),"Yes",IF(AND('ORIGINAL BUDGET'!$K$2="ACTIVE",'ORIGINAL BUDGET'!J71&gt;0),"Yes",""))))</f>
        <v/>
      </c>
      <c r="Y71" s="493"/>
      <c r="Z71" s="325" t="str">
        <f>IF(AND('BR3'!$K$2="ACTIVE",'BR3'!L71&gt;0),"Yes",IF(AND('BR2'!$K$2="ACTIVE",'BR2'!L71&gt;0),"Yes",IF(AND('BR1'!$K$2="ACTIVE",'BR1'!L71&gt;0),"Yes",IF(AND('ORIGINAL BUDGET'!$K$2="ACTIVE",'ORIGINAL BUDGET'!L71&gt;0),"Yes",""))))</f>
        <v/>
      </c>
      <c r="AA71" s="493"/>
      <c r="AB71" s="325" t="str">
        <f>IF(AND('BR3'!$K$2="ACTIVE",'BR3'!N71&gt;0),"Yes",IF(AND('BR2'!$K$2="ACTIVE",'BR2'!N71&gt;0),"Yes",IF(AND('BR1'!$K$2="ACTIVE",'BR1'!N71&gt;0),"Yes",IF(AND('ORIGINAL BUDGET'!$K$2="ACTIVE",'ORIGINAL BUDGET'!N71&gt;0),"Yes",""))))</f>
        <v/>
      </c>
      <c r="AC71" s="493"/>
      <c r="AD71" s="325" t="str">
        <f>IF(AND('BR3'!$K$2="ACTIVE",'BR3'!P71&gt;0),"Yes",IF(AND('BR2'!$K$2="ACTIVE",'BR2'!P71&gt;0),"Yes",IF(AND('BR1'!$K$2="ACTIVE",'BR1'!P71&gt;0),"Yes",IF(AND('ORIGINAL BUDGET'!$K$2="ACTIVE",'ORIGINAL BUDGET'!P71&gt;0),"Yes",""))))</f>
        <v/>
      </c>
      <c r="AE71" s="493"/>
      <c r="AF71" s="325" t="str">
        <f>IF(AND('BR3'!$K$2="ACTIVE",'BR3'!R71&gt;0),"Yes",IF(AND('BR2'!$K$2="ACTIVE",'BR2'!R71&gt;0),"Yes",IF(AND('BR1'!$K$2="ACTIVE",'BR1'!R71&gt;0),"Yes",IF(AND('ORIGINAL BUDGET'!$K$2="ACTIVE",'ORIGINAL BUDGET'!R71&gt;0),"Yes",""))))</f>
        <v/>
      </c>
      <c r="AG71" s="493"/>
      <c r="AH71" s="493" t="str">
        <f>IF(AND('BR3'!$K$2="ACTIVE",'BR3'!T71&gt;0),"Yes",IF(AND('BR2'!$K$2="ACTIVE",'BR2'!T71&gt;0),"Yes",IF(AND('BR1'!$K$2="ACTIVE",'BR1'!T71&gt;0),"Yes",IF(AND('ORIGINAL BUDGET'!$K$2="ACTIVE",'ORIGINAL BUDGET'!T71&gt;0),"Yes",""))))</f>
        <v/>
      </c>
      <c r="AI71" s="494"/>
      <c r="AJ71" s="218"/>
      <c r="AK71" s="448">
        <f t="shared" si="11"/>
        <v>0</v>
      </c>
      <c r="AL71" s="448">
        <f t="shared" si="12"/>
        <v>0</v>
      </c>
      <c r="AM71" s="448">
        <f t="shared" si="13"/>
        <v>0</v>
      </c>
      <c r="AN71" s="448">
        <f t="shared" si="14"/>
        <v>0</v>
      </c>
      <c r="AO71" s="448">
        <f t="shared" si="15"/>
        <v>0</v>
      </c>
      <c r="AP71" s="448">
        <f t="shared" si="16"/>
        <v>0</v>
      </c>
      <c r="AQ71" s="448">
        <f t="shared" si="17"/>
        <v>0</v>
      </c>
      <c r="AU71" s="220"/>
      <c r="AV71" s="220"/>
      <c r="AW71" s="220"/>
      <c r="AX71" s="220"/>
      <c r="AY71" s="1104"/>
    </row>
    <row r="72" spans="1:53" ht="23.25" hidden="1" customHeight="1">
      <c r="A72" s="124">
        <v>28</v>
      </c>
      <c r="B72" s="273">
        <f>IF($L$2="","",IF($L$2="ORIGINAL",'ORIGINAL BUDGET'!$B72,IF($L$2="BR1",'BR1'!$B72,IF($L$2="BR2",'BR2'!$B72,IF($L$2="BR3",'BR3'!$B72)))))</f>
        <v>0</v>
      </c>
      <c r="C72" s="1028">
        <f>IF($L$2="","",IF($L$2="ORIGINAL",'ORIGINAL BUDGET'!$C72,IF($L$2="BR1",'BR1'!$C72,IF($L$2="BR2",'BR2'!$C72,IF($L$2="BR3",'BR3'!$C72)))))</f>
        <v>0</v>
      </c>
      <c r="D72" s="860" t="str">
        <f t="shared" si="18"/>
        <v/>
      </c>
      <c r="E72" s="404"/>
      <c r="F72" s="589"/>
      <c r="G72" s="845" t="str">
        <f t="shared" si="19"/>
        <v/>
      </c>
      <c r="H72" s="811">
        <f t="shared" si="10"/>
        <v>0</v>
      </c>
      <c r="I72" s="840"/>
      <c r="J72" s="811">
        <f t="shared" si="20"/>
        <v>0</v>
      </c>
      <c r="K72" s="843"/>
      <c r="L72" s="811">
        <f t="shared" si="21"/>
        <v>0</v>
      </c>
      <c r="M72" s="843"/>
      <c r="N72" s="811">
        <f t="shared" si="22"/>
        <v>0</v>
      </c>
      <c r="O72" s="843"/>
      <c r="P72" s="811">
        <f t="shared" si="23"/>
        <v>0</v>
      </c>
      <c r="Q72" s="843"/>
      <c r="R72" s="811">
        <f t="shared" si="24"/>
        <v>0</v>
      </c>
      <c r="S72" s="843"/>
      <c r="T72" s="811">
        <f t="shared" si="25"/>
        <v>0</v>
      </c>
      <c r="U72" s="149"/>
      <c r="V72" s="492" t="str">
        <f>IF(AND('BR3'!$K$2="ACTIVE",'BR3'!H72&gt;0),"Yes",IF(AND('BR2'!$K$2="ACTIVE",'BR2'!H72&gt;0),"Yes",IF(AND('BR1'!$K$2="ACTIVE",'BR1'!H72&gt;0),"Yes",IF(AND('ORIGINAL BUDGET'!$K$2="ACTIVE",'ORIGINAL BUDGET'!H72&gt;0),"Yes",""))))</f>
        <v/>
      </c>
      <c r="W72" s="493"/>
      <c r="X72" s="325" t="str">
        <f>IF(AND('BR3'!$K$2="ACTIVE",'BR3'!J72&gt;0),"Yes",IF(AND('BR2'!$K$2="ACTIVE",'BR2'!J72&gt;0),"Yes",IF(AND('BR1'!$K$2="ACTIVE",'BR1'!J72&gt;0),"Yes",IF(AND('ORIGINAL BUDGET'!$K$2="ACTIVE",'ORIGINAL BUDGET'!J72&gt;0),"Yes",""))))</f>
        <v/>
      </c>
      <c r="Y72" s="493"/>
      <c r="Z72" s="325" t="str">
        <f>IF(AND('BR3'!$K$2="ACTIVE",'BR3'!L72&gt;0),"Yes",IF(AND('BR2'!$K$2="ACTIVE",'BR2'!L72&gt;0),"Yes",IF(AND('BR1'!$K$2="ACTIVE",'BR1'!L72&gt;0),"Yes",IF(AND('ORIGINAL BUDGET'!$K$2="ACTIVE",'ORIGINAL BUDGET'!L72&gt;0),"Yes",""))))</f>
        <v/>
      </c>
      <c r="AA72" s="493"/>
      <c r="AB72" s="325" t="str">
        <f>IF(AND('BR3'!$K$2="ACTIVE",'BR3'!N72&gt;0),"Yes",IF(AND('BR2'!$K$2="ACTIVE",'BR2'!N72&gt;0),"Yes",IF(AND('BR1'!$K$2="ACTIVE",'BR1'!N72&gt;0),"Yes",IF(AND('ORIGINAL BUDGET'!$K$2="ACTIVE",'ORIGINAL BUDGET'!N72&gt;0),"Yes",""))))</f>
        <v/>
      </c>
      <c r="AC72" s="493"/>
      <c r="AD72" s="325" t="str">
        <f>IF(AND('BR3'!$K$2="ACTIVE",'BR3'!P72&gt;0),"Yes",IF(AND('BR2'!$K$2="ACTIVE",'BR2'!P72&gt;0),"Yes",IF(AND('BR1'!$K$2="ACTIVE",'BR1'!P72&gt;0),"Yes",IF(AND('ORIGINAL BUDGET'!$K$2="ACTIVE",'ORIGINAL BUDGET'!P72&gt;0),"Yes",""))))</f>
        <v/>
      </c>
      <c r="AE72" s="493"/>
      <c r="AF72" s="325" t="str">
        <f>IF(AND('BR3'!$K$2="ACTIVE",'BR3'!R72&gt;0),"Yes",IF(AND('BR2'!$K$2="ACTIVE",'BR2'!R72&gt;0),"Yes",IF(AND('BR1'!$K$2="ACTIVE",'BR1'!R72&gt;0),"Yes",IF(AND('ORIGINAL BUDGET'!$K$2="ACTIVE",'ORIGINAL BUDGET'!R72&gt;0),"Yes",""))))</f>
        <v/>
      </c>
      <c r="AG72" s="493"/>
      <c r="AH72" s="493" t="str">
        <f>IF(AND('BR3'!$K$2="ACTIVE",'BR3'!T72&gt;0),"Yes",IF(AND('BR2'!$K$2="ACTIVE",'BR2'!T72&gt;0),"Yes",IF(AND('BR1'!$K$2="ACTIVE",'BR1'!T72&gt;0),"Yes",IF(AND('ORIGINAL BUDGET'!$K$2="ACTIVE",'ORIGINAL BUDGET'!T72&gt;0),"Yes",""))))</f>
        <v/>
      </c>
      <c r="AI72" s="494"/>
      <c r="AJ72" s="218"/>
      <c r="AK72" s="448">
        <f t="shared" si="11"/>
        <v>0</v>
      </c>
      <c r="AL72" s="448">
        <f t="shared" si="12"/>
        <v>0</v>
      </c>
      <c r="AM72" s="448">
        <f t="shared" si="13"/>
        <v>0</v>
      </c>
      <c r="AN72" s="448">
        <f t="shared" si="14"/>
        <v>0</v>
      </c>
      <c r="AO72" s="448">
        <f t="shared" si="15"/>
        <v>0</v>
      </c>
      <c r="AP72" s="448">
        <f t="shared" si="16"/>
        <v>0</v>
      </c>
      <c r="AQ72" s="448">
        <f t="shared" si="17"/>
        <v>0</v>
      </c>
      <c r="AU72" s="220"/>
      <c r="AV72" s="220"/>
      <c r="AW72" s="220"/>
      <c r="AX72" s="220"/>
      <c r="AY72" s="1104"/>
    </row>
    <row r="73" spans="1:53" ht="23.25" hidden="1" customHeight="1">
      <c r="A73" s="124">
        <v>29</v>
      </c>
      <c r="B73" s="273">
        <f>IF($L$2="","",IF($L$2="ORIGINAL",'ORIGINAL BUDGET'!$B73,IF($L$2="BR1",'BR1'!$B73,IF($L$2="BR2",'BR2'!$B73,IF($L$2="BR3",'BR3'!$B73)))))</f>
        <v>0</v>
      </c>
      <c r="C73" s="1028">
        <f>IF($L$2="","",IF($L$2="ORIGINAL",'ORIGINAL BUDGET'!$C73,IF($L$2="BR1",'BR1'!$C73,IF($L$2="BR2",'BR2'!$C73,IF($L$2="BR3",'BR3'!$C73)))))</f>
        <v>0</v>
      </c>
      <c r="D73" s="860" t="str">
        <f t="shared" si="18"/>
        <v/>
      </c>
      <c r="E73" s="404"/>
      <c r="F73" s="589"/>
      <c r="G73" s="845" t="str">
        <f t="shared" si="19"/>
        <v/>
      </c>
      <c r="H73" s="811">
        <f t="shared" si="10"/>
        <v>0</v>
      </c>
      <c r="I73" s="840"/>
      <c r="J73" s="811">
        <f t="shared" si="20"/>
        <v>0</v>
      </c>
      <c r="K73" s="843"/>
      <c r="L73" s="811">
        <f t="shared" si="21"/>
        <v>0</v>
      </c>
      <c r="M73" s="843"/>
      <c r="N73" s="811">
        <f t="shared" si="22"/>
        <v>0</v>
      </c>
      <c r="O73" s="843"/>
      <c r="P73" s="811">
        <f t="shared" si="23"/>
        <v>0</v>
      </c>
      <c r="Q73" s="843"/>
      <c r="R73" s="811">
        <f t="shared" si="24"/>
        <v>0</v>
      </c>
      <c r="S73" s="843"/>
      <c r="T73" s="811">
        <f t="shared" si="25"/>
        <v>0</v>
      </c>
      <c r="U73" s="149"/>
      <c r="V73" s="492" t="str">
        <f>IF(AND('BR3'!$K$2="ACTIVE",'BR3'!H73&gt;0),"Yes",IF(AND('BR2'!$K$2="ACTIVE",'BR2'!H73&gt;0),"Yes",IF(AND('BR1'!$K$2="ACTIVE",'BR1'!H73&gt;0),"Yes",IF(AND('ORIGINAL BUDGET'!$K$2="ACTIVE",'ORIGINAL BUDGET'!H73&gt;0),"Yes",""))))</f>
        <v/>
      </c>
      <c r="W73" s="493"/>
      <c r="X73" s="325" t="str">
        <f>IF(AND('BR3'!$K$2="ACTIVE",'BR3'!J73&gt;0),"Yes",IF(AND('BR2'!$K$2="ACTIVE",'BR2'!J73&gt;0),"Yes",IF(AND('BR1'!$K$2="ACTIVE",'BR1'!J73&gt;0),"Yes",IF(AND('ORIGINAL BUDGET'!$K$2="ACTIVE",'ORIGINAL BUDGET'!J73&gt;0),"Yes",""))))</f>
        <v/>
      </c>
      <c r="Y73" s="493"/>
      <c r="Z73" s="325" t="str">
        <f>IF(AND('BR3'!$K$2="ACTIVE",'BR3'!L73&gt;0),"Yes",IF(AND('BR2'!$K$2="ACTIVE",'BR2'!L73&gt;0),"Yes",IF(AND('BR1'!$K$2="ACTIVE",'BR1'!L73&gt;0),"Yes",IF(AND('ORIGINAL BUDGET'!$K$2="ACTIVE",'ORIGINAL BUDGET'!L73&gt;0),"Yes",""))))</f>
        <v/>
      </c>
      <c r="AA73" s="493"/>
      <c r="AB73" s="325" t="str">
        <f>IF(AND('BR3'!$K$2="ACTIVE",'BR3'!N73&gt;0),"Yes",IF(AND('BR2'!$K$2="ACTIVE",'BR2'!N73&gt;0),"Yes",IF(AND('BR1'!$K$2="ACTIVE",'BR1'!N73&gt;0),"Yes",IF(AND('ORIGINAL BUDGET'!$K$2="ACTIVE",'ORIGINAL BUDGET'!N73&gt;0),"Yes",""))))</f>
        <v/>
      </c>
      <c r="AC73" s="493"/>
      <c r="AD73" s="325" t="str">
        <f>IF(AND('BR3'!$K$2="ACTIVE",'BR3'!P73&gt;0),"Yes",IF(AND('BR2'!$K$2="ACTIVE",'BR2'!P73&gt;0),"Yes",IF(AND('BR1'!$K$2="ACTIVE",'BR1'!P73&gt;0),"Yes",IF(AND('ORIGINAL BUDGET'!$K$2="ACTIVE",'ORIGINAL BUDGET'!P73&gt;0),"Yes",""))))</f>
        <v/>
      </c>
      <c r="AE73" s="493"/>
      <c r="AF73" s="325" t="str">
        <f>IF(AND('BR3'!$K$2="ACTIVE",'BR3'!R73&gt;0),"Yes",IF(AND('BR2'!$K$2="ACTIVE",'BR2'!R73&gt;0),"Yes",IF(AND('BR1'!$K$2="ACTIVE",'BR1'!R73&gt;0),"Yes",IF(AND('ORIGINAL BUDGET'!$K$2="ACTIVE",'ORIGINAL BUDGET'!R73&gt;0),"Yes",""))))</f>
        <v/>
      </c>
      <c r="AG73" s="493"/>
      <c r="AH73" s="493" t="str">
        <f>IF(AND('BR3'!$K$2="ACTIVE",'BR3'!T73&gt;0),"Yes",IF(AND('BR2'!$K$2="ACTIVE",'BR2'!T73&gt;0),"Yes",IF(AND('BR1'!$K$2="ACTIVE",'BR1'!T73&gt;0),"Yes",IF(AND('ORIGINAL BUDGET'!$K$2="ACTIVE",'ORIGINAL BUDGET'!T73&gt;0),"Yes",""))))</f>
        <v/>
      </c>
      <c r="AI73" s="494"/>
      <c r="AJ73" s="218"/>
      <c r="AK73" s="448">
        <f t="shared" si="11"/>
        <v>0</v>
      </c>
      <c r="AL73" s="448">
        <f t="shared" si="12"/>
        <v>0</v>
      </c>
      <c r="AM73" s="448">
        <f t="shared" si="13"/>
        <v>0</v>
      </c>
      <c r="AN73" s="448">
        <f t="shared" si="14"/>
        <v>0</v>
      </c>
      <c r="AO73" s="448">
        <f t="shared" si="15"/>
        <v>0</v>
      </c>
      <c r="AP73" s="448">
        <f t="shared" si="16"/>
        <v>0</v>
      </c>
      <c r="AQ73" s="448">
        <f t="shared" si="17"/>
        <v>0</v>
      </c>
      <c r="AU73" s="220"/>
      <c r="AV73" s="220"/>
      <c r="AW73" s="220"/>
      <c r="AX73" s="220"/>
      <c r="AY73" s="1104"/>
    </row>
    <row r="74" spans="1:53" ht="23.25" hidden="1" customHeight="1">
      <c r="A74" s="124">
        <v>30</v>
      </c>
      <c r="B74" s="273">
        <f>IF($L$2="","",IF($L$2="ORIGINAL",'ORIGINAL BUDGET'!$B74,IF($L$2="BR1",'BR1'!$B74,IF($L$2="BR2",'BR2'!$B74,IF($L$2="BR3",'BR3'!$B74)))))</f>
        <v>0</v>
      </c>
      <c r="C74" s="1028">
        <f>IF($L$2="","",IF($L$2="ORIGINAL",'ORIGINAL BUDGET'!$C74,IF($L$2="BR1",'BR1'!$C74,IF($L$2="BR2",'BR2'!$C74,IF($L$2="BR3",'BR3'!$C74)))))</f>
        <v>0</v>
      </c>
      <c r="D74" s="860" t="str">
        <f t="shared" si="18"/>
        <v/>
      </c>
      <c r="E74" s="404"/>
      <c r="F74" s="589"/>
      <c r="G74" s="845" t="str">
        <f t="shared" si="19"/>
        <v/>
      </c>
      <c r="H74" s="811">
        <f t="shared" si="10"/>
        <v>0</v>
      </c>
      <c r="I74" s="840"/>
      <c r="J74" s="811">
        <f t="shared" si="20"/>
        <v>0</v>
      </c>
      <c r="K74" s="843"/>
      <c r="L74" s="811">
        <f t="shared" si="21"/>
        <v>0</v>
      </c>
      <c r="M74" s="843"/>
      <c r="N74" s="811">
        <f t="shared" si="22"/>
        <v>0</v>
      </c>
      <c r="O74" s="843"/>
      <c r="P74" s="811">
        <f t="shared" si="23"/>
        <v>0</v>
      </c>
      <c r="Q74" s="843"/>
      <c r="R74" s="811">
        <f t="shared" si="24"/>
        <v>0</v>
      </c>
      <c r="S74" s="843"/>
      <c r="T74" s="811">
        <f t="shared" si="25"/>
        <v>0</v>
      </c>
      <c r="U74" s="149"/>
      <c r="V74" s="492" t="str">
        <f>IF(AND('BR3'!$K$2="ACTIVE",'BR3'!H74&gt;0),"Yes",IF(AND('BR2'!$K$2="ACTIVE",'BR2'!H74&gt;0),"Yes",IF(AND('BR1'!$K$2="ACTIVE",'BR1'!H74&gt;0),"Yes",IF(AND('ORIGINAL BUDGET'!$K$2="ACTIVE",'ORIGINAL BUDGET'!H74&gt;0),"Yes",""))))</f>
        <v/>
      </c>
      <c r="W74" s="493"/>
      <c r="X74" s="325" t="str">
        <f>IF(AND('BR3'!$K$2="ACTIVE",'BR3'!J74&gt;0),"Yes",IF(AND('BR2'!$K$2="ACTIVE",'BR2'!J74&gt;0),"Yes",IF(AND('BR1'!$K$2="ACTIVE",'BR1'!J74&gt;0),"Yes",IF(AND('ORIGINAL BUDGET'!$K$2="ACTIVE",'ORIGINAL BUDGET'!J74&gt;0),"Yes",""))))</f>
        <v/>
      </c>
      <c r="Y74" s="493"/>
      <c r="Z74" s="325" t="str">
        <f>IF(AND('BR3'!$K$2="ACTIVE",'BR3'!L74&gt;0),"Yes",IF(AND('BR2'!$K$2="ACTIVE",'BR2'!L74&gt;0),"Yes",IF(AND('BR1'!$K$2="ACTIVE",'BR1'!L74&gt;0),"Yes",IF(AND('ORIGINAL BUDGET'!$K$2="ACTIVE",'ORIGINAL BUDGET'!L74&gt;0),"Yes",""))))</f>
        <v/>
      </c>
      <c r="AA74" s="493"/>
      <c r="AB74" s="325" t="str">
        <f>IF(AND('BR3'!$K$2="ACTIVE",'BR3'!N74&gt;0),"Yes",IF(AND('BR2'!$K$2="ACTIVE",'BR2'!N74&gt;0),"Yes",IF(AND('BR1'!$K$2="ACTIVE",'BR1'!N74&gt;0),"Yes",IF(AND('ORIGINAL BUDGET'!$K$2="ACTIVE",'ORIGINAL BUDGET'!N74&gt;0),"Yes",""))))</f>
        <v/>
      </c>
      <c r="AC74" s="493"/>
      <c r="AD74" s="325" t="str">
        <f>IF(AND('BR3'!$K$2="ACTIVE",'BR3'!P74&gt;0),"Yes",IF(AND('BR2'!$K$2="ACTIVE",'BR2'!P74&gt;0),"Yes",IF(AND('BR1'!$K$2="ACTIVE",'BR1'!P74&gt;0),"Yes",IF(AND('ORIGINAL BUDGET'!$K$2="ACTIVE",'ORIGINAL BUDGET'!P74&gt;0),"Yes",""))))</f>
        <v/>
      </c>
      <c r="AE74" s="493"/>
      <c r="AF74" s="325" t="str">
        <f>IF(AND('BR3'!$K$2="ACTIVE",'BR3'!R74&gt;0),"Yes",IF(AND('BR2'!$K$2="ACTIVE",'BR2'!R74&gt;0),"Yes",IF(AND('BR1'!$K$2="ACTIVE",'BR1'!R74&gt;0),"Yes",IF(AND('ORIGINAL BUDGET'!$K$2="ACTIVE",'ORIGINAL BUDGET'!R74&gt;0),"Yes",""))))</f>
        <v/>
      </c>
      <c r="AG74" s="493"/>
      <c r="AH74" s="493" t="str">
        <f>IF(AND('BR3'!$K$2="ACTIVE",'BR3'!T74&gt;0),"Yes",IF(AND('BR2'!$K$2="ACTIVE",'BR2'!T74&gt;0),"Yes",IF(AND('BR1'!$K$2="ACTIVE",'BR1'!T74&gt;0),"Yes",IF(AND('ORIGINAL BUDGET'!$K$2="ACTIVE",'ORIGINAL BUDGET'!T74&gt;0),"Yes",""))))</f>
        <v/>
      </c>
      <c r="AI74" s="494"/>
      <c r="AJ74" s="218"/>
      <c r="AK74" s="448">
        <f t="shared" si="11"/>
        <v>0</v>
      </c>
      <c r="AL74" s="448">
        <f t="shared" si="12"/>
        <v>0</v>
      </c>
      <c r="AM74" s="448">
        <f t="shared" si="13"/>
        <v>0</v>
      </c>
      <c r="AN74" s="448">
        <f t="shared" si="14"/>
        <v>0</v>
      </c>
      <c r="AO74" s="448">
        <f t="shared" si="15"/>
        <v>0</v>
      </c>
      <c r="AP74" s="448">
        <f t="shared" si="16"/>
        <v>0</v>
      </c>
      <c r="AQ74" s="448">
        <f t="shared" si="17"/>
        <v>0</v>
      </c>
      <c r="AU74" s="219"/>
      <c r="AV74" s="219"/>
      <c r="AW74" s="219"/>
      <c r="AX74" s="219"/>
      <c r="AY74" s="1104"/>
    </row>
    <row r="75" spans="1:53" ht="23.25" hidden="1" customHeight="1">
      <c r="A75" s="124">
        <v>31</v>
      </c>
      <c r="B75" s="273">
        <f>IF($L$2="","",IF($L$2="ORIGINAL",'ORIGINAL BUDGET'!$B75,IF($L$2="BR1",'BR1'!$B75,IF($L$2="BR2",'BR2'!$B75,IF($L$2="BR3",'BR3'!$B75)))))</f>
        <v>0</v>
      </c>
      <c r="C75" s="1028">
        <f>IF($L$2="","",IF($L$2="ORIGINAL",'ORIGINAL BUDGET'!$C75,IF($L$2="BR1",'BR1'!$C75,IF($L$2="BR2",'BR2'!$C75,IF($L$2="BR3",'BR3'!$C75)))))</f>
        <v>0</v>
      </c>
      <c r="D75" s="860" t="str">
        <f t="shared" si="18"/>
        <v/>
      </c>
      <c r="E75" s="404"/>
      <c r="F75" s="589"/>
      <c r="G75" s="845" t="str">
        <f t="shared" si="19"/>
        <v/>
      </c>
      <c r="H75" s="811">
        <f t="shared" si="10"/>
        <v>0</v>
      </c>
      <c r="I75" s="840"/>
      <c r="J75" s="811">
        <f t="shared" si="20"/>
        <v>0</v>
      </c>
      <c r="K75" s="843"/>
      <c r="L75" s="811">
        <f t="shared" si="21"/>
        <v>0</v>
      </c>
      <c r="M75" s="843"/>
      <c r="N75" s="811">
        <f t="shared" si="22"/>
        <v>0</v>
      </c>
      <c r="O75" s="843"/>
      <c r="P75" s="811">
        <f t="shared" si="23"/>
        <v>0</v>
      </c>
      <c r="Q75" s="843"/>
      <c r="R75" s="811">
        <f t="shared" si="24"/>
        <v>0</v>
      </c>
      <c r="S75" s="843"/>
      <c r="T75" s="811">
        <f t="shared" si="25"/>
        <v>0</v>
      </c>
      <c r="U75" s="149"/>
      <c r="V75" s="492" t="str">
        <f>IF(AND('BR3'!$K$2="ACTIVE",'BR3'!H75&gt;0),"Yes",IF(AND('BR2'!$K$2="ACTIVE",'BR2'!H75&gt;0),"Yes",IF(AND('BR1'!$K$2="ACTIVE",'BR1'!H75&gt;0),"Yes",IF(AND('ORIGINAL BUDGET'!$K$2="ACTIVE",'ORIGINAL BUDGET'!H75&gt;0),"Yes",""))))</f>
        <v/>
      </c>
      <c r="W75" s="493"/>
      <c r="X75" s="325" t="str">
        <f>IF(AND('BR3'!$K$2="ACTIVE",'BR3'!J75&gt;0),"Yes",IF(AND('BR2'!$K$2="ACTIVE",'BR2'!J75&gt;0),"Yes",IF(AND('BR1'!$K$2="ACTIVE",'BR1'!J75&gt;0),"Yes",IF(AND('ORIGINAL BUDGET'!$K$2="ACTIVE",'ORIGINAL BUDGET'!J75&gt;0),"Yes",""))))</f>
        <v/>
      </c>
      <c r="Y75" s="493"/>
      <c r="Z75" s="325" t="str">
        <f>IF(AND('BR3'!$K$2="ACTIVE",'BR3'!L75&gt;0),"Yes",IF(AND('BR2'!$K$2="ACTIVE",'BR2'!L75&gt;0),"Yes",IF(AND('BR1'!$K$2="ACTIVE",'BR1'!L75&gt;0),"Yes",IF(AND('ORIGINAL BUDGET'!$K$2="ACTIVE",'ORIGINAL BUDGET'!L75&gt;0),"Yes",""))))</f>
        <v/>
      </c>
      <c r="AA75" s="493"/>
      <c r="AB75" s="325" t="str">
        <f>IF(AND('BR3'!$K$2="ACTIVE",'BR3'!N75&gt;0),"Yes",IF(AND('BR2'!$K$2="ACTIVE",'BR2'!N75&gt;0),"Yes",IF(AND('BR1'!$K$2="ACTIVE",'BR1'!N75&gt;0),"Yes",IF(AND('ORIGINAL BUDGET'!$K$2="ACTIVE",'ORIGINAL BUDGET'!N75&gt;0),"Yes",""))))</f>
        <v/>
      </c>
      <c r="AC75" s="493"/>
      <c r="AD75" s="325" t="str">
        <f>IF(AND('BR3'!$K$2="ACTIVE",'BR3'!P75&gt;0),"Yes",IF(AND('BR2'!$K$2="ACTIVE",'BR2'!P75&gt;0),"Yes",IF(AND('BR1'!$K$2="ACTIVE",'BR1'!P75&gt;0),"Yes",IF(AND('ORIGINAL BUDGET'!$K$2="ACTIVE",'ORIGINAL BUDGET'!P75&gt;0),"Yes",""))))</f>
        <v/>
      </c>
      <c r="AE75" s="493"/>
      <c r="AF75" s="325" t="str">
        <f>IF(AND('BR3'!$K$2="ACTIVE",'BR3'!R75&gt;0),"Yes",IF(AND('BR2'!$K$2="ACTIVE",'BR2'!R75&gt;0),"Yes",IF(AND('BR1'!$K$2="ACTIVE",'BR1'!R75&gt;0),"Yes",IF(AND('ORIGINAL BUDGET'!$K$2="ACTIVE",'ORIGINAL BUDGET'!R75&gt;0),"Yes",""))))</f>
        <v/>
      </c>
      <c r="AG75" s="493"/>
      <c r="AH75" s="493" t="str">
        <f>IF(AND('BR3'!$K$2="ACTIVE",'BR3'!T75&gt;0),"Yes",IF(AND('BR2'!$K$2="ACTIVE",'BR2'!T75&gt;0),"Yes",IF(AND('BR1'!$K$2="ACTIVE",'BR1'!T75&gt;0),"Yes",IF(AND('ORIGINAL BUDGET'!$K$2="ACTIVE",'ORIGINAL BUDGET'!T75&gt;0),"Yes",""))))</f>
        <v/>
      </c>
      <c r="AI75" s="494"/>
      <c r="AJ75" s="218"/>
      <c r="AK75" s="448">
        <f t="shared" si="11"/>
        <v>0</v>
      </c>
      <c r="AL75" s="448">
        <f t="shared" si="12"/>
        <v>0</v>
      </c>
      <c r="AM75" s="448">
        <f t="shared" si="13"/>
        <v>0</v>
      </c>
      <c r="AN75" s="448">
        <f t="shared" si="14"/>
        <v>0</v>
      </c>
      <c r="AO75" s="448">
        <f t="shared" si="15"/>
        <v>0</v>
      </c>
      <c r="AP75" s="448">
        <f t="shared" si="16"/>
        <v>0</v>
      </c>
      <c r="AQ75" s="448">
        <f t="shared" si="17"/>
        <v>0</v>
      </c>
      <c r="AU75" s="220"/>
      <c r="AV75" s="220"/>
      <c r="AW75" s="220"/>
      <c r="AX75" s="220"/>
      <c r="AY75" s="1104"/>
    </row>
    <row r="76" spans="1:53" ht="23.25" hidden="1" customHeight="1">
      <c r="A76" s="124">
        <v>32</v>
      </c>
      <c r="B76" s="273">
        <f>IF($L$2="","",IF($L$2="ORIGINAL",'ORIGINAL BUDGET'!$B76,IF($L$2="BR1",'BR1'!$B76,IF($L$2="BR2",'BR2'!$B76,IF($L$2="BR3",'BR3'!$B76)))))</f>
        <v>0</v>
      </c>
      <c r="C76" s="1028">
        <f>IF($L$2="","",IF($L$2="ORIGINAL",'ORIGINAL BUDGET'!$C76,IF($L$2="BR1",'BR1'!$C76,IF($L$2="BR2",'BR2'!$C76,IF($L$2="BR3",'BR3'!$C76)))))</f>
        <v>0</v>
      </c>
      <c r="D76" s="860" t="str">
        <f t="shared" si="18"/>
        <v/>
      </c>
      <c r="E76" s="404"/>
      <c r="F76" s="589"/>
      <c r="G76" s="845" t="str">
        <f t="shared" si="19"/>
        <v/>
      </c>
      <c r="H76" s="811">
        <f t="shared" si="10"/>
        <v>0</v>
      </c>
      <c r="I76" s="840"/>
      <c r="J76" s="811">
        <f t="shared" si="20"/>
        <v>0</v>
      </c>
      <c r="K76" s="843"/>
      <c r="L76" s="811">
        <f t="shared" si="21"/>
        <v>0</v>
      </c>
      <c r="M76" s="843"/>
      <c r="N76" s="811">
        <f t="shared" si="22"/>
        <v>0</v>
      </c>
      <c r="O76" s="843"/>
      <c r="P76" s="811">
        <f t="shared" si="23"/>
        <v>0</v>
      </c>
      <c r="Q76" s="843"/>
      <c r="R76" s="811">
        <f t="shared" si="24"/>
        <v>0</v>
      </c>
      <c r="S76" s="843"/>
      <c r="T76" s="811">
        <f t="shared" si="25"/>
        <v>0</v>
      </c>
      <c r="U76" s="149"/>
      <c r="V76" s="492" t="str">
        <f>IF(AND('BR3'!$K$2="ACTIVE",'BR3'!H76&gt;0),"Yes",IF(AND('BR2'!$K$2="ACTIVE",'BR2'!H76&gt;0),"Yes",IF(AND('BR1'!$K$2="ACTIVE",'BR1'!H76&gt;0),"Yes",IF(AND('ORIGINAL BUDGET'!$K$2="ACTIVE",'ORIGINAL BUDGET'!H76&gt;0),"Yes",""))))</f>
        <v/>
      </c>
      <c r="W76" s="493"/>
      <c r="X76" s="325" t="str">
        <f>IF(AND('BR3'!$K$2="ACTIVE",'BR3'!J76&gt;0),"Yes",IF(AND('BR2'!$K$2="ACTIVE",'BR2'!J76&gt;0),"Yes",IF(AND('BR1'!$K$2="ACTIVE",'BR1'!J76&gt;0),"Yes",IF(AND('ORIGINAL BUDGET'!$K$2="ACTIVE",'ORIGINAL BUDGET'!J76&gt;0),"Yes",""))))</f>
        <v/>
      </c>
      <c r="Y76" s="493"/>
      <c r="Z76" s="325" t="str">
        <f>IF(AND('BR3'!$K$2="ACTIVE",'BR3'!L76&gt;0),"Yes",IF(AND('BR2'!$K$2="ACTIVE",'BR2'!L76&gt;0),"Yes",IF(AND('BR1'!$K$2="ACTIVE",'BR1'!L76&gt;0),"Yes",IF(AND('ORIGINAL BUDGET'!$K$2="ACTIVE",'ORIGINAL BUDGET'!L76&gt;0),"Yes",""))))</f>
        <v/>
      </c>
      <c r="AA76" s="493"/>
      <c r="AB76" s="325" t="str">
        <f>IF(AND('BR3'!$K$2="ACTIVE",'BR3'!N76&gt;0),"Yes",IF(AND('BR2'!$K$2="ACTIVE",'BR2'!N76&gt;0),"Yes",IF(AND('BR1'!$K$2="ACTIVE",'BR1'!N76&gt;0),"Yes",IF(AND('ORIGINAL BUDGET'!$K$2="ACTIVE",'ORIGINAL BUDGET'!N76&gt;0),"Yes",""))))</f>
        <v/>
      </c>
      <c r="AC76" s="493"/>
      <c r="AD76" s="325" t="str">
        <f>IF(AND('BR3'!$K$2="ACTIVE",'BR3'!P76&gt;0),"Yes",IF(AND('BR2'!$K$2="ACTIVE",'BR2'!P76&gt;0),"Yes",IF(AND('BR1'!$K$2="ACTIVE",'BR1'!P76&gt;0),"Yes",IF(AND('ORIGINAL BUDGET'!$K$2="ACTIVE",'ORIGINAL BUDGET'!P76&gt;0),"Yes",""))))</f>
        <v/>
      </c>
      <c r="AE76" s="493"/>
      <c r="AF76" s="325" t="str">
        <f>IF(AND('BR3'!$K$2="ACTIVE",'BR3'!R76&gt;0),"Yes",IF(AND('BR2'!$K$2="ACTIVE",'BR2'!R76&gt;0),"Yes",IF(AND('BR1'!$K$2="ACTIVE",'BR1'!R76&gt;0),"Yes",IF(AND('ORIGINAL BUDGET'!$K$2="ACTIVE",'ORIGINAL BUDGET'!R76&gt;0),"Yes",""))))</f>
        <v/>
      </c>
      <c r="AG76" s="493"/>
      <c r="AH76" s="493" t="str">
        <f>IF(AND('BR3'!$K$2="ACTIVE",'BR3'!T76&gt;0),"Yes",IF(AND('BR2'!$K$2="ACTIVE",'BR2'!T76&gt;0),"Yes",IF(AND('BR1'!$K$2="ACTIVE",'BR1'!T76&gt;0),"Yes",IF(AND('ORIGINAL BUDGET'!$K$2="ACTIVE",'ORIGINAL BUDGET'!T76&gt;0),"Yes",""))))</f>
        <v/>
      </c>
      <c r="AI76" s="494"/>
      <c r="AJ76" s="218"/>
      <c r="AK76" s="448">
        <f t="shared" si="11"/>
        <v>0</v>
      </c>
      <c r="AL76" s="448">
        <f t="shared" si="12"/>
        <v>0</v>
      </c>
      <c r="AM76" s="448">
        <f t="shared" si="13"/>
        <v>0</v>
      </c>
      <c r="AN76" s="448">
        <f t="shared" si="14"/>
        <v>0</v>
      </c>
      <c r="AO76" s="448">
        <f t="shared" si="15"/>
        <v>0</v>
      </c>
      <c r="AP76" s="448">
        <f t="shared" si="16"/>
        <v>0</v>
      </c>
      <c r="AQ76" s="448">
        <f t="shared" si="17"/>
        <v>0</v>
      </c>
      <c r="AU76" s="220"/>
      <c r="AV76" s="220"/>
      <c r="AW76" s="220"/>
      <c r="AX76" s="220"/>
      <c r="AY76" s="1104"/>
    </row>
    <row r="77" spans="1:53" ht="23.25" hidden="1" customHeight="1">
      <c r="A77" s="124">
        <v>33</v>
      </c>
      <c r="B77" s="273">
        <f>IF($L$2="","",IF($L$2="ORIGINAL",'ORIGINAL BUDGET'!$B77,IF($L$2="BR1",'BR1'!$B77,IF($L$2="BR2",'BR2'!$B77,IF($L$2="BR3",'BR3'!$B77)))))</f>
        <v>0</v>
      </c>
      <c r="C77" s="1028">
        <f>IF($L$2="","",IF($L$2="ORIGINAL",'ORIGINAL BUDGET'!$C77,IF($L$2="BR1",'BR1'!$C77,IF($L$2="BR2",'BR2'!$C77,IF($L$2="BR3",'BR3'!$C77)))))</f>
        <v>0</v>
      </c>
      <c r="D77" s="860" t="str">
        <f t="shared" si="18"/>
        <v/>
      </c>
      <c r="E77" s="404"/>
      <c r="F77" s="589"/>
      <c r="G77" s="845" t="str">
        <f t="shared" si="19"/>
        <v/>
      </c>
      <c r="H77" s="811">
        <f t="shared" si="10"/>
        <v>0</v>
      </c>
      <c r="I77" s="840"/>
      <c r="J77" s="811">
        <f t="shared" si="20"/>
        <v>0</v>
      </c>
      <c r="K77" s="843"/>
      <c r="L77" s="811">
        <f t="shared" si="21"/>
        <v>0</v>
      </c>
      <c r="M77" s="843"/>
      <c r="N77" s="811">
        <f t="shared" si="22"/>
        <v>0</v>
      </c>
      <c r="O77" s="843"/>
      <c r="P77" s="811">
        <f t="shared" si="23"/>
        <v>0</v>
      </c>
      <c r="Q77" s="843"/>
      <c r="R77" s="811">
        <f t="shared" si="24"/>
        <v>0</v>
      </c>
      <c r="S77" s="843"/>
      <c r="T77" s="811">
        <f t="shared" si="25"/>
        <v>0</v>
      </c>
      <c r="U77" s="149"/>
      <c r="V77" s="492" t="str">
        <f>IF(AND('BR3'!$K$2="ACTIVE",'BR3'!H77&gt;0),"Yes",IF(AND('BR2'!$K$2="ACTIVE",'BR2'!H77&gt;0),"Yes",IF(AND('BR1'!$K$2="ACTIVE",'BR1'!H77&gt;0),"Yes",IF(AND('ORIGINAL BUDGET'!$K$2="ACTIVE",'ORIGINAL BUDGET'!H77&gt;0),"Yes",""))))</f>
        <v/>
      </c>
      <c r="W77" s="493"/>
      <c r="X77" s="325" t="str">
        <f>IF(AND('BR3'!$K$2="ACTIVE",'BR3'!J77&gt;0),"Yes",IF(AND('BR2'!$K$2="ACTIVE",'BR2'!J77&gt;0),"Yes",IF(AND('BR1'!$K$2="ACTIVE",'BR1'!J77&gt;0),"Yes",IF(AND('ORIGINAL BUDGET'!$K$2="ACTIVE",'ORIGINAL BUDGET'!J77&gt;0),"Yes",""))))</f>
        <v/>
      </c>
      <c r="Y77" s="493"/>
      <c r="Z77" s="325" t="str">
        <f>IF(AND('BR3'!$K$2="ACTIVE",'BR3'!L77&gt;0),"Yes",IF(AND('BR2'!$K$2="ACTIVE",'BR2'!L77&gt;0),"Yes",IF(AND('BR1'!$K$2="ACTIVE",'BR1'!L77&gt;0),"Yes",IF(AND('ORIGINAL BUDGET'!$K$2="ACTIVE",'ORIGINAL BUDGET'!L77&gt;0),"Yes",""))))</f>
        <v/>
      </c>
      <c r="AA77" s="493"/>
      <c r="AB77" s="325" t="str">
        <f>IF(AND('BR3'!$K$2="ACTIVE",'BR3'!N77&gt;0),"Yes",IF(AND('BR2'!$K$2="ACTIVE",'BR2'!N77&gt;0),"Yes",IF(AND('BR1'!$K$2="ACTIVE",'BR1'!N77&gt;0),"Yes",IF(AND('ORIGINAL BUDGET'!$K$2="ACTIVE",'ORIGINAL BUDGET'!N77&gt;0),"Yes",""))))</f>
        <v/>
      </c>
      <c r="AC77" s="493"/>
      <c r="AD77" s="325" t="str">
        <f>IF(AND('BR3'!$K$2="ACTIVE",'BR3'!P77&gt;0),"Yes",IF(AND('BR2'!$K$2="ACTIVE",'BR2'!P77&gt;0),"Yes",IF(AND('BR1'!$K$2="ACTIVE",'BR1'!P77&gt;0),"Yes",IF(AND('ORIGINAL BUDGET'!$K$2="ACTIVE",'ORIGINAL BUDGET'!P77&gt;0),"Yes",""))))</f>
        <v/>
      </c>
      <c r="AE77" s="493"/>
      <c r="AF77" s="325" t="str">
        <f>IF(AND('BR3'!$K$2="ACTIVE",'BR3'!R77&gt;0),"Yes",IF(AND('BR2'!$K$2="ACTIVE",'BR2'!R77&gt;0),"Yes",IF(AND('BR1'!$K$2="ACTIVE",'BR1'!R77&gt;0),"Yes",IF(AND('ORIGINAL BUDGET'!$K$2="ACTIVE",'ORIGINAL BUDGET'!R77&gt;0),"Yes",""))))</f>
        <v/>
      </c>
      <c r="AG77" s="493"/>
      <c r="AH77" s="493" t="str">
        <f>IF(AND('BR3'!$K$2="ACTIVE",'BR3'!T77&gt;0),"Yes",IF(AND('BR2'!$K$2="ACTIVE",'BR2'!T77&gt;0),"Yes",IF(AND('BR1'!$K$2="ACTIVE",'BR1'!T77&gt;0),"Yes",IF(AND('ORIGINAL BUDGET'!$K$2="ACTIVE",'ORIGINAL BUDGET'!T77&gt;0),"Yes",""))))</f>
        <v/>
      </c>
      <c r="AI77" s="494"/>
      <c r="AJ77" s="218"/>
      <c r="AK77" s="448">
        <f t="shared" ref="AK77:AK94" si="29">$E77*$G77</f>
        <v>0</v>
      </c>
      <c r="AL77" s="448">
        <f t="shared" ref="AL77:AL94" si="30">$E77*$I77</f>
        <v>0</v>
      </c>
      <c r="AM77" s="448">
        <f t="shared" ref="AM77:AM94" si="31">$E77*$K77</f>
        <v>0</v>
      </c>
      <c r="AN77" s="448">
        <f t="shared" ref="AN77:AN94" si="32">$E77*$M77</f>
        <v>0</v>
      </c>
      <c r="AO77" s="448">
        <f t="shared" ref="AO77:AO94" si="33">$E77*$O77</f>
        <v>0</v>
      </c>
      <c r="AP77" s="448">
        <f t="shared" ref="AP77:AP94" si="34">$E77*$Q77</f>
        <v>0</v>
      </c>
      <c r="AQ77" s="448">
        <f t="shared" ref="AQ77:AQ94" si="35">$E77*$S77</f>
        <v>0</v>
      </c>
      <c r="AU77" s="220"/>
      <c r="AV77" s="220"/>
      <c r="AW77" s="220"/>
      <c r="AX77" s="220"/>
      <c r="AY77" s="1104"/>
    </row>
    <row r="78" spans="1:53" ht="23.25" hidden="1" customHeight="1">
      <c r="A78" s="124">
        <v>34</v>
      </c>
      <c r="B78" s="273">
        <f>IF($L$2="","",IF($L$2="ORIGINAL",'ORIGINAL BUDGET'!$B78,IF($L$2="BR1",'BR1'!$B78,IF($L$2="BR2",'BR2'!$B78,IF($L$2="BR3",'BR3'!$B78)))))</f>
        <v>0</v>
      </c>
      <c r="C78" s="1028">
        <f>IF($L$2="","",IF($L$2="ORIGINAL",'ORIGINAL BUDGET'!$C78,IF($L$2="BR1",'BR1'!$C78,IF($L$2="BR2",'BR2'!$C78,IF($L$2="BR3",'BR3'!$C78)))))</f>
        <v>0</v>
      </c>
      <c r="D78" s="860" t="str">
        <f t="shared" si="18"/>
        <v/>
      </c>
      <c r="E78" s="404"/>
      <c r="F78" s="589"/>
      <c r="G78" s="845" t="str">
        <f t="shared" si="19"/>
        <v/>
      </c>
      <c r="H78" s="811">
        <f t="shared" si="10"/>
        <v>0</v>
      </c>
      <c r="I78" s="840"/>
      <c r="J78" s="811">
        <f t="shared" si="20"/>
        <v>0</v>
      </c>
      <c r="K78" s="843"/>
      <c r="L78" s="811">
        <f t="shared" si="21"/>
        <v>0</v>
      </c>
      <c r="M78" s="843"/>
      <c r="N78" s="811">
        <f t="shared" si="22"/>
        <v>0</v>
      </c>
      <c r="O78" s="843"/>
      <c r="P78" s="811">
        <f t="shared" si="23"/>
        <v>0</v>
      </c>
      <c r="Q78" s="843"/>
      <c r="R78" s="811">
        <f t="shared" si="24"/>
        <v>0</v>
      </c>
      <c r="S78" s="843"/>
      <c r="T78" s="811">
        <f t="shared" si="25"/>
        <v>0</v>
      </c>
      <c r="U78" s="149"/>
      <c r="V78" s="492" t="str">
        <f>IF(AND('BR3'!$K$2="ACTIVE",'BR3'!H78&gt;0),"Yes",IF(AND('BR2'!$K$2="ACTIVE",'BR2'!H78&gt;0),"Yes",IF(AND('BR1'!$K$2="ACTIVE",'BR1'!H78&gt;0),"Yes",IF(AND('ORIGINAL BUDGET'!$K$2="ACTIVE",'ORIGINAL BUDGET'!H78&gt;0),"Yes",""))))</f>
        <v/>
      </c>
      <c r="W78" s="493"/>
      <c r="X78" s="325" t="str">
        <f>IF(AND('BR3'!$K$2="ACTIVE",'BR3'!J78&gt;0),"Yes",IF(AND('BR2'!$K$2="ACTIVE",'BR2'!J78&gt;0),"Yes",IF(AND('BR1'!$K$2="ACTIVE",'BR1'!J78&gt;0),"Yes",IF(AND('ORIGINAL BUDGET'!$K$2="ACTIVE",'ORIGINAL BUDGET'!J78&gt;0),"Yes",""))))</f>
        <v/>
      </c>
      <c r="Y78" s="493"/>
      <c r="Z78" s="325" t="str">
        <f>IF(AND('BR3'!$K$2="ACTIVE",'BR3'!L78&gt;0),"Yes",IF(AND('BR2'!$K$2="ACTIVE",'BR2'!L78&gt;0),"Yes",IF(AND('BR1'!$K$2="ACTIVE",'BR1'!L78&gt;0),"Yes",IF(AND('ORIGINAL BUDGET'!$K$2="ACTIVE",'ORIGINAL BUDGET'!L78&gt;0),"Yes",""))))</f>
        <v/>
      </c>
      <c r="AA78" s="493"/>
      <c r="AB78" s="325" t="str">
        <f>IF(AND('BR3'!$K$2="ACTIVE",'BR3'!N78&gt;0),"Yes",IF(AND('BR2'!$K$2="ACTIVE",'BR2'!N78&gt;0),"Yes",IF(AND('BR1'!$K$2="ACTIVE",'BR1'!N78&gt;0),"Yes",IF(AND('ORIGINAL BUDGET'!$K$2="ACTIVE",'ORIGINAL BUDGET'!N78&gt;0),"Yes",""))))</f>
        <v/>
      </c>
      <c r="AC78" s="493"/>
      <c r="AD78" s="325" t="str">
        <f>IF(AND('BR3'!$K$2="ACTIVE",'BR3'!P78&gt;0),"Yes",IF(AND('BR2'!$K$2="ACTIVE",'BR2'!P78&gt;0),"Yes",IF(AND('BR1'!$K$2="ACTIVE",'BR1'!P78&gt;0),"Yes",IF(AND('ORIGINAL BUDGET'!$K$2="ACTIVE",'ORIGINAL BUDGET'!P78&gt;0),"Yes",""))))</f>
        <v/>
      </c>
      <c r="AE78" s="493"/>
      <c r="AF78" s="325" t="str">
        <f>IF(AND('BR3'!$K$2="ACTIVE",'BR3'!R78&gt;0),"Yes",IF(AND('BR2'!$K$2="ACTIVE",'BR2'!R78&gt;0),"Yes",IF(AND('BR1'!$K$2="ACTIVE",'BR1'!R78&gt;0),"Yes",IF(AND('ORIGINAL BUDGET'!$K$2="ACTIVE",'ORIGINAL BUDGET'!R78&gt;0),"Yes",""))))</f>
        <v/>
      </c>
      <c r="AG78" s="493"/>
      <c r="AH78" s="493" t="str">
        <f>IF(AND('BR3'!$K$2="ACTIVE",'BR3'!T78&gt;0),"Yes",IF(AND('BR2'!$K$2="ACTIVE",'BR2'!T78&gt;0),"Yes",IF(AND('BR1'!$K$2="ACTIVE",'BR1'!T78&gt;0),"Yes",IF(AND('ORIGINAL BUDGET'!$K$2="ACTIVE",'ORIGINAL BUDGET'!T78&gt;0),"Yes",""))))</f>
        <v/>
      </c>
      <c r="AI78" s="494"/>
      <c r="AJ78" s="218"/>
      <c r="AK78" s="448">
        <f t="shared" si="29"/>
        <v>0</v>
      </c>
      <c r="AL78" s="448">
        <f t="shared" si="30"/>
        <v>0</v>
      </c>
      <c r="AM78" s="448">
        <f t="shared" si="31"/>
        <v>0</v>
      </c>
      <c r="AN78" s="448">
        <f t="shared" si="32"/>
        <v>0</v>
      </c>
      <c r="AO78" s="448">
        <f t="shared" si="33"/>
        <v>0</v>
      </c>
      <c r="AP78" s="448">
        <f t="shared" si="34"/>
        <v>0</v>
      </c>
      <c r="AQ78" s="448">
        <f t="shared" si="35"/>
        <v>0</v>
      </c>
      <c r="AU78" s="220"/>
      <c r="AV78" s="220"/>
      <c r="AW78" s="220"/>
      <c r="AX78" s="220"/>
      <c r="AY78" s="1104"/>
    </row>
    <row r="79" spans="1:53" ht="23.25" hidden="1" customHeight="1">
      <c r="A79" s="124">
        <v>35</v>
      </c>
      <c r="B79" s="273">
        <f>IF($L$2="","",IF($L$2="ORIGINAL",'ORIGINAL BUDGET'!$B79,IF($L$2="BR1",'BR1'!$B79,IF($L$2="BR2",'BR2'!$B79,IF($L$2="BR3",'BR3'!$B79)))))</f>
        <v>0</v>
      </c>
      <c r="C79" s="1028">
        <f>IF($L$2="","",IF($L$2="ORIGINAL",'ORIGINAL BUDGET'!$C79,IF($L$2="BR1",'BR1'!$C79,IF($L$2="BR2",'BR2'!$C79,IF($L$2="BR3",'BR3'!$C79)))))</f>
        <v>0</v>
      </c>
      <c r="D79" s="860" t="str">
        <f t="shared" si="18"/>
        <v/>
      </c>
      <c r="E79" s="404"/>
      <c r="F79" s="589"/>
      <c r="G79" s="845" t="str">
        <f t="shared" si="19"/>
        <v/>
      </c>
      <c r="H79" s="811">
        <f t="shared" si="10"/>
        <v>0</v>
      </c>
      <c r="I79" s="840"/>
      <c r="J79" s="811">
        <f t="shared" si="20"/>
        <v>0</v>
      </c>
      <c r="K79" s="843"/>
      <c r="L79" s="811">
        <f t="shared" si="21"/>
        <v>0</v>
      </c>
      <c r="M79" s="843"/>
      <c r="N79" s="811">
        <f t="shared" si="22"/>
        <v>0</v>
      </c>
      <c r="O79" s="843"/>
      <c r="P79" s="811">
        <f t="shared" si="23"/>
        <v>0</v>
      </c>
      <c r="Q79" s="843"/>
      <c r="R79" s="811">
        <f t="shared" si="24"/>
        <v>0</v>
      </c>
      <c r="S79" s="843"/>
      <c r="T79" s="811">
        <f t="shared" si="25"/>
        <v>0</v>
      </c>
      <c r="U79" s="149"/>
      <c r="V79" s="492" t="str">
        <f>IF(AND('BR3'!$K$2="ACTIVE",'BR3'!H79&gt;0),"Yes",IF(AND('BR2'!$K$2="ACTIVE",'BR2'!H79&gt;0),"Yes",IF(AND('BR1'!$K$2="ACTIVE",'BR1'!H79&gt;0),"Yes",IF(AND('ORIGINAL BUDGET'!$K$2="ACTIVE",'ORIGINAL BUDGET'!H79&gt;0),"Yes",""))))</f>
        <v/>
      </c>
      <c r="W79" s="493"/>
      <c r="X79" s="325" t="str">
        <f>IF(AND('BR3'!$K$2="ACTIVE",'BR3'!J79&gt;0),"Yes",IF(AND('BR2'!$K$2="ACTIVE",'BR2'!J79&gt;0),"Yes",IF(AND('BR1'!$K$2="ACTIVE",'BR1'!J79&gt;0),"Yes",IF(AND('ORIGINAL BUDGET'!$K$2="ACTIVE",'ORIGINAL BUDGET'!J79&gt;0),"Yes",""))))</f>
        <v/>
      </c>
      <c r="Y79" s="493"/>
      <c r="Z79" s="325" t="str">
        <f>IF(AND('BR3'!$K$2="ACTIVE",'BR3'!L79&gt;0),"Yes",IF(AND('BR2'!$K$2="ACTIVE",'BR2'!L79&gt;0),"Yes",IF(AND('BR1'!$K$2="ACTIVE",'BR1'!L79&gt;0),"Yes",IF(AND('ORIGINAL BUDGET'!$K$2="ACTIVE",'ORIGINAL BUDGET'!L79&gt;0),"Yes",""))))</f>
        <v/>
      </c>
      <c r="AA79" s="493"/>
      <c r="AB79" s="325" t="str">
        <f>IF(AND('BR3'!$K$2="ACTIVE",'BR3'!N79&gt;0),"Yes",IF(AND('BR2'!$K$2="ACTIVE",'BR2'!N79&gt;0),"Yes",IF(AND('BR1'!$K$2="ACTIVE",'BR1'!N79&gt;0),"Yes",IF(AND('ORIGINAL BUDGET'!$K$2="ACTIVE",'ORIGINAL BUDGET'!N79&gt;0),"Yes",""))))</f>
        <v/>
      </c>
      <c r="AC79" s="493"/>
      <c r="AD79" s="325" t="str">
        <f>IF(AND('BR3'!$K$2="ACTIVE",'BR3'!P79&gt;0),"Yes",IF(AND('BR2'!$K$2="ACTIVE",'BR2'!P79&gt;0),"Yes",IF(AND('BR1'!$K$2="ACTIVE",'BR1'!P79&gt;0),"Yes",IF(AND('ORIGINAL BUDGET'!$K$2="ACTIVE",'ORIGINAL BUDGET'!P79&gt;0),"Yes",""))))</f>
        <v/>
      </c>
      <c r="AE79" s="493"/>
      <c r="AF79" s="325" t="str">
        <f>IF(AND('BR3'!$K$2="ACTIVE",'BR3'!R79&gt;0),"Yes",IF(AND('BR2'!$K$2="ACTIVE",'BR2'!R79&gt;0),"Yes",IF(AND('BR1'!$K$2="ACTIVE",'BR1'!R79&gt;0),"Yes",IF(AND('ORIGINAL BUDGET'!$K$2="ACTIVE",'ORIGINAL BUDGET'!R79&gt;0),"Yes",""))))</f>
        <v/>
      </c>
      <c r="AG79" s="493"/>
      <c r="AH79" s="493" t="str">
        <f>IF(AND('BR3'!$K$2="ACTIVE",'BR3'!T79&gt;0),"Yes",IF(AND('BR2'!$K$2="ACTIVE",'BR2'!T79&gt;0),"Yes",IF(AND('BR1'!$K$2="ACTIVE",'BR1'!T79&gt;0),"Yes",IF(AND('ORIGINAL BUDGET'!$K$2="ACTIVE",'ORIGINAL BUDGET'!T79&gt;0),"Yes",""))))</f>
        <v/>
      </c>
      <c r="AI79" s="494"/>
      <c r="AJ79" s="218"/>
      <c r="AK79" s="448">
        <f t="shared" si="29"/>
        <v>0</v>
      </c>
      <c r="AL79" s="448">
        <f t="shared" si="30"/>
        <v>0</v>
      </c>
      <c r="AM79" s="448">
        <f t="shared" si="31"/>
        <v>0</v>
      </c>
      <c r="AN79" s="448">
        <f t="shared" si="32"/>
        <v>0</v>
      </c>
      <c r="AO79" s="448">
        <f t="shared" si="33"/>
        <v>0</v>
      </c>
      <c r="AP79" s="448">
        <f t="shared" si="34"/>
        <v>0</v>
      </c>
      <c r="AQ79" s="448">
        <f t="shared" si="35"/>
        <v>0</v>
      </c>
      <c r="AU79" s="219"/>
      <c r="AV79" s="219"/>
      <c r="AW79" s="219"/>
      <c r="AX79" s="219"/>
      <c r="AY79" s="1104"/>
    </row>
    <row r="80" spans="1:53" ht="23.25" hidden="1" customHeight="1">
      <c r="A80" s="124">
        <v>36</v>
      </c>
      <c r="B80" s="273">
        <f>IF($L$2="","",IF($L$2="ORIGINAL",'ORIGINAL BUDGET'!$B80,IF($L$2="BR1",'BR1'!$B80,IF($L$2="BR2",'BR2'!$B80,IF($L$2="BR3",'BR3'!$B80)))))</f>
        <v>0</v>
      </c>
      <c r="C80" s="1028">
        <f>IF($L$2="","",IF($L$2="ORIGINAL",'ORIGINAL BUDGET'!$C80,IF($L$2="BR1",'BR1'!$C80,IF($L$2="BR2",'BR2'!$C80,IF($L$2="BR3",'BR3'!$C80)))))</f>
        <v>0</v>
      </c>
      <c r="D80" s="860" t="str">
        <f t="shared" si="18"/>
        <v/>
      </c>
      <c r="E80" s="404"/>
      <c r="F80" s="589"/>
      <c r="G80" s="845" t="str">
        <f t="shared" si="19"/>
        <v/>
      </c>
      <c r="H80" s="811">
        <f t="shared" si="10"/>
        <v>0</v>
      </c>
      <c r="I80" s="840"/>
      <c r="J80" s="811">
        <f t="shared" si="20"/>
        <v>0</v>
      </c>
      <c r="K80" s="843"/>
      <c r="L80" s="811">
        <f t="shared" si="21"/>
        <v>0</v>
      </c>
      <c r="M80" s="843"/>
      <c r="N80" s="811">
        <f t="shared" si="22"/>
        <v>0</v>
      </c>
      <c r="O80" s="843"/>
      <c r="P80" s="811">
        <f t="shared" si="23"/>
        <v>0</v>
      </c>
      <c r="Q80" s="843"/>
      <c r="R80" s="811">
        <f t="shared" si="24"/>
        <v>0</v>
      </c>
      <c r="S80" s="843"/>
      <c r="T80" s="811">
        <f t="shared" si="25"/>
        <v>0</v>
      </c>
      <c r="U80" s="149"/>
      <c r="V80" s="492" t="str">
        <f>IF(AND('BR3'!$K$2="ACTIVE",'BR3'!H80&gt;0),"Yes",IF(AND('BR2'!$K$2="ACTIVE",'BR2'!H80&gt;0),"Yes",IF(AND('BR1'!$K$2="ACTIVE",'BR1'!H80&gt;0),"Yes",IF(AND('ORIGINAL BUDGET'!$K$2="ACTIVE",'ORIGINAL BUDGET'!H80&gt;0),"Yes",""))))</f>
        <v/>
      </c>
      <c r="W80" s="493"/>
      <c r="X80" s="325" t="str">
        <f>IF(AND('BR3'!$K$2="ACTIVE",'BR3'!J80&gt;0),"Yes",IF(AND('BR2'!$K$2="ACTIVE",'BR2'!J80&gt;0),"Yes",IF(AND('BR1'!$K$2="ACTIVE",'BR1'!J80&gt;0),"Yes",IF(AND('ORIGINAL BUDGET'!$K$2="ACTIVE",'ORIGINAL BUDGET'!J80&gt;0),"Yes",""))))</f>
        <v/>
      </c>
      <c r="Y80" s="493"/>
      <c r="Z80" s="325" t="str">
        <f>IF(AND('BR3'!$K$2="ACTIVE",'BR3'!L80&gt;0),"Yes",IF(AND('BR2'!$K$2="ACTIVE",'BR2'!L80&gt;0),"Yes",IF(AND('BR1'!$K$2="ACTIVE",'BR1'!L80&gt;0),"Yes",IF(AND('ORIGINAL BUDGET'!$K$2="ACTIVE",'ORIGINAL BUDGET'!L80&gt;0),"Yes",""))))</f>
        <v/>
      </c>
      <c r="AA80" s="493"/>
      <c r="AB80" s="325" t="str">
        <f>IF(AND('BR3'!$K$2="ACTIVE",'BR3'!N80&gt;0),"Yes",IF(AND('BR2'!$K$2="ACTIVE",'BR2'!N80&gt;0),"Yes",IF(AND('BR1'!$K$2="ACTIVE",'BR1'!N80&gt;0),"Yes",IF(AND('ORIGINAL BUDGET'!$K$2="ACTIVE",'ORIGINAL BUDGET'!N80&gt;0),"Yes",""))))</f>
        <v/>
      </c>
      <c r="AC80" s="493"/>
      <c r="AD80" s="325" t="str">
        <f>IF(AND('BR3'!$K$2="ACTIVE",'BR3'!P80&gt;0),"Yes",IF(AND('BR2'!$K$2="ACTIVE",'BR2'!P80&gt;0),"Yes",IF(AND('BR1'!$K$2="ACTIVE",'BR1'!P80&gt;0),"Yes",IF(AND('ORIGINAL BUDGET'!$K$2="ACTIVE",'ORIGINAL BUDGET'!P80&gt;0),"Yes",""))))</f>
        <v/>
      </c>
      <c r="AE80" s="493"/>
      <c r="AF80" s="325" t="str">
        <f>IF(AND('BR3'!$K$2="ACTIVE",'BR3'!R80&gt;0),"Yes",IF(AND('BR2'!$K$2="ACTIVE",'BR2'!R80&gt;0),"Yes",IF(AND('BR1'!$K$2="ACTIVE",'BR1'!R80&gt;0),"Yes",IF(AND('ORIGINAL BUDGET'!$K$2="ACTIVE",'ORIGINAL BUDGET'!R80&gt;0),"Yes",""))))</f>
        <v/>
      </c>
      <c r="AG80" s="493"/>
      <c r="AH80" s="493" t="str">
        <f>IF(AND('BR3'!$K$2="ACTIVE",'BR3'!T80&gt;0),"Yes",IF(AND('BR2'!$K$2="ACTIVE",'BR2'!T80&gt;0),"Yes",IF(AND('BR1'!$K$2="ACTIVE",'BR1'!T80&gt;0),"Yes",IF(AND('ORIGINAL BUDGET'!$K$2="ACTIVE",'ORIGINAL BUDGET'!T80&gt;0),"Yes",""))))</f>
        <v/>
      </c>
      <c r="AI80" s="494"/>
      <c r="AJ80" s="218"/>
      <c r="AK80" s="448">
        <f t="shared" si="29"/>
        <v>0</v>
      </c>
      <c r="AL80" s="448">
        <f t="shared" si="30"/>
        <v>0</v>
      </c>
      <c r="AM80" s="448">
        <f t="shared" si="31"/>
        <v>0</v>
      </c>
      <c r="AN80" s="448">
        <f t="shared" si="32"/>
        <v>0</v>
      </c>
      <c r="AO80" s="448">
        <f t="shared" si="33"/>
        <v>0</v>
      </c>
      <c r="AP80" s="448">
        <f t="shared" si="34"/>
        <v>0</v>
      </c>
      <c r="AQ80" s="448">
        <f t="shared" si="35"/>
        <v>0</v>
      </c>
      <c r="AU80" s="220"/>
      <c r="AV80" s="220"/>
      <c r="AW80" s="220"/>
      <c r="AX80" s="220"/>
      <c r="AY80" s="1104"/>
    </row>
    <row r="81" spans="1:53" ht="23.25" hidden="1" customHeight="1">
      <c r="A81" s="124">
        <v>37</v>
      </c>
      <c r="B81" s="273">
        <f>IF($L$2="","",IF($L$2="ORIGINAL",'ORIGINAL BUDGET'!$B81,IF($L$2="BR1",'BR1'!$B81,IF($L$2="BR2",'BR2'!$B81,IF($L$2="BR3",'BR3'!$B81)))))</f>
        <v>0</v>
      </c>
      <c r="C81" s="1028">
        <f>IF($L$2="","",IF($L$2="ORIGINAL",'ORIGINAL BUDGET'!$C81,IF($L$2="BR1",'BR1'!$C81,IF($L$2="BR2",'BR2'!$C81,IF($L$2="BR3",'BR3'!$C81)))))</f>
        <v>0</v>
      </c>
      <c r="D81" s="860" t="str">
        <f t="shared" si="18"/>
        <v/>
      </c>
      <c r="E81" s="404"/>
      <c r="F81" s="589"/>
      <c r="G81" s="845" t="str">
        <f t="shared" si="19"/>
        <v/>
      </c>
      <c r="H81" s="811">
        <f t="shared" si="10"/>
        <v>0</v>
      </c>
      <c r="I81" s="840"/>
      <c r="J81" s="811">
        <f t="shared" si="20"/>
        <v>0</v>
      </c>
      <c r="K81" s="843"/>
      <c r="L81" s="811">
        <f t="shared" si="21"/>
        <v>0</v>
      </c>
      <c r="M81" s="843"/>
      <c r="N81" s="811">
        <f t="shared" si="22"/>
        <v>0</v>
      </c>
      <c r="O81" s="843"/>
      <c r="P81" s="811">
        <f t="shared" si="23"/>
        <v>0</v>
      </c>
      <c r="Q81" s="843"/>
      <c r="R81" s="811">
        <f t="shared" si="24"/>
        <v>0</v>
      </c>
      <c r="S81" s="843"/>
      <c r="T81" s="811">
        <f t="shared" si="25"/>
        <v>0</v>
      </c>
      <c r="U81" s="149"/>
      <c r="V81" s="492" t="str">
        <f>IF(AND('BR3'!$K$2="ACTIVE",'BR3'!H81&gt;0),"Yes",IF(AND('BR2'!$K$2="ACTIVE",'BR2'!H81&gt;0),"Yes",IF(AND('BR1'!$K$2="ACTIVE",'BR1'!H81&gt;0),"Yes",IF(AND('ORIGINAL BUDGET'!$K$2="ACTIVE",'ORIGINAL BUDGET'!H81&gt;0),"Yes",""))))</f>
        <v/>
      </c>
      <c r="W81" s="493"/>
      <c r="X81" s="325" t="str">
        <f>IF(AND('BR3'!$K$2="ACTIVE",'BR3'!J81&gt;0),"Yes",IF(AND('BR2'!$K$2="ACTIVE",'BR2'!J81&gt;0),"Yes",IF(AND('BR1'!$K$2="ACTIVE",'BR1'!J81&gt;0),"Yes",IF(AND('ORIGINAL BUDGET'!$K$2="ACTIVE",'ORIGINAL BUDGET'!J81&gt;0),"Yes",""))))</f>
        <v/>
      </c>
      <c r="Y81" s="493"/>
      <c r="Z81" s="325" t="str">
        <f>IF(AND('BR3'!$K$2="ACTIVE",'BR3'!L81&gt;0),"Yes",IF(AND('BR2'!$K$2="ACTIVE",'BR2'!L81&gt;0),"Yes",IF(AND('BR1'!$K$2="ACTIVE",'BR1'!L81&gt;0),"Yes",IF(AND('ORIGINAL BUDGET'!$K$2="ACTIVE",'ORIGINAL BUDGET'!L81&gt;0),"Yes",""))))</f>
        <v/>
      </c>
      <c r="AA81" s="493"/>
      <c r="AB81" s="325" t="str">
        <f>IF(AND('BR3'!$K$2="ACTIVE",'BR3'!N81&gt;0),"Yes",IF(AND('BR2'!$K$2="ACTIVE",'BR2'!N81&gt;0),"Yes",IF(AND('BR1'!$K$2="ACTIVE",'BR1'!N81&gt;0),"Yes",IF(AND('ORIGINAL BUDGET'!$K$2="ACTIVE",'ORIGINAL BUDGET'!N81&gt;0),"Yes",""))))</f>
        <v/>
      </c>
      <c r="AC81" s="493"/>
      <c r="AD81" s="325" t="str">
        <f>IF(AND('BR3'!$K$2="ACTIVE",'BR3'!P81&gt;0),"Yes",IF(AND('BR2'!$K$2="ACTIVE",'BR2'!P81&gt;0),"Yes",IF(AND('BR1'!$K$2="ACTIVE",'BR1'!P81&gt;0),"Yes",IF(AND('ORIGINAL BUDGET'!$K$2="ACTIVE",'ORIGINAL BUDGET'!P81&gt;0),"Yes",""))))</f>
        <v/>
      </c>
      <c r="AE81" s="493"/>
      <c r="AF81" s="325" t="str">
        <f>IF(AND('BR3'!$K$2="ACTIVE",'BR3'!R81&gt;0),"Yes",IF(AND('BR2'!$K$2="ACTIVE",'BR2'!R81&gt;0),"Yes",IF(AND('BR1'!$K$2="ACTIVE",'BR1'!R81&gt;0),"Yes",IF(AND('ORIGINAL BUDGET'!$K$2="ACTIVE",'ORIGINAL BUDGET'!R81&gt;0),"Yes",""))))</f>
        <v/>
      </c>
      <c r="AG81" s="493"/>
      <c r="AH81" s="493" t="str">
        <f>IF(AND('BR3'!$K$2="ACTIVE",'BR3'!T81&gt;0),"Yes",IF(AND('BR2'!$K$2="ACTIVE",'BR2'!T81&gt;0),"Yes",IF(AND('BR1'!$K$2="ACTIVE",'BR1'!T81&gt;0),"Yes",IF(AND('ORIGINAL BUDGET'!$K$2="ACTIVE",'ORIGINAL BUDGET'!T81&gt;0),"Yes",""))))</f>
        <v/>
      </c>
      <c r="AI81" s="494"/>
      <c r="AJ81" s="218"/>
      <c r="AK81" s="448">
        <f t="shared" si="29"/>
        <v>0</v>
      </c>
      <c r="AL81" s="448">
        <f t="shared" si="30"/>
        <v>0</v>
      </c>
      <c r="AM81" s="448">
        <f t="shared" si="31"/>
        <v>0</v>
      </c>
      <c r="AN81" s="448">
        <f t="shared" si="32"/>
        <v>0</v>
      </c>
      <c r="AO81" s="448">
        <f t="shared" si="33"/>
        <v>0</v>
      </c>
      <c r="AP81" s="448">
        <f t="shared" si="34"/>
        <v>0</v>
      </c>
      <c r="AQ81" s="448">
        <f t="shared" si="35"/>
        <v>0</v>
      </c>
      <c r="AU81" s="220"/>
      <c r="AV81" s="220"/>
      <c r="AW81" s="220"/>
      <c r="AX81" s="220"/>
      <c r="AY81" s="1104"/>
    </row>
    <row r="82" spans="1:53" ht="23.25" hidden="1" customHeight="1">
      <c r="A82" s="124">
        <v>38</v>
      </c>
      <c r="B82" s="273">
        <f>IF($L$2="","",IF($L$2="ORIGINAL",'ORIGINAL BUDGET'!$B82,IF($L$2="BR1",'BR1'!$B82,IF($L$2="BR2",'BR2'!$B82,IF($L$2="BR3",'BR3'!$B82)))))</f>
        <v>0</v>
      </c>
      <c r="C82" s="1028">
        <f>IF($L$2="","",IF($L$2="ORIGINAL",'ORIGINAL BUDGET'!$C82,IF($L$2="BR1",'BR1'!$C82,IF($L$2="BR2",'BR2'!$C82,IF($L$2="BR3",'BR3'!$C82)))))</f>
        <v>0</v>
      </c>
      <c r="D82" s="860" t="str">
        <f t="shared" si="18"/>
        <v/>
      </c>
      <c r="E82" s="404"/>
      <c r="F82" s="589"/>
      <c r="G82" s="845" t="str">
        <f t="shared" si="19"/>
        <v/>
      </c>
      <c r="H82" s="811">
        <f t="shared" si="10"/>
        <v>0</v>
      </c>
      <c r="I82" s="840"/>
      <c r="J82" s="811">
        <f t="shared" si="20"/>
        <v>0</v>
      </c>
      <c r="K82" s="843"/>
      <c r="L82" s="811">
        <f t="shared" si="21"/>
        <v>0</v>
      </c>
      <c r="M82" s="843"/>
      <c r="N82" s="811">
        <f t="shared" si="22"/>
        <v>0</v>
      </c>
      <c r="O82" s="843"/>
      <c r="P82" s="811">
        <f t="shared" si="23"/>
        <v>0</v>
      </c>
      <c r="Q82" s="843"/>
      <c r="R82" s="811">
        <f t="shared" si="24"/>
        <v>0</v>
      </c>
      <c r="S82" s="843"/>
      <c r="T82" s="811">
        <f t="shared" si="25"/>
        <v>0</v>
      </c>
      <c r="U82" s="149"/>
      <c r="V82" s="492" t="str">
        <f>IF(AND('BR3'!$K$2="ACTIVE",'BR3'!H82&gt;0),"Yes",IF(AND('BR2'!$K$2="ACTIVE",'BR2'!H82&gt;0),"Yes",IF(AND('BR1'!$K$2="ACTIVE",'BR1'!H82&gt;0),"Yes",IF(AND('ORIGINAL BUDGET'!$K$2="ACTIVE",'ORIGINAL BUDGET'!H82&gt;0),"Yes",""))))</f>
        <v/>
      </c>
      <c r="W82" s="493"/>
      <c r="X82" s="325" t="str">
        <f>IF(AND('BR3'!$K$2="ACTIVE",'BR3'!J82&gt;0),"Yes",IF(AND('BR2'!$K$2="ACTIVE",'BR2'!J82&gt;0),"Yes",IF(AND('BR1'!$K$2="ACTIVE",'BR1'!J82&gt;0),"Yes",IF(AND('ORIGINAL BUDGET'!$K$2="ACTIVE",'ORIGINAL BUDGET'!J82&gt;0),"Yes",""))))</f>
        <v/>
      </c>
      <c r="Y82" s="493"/>
      <c r="Z82" s="325" t="str">
        <f>IF(AND('BR3'!$K$2="ACTIVE",'BR3'!L82&gt;0),"Yes",IF(AND('BR2'!$K$2="ACTIVE",'BR2'!L82&gt;0),"Yes",IF(AND('BR1'!$K$2="ACTIVE",'BR1'!L82&gt;0),"Yes",IF(AND('ORIGINAL BUDGET'!$K$2="ACTIVE",'ORIGINAL BUDGET'!L82&gt;0),"Yes",""))))</f>
        <v/>
      </c>
      <c r="AA82" s="493"/>
      <c r="AB82" s="325" t="str">
        <f>IF(AND('BR3'!$K$2="ACTIVE",'BR3'!N82&gt;0),"Yes",IF(AND('BR2'!$K$2="ACTIVE",'BR2'!N82&gt;0),"Yes",IF(AND('BR1'!$K$2="ACTIVE",'BR1'!N82&gt;0),"Yes",IF(AND('ORIGINAL BUDGET'!$K$2="ACTIVE",'ORIGINAL BUDGET'!N82&gt;0),"Yes",""))))</f>
        <v/>
      </c>
      <c r="AC82" s="493"/>
      <c r="AD82" s="325" t="str">
        <f>IF(AND('BR3'!$K$2="ACTIVE",'BR3'!P82&gt;0),"Yes",IF(AND('BR2'!$K$2="ACTIVE",'BR2'!P82&gt;0),"Yes",IF(AND('BR1'!$K$2="ACTIVE",'BR1'!P82&gt;0),"Yes",IF(AND('ORIGINAL BUDGET'!$K$2="ACTIVE",'ORIGINAL BUDGET'!P82&gt;0),"Yes",""))))</f>
        <v/>
      </c>
      <c r="AE82" s="493"/>
      <c r="AF82" s="325" t="str">
        <f>IF(AND('BR3'!$K$2="ACTIVE",'BR3'!R82&gt;0),"Yes",IF(AND('BR2'!$K$2="ACTIVE",'BR2'!R82&gt;0),"Yes",IF(AND('BR1'!$K$2="ACTIVE",'BR1'!R82&gt;0),"Yes",IF(AND('ORIGINAL BUDGET'!$K$2="ACTIVE",'ORIGINAL BUDGET'!R82&gt;0),"Yes",""))))</f>
        <v/>
      </c>
      <c r="AG82" s="493"/>
      <c r="AH82" s="493" t="str">
        <f>IF(AND('BR3'!$K$2="ACTIVE",'BR3'!T82&gt;0),"Yes",IF(AND('BR2'!$K$2="ACTIVE",'BR2'!T82&gt;0),"Yes",IF(AND('BR1'!$K$2="ACTIVE",'BR1'!T82&gt;0),"Yes",IF(AND('ORIGINAL BUDGET'!$K$2="ACTIVE",'ORIGINAL BUDGET'!T82&gt;0),"Yes",""))))</f>
        <v/>
      </c>
      <c r="AI82" s="494"/>
      <c r="AJ82" s="218"/>
      <c r="AK82" s="448">
        <f t="shared" si="29"/>
        <v>0</v>
      </c>
      <c r="AL82" s="448">
        <f t="shared" si="30"/>
        <v>0</v>
      </c>
      <c r="AM82" s="448">
        <f t="shared" si="31"/>
        <v>0</v>
      </c>
      <c r="AN82" s="448">
        <f t="shared" si="32"/>
        <v>0</v>
      </c>
      <c r="AO82" s="448">
        <f t="shared" si="33"/>
        <v>0</v>
      </c>
      <c r="AP82" s="448">
        <f t="shared" si="34"/>
        <v>0</v>
      </c>
      <c r="AQ82" s="448">
        <f t="shared" si="35"/>
        <v>0</v>
      </c>
      <c r="AU82" s="220"/>
      <c r="AV82" s="220"/>
      <c r="AW82" s="220"/>
      <c r="AX82" s="220"/>
      <c r="AY82" s="1104"/>
    </row>
    <row r="83" spans="1:53" ht="23.25" hidden="1" customHeight="1">
      <c r="A83" s="124">
        <v>39</v>
      </c>
      <c r="B83" s="273">
        <f>IF($L$2="","",IF($L$2="ORIGINAL",'ORIGINAL BUDGET'!$B83,IF($L$2="BR1",'BR1'!$B83,IF($L$2="BR2",'BR2'!$B83,IF($L$2="BR3",'BR3'!$B83)))))</f>
        <v>0</v>
      </c>
      <c r="C83" s="1028">
        <f>IF($L$2="","",IF($L$2="ORIGINAL",'ORIGINAL BUDGET'!$C83,IF($L$2="BR1",'BR1'!$C83,IF($L$2="BR2",'BR2'!$C83,IF($L$2="BR3",'BR3'!$C83)))))</f>
        <v>0</v>
      </c>
      <c r="D83" s="860" t="str">
        <f t="shared" si="18"/>
        <v/>
      </c>
      <c r="E83" s="404"/>
      <c r="F83" s="589"/>
      <c r="G83" s="845" t="str">
        <f t="shared" si="19"/>
        <v/>
      </c>
      <c r="H83" s="811">
        <f t="shared" si="10"/>
        <v>0</v>
      </c>
      <c r="I83" s="840"/>
      <c r="J83" s="811">
        <f t="shared" si="20"/>
        <v>0</v>
      </c>
      <c r="K83" s="843"/>
      <c r="L83" s="811">
        <f t="shared" si="21"/>
        <v>0</v>
      </c>
      <c r="M83" s="843"/>
      <c r="N83" s="811">
        <f t="shared" si="22"/>
        <v>0</v>
      </c>
      <c r="O83" s="843"/>
      <c r="P83" s="811">
        <f t="shared" si="23"/>
        <v>0</v>
      </c>
      <c r="Q83" s="843"/>
      <c r="R83" s="811">
        <f t="shared" si="24"/>
        <v>0</v>
      </c>
      <c r="S83" s="843"/>
      <c r="T83" s="811">
        <f t="shared" si="25"/>
        <v>0</v>
      </c>
      <c r="U83" s="149"/>
      <c r="V83" s="492" t="str">
        <f>IF(AND('BR3'!$K$2="ACTIVE",'BR3'!H83&gt;0),"Yes",IF(AND('BR2'!$K$2="ACTIVE",'BR2'!H83&gt;0),"Yes",IF(AND('BR1'!$K$2="ACTIVE",'BR1'!H83&gt;0),"Yes",IF(AND('ORIGINAL BUDGET'!$K$2="ACTIVE",'ORIGINAL BUDGET'!H83&gt;0),"Yes",""))))</f>
        <v/>
      </c>
      <c r="W83" s="493"/>
      <c r="X83" s="325" t="str">
        <f>IF(AND('BR3'!$K$2="ACTIVE",'BR3'!J83&gt;0),"Yes",IF(AND('BR2'!$K$2="ACTIVE",'BR2'!J83&gt;0),"Yes",IF(AND('BR1'!$K$2="ACTIVE",'BR1'!J83&gt;0),"Yes",IF(AND('ORIGINAL BUDGET'!$K$2="ACTIVE",'ORIGINAL BUDGET'!J83&gt;0),"Yes",""))))</f>
        <v/>
      </c>
      <c r="Y83" s="493"/>
      <c r="Z83" s="325" t="str">
        <f>IF(AND('BR3'!$K$2="ACTIVE",'BR3'!L83&gt;0),"Yes",IF(AND('BR2'!$K$2="ACTIVE",'BR2'!L83&gt;0),"Yes",IF(AND('BR1'!$K$2="ACTIVE",'BR1'!L83&gt;0),"Yes",IF(AND('ORIGINAL BUDGET'!$K$2="ACTIVE",'ORIGINAL BUDGET'!L83&gt;0),"Yes",""))))</f>
        <v/>
      </c>
      <c r="AA83" s="493"/>
      <c r="AB83" s="325" t="str">
        <f>IF(AND('BR3'!$K$2="ACTIVE",'BR3'!N83&gt;0),"Yes",IF(AND('BR2'!$K$2="ACTIVE",'BR2'!N83&gt;0),"Yes",IF(AND('BR1'!$K$2="ACTIVE",'BR1'!N83&gt;0),"Yes",IF(AND('ORIGINAL BUDGET'!$K$2="ACTIVE",'ORIGINAL BUDGET'!N83&gt;0),"Yes",""))))</f>
        <v/>
      </c>
      <c r="AC83" s="493"/>
      <c r="AD83" s="325" t="str">
        <f>IF(AND('BR3'!$K$2="ACTIVE",'BR3'!P83&gt;0),"Yes",IF(AND('BR2'!$K$2="ACTIVE",'BR2'!P83&gt;0),"Yes",IF(AND('BR1'!$K$2="ACTIVE",'BR1'!P83&gt;0),"Yes",IF(AND('ORIGINAL BUDGET'!$K$2="ACTIVE",'ORIGINAL BUDGET'!P83&gt;0),"Yes",""))))</f>
        <v/>
      </c>
      <c r="AE83" s="493"/>
      <c r="AF83" s="325" t="str">
        <f>IF(AND('BR3'!$K$2="ACTIVE",'BR3'!R83&gt;0),"Yes",IF(AND('BR2'!$K$2="ACTIVE",'BR2'!R83&gt;0),"Yes",IF(AND('BR1'!$K$2="ACTIVE",'BR1'!R83&gt;0),"Yes",IF(AND('ORIGINAL BUDGET'!$K$2="ACTIVE",'ORIGINAL BUDGET'!R83&gt;0),"Yes",""))))</f>
        <v/>
      </c>
      <c r="AG83" s="493"/>
      <c r="AH83" s="493" t="str">
        <f>IF(AND('BR3'!$K$2="ACTIVE",'BR3'!T83&gt;0),"Yes",IF(AND('BR2'!$K$2="ACTIVE",'BR2'!T83&gt;0),"Yes",IF(AND('BR1'!$K$2="ACTIVE",'BR1'!T83&gt;0),"Yes",IF(AND('ORIGINAL BUDGET'!$K$2="ACTIVE",'ORIGINAL BUDGET'!T83&gt;0),"Yes",""))))</f>
        <v/>
      </c>
      <c r="AI83" s="494"/>
      <c r="AJ83" s="218"/>
      <c r="AK83" s="448">
        <f t="shared" si="29"/>
        <v>0</v>
      </c>
      <c r="AL83" s="448">
        <f t="shared" si="30"/>
        <v>0</v>
      </c>
      <c r="AM83" s="448">
        <f t="shared" si="31"/>
        <v>0</v>
      </c>
      <c r="AN83" s="448">
        <f t="shared" si="32"/>
        <v>0</v>
      </c>
      <c r="AO83" s="448">
        <f t="shared" si="33"/>
        <v>0</v>
      </c>
      <c r="AP83" s="448">
        <f t="shared" si="34"/>
        <v>0</v>
      </c>
      <c r="AQ83" s="448">
        <f t="shared" si="35"/>
        <v>0</v>
      </c>
      <c r="AU83" s="220"/>
      <c r="AV83" s="220"/>
      <c r="AW83" s="220"/>
      <c r="AX83" s="220"/>
      <c r="AY83" s="1104"/>
    </row>
    <row r="84" spans="1:53" ht="23.25" hidden="1" customHeight="1">
      <c r="A84" s="124">
        <v>40</v>
      </c>
      <c r="B84" s="273">
        <f>IF($L$2="","",IF($L$2="ORIGINAL",'ORIGINAL BUDGET'!$B84,IF($L$2="BR1",'BR1'!$B84,IF($L$2="BR2",'BR2'!$B84,IF($L$2="BR3",'BR3'!$B84)))))</f>
        <v>0</v>
      </c>
      <c r="C84" s="1028">
        <f>IF($L$2="","",IF($L$2="ORIGINAL",'ORIGINAL BUDGET'!$C84,IF($L$2="BR1",'BR1'!$C84,IF($L$2="BR2",'BR2'!$C84,IF($L$2="BR3",'BR3'!$C84)))))</f>
        <v>0</v>
      </c>
      <c r="D84" s="860" t="str">
        <f t="shared" si="18"/>
        <v/>
      </c>
      <c r="E84" s="404"/>
      <c r="F84" s="589"/>
      <c r="G84" s="845" t="str">
        <f t="shared" si="19"/>
        <v/>
      </c>
      <c r="H84" s="811">
        <f t="shared" si="10"/>
        <v>0</v>
      </c>
      <c r="I84" s="840"/>
      <c r="J84" s="811">
        <f t="shared" si="20"/>
        <v>0</v>
      </c>
      <c r="K84" s="843"/>
      <c r="L84" s="811">
        <f t="shared" si="21"/>
        <v>0</v>
      </c>
      <c r="M84" s="843"/>
      <c r="N84" s="811">
        <f t="shared" si="22"/>
        <v>0</v>
      </c>
      <c r="O84" s="843"/>
      <c r="P84" s="811">
        <f t="shared" si="23"/>
        <v>0</v>
      </c>
      <c r="Q84" s="843"/>
      <c r="R84" s="811">
        <f t="shared" si="24"/>
        <v>0</v>
      </c>
      <c r="S84" s="843"/>
      <c r="T84" s="811">
        <f t="shared" si="25"/>
        <v>0</v>
      </c>
      <c r="U84" s="149"/>
      <c r="V84" s="492" t="str">
        <f>IF(AND('BR3'!$K$2="ACTIVE",'BR3'!H84&gt;0),"Yes",IF(AND('BR2'!$K$2="ACTIVE",'BR2'!H84&gt;0),"Yes",IF(AND('BR1'!$K$2="ACTIVE",'BR1'!H84&gt;0),"Yes",IF(AND('ORIGINAL BUDGET'!$K$2="ACTIVE",'ORIGINAL BUDGET'!H84&gt;0),"Yes",""))))</f>
        <v/>
      </c>
      <c r="W84" s="493"/>
      <c r="X84" s="325" t="str">
        <f>IF(AND('BR3'!$K$2="ACTIVE",'BR3'!J84&gt;0),"Yes",IF(AND('BR2'!$K$2="ACTIVE",'BR2'!J84&gt;0),"Yes",IF(AND('BR1'!$K$2="ACTIVE",'BR1'!J84&gt;0),"Yes",IF(AND('ORIGINAL BUDGET'!$K$2="ACTIVE",'ORIGINAL BUDGET'!J84&gt;0),"Yes",""))))</f>
        <v/>
      </c>
      <c r="Y84" s="493"/>
      <c r="Z84" s="325" t="str">
        <f>IF(AND('BR3'!$K$2="ACTIVE",'BR3'!L84&gt;0),"Yes",IF(AND('BR2'!$K$2="ACTIVE",'BR2'!L84&gt;0),"Yes",IF(AND('BR1'!$K$2="ACTIVE",'BR1'!L84&gt;0),"Yes",IF(AND('ORIGINAL BUDGET'!$K$2="ACTIVE",'ORIGINAL BUDGET'!L84&gt;0),"Yes",""))))</f>
        <v/>
      </c>
      <c r="AA84" s="493"/>
      <c r="AB84" s="325" t="str">
        <f>IF(AND('BR3'!$K$2="ACTIVE",'BR3'!N84&gt;0),"Yes",IF(AND('BR2'!$K$2="ACTIVE",'BR2'!N84&gt;0),"Yes",IF(AND('BR1'!$K$2="ACTIVE",'BR1'!N84&gt;0),"Yes",IF(AND('ORIGINAL BUDGET'!$K$2="ACTIVE",'ORIGINAL BUDGET'!N84&gt;0),"Yes",""))))</f>
        <v/>
      </c>
      <c r="AC84" s="493"/>
      <c r="AD84" s="325" t="str">
        <f>IF(AND('BR3'!$K$2="ACTIVE",'BR3'!P84&gt;0),"Yes",IF(AND('BR2'!$K$2="ACTIVE",'BR2'!P84&gt;0),"Yes",IF(AND('BR1'!$K$2="ACTIVE",'BR1'!P84&gt;0),"Yes",IF(AND('ORIGINAL BUDGET'!$K$2="ACTIVE",'ORIGINAL BUDGET'!P84&gt;0),"Yes",""))))</f>
        <v/>
      </c>
      <c r="AE84" s="493"/>
      <c r="AF84" s="325" t="str">
        <f>IF(AND('BR3'!$K$2="ACTIVE",'BR3'!R84&gt;0),"Yes",IF(AND('BR2'!$K$2="ACTIVE",'BR2'!R84&gt;0),"Yes",IF(AND('BR1'!$K$2="ACTIVE",'BR1'!R84&gt;0),"Yes",IF(AND('ORIGINAL BUDGET'!$K$2="ACTIVE",'ORIGINAL BUDGET'!R84&gt;0),"Yes",""))))</f>
        <v/>
      </c>
      <c r="AG84" s="493"/>
      <c r="AH84" s="493" t="str">
        <f>IF(AND('BR3'!$K$2="ACTIVE",'BR3'!T84&gt;0),"Yes",IF(AND('BR2'!$K$2="ACTIVE",'BR2'!T84&gt;0),"Yes",IF(AND('BR1'!$K$2="ACTIVE",'BR1'!T84&gt;0),"Yes",IF(AND('ORIGINAL BUDGET'!$K$2="ACTIVE",'ORIGINAL BUDGET'!T84&gt;0),"Yes",""))))</f>
        <v/>
      </c>
      <c r="AI84" s="494"/>
      <c r="AJ84" s="218"/>
      <c r="AK84" s="448">
        <f t="shared" si="29"/>
        <v>0</v>
      </c>
      <c r="AL84" s="448">
        <f t="shared" si="30"/>
        <v>0</v>
      </c>
      <c r="AM84" s="448">
        <f t="shared" si="31"/>
        <v>0</v>
      </c>
      <c r="AN84" s="448">
        <f t="shared" si="32"/>
        <v>0</v>
      </c>
      <c r="AO84" s="448">
        <f t="shared" si="33"/>
        <v>0</v>
      </c>
      <c r="AP84" s="448">
        <f t="shared" si="34"/>
        <v>0</v>
      </c>
      <c r="AQ84" s="448">
        <f t="shared" si="35"/>
        <v>0</v>
      </c>
      <c r="AU84" s="219"/>
      <c r="AV84" s="219"/>
      <c r="AW84" s="219"/>
      <c r="AX84" s="219"/>
      <c r="AY84" s="1104"/>
    </row>
    <row r="85" spans="1:53" ht="23.25" hidden="1" customHeight="1">
      <c r="A85" s="124">
        <v>41</v>
      </c>
      <c r="B85" s="273">
        <f>IF($L$2="","",IF($L$2="ORIGINAL",'ORIGINAL BUDGET'!$B85,IF($L$2="BR1",'BR1'!$B85,IF($L$2="BR2",'BR2'!$B85,IF($L$2="BR3",'BR3'!$B85)))))</f>
        <v>0</v>
      </c>
      <c r="C85" s="1028">
        <f>IF($L$2="","",IF($L$2="ORIGINAL",'ORIGINAL BUDGET'!$C85,IF($L$2="BR1",'BR1'!$C85,IF($L$2="BR2",'BR2'!$C85,IF($L$2="BR3",'BR3'!$C85)))))</f>
        <v>0</v>
      </c>
      <c r="D85" s="860" t="str">
        <f t="shared" si="18"/>
        <v/>
      </c>
      <c r="E85" s="404"/>
      <c r="F85" s="589"/>
      <c r="G85" s="845" t="str">
        <f t="shared" si="19"/>
        <v/>
      </c>
      <c r="H85" s="811">
        <f t="shared" si="10"/>
        <v>0</v>
      </c>
      <c r="I85" s="840"/>
      <c r="J85" s="811">
        <f t="shared" si="20"/>
        <v>0</v>
      </c>
      <c r="K85" s="843"/>
      <c r="L85" s="811">
        <f t="shared" si="21"/>
        <v>0</v>
      </c>
      <c r="M85" s="843"/>
      <c r="N85" s="811">
        <f t="shared" si="22"/>
        <v>0</v>
      </c>
      <c r="O85" s="843"/>
      <c r="P85" s="811">
        <f t="shared" si="23"/>
        <v>0</v>
      </c>
      <c r="Q85" s="843"/>
      <c r="R85" s="811">
        <f t="shared" si="24"/>
        <v>0</v>
      </c>
      <c r="S85" s="843"/>
      <c r="T85" s="811">
        <f t="shared" si="25"/>
        <v>0</v>
      </c>
      <c r="U85" s="149"/>
      <c r="V85" s="492" t="str">
        <f>IF(AND('BR3'!$K$2="ACTIVE",'BR3'!H85&gt;0),"Yes",IF(AND('BR2'!$K$2="ACTIVE",'BR2'!H85&gt;0),"Yes",IF(AND('BR1'!$K$2="ACTIVE",'BR1'!H85&gt;0),"Yes",IF(AND('ORIGINAL BUDGET'!$K$2="ACTIVE",'ORIGINAL BUDGET'!H85&gt;0),"Yes",""))))</f>
        <v/>
      </c>
      <c r="W85" s="493"/>
      <c r="X85" s="325" t="str">
        <f>IF(AND('BR3'!$K$2="ACTIVE",'BR3'!J85&gt;0),"Yes",IF(AND('BR2'!$K$2="ACTIVE",'BR2'!J85&gt;0),"Yes",IF(AND('BR1'!$K$2="ACTIVE",'BR1'!J85&gt;0),"Yes",IF(AND('ORIGINAL BUDGET'!$K$2="ACTIVE",'ORIGINAL BUDGET'!J85&gt;0),"Yes",""))))</f>
        <v/>
      </c>
      <c r="Y85" s="493"/>
      <c r="Z85" s="325" t="str">
        <f>IF(AND('BR3'!$K$2="ACTIVE",'BR3'!L85&gt;0),"Yes",IF(AND('BR2'!$K$2="ACTIVE",'BR2'!L85&gt;0),"Yes",IF(AND('BR1'!$K$2="ACTIVE",'BR1'!L85&gt;0),"Yes",IF(AND('ORIGINAL BUDGET'!$K$2="ACTIVE",'ORIGINAL BUDGET'!L85&gt;0),"Yes",""))))</f>
        <v/>
      </c>
      <c r="AA85" s="493"/>
      <c r="AB85" s="325" t="str">
        <f>IF(AND('BR3'!$K$2="ACTIVE",'BR3'!N85&gt;0),"Yes",IF(AND('BR2'!$K$2="ACTIVE",'BR2'!N85&gt;0),"Yes",IF(AND('BR1'!$K$2="ACTIVE",'BR1'!N85&gt;0),"Yes",IF(AND('ORIGINAL BUDGET'!$K$2="ACTIVE",'ORIGINAL BUDGET'!N85&gt;0),"Yes",""))))</f>
        <v/>
      </c>
      <c r="AC85" s="493"/>
      <c r="AD85" s="325" t="str">
        <f>IF(AND('BR3'!$K$2="ACTIVE",'BR3'!P85&gt;0),"Yes",IF(AND('BR2'!$K$2="ACTIVE",'BR2'!P85&gt;0),"Yes",IF(AND('BR1'!$K$2="ACTIVE",'BR1'!P85&gt;0),"Yes",IF(AND('ORIGINAL BUDGET'!$K$2="ACTIVE",'ORIGINAL BUDGET'!P85&gt;0),"Yes",""))))</f>
        <v/>
      </c>
      <c r="AE85" s="493"/>
      <c r="AF85" s="325" t="str">
        <f>IF(AND('BR3'!$K$2="ACTIVE",'BR3'!R85&gt;0),"Yes",IF(AND('BR2'!$K$2="ACTIVE",'BR2'!R85&gt;0),"Yes",IF(AND('BR1'!$K$2="ACTIVE",'BR1'!R85&gt;0),"Yes",IF(AND('ORIGINAL BUDGET'!$K$2="ACTIVE",'ORIGINAL BUDGET'!R85&gt;0),"Yes",""))))</f>
        <v/>
      </c>
      <c r="AG85" s="493"/>
      <c r="AH85" s="493" t="str">
        <f>IF(AND('BR3'!$K$2="ACTIVE",'BR3'!T85&gt;0),"Yes",IF(AND('BR2'!$K$2="ACTIVE",'BR2'!T85&gt;0),"Yes",IF(AND('BR1'!$K$2="ACTIVE",'BR1'!T85&gt;0),"Yes",IF(AND('ORIGINAL BUDGET'!$K$2="ACTIVE",'ORIGINAL BUDGET'!T85&gt;0),"Yes",""))))</f>
        <v/>
      </c>
      <c r="AI85" s="494"/>
      <c r="AJ85" s="218"/>
      <c r="AK85" s="448">
        <f t="shared" si="29"/>
        <v>0</v>
      </c>
      <c r="AL85" s="448">
        <f t="shared" si="30"/>
        <v>0</v>
      </c>
      <c r="AM85" s="448">
        <f t="shared" si="31"/>
        <v>0</v>
      </c>
      <c r="AN85" s="448">
        <f t="shared" si="32"/>
        <v>0</v>
      </c>
      <c r="AO85" s="448">
        <f t="shared" si="33"/>
        <v>0</v>
      </c>
      <c r="AP85" s="448">
        <f t="shared" si="34"/>
        <v>0</v>
      </c>
      <c r="AQ85" s="448">
        <f t="shared" si="35"/>
        <v>0</v>
      </c>
      <c r="AU85" s="220"/>
      <c r="AV85" s="220"/>
      <c r="AW85" s="220"/>
      <c r="AX85" s="220"/>
      <c r="AY85" s="1104"/>
    </row>
    <row r="86" spans="1:53" ht="23.25" hidden="1" customHeight="1">
      <c r="A86" s="124">
        <v>42</v>
      </c>
      <c r="B86" s="273">
        <f>IF($L$2="","",IF($L$2="ORIGINAL",'ORIGINAL BUDGET'!$B86,IF($L$2="BR1",'BR1'!$B86,IF($L$2="BR2",'BR2'!$B86,IF($L$2="BR3",'BR3'!$B86)))))</f>
        <v>0</v>
      </c>
      <c r="C86" s="1028">
        <f>IF($L$2="","",IF($L$2="ORIGINAL",'ORIGINAL BUDGET'!$C86,IF($L$2="BR1",'BR1'!$C86,IF($L$2="BR2",'BR2'!$C86,IF($L$2="BR3",'BR3'!$C86)))))</f>
        <v>0</v>
      </c>
      <c r="D86" s="860" t="str">
        <f t="shared" si="18"/>
        <v/>
      </c>
      <c r="E86" s="404"/>
      <c r="F86" s="589"/>
      <c r="G86" s="845" t="str">
        <f t="shared" si="19"/>
        <v/>
      </c>
      <c r="H86" s="811">
        <f t="shared" si="10"/>
        <v>0</v>
      </c>
      <c r="I86" s="840"/>
      <c r="J86" s="811">
        <f t="shared" si="20"/>
        <v>0</v>
      </c>
      <c r="K86" s="843"/>
      <c r="L86" s="811">
        <f t="shared" si="21"/>
        <v>0</v>
      </c>
      <c r="M86" s="843"/>
      <c r="N86" s="811">
        <f t="shared" si="22"/>
        <v>0</v>
      </c>
      <c r="O86" s="843"/>
      <c r="P86" s="811">
        <f t="shared" si="23"/>
        <v>0</v>
      </c>
      <c r="Q86" s="843"/>
      <c r="R86" s="811">
        <f t="shared" si="24"/>
        <v>0</v>
      </c>
      <c r="S86" s="843"/>
      <c r="T86" s="811">
        <f t="shared" si="25"/>
        <v>0</v>
      </c>
      <c r="U86" s="149"/>
      <c r="V86" s="492" t="str">
        <f>IF(AND('BR3'!$K$2="ACTIVE",'BR3'!H86&gt;0),"Yes",IF(AND('BR2'!$K$2="ACTIVE",'BR2'!H86&gt;0),"Yes",IF(AND('BR1'!$K$2="ACTIVE",'BR1'!H86&gt;0),"Yes",IF(AND('ORIGINAL BUDGET'!$K$2="ACTIVE",'ORIGINAL BUDGET'!H86&gt;0),"Yes",""))))</f>
        <v/>
      </c>
      <c r="W86" s="493"/>
      <c r="X86" s="325" t="str">
        <f>IF(AND('BR3'!$K$2="ACTIVE",'BR3'!J86&gt;0),"Yes",IF(AND('BR2'!$K$2="ACTIVE",'BR2'!J86&gt;0),"Yes",IF(AND('BR1'!$K$2="ACTIVE",'BR1'!J86&gt;0),"Yes",IF(AND('ORIGINAL BUDGET'!$K$2="ACTIVE",'ORIGINAL BUDGET'!J86&gt;0),"Yes",""))))</f>
        <v/>
      </c>
      <c r="Y86" s="493"/>
      <c r="Z86" s="325" t="str">
        <f>IF(AND('BR3'!$K$2="ACTIVE",'BR3'!L86&gt;0),"Yes",IF(AND('BR2'!$K$2="ACTIVE",'BR2'!L86&gt;0),"Yes",IF(AND('BR1'!$K$2="ACTIVE",'BR1'!L86&gt;0),"Yes",IF(AND('ORIGINAL BUDGET'!$K$2="ACTIVE",'ORIGINAL BUDGET'!L86&gt;0),"Yes",""))))</f>
        <v/>
      </c>
      <c r="AA86" s="493"/>
      <c r="AB86" s="325" t="str">
        <f>IF(AND('BR3'!$K$2="ACTIVE",'BR3'!N86&gt;0),"Yes",IF(AND('BR2'!$K$2="ACTIVE",'BR2'!N86&gt;0),"Yes",IF(AND('BR1'!$K$2="ACTIVE",'BR1'!N86&gt;0),"Yes",IF(AND('ORIGINAL BUDGET'!$K$2="ACTIVE",'ORIGINAL BUDGET'!N86&gt;0),"Yes",""))))</f>
        <v/>
      </c>
      <c r="AC86" s="493"/>
      <c r="AD86" s="325" t="str">
        <f>IF(AND('BR3'!$K$2="ACTIVE",'BR3'!P86&gt;0),"Yes",IF(AND('BR2'!$K$2="ACTIVE",'BR2'!P86&gt;0),"Yes",IF(AND('BR1'!$K$2="ACTIVE",'BR1'!P86&gt;0),"Yes",IF(AND('ORIGINAL BUDGET'!$K$2="ACTIVE",'ORIGINAL BUDGET'!P86&gt;0),"Yes",""))))</f>
        <v/>
      </c>
      <c r="AE86" s="493"/>
      <c r="AF86" s="325" t="str">
        <f>IF(AND('BR3'!$K$2="ACTIVE",'BR3'!R86&gt;0),"Yes",IF(AND('BR2'!$K$2="ACTIVE",'BR2'!R86&gt;0),"Yes",IF(AND('BR1'!$K$2="ACTIVE",'BR1'!R86&gt;0),"Yes",IF(AND('ORIGINAL BUDGET'!$K$2="ACTIVE",'ORIGINAL BUDGET'!R86&gt;0),"Yes",""))))</f>
        <v/>
      </c>
      <c r="AG86" s="493"/>
      <c r="AH86" s="493" t="str">
        <f>IF(AND('BR3'!$K$2="ACTIVE",'BR3'!T86&gt;0),"Yes",IF(AND('BR2'!$K$2="ACTIVE",'BR2'!T86&gt;0),"Yes",IF(AND('BR1'!$K$2="ACTIVE",'BR1'!T86&gt;0),"Yes",IF(AND('ORIGINAL BUDGET'!$K$2="ACTIVE",'ORIGINAL BUDGET'!T86&gt;0),"Yes",""))))</f>
        <v/>
      </c>
      <c r="AI86" s="494"/>
      <c r="AJ86" s="218"/>
      <c r="AK86" s="448">
        <f t="shared" si="29"/>
        <v>0</v>
      </c>
      <c r="AL86" s="448">
        <f t="shared" si="30"/>
        <v>0</v>
      </c>
      <c r="AM86" s="448">
        <f t="shared" si="31"/>
        <v>0</v>
      </c>
      <c r="AN86" s="448">
        <f t="shared" si="32"/>
        <v>0</v>
      </c>
      <c r="AO86" s="448">
        <f t="shared" si="33"/>
        <v>0</v>
      </c>
      <c r="AP86" s="448">
        <f t="shared" si="34"/>
        <v>0</v>
      </c>
      <c r="AQ86" s="448">
        <f t="shared" si="35"/>
        <v>0</v>
      </c>
      <c r="AU86" s="220"/>
      <c r="AV86" s="220"/>
      <c r="AW86" s="220"/>
      <c r="AX86" s="220"/>
      <c r="AY86" s="1104"/>
    </row>
    <row r="87" spans="1:53" ht="23.25" hidden="1" customHeight="1">
      <c r="A87" s="124">
        <v>43</v>
      </c>
      <c r="B87" s="273">
        <f>IF($L$2="","",IF($L$2="ORIGINAL",'ORIGINAL BUDGET'!$B87,IF($L$2="BR1",'BR1'!$B87,IF($L$2="BR2",'BR2'!$B87,IF($L$2="BR3",'BR3'!$B87)))))</f>
        <v>0</v>
      </c>
      <c r="C87" s="1028">
        <f>IF($L$2="","",IF($L$2="ORIGINAL",'ORIGINAL BUDGET'!$C87,IF($L$2="BR1",'BR1'!$C87,IF($L$2="BR2",'BR2'!$C87,IF($L$2="BR3",'BR3'!$C87)))))</f>
        <v>0</v>
      </c>
      <c r="D87" s="860" t="str">
        <f t="shared" si="18"/>
        <v/>
      </c>
      <c r="E87" s="404"/>
      <c r="F87" s="589"/>
      <c r="G87" s="845" t="str">
        <f t="shared" si="19"/>
        <v/>
      </c>
      <c r="H87" s="811">
        <f t="shared" si="10"/>
        <v>0</v>
      </c>
      <c r="I87" s="840"/>
      <c r="J87" s="811">
        <f t="shared" si="20"/>
        <v>0</v>
      </c>
      <c r="K87" s="843"/>
      <c r="L87" s="811">
        <f t="shared" si="21"/>
        <v>0</v>
      </c>
      <c r="M87" s="843"/>
      <c r="N87" s="811">
        <f t="shared" si="22"/>
        <v>0</v>
      </c>
      <c r="O87" s="843"/>
      <c r="P87" s="811">
        <f t="shared" si="23"/>
        <v>0</v>
      </c>
      <c r="Q87" s="843"/>
      <c r="R87" s="811">
        <f t="shared" si="24"/>
        <v>0</v>
      </c>
      <c r="S87" s="843"/>
      <c r="T87" s="811">
        <f t="shared" si="25"/>
        <v>0</v>
      </c>
      <c r="U87" s="149"/>
      <c r="V87" s="492" t="str">
        <f>IF(AND('BR3'!$K$2="ACTIVE",'BR3'!H87&gt;0),"Yes",IF(AND('BR2'!$K$2="ACTIVE",'BR2'!H87&gt;0),"Yes",IF(AND('BR1'!$K$2="ACTIVE",'BR1'!H87&gt;0),"Yes",IF(AND('ORIGINAL BUDGET'!$K$2="ACTIVE",'ORIGINAL BUDGET'!H87&gt;0),"Yes",""))))</f>
        <v/>
      </c>
      <c r="W87" s="493"/>
      <c r="X87" s="325" t="str">
        <f>IF(AND('BR3'!$K$2="ACTIVE",'BR3'!J87&gt;0),"Yes",IF(AND('BR2'!$K$2="ACTIVE",'BR2'!J87&gt;0),"Yes",IF(AND('BR1'!$K$2="ACTIVE",'BR1'!J87&gt;0),"Yes",IF(AND('ORIGINAL BUDGET'!$K$2="ACTIVE",'ORIGINAL BUDGET'!J87&gt;0),"Yes",""))))</f>
        <v/>
      </c>
      <c r="Y87" s="493"/>
      <c r="Z87" s="325" t="str">
        <f>IF(AND('BR3'!$K$2="ACTIVE",'BR3'!L87&gt;0),"Yes",IF(AND('BR2'!$K$2="ACTIVE",'BR2'!L87&gt;0),"Yes",IF(AND('BR1'!$K$2="ACTIVE",'BR1'!L87&gt;0),"Yes",IF(AND('ORIGINAL BUDGET'!$K$2="ACTIVE",'ORIGINAL BUDGET'!L87&gt;0),"Yes",""))))</f>
        <v/>
      </c>
      <c r="AA87" s="493"/>
      <c r="AB87" s="325" t="str">
        <f>IF(AND('BR3'!$K$2="ACTIVE",'BR3'!N87&gt;0),"Yes",IF(AND('BR2'!$K$2="ACTIVE",'BR2'!N87&gt;0),"Yes",IF(AND('BR1'!$K$2="ACTIVE",'BR1'!N87&gt;0),"Yes",IF(AND('ORIGINAL BUDGET'!$K$2="ACTIVE",'ORIGINAL BUDGET'!N87&gt;0),"Yes",""))))</f>
        <v/>
      </c>
      <c r="AC87" s="493"/>
      <c r="AD87" s="325" t="str">
        <f>IF(AND('BR3'!$K$2="ACTIVE",'BR3'!P87&gt;0),"Yes",IF(AND('BR2'!$K$2="ACTIVE",'BR2'!P87&gt;0),"Yes",IF(AND('BR1'!$K$2="ACTIVE",'BR1'!P87&gt;0),"Yes",IF(AND('ORIGINAL BUDGET'!$K$2="ACTIVE",'ORIGINAL BUDGET'!P87&gt;0),"Yes",""))))</f>
        <v/>
      </c>
      <c r="AE87" s="493"/>
      <c r="AF87" s="325" t="str">
        <f>IF(AND('BR3'!$K$2="ACTIVE",'BR3'!R87&gt;0),"Yes",IF(AND('BR2'!$K$2="ACTIVE",'BR2'!R87&gt;0),"Yes",IF(AND('BR1'!$K$2="ACTIVE",'BR1'!R87&gt;0),"Yes",IF(AND('ORIGINAL BUDGET'!$K$2="ACTIVE",'ORIGINAL BUDGET'!R87&gt;0),"Yes",""))))</f>
        <v/>
      </c>
      <c r="AG87" s="493"/>
      <c r="AH87" s="493" t="str">
        <f>IF(AND('BR3'!$K$2="ACTIVE",'BR3'!T87&gt;0),"Yes",IF(AND('BR2'!$K$2="ACTIVE",'BR2'!T87&gt;0),"Yes",IF(AND('BR1'!$K$2="ACTIVE",'BR1'!T87&gt;0),"Yes",IF(AND('ORIGINAL BUDGET'!$K$2="ACTIVE",'ORIGINAL BUDGET'!T87&gt;0),"Yes",""))))</f>
        <v/>
      </c>
      <c r="AI87" s="494"/>
      <c r="AJ87" s="218"/>
      <c r="AK87" s="448">
        <f t="shared" si="29"/>
        <v>0</v>
      </c>
      <c r="AL87" s="448">
        <f t="shared" si="30"/>
        <v>0</v>
      </c>
      <c r="AM87" s="448">
        <f t="shared" si="31"/>
        <v>0</v>
      </c>
      <c r="AN87" s="448">
        <f t="shared" si="32"/>
        <v>0</v>
      </c>
      <c r="AO87" s="448">
        <f t="shared" si="33"/>
        <v>0</v>
      </c>
      <c r="AP87" s="448">
        <f t="shared" si="34"/>
        <v>0</v>
      </c>
      <c r="AQ87" s="448">
        <f t="shared" si="35"/>
        <v>0</v>
      </c>
      <c r="AU87" s="220"/>
      <c r="AV87" s="220"/>
      <c r="AW87" s="220"/>
      <c r="AX87" s="220"/>
      <c r="AY87" s="1104"/>
    </row>
    <row r="88" spans="1:53" ht="23.25" hidden="1" customHeight="1">
      <c r="A88" s="124">
        <v>44</v>
      </c>
      <c r="B88" s="273">
        <f>IF($L$2="","",IF($L$2="ORIGINAL",'ORIGINAL BUDGET'!$B88,IF($L$2="BR1",'BR1'!$B88,IF($L$2="BR2",'BR2'!$B88,IF($L$2="BR3",'BR3'!$B88)))))</f>
        <v>0</v>
      </c>
      <c r="C88" s="1028">
        <f>IF($L$2="","",IF($L$2="ORIGINAL",'ORIGINAL BUDGET'!$C88,IF($L$2="BR1",'BR1'!$C88,IF($L$2="BR2",'BR2'!$C88,IF($L$2="BR3",'BR3'!$C88)))))</f>
        <v>0</v>
      </c>
      <c r="D88" s="860" t="str">
        <f t="shared" si="18"/>
        <v/>
      </c>
      <c r="E88" s="404"/>
      <c r="F88" s="589"/>
      <c r="G88" s="845" t="str">
        <f t="shared" si="19"/>
        <v/>
      </c>
      <c r="H88" s="811">
        <f t="shared" si="10"/>
        <v>0</v>
      </c>
      <c r="I88" s="840"/>
      <c r="J88" s="811">
        <f t="shared" si="20"/>
        <v>0</v>
      </c>
      <c r="K88" s="843"/>
      <c r="L88" s="811">
        <f t="shared" si="21"/>
        <v>0</v>
      </c>
      <c r="M88" s="843"/>
      <c r="N88" s="811">
        <f t="shared" si="22"/>
        <v>0</v>
      </c>
      <c r="O88" s="843"/>
      <c r="P88" s="811">
        <f t="shared" si="23"/>
        <v>0</v>
      </c>
      <c r="Q88" s="843"/>
      <c r="R88" s="811">
        <f t="shared" si="24"/>
        <v>0</v>
      </c>
      <c r="S88" s="843"/>
      <c r="T88" s="811">
        <f t="shared" si="25"/>
        <v>0</v>
      </c>
      <c r="U88" s="149"/>
      <c r="V88" s="492" t="str">
        <f>IF(AND('BR3'!$K$2="ACTIVE",'BR3'!H88&gt;0),"Yes",IF(AND('BR2'!$K$2="ACTIVE",'BR2'!H88&gt;0),"Yes",IF(AND('BR1'!$K$2="ACTIVE",'BR1'!H88&gt;0),"Yes",IF(AND('ORIGINAL BUDGET'!$K$2="ACTIVE",'ORIGINAL BUDGET'!H88&gt;0),"Yes",""))))</f>
        <v/>
      </c>
      <c r="W88" s="493"/>
      <c r="X88" s="325" t="str">
        <f>IF(AND('BR3'!$K$2="ACTIVE",'BR3'!J88&gt;0),"Yes",IF(AND('BR2'!$K$2="ACTIVE",'BR2'!J88&gt;0),"Yes",IF(AND('BR1'!$K$2="ACTIVE",'BR1'!J88&gt;0),"Yes",IF(AND('ORIGINAL BUDGET'!$K$2="ACTIVE",'ORIGINAL BUDGET'!J88&gt;0),"Yes",""))))</f>
        <v/>
      </c>
      <c r="Y88" s="493"/>
      <c r="Z88" s="325" t="str">
        <f>IF(AND('BR3'!$K$2="ACTIVE",'BR3'!L88&gt;0),"Yes",IF(AND('BR2'!$K$2="ACTIVE",'BR2'!L88&gt;0),"Yes",IF(AND('BR1'!$K$2="ACTIVE",'BR1'!L88&gt;0),"Yes",IF(AND('ORIGINAL BUDGET'!$K$2="ACTIVE",'ORIGINAL BUDGET'!L88&gt;0),"Yes",""))))</f>
        <v/>
      </c>
      <c r="AA88" s="493"/>
      <c r="AB88" s="325" t="str">
        <f>IF(AND('BR3'!$K$2="ACTIVE",'BR3'!N88&gt;0),"Yes",IF(AND('BR2'!$K$2="ACTIVE",'BR2'!N88&gt;0),"Yes",IF(AND('BR1'!$K$2="ACTIVE",'BR1'!N88&gt;0),"Yes",IF(AND('ORIGINAL BUDGET'!$K$2="ACTIVE",'ORIGINAL BUDGET'!N88&gt;0),"Yes",""))))</f>
        <v/>
      </c>
      <c r="AC88" s="493"/>
      <c r="AD88" s="325" t="str">
        <f>IF(AND('BR3'!$K$2="ACTIVE",'BR3'!P88&gt;0),"Yes",IF(AND('BR2'!$K$2="ACTIVE",'BR2'!P88&gt;0),"Yes",IF(AND('BR1'!$K$2="ACTIVE",'BR1'!P88&gt;0),"Yes",IF(AND('ORIGINAL BUDGET'!$K$2="ACTIVE",'ORIGINAL BUDGET'!P88&gt;0),"Yes",""))))</f>
        <v/>
      </c>
      <c r="AE88" s="493"/>
      <c r="AF88" s="325" t="str">
        <f>IF(AND('BR3'!$K$2="ACTIVE",'BR3'!R88&gt;0),"Yes",IF(AND('BR2'!$K$2="ACTIVE",'BR2'!R88&gt;0),"Yes",IF(AND('BR1'!$K$2="ACTIVE",'BR1'!R88&gt;0),"Yes",IF(AND('ORIGINAL BUDGET'!$K$2="ACTIVE",'ORIGINAL BUDGET'!R88&gt;0),"Yes",""))))</f>
        <v/>
      </c>
      <c r="AG88" s="493"/>
      <c r="AH88" s="493" t="str">
        <f>IF(AND('BR3'!$K$2="ACTIVE",'BR3'!T88&gt;0),"Yes",IF(AND('BR2'!$K$2="ACTIVE",'BR2'!T88&gt;0),"Yes",IF(AND('BR1'!$K$2="ACTIVE",'BR1'!T88&gt;0),"Yes",IF(AND('ORIGINAL BUDGET'!$K$2="ACTIVE",'ORIGINAL BUDGET'!T88&gt;0),"Yes",""))))</f>
        <v/>
      </c>
      <c r="AI88" s="494"/>
      <c r="AJ88" s="218"/>
      <c r="AK88" s="448">
        <f t="shared" si="29"/>
        <v>0</v>
      </c>
      <c r="AL88" s="448">
        <f t="shared" si="30"/>
        <v>0</v>
      </c>
      <c r="AM88" s="448">
        <f t="shared" si="31"/>
        <v>0</v>
      </c>
      <c r="AN88" s="448">
        <f t="shared" si="32"/>
        <v>0</v>
      </c>
      <c r="AO88" s="448">
        <f t="shared" si="33"/>
        <v>0</v>
      </c>
      <c r="AP88" s="448">
        <f t="shared" si="34"/>
        <v>0</v>
      </c>
      <c r="AQ88" s="448">
        <f t="shared" si="35"/>
        <v>0</v>
      </c>
      <c r="AU88" s="220"/>
      <c r="AV88" s="220"/>
      <c r="AW88" s="220"/>
      <c r="AX88" s="220"/>
      <c r="AY88" s="1104"/>
    </row>
    <row r="89" spans="1:53" ht="23.25" hidden="1" customHeight="1">
      <c r="A89" s="124">
        <v>45</v>
      </c>
      <c r="B89" s="273">
        <f>IF($L$2="","",IF($L$2="ORIGINAL",'ORIGINAL BUDGET'!$B89,IF($L$2="BR1",'BR1'!$B89,IF($L$2="BR2",'BR2'!$B89,IF($L$2="BR3",'BR3'!$B89)))))</f>
        <v>0</v>
      </c>
      <c r="C89" s="1028">
        <f>IF($L$2="","",IF($L$2="ORIGINAL",'ORIGINAL BUDGET'!$C89,IF($L$2="BR1",'BR1'!$C89,IF($L$2="BR2",'BR2'!$C89,IF($L$2="BR3",'BR3'!$C89)))))</f>
        <v>0</v>
      </c>
      <c r="D89" s="860" t="str">
        <f t="shared" si="18"/>
        <v/>
      </c>
      <c r="E89" s="404"/>
      <c r="F89" s="589"/>
      <c r="G89" s="845" t="str">
        <f t="shared" si="19"/>
        <v/>
      </c>
      <c r="H89" s="811">
        <f t="shared" si="10"/>
        <v>0</v>
      </c>
      <c r="I89" s="840"/>
      <c r="J89" s="811">
        <f t="shared" si="20"/>
        <v>0</v>
      </c>
      <c r="K89" s="843"/>
      <c r="L89" s="811">
        <f t="shared" si="21"/>
        <v>0</v>
      </c>
      <c r="M89" s="843"/>
      <c r="N89" s="811">
        <f t="shared" si="22"/>
        <v>0</v>
      </c>
      <c r="O89" s="843"/>
      <c r="P89" s="811">
        <f t="shared" si="23"/>
        <v>0</v>
      </c>
      <c r="Q89" s="843"/>
      <c r="R89" s="811">
        <f t="shared" si="24"/>
        <v>0</v>
      </c>
      <c r="S89" s="843"/>
      <c r="T89" s="811">
        <f t="shared" si="25"/>
        <v>0</v>
      </c>
      <c r="U89" s="149"/>
      <c r="V89" s="492" t="str">
        <f>IF(AND('BR3'!$K$2="ACTIVE",'BR3'!H89&gt;0),"Yes",IF(AND('BR2'!$K$2="ACTIVE",'BR2'!H89&gt;0),"Yes",IF(AND('BR1'!$K$2="ACTIVE",'BR1'!H89&gt;0),"Yes",IF(AND('ORIGINAL BUDGET'!$K$2="ACTIVE",'ORIGINAL BUDGET'!H89&gt;0),"Yes",""))))</f>
        <v/>
      </c>
      <c r="W89" s="493"/>
      <c r="X89" s="325" t="str">
        <f>IF(AND('BR3'!$K$2="ACTIVE",'BR3'!J89&gt;0),"Yes",IF(AND('BR2'!$K$2="ACTIVE",'BR2'!J89&gt;0),"Yes",IF(AND('BR1'!$K$2="ACTIVE",'BR1'!J89&gt;0),"Yes",IF(AND('ORIGINAL BUDGET'!$K$2="ACTIVE",'ORIGINAL BUDGET'!J89&gt;0),"Yes",""))))</f>
        <v/>
      </c>
      <c r="Y89" s="493"/>
      <c r="Z89" s="325" t="str">
        <f>IF(AND('BR3'!$K$2="ACTIVE",'BR3'!L89&gt;0),"Yes",IF(AND('BR2'!$K$2="ACTIVE",'BR2'!L89&gt;0),"Yes",IF(AND('BR1'!$K$2="ACTIVE",'BR1'!L89&gt;0),"Yes",IF(AND('ORIGINAL BUDGET'!$K$2="ACTIVE",'ORIGINAL BUDGET'!L89&gt;0),"Yes",""))))</f>
        <v/>
      </c>
      <c r="AA89" s="493"/>
      <c r="AB89" s="325" t="str">
        <f>IF(AND('BR3'!$K$2="ACTIVE",'BR3'!N89&gt;0),"Yes",IF(AND('BR2'!$K$2="ACTIVE",'BR2'!N89&gt;0),"Yes",IF(AND('BR1'!$K$2="ACTIVE",'BR1'!N89&gt;0),"Yes",IF(AND('ORIGINAL BUDGET'!$K$2="ACTIVE",'ORIGINAL BUDGET'!N89&gt;0),"Yes",""))))</f>
        <v/>
      </c>
      <c r="AC89" s="493"/>
      <c r="AD89" s="325" t="str">
        <f>IF(AND('BR3'!$K$2="ACTIVE",'BR3'!P89&gt;0),"Yes",IF(AND('BR2'!$K$2="ACTIVE",'BR2'!P89&gt;0),"Yes",IF(AND('BR1'!$K$2="ACTIVE",'BR1'!P89&gt;0),"Yes",IF(AND('ORIGINAL BUDGET'!$K$2="ACTIVE",'ORIGINAL BUDGET'!P89&gt;0),"Yes",""))))</f>
        <v/>
      </c>
      <c r="AE89" s="493"/>
      <c r="AF89" s="325" t="str">
        <f>IF(AND('BR3'!$K$2="ACTIVE",'BR3'!R89&gt;0),"Yes",IF(AND('BR2'!$K$2="ACTIVE",'BR2'!R89&gt;0),"Yes",IF(AND('BR1'!$K$2="ACTIVE",'BR1'!R89&gt;0),"Yes",IF(AND('ORIGINAL BUDGET'!$K$2="ACTIVE",'ORIGINAL BUDGET'!R89&gt;0),"Yes",""))))</f>
        <v/>
      </c>
      <c r="AG89" s="493"/>
      <c r="AH89" s="493" t="str">
        <f>IF(AND('BR3'!$K$2="ACTIVE",'BR3'!T89&gt;0),"Yes",IF(AND('BR2'!$K$2="ACTIVE",'BR2'!T89&gt;0),"Yes",IF(AND('BR1'!$K$2="ACTIVE",'BR1'!T89&gt;0),"Yes",IF(AND('ORIGINAL BUDGET'!$K$2="ACTIVE",'ORIGINAL BUDGET'!T89&gt;0),"Yes",""))))</f>
        <v/>
      </c>
      <c r="AI89" s="494"/>
      <c r="AJ89" s="218"/>
      <c r="AK89" s="448">
        <f t="shared" si="29"/>
        <v>0</v>
      </c>
      <c r="AL89" s="448">
        <f t="shared" si="30"/>
        <v>0</v>
      </c>
      <c r="AM89" s="448">
        <f t="shared" si="31"/>
        <v>0</v>
      </c>
      <c r="AN89" s="448">
        <f t="shared" si="32"/>
        <v>0</v>
      </c>
      <c r="AO89" s="448">
        <f t="shared" si="33"/>
        <v>0</v>
      </c>
      <c r="AP89" s="448">
        <f t="shared" si="34"/>
        <v>0</v>
      </c>
      <c r="AQ89" s="448">
        <f t="shared" si="35"/>
        <v>0</v>
      </c>
      <c r="AU89" s="219"/>
      <c r="AV89" s="219"/>
      <c r="AW89" s="219"/>
      <c r="AX89" s="219"/>
      <c r="AY89" s="1104"/>
    </row>
    <row r="90" spans="1:53" ht="23.25" hidden="1" customHeight="1">
      <c r="A90" s="124">
        <v>46</v>
      </c>
      <c r="B90" s="273">
        <f>IF($L$2="","",IF($L$2="ORIGINAL",'ORIGINAL BUDGET'!$B90,IF($L$2="BR1",'BR1'!$B90,IF($L$2="BR2",'BR2'!$B90,IF($L$2="BR3",'BR3'!$B90)))))</f>
        <v>0</v>
      </c>
      <c r="C90" s="1028">
        <f>IF($L$2="","",IF($L$2="ORIGINAL",'ORIGINAL BUDGET'!$C90,IF($L$2="BR1",'BR1'!$C90,IF($L$2="BR2",'BR2'!$C90,IF($L$2="BR3",'BR3'!$C90)))))</f>
        <v>0</v>
      </c>
      <c r="D90" s="860" t="str">
        <f t="shared" si="18"/>
        <v/>
      </c>
      <c r="E90" s="404"/>
      <c r="F90" s="589"/>
      <c r="G90" s="845" t="str">
        <f t="shared" si="19"/>
        <v/>
      </c>
      <c r="H90" s="811">
        <f t="shared" si="10"/>
        <v>0</v>
      </c>
      <c r="I90" s="840"/>
      <c r="J90" s="811">
        <f t="shared" si="20"/>
        <v>0</v>
      </c>
      <c r="K90" s="843"/>
      <c r="L90" s="811">
        <f t="shared" si="21"/>
        <v>0</v>
      </c>
      <c r="M90" s="843"/>
      <c r="N90" s="811">
        <f t="shared" si="22"/>
        <v>0</v>
      </c>
      <c r="O90" s="843"/>
      <c r="P90" s="811">
        <f t="shared" si="23"/>
        <v>0</v>
      </c>
      <c r="Q90" s="843"/>
      <c r="R90" s="811">
        <f t="shared" si="24"/>
        <v>0</v>
      </c>
      <c r="S90" s="843"/>
      <c r="T90" s="811">
        <f t="shared" si="25"/>
        <v>0</v>
      </c>
      <c r="U90" s="149"/>
      <c r="V90" s="492" t="str">
        <f>IF(AND('BR3'!$K$2="ACTIVE",'BR3'!H90&gt;0),"Yes",IF(AND('BR2'!$K$2="ACTIVE",'BR2'!H90&gt;0),"Yes",IF(AND('BR1'!$K$2="ACTIVE",'BR1'!H90&gt;0),"Yes",IF(AND('ORIGINAL BUDGET'!$K$2="ACTIVE",'ORIGINAL BUDGET'!H90&gt;0),"Yes",""))))</f>
        <v/>
      </c>
      <c r="W90" s="493"/>
      <c r="X90" s="325" t="str">
        <f>IF(AND('BR3'!$K$2="ACTIVE",'BR3'!J90&gt;0),"Yes",IF(AND('BR2'!$K$2="ACTIVE",'BR2'!J90&gt;0),"Yes",IF(AND('BR1'!$K$2="ACTIVE",'BR1'!J90&gt;0),"Yes",IF(AND('ORIGINAL BUDGET'!$K$2="ACTIVE",'ORIGINAL BUDGET'!J90&gt;0),"Yes",""))))</f>
        <v/>
      </c>
      <c r="Y90" s="493"/>
      <c r="Z90" s="325" t="str">
        <f>IF(AND('BR3'!$K$2="ACTIVE",'BR3'!L90&gt;0),"Yes",IF(AND('BR2'!$K$2="ACTIVE",'BR2'!L90&gt;0),"Yes",IF(AND('BR1'!$K$2="ACTIVE",'BR1'!L90&gt;0),"Yes",IF(AND('ORIGINAL BUDGET'!$K$2="ACTIVE",'ORIGINAL BUDGET'!L90&gt;0),"Yes",""))))</f>
        <v/>
      </c>
      <c r="AA90" s="493"/>
      <c r="AB90" s="325" t="str">
        <f>IF(AND('BR3'!$K$2="ACTIVE",'BR3'!N90&gt;0),"Yes",IF(AND('BR2'!$K$2="ACTIVE",'BR2'!N90&gt;0),"Yes",IF(AND('BR1'!$K$2="ACTIVE",'BR1'!N90&gt;0),"Yes",IF(AND('ORIGINAL BUDGET'!$K$2="ACTIVE",'ORIGINAL BUDGET'!N90&gt;0),"Yes",""))))</f>
        <v/>
      </c>
      <c r="AC90" s="493"/>
      <c r="AD90" s="325" t="str">
        <f>IF(AND('BR3'!$K$2="ACTIVE",'BR3'!P90&gt;0),"Yes",IF(AND('BR2'!$K$2="ACTIVE",'BR2'!P90&gt;0),"Yes",IF(AND('BR1'!$K$2="ACTIVE",'BR1'!P90&gt;0),"Yes",IF(AND('ORIGINAL BUDGET'!$K$2="ACTIVE",'ORIGINAL BUDGET'!P90&gt;0),"Yes",""))))</f>
        <v/>
      </c>
      <c r="AE90" s="493"/>
      <c r="AF90" s="325" t="str">
        <f>IF(AND('BR3'!$K$2="ACTIVE",'BR3'!R90&gt;0),"Yes",IF(AND('BR2'!$K$2="ACTIVE",'BR2'!R90&gt;0),"Yes",IF(AND('BR1'!$K$2="ACTIVE",'BR1'!R90&gt;0),"Yes",IF(AND('ORIGINAL BUDGET'!$K$2="ACTIVE",'ORIGINAL BUDGET'!R90&gt;0),"Yes",""))))</f>
        <v/>
      </c>
      <c r="AG90" s="493"/>
      <c r="AH90" s="493" t="str">
        <f>IF(AND('BR3'!$K$2="ACTIVE",'BR3'!T90&gt;0),"Yes",IF(AND('BR2'!$K$2="ACTIVE",'BR2'!T90&gt;0),"Yes",IF(AND('BR1'!$K$2="ACTIVE",'BR1'!T90&gt;0),"Yes",IF(AND('ORIGINAL BUDGET'!$K$2="ACTIVE",'ORIGINAL BUDGET'!T90&gt;0),"Yes",""))))</f>
        <v/>
      </c>
      <c r="AI90" s="494"/>
      <c r="AJ90" s="218"/>
      <c r="AK90" s="448">
        <f t="shared" si="29"/>
        <v>0</v>
      </c>
      <c r="AL90" s="448">
        <f t="shared" si="30"/>
        <v>0</v>
      </c>
      <c r="AM90" s="448">
        <f t="shared" si="31"/>
        <v>0</v>
      </c>
      <c r="AN90" s="448">
        <f t="shared" si="32"/>
        <v>0</v>
      </c>
      <c r="AO90" s="448">
        <f t="shared" si="33"/>
        <v>0</v>
      </c>
      <c r="AP90" s="448">
        <f t="shared" si="34"/>
        <v>0</v>
      </c>
      <c r="AQ90" s="448">
        <f t="shared" si="35"/>
        <v>0</v>
      </c>
      <c r="AU90" s="220"/>
      <c r="AV90" s="220"/>
      <c r="AW90" s="220"/>
      <c r="AX90" s="220"/>
      <c r="AY90" s="1104"/>
    </row>
    <row r="91" spans="1:53" ht="23.25" hidden="1" customHeight="1">
      <c r="A91" s="124">
        <v>47</v>
      </c>
      <c r="B91" s="273">
        <f>IF($L$2="","",IF($L$2="ORIGINAL",'ORIGINAL BUDGET'!$B91,IF($L$2="BR1",'BR1'!$B91,IF($L$2="BR2",'BR2'!$B91,IF($L$2="BR3",'BR3'!$B91)))))</f>
        <v>0</v>
      </c>
      <c r="C91" s="1028">
        <f>IF($L$2="","",IF($L$2="ORIGINAL",'ORIGINAL BUDGET'!$C91,IF($L$2="BR1",'BR1'!$C91,IF($L$2="BR2",'BR2'!$C91,IF($L$2="BR3",'BR3'!$C91)))))</f>
        <v>0</v>
      </c>
      <c r="D91" s="860" t="str">
        <f t="shared" si="18"/>
        <v/>
      </c>
      <c r="E91" s="404"/>
      <c r="F91" s="589"/>
      <c r="G91" s="845" t="str">
        <f t="shared" si="19"/>
        <v/>
      </c>
      <c r="H91" s="811">
        <f t="shared" si="10"/>
        <v>0</v>
      </c>
      <c r="I91" s="840"/>
      <c r="J91" s="811">
        <f t="shared" si="20"/>
        <v>0</v>
      </c>
      <c r="K91" s="843"/>
      <c r="L91" s="811">
        <f t="shared" si="21"/>
        <v>0</v>
      </c>
      <c r="M91" s="843"/>
      <c r="N91" s="811">
        <f t="shared" si="22"/>
        <v>0</v>
      </c>
      <c r="O91" s="843"/>
      <c r="P91" s="811">
        <f t="shared" si="23"/>
        <v>0</v>
      </c>
      <c r="Q91" s="843"/>
      <c r="R91" s="811">
        <f t="shared" si="24"/>
        <v>0</v>
      </c>
      <c r="S91" s="843"/>
      <c r="T91" s="811">
        <f t="shared" si="25"/>
        <v>0</v>
      </c>
      <c r="U91" s="149"/>
      <c r="V91" s="492" t="str">
        <f>IF(AND('BR3'!$K$2="ACTIVE",'BR3'!H91&gt;0),"Yes",IF(AND('BR2'!$K$2="ACTIVE",'BR2'!H91&gt;0),"Yes",IF(AND('BR1'!$K$2="ACTIVE",'BR1'!H91&gt;0),"Yes",IF(AND('ORIGINAL BUDGET'!$K$2="ACTIVE",'ORIGINAL BUDGET'!H91&gt;0),"Yes",""))))</f>
        <v/>
      </c>
      <c r="W91" s="493"/>
      <c r="X91" s="325" t="str">
        <f>IF(AND('BR3'!$K$2="ACTIVE",'BR3'!J91&gt;0),"Yes",IF(AND('BR2'!$K$2="ACTIVE",'BR2'!J91&gt;0),"Yes",IF(AND('BR1'!$K$2="ACTIVE",'BR1'!J91&gt;0),"Yes",IF(AND('ORIGINAL BUDGET'!$K$2="ACTIVE",'ORIGINAL BUDGET'!J91&gt;0),"Yes",""))))</f>
        <v/>
      </c>
      <c r="Y91" s="493"/>
      <c r="Z91" s="325" t="str">
        <f>IF(AND('BR3'!$K$2="ACTIVE",'BR3'!L91&gt;0),"Yes",IF(AND('BR2'!$K$2="ACTIVE",'BR2'!L91&gt;0),"Yes",IF(AND('BR1'!$K$2="ACTIVE",'BR1'!L91&gt;0),"Yes",IF(AND('ORIGINAL BUDGET'!$K$2="ACTIVE",'ORIGINAL BUDGET'!L91&gt;0),"Yes",""))))</f>
        <v/>
      </c>
      <c r="AA91" s="493"/>
      <c r="AB91" s="325" t="str">
        <f>IF(AND('BR3'!$K$2="ACTIVE",'BR3'!N91&gt;0),"Yes",IF(AND('BR2'!$K$2="ACTIVE",'BR2'!N91&gt;0),"Yes",IF(AND('BR1'!$K$2="ACTIVE",'BR1'!N91&gt;0),"Yes",IF(AND('ORIGINAL BUDGET'!$K$2="ACTIVE",'ORIGINAL BUDGET'!N91&gt;0),"Yes",""))))</f>
        <v/>
      </c>
      <c r="AC91" s="493"/>
      <c r="AD91" s="325" t="str">
        <f>IF(AND('BR3'!$K$2="ACTIVE",'BR3'!P91&gt;0),"Yes",IF(AND('BR2'!$K$2="ACTIVE",'BR2'!P91&gt;0),"Yes",IF(AND('BR1'!$K$2="ACTIVE",'BR1'!P91&gt;0),"Yes",IF(AND('ORIGINAL BUDGET'!$K$2="ACTIVE",'ORIGINAL BUDGET'!P91&gt;0),"Yes",""))))</f>
        <v/>
      </c>
      <c r="AE91" s="493"/>
      <c r="AF91" s="325" t="str">
        <f>IF(AND('BR3'!$K$2="ACTIVE",'BR3'!R91&gt;0),"Yes",IF(AND('BR2'!$K$2="ACTIVE",'BR2'!R91&gt;0),"Yes",IF(AND('BR1'!$K$2="ACTIVE",'BR1'!R91&gt;0),"Yes",IF(AND('ORIGINAL BUDGET'!$K$2="ACTIVE",'ORIGINAL BUDGET'!R91&gt;0),"Yes",""))))</f>
        <v/>
      </c>
      <c r="AG91" s="493"/>
      <c r="AH91" s="493" t="str">
        <f>IF(AND('BR3'!$K$2="ACTIVE",'BR3'!T91&gt;0),"Yes",IF(AND('BR2'!$K$2="ACTIVE",'BR2'!T91&gt;0),"Yes",IF(AND('BR1'!$K$2="ACTIVE",'BR1'!T91&gt;0),"Yes",IF(AND('ORIGINAL BUDGET'!$K$2="ACTIVE",'ORIGINAL BUDGET'!T91&gt;0),"Yes",""))))</f>
        <v/>
      </c>
      <c r="AI91" s="494"/>
      <c r="AJ91" s="218"/>
      <c r="AK91" s="448">
        <f t="shared" si="29"/>
        <v>0</v>
      </c>
      <c r="AL91" s="448">
        <f t="shared" si="30"/>
        <v>0</v>
      </c>
      <c r="AM91" s="448">
        <f t="shared" si="31"/>
        <v>0</v>
      </c>
      <c r="AN91" s="448">
        <f t="shared" si="32"/>
        <v>0</v>
      </c>
      <c r="AO91" s="448">
        <f t="shared" si="33"/>
        <v>0</v>
      </c>
      <c r="AP91" s="448">
        <f t="shared" si="34"/>
        <v>0</v>
      </c>
      <c r="AQ91" s="448">
        <f t="shared" si="35"/>
        <v>0</v>
      </c>
      <c r="AU91" s="220"/>
      <c r="AV91" s="220"/>
      <c r="AW91" s="220"/>
      <c r="AX91" s="220"/>
      <c r="AY91" s="1104"/>
    </row>
    <row r="92" spans="1:53" ht="23.25" hidden="1" customHeight="1">
      <c r="A92" s="124">
        <v>48</v>
      </c>
      <c r="B92" s="273">
        <f>IF($L$2="","",IF($L$2="ORIGINAL",'ORIGINAL BUDGET'!$B92,IF($L$2="BR1",'BR1'!$B92,IF($L$2="BR2",'BR2'!$B92,IF($L$2="BR3",'BR3'!$B92)))))</f>
        <v>0</v>
      </c>
      <c r="C92" s="1028">
        <f>IF($L$2="","",IF($L$2="ORIGINAL",'ORIGINAL BUDGET'!$C92,IF($L$2="BR1",'BR1'!$C92,IF($L$2="BR2",'BR2'!$C92,IF($L$2="BR3",'BR3'!$C92)))))</f>
        <v>0</v>
      </c>
      <c r="D92" s="860" t="str">
        <f t="shared" si="18"/>
        <v/>
      </c>
      <c r="E92" s="404"/>
      <c r="F92" s="589"/>
      <c r="G92" s="845" t="str">
        <f t="shared" si="19"/>
        <v/>
      </c>
      <c r="H92" s="811">
        <f t="shared" si="10"/>
        <v>0</v>
      </c>
      <c r="I92" s="840"/>
      <c r="J92" s="811">
        <f t="shared" si="20"/>
        <v>0</v>
      </c>
      <c r="K92" s="843"/>
      <c r="L92" s="811">
        <f t="shared" si="21"/>
        <v>0</v>
      </c>
      <c r="M92" s="843"/>
      <c r="N92" s="811">
        <f t="shared" si="22"/>
        <v>0</v>
      </c>
      <c r="O92" s="843"/>
      <c r="P92" s="811">
        <f t="shared" si="23"/>
        <v>0</v>
      </c>
      <c r="Q92" s="843"/>
      <c r="R92" s="811">
        <f t="shared" si="24"/>
        <v>0</v>
      </c>
      <c r="S92" s="843"/>
      <c r="T92" s="811">
        <f t="shared" si="25"/>
        <v>0</v>
      </c>
      <c r="U92" s="149"/>
      <c r="V92" s="492" t="str">
        <f>IF(AND('BR3'!$K$2="ACTIVE",'BR3'!H92&gt;0),"Yes",IF(AND('BR2'!$K$2="ACTIVE",'BR2'!H92&gt;0),"Yes",IF(AND('BR1'!$K$2="ACTIVE",'BR1'!H92&gt;0),"Yes",IF(AND('ORIGINAL BUDGET'!$K$2="ACTIVE",'ORIGINAL BUDGET'!H92&gt;0),"Yes",""))))</f>
        <v/>
      </c>
      <c r="W92" s="493"/>
      <c r="X92" s="325" t="str">
        <f>IF(AND('BR3'!$K$2="ACTIVE",'BR3'!J92&gt;0),"Yes",IF(AND('BR2'!$K$2="ACTIVE",'BR2'!J92&gt;0),"Yes",IF(AND('BR1'!$K$2="ACTIVE",'BR1'!J92&gt;0),"Yes",IF(AND('ORIGINAL BUDGET'!$K$2="ACTIVE",'ORIGINAL BUDGET'!J92&gt;0),"Yes",""))))</f>
        <v/>
      </c>
      <c r="Y92" s="493"/>
      <c r="Z92" s="325" t="str">
        <f>IF(AND('BR3'!$K$2="ACTIVE",'BR3'!L92&gt;0),"Yes",IF(AND('BR2'!$K$2="ACTIVE",'BR2'!L92&gt;0),"Yes",IF(AND('BR1'!$K$2="ACTIVE",'BR1'!L92&gt;0),"Yes",IF(AND('ORIGINAL BUDGET'!$K$2="ACTIVE",'ORIGINAL BUDGET'!L92&gt;0),"Yes",""))))</f>
        <v/>
      </c>
      <c r="AA92" s="493"/>
      <c r="AB92" s="325" t="str">
        <f>IF(AND('BR3'!$K$2="ACTIVE",'BR3'!N92&gt;0),"Yes",IF(AND('BR2'!$K$2="ACTIVE",'BR2'!N92&gt;0),"Yes",IF(AND('BR1'!$K$2="ACTIVE",'BR1'!N92&gt;0),"Yes",IF(AND('ORIGINAL BUDGET'!$K$2="ACTIVE",'ORIGINAL BUDGET'!N92&gt;0),"Yes",""))))</f>
        <v/>
      </c>
      <c r="AC92" s="493"/>
      <c r="AD92" s="325" t="str">
        <f>IF(AND('BR3'!$K$2="ACTIVE",'BR3'!P92&gt;0),"Yes",IF(AND('BR2'!$K$2="ACTIVE",'BR2'!P92&gt;0),"Yes",IF(AND('BR1'!$K$2="ACTIVE",'BR1'!P92&gt;0),"Yes",IF(AND('ORIGINAL BUDGET'!$K$2="ACTIVE",'ORIGINAL BUDGET'!P92&gt;0),"Yes",""))))</f>
        <v/>
      </c>
      <c r="AE92" s="493"/>
      <c r="AF92" s="325" t="str">
        <f>IF(AND('BR3'!$K$2="ACTIVE",'BR3'!R92&gt;0),"Yes",IF(AND('BR2'!$K$2="ACTIVE",'BR2'!R92&gt;0),"Yes",IF(AND('BR1'!$K$2="ACTIVE",'BR1'!R92&gt;0),"Yes",IF(AND('ORIGINAL BUDGET'!$K$2="ACTIVE",'ORIGINAL BUDGET'!R92&gt;0),"Yes",""))))</f>
        <v/>
      </c>
      <c r="AG92" s="493"/>
      <c r="AH92" s="493" t="str">
        <f>IF(AND('BR3'!$K$2="ACTIVE",'BR3'!T92&gt;0),"Yes",IF(AND('BR2'!$K$2="ACTIVE",'BR2'!T92&gt;0),"Yes",IF(AND('BR1'!$K$2="ACTIVE",'BR1'!T92&gt;0),"Yes",IF(AND('ORIGINAL BUDGET'!$K$2="ACTIVE",'ORIGINAL BUDGET'!T92&gt;0),"Yes",""))))</f>
        <v/>
      </c>
      <c r="AI92" s="494"/>
      <c r="AJ92" s="218"/>
      <c r="AK92" s="448">
        <f t="shared" si="29"/>
        <v>0</v>
      </c>
      <c r="AL92" s="448">
        <f t="shared" si="30"/>
        <v>0</v>
      </c>
      <c r="AM92" s="448">
        <f t="shared" si="31"/>
        <v>0</v>
      </c>
      <c r="AN92" s="448">
        <f t="shared" si="32"/>
        <v>0</v>
      </c>
      <c r="AO92" s="448">
        <f t="shared" si="33"/>
        <v>0</v>
      </c>
      <c r="AP92" s="448">
        <f t="shared" si="34"/>
        <v>0</v>
      </c>
      <c r="AQ92" s="448">
        <f t="shared" si="35"/>
        <v>0</v>
      </c>
      <c r="AU92" s="220"/>
      <c r="AV92" s="220"/>
      <c r="AW92" s="220"/>
      <c r="AX92" s="220"/>
      <c r="AY92" s="1104"/>
    </row>
    <row r="93" spans="1:53" ht="23.25" hidden="1" customHeight="1">
      <c r="A93" s="124">
        <v>49</v>
      </c>
      <c r="B93" s="273">
        <f>IF($L$2="","",IF($L$2="ORIGINAL",'ORIGINAL BUDGET'!$B93,IF($L$2="BR1",'BR1'!$B93,IF($L$2="BR2",'BR2'!$B93,IF($L$2="BR3",'BR3'!$B93)))))</f>
        <v>0</v>
      </c>
      <c r="C93" s="1028">
        <f>IF($L$2="","",IF($L$2="ORIGINAL",'ORIGINAL BUDGET'!$C93,IF($L$2="BR1",'BR1'!$C93,IF($L$2="BR2",'BR2'!$C93,IF($L$2="BR3",'BR3'!$C93)))))</f>
        <v>0</v>
      </c>
      <c r="D93" s="860" t="str">
        <f t="shared" si="18"/>
        <v/>
      </c>
      <c r="E93" s="404"/>
      <c r="F93" s="589"/>
      <c r="G93" s="845" t="str">
        <f t="shared" si="19"/>
        <v/>
      </c>
      <c r="H93" s="811">
        <f t="shared" si="10"/>
        <v>0</v>
      </c>
      <c r="I93" s="840"/>
      <c r="J93" s="811">
        <f t="shared" si="20"/>
        <v>0</v>
      </c>
      <c r="K93" s="843"/>
      <c r="L93" s="811">
        <f t="shared" si="21"/>
        <v>0</v>
      </c>
      <c r="M93" s="843"/>
      <c r="N93" s="811">
        <f t="shared" si="22"/>
        <v>0</v>
      </c>
      <c r="O93" s="843"/>
      <c r="P93" s="811">
        <f t="shared" si="23"/>
        <v>0</v>
      </c>
      <c r="Q93" s="843"/>
      <c r="R93" s="811">
        <f t="shared" si="24"/>
        <v>0</v>
      </c>
      <c r="S93" s="843"/>
      <c r="T93" s="811">
        <f t="shared" si="25"/>
        <v>0</v>
      </c>
      <c r="U93" s="149"/>
      <c r="V93" s="492" t="str">
        <f>IF(AND('BR3'!$K$2="ACTIVE",'BR3'!H93&gt;0),"Yes",IF(AND('BR2'!$K$2="ACTIVE",'BR2'!H93&gt;0),"Yes",IF(AND('BR1'!$K$2="ACTIVE",'BR1'!H93&gt;0),"Yes",IF(AND('ORIGINAL BUDGET'!$K$2="ACTIVE",'ORIGINAL BUDGET'!H93&gt;0),"Yes",""))))</f>
        <v/>
      </c>
      <c r="W93" s="493"/>
      <c r="X93" s="325" t="str">
        <f>IF(AND('BR3'!$K$2="ACTIVE",'BR3'!J93&gt;0),"Yes",IF(AND('BR2'!$K$2="ACTIVE",'BR2'!J93&gt;0),"Yes",IF(AND('BR1'!$K$2="ACTIVE",'BR1'!J93&gt;0),"Yes",IF(AND('ORIGINAL BUDGET'!$K$2="ACTIVE",'ORIGINAL BUDGET'!J93&gt;0),"Yes",""))))</f>
        <v/>
      </c>
      <c r="Y93" s="493"/>
      <c r="Z93" s="325" t="str">
        <f>IF(AND('BR3'!$K$2="ACTIVE",'BR3'!L93&gt;0),"Yes",IF(AND('BR2'!$K$2="ACTIVE",'BR2'!L93&gt;0),"Yes",IF(AND('BR1'!$K$2="ACTIVE",'BR1'!L93&gt;0),"Yes",IF(AND('ORIGINAL BUDGET'!$K$2="ACTIVE",'ORIGINAL BUDGET'!L93&gt;0),"Yes",""))))</f>
        <v/>
      </c>
      <c r="AA93" s="493"/>
      <c r="AB93" s="325" t="str">
        <f>IF(AND('BR3'!$K$2="ACTIVE",'BR3'!N93&gt;0),"Yes",IF(AND('BR2'!$K$2="ACTIVE",'BR2'!N93&gt;0),"Yes",IF(AND('BR1'!$K$2="ACTIVE",'BR1'!N93&gt;0),"Yes",IF(AND('ORIGINAL BUDGET'!$K$2="ACTIVE",'ORIGINAL BUDGET'!N93&gt;0),"Yes",""))))</f>
        <v/>
      </c>
      <c r="AC93" s="493"/>
      <c r="AD93" s="325" t="str">
        <f>IF(AND('BR3'!$K$2="ACTIVE",'BR3'!P93&gt;0),"Yes",IF(AND('BR2'!$K$2="ACTIVE",'BR2'!P93&gt;0),"Yes",IF(AND('BR1'!$K$2="ACTIVE",'BR1'!P93&gt;0),"Yes",IF(AND('ORIGINAL BUDGET'!$K$2="ACTIVE",'ORIGINAL BUDGET'!P93&gt;0),"Yes",""))))</f>
        <v/>
      </c>
      <c r="AE93" s="493"/>
      <c r="AF93" s="325" t="str">
        <f>IF(AND('BR3'!$K$2="ACTIVE",'BR3'!R93&gt;0),"Yes",IF(AND('BR2'!$K$2="ACTIVE",'BR2'!R93&gt;0),"Yes",IF(AND('BR1'!$K$2="ACTIVE",'BR1'!R93&gt;0),"Yes",IF(AND('ORIGINAL BUDGET'!$K$2="ACTIVE",'ORIGINAL BUDGET'!R93&gt;0),"Yes",""))))</f>
        <v/>
      </c>
      <c r="AG93" s="493"/>
      <c r="AH93" s="493" t="str">
        <f>IF(AND('BR3'!$K$2="ACTIVE",'BR3'!T93&gt;0),"Yes",IF(AND('BR2'!$K$2="ACTIVE",'BR2'!T93&gt;0),"Yes",IF(AND('BR1'!$K$2="ACTIVE",'BR1'!T93&gt;0),"Yes",IF(AND('ORIGINAL BUDGET'!$K$2="ACTIVE",'ORIGINAL BUDGET'!T93&gt;0),"Yes",""))))</f>
        <v/>
      </c>
      <c r="AI93" s="494"/>
      <c r="AJ93" s="218"/>
      <c r="AK93" s="448">
        <f t="shared" si="29"/>
        <v>0</v>
      </c>
      <c r="AL93" s="448">
        <f t="shared" si="30"/>
        <v>0</v>
      </c>
      <c r="AM93" s="448">
        <f t="shared" si="31"/>
        <v>0</v>
      </c>
      <c r="AN93" s="448">
        <f t="shared" si="32"/>
        <v>0</v>
      </c>
      <c r="AO93" s="448">
        <f t="shared" si="33"/>
        <v>0</v>
      </c>
      <c r="AP93" s="448">
        <f t="shared" si="34"/>
        <v>0</v>
      </c>
      <c r="AQ93" s="448">
        <f t="shared" si="35"/>
        <v>0</v>
      </c>
      <c r="AU93" s="220"/>
      <c r="AV93" s="220"/>
      <c r="AW93" s="220"/>
      <c r="AX93" s="220"/>
      <c r="AY93" s="1104"/>
    </row>
    <row r="94" spans="1:53" ht="23.25" hidden="1" customHeight="1" thickBot="1">
      <c r="A94" s="1219">
        <v>50</v>
      </c>
      <c r="B94" s="1220">
        <f>IF($L$2="","",IF($L$2="ORIGINAL",'ORIGINAL BUDGET'!$B94,IF($L$2="BR1",'BR1'!$B94,IF($L$2="BR2",'BR2'!$B94,IF($L$2="BR3",'BR3'!$B94)))))</f>
        <v>0</v>
      </c>
      <c r="C94" s="1221">
        <f>IF($L$2="","",IF($L$2="ORIGINAL",'ORIGINAL BUDGET'!$C94,IF($L$2="BR1",'BR1'!$C94,IF($L$2="BR2",'BR2'!$C94,IF($L$2="BR3",'BR3'!$C94)))))</f>
        <v>0</v>
      </c>
      <c r="D94" s="1222" t="str">
        <f t="shared" si="18"/>
        <v/>
      </c>
      <c r="E94" s="1223"/>
      <c r="F94" s="1224"/>
      <c r="G94" s="1225" t="str">
        <f t="shared" si="19"/>
        <v/>
      </c>
      <c r="H94" s="811">
        <f t="shared" si="10"/>
        <v>0</v>
      </c>
      <c r="I94" s="841"/>
      <c r="J94" s="811">
        <f t="shared" si="20"/>
        <v>0</v>
      </c>
      <c r="K94" s="844"/>
      <c r="L94" s="811">
        <f t="shared" si="21"/>
        <v>0</v>
      </c>
      <c r="M94" s="844"/>
      <c r="N94" s="811">
        <f t="shared" si="22"/>
        <v>0</v>
      </c>
      <c r="O94" s="844"/>
      <c r="P94" s="811">
        <f t="shared" si="23"/>
        <v>0</v>
      </c>
      <c r="Q94" s="844"/>
      <c r="R94" s="811">
        <f t="shared" si="24"/>
        <v>0</v>
      </c>
      <c r="S94" s="844"/>
      <c r="T94" s="811">
        <f t="shared" si="25"/>
        <v>0</v>
      </c>
      <c r="U94" s="149"/>
      <c r="V94" s="495" t="str">
        <f>IF(AND('BR3'!$K$2="ACTIVE",'BR3'!H94&gt;0),"Yes",IF(AND('BR2'!$K$2="ACTIVE",'BR2'!H94&gt;0),"Yes",IF(AND('BR1'!$K$2="ACTIVE",'BR1'!H94&gt;0),"Yes",IF(AND('ORIGINAL BUDGET'!$K$2="ACTIVE",'ORIGINAL BUDGET'!H94&gt;0),"Yes",""))))</f>
        <v/>
      </c>
      <c r="W94" s="1086"/>
      <c r="X94" s="1085" t="str">
        <f>IF(AND('BR3'!$K$2="ACTIVE",'BR3'!J94&gt;0),"Yes",IF(AND('BR2'!$K$2="ACTIVE",'BR2'!J94&gt;0),"Yes",IF(AND('BR1'!$K$2="ACTIVE",'BR1'!J94&gt;0),"Yes",IF(AND('ORIGINAL BUDGET'!$K$2="ACTIVE",'ORIGINAL BUDGET'!J94&gt;0),"Yes",""))))</f>
        <v/>
      </c>
      <c r="Y94" s="1086"/>
      <c r="Z94" s="1085" t="str">
        <f>IF(AND('BR3'!$K$2="ACTIVE",'BR3'!L94&gt;0),"Yes",IF(AND('BR2'!$K$2="ACTIVE",'BR2'!L94&gt;0),"Yes",IF(AND('BR1'!$K$2="ACTIVE",'BR1'!L94&gt;0),"Yes",IF(AND('ORIGINAL BUDGET'!$K$2="ACTIVE",'ORIGINAL BUDGET'!L94&gt;0),"Yes",""))))</f>
        <v/>
      </c>
      <c r="AA94" s="1086"/>
      <c r="AB94" s="1085" t="str">
        <f>IF(AND('BR3'!$K$2="ACTIVE",'BR3'!N94&gt;0),"Yes",IF(AND('BR2'!$K$2="ACTIVE",'BR2'!N94&gt;0),"Yes",IF(AND('BR1'!$K$2="ACTIVE",'BR1'!N94&gt;0),"Yes",IF(AND('ORIGINAL BUDGET'!$K$2="ACTIVE",'ORIGINAL BUDGET'!N94&gt;0),"Yes",""))))</f>
        <v/>
      </c>
      <c r="AC94" s="1086"/>
      <c r="AD94" s="1085" t="str">
        <f>IF(AND('BR3'!$K$2="ACTIVE",'BR3'!P94&gt;0),"Yes",IF(AND('BR2'!$K$2="ACTIVE",'BR2'!P94&gt;0),"Yes",IF(AND('BR1'!$K$2="ACTIVE",'BR1'!P94&gt;0),"Yes",IF(AND('ORIGINAL BUDGET'!$K$2="ACTIVE",'ORIGINAL BUDGET'!P94&gt;0),"Yes",""))))</f>
        <v/>
      </c>
      <c r="AE94" s="1086"/>
      <c r="AF94" s="1085" t="str">
        <f>IF(AND('BR3'!$K$2="ACTIVE",'BR3'!R94&gt;0),"Yes",IF(AND('BR2'!$K$2="ACTIVE",'BR2'!R94&gt;0),"Yes",IF(AND('BR1'!$K$2="ACTIVE",'BR1'!R94&gt;0),"Yes",IF(AND('ORIGINAL BUDGET'!$K$2="ACTIVE",'ORIGINAL BUDGET'!R94&gt;0),"Yes",""))))</f>
        <v/>
      </c>
      <c r="AG94" s="1086"/>
      <c r="AH94" s="1086" t="str">
        <f>IF(AND('BR3'!$K$2="ACTIVE",'BR3'!T94&gt;0),"Yes",IF(AND('BR2'!$K$2="ACTIVE",'BR2'!T94&gt;0),"Yes",IF(AND('BR1'!$K$2="ACTIVE",'BR1'!T94&gt;0),"Yes",IF(AND('ORIGINAL BUDGET'!$K$2="ACTIVE",'ORIGINAL BUDGET'!T94&gt;0),"Yes",""))))</f>
        <v/>
      </c>
      <c r="AI94" s="498"/>
      <c r="AJ94" s="58"/>
      <c r="AK94" s="448">
        <f t="shared" si="29"/>
        <v>0</v>
      </c>
      <c r="AL94" s="448">
        <f t="shared" si="30"/>
        <v>0</v>
      </c>
      <c r="AM94" s="448">
        <f t="shared" si="31"/>
        <v>0</v>
      </c>
      <c r="AN94" s="448">
        <f t="shared" si="32"/>
        <v>0</v>
      </c>
      <c r="AO94" s="448">
        <f t="shared" si="33"/>
        <v>0</v>
      </c>
      <c r="AP94" s="448">
        <f t="shared" si="34"/>
        <v>0</v>
      </c>
      <c r="AQ94" s="448">
        <f t="shared" si="35"/>
        <v>0</v>
      </c>
      <c r="AU94" s="219"/>
      <c r="AV94" s="219"/>
      <c r="AW94" s="219"/>
      <c r="AX94" s="219"/>
      <c r="AY94" s="1104"/>
    </row>
    <row r="95" spans="1:53" s="197" customFormat="1" ht="15.95" customHeight="1" thickTop="1" thickBot="1">
      <c r="A95" s="435"/>
      <c r="B95" s="520"/>
      <c r="C95" s="521"/>
      <c r="D95" s="522"/>
      <c r="E95" s="523"/>
      <c r="F95" s="436"/>
      <c r="G95" s="849"/>
      <c r="H95" s="437"/>
      <c r="I95" s="849"/>
      <c r="J95" s="437"/>
      <c r="K95" s="849"/>
      <c r="L95" s="437"/>
      <c r="M95" s="849"/>
      <c r="N95" s="437"/>
      <c r="O95" s="849"/>
      <c r="P95" s="437"/>
      <c r="Q95" s="849"/>
      <c r="R95" s="437"/>
      <c r="S95" s="849"/>
      <c r="T95" s="437"/>
      <c r="U95" s="276"/>
      <c r="V95" s="1085"/>
      <c r="W95" s="1085"/>
      <c r="X95" s="1085"/>
      <c r="Y95" s="1085"/>
      <c r="Z95" s="1085"/>
      <c r="AA95" s="1085"/>
      <c r="AB95" s="1085"/>
      <c r="AC95" s="1085"/>
      <c r="AD95" s="1085"/>
      <c r="AE95" s="1085"/>
      <c r="AF95" s="1085"/>
      <c r="AG95" s="1085"/>
      <c r="AH95" s="1086"/>
      <c r="AI95" s="1086"/>
      <c r="AJ95" s="328" t="s">
        <v>128</v>
      </c>
      <c r="AK95" s="327">
        <f t="shared" ref="AK95:AQ95" si="36">SUM(AK45:AK94)</f>
        <v>0</v>
      </c>
      <c r="AL95" s="327">
        <f t="shared" si="36"/>
        <v>0</v>
      </c>
      <c r="AM95" s="327">
        <f t="shared" si="36"/>
        <v>0</v>
      </c>
      <c r="AN95" s="327">
        <f t="shared" si="36"/>
        <v>0</v>
      </c>
      <c r="AO95" s="327">
        <f t="shared" si="36"/>
        <v>0</v>
      </c>
      <c r="AP95" s="327">
        <f t="shared" si="36"/>
        <v>0</v>
      </c>
      <c r="AQ95" s="327">
        <f t="shared" si="36"/>
        <v>0</v>
      </c>
      <c r="AS95" s="169"/>
      <c r="AT95" s="169"/>
      <c r="AU95" s="277"/>
      <c r="AV95" s="277"/>
      <c r="AW95" s="277"/>
      <c r="AX95" s="277"/>
      <c r="AY95" s="1104"/>
      <c r="AZ95" s="169"/>
      <c r="BA95" s="169"/>
    </row>
    <row r="96" spans="1:53" ht="20.25" customHeight="1" thickTop="1">
      <c r="A96" s="1739" t="str">
        <f>A12</f>
        <v>OPERATING EXPENSES</v>
      </c>
      <c r="B96" s="1740"/>
      <c r="C96" s="1740"/>
      <c r="D96" s="1740"/>
      <c r="E96" s="1740"/>
      <c r="F96" s="1740"/>
      <c r="G96" s="1736" t="s">
        <v>84</v>
      </c>
      <c r="H96" s="1737"/>
      <c r="I96" s="1737"/>
      <c r="J96" s="1737"/>
      <c r="K96" s="1737"/>
      <c r="L96" s="1737"/>
      <c r="M96" s="1737"/>
      <c r="N96" s="1737"/>
      <c r="O96" s="1737"/>
      <c r="P96" s="1737"/>
      <c r="Q96" s="1737"/>
      <c r="R96" s="1737"/>
      <c r="S96" s="1737"/>
      <c r="T96" s="1737"/>
      <c r="U96" s="947"/>
      <c r="V96" s="1821" t="s">
        <v>155</v>
      </c>
      <c r="W96" s="1821"/>
      <c r="X96" s="1821"/>
      <c r="Y96" s="1821"/>
      <c r="Z96" s="1821"/>
      <c r="AA96" s="1821"/>
      <c r="AB96" s="1821"/>
      <c r="AC96" s="1821"/>
      <c r="AD96" s="1821"/>
      <c r="AE96" s="1821"/>
      <c r="AF96" s="1821"/>
      <c r="AG96" s="1821"/>
      <c r="AH96" s="1821"/>
      <c r="AI96" s="1821"/>
      <c r="AL96" s="1738"/>
      <c r="AM96" s="1738"/>
      <c r="AN96" s="1738"/>
      <c r="AO96" s="475"/>
      <c r="AP96" s="1084"/>
      <c r="AQ96" s="1084"/>
      <c r="AR96" s="1084"/>
      <c r="AY96" s="1104"/>
    </row>
    <row r="97" spans="1:51" ht="15.6" customHeight="1" thickBot="1">
      <c r="A97" s="1584"/>
      <c r="B97" s="1586"/>
      <c r="C97" s="1586"/>
      <c r="D97" s="1586"/>
      <c r="E97" s="1586"/>
      <c r="F97" s="1586"/>
      <c r="G97" s="1226" t="str">
        <f>'Fund Rec'!G79</f>
        <v/>
      </c>
      <c r="H97" s="1227">
        <f>'Fund Rec'!H79</f>
        <v>0</v>
      </c>
      <c r="I97" s="1228" t="str">
        <f>'Fund Rec'!I79</f>
        <v/>
      </c>
      <c r="J97" s="1227">
        <f>'Fund Rec'!J79</f>
        <v>0</v>
      </c>
      <c r="K97" s="1228" t="str">
        <f>'Fund Rec'!K79</f>
        <v/>
      </c>
      <c r="L97" s="1227">
        <f>'Fund Rec'!L79</f>
        <v>0</v>
      </c>
      <c r="M97" s="1228" t="str">
        <f>'Fund Rec'!M79</f>
        <v/>
      </c>
      <c r="N97" s="1227">
        <f>'Fund Rec'!N79</f>
        <v>0</v>
      </c>
      <c r="O97" s="1229" t="str">
        <f>'Fund Rec'!O79</f>
        <v/>
      </c>
      <c r="P97" s="697">
        <f>'Fund Rec'!P79</f>
        <v>0</v>
      </c>
      <c r="Q97" s="1229" t="str">
        <f>'Fund Rec'!Q79</f>
        <v/>
      </c>
      <c r="R97" s="1230">
        <f>'Fund Rec'!R79</f>
        <v>0</v>
      </c>
      <c r="S97" s="1229" t="str">
        <f>'Fund Rec'!S79</f>
        <v/>
      </c>
      <c r="T97" s="697">
        <f>'Fund Rec'!T79</f>
        <v>0</v>
      </c>
      <c r="U97" s="408"/>
      <c r="V97" s="1732" t="str">
        <f>$G$5</f>
        <v>RPPC, 53110</v>
      </c>
      <c r="W97" s="1716"/>
      <c r="X97" s="1716" t="str">
        <f>$I$5</f>
        <v>RPPC , 53129</v>
      </c>
      <c r="Y97" s="1716"/>
      <c r="Z97" s="1716" t="str">
        <f>$K$5</f>
        <v/>
      </c>
      <c r="AA97" s="1716"/>
      <c r="AB97" s="1716" t="str">
        <f>$M$5</f>
        <v/>
      </c>
      <c r="AC97" s="1716"/>
      <c r="AD97" s="1716" t="str">
        <f>$O$5</f>
        <v/>
      </c>
      <c r="AE97" s="1716"/>
      <c r="AF97" s="1716" t="str">
        <f>$Q$5</f>
        <v/>
      </c>
      <c r="AG97" s="1716"/>
      <c r="AH97" s="1716" t="str">
        <f>$S$5</f>
        <v/>
      </c>
      <c r="AI97" s="1718"/>
      <c r="AL97" s="2"/>
      <c r="AM97" s="2"/>
      <c r="AN97" s="2"/>
      <c r="AO97" s="2"/>
      <c r="AP97" s="2"/>
      <c r="AQ97" s="2"/>
      <c r="AR97" s="2"/>
      <c r="AY97" s="1104"/>
    </row>
    <row r="98" spans="1:51" ht="25.5" customHeight="1" thickTop="1" thickBot="1">
      <c r="A98" s="131"/>
      <c r="B98" s="159"/>
      <c r="C98" s="159"/>
      <c r="D98" s="18"/>
      <c r="E98" s="130" t="str">
        <f>'ORIGINAL BUDGET'!E98</f>
        <v>TOTAL OPERATING EXPENSES</v>
      </c>
      <c r="F98" s="1112">
        <f>SUM(F99:F113)</f>
        <v>0</v>
      </c>
      <c r="G98" s="614"/>
      <c r="H98" s="605">
        <f>SUM(H99:H113)</f>
        <v>0</v>
      </c>
      <c r="I98" s="607"/>
      <c r="J98" s="605">
        <f>SUM(J99:J113)</f>
        <v>0</v>
      </c>
      <c r="K98" s="607"/>
      <c r="L98" s="596">
        <f>SUM(L99:L113)</f>
        <v>0</v>
      </c>
      <c r="M98" s="695"/>
      <c r="N98" s="596">
        <f>SUM(N99:N113)</f>
        <v>0</v>
      </c>
      <c r="O98" s="695"/>
      <c r="P98" s="596">
        <f>SUM(P99:P113)</f>
        <v>0</v>
      </c>
      <c r="Q98" s="607"/>
      <c r="R98" s="596">
        <f>SUM(R99:R113)</f>
        <v>0</v>
      </c>
      <c r="S98" s="695"/>
      <c r="T98" s="596">
        <f>SUM(T99:T113)</f>
        <v>0</v>
      </c>
      <c r="U98" s="409"/>
      <c r="V98" s="1733"/>
      <c r="W98" s="1717"/>
      <c r="X98" s="1717"/>
      <c r="Y98" s="1717"/>
      <c r="Z98" s="1717"/>
      <c r="AA98" s="1717"/>
      <c r="AB98" s="1717"/>
      <c r="AC98" s="1717"/>
      <c r="AD98" s="1717"/>
      <c r="AE98" s="1717"/>
      <c r="AF98" s="1717"/>
      <c r="AG98" s="1717"/>
      <c r="AH98" s="1717"/>
      <c r="AI98" s="1719"/>
      <c r="AL98" s="221"/>
      <c r="AM98" s="221"/>
      <c r="AN98" s="222"/>
      <c r="AO98" s="222"/>
      <c r="AP98" s="222"/>
      <c r="AQ98" s="222"/>
      <c r="AR98" s="222"/>
      <c r="AY98" s="1104"/>
    </row>
    <row r="99" spans="1:51" ht="23.25" customHeight="1" thickTop="1">
      <c r="A99" s="122">
        <v>1</v>
      </c>
      <c r="B99" s="1773">
        <f>IF($L$2="","",IF($L$2="ORIGINAL",'ORIGINAL BUDGET'!$B99,IF($L$2="BR1",'BR1'!$B99,IF($L$2="BR2",'BR2'!$B99,IF($L$2="BR3",'BR3'!$B99)))))</f>
        <v>0</v>
      </c>
      <c r="C99" s="1774">
        <f>IF($L$2="","",IF($L$2="ORIGINAL",'ORIGINAL BUDGET'!$B99,IF($L$2="BR1",'BR1'!$B99,IF($L$2="BR2",'BR2'!$B99,IF($L$2="BR3",'BR3'!$B99)))))</f>
        <v>0</v>
      </c>
      <c r="D99" s="1774">
        <f>IF($L$2="","",IF($L$2="ORIGINAL",'ORIGINAL BUDGET'!$B99,IF($L$2="BR1",'BR1'!$B99,IF($L$2="BR2",'BR2'!$B99,IF($L$2="BR3",'BR3'!$B99)))))</f>
        <v>0</v>
      </c>
      <c r="E99" s="1775">
        <f>IF($L$2="","",IF($L$2="ORIGINAL",'ORIGINAL BUDGET'!$B99,IF($L$2="BR1",'BR1'!$B99,IF($L$2="BR2",'BR2'!$B99,IF($L$2="BR3",'BR3'!$B99)))))</f>
        <v>0</v>
      </c>
      <c r="F99" s="1111"/>
      <c r="G99" s="847" t="str">
        <f t="shared" ref="G99:G113" si="37">IF(AND(F99&lt;&gt;0, 1-I99-K99-Q99-S99-M99-O99),1-I99-K99-Q99-S99-M99-O99,"")</f>
        <v/>
      </c>
      <c r="H99" s="812">
        <f t="shared" ref="H99:H113" si="38">IF(AND(G99*F99&lt;0.0001,G99*F99&gt;0),"",G99*F99)</f>
        <v>0</v>
      </c>
      <c r="I99" s="840"/>
      <c r="J99" s="812">
        <f>I99*F99</f>
        <v>0</v>
      </c>
      <c r="K99" s="840"/>
      <c r="L99" s="812">
        <f>K99*F99</f>
        <v>0</v>
      </c>
      <c r="M99" s="840"/>
      <c r="N99" s="812">
        <f>M99*F99</f>
        <v>0</v>
      </c>
      <c r="O99" s="840"/>
      <c r="P99" s="812">
        <f>O99*F99</f>
        <v>0</v>
      </c>
      <c r="Q99" s="840"/>
      <c r="R99" s="812">
        <f t="shared" ref="R99:R113" si="39">Q99*F99</f>
        <v>0</v>
      </c>
      <c r="S99" s="840"/>
      <c r="T99" s="812">
        <f t="shared" ref="T99:T113" si="40">S99*F99</f>
        <v>0</v>
      </c>
      <c r="U99" s="410"/>
      <c r="V99" s="492" t="str">
        <f>IF(AND('BR3'!$K$2="ACTIVE",'BR3'!H99&gt;0),"Yes",IF(AND('BR2'!$K$2="ACTIVE",'BR2'!H99&gt;0),"Yes",IF(AND('BR1'!$K$2="ACTIVE",'BR1'!H99&gt;0),"Yes",IF(AND('ORIGINAL BUDGET'!$K$2="ACTIVE",'ORIGINAL BUDGET'!H99&gt;0),"Yes",""))))</f>
        <v/>
      </c>
      <c r="W99" s="493"/>
      <c r="X99" s="325" t="str">
        <f>IF(AND('BR3'!$K$2="ACTIVE",'BR3'!J99&gt;0),"Yes",IF(AND('BR2'!$K$2="ACTIVE",'BR2'!J99&gt;0),"Yes",IF(AND('BR1'!$K$2="ACTIVE",'BR1'!J99&gt;0),"Yes",IF(AND('ORIGINAL BUDGET'!$K$2="ACTIVE",'ORIGINAL BUDGET'!J99&gt;0),"Yes",""))))</f>
        <v/>
      </c>
      <c r="Y99" s="493"/>
      <c r="Z99" s="325" t="str">
        <f>IF(AND('BR3'!$K$2="ACTIVE",'BR3'!L99&gt;0),"Yes",IF(AND('BR2'!$K$2="ACTIVE",'BR2'!L99&gt;0),"Yes",IF(AND('BR1'!$K$2="ACTIVE",'BR1'!L99&gt;0),"Yes",IF(AND('ORIGINAL BUDGET'!$K$2="ACTIVE",'ORIGINAL BUDGET'!L99&gt;0),"Yes",""))))</f>
        <v/>
      </c>
      <c r="AA99" s="493"/>
      <c r="AB99" s="325" t="str">
        <f>IF(AND('BR3'!$K$2="ACTIVE",'BR3'!N99&gt;0),"Yes",IF(AND('BR2'!$K$2="ACTIVE",'BR2'!N99&gt;0),"Yes",IF(AND('BR1'!$K$2="ACTIVE",'BR1'!N99&gt;0),"Yes",IF(AND('ORIGINAL BUDGET'!$K$2="ACTIVE",'ORIGINAL BUDGET'!N99&gt;0),"Yes",""))))</f>
        <v/>
      </c>
      <c r="AC99" s="493"/>
      <c r="AD99" s="325" t="str">
        <f>IF(AND('BR3'!$K$2="ACTIVE",'BR3'!P99&gt;0),"Yes",IF(AND('BR2'!$K$2="ACTIVE",'BR2'!P99&gt;0),"Yes",IF(AND('BR1'!$K$2="ACTIVE",'BR1'!P99&gt;0),"Yes",IF(AND('ORIGINAL BUDGET'!$K$2="ACTIVE",'ORIGINAL BUDGET'!P99&gt;0),"Yes",""))))</f>
        <v/>
      </c>
      <c r="AE99" s="493"/>
      <c r="AF99" s="325" t="str">
        <f>IF(AND('BR3'!$K$2="ACTIVE",'BR3'!R99&gt;0),"Yes",IF(AND('BR2'!$K$2="ACTIVE",'BR2'!R99&gt;0),"Yes",IF(AND('BR1'!$K$2="ACTIVE",'BR1'!R99&gt;0),"Yes",IF(AND('ORIGINAL BUDGET'!$K$2="ACTIVE",'ORIGINAL BUDGET'!R99&gt;0),"Yes",""))))</f>
        <v/>
      </c>
      <c r="AG99" s="493"/>
      <c r="AH99" s="493" t="str">
        <f>IF(AND('BR3'!$K$2="ACTIVE",'BR3'!T99&gt;0),"Yes",IF(AND('BR2'!$K$2="ACTIVE",'BR2'!T99&gt;0),"Yes",IF(AND('BR1'!$K$2="ACTIVE",'BR1'!T99&gt;0),"Yes",IF(AND('ORIGINAL BUDGET'!$K$2="ACTIVE",'ORIGINAL BUDGET'!T99&gt;0),"Yes",""))))</f>
        <v/>
      </c>
      <c r="AI99" s="494"/>
      <c r="AL99" s="221"/>
      <c r="AM99" s="221"/>
      <c r="AN99" s="221"/>
      <c r="AO99" s="221"/>
      <c r="AP99" s="221"/>
      <c r="AQ99" s="221"/>
      <c r="AR99" s="57"/>
      <c r="AY99" s="1104"/>
    </row>
    <row r="100" spans="1:51" ht="23.25" customHeight="1">
      <c r="A100" s="122">
        <v>2</v>
      </c>
      <c r="B100" s="1773">
        <f>IF($L$2="","",IF($L$2="ORIGINAL",'ORIGINAL BUDGET'!$B100,IF($L$2="BR1",'BR1'!$B100,IF($L$2="BR2",'BR2'!$B100,IF($L$2="BR3",'BR3'!$B100)))))</f>
        <v>0</v>
      </c>
      <c r="C100" s="1774">
        <f>IF($L$2="","",IF($L$2="ORIGINAL",'ORIGINAL BUDGET'!$B100,IF($L$2="BR1",'BR1'!$B100,IF($L$2="BR2",'BR2'!$B100,IF($L$2="BR3",'BR3'!$B100)))))</f>
        <v>0</v>
      </c>
      <c r="D100" s="1774">
        <f>IF($L$2="","",IF($L$2="ORIGINAL",'ORIGINAL BUDGET'!$B100,IF($L$2="BR1",'BR1'!$B100,IF($L$2="BR2",'BR2'!$B100,IF($L$2="BR3",'BR3'!$B100)))))</f>
        <v>0</v>
      </c>
      <c r="E100" s="1775">
        <f>IF($L$2="","",IF($L$2="ORIGINAL",'ORIGINAL BUDGET'!$B100,IF($L$2="BR1",'BR1'!$B100,IF($L$2="BR2",'BR2'!$B100,IF($L$2="BR3",'BR3'!$B100)))))</f>
        <v>0</v>
      </c>
      <c r="F100" s="611"/>
      <c r="G100" s="847" t="str">
        <f t="shared" si="37"/>
        <v/>
      </c>
      <c r="H100" s="810">
        <f t="shared" si="38"/>
        <v>0</v>
      </c>
      <c r="I100" s="840"/>
      <c r="J100" s="810">
        <f t="shared" ref="J100:J113" si="41">I100*F100</f>
        <v>0</v>
      </c>
      <c r="K100" s="840"/>
      <c r="L100" s="810">
        <f t="shared" ref="L100:L113" si="42">K100*F100</f>
        <v>0</v>
      </c>
      <c r="M100" s="840"/>
      <c r="N100" s="810">
        <f t="shared" ref="N100:N113" si="43">M100*F100</f>
        <v>0</v>
      </c>
      <c r="O100" s="840"/>
      <c r="P100" s="810">
        <f t="shared" ref="P100:P113" si="44">O100*F100</f>
        <v>0</v>
      </c>
      <c r="Q100" s="840"/>
      <c r="R100" s="810">
        <f t="shared" si="39"/>
        <v>0</v>
      </c>
      <c r="S100" s="840"/>
      <c r="T100" s="810">
        <f t="shared" si="40"/>
        <v>0</v>
      </c>
      <c r="U100" s="410"/>
      <c r="V100" s="492" t="str">
        <f>IF(AND('BR3'!$K$2="ACTIVE",'BR3'!H100&gt;0),"Yes",IF(AND('BR2'!$K$2="ACTIVE",'BR2'!H100&gt;0),"Yes",IF(AND('BR1'!$K$2="ACTIVE",'BR1'!H100&gt;0),"Yes",IF(AND('ORIGINAL BUDGET'!$K$2="ACTIVE",'ORIGINAL BUDGET'!H100&gt;0),"Yes",""))))</f>
        <v/>
      </c>
      <c r="W100" s="493"/>
      <c r="X100" s="325" t="str">
        <f>IF(AND('BR3'!$K$2="ACTIVE",'BR3'!J100&gt;0),"Yes",IF(AND('BR2'!$K$2="ACTIVE",'BR2'!J100&gt;0),"Yes",IF(AND('BR1'!$K$2="ACTIVE",'BR1'!J100&gt;0),"Yes",IF(AND('ORIGINAL BUDGET'!$K$2="ACTIVE",'ORIGINAL BUDGET'!J100&gt;0),"Yes",""))))</f>
        <v/>
      </c>
      <c r="Y100" s="493"/>
      <c r="Z100" s="325" t="str">
        <f>IF(AND('BR3'!$K$2="ACTIVE",'BR3'!L100&gt;0),"Yes",IF(AND('BR2'!$K$2="ACTIVE",'BR2'!L100&gt;0),"Yes",IF(AND('BR1'!$K$2="ACTIVE",'BR1'!L100&gt;0),"Yes",IF(AND('ORIGINAL BUDGET'!$K$2="ACTIVE",'ORIGINAL BUDGET'!L100&gt;0),"Yes",""))))</f>
        <v/>
      </c>
      <c r="AA100" s="493"/>
      <c r="AB100" s="325" t="str">
        <f>IF(AND('BR3'!$K$2="ACTIVE",'BR3'!N100&gt;0),"Yes",IF(AND('BR2'!$K$2="ACTIVE",'BR2'!N100&gt;0),"Yes",IF(AND('BR1'!$K$2="ACTIVE",'BR1'!N100&gt;0),"Yes",IF(AND('ORIGINAL BUDGET'!$K$2="ACTIVE",'ORIGINAL BUDGET'!N100&gt;0),"Yes",""))))</f>
        <v/>
      </c>
      <c r="AC100" s="493"/>
      <c r="AD100" s="325" t="str">
        <f>IF(AND('BR3'!$K$2="ACTIVE",'BR3'!P100&gt;0),"Yes",IF(AND('BR2'!$K$2="ACTIVE",'BR2'!P100&gt;0),"Yes",IF(AND('BR1'!$K$2="ACTIVE",'BR1'!P100&gt;0),"Yes",IF(AND('ORIGINAL BUDGET'!$K$2="ACTIVE",'ORIGINAL BUDGET'!P100&gt;0),"Yes",""))))</f>
        <v/>
      </c>
      <c r="AE100" s="493"/>
      <c r="AF100" s="325" t="str">
        <f>IF(AND('BR3'!$K$2="ACTIVE",'BR3'!R100&gt;0),"Yes",IF(AND('BR2'!$K$2="ACTIVE",'BR2'!R100&gt;0),"Yes",IF(AND('BR1'!$K$2="ACTIVE",'BR1'!R100&gt;0),"Yes",IF(AND('ORIGINAL BUDGET'!$K$2="ACTIVE",'ORIGINAL BUDGET'!R100&gt;0),"Yes",""))))</f>
        <v/>
      </c>
      <c r="AG100" s="493"/>
      <c r="AH100" s="493" t="str">
        <f>IF(AND('BR3'!$K$2="ACTIVE",'BR3'!T100&gt;0),"Yes",IF(AND('BR2'!$K$2="ACTIVE",'BR2'!T100&gt;0),"Yes",IF(AND('BR1'!$K$2="ACTIVE",'BR1'!T100&gt;0),"Yes",IF(AND('ORIGINAL BUDGET'!$K$2="ACTIVE",'ORIGINAL BUDGET'!T100&gt;0),"Yes",""))))</f>
        <v/>
      </c>
      <c r="AI100" s="494"/>
      <c r="AL100" s="221"/>
      <c r="AM100" s="221"/>
      <c r="AN100" s="221"/>
      <c r="AO100" s="221"/>
      <c r="AP100" s="221"/>
      <c r="AQ100" s="221"/>
      <c r="AR100" s="57"/>
      <c r="AY100" s="1104"/>
    </row>
    <row r="101" spans="1:51" ht="23.25" customHeight="1">
      <c r="A101" s="122">
        <v>3</v>
      </c>
      <c r="B101" s="1726">
        <f>IF($L$2="","",IF($L$2="ORIGINAL",'ORIGINAL BUDGET'!$B101,IF($L$2="BR1",'BR1'!$B101,IF($L$2="BR2",'BR2'!$B101,IF($L$2="BR3",'BR3'!$B101)))))</f>
        <v>0</v>
      </c>
      <c r="C101" s="1727">
        <f>IF($L$2="","",IF($L$2="ORIGINAL",'ORIGINAL BUDGET'!$B101,IF($L$2="BR1",'BR1'!$B101,IF($L$2="BR2",'BR2'!$B101,IF($L$2="BR3",'BR3'!$B101)))))</f>
        <v>0</v>
      </c>
      <c r="D101" s="1727">
        <f>IF($L$2="","",IF($L$2="ORIGINAL",'ORIGINAL BUDGET'!$B101,IF($L$2="BR1",'BR1'!$B101,IF($L$2="BR2",'BR2'!$B101,IF($L$2="BR3",'BR3'!$B101)))))</f>
        <v>0</v>
      </c>
      <c r="E101" s="1728">
        <f>IF($L$2="","",IF($L$2="ORIGINAL",'ORIGINAL BUDGET'!$B101,IF($L$2="BR1",'BR1'!$B101,IF($L$2="BR2",'BR2'!$B101,IF($L$2="BR3",'BR3'!$B101)))))</f>
        <v>0</v>
      </c>
      <c r="F101" s="612"/>
      <c r="G101" s="847" t="str">
        <f t="shared" si="37"/>
        <v/>
      </c>
      <c r="H101" s="810">
        <f t="shared" si="38"/>
        <v>0</v>
      </c>
      <c r="I101" s="840"/>
      <c r="J101" s="810">
        <f t="shared" si="41"/>
        <v>0</v>
      </c>
      <c r="K101" s="840"/>
      <c r="L101" s="810">
        <f t="shared" si="42"/>
        <v>0</v>
      </c>
      <c r="M101" s="840"/>
      <c r="N101" s="810">
        <f t="shared" si="43"/>
        <v>0</v>
      </c>
      <c r="O101" s="840"/>
      <c r="P101" s="810">
        <f t="shared" si="44"/>
        <v>0</v>
      </c>
      <c r="Q101" s="840"/>
      <c r="R101" s="810">
        <f t="shared" si="39"/>
        <v>0</v>
      </c>
      <c r="S101" s="840"/>
      <c r="T101" s="810">
        <f t="shared" si="40"/>
        <v>0</v>
      </c>
      <c r="U101" s="410"/>
      <c r="V101" s="492" t="str">
        <f>IF(AND('BR3'!$K$2="ACTIVE",'BR3'!H101&gt;0),"Yes",IF(AND('BR2'!$K$2="ACTIVE",'BR2'!H101&gt;0),"Yes",IF(AND('BR1'!$K$2="ACTIVE",'BR1'!H101&gt;0),"Yes",IF(AND('ORIGINAL BUDGET'!$K$2="ACTIVE",'ORIGINAL BUDGET'!H101&gt;0),"Yes",""))))</f>
        <v/>
      </c>
      <c r="W101" s="493"/>
      <c r="X101" s="325" t="str">
        <f>IF(AND('BR3'!$K$2="ACTIVE",'BR3'!J101&gt;0),"Yes",IF(AND('BR2'!$K$2="ACTIVE",'BR2'!J101&gt;0),"Yes",IF(AND('BR1'!$K$2="ACTIVE",'BR1'!J101&gt;0),"Yes",IF(AND('ORIGINAL BUDGET'!$K$2="ACTIVE",'ORIGINAL BUDGET'!J101&gt;0),"Yes",""))))</f>
        <v/>
      </c>
      <c r="Y101" s="493"/>
      <c r="Z101" s="325" t="str">
        <f>IF(AND('BR3'!$K$2="ACTIVE",'BR3'!L101&gt;0),"Yes",IF(AND('BR2'!$K$2="ACTIVE",'BR2'!L101&gt;0),"Yes",IF(AND('BR1'!$K$2="ACTIVE",'BR1'!L101&gt;0),"Yes",IF(AND('ORIGINAL BUDGET'!$K$2="ACTIVE",'ORIGINAL BUDGET'!L101&gt;0),"Yes",""))))</f>
        <v/>
      </c>
      <c r="AA101" s="493"/>
      <c r="AB101" s="325" t="str">
        <f>IF(AND('BR3'!$K$2="ACTIVE",'BR3'!N101&gt;0),"Yes",IF(AND('BR2'!$K$2="ACTIVE",'BR2'!N101&gt;0),"Yes",IF(AND('BR1'!$K$2="ACTIVE",'BR1'!N101&gt;0),"Yes",IF(AND('ORIGINAL BUDGET'!$K$2="ACTIVE",'ORIGINAL BUDGET'!N101&gt;0),"Yes",""))))</f>
        <v/>
      </c>
      <c r="AC101" s="493"/>
      <c r="AD101" s="325" t="str">
        <f>IF(AND('BR3'!$K$2="ACTIVE",'BR3'!P101&gt;0),"Yes",IF(AND('BR2'!$K$2="ACTIVE",'BR2'!P101&gt;0),"Yes",IF(AND('BR1'!$K$2="ACTIVE",'BR1'!P101&gt;0),"Yes",IF(AND('ORIGINAL BUDGET'!$K$2="ACTIVE",'ORIGINAL BUDGET'!P101&gt;0),"Yes",""))))</f>
        <v/>
      </c>
      <c r="AE101" s="493"/>
      <c r="AF101" s="325" t="str">
        <f>IF(AND('BR3'!$K$2="ACTIVE",'BR3'!R101&gt;0),"Yes",IF(AND('BR2'!$K$2="ACTIVE",'BR2'!R101&gt;0),"Yes",IF(AND('BR1'!$K$2="ACTIVE",'BR1'!R101&gt;0),"Yes",IF(AND('ORIGINAL BUDGET'!$K$2="ACTIVE",'ORIGINAL BUDGET'!R101&gt;0),"Yes",""))))</f>
        <v/>
      </c>
      <c r="AG101" s="493"/>
      <c r="AH101" s="493" t="str">
        <f>IF(AND('BR3'!$K$2="ACTIVE",'BR3'!T101&gt;0),"Yes",IF(AND('BR2'!$K$2="ACTIVE",'BR2'!T101&gt;0),"Yes",IF(AND('BR1'!$K$2="ACTIVE",'BR1'!T101&gt;0),"Yes",IF(AND('ORIGINAL BUDGET'!$K$2="ACTIVE",'ORIGINAL BUDGET'!T101&gt;0),"Yes",""))))</f>
        <v/>
      </c>
      <c r="AI101" s="494"/>
      <c r="AL101" s="221"/>
      <c r="AM101" s="221"/>
      <c r="AN101" s="221"/>
      <c r="AO101" s="221"/>
      <c r="AP101" s="221"/>
      <c r="AQ101" s="221"/>
      <c r="AR101" s="57"/>
      <c r="AY101" s="1104"/>
    </row>
    <row r="102" spans="1:51" ht="23.25" customHeight="1">
      <c r="A102" s="122">
        <v>4</v>
      </c>
      <c r="B102" s="1726">
        <f>IF($L$2="","",IF($L$2="ORIGINAL",'ORIGINAL BUDGET'!$B102,IF($L$2="BR1",'BR1'!$B102,IF($L$2="BR2",'BR2'!$B102,IF($L$2="BR3",'BR3'!$B102)))))</f>
        <v>0</v>
      </c>
      <c r="C102" s="1727">
        <f>IF($L$2="","",IF($L$2="ORIGINAL",'ORIGINAL BUDGET'!$B102,IF($L$2="BR1",'BR1'!$B102,IF($L$2="BR2",'BR2'!$B102,IF($L$2="BR3",'BR3'!$B102)))))</f>
        <v>0</v>
      </c>
      <c r="D102" s="1727">
        <f>IF($L$2="","",IF($L$2="ORIGINAL",'ORIGINAL BUDGET'!$B102,IF($L$2="BR1",'BR1'!$B102,IF($L$2="BR2",'BR2'!$B102,IF($L$2="BR3",'BR3'!$B102)))))</f>
        <v>0</v>
      </c>
      <c r="E102" s="1728">
        <f>IF($L$2="","",IF($L$2="ORIGINAL",'ORIGINAL BUDGET'!$B102,IF($L$2="BR1",'BR1'!$B102,IF($L$2="BR2",'BR2'!$B102,IF($L$2="BR3",'BR3'!$B102)))))</f>
        <v>0</v>
      </c>
      <c r="F102" s="612"/>
      <c r="G102" s="847" t="str">
        <f t="shared" si="37"/>
        <v/>
      </c>
      <c r="H102" s="810">
        <f t="shared" si="38"/>
        <v>0</v>
      </c>
      <c r="I102" s="840"/>
      <c r="J102" s="810">
        <f t="shared" si="41"/>
        <v>0</v>
      </c>
      <c r="K102" s="840"/>
      <c r="L102" s="810">
        <f t="shared" si="42"/>
        <v>0</v>
      </c>
      <c r="M102" s="840"/>
      <c r="N102" s="810">
        <f t="shared" si="43"/>
        <v>0</v>
      </c>
      <c r="O102" s="840"/>
      <c r="P102" s="810">
        <f t="shared" si="44"/>
        <v>0</v>
      </c>
      <c r="Q102" s="840"/>
      <c r="R102" s="810">
        <f t="shared" si="39"/>
        <v>0</v>
      </c>
      <c r="S102" s="840"/>
      <c r="T102" s="810">
        <f t="shared" si="40"/>
        <v>0</v>
      </c>
      <c r="U102" s="410"/>
      <c r="V102" s="492" t="str">
        <f>IF(AND('BR3'!$K$2="ACTIVE",'BR3'!H102&gt;0),"Yes",IF(AND('BR2'!$K$2="ACTIVE",'BR2'!H102&gt;0),"Yes",IF(AND('BR1'!$K$2="ACTIVE",'BR1'!H102&gt;0),"Yes",IF(AND('ORIGINAL BUDGET'!$K$2="ACTIVE",'ORIGINAL BUDGET'!H102&gt;0),"Yes",""))))</f>
        <v/>
      </c>
      <c r="W102" s="493"/>
      <c r="X102" s="325" t="str">
        <f>IF(AND('BR3'!$K$2="ACTIVE",'BR3'!J102&gt;0),"Yes",IF(AND('BR2'!$K$2="ACTIVE",'BR2'!J102&gt;0),"Yes",IF(AND('BR1'!$K$2="ACTIVE",'BR1'!J102&gt;0),"Yes",IF(AND('ORIGINAL BUDGET'!$K$2="ACTIVE",'ORIGINAL BUDGET'!J102&gt;0),"Yes",""))))</f>
        <v/>
      </c>
      <c r="Y102" s="493"/>
      <c r="Z102" s="325" t="str">
        <f>IF(AND('BR3'!$K$2="ACTIVE",'BR3'!L102&gt;0),"Yes",IF(AND('BR2'!$K$2="ACTIVE",'BR2'!L102&gt;0),"Yes",IF(AND('BR1'!$K$2="ACTIVE",'BR1'!L102&gt;0),"Yes",IF(AND('ORIGINAL BUDGET'!$K$2="ACTIVE",'ORIGINAL BUDGET'!L102&gt;0),"Yes",""))))</f>
        <v/>
      </c>
      <c r="AA102" s="493"/>
      <c r="AB102" s="325" t="str">
        <f>IF(AND('BR3'!$K$2="ACTIVE",'BR3'!N102&gt;0),"Yes",IF(AND('BR2'!$K$2="ACTIVE",'BR2'!N102&gt;0),"Yes",IF(AND('BR1'!$K$2="ACTIVE",'BR1'!N102&gt;0),"Yes",IF(AND('ORIGINAL BUDGET'!$K$2="ACTIVE",'ORIGINAL BUDGET'!N102&gt;0),"Yes",""))))</f>
        <v/>
      </c>
      <c r="AC102" s="493"/>
      <c r="AD102" s="325" t="str">
        <f>IF(AND('BR3'!$K$2="ACTIVE",'BR3'!P102&gt;0),"Yes",IF(AND('BR2'!$K$2="ACTIVE",'BR2'!P102&gt;0),"Yes",IF(AND('BR1'!$K$2="ACTIVE",'BR1'!P102&gt;0),"Yes",IF(AND('ORIGINAL BUDGET'!$K$2="ACTIVE",'ORIGINAL BUDGET'!P102&gt;0),"Yes",""))))</f>
        <v/>
      </c>
      <c r="AE102" s="493"/>
      <c r="AF102" s="325" t="str">
        <f>IF(AND('BR3'!$K$2="ACTIVE",'BR3'!R102&gt;0),"Yes",IF(AND('BR2'!$K$2="ACTIVE",'BR2'!R102&gt;0),"Yes",IF(AND('BR1'!$K$2="ACTIVE",'BR1'!R102&gt;0),"Yes",IF(AND('ORIGINAL BUDGET'!$K$2="ACTIVE",'ORIGINAL BUDGET'!R102&gt;0),"Yes",""))))</f>
        <v/>
      </c>
      <c r="AG102" s="493"/>
      <c r="AH102" s="493" t="str">
        <f>IF(AND('BR3'!$K$2="ACTIVE",'BR3'!T102&gt;0),"Yes",IF(AND('BR2'!$K$2="ACTIVE",'BR2'!T102&gt;0),"Yes",IF(AND('BR1'!$K$2="ACTIVE",'BR1'!T102&gt;0),"Yes",IF(AND('ORIGINAL BUDGET'!$K$2="ACTIVE",'ORIGINAL BUDGET'!T102&gt;0),"Yes",""))))</f>
        <v/>
      </c>
      <c r="AI102" s="494"/>
      <c r="AK102" s="221"/>
      <c r="AL102" s="221"/>
      <c r="AM102" s="221"/>
      <c r="AN102" s="221"/>
      <c r="AO102" s="221"/>
      <c r="AP102" s="221"/>
      <c r="AQ102" s="221"/>
      <c r="AR102" s="57"/>
      <c r="AU102" s="2"/>
      <c r="AV102" s="2"/>
      <c r="AW102" s="2"/>
      <c r="AX102" s="2"/>
      <c r="AY102" s="1104"/>
    </row>
    <row r="103" spans="1:51" ht="23.25" customHeight="1" thickBot="1">
      <c r="A103" s="122">
        <v>5</v>
      </c>
      <c r="B103" s="1726">
        <f>IF($L$2="","",IF($L$2="ORIGINAL",'ORIGINAL BUDGET'!$B103,IF($L$2="BR1",'BR1'!$B103,IF($L$2="BR2",'BR2'!$B103,IF($L$2="BR3",'BR3'!$B103)))))</f>
        <v>0</v>
      </c>
      <c r="C103" s="1727">
        <f>IF($L$2="","",IF($L$2="ORIGINAL",'ORIGINAL BUDGET'!$B103,IF($L$2="BR1",'BR1'!$B103,IF($L$2="BR2",'BR2'!$B103,IF($L$2="BR3",'BR3'!$B103)))))</f>
        <v>0</v>
      </c>
      <c r="D103" s="1727">
        <f>IF($L$2="","",IF($L$2="ORIGINAL",'ORIGINAL BUDGET'!$B103,IF($L$2="BR1",'BR1'!$B103,IF($L$2="BR2",'BR2'!$B103,IF($L$2="BR3",'BR3'!$B103)))))</f>
        <v>0</v>
      </c>
      <c r="E103" s="1728">
        <f>IF($L$2="","",IF($L$2="ORIGINAL",'ORIGINAL BUDGET'!$B103,IF($L$2="BR1",'BR1'!$B103,IF($L$2="BR2",'BR2'!$B103,IF($L$2="BR3",'BR3'!$B103)))))</f>
        <v>0</v>
      </c>
      <c r="F103" s="612"/>
      <c r="G103" s="847" t="str">
        <f t="shared" si="37"/>
        <v/>
      </c>
      <c r="H103" s="810">
        <f t="shared" si="38"/>
        <v>0</v>
      </c>
      <c r="I103" s="840"/>
      <c r="J103" s="810">
        <f t="shared" si="41"/>
        <v>0</v>
      </c>
      <c r="K103" s="840"/>
      <c r="L103" s="810">
        <f t="shared" si="42"/>
        <v>0</v>
      </c>
      <c r="M103" s="840"/>
      <c r="N103" s="810">
        <f t="shared" si="43"/>
        <v>0</v>
      </c>
      <c r="O103" s="840"/>
      <c r="P103" s="810">
        <f t="shared" si="44"/>
        <v>0</v>
      </c>
      <c r="Q103" s="840"/>
      <c r="R103" s="810">
        <f t="shared" si="39"/>
        <v>0</v>
      </c>
      <c r="S103" s="840"/>
      <c r="T103" s="810">
        <f t="shared" si="40"/>
        <v>0</v>
      </c>
      <c r="U103" s="410"/>
      <c r="V103" s="492" t="str">
        <f>IF(AND('BR3'!$K$2="ACTIVE",'BR3'!H103&gt;0),"Yes",IF(AND('BR2'!$K$2="ACTIVE",'BR2'!H103&gt;0),"Yes",IF(AND('BR1'!$K$2="ACTIVE",'BR1'!H103&gt;0),"Yes",IF(AND('ORIGINAL BUDGET'!$K$2="ACTIVE",'ORIGINAL BUDGET'!H103&gt;0),"Yes",""))))</f>
        <v/>
      </c>
      <c r="W103" s="493"/>
      <c r="X103" s="325" t="str">
        <f>IF(AND('BR3'!$K$2="ACTIVE",'BR3'!J103&gt;0),"Yes",IF(AND('BR2'!$K$2="ACTIVE",'BR2'!J103&gt;0),"Yes",IF(AND('BR1'!$K$2="ACTIVE",'BR1'!J103&gt;0),"Yes",IF(AND('ORIGINAL BUDGET'!$K$2="ACTIVE",'ORIGINAL BUDGET'!J103&gt;0),"Yes",""))))</f>
        <v/>
      </c>
      <c r="Y103" s="493"/>
      <c r="Z103" s="325" t="str">
        <f>IF(AND('BR3'!$K$2="ACTIVE",'BR3'!L103&gt;0),"Yes",IF(AND('BR2'!$K$2="ACTIVE",'BR2'!L103&gt;0),"Yes",IF(AND('BR1'!$K$2="ACTIVE",'BR1'!L103&gt;0),"Yes",IF(AND('ORIGINAL BUDGET'!$K$2="ACTIVE",'ORIGINAL BUDGET'!L103&gt;0),"Yes",""))))</f>
        <v/>
      </c>
      <c r="AA103" s="493"/>
      <c r="AB103" s="325" t="str">
        <f>IF(AND('BR3'!$K$2="ACTIVE",'BR3'!N103&gt;0),"Yes",IF(AND('BR2'!$K$2="ACTIVE",'BR2'!N103&gt;0),"Yes",IF(AND('BR1'!$K$2="ACTIVE",'BR1'!N103&gt;0),"Yes",IF(AND('ORIGINAL BUDGET'!$K$2="ACTIVE",'ORIGINAL BUDGET'!N103&gt;0),"Yes",""))))</f>
        <v/>
      </c>
      <c r="AC103" s="493"/>
      <c r="AD103" s="325" t="str">
        <f>IF(AND('BR3'!$K$2="ACTIVE",'BR3'!P103&gt;0),"Yes",IF(AND('BR2'!$K$2="ACTIVE",'BR2'!P103&gt;0),"Yes",IF(AND('BR1'!$K$2="ACTIVE",'BR1'!P103&gt;0),"Yes",IF(AND('ORIGINAL BUDGET'!$K$2="ACTIVE",'ORIGINAL BUDGET'!P103&gt;0),"Yes",""))))</f>
        <v/>
      </c>
      <c r="AE103" s="493"/>
      <c r="AF103" s="325" t="str">
        <f>IF(AND('BR3'!$K$2="ACTIVE",'BR3'!R103&gt;0),"Yes",IF(AND('BR2'!$K$2="ACTIVE",'BR2'!R103&gt;0),"Yes",IF(AND('BR1'!$K$2="ACTIVE",'BR1'!R103&gt;0),"Yes",IF(AND('ORIGINAL BUDGET'!$K$2="ACTIVE",'ORIGINAL BUDGET'!R103&gt;0),"Yes",""))))</f>
        <v/>
      </c>
      <c r="AG103" s="493"/>
      <c r="AH103" s="493" t="str">
        <f>IF(AND('BR3'!$K$2="ACTIVE",'BR3'!T103&gt;0),"Yes",IF(AND('BR2'!$K$2="ACTIVE",'BR2'!T103&gt;0),"Yes",IF(AND('BR1'!$K$2="ACTIVE",'BR1'!T103&gt;0),"Yes",IF(AND('ORIGINAL BUDGET'!$K$2="ACTIVE",'ORIGINAL BUDGET'!T103&gt;0),"Yes",""))))</f>
        <v/>
      </c>
      <c r="AI103" s="494"/>
      <c r="AK103" s="221"/>
      <c r="AL103" s="221"/>
      <c r="AM103" s="221"/>
      <c r="AN103" s="221"/>
      <c r="AO103" s="221"/>
      <c r="AP103" s="221"/>
      <c r="AQ103" s="221"/>
      <c r="AR103" s="57"/>
      <c r="AU103" s="2"/>
      <c r="AV103" s="2"/>
      <c r="AW103" s="2"/>
      <c r="AX103" s="2"/>
      <c r="AY103" s="1104"/>
    </row>
    <row r="104" spans="1:51" ht="23.25" hidden="1" customHeight="1">
      <c r="A104" s="122">
        <v>6</v>
      </c>
      <c r="B104" s="1726">
        <f>IF($L$2="","",IF($L$2="ORIGINAL",'ORIGINAL BUDGET'!$B104,IF($L$2="BR1",'BR1'!$B104,IF($L$2="BR2",'BR2'!$B104,IF($L$2="BR3",'BR3'!$B104)))))</f>
        <v>0</v>
      </c>
      <c r="C104" s="1727">
        <f>IF($L$2="","",IF($L$2="ORIGINAL",'ORIGINAL BUDGET'!$B104,IF($L$2="BR1",'BR1'!$B104,IF($L$2="BR2",'BR2'!$B104,IF($L$2="BR3",'BR3'!$B104)))))</f>
        <v>0</v>
      </c>
      <c r="D104" s="1727">
        <f>IF($L$2="","",IF($L$2="ORIGINAL",'ORIGINAL BUDGET'!$B104,IF($L$2="BR1",'BR1'!$B104,IF($L$2="BR2",'BR2'!$B104,IF($L$2="BR3",'BR3'!$B104)))))</f>
        <v>0</v>
      </c>
      <c r="E104" s="1728">
        <f>IF($L$2="","",IF($L$2="ORIGINAL",'ORIGINAL BUDGET'!$B104,IF($L$2="BR1",'BR1'!$B104,IF($L$2="BR2",'BR2'!$B104,IF($L$2="BR3",'BR3'!$B104)))))</f>
        <v>0</v>
      </c>
      <c r="F104" s="612"/>
      <c r="G104" s="847" t="str">
        <f t="shared" si="37"/>
        <v/>
      </c>
      <c r="H104" s="810">
        <f t="shared" si="38"/>
        <v>0</v>
      </c>
      <c r="I104" s="840"/>
      <c r="J104" s="810">
        <f t="shared" si="41"/>
        <v>0</v>
      </c>
      <c r="K104" s="840"/>
      <c r="L104" s="810">
        <f t="shared" si="42"/>
        <v>0</v>
      </c>
      <c r="M104" s="840"/>
      <c r="N104" s="810">
        <f t="shared" si="43"/>
        <v>0</v>
      </c>
      <c r="O104" s="840"/>
      <c r="P104" s="810">
        <f t="shared" si="44"/>
        <v>0</v>
      </c>
      <c r="Q104" s="840"/>
      <c r="R104" s="810">
        <f t="shared" si="39"/>
        <v>0</v>
      </c>
      <c r="S104" s="840"/>
      <c r="T104" s="810">
        <f t="shared" si="40"/>
        <v>0</v>
      </c>
      <c r="U104" s="410"/>
      <c r="V104" s="492" t="str">
        <f>IF(AND('BR3'!$K$2="ACTIVE",'BR3'!H104&gt;0),"Yes",IF(AND('BR2'!$K$2="ACTIVE",'BR2'!H104&gt;0),"Yes",IF(AND('BR1'!$K$2="ACTIVE",'BR1'!H104&gt;0),"Yes",IF(AND('ORIGINAL BUDGET'!$K$2="ACTIVE",'ORIGINAL BUDGET'!H104&gt;0),"Yes",""))))</f>
        <v/>
      </c>
      <c r="W104" s="493"/>
      <c r="X104" s="325" t="str">
        <f>IF(AND('BR3'!$K$2="ACTIVE",'BR3'!J104&gt;0),"Yes",IF(AND('BR2'!$K$2="ACTIVE",'BR2'!J104&gt;0),"Yes",IF(AND('BR1'!$K$2="ACTIVE",'BR1'!J104&gt;0),"Yes",IF(AND('ORIGINAL BUDGET'!$K$2="ACTIVE",'ORIGINAL BUDGET'!J104&gt;0),"Yes",""))))</f>
        <v/>
      </c>
      <c r="Y104" s="493"/>
      <c r="Z104" s="325" t="str">
        <f>IF(AND('BR3'!$K$2="ACTIVE",'BR3'!L104&gt;0),"Yes",IF(AND('BR2'!$K$2="ACTIVE",'BR2'!L104&gt;0),"Yes",IF(AND('BR1'!$K$2="ACTIVE",'BR1'!L104&gt;0),"Yes",IF(AND('ORIGINAL BUDGET'!$K$2="ACTIVE",'ORIGINAL BUDGET'!L104&gt;0),"Yes",""))))</f>
        <v/>
      </c>
      <c r="AA104" s="493"/>
      <c r="AB104" s="325" t="str">
        <f>IF(AND('BR3'!$K$2="ACTIVE",'BR3'!N104&gt;0),"Yes",IF(AND('BR2'!$K$2="ACTIVE",'BR2'!N104&gt;0),"Yes",IF(AND('BR1'!$K$2="ACTIVE",'BR1'!N104&gt;0),"Yes",IF(AND('ORIGINAL BUDGET'!$K$2="ACTIVE",'ORIGINAL BUDGET'!N104&gt;0),"Yes",""))))</f>
        <v/>
      </c>
      <c r="AC104" s="493"/>
      <c r="AD104" s="325" t="str">
        <f>IF(AND('BR3'!$K$2="ACTIVE",'BR3'!P104&gt;0),"Yes",IF(AND('BR2'!$K$2="ACTIVE",'BR2'!P104&gt;0),"Yes",IF(AND('BR1'!$K$2="ACTIVE",'BR1'!P104&gt;0),"Yes",IF(AND('ORIGINAL BUDGET'!$K$2="ACTIVE",'ORIGINAL BUDGET'!P104&gt;0),"Yes",""))))</f>
        <v/>
      </c>
      <c r="AE104" s="493"/>
      <c r="AF104" s="325" t="str">
        <f>IF(AND('BR3'!$K$2="ACTIVE",'BR3'!R104&gt;0),"Yes",IF(AND('BR2'!$K$2="ACTIVE",'BR2'!R104&gt;0),"Yes",IF(AND('BR1'!$K$2="ACTIVE",'BR1'!R104&gt;0),"Yes",IF(AND('ORIGINAL BUDGET'!$K$2="ACTIVE",'ORIGINAL BUDGET'!R104&gt;0),"Yes",""))))</f>
        <v/>
      </c>
      <c r="AG104" s="493"/>
      <c r="AH104" s="493" t="str">
        <f>IF(AND('BR3'!$K$2="ACTIVE",'BR3'!T104&gt;0),"Yes",IF(AND('BR2'!$K$2="ACTIVE",'BR2'!T104&gt;0),"Yes",IF(AND('BR1'!$K$2="ACTIVE",'BR1'!T104&gt;0),"Yes",IF(AND('ORIGINAL BUDGET'!$K$2="ACTIVE",'ORIGINAL BUDGET'!T104&gt;0),"Yes",""))))</f>
        <v/>
      </c>
      <c r="AI104" s="494"/>
      <c r="AK104" s="221"/>
      <c r="AL104" s="221"/>
      <c r="AM104" s="221"/>
      <c r="AN104" s="221"/>
      <c r="AO104" s="221"/>
      <c r="AP104" s="221"/>
      <c r="AQ104" s="221"/>
      <c r="AR104" s="57"/>
      <c r="AU104" s="2"/>
      <c r="AV104" s="2"/>
      <c r="AW104" s="2"/>
      <c r="AX104" s="2"/>
      <c r="AY104" s="1104"/>
    </row>
    <row r="105" spans="1:51" ht="23.25" hidden="1" customHeight="1">
      <c r="A105" s="122">
        <v>7</v>
      </c>
      <c r="B105" s="1726">
        <f>IF($L$2="","",IF($L$2="ORIGINAL",'ORIGINAL BUDGET'!$B105,IF($L$2="BR1",'BR1'!$B105,IF($L$2="BR2",'BR2'!$B105,IF($L$2="BR3",'BR3'!$B105)))))</f>
        <v>0</v>
      </c>
      <c r="C105" s="1727">
        <f>IF($L$2="","",IF($L$2="ORIGINAL",'ORIGINAL BUDGET'!$B105,IF($L$2="BR1",'BR1'!$B105,IF($L$2="BR2",'BR2'!$B105,IF($L$2="BR3",'BR3'!$B105)))))</f>
        <v>0</v>
      </c>
      <c r="D105" s="1727">
        <f>IF($L$2="","",IF($L$2="ORIGINAL",'ORIGINAL BUDGET'!$B105,IF($L$2="BR1",'BR1'!$B105,IF($L$2="BR2",'BR2'!$B105,IF($L$2="BR3",'BR3'!$B105)))))</f>
        <v>0</v>
      </c>
      <c r="E105" s="1728">
        <f>IF($L$2="","",IF($L$2="ORIGINAL",'ORIGINAL BUDGET'!$B105,IF($L$2="BR1",'BR1'!$B105,IF($L$2="BR2",'BR2'!$B105,IF($L$2="BR3",'BR3'!$B105)))))</f>
        <v>0</v>
      </c>
      <c r="F105" s="612"/>
      <c r="G105" s="847" t="str">
        <f t="shared" si="37"/>
        <v/>
      </c>
      <c r="H105" s="810">
        <f t="shared" si="38"/>
        <v>0</v>
      </c>
      <c r="I105" s="840"/>
      <c r="J105" s="810">
        <f t="shared" si="41"/>
        <v>0</v>
      </c>
      <c r="K105" s="840"/>
      <c r="L105" s="810">
        <f t="shared" si="42"/>
        <v>0</v>
      </c>
      <c r="M105" s="840"/>
      <c r="N105" s="810">
        <f t="shared" si="43"/>
        <v>0</v>
      </c>
      <c r="O105" s="840"/>
      <c r="P105" s="810">
        <f t="shared" si="44"/>
        <v>0</v>
      </c>
      <c r="Q105" s="840"/>
      <c r="R105" s="810">
        <f t="shared" si="39"/>
        <v>0</v>
      </c>
      <c r="S105" s="840"/>
      <c r="T105" s="810">
        <f t="shared" si="40"/>
        <v>0</v>
      </c>
      <c r="U105" s="410"/>
      <c r="V105" s="492" t="str">
        <f>IF(AND('BR3'!$K$2="ACTIVE",'BR3'!H105&gt;0),"Yes",IF(AND('BR2'!$K$2="ACTIVE",'BR2'!H105&gt;0),"Yes",IF(AND('BR1'!$K$2="ACTIVE",'BR1'!H105&gt;0),"Yes",IF(AND('ORIGINAL BUDGET'!$K$2="ACTIVE",'ORIGINAL BUDGET'!H105&gt;0),"Yes",""))))</f>
        <v/>
      </c>
      <c r="W105" s="493"/>
      <c r="X105" s="325" t="str">
        <f>IF(AND('BR3'!$K$2="ACTIVE",'BR3'!J105&gt;0),"Yes",IF(AND('BR2'!$K$2="ACTIVE",'BR2'!J105&gt;0),"Yes",IF(AND('BR1'!$K$2="ACTIVE",'BR1'!J105&gt;0),"Yes",IF(AND('ORIGINAL BUDGET'!$K$2="ACTIVE",'ORIGINAL BUDGET'!J105&gt;0),"Yes",""))))</f>
        <v/>
      </c>
      <c r="Y105" s="493"/>
      <c r="Z105" s="325" t="str">
        <f>IF(AND('BR3'!$K$2="ACTIVE",'BR3'!L105&gt;0),"Yes",IF(AND('BR2'!$K$2="ACTIVE",'BR2'!L105&gt;0),"Yes",IF(AND('BR1'!$K$2="ACTIVE",'BR1'!L105&gt;0),"Yes",IF(AND('ORIGINAL BUDGET'!$K$2="ACTIVE",'ORIGINAL BUDGET'!L105&gt;0),"Yes",""))))</f>
        <v/>
      </c>
      <c r="AA105" s="493"/>
      <c r="AB105" s="325" t="str">
        <f>IF(AND('BR3'!$K$2="ACTIVE",'BR3'!N105&gt;0),"Yes",IF(AND('BR2'!$K$2="ACTIVE",'BR2'!N105&gt;0),"Yes",IF(AND('BR1'!$K$2="ACTIVE",'BR1'!N105&gt;0),"Yes",IF(AND('ORIGINAL BUDGET'!$K$2="ACTIVE",'ORIGINAL BUDGET'!N105&gt;0),"Yes",""))))</f>
        <v/>
      </c>
      <c r="AC105" s="493"/>
      <c r="AD105" s="325" t="str">
        <f>IF(AND('BR3'!$K$2="ACTIVE",'BR3'!P105&gt;0),"Yes",IF(AND('BR2'!$K$2="ACTIVE",'BR2'!P105&gt;0),"Yes",IF(AND('BR1'!$K$2="ACTIVE",'BR1'!P105&gt;0),"Yes",IF(AND('ORIGINAL BUDGET'!$K$2="ACTIVE",'ORIGINAL BUDGET'!P105&gt;0),"Yes",""))))</f>
        <v/>
      </c>
      <c r="AE105" s="493"/>
      <c r="AF105" s="325" t="str">
        <f>IF(AND('BR3'!$K$2="ACTIVE",'BR3'!R105&gt;0),"Yes",IF(AND('BR2'!$K$2="ACTIVE",'BR2'!R105&gt;0),"Yes",IF(AND('BR1'!$K$2="ACTIVE",'BR1'!R105&gt;0),"Yes",IF(AND('ORIGINAL BUDGET'!$K$2="ACTIVE",'ORIGINAL BUDGET'!R105&gt;0),"Yes",""))))</f>
        <v/>
      </c>
      <c r="AG105" s="493"/>
      <c r="AH105" s="493" t="str">
        <f>IF(AND('BR3'!$K$2="ACTIVE",'BR3'!T105&gt;0),"Yes",IF(AND('BR2'!$K$2="ACTIVE",'BR2'!T105&gt;0),"Yes",IF(AND('BR1'!$K$2="ACTIVE",'BR1'!T105&gt;0),"Yes",IF(AND('ORIGINAL BUDGET'!$K$2="ACTIVE",'ORIGINAL BUDGET'!T105&gt;0),"Yes",""))))</f>
        <v/>
      </c>
      <c r="AI105" s="494"/>
      <c r="AK105" s="221"/>
      <c r="AL105" s="221"/>
      <c r="AM105" s="221"/>
      <c r="AN105" s="221"/>
      <c r="AO105" s="221"/>
      <c r="AP105" s="221"/>
      <c r="AQ105" s="221"/>
      <c r="AR105" s="57"/>
      <c r="AU105" s="2"/>
      <c r="AV105" s="2"/>
      <c r="AW105" s="2"/>
      <c r="AX105" s="2"/>
      <c r="AY105" s="1104"/>
    </row>
    <row r="106" spans="1:51" ht="23.25" hidden="1" customHeight="1">
      <c r="A106" s="122">
        <v>8</v>
      </c>
      <c r="B106" s="1726">
        <f>IF($L$2="","",IF($L$2="ORIGINAL",'ORIGINAL BUDGET'!$B106,IF($L$2="BR1",'BR1'!$B106,IF($L$2="BR2",'BR2'!$B106,IF($L$2="BR3",'BR3'!$B106)))))</f>
        <v>0</v>
      </c>
      <c r="C106" s="1727">
        <f>IF($L$2="","",IF($L$2="ORIGINAL",'ORIGINAL BUDGET'!$B106,IF($L$2="BR1",'BR1'!$B106,IF($L$2="BR2",'BR2'!$B106,IF($L$2="BR3",'BR3'!$B106)))))</f>
        <v>0</v>
      </c>
      <c r="D106" s="1727">
        <f>IF($L$2="","",IF($L$2="ORIGINAL",'ORIGINAL BUDGET'!$B106,IF($L$2="BR1",'BR1'!$B106,IF($L$2="BR2",'BR2'!$B106,IF($L$2="BR3",'BR3'!$B106)))))</f>
        <v>0</v>
      </c>
      <c r="E106" s="1728">
        <f>IF($L$2="","",IF($L$2="ORIGINAL",'ORIGINAL BUDGET'!$B106,IF($L$2="BR1",'BR1'!$B106,IF($L$2="BR2",'BR2'!$B106,IF($L$2="BR3",'BR3'!$B106)))))</f>
        <v>0</v>
      </c>
      <c r="F106" s="612"/>
      <c r="G106" s="847" t="str">
        <f t="shared" si="37"/>
        <v/>
      </c>
      <c r="H106" s="810">
        <f t="shared" si="38"/>
        <v>0</v>
      </c>
      <c r="I106" s="840"/>
      <c r="J106" s="810">
        <f t="shared" si="41"/>
        <v>0</v>
      </c>
      <c r="K106" s="840"/>
      <c r="L106" s="810">
        <f t="shared" si="42"/>
        <v>0</v>
      </c>
      <c r="M106" s="840"/>
      <c r="N106" s="810">
        <f t="shared" si="43"/>
        <v>0</v>
      </c>
      <c r="O106" s="840"/>
      <c r="P106" s="810">
        <f t="shared" si="44"/>
        <v>0</v>
      </c>
      <c r="Q106" s="840"/>
      <c r="R106" s="810">
        <f t="shared" si="39"/>
        <v>0</v>
      </c>
      <c r="S106" s="840"/>
      <c r="T106" s="810">
        <f t="shared" si="40"/>
        <v>0</v>
      </c>
      <c r="U106" s="410"/>
      <c r="V106" s="492" t="str">
        <f>IF(AND('BR3'!$K$2="ACTIVE",'BR3'!H106&gt;0),"Yes",IF(AND('BR2'!$K$2="ACTIVE",'BR2'!H106&gt;0),"Yes",IF(AND('BR1'!$K$2="ACTIVE",'BR1'!H106&gt;0),"Yes",IF(AND('ORIGINAL BUDGET'!$K$2="ACTIVE",'ORIGINAL BUDGET'!H106&gt;0),"Yes",""))))</f>
        <v/>
      </c>
      <c r="W106" s="493"/>
      <c r="X106" s="325" t="str">
        <f>IF(AND('BR3'!$K$2="ACTIVE",'BR3'!J106&gt;0),"Yes",IF(AND('BR2'!$K$2="ACTIVE",'BR2'!J106&gt;0),"Yes",IF(AND('BR1'!$K$2="ACTIVE",'BR1'!J106&gt;0),"Yes",IF(AND('ORIGINAL BUDGET'!$K$2="ACTIVE",'ORIGINAL BUDGET'!J106&gt;0),"Yes",""))))</f>
        <v/>
      </c>
      <c r="Y106" s="493"/>
      <c r="Z106" s="325" t="str">
        <f>IF(AND('BR3'!$K$2="ACTIVE",'BR3'!L106&gt;0),"Yes",IF(AND('BR2'!$K$2="ACTIVE",'BR2'!L106&gt;0),"Yes",IF(AND('BR1'!$K$2="ACTIVE",'BR1'!L106&gt;0),"Yes",IF(AND('ORIGINAL BUDGET'!$K$2="ACTIVE",'ORIGINAL BUDGET'!L106&gt;0),"Yes",""))))</f>
        <v/>
      </c>
      <c r="AA106" s="493"/>
      <c r="AB106" s="325" t="str">
        <f>IF(AND('BR3'!$K$2="ACTIVE",'BR3'!N106&gt;0),"Yes",IF(AND('BR2'!$K$2="ACTIVE",'BR2'!N106&gt;0),"Yes",IF(AND('BR1'!$K$2="ACTIVE",'BR1'!N106&gt;0),"Yes",IF(AND('ORIGINAL BUDGET'!$K$2="ACTIVE",'ORIGINAL BUDGET'!N106&gt;0),"Yes",""))))</f>
        <v/>
      </c>
      <c r="AC106" s="493"/>
      <c r="AD106" s="325" t="str">
        <f>IF(AND('BR3'!$K$2="ACTIVE",'BR3'!P106&gt;0),"Yes",IF(AND('BR2'!$K$2="ACTIVE",'BR2'!P106&gt;0),"Yes",IF(AND('BR1'!$K$2="ACTIVE",'BR1'!P106&gt;0),"Yes",IF(AND('ORIGINAL BUDGET'!$K$2="ACTIVE",'ORIGINAL BUDGET'!P106&gt;0),"Yes",""))))</f>
        <v/>
      </c>
      <c r="AE106" s="493"/>
      <c r="AF106" s="325" t="str">
        <f>IF(AND('BR3'!$K$2="ACTIVE",'BR3'!R106&gt;0),"Yes",IF(AND('BR2'!$K$2="ACTIVE",'BR2'!R106&gt;0),"Yes",IF(AND('BR1'!$K$2="ACTIVE",'BR1'!R106&gt;0),"Yes",IF(AND('ORIGINAL BUDGET'!$K$2="ACTIVE",'ORIGINAL BUDGET'!R106&gt;0),"Yes",""))))</f>
        <v/>
      </c>
      <c r="AG106" s="493"/>
      <c r="AH106" s="493" t="str">
        <f>IF(AND('BR3'!$K$2="ACTIVE",'BR3'!T106&gt;0),"Yes",IF(AND('BR2'!$K$2="ACTIVE",'BR2'!T106&gt;0),"Yes",IF(AND('BR1'!$K$2="ACTIVE",'BR1'!T106&gt;0),"Yes",IF(AND('ORIGINAL BUDGET'!$K$2="ACTIVE",'ORIGINAL BUDGET'!T106&gt;0),"Yes",""))))</f>
        <v/>
      </c>
      <c r="AI106" s="494"/>
      <c r="AK106" s="221"/>
      <c r="AL106" s="221"/>
      <c r="AM106" s="221"/>
      <c r="AN106" s="221"/>
      <c r="AO106" s="221"/>
      <c r="AP106" s="221"/>
      <c r="AQ106" s="221"/>
      <c r="AR106" s="57"/>
      <c r="AU106" s="2"/>
      <c r="AV106" s="2"/>
      <c r="AW106" s="2"/>
      <c r="AX106" s="2"/>
      <c r="AY106" s="1104"/>
    </row>
    <row r="107" spans="1:51" ht="23.25" hidden="1" customHeight="1">
      <c r="A107" s="122">
        <v>9</v>
      </c>
      <c r="B107" s="1726">
        <f>IF($L$2="","",IF($L$2="ORIGINAL",'ORIGINAL BUDGET'!$B107,IF($L$2="BR1",'BR1'!$B107,IF($L$2="BR2",'BR2'!$B107,IF($L$2="BR3",'BR3'!$B107)))))</f>
        <v>0</v>
      </c>
      <c r="C107" s="1727">
        <f>IF($L$2="","",IF($L$2="ORIGINAL",'ORIGINAL BUDGET'!$B107,IF($L$2="BR1",'BR1'!$B107,IF($L$2="BR2",'BR2'!$B107,IF($L$2="BR3",'BR3'!$B107)))))</f>
        <v>0</v>
      </c>
      <c r="D107" s="1727">
        <f>IF($L$2="","",IF($L$2="ORIGINAL",'ORIGINAL BUDGET'!$B107,IF($L$2="BR1",'BR1'!$B107,IF($L$2="BR2",'BR2'!$B107,IF($L$2="BR3",'BR3'!$B107)))))</f>
        <v>0</v>
      </c>
      <c r="E107" s="1727">
        <f>IF($L$2="","",IF($L$2="ORIGINAL",'ORIGINAL BUDGET'!$B107,IF($L$2="BR1",'BR1'!$B107,IF($L$2="BR2",'BR2'!$B107,IF($L$2="BR3",'BR3'!$B107)))))</f>
        <v>0</v>
      </c>
      <c r="F107" s="612"/>
      <c r="G107" s="847" t="str">
        <f t="shared" si="37"/>
        <v/>
      </c>
      <c r="H107" s="810">
        <f t="shared" si="38"/>
        <v>0</v>
      </c>
      <c r="I107" s="840"/>
      <c r="J107" s="810">
        <f t="shared" si="41"/>
        <v>0</v>
      </c>
      <c r="K107" s="840"/>
      <c r="L107" s="810">
        <f t="shared" si="42"/>
        <v>0</v>
      </c>
      <c r="M107" s="840"/>
      <c r="N107" s="810">
        <f t="shared" si="43"/>
        <v>0</v>
      </c>
      <c r="O107" s="840"/>
      <c r="P107" s="810">
        <f t="shared" si="44"/>
        <v>0</v>
      </c>
      <c r="Q107" s="840"/>
      <c r="R107" s="810">
        <f t="shared" si="39"/>
        <v>0</v>
      </c>
      <c r="S107" s="840"/>
      <c r="T107" s="810">
        <f t="shared" si="40"/>
        <v>0</v>
      </c>
      <c r="U107" s="410"/>
      <c r="V107" s="492" t="str">
        <f>IF(AND('BR3'!$K$2="ACTIVE",'BR3'!H107&gt;0),"Yes",IF(AND('BR2'!$K$2="ACTIVE",'BR2'!H107&gt;0),"Yes",IF(AND('BR1'!$K$2="ACTIVE",'BR1'!H107&gt;0),"Yes",IF(AND('ORIGINAL BUDGET'!$K$2="ACTIVE",'ORIGINAL BUDGET'!H107&gt;0),"Yes",""))))</f>
        <v/>
      </c>
      <c r="W107" s="493"/>
      <c r="X107" s="325" t="str">
        <f>IF(AND('BR3'!$K$2="ACTIVE",'BR3'!J107&gt;0),"Yes",IF(AND('BR2'!$K$2="ACTIVE",'BR2'!J107&gt;0),"Yes",IF(AND('BR1'!$K$2="ACTIVE",'BR1'!J107&gt;0),"Yes",IF(AND('ORIGINAL BUDGET'!$K$2="ACTIVE",'ORIGINAL BUDGET'!J107&gt;0),"Yes",""))))</f>
        <v/>
      </c>
      <c r="Y107" s="493"/>
      <c r="Z107" s="325" t="str">
        <f>IF(AND('BR3'!$K$2="ACTIVE",'BR3'!L107&gt;0),"Yes",IF(AND('BR2'!$K$2="ACTIVE",'BR2'!L107&gt;0),"Yes",IF(AND('BR1'!$K$2="ACTIVE",'BR1'!L107&gt;0),"Yes",IF(AND('ORIGINAL BUDGET'!$K$2="ACTIVE",'ORIGINAL BUDGET'!L107&gt;0),"Yes",""))))</f>
        <v/>
      </c>
      <c r="AA107" s="493"/>
      <c r="AB107" s="325" t="str">
        <f>IF(AND('BR3'!$K$2="ACTIVE",'BR3'!N107&gt;0),"Yes",IF(AND('BR2'!$K$2="ACTIVE",'BR2'!N107&gt;0),"Yes",IF(AND('BR1'!$K$2="ACTIVE",'BR1'!N107&gt;0),"Yes",IF(AND('ORIGINAL BUDGET'!$K$2="ACTIVE",'ORIGINAL BUDGET'!N107&gt;0),"Yes",""))))</f>
        <v/>
      </c>
      <c r="AC107" s="493"/>
      <c r="AD107" s="325" t="str">
        <f>IF(AND('BR3'!$K$2="ACTIVE",'BR3'!P107&gt;0),"Yes",IF(AND('BR2'!$K$2="ACTIVE",'BR2'!P107&gt;0),"Yes",IF(AND('BR1'!$K$2="ACTIVE",'BR1'!P107&gt;0),"Yes",IF(AND('ORIGINAL BUDGET'!$K$2="ACTIVE",'ORIGINAL BUDGET'!P107&gt;0),"Yes",""))))</f>
        <v/>
      </c>
      <c r="AE107" s="493"/>
      <c r="AF107" s="325" t="str">
        <f>IF(AND('BR3'!$K$2="ACTIVE",'BR3'!R107&gt;0),"Yes",IF(AND('BR2'!$K$2="ACTIVE",'BR2'!R107&gt;0),"Yes",IF(AND('BR1'!$K$2="ACTIVE",'BR1'!R107&gt;0),"Yes",IF(AND('ORIGINAL BUDGET'!$K$2="ACTIVE",'ORIGINAL BUDGET'!R107&gt;0),"Yes",""))))</f>
        <v/>
      </c>
      <c r="AG107" s="493"/>
      <c r="AH107" s="493" t="str">
        <f>IF(AND('BR3'!$K$2="ACTIVE",'BR3'!T107&gt;0),"Yes",IF(AND('BR2'!$K$2="ACTIVE",'BR2'!T107&gt;0),"Yes",IF(AND('BR1'!$K$2="ACTIVE",'BR1'!T107&gt;0),"Yes",IF(AND('ORIGINAL BUDGET'!$K$2="ACTIVE",'ORIGINAL BUDGET'!T107&gt;0),"Yes",""))))</f>
        <v/>
      </c>
      <c r="AI107" s="494"/>
      <c r="AK107" s="221"/>
      <c r="AL107" s="221"/>
      <c r="AM107" s="221"/>
      <c r="AN107" s="221"/>
      <c r="AO107" s="221"/>
      <c r="AP107" s="221"/>
      <c r="AQ107" s="221"/>
      <c r="AR107" s="57"/>
      <c r="AU107" s="2"/>
      <c r="AV107" s="2"/>
      <c r="AW107" s="2"/>
      <c r="AX107" s="2"/>
      <c r="AY107" s="1104"/>
    </row>
    <row r="108" spans="1:51" ht="23.25" hidden="1" customHeight="1" thickBot="1">
      <c r="A108" s="122">
        <v>10</v>
      </c>
      <c r="B108" s="1726">
        <f>IF($L$2="","",IF($L$2="ORIGINAL",'ORIGINAL BUDGET'!$B108,IF($L$2="BR1",'BR1'!$B108,IF($L$2="BR2",'BR2'!$B108,IF($L$2="BR3",'BR3'!$B108)))))</f>
        <v>0</v>
      </c>
      <c r="C108" s="1727">
        <f>IF($L$2="","",IF($L$2="ORIGINAL",'ORIGINAL BUDGET'!$B108,IF($L$2="BR1",'BR1'!$B108,IF($L$2="BR2",'BR2'!$B108,IF($L$2="BR3",'BR3'!$B108)))))</f>
        <v>0</v>
      </c>
      <c r="D108" s="1727">
        <f>IF($L$2="","",IF($L$2="ORIGINAL",'ORIGINAL BUDGET'!$B108,IF($L$2="BR1",'BR1'!$B108,IF($L$2="BR2",'BR2'!$B108,IF($L$2="BR3",'BR3'!$B108)))))</f>
        <v>0</v>
      </c>
      <c r="E108" s="1727">
        <f>IF($L$2="","",IF($L$2="ORIGINAL",'ORIGINAL BUDGET'!$B108,IF($L$2="BR1",'BR1'!$B108,IF($L$2="BR2",'BR2'!$B108,IF($L$2="BR3",'BR3'!$B108)))))</f>
        <v>0</v>
      </c>
      <c r="F108" s="612"/>
      <c r="G108" s="847" t="str">
        <f t="shared" si="37"/>
        <v/>
      </c>
      <c r="H108" s="810">
        <f t="shared" si="38"/>
        <v>0</v>
      </c>
      <c r="I108" s="840"/>
      <c r="J108" s="810">
        <f t="shared" si="41"/>
        <v>0</v>
      </c>
      <c r="K108" s="840"/>
      <c r="L108" s="810">
        <f t="shared" si="42"/>
        <v>0</v>
      </c>
      <c r="M108" s="840"/>
      <c r="N108" s="810">
        <f t="shared" si="43"/>
        <v>0</v>
      </c>
      <c r="O108" s="840"/>
      <c r="P108" s="810">
        <f t="shared" si="44"/>
        <v>0</v>
      </c>
      <c r="Q108" s="840"/>
      <c r="R108" s="810">
        <f t="shared" si="39"/>
        <v>0</v>
      </c>
      <c r="S108" s="840"/>
      <c r="T108" s="810">
        <f t="shared" si="40"/>
        <v>0</v>
      </c>
      <c r="U108" s="410"/>
      <c r="V108" s="492" t="str">
        <f>IF(AND('BR3'!$K$2="ACTIVE",'BR3'!H108&gt;0),"Yes",IF(AND('BR2'!$K$2="ACTIVE",'BR2'!H108&gt;0),"Yes",IF(AND('BR1'!$K$2="ACTIVE",'BR1'!H108&gt;0),"Yes",IF(AND('ORIGINAL BUDGET'!$K$2="ACTIVE",'ORIGINAL BUDGET'!H108&gt;0),"Yes",""))))</f>
        <v/>
      </c>
      <c r="W108" s="493"/>
      <c r="X108" s="325" t="str">
        <f>IF(AND('BR3'!$K$2="ACTIVE",'BR3'!J108&gt;0),"Yes",IF(AND('BR2'!$K$2="ACTIVE",'BR2'!J108&gt;0),"Yes",IF(AND('BR1'!$K$2="ACTIVE",'BR1'!J108&gt;0),"Yes",IF(AND('ORIGINAL BUDGET'!$K$2="ACTIVE",'ORIGINAL BUDGET'!J108&gt;0),"Yes",""))))</f>
        <v/>
      </c>
      <c r="Y108" s="493"/>
      <c r="Z108" s="325" t="str">
        <f>IF(AND('BR3'!$K$2="ACTIVE",'BR3'!L108&gt;0),"Yes",IF(AND('BR2'!$K$2="ACTIVE",'BR2'!L108&gt;0),"Yes",IF(AND('BR1'!$K$2="ACTIVE",'BR1'!L108&gt;0),"Yes",IF(AND('ORIGINAL BUDGET'!$K$2="ACTIVE",'ORIGINAL BUDGET'!L108&gt;0),"Yes",""))))</f>
        <v/>
      </c>
      <c r="AA108" s="493"/>
      <c r="AB108" s="325" t="str">
        <f>IF(AND('BR3'!$K$2="ACTIVE",'BR3'!N108&gt;0),"Yes",IF(AND('BR2'!$K$2="ACTIVE",'BR2'!N108&gt;0),"Yes",IF(AND('BR1'!$K$2="ACTIVE",'BR1'!N108&gt;0),"Yes",IF(AND('ORIGINAL BUDGET'!$K$2="ACTIVE",'ORIGINAL BUDGET'!N108&gt;0),"Yes",""))))</f>
        <v/>
      </c>
      <c r="AC108" s="493"/>
      <c r="AD108" s="325" t="str">
        <f>IF(AND('BR3'!$K$2="ACTIVE",'BR3'!P108&gt;0),"Yes",IF(AND('BR2'!$K$2="ACTIVE",'BR2'!P108&gt;0),"Yes",IF(AND('BR1'!$K$2="ACTIVE",'BR1'!P108&gt;0),"Yes",IF(AND('ORIGINAL BUDGET'!$K$2="ACTIVE",'ORIGINAL BUDGET'!P108&gt;0),"Yes",""))))</f>
        <v/>
      </c>
      <c r="AE108" s="493"/>
      <c r="AF108" s="325" t="str">
        <f>IF(AND('BR3'!$K$2="ACTIVE",'BR3'!R108&gt;0),"Yes",IF(AND('BR2'!$K$2="ACTIVE",'BR2'!R108&gt;0),"Yes",IF(AND('BR1'!$K$2="ACTIVE",'BR1'!R108&gt;0),"Yes",IF(AND('ORIGINAL BUDGET'!$K$2="ACTIVE",'ORIGINAL BUDGET'!R108&gt;0),"Yes",""))))</f>
        <v/>
      </c>
      <c r="AG108" s="493"/>
      <c r="AH108" s="493" t="str">
        <f>IF(AND('BR3'!$K$2="ACTIVE",'BR3'!T108&gt;0),"Yes",IF(AND('BR2'!$K$2="ACTIVE",'BR2'!T108&gt;0),"Yes",IF(AND('BR1'!$K$2="ACTIVE",'BR1'!T108&gt;0),"Yes",IF(AND('ORIGINAL BUDGET'!$K$2="ACTIVE",'ORIGINAL BUDGET'!T108&gt;0),"Yes",""))))</f>
        <v/>
      </c>
      <c r="AI108" s="494"/>
      <c r="AK108" s="221"/>
      <c r="AL108" s="221"/>
      <c r="AM108" s="221"/>
      <c r="AN108" s="221"/>
      <c r="AO108" s="221"/>
      <c r="AP108" s="221"/>
      <c r="AQ108" s="221"/>
      <c r="AR108" s="57"/>
      <c r="AU108" s="2"/>
      <c r="AV108" s="2"/>
      <c r="AW108" s="2"/>
      <c r="AX108" s="2"/>
      <c r="AY108" s="1104"/>
    </row>
    <row r="109" spans="1:51" ht="23.25" hidden="1" customHeight="1">
      <c r="A109" s="122">
        <v>11</v>
      </c>
      <c r="B109" s="1726">
        <f>IF($L$2="","",IF($L$2="ORIGINAL",'ORIGINAL BUDGET'!$B109,IF($L$2="BR1",'BR1'!$B109,IF($L$2="BR2",'BR2'!$B109,IF($L$2="BR3",'BR3'!$B109)))))</f>
        <v>0</v>
      </c>
      <c r="C109" s="1727">
        <f>IF($L$2="","",IF($L$2="ORIGINAL",'ORIGINAL BUDGET'!$B109,IF($L$2="BR1",'BR1'!$B109,IF($L$2="BR2",'BR2'!$B109,IF($L$2="BR3",'BR3'!$B109)))))</f>
        <v>0</v>
      </c>
      <c r="D109" s="1727">
        <f>IF($L$2="","",IF($L$2="ORIGINAL",'ORIGINAL BUDGET'!$B109,IF($L$2="BR1",'BR1'!$B109,IF($L$2="BR2",'BR2'!$B109,IF($L$2="BR3",'BR3'!$B109)))))</f>
        <v>0</v>
      </c>
      <c r="E109" s="1727">
        <f>IF($L$2="","",IF($L$2="ORIGINAL",'ORIGINAL BUDGET'!$B109,IF($L$2="BR1",'BR1'!$B109,IF($L$2="BR2",'BR2'!$B109,IF($L$2="BR3",'BR3'!$B109)))))</f>
        <v>0</v>
      </c>
      <c r="F109" s="612"/>
      <c r="G109" s="847" t="str">
        <f t="shared" si="37"/>
        <v/>
      </c>
      <c r="H109" s="810">
        <f t="shared" si="38"/>
        <v>0</v>
      </c>
      <c r="I109" s="840"/>
      <c r="J109" s="810">
        <f t="shared" si="41"/>
        <v>0</v>
      </c>
      <c r="K109" s="840"/>
      <c r="L109" s="810">
        <f t="shared" si="42"/>
        <v>0</v>
      </c>
      <c r="M109" s="840"/>
      <c r="N109" s="810">
        <f t="shared" si="43"/>
        <v>0</v>
      </c>
      <c r="O109" s="840"/>
      <c r="P109" s="810">
        <f t="shared" si="44"/>
        <v>0</v>
      </c>
      <c r="Q109" s="840"/>
      <c r="R109" s="810">
        <f t="shared" si="39"/>
        <v>0</v>
      </c>
      <c r="S109" s="840"/>
      <c r="T109" s="810">
        <f t="shared" si="40"/>
        <v>0</v>
      </c>
      <c r="U109" s="410"/>
      <c r="V109" s="492" t="str">
        <f>IF(AND('BR3'!$K$2="ACTIVE",'BR3'!H109&gt;0),"Yes",IF(AND('BR2'!$K$2="ACTIVE",'BR2'!H109&gt;0),"Yes",IF(AND('BR1'!$K$2="ACTIVE",'BR1'!H109&gt;0),"Yes",IF(AND('ORIGINAL BUDGET'!$K$2="ACTIVE",'ORIGINAL BUDGET'!H109&gt;0),"Yes",""))))</f>
        <v/>
      </c>
      <c r="W109" s="493"/>
      <c r="X109" s="325" t="str">
        <f>IF(AND('BR3'!$K$2="ACTIVE",'BR3'!J109&gt;0),"Yes",IF(AND('BR2'!$K$2="ACTIVE",'BR2'!J109&gt;0),"Yes",IF(AND('BR1'!$K$2="ACTIVE",'BR1'!J109&gt;0),"Yes",IF(AND('ORIGINAL BUDGET'!$K$2="ACTIVE",'ORIGINAL BUDGET'!J109&gt;0),"Yes",""))))</f>
        <v/>
      </c>
      <c r="Y109" s="493"/>
      <c r="Z109" s="325" t="str">
        <f>IF(AND('BR3'!$K$2="ACTIVE",'BR3'!L109&gt;0),"Yes",IF(AND('BR2'!$K$2="ACTIVE",'BR2'!L109&gt;0),"Yes",IF(AND('BR1'!$K$2="ACTIVE",'BR1'!L109&gt;0),"Yes",IF(AND('ORIGINAL BUDGET'!$K$2="ACTIVE",'ORIGINAL BUDGET'!L109&gt;0),"Yes",""))))</f>
        <v/>
      </c>
      <c r="AA109" s="493"/>
      <c r="AB109" s="325" t="str">
        <f>IF(AND('BR3'!$K$2="ACTIVE",'BR3'!N109&gt;0),"Yes",IF(AND('BR2'!$K$2="ACTIVE",'BR2'!N109&gt;0),"Yes",IF(AND('BR1'!$K$2="ACTIVE",'BR1'!N109&gt;0),"Yes",IF(AND('ORIGINAL BUDGET'!$K$2="ACTIVE",'ORIGINAL BUDGET'!N109&gt;0),"Yes",""))))</f>
        <v/>
      </c>
      <c r="AC109" s="493"/>
      <c r="AD109" s="325" t="str">
        <f>IF(AND('BR3'!$K$2="ACTIVE",'BR3'!P109&gt;0),"Yes",IF(AND('BR2'!$K$2="ACTIVE",'BR2'!P109&gt;0),"Yes",IF(AND('BR1'!$K$2="ACTIVE",'BR1'!P109&gt;0),"Yes",IF(AND('ORIGINAL BUDGET'!$K$2="ACTIVE",'ORIGINAL BUDGET'!P109&gt;0),"Yes",""))))</f>
        <v/>
      </c>
      <c r="AE109" s="493"/>
      <c r="AF109" s="325" t="str">
        <f>IF(AND('BR3'!$K$2="ACTIVE",'BR3'!R109&gt;0),"Yes",IF(AND('BR2'!$K$2="ACTIVE",'BR2'!R109&gt;0),"Yes",IF(AND('BR1'!$K$2="ACTIVE",'BR1'!R109&gt;0),"Yes",IF(AND('ORIGINAL BUDGET'!$K$2="ACTIVE",'ORIGINAL BUDGET'!R109&gt;0),"Yes",""))))</f>
        <v/>
      </c>
      <c r="AG109" s="493"/>
      <c r="AH109" s="493" t="str">
        <f>IF(AND('BR3'!$K$2="ACTIVE",'BR3'!T109&gt;0),"Yes",IF(AND('BR2'!$K$2="ACTIVE",'BR2'!T109&gt;0),"Yes",IF(AND('BR1'!$K$2="ACTIVE",'BR1'!T109&gt;0),"Yes",IF(AND('ORIGINAL BUDGET'!$K$2="ACTIVE",'ORIGINAL BUDGET'!T109&gt;0),"Yes",""))))</f>
        <v/>
      </c>
      <c r="AI109" s="494"/>
      <c r="AK109" s="221"/>
      <c r="AL109" s="221"/>
      <c r="AM109" s="221"/>
      <c r="AN109" s="221"/>
      <c r="AO109" s="221"/>
      <c r="AP109" s="221"/>
      <c r="AQ109" s="221"/>
      <c r="AR109" s="57"/>
      <c r="AU109" s="2"/>
      <c r="AV109" s="2"/>
      <c r="AW109" s="2"/>
      <c r="AX109" s="2"/>
      <c r="AY109" s="1104"/>
    </row>
    <row r="110" spans="1:51" ht="23.25" hidden="1" customHeight="1">
      <c r="A110" s="122">
        <v>12</v>
      </c>
      <c r="B110" s="1726">
        <f>IF($L$2="","",IF($L$2="ORIGINAL",'ORIGINAL BUDGET'!$B110,IF($L$2="BR1",'BR1'!$B110,IF($L$2="BR2",'BR2'!$B110,IF($L$2="BR3",'BR3'!$B110)))))</f>
        <v>0</v>
      </c>
      <c r="C110" s="1727">
        <f>IF($L$2="","",IF($L$2="ORIGINAL",'ORIGINAL BUDGET'!$B110,IF($L$2="BR1",'BR1'!$B110,IF($L$2="BR2",'BR2'!$B110,IF($L$2="BR3",'BR3'!$B110)))))</f>
        <v>0</v>
      </c>
      <c r="D110" s="1727">
        <f>IF($L$2="","",IF($L$2="ORIGINAL",'ORIGINAL BUDGET'!$B110,IF($L$2="BR1",'BR1'!$B110,IF($L$2="BR2",'BR2'!$B110,IF($L$2="BR3",'BR3'!$B110)))))</f>
        <v>0</v>
      </c>
      <c r="E110" s="1727">
        <f>IF($L$2="","",IF($L$2="ORIGINAL",'ORIGINAL BUDGET'!$B110,IF($L$2="BR1",'BR1'!$B110,IF($L$2="BR2",'BR2'!$B110,IF($L$2="BR3",'BR3'!$B110)))))</f>
        <v>0</v>
      </c>
      <c r="F110" s="612"/>
      <c r="G110" s="847" t="str">
        <f t="shared" si="37"/>
        <v/>
      </c>
      <c r="H110" s="810">
        <f t="shared" si="38"/>
        <v>0</v>
      </c>
      <c r="I110" s="840"/>
      <c r="J110" s="810">
        <f t="shared" si="41"/>
        <v>0</v>
      </c>
      <c r="K110" s="840"/>
      <c r="L110" s="810">
        <f t="shared" si="42"/>
        <v>0</v>
      </c>
      <c r="M110" s="840"/>
      <c r="N110" s="810">
        <f t="shared" si="43"/>
        <v>0</v>
      </c>
      <c r="O110" s="840"/>
      <c r="P110" s="810">
        <f t="shared" si="44"/>
        <v>0</v>
      </c>
      <c r="Q110" s="840"/>
      <c r="R110" s="810">
        <f t="shared" si="39"/>
        <v>0</v>
      </c>
      <c r="S110" s="840"/>
      <c r="T110" s="810">
        <f t="shared" si="40"/>
        <v>0</v>
      </c>
      <c r="U110" s="410"/>
      <c r="V110" s="492" t="str">
        <f>IF(AND('BR3'!$K$2="ACTIVE",'BR3'!H110&gt;0),"Yes",IF(AND('BR2'!$K$2="ACTIVE",'BR2'!H110&gt;0),"Yes",IF(AND('BR1'!$K$2="ACTIVE",'BR1'!H110&gt;0),"Yes",IF(AND('ORIGINAL BUDGET'!$K$2="ACTIVE",'ORIGINAL BUDGET'!H110&gt;0),"Yes",""))))</f>
        <v/>
      </c>
      <c r="W110" s="493"/>
      <c r="X110" s="325" t="str">
        <f>IF(AND('BR3'!$K$2="ACTIVE",'BR3'!J110&gt;0),"Yes",IF(AND('BR2'!$K$2="ACTIVE",'BR2'!J110&gt;0),"Yes",IF(AND('BR1'!$K$2="ACTIVE",'BR1'!J110&gt;0),"Yes",IF(AND('ORIGINAL BUDGET'!$K$2="ACTIVE",'ORIGINAL BUDGET'!J110&gt;0),"Yes",""))))</f>
        <v/>
      </c>
      <c r="Y110" s="493"/>
      <c r="Z110" s="325" t="str">
        <f>IF(AND('BR3'!$K$2="ACTIVE",'BR3'!L110&gt;0),"Yes",IF(AND('BR2'!$K$2="ACTIVE",'BR2'!L110&gt;0),"Yes",IF(AND('BR1'!$K$2="ACTIVE",'BR1'!L110&gt;0),"Yes",IF(AND('ORIGINAL BUDGET'!$K$2="ACTIVE",'ORIGINAL BUDGET'!L110&gt;0),"Yes",""))))</f>
        <v/>
      </c>
      <c r="AA110" s="493"/>
      <c r="AB110" s="325" t="str">
        <f>IF(AND('BR3'!$K$2="ACTIVE",'BR3'!N110&gt;0),"Yes",IF(AND('BR2'!$K$2="ACTIVE",'BR2'!N110&gt;0),"Yes",IF(AND('BR1'!$K$2="ACTIVE",'BR1'!N110&gt;0),"Yes",IF(AND('ORIGINAL BUDGET'!$K$2="ACTIVE",'ORIGINAL BUDGET'!N110&gt;0),"Yes",""))))</f>
        <v/>
      </c>
      <c r="AC110" s="493"/>
      <c r="AD110" s="325" t="str">
        <f>IF(AND('BR3'!$K$2="ACTIVE",'BR3'!P110&gt;0),"Yes",IF(AND('BR2'!$K$2="ACTIVE",'BR2'!P110&gt;0),"Yes",IF(AND('BR1'!$K$2="ACTIVE",'BR1'!P110&gt;0),"Yes",IF(AND('ORIGINAL BUDGET'!$K$2="ACTIVE",'ORIGINAL BUDGET'!P110&gt;0),"Yes",""))))</f>
        <v/>
      </c>
      <c r="AE110" s="493"/>
      <c r="AF110" s="325" t="str">
        <f>IF(AND('BR3'!$K$2="ACTIVE",'BR3'!R110&gt;0),"Yes",IF(AND('BR2'!$K$2="ACTIVE",'BR2'!R110&gt;0),"Yes",IF(AND('BR1'!$K$2="ACTIVE",'BR1'!R110&gt;0),"Yes",IF(AND('ORIGINAL BUDGET'!$K$2="ACTIVE",'ORIGINAL BUDGET'!R110&gt;0),"Yes",""))))</f>
        <v/>
      </c>
      <c r="AG110" s="493"/>
      <c r="AH110" s="493" t="str">
        <f>IF(AND('BR3'!$K$2="ACTIVE",'BR3'!T110&gt;0),"Yes",IF(AND('BR2'!$K$2="ACTIVE",'BR2'!T110&gt;0),"Yes",IF(AND('BR1'!$K$2="ACTIVE",'BR1'!T110&gt;0),"Yes",IF(AND('ORIGINAL BUDGET'!$K$2="ACTIVE",'ORIGINAL BUDGET'!T110&gt;0),"Yes",""))))</f>
        <v/>
      </c>
      <c r="AI110" s="494"/>
      <c r="AK110" s="221"/>
      <c r="AL110" s="221"/>
      <c r="AM110" s="221"/>
      <c r="AN110" s="221"/>
      <c r="AO110" s="221"/>
      <c r="AP110" s="221"/>
      <c r="AQ110" s="221"/>
      <c r="AR110" s="57"/>
      <c r="AU110" s="2"/>
      <c r="AV110" s="2"/>
      <c r="AW110" s="2"/>
      <c r="AX110" s="2"/>
      <c r="AY110" s="1104"/>
    </row>
    <row r="111" spans="1:51" ht="23.25" hidden="1" customHeight="1">
      <c r="A111" s="122">
        <v>13</v>
      </c>
      <c r="B111" s="1726">
        <f>IF($L$2="","",IF($L$2="ORIGINAL",'ORIGINAL BUDGET'!$B111,IF($L$2="BR1",'BR1'!$B111,IF($L$2="BR2",'BR2'!$B111,IF($L$2="BR3",'BR3'!$B111)))))</f>
        <v>0</v>
      </c>
      <c r="C111" s="1727">
        <f>IF($L$2="","",IF($L$2="ORIGINAL",'ORIGINAL BUDGET'!$B111,IF($L$2="BR1",'BR1'!$B111,IF($L$2="BR2",'BR2'!$B111,IF($L$2="BR3",'BR3'!$B111)))))</f>
        <v>0</v>
      </c>
      <c r="D111" s="1727">
        <f>IF($L$2="","",IF($L$2="ORIGINAL",'ORIGINAL BUDGET'!$B111,IF($L$2="BR1",'BR1'!$B111,IF($L$2="BR2",'BR2'!$B111,IF($L$2="BR3",'BR3'!$B111)))))</f>
        <v>0</v>
      </c>
      <c r="E111" s="1727">
        <f>IF($L$2="","",IF($L$2="ORIGINAL",'ORIGINAL BUDGET'!$B111,IF($L$2="BR1",'BR1'!$B111,IF($L$2="BR2",'BR2'!$B111,IF($L$2="BR3",'BR3'!$B111)))))</f>
        <v>0</v>
      </c>
      <c r="F111" s="612"/>
      <c r="G111" s="847" t="str">
        <f t="shared" si="37"/>
        <v/>
      </c>
      <c r="H111" s="810">
        <f t="shared" si="38"/>
        <v>0</v>
      </c>
      <c r="I111" s="840"/>
      <c r="J111" s="810">
        <f t="shared" si="41"/>
        <v>0</v>
      </c>
      <c r="K111" s="840"/>
      <c r="L111" s="810">
        <f t="shared" si="42"/>
        <v>0</v>
      </c>
      <c r="M111" s="840"/>
      <c r="N111" s="810">
        <f t="shared" si="43"/>
        <v>0</v>
      </c>
      <c r="O111" s="840"/>
      <c r="P111" s="810">
        <f t="shared" si="44"/>
        <v>0</v>
      </c>
      <c r="Q111" s="840"/>
      <c r="R111" s="810">
        <f t="shared" si="39"/>
        <v>0</v>
      </c>
      <c r="S111" s="840"/>
      <c r="T111" s="810">
        <f t="shared" si="40"/>
        <v>0</v>
      </c>
      <c r="U111" s="410"/>
      <c r="V111" s="492" t="str">
        <f>IF(AND('BR3'!$K$2="ACTIVE",'BR3'!H111&gt;0),"Yes",IF(AND('BR2'!$K$2="ACTIVE",'BR2'!H111&gt;0),"Yes",IF(AND('BR1'!$K$2="ACTIVE",'BR1'!H111&gt;0),"Yes",IF(AND('ORIGINAL BUDGET'!$K$2="ACTIVE",'ORIGINAL BUDGET'!H111&gt;0),"Yes",""))))</f>
        <v/>
      </c>
      <c r="W111" s="493"/>
      <c r="X111" s="325" t="str">
        <f>IF(AND('BR3'!$K$2="ACTIVE",'BR3'!J111&gt;0),"Yes",IF(AND('BR2'!$K$2="ACTIVE",'BR2'!J111&gt;0),"Yes",IF(AND('BR1'!$K$2="ACTIVE",'BR1'!J111&gt;0),"Yes",IF(AND('ORIGINAL BUDGET'!$K$2="ACTIVE",'ORIGINAL BUDGET'!J111&gt;0),"Yes",""))))</f>
        <v/>
      </c>
      <c r="Y111" s="493"/>
      <c r="Z111" s="325" t="str">
        <f>IF(AND('BR3'!$K$2="ACTIVE",'BR3'!L111&gt;0),"Yes",IF(AND('BR2'!$K$2="ACTIVE",'BR2'!L111&gt;0),"Yes",IF(AND('BR1'!$K$2="ACTIVE",'BR1'!L111&gt;0),"Yes",IF(AND('ORIGINAL BUDGET'!$K$2="ACTIVE",'ORIGINAL BUDGET'!L111&gt;0),"Yes",""))))</f>
        <v/>
      </c>
      <c r="AA111" s="493"/>
      <c r="AB111" s="325" t="str">
        <f>IF(AND('BR3'!$K$2="ACTIVE",'BR3'!N111&gt;0),"Yes",IF(AND('BR2'!$K$2="ACTIVE",'BR2'!N111&gt;0),"Yes",IF(AND('BR1'!$K$2="ACTIVE",'BR1'!N111&gt;0),"Yes",IF(AND('ORIGINAL BUDGET'!$K$2="ACTIVE",'ORIGINAL BUDGET'!N111&gt;0),"Yes",""))))</f>
        <v/>
      </c>
      <c r="AC111" s="493"/>
      <c r="AD111" s="325" t="str">
        <f>IF(AND('BR3'!$K$2="ACTIVE",'BR3'!P111&gt;0),"Yes",IF(AND('BR2'!$K$2="ACTIVE",'BR2'!P111&gt;0),"Yes",IF(AND('BR1'!$K$2="ACTIVE",'BR1'!P111&gt;0),"Yes",IF(AND('ORIGINAL BUDGET'!$K$2="ACTIVE",'ORIGINAL BUDGET'!P111&gt;0),"Yes",""))))</f>
        <v/>
      </c>
      <c r="AE111" s="493"/>
      <c r="AF111" s="325" t="str">
        <f>IF(AND('BR3'!$K$2="ACTIVE",'BR3'!R111&gt;0),"Yes",IF(AND('BR2'!$K$2="ACTIVE",'BR2'!R111&gt;0),"Yes",IF(AND('BR1'!$K$2="ACTIVE",'BR1'!R111&gt;0),"Yes",IF(AND('ORIGINAL BUDGET'!$K$2="ACTIVE",'ORIGINAL BUDGET'!R111&gt;0),"Yes",""))))</f>
        <v/>
      </c>
      <c r="AG111" s="493"/>
      <c r="AH111" s="493" t="str">
        <f>IF(AND('BR3'!$K$2="ACTIVE",'BR3'!T111&gt;0),"Yes",IF(AND('BR2'!$K$2="ACTIVE",'BR2'!T111&gt;0),"Yes",IF(AND('BR1'!$K$2="ACTIVE",'BR1'!T111&gt;0),"Yes",IF(AND('ORIGINAL BUDGET'!$K$2="ACTIVE",'ORIGINAL BUDGET'!T111&gt;0),"Yes",""))))</f>
        <v/>
      </c>
      <c r="AI111" s="494"/>
      <c r="AK111" s="221"/>
      <c r="AL111" s="221"/>
      <c r="AM111" s="221"/>
      <c r="AN111" s="221"/>
      <c r="AO111" s="221"/>
      <c r="AP111" s="221"/>
      <c r="AQ111" s="221"/>
      <c r="AR111" s="57"/>
      <c r="AU111" s="2"/>
      <c r="AV111" s="2"/>
      <c r="AW111" s="2"/>
      <c r="AX111" s="2"/>
      <c r="AY111" s="1104"/>
    </row>
    <row r="112" spans="1:51" ht="23.25" hidden="1" customHeight="1">
      <c r="A112" s="122">
        <v>14</v>
      </c>
      <c r="B112" s="1726">
        <f>IF($L$2="","",IF($L$2="ORIGINAL",'ORIGINAL BUDGET'!$B112,IF($L$2="BR1",'BR1'!$B112,IF($L$2="BR2",'BR2'!$B112,IF($L$2="BR3",'BR3'!$B112)))))</f>
        <v>0</v>
      </c>
      <c r="C112" s="1727">
        <f>IF($L$2="","",IF($L$2="ORIGINAL",'ORIGINAL BUDGET'!$B112,IF($L$2="BR1",'BR1'!$B112,IF($L$2="BR2",'BR2'!$B112,IF($L$2="BR3",'BR3'!$B112)))))</f>
        <v>0</v>
      </c>
      <c r="D112" s="1727">
        <f>IF($L$2="","",IF($L$2="ORIGINAL",'ORIGINAL BUDGET'!$B112,IF($L$2="BR1",'BR1'!$B112,IF($L$2="BR2",'BR2'!$B112,IF($L$2="BR3",'BR3'!$B112)))))</f>
        <v>0</v>
      </c>
      <c r="E112" s="1728">
        <f>IF($L$2="","",IF($L$2="ORIGINAL",'ORIGINAL BUDGET'!$B112,IF($L$2="BR1",'BR1'!$B112,IF($L$2="BR2",'BR2'!$B112,IF($L$2="BR3",'BR3'!$B112)))))</f>
        <v>0</v>
      </c>
      <c r="F112" s="612"/>
      <c r="G112" s="847" t="str">
        <f t="shared" si="37"/>
        <v/>
      </c>
      <c r="H112" s="810">
        <f t="shared" si="38"/>
        <v>0</v>
      </c>
      <c r="I112" s="840"/>
      <c r="J112" s="810">
        <f t="shared" si="41"/>
        <v>0</v>
      </c>
      <c r="K112" s="840"/>
      <c r="L112" s="810">
        <f t="shared" si="42"/>
        <v>0</v>
      </c>
      <c r="M112" s="840"/>
      <c r="N112" s="810">
        <f t="shared" si="43"/>
        <v>0</v>
      </c>
      <c r="O112" s="840"/>
      <c r="P112" s="810">
        <f t="shared" si="44"/>
        <v>0</v>
      </c>
      <c r="Q112" s="840"/>
      <c r="R112" s="810">
        <f t="shared" si="39"/>
        <v>0</v>
      </c>
      <c r="S112" s="840"/>
      <c r="T112" s="810">
        <f t="shared" si="40"/>
        <v>0</v>
      </c>
      <c r="U112" s="410"/>
      <c r="V112" s="492" t="str">
        <f>IF(AND('BR3'!$K$2="ACTIVE",'BR3'!H112&gt;0),"Yes",IF(AND('BR2'!$K$2="ACTIVE",'BR2'!H112&gt;0),"Yes",IF(AND('BR1'!$K$2="ACTIVE",'BR1'!H112&gt;0),"Yes",IF(AND('ORIGINAL BUDGET'!$K$2="ACTIVE",'ORIGINAL BUDGET'!H112&gt;0),"Yes",""))))</f>
        <v/>
      </c>
      <c r="W112" s="493"/>
      <c r="X112" s="325" t="str">
        <f>IF(AND('BR3'!$K$2="ACTIVE",'BR3'!J112&gt;0),"Yes",IF(AND('BR2'!$K$2="ACTIVE",'BR2'!J112&gt;0),"Yes",IF(AND('BR1'!$K$2="ACTIVE",'BR1'!J112&gt;0),"Yes",IF(AND('ORIGINAL BUDGET'!$K$2="ACTIVE",'ORIGINAL BUDGET'!J112&gt;0),"Yes",""))))</f>
        <v/>
      </c>
      <c r="Y112" s="493"/>
      <c r="Z112" s="325" t="str">
        <f>IF(AND('BR3'!$K$2="ACTIVE",'BR3'!L112&gt;0),"Yes",IF(AND('BR2'!$K$2="ACTIVE",'BR2'!L112&gt;0),"Yes",IF(AND('BR1'!$K$2="ACTIVE",'BR1'!L112&gt;0),"Yes",IF(AND('ORIGINAL BUDGET'!$K$2="ACTIVE",'ORIGINAL BUDGET'!L112&gt;0),"Yes",""))))</f>
        <v/>
      </c>
      <c r="AA112" s="493"/>
      <c r="AB112" s="325" t="str">
        <f>IF(AND('BR3'!$K$2="ACTIVE",'BR3'!N112&gt;0),"Yes",IF(AND('BR2'!$K$2="ACTIVE",'BR2'!N112&gt;0),"Yes",IF(AND('BR1'!$K$2="ACTIVE",'BR1'!N112&gt;0),"Yes",IF(AND('ORIGINAL BUDGET'!$K$2="ACTIVE",'ORIGINAL BUDGET'!N112&gt;0),"Yes",""))))</f>
        <v/>
      </c>
      <c r="AC112" s="493"/>
      <c r="AD112" s="325" t="str">
        <f>IF(AND('BR3'!$K$2="ACTIVE",'BR3'!P112&gt;0),"Yes",IF(AND('BR2'!$K$2="ACTIVE",'BR2'!P112&gt;0),"Yes",IF(AND('BR1'!$K$2="ACTIVE",'BR1'!P112&gt;0),"Yes",IF(AND('ORIGINAL BUDGET'!$K$2="ACTIVE",'ORIGINAL BUDGET'!P112&gt;0),"Yes",""))))</f>
        <v/>
      </c>
      <c r="AE112" s="493"/>
      <c r="AF112" s="325" t="str">
        <f>IF(AND('BR3'!$K$2="ACTIVE",'BR3'!R112&gt;0),"Yes",IF(AND('BR2'!$K$2="ACTIVE",'BR2'!R112&gt;0),"Yes",IF(AND('BR1'!$K$2="ACTIVE",'BR1'!R112&gt;0),"Yes",IF(AND('ORIGINAL BUDGET'!$K$2="ACTIVE",'ORIGINAL BUDGET'!R112&gt;0),"Yes",""))))</f>
        <v/>
      </c>
      <c r="AG112" s="493"/>
      <c r="AH112" s="493" t="str">
        <f>IF(AND('BR3'!$K$2="ACTIVE",'BR3'!T112&gt;0),"Yes",IF(AND('BR2'!$K$2="ACTIVE",'BR2'!T112&gt;0),"Yes",IF(AND('BR1'!$K$2="ACTIVE",'BR1'!T112&gt;0),"Yes",IF(AND('ORIGINAL BUDGET'!$K$2="ACTIVE",'ORIGINAL BUDGET'!T112&gt;0),"Yes",""))))</f>
        <v/>
      </c>
      <c r="AI112" s="494"/>
      <c r="AK112" s="221"/>
      <c r="AL112" s="221"/>
      <c r="AM112" s="221"/>
      <c r="AN112" s="221"/>
      <c r="AO112" s="221"/>
      <c r="AP112" s="221"/>
      <c r="AQ112" s="221"/>
      <c r="AR112" s="57"/>
      <c r="AU112" s="2"/>
      <c r="AV112" s="2"/>
      <c r="AW112" s="2"/>
      <c r="AX112" s="2"/>
      <c r="AY112" s="1104"/>
    </row>
    <row r="113" spans="1:51" ht="23.25" hidden="1" customHeight="1" thickBot="1">
      <c r="A113" s="122">
        <v>15</v>
      </c>
      <c r="B113" s="1729">
        <f>IF($L$2="","",IF($L$2="ORIGINAL",'ORIGINAL BUDGET'!$B113,IF($L$2="BR1",'BR1'!$B113,IF($L$2="BR2",'BR2'!$B113,IF($L$2="BR3",'BR3'!$B113)))))</f>
        <v>0</v>
      </c>
      <c r="C113" s="1730">
        <f>IF($L$2="","",IF($L$2="ORIGINAL",'ORIGINAL BUDGET'!$B113,IF($L$2="BR1",'BR1'!$B113,IF($L$2="BR2",'BR2'!$B113,IF($L$2="BR3",'BR3'!$B113)))))</f>
        <v>0</v>
      </c>
      <c r="D113" s="1730">
        <f>IF($L$2="","",IF($L$2="ORIGINAL",'ORIGINAL BUDGET'!$B113,IF($L$2="BR1",'BR1'!$B113,IF($L$2="BR2",'BR2'!$B113,IF($L$2="BR3",'BR3'!$B113)))))</f>
        <v>0</v>
      </c>
      <c r="E113" s="1731">
        <f>IF($L$2="","",IF($L$2="ORIGINAL",'ORIGINAL BUDGET'!$B113,IF($L$2="BR1",'BR1'!$B113,IF($L$2="BR2",'BR2'!$B113,IF($L$2="BR3",'BR3'!$B113)))))</f>
        <v>0</v>
      </c>
      <c r="F113" s="613"/>
      <c r="G113" s="848" t="str">
        <f t="shared" si="37"/>
        <v/>
      </c>
      <c r="H113" s="813">
        <f t="shared" si="38"/>
        <v>0</v>
      </c>
      <c r="I113" s="840"/>
      <c r="J113" s="813">
        <f t="shared" si="41"/>
        <v>0</v>
      </c>
      <c r="K113" s="840"/>
      <c r="L113" s="813">
        <f t="shared" si="42"/>
        <v>0</v>
      </c>
      <c r="M113" s="840"/>
      <c r="N113" s="813">
        <f t="shared" si="43"/>
        <v>0</v>
      </c>
      <c r="O113" s="840"/>
      <c r="P113" s="813">
        <f t="shared" si="44"/>
        <v>0</v>
      </c>
      <c r="Q113" s="840"/>
      <c r="R113" s="813">
        <f t="shared" si="39"/>
        <v>0</v>
      </c>
      <c r="S113" s="840"/>
      <c r="T113" s="813">
        <f t="shared" si="40"/>
        <v>0</v>
      </c>
      <c r="U113" s="410"/>
      <c r="V113" s="495" t="str">
        <f>IF(AND('BR3'!$K$2="ACTIVE",'BR3'!H113&gt;0),"Yes",IF(AND('BR2'!$K$2="ACTIVE",'BR2'!H113&gt;0),"Yes",IF(AND('BR1'!$K$2="ACTIVE",'BR1'!H113&gt;0),"Yes",IF(AND('ORIGINAL BUDGET'!$K$2="ACTIVE",'ORIGINAL BUDGET'!H113&gt;0),"Yes",""))))</f>
        <v/>
      </c>
      <c r="W113" s="497"/>
      <c r="X113" s="496" t="str">
        <f>IF(AND('BR3'!$K$2="ACTIVE",'BR3'!J113&gt;0),"Yes",IF(AND('BR2'!$K$2="ACTIVE",'BR2'!J113&gt;0),"Yes",IF(AND('BR1'!$K$2="ACTIVE",'BR1'!J113&gt;0),"Yes",IF(AND('ORIGINAL BUDGET'!$K$2="ACTIVE",'ORIGINAL BUDGET'!J113&gt;0),"Yes",""))))</f>
        <v/>
      </c>
      <c r="Y113" s="497"/>
      <c r="Z113" s="496" t="str">
        <f>IF(AND('BR3'!$K$2="ACTIVE",'BR3'!L113&gt;0),"Yes",IF(AND('BR2'!$K$2="ACTIVE",'BR2'!L113&gt;0),"Yes",IF(AND('BR1'!$K$2="ACTIVE",'BR1'!L113&gt;0),"Yes",IF(AND('ORIGINAL BUDGET'!$K$2="ACTIVE",'ORIGINAL BUDGET'!L113&gt;0),"Yes",""))))</f>
        <v/>
      </c>
      <c r="AA113" s="497"/>
      <c r="AB113" s="496" t="str">
        <f>IF(AND('BR3'!$K$2="ACTIVE",'BR3'!N113&gt;0),"Yes",IF(AND('BR2'!$K$2="ACTIVE",'BR2'!N113&gt;0),"Yes",IF(AND('BR1'!$K$2="ACTIVE",'BR1'!N113&gt;0),"Yes",IF(AND('ORIGINAL BUDGET'!$K$2="ACTIVE",'ORIGINAL BUDGET'!N113&gt;0),"Yes",""))))</f>
        <v/>
      </c>
      <c r="AC113" s="497"/>
      <c r="AD113" s="496" t="str">
        <f>IF(AND('BR3'!$K$2="ACTIVE",'BR3'!P113&gt;0),"Yes",IF(AND('BR2'!$K$2="ACTIVE",'BR2'!P113&gt;0),"Yes",IF(AND('BR1'!$K$2="ACTIVE",'BR1'!P113&gt;0),"Yes",IF(AND('ORIGINAL BUDGET'!$K$2="ACTIVE",'ORIGINAL BUDGET'!P113&gt;0),"Yes",""))))</f>
        <v/>
      </c>
      <c r="AE113" s="497"/>
      <c r="AF113" s="496" t="str">
        <f>IF(AND('BR3'!$K$2="ACTIVE",'BR3'!R113&gt;0),"Yes",IF(AND('BR2'!$K$2="ACTIVE",'BR2'!R113&gt;0),"Yes",IF(AND('BR1'!$K$2="ACTIVE",'BR1'!R113&gt;0),"Yes",IF(AND('ORIGINAL BUDGET'!$K$2="ACTIVE",'ORIGINAL BUDGET'!R113&gt;0),"Yes",""))))</f>
        <v/>
      </c>
      <c r="AG113" s="497"/>
      <c r="AH113" s="497" t="str">
        <f>IF(AND('BR3'!$K$2="ACTIVE",'BR3'!T113&gt;0),"Yes",IF(AND('BR2'!$K$2="ACTIVE",'BR2'!T113&gt;0),"Yes",IF(AND('BR1'!$K$2="ACTIVE",'BR1'!T113&gt;0),"Yes",IF(AND('ORIGINAL BUDGET'!$K$2="ACTIVE",'ORIGINAL BUDGET'!T113&gt;0),"Yes",""))))</f>
        <v/>
      </c>
      <c r="AI113" s="498"/>
      <c r="AK113" s="221"/>
      <c r="AL113" s="221"/>
      <c r="AM113" s="221"/>
      <c r="AN113" s="221"/>
      <c r="AO113" s="221"/>
      <c r="AP113" s="221"/>
      <c r="AQ113" s="221"/>
      <c r="AR113" s="57"/>
      <c r="AU113" s="2"/>
      <c r="AV113" s="2"/>
      <c r="AW113" s="2"/>
      <c r="AX113" s="2"/>
      <c r="AY113" s="1104"/>
    </row>
    <row r="114" spans="1:51" ht="15.95" customHeight="1" thickTop="1" thickBot="1">
      <c r="A114" s="435"/>
      <c r="B114" s="520"/>
      <c r="C114" s="521"/>
      <c r="D114" s="522"/>
      <c r="E114" s="523"/>
      <c r="F114" s="436"/>
      <c r="G114" s="849"/>
      <c r="H114" s="437"/>
      <c r="I114" s="849"/>
      <c r="J114" s="437"/>
      <c r="K114" s="849"/>
      <c r="L114" s="437"/>
      <c r="M114" s="849"/>
      <c r="N114" s="437"/>
      <c r="O114" s="849"/>
      <c r="P114" s="437"/>
      <c r="Q114" s="849"/>
      <c r="R114" s="437"/>
      <c r="S114" s="849"/>
      <c r="T114" s="437"/>
      <c r="U114" s="214"/>
      <c r="V114" s="499"/>
      <c r="W114" s="504"/>
      <c r="X114" s="504">
        <f>SUM(X99:X113)</f>
        <v>0</v>
      </c>
      <c r="Y114" s="504"/>
      <c r="Z114" s="504">
        <f>SUM(Z99:Z113)</f>
        <v>0</v>
      </c>
      <c r="AA114" s="504"/>
      <c r="AB114" s="504">
        <f>SUM(AB99:AB113)</f>
        <v>0</v>
      </c>
      <c r="AC114" s="504"/>
      <c r="AD114" s="504">
        <f>SUM(AD99:AD113)</f>
        <v>0</v>
      </c>
      <c r="AE114" s="504"/>
      <c r="AF114" s="504">
        <f>SUM(AF99:AF113)</f>
        <v>0</v>
      </c>
      <c r="AG114" s="504"/>
      <c r="AH114" s="504">
        <f>SUM(AH99:AH113)</f>
        <v>0</v>
      </c>
      <c r="AI114" s="504"/>
      <c r="AL114" s="2"/>
      <c r="AM114" s="2"/>
      <c r="AN114" s="2"/>
      <c r="AO114" s="2"/>
      <c r="AP114" s="2"/>
      <c r="AQ114" s="2"/>
      <c r="AR114" s="2"/>
      <c r="AU114" s="2"/>
      <c r="AV114" s="2"/>
      <c r="AW114" s="2"/>
      <c r="AX114" s="2"/>
      <c r="AY114" s="1104"/>
    </row>
    <row r="115" spans="1:51" ht="24" customHeight="1" thickTop="1">
      <c r="A115" s="1739" t="str">
        <f>A13</f>
        <v>CAPITAL EXPENDITURES</v>
      </c>
      <c r="B115" s="1740"/>
      <c r="C115" s="1740"/>
      <c r="D115" s="1740"/>
      <c r="E115" s="1740"/>
      <c r="F115" s="1740"/>
      <c r="G115" s="1736" t="s">
        <v>84</v>
      </c>
      <c r="H115" s="1737"/>
      <c r="I115" s="1737"/>
      <c r="J115" s="1737"/>
      <c r="K115" s="1737"/>
      <c r="L115" s="1737"/>
      <c r="M115" s="1737"/>
      <c r="N115" s="1737"/>
      <c r="O115" s="1737"/>
      <c r="P115" s="1737"/>
      <c r="Q115" s="1737"/>
      <c r="R115" s="1737"/>
      <c r="S115" s="1737"/>
      <c r="T115" s="1737"/>
      <c r="U115" s="947"/>
      <c r="V115" s="1720" t="s">
        <v>155</v>
      </c>
      <c r="W115" s="1721"/>
      <c r="X115" s="1721"/>
      <c r="Y115" s="1721"/>
      <c r="Z115" s="1721"/>
      <c r="AA115" s="1721"/>
      <c r="AB115" s="1721"/>
      <c r="AC115" s="1721"/>
      <c r="AD115" s="1721"/>
      <c r="AE115" s="1721"/>
      <c r="AF115" s="1721"/>
      <c r="AG115" s="1721"/>
      <c r="AH115" s="1721"/>
      <c r="AI115" s="1722"/>
      <c r="AL115" s="1738"/>
      <c r="AM115" s="1738"/>
      <c r="AN115" s="1738"/>
      <c r="AO115" s="475"/>
      <c r="AP115" s="1084"/>
      <c r="AQ115" s="1084"/>
      <c r="AR115" s="1084"/>
      <c r="AY115" s="1104"/>
    </row>
    <row r="116" spans="1:51" ht="15.6" customHeight="1" thickBot="1">
      <c r="A116" s="1584"/>
      <c r="B116" s="1586"/>
      <c r="C116" s="1586"/>
      <c r="D116" s="1586"/>
      <c r="E116" s="1586"/>
      <c r="F116" s="1586"/>
      <c r="G116" s="1226" t="str">
        <f>'Fund Rec'!G110</f>
        <v/>
      </c>
      <c r="H116" s="1227">
        <f>'Fund Rec'!H110</f>
        <v>0</v>
      </c>
      <c r="I116" s="1228" t="str">
        <f>'Fund Rec'!I110</f>
        <v/>
      </c>
      <c r="J116" s="1227">
        <f>'Fund Rec'!J110</f>
        <v>0</v>
      </c>
      <c r="K116" s="1228" t="str">
        <f>'Fund Rec'!K110</f>
        <v/>
      </c>
      <c r="L116" s="1227">
        <f>'Fund Rec'!L110</f>
        <v>0</v>
      </c>
      <c r="M116" s="1228" t="str">
        <f>'Fund Rec'!M110</f>
        <v/>
      </c>
      <c r="N116" s="1227">
        <f>'Fund Rec'!N110</f>
        <v>0</v>
      </c>
      <c r="O116" s="1229" t="str">
        <f>'Fund Rec'!O110</f>
        <v/>
      </c>
      <c r="P116" s="697">
        <f>'Fund Rec'!P110</f>
        <v>0</v>
      </c>
      <c r="Q116" s="1229" t="str">
        <f>'Fund Rec'!Q110</f>
        <v/>
      </c>
      <c r="R116" s="1230">
        <f>'Fund Rec'!R110</f>
        <v>0</v>
      </c>
      <c r="S116" s="1229" t="str">
        <f>'Fund Rec'!S110</f>
        <v/>
      </c>
      <c r="T116" s="697">
        <f>'Fund Rec'!T110</f>
        <v>0</v>
      </c>
      <c r="U116" s="408"/>
      <c r="V116" s="1732" t="str">
        <f>$G$5</f>
        <v>RPPC, 53110</v>
      </c>
      <c r="W116" s="1716"/>
      <c r="X116" s="1716" t="str">
        <f>$I$5</f>
        <v>RPPC , 53129</v>
      </c>
      <c r="Y116" s="1716"/>
      <c r="Z116" s="1716" t="str">
        <f>$K$5</f>
        <v/>
      </c>
      <c r="AA116" s="1716"/>
      <c r="AB116" s="1716" t="str">
        <f>$M$5</f>
        <v/>
      </c>
      <c r="AC116" s="1716"/>
      <c r="AD116" s="1716" t="str">
        <f>$O$5</f>
        <v/>
      </c>
      <c r="AE116" s="1716"/>
      <c r="AF116" s="1716" t="str">
        <f>$Q$5</f>
        <v/>
      </c>
      <c r="AG116" s="1716"/>
      <c r="AH116" s="1716" t="str">
        <f>$S$5</f>
        <v/>
      </c>
      <c r="AI116" s="1718"/>
      <c r="AL116" s="2"/>
      <c r="AM116" s="2"/>
      <c r="AN116" s="2"/>
      <c r="AO116" s="2"/>
      <c r="AP116" s="2"/>
      <c r="AQ116" s="2"/>
      <c r="AR116" s="2"/>
      <c r="AY116" s="1104"/>
    </row>
    <row r="117" spans="1:51" ht="25.5" customHeight="1" thickTop="1" thickBot="1">
      <c r="A117" s="131"/>
      <c r="B117" s="159"/>
      <c r="C117" s="159"/>
      <c r="D117" s="18"/>
      <c r="E117" s="130" t="str">
        <f>'ORIGINAL BUDGET'!E117</f>
        <v>TOTAL CAPITAL EXPENDITURES</v>
      </c>
      <c r="F117" s="1112">
        <f>SUM(F118:F132)</f>
        <v>0</v>
      </c>
      <c r="G117" s="614"/>
      <c r="H117" s="615">
        <f>SUM(H118:H132)</f>
        <v>0</v>
      </c>
      <c r="I117" s="607"/>
      <c r="J117" s="605">
        <f>SUM(J118:J132)</f>
        <v>0</v>
      </c>
      <c r="K117" s="607"/>
      <c r="L117" s="596">
        <f>SUM(L118:L132)</f>
        <v>0</v>
      </c>
      <c r="M117" s="695"/>
      <c r="N117" s="596">
        <f>SUM(N118:N132)</f>
        <v>0</v>
      </c>
      <c r="O117" s="695"/>
      <c r="P117" s="596">
        <f>SUM(P118:P132)</f>
        <v>0</v>
      </c>
      <c r="Q117" s="607"/>
      <c r="R117" s="596">
        <f>SUM(R118:R132)</f>
        <v>0</v>
      </c>
      <c r="S117" s="695"/>
      <c r="T117" s="596">
        <f>SUM(T118:T132)</f>
        <v>0</v>
      </c>
      <c r="U117" s="409"/>
      <c r="V117" s="1733"/>
      <c r="W117" s="1717"/>
      <c r="X117" s="1717"/>
      <c r="Y117" s="1717"/>
      <c r="Z117" s="1717"/>
      <c r="AA117" s="1717"/>
      <c r="AB117" s="1717"/>
      <c r="AC117" s="1717"/>
      <c r="AD117" s="1717"/>
      <c r="AE117" s="1717"/>
      <c r="AF117" s="1717"/>
      <c r="AG117" s="1717"/>
      <c r="AH117" s="1717"/>
      <c r="AI117" s="1719"/>
      <c r="AL117" s="221"/>
      <c r="AM117" s="221"/>
      <c r="AN117" s="222"/>
      <c r="AO117" s="222"/>
      <c r="AP117" s="222"/>
      <c r="AQ117" s="222"/>
      <c r="AR117" s="222"/>
      <c r="AY117" s="1104"/>
    </row>
    <row r="118" spans="1:51" ht="23.25" customHeight="1" thickTop="1">
      <c r="A118" s="122">
        <v>1</v>
      </c>
      <c r="B118" s="1726">
        <f>IF($L$2="","",IF($L$2="ORIGINAL",'ORIGINAL BUDGET'!$B118,IF($L$2="BR1",'BR1'!$B118,IF($L$2="BR2",'BR2'!$B118,IF($L$2="BR3",'BR3'!$B118)))))</f>
        <v>0</v>
      </c>
      <c r="C118" s="1727">
        <f>IF($L$2="","",IF($L$2="ORIGINAL",'ORIGINAL BUDGET'!$B118,IF($L$2="BR1",'BR1'!$B118,IF($L$2="BR2",'BR2'!$B118,IF($L$2="BR3",'BR3'!$B118)))))</f>
        <v>0</v>
      </c>
      <c r="D118" s="1727">
        <f>IF($L$2="","",IF($L$2="ORIGINAL",'ORIGINAL BUDGET'!$B118,IF($L$2="BR1",'BR1'!$B118,IF($L$2="BR2",'BR2'!$B118,IF($L$2="BR3",'BR3'!$B118)))))</f>
        <v>0</v>
      </c>
      <c r="E118" s="1728">
        <f>IF($L$2="","",IF($L$2="ORIGINAL",'ORIGINAL BUDGET'!$B118,IF($L$2="BR1",'BR1'!$B118,IF($L$2="BR2",'BR2'!$B118,IF($L$2="BR3",'BR3'!$B118)))))</f>
        <v>0</v>
      </c>
      <c r="F118" s="1111"/>
      <c r="G118" s="847" t="str">
        <f t="shared" ref="G118:G132" si="45">IF(AND(F118&lt;&gt;0, 1-I118-K118-Q118-S118-M118-O118),1-I118-K118-Q118-S118-M118-O118,"")</f>
        <v/>
      </c>
      <c r="H118" s="810">
        <f t="shared" ref="H118:H132" si="46">IF(AND(G118*F118&lt;0.0001,G118*F118&gt;0),"",G118*F118)</f>
        <v>0</v>
      </c>
      <c r="I118" s="840"/>
      <c r="J118" s="810">
        <f>I118*F118</f>
        <v>0</v>
      </c>
      <c r="K118" s="842"/>
      <c r="L118" s="810">
        <f>K118*F118</f>
        <v>0</v>
      </c>
      <c r="M118" s="842"/>
      <c r="N118" s="810">
        <f>M118*F118</f>
        <v>0</v>
      </c>
      <c r="O118" s="842"/>
      <c r="P118" s="810">
        <f>O118*F118</f>
        <v>0</v>
      </c>
      <c r="Q118" s="842"/>
      <c r="R118" s="810">
        <f t="shared" ref="R118:R132" si="47">Q118*F118</f>
        <v>0</v>
      </c>
      <c r="S118" s="842"/>
      <c r="T118" s="810">
        <f t="shared" ref="T118:T132" si="48">S118*F118</f>
        <v>0</v>
      </c>
      <c r="U118" s="410"/>
      <c r="V118" s="492" t="str">
        <f>IF(AND('BR3'!$K$2="ACTIVE",'BR3'!H118&gt;0),"Yes",IF(AND('BR2'!$K$2="ACTIVE",'BR2'!H118&gt;0),"Yes",IF(AND('BR1'!$K$2="ACTIVE",'BR1'!H118&gt;0),"Yes",IF(AND('ORIGINAL BUDGET'!$K$2="ACTIVE",'ORIGINAL BUDGET'!H118&gt;0),"Yes",""))))</f>
        <v/>
      </c>
      <c r="W118" s="325"/>
      <c r="X118" s="325" t="str">
        <f>IF(AND('BR3'!$K$2="ACTIVE",'BR3'!J118&gt;0),"Yes",IF(AND('BR2'!$K$2="ACTIVE",'BR2'!J118&gt;0),"Yes",IF(AND('BR1'!$K$2="ACTIVE",'BR1'!J118&gt;0),"Yes",IF(AND('ORIGINAL BUDGET'!$K$2="ACTIVE",'ORIGINAL BUDGET'!J118&gt;0),"Yes",""))))</f>
        <v/>
      </c>
      <c r="Y118" s="325"/>
      <c r="Z118" s="325" t="str">
        <f>IF(AND('BR3'!$K$2="ACTIVE",'BR3'!L118&gt;0),"Yes",IF(AND('BR2'!$K$2="ACTIVE",'BR2'!L118&gt;0),"Yes",IF(AND('BR1'!$K$2="ACTIVE",'BR1'!L118&gt;0),"Yes",IF(AND('ORIGINAL BUDGET'!$K$2="ACTIVE",'ORIGINAL BUDGET'!L118&gt;0),"Yes",""))))</f>
        <v/>
      </c>
      <c r="AA118" s="325"/>
      <c r="AB118" s="325" t="str">
        <f>IF(AND('BR3'!$K$2="ACTIVE",'BR3'!N118&gt;0),"Yes",IF(AND('BR2'!$K$2="ACTIVE",'BR2'!N118&gt;0),"Yes",IF(AND('BR1'!$K$2="ACTIVE",'BR1'!N118&gt;0),"Yes",IF(AND('ORIGINAL BUDGET'!$K$2="ACTIVE",'ORIGINAL BUDGET'!N118&gt;0),"Yes",""))))</f>
        <v/>
      </c>
      <c r="AC118" s="325"/>
      <c r="AD118" s="325" t="str">
        <f>IF(AND('BR3'!$K$2="ACTIVE",'BR3'!P118&gt;0),"Yes",IF(AND('BR2'!$K$2="ACTIVE",'BR2'!P118&gt;0),"Yes",IF(AND('BR1'!$K$2="ACTIVE",'BR1'!P118&gt;0),"Yes",IF(AND('ORIGINAL BUDGET'!$K$2="ACTIVE",'ORIGINAL BUDGET'!P118&gt;0),"Yes",""))))</f>
        <v/>
      </c>
      <c r="AE118" s="325"/>
      <c r="AF118" s="325" t="str">
        <f>IF(AND('BR3'!$K$2="ACTIVE",'BR3'!R118&gt;0),"Yes",IF(AND('BR2'!$K$2="ACTIVE",'BR2'!R118&gt;0),"Yes",IF(AND('BR1'!$K$2="ACTIVE",'BR1'!R118&gt;0),"Yes",IF(AND('ORIGINAL BUDGET'!$K$2="ACTIVE",'ORIGINAL BUDGET'!R118&gt;0),"Yes",""))))</f>
        <v/>
      </c>
      <c r="AG118" s="325"/>
      <c r="AH118" s="493" t="str">
        <f>IF(AND('BR3'!$K$2="ACTIVE",'BR3'!T118&gt;0),"Yes",IF(AND('BR2'!$K$2="ACTIVE",'BR2'!T118&gt;0),"Yes",IF(AND('BR1'!$K$2="ACTIVE",'BR1'!T118&gt;0),"Yes",IF(AND('ORIGINAL BUDGET'!$K$2="ACTIVE",'ORIGINAL BUDGET'!T118&gt;0),"Yes",""))))</f>
        <v/>
      </c>
      <c r="AI118" s="500"/>
      <c r="AL118" s="221"/>
      <c r="AM118" s="221"/>
      <c r="AN118" s="221"/>
      <c r="AO118" s="221"/>
      <c r="AP118" s="221"/>
      <c r="AQ118" s="221"/>
      <c r="AR118" s="57"/>
      <c r="AY118" s="1104"/>
    </row>
    <row r="119" spans="1:51" ht="23.25" customHeight="1">
      <c r="A119" s="122">
        <v>2</v>
      </c>
      <c r="B119" s="1726">
        <f>IF($L$2="","",IF($L$2="ORIGINAL",'ORIGINAL BUDGET'!$B119,IF($L$2="BR1",'BR1'!$B119,IF($L$2="BR2",'BR2'!$B119,IF($L$2="BR3",'BR3'!$B119)))))</f>
        <v>0</v>
      </c>
      <c r="C119" s="1727">
        <f>IF($L$2="","",IF($L$2="ORIGINAL",'ORIGINAL BUDGET'!$B119,IF($L$2="BR1",'BR1'!$B119,IF($L$2="BR2",'BR2'!$B119,IF($L$2="BR3",'BR3'!$B119)))))</f>
        <v>0</v>
      </c>
      <c r="D119" s="1727">
        <f>IF($L$2="","",IF($L$2="ORIGINAL",'ORIGINAL BUDGET'!$B119,IF($L$2="BR1",'BR1'!$B119,IF($L$2="BR2",'BR2'!$B119,IF($L$2="BR3",'BR3'!$B119)))))</f>
        <v>0</v>
      </c>
      <c r="E119" s="1728">
        <f>IF($L$2="","",IF($L$2="ORIGINAL",'ORIGINAL BUDGET'!$B119,IF($L$2="BR1",'BR1'!$B119,IF($L$2="BR2",'BR2'!$B119,IF($L$2="BR3",'BR3'!$B119)))))</f>
        <v>0</v>
      </c>
      <c r="F119" s="612"/>
      <c r="G119" s="847" t="str">
        <f t="shared" si="45"/>
        <v/>
      </c>
      <c r="H119" s="810">
        <f t="shared" si="46"/>
        <v>0</v>
      </c>
      <c r="I119" s="840"/>
      <c r="J119" s="810">
        <f t="shared" ref="J119:J132" si="49">I119*F119</f>
        <v>0</v>
      </c>
      <c r="K119" s="842"/>
      <c r="L119" s="810">
        <f t="shared" ref="L119:L132" si="50">K119*F119</f>
        <v>0</v>
      </c>
      <c r="M119" s="842"/>
      <c r="N119" s="810">
        <f t="shared" ref="N119:N132" si="51">M119*F119</f>
        <v>0</v>
      </c>
      <c r="O119" s="842"/>
      <c r="P119" s="810">
        <f t="shared" ref="P119:P132" si="52">O119*F119</f>
        <v>0</v>
      </c>
      <c r="Q119" s="842"/>
      <c r="R119" s="810">
        <f t="shared" si="47"/>
        <v>0</v>
      </c>
      <c r="S119" s="842"/>
      <c r="T119" s="810">
        <f t="shared" si="48"/>
        <v>0</v>
      </c>
      <c r="U119" s="410"/>
      <c r="V119" s="492" t="str">
        <f>IF(AND('BR3'!$K$2="ACTIVE",'BR3'!H119&gt;0),"Yes",IF(AND('BR2'!$K$2="ACTIVE",'BR2'!H119&gt;0),"Yes",IF(AND('BR1'!$K$2="ACTIVE",'BR1'!H119&gt;0),"Yes",IF(AND('ORIGINAL BUDGET'!$K$2="ACTIVE",'ORIGINAL BUDGET'!H119&gt;0),"Yes",""))))</f>
        <v/>
      </c>
      <c r="W119" s="325"/>
      <c r="X119" s="325" t="str">
        <f>IF(AND('BR3'!$K$2="ACTIVE",'BR3'!J119&gt;0),"Yes",IF(AND('BR2'!$K$2="ACTIVE",'BR2'!J119&gt;0),"Yes",IF(AND('BR1'!$K$2="ACTIVE",'BR1'!J119&gt;0),"Yes",IF(AND('ORIGINAL BUDGET'!$K$2="ACTIVE",'ORIGINAL BUDGET'!J119&gt;0),"Yes",""))))</f>
        <v/>
      </c>
      <c r="Y119" s="325"/>
      <c r="Z119" s="325" t="str">
        <f>IF(AND('BR3'!$K$2="ACTIVE",'BR3'!L119&gt;0),"Yes",IF(AND('BR2'!$K$2="ACTIVE",'BR2'!L119&gt;0),"Yes",IF(AND('BR1'!$K$2="ACTIVE",'BR1'!L119&gt;0),"Yes",IF(AND('ORIGINAL BUDGET'!$K$2="ACTIVE",'ORIGINAL BUDGET'!L119&gt;0),"Yes",""))))</f>
        <v/>
      </c>
      <c r="AA119" s="325"/>
      <c r="AB119" s="325" t="str">
        <f>IF(AND('BR3'!$K$2="ACTIVE",'BR3'!N119&gt;0),"Yes",IF(AND('BR2'!$K$2="ACTIVE",'BR2'!N119&gt;0),"Yes",IF(AND('BR1'!$K$2="ACTIVE",'BR1'!N119&gt;0),"Yes",IF(AND('ORIGINAL BUDGET'!$K$2="ACTIVE",'ORIGINAL BUDGET'!N119&gt;0),"Yes",""))))</f>
        <v/>
      </c>
      <c r="AC119" s="325"/>
      <c r="AD119" s="325" t="str">
        <f>IF(AND('BR3'!$K$2="ACTIVE",'BR3'!P119&gt;0),"Yes",IF(AND('BR2'!$K$2="ACTIVE",'BR2'!P119&gt;0),"Yes",IF(AND('BR1'!$K$2="ACTIVE",'BR1'!P119&gt;0),"Yes",IF(AND('ORIGINAL BUDGET'!$K$2="ACTIVE",'ORIGINAL BUDGET'!P119&gt;0),"Yes",""))))</f>
        <v/>
      </c>
      <c r="AE119" s="325"/>
      <c r="AF119" s="325" t="str">
        <f>IF(AND('BR3'!$K$2="ACTIVE",'BR3'!R119&gt;0),"Yes",IF(AND('BR2'!$K$2="ACTIVE",'BR2'!R119&gt;0),"Yes",IF(AND('BR1'!$K$2="ACTIVE",'BR1'!R119&gt;0),"Yes",IF(AND('ORIGINAL BUDGET'!$K$2="ACTIVE",'ORIGINAL BUDGET'!R119&gt;0),"Yes",""))))</f>
        <v/>
      </c>
      <c r="AG119" s="325"/>
      <c r="AH119" s="493" t="str">
        <f>IF(AND('BR3'!$K$2="ACTIVE",'BR3'!T119&gt;0),"Yes",IF(AND('BR2'!$K$2="ACTIVE",'BR2'!T119&gt;0),"Yes",IF(AND('BR1'!$K$2="ACTIVE",'BR1'!T119&gt;0),"Yes",IF(AND('ORIGINAL BUDGET'!$K$2="ACTIVE",'ORIGINAL BUDGET'!T119&gt;0),"Yes",""))))</f>
        <v/>
      </c>
      <c r="AI119" s="500"/>
      <c r="AL119" s="221"/>
      <c r="AM119" s="221"/>
      <c r="AN119" s="221"/>
      <c r="AO119" s="221"/>
      <c r="AP119" s="221"/>
      <c r="AQ119" s="221"/>
      <c r="AR119" s="57"/>
      <c r="AY119" s="1104"/>
    </row>
    <row r="120" spans="1:51" ht="23.25" customHeight="1">
      <c r="A120" s="122">
        <v>3</v>
      </c>
      <c r="B120" s="1726">
        <f>IF($L$2="","",IF($L$2="ORIGINAL",'ORIGINAL BUDGET'!$B120,IF($L$2="BR1",'BR1'!$B120,IF($L$2="BR2",'BR2'!$B120,IF($L$2="BR3",'BR3'!$B120)))))</f>
        <v>0</v>
      </c>
      <c r="C120" s="1727">
        <f>IF($L$2="","",IF($L$2="ORIGINAL",'ORIGINAL BUDGET'!$B120,IF($L$2="BR1",'BR1'!$B120,IF($L$2="BR2",'BR2'!$B120,IF($L$2="BR3",'BR3'!$B120)))))</f>
        <v>0</v>
      </c>
      <c r="D120" s="1727">
        <f>IF($L$2="","",IF($L$2="ORIGINAL",'ORIGINAL BUDGET'!$B120,IF($L$2="BR1",'BR1'!$B120,IF($L$2="BR2",'BR2'!$B120,IF($L$2="BR3",'BR3'!$B120)))))</f>
        <v>0</v>
      </c>
      <c r="E120" s="1728">
        <f>IF($L$2="","",IF($L$2="ORIGINAL",'ORIGINAL BUDGET'!$B120,IF($L$2="BR1",'BR1'!$B120,IF($L$2="BR2",'BR2'!$B120,IF($L$2="BR3",'BR3'!$B120)))))</f>
        <v>0</v>
      </c>
      <c r="F120" s="612"/>
      <c r="G120" s="847" t="str">
        <f t="shared" si="45"/>
        <v/>
      </c>
      <c r="H120" s="810">
        <f t="shared" si="46"/>
        <v>0</v>
      </c>
      <c r="I120" s="840"/>
      <c r="J120" s="810">
        <f t="shared" si="49"/>
        <v>0</v>
      </c>
      <c r="K120" s="842"/>
      <c r="L120" s="810">
        <f t="shared" si="50"/>
        <v>0</v>
      </c>
      <c r="M120" s="842"/>
      <c r="N120" s="810">
        <f t="shared" si="51"/>
        <v>0</v>
      </c>
      <c r="O120" s="842"/>
      <c r="P120" s="810">
        <f t="shared" si="52"/>
        <v>0</v>
      </c>
      <c r="Q120" s="842"/>
      <c r="R120" s="810">
        <f t="shared" si="47"/>
        <v>0</v>
      </c>
      <c r="S120" s="842"/>
      <c r="T120" s="810">
        <f t="shared" si="48"/>
        <v>0</v>
      </c>
      <c r="U120" s="410"/>
      <c r="V120" s="492" t="str">
        <f>IF(AND('BR3'!$K$2="ACTIVE",'BR3'!H120&gt;0),"Yes",IF(AND('BR2'!$K$2="ACTIVE",'BR2'!H120&gt;0),"Yes",IF(AND('BR1'!$K$2="ACTIVE",'BR1'!H120&gt;0),"Yes",IF(AND('ORIGINAL BUDGET'!$K$2="ACTIVE",'ORIGINAL BUDGET'!H120&gt;0),"Yes",""))))</f>
        <v/>
      </c>
      <c r="W120" s="325"/>
      <c r="X120" s="325" t="str">
        <f>IF(AND('BR3'!$K$2="ACTIVE",'BR3'!J120&gt;0),"Yes",IF(AND('BR2'!$K$2="ACTIVE",'BR2'!J120&gt;0),"Yes",IF(AND('BR1'!$K$2="ACTIVE",'BR1'!J120&gt;0),"Yes",IF(AND('ORIGINAL BUDGET'!$K$2="ACTIVE",'ORIGINAL BUDGET'!J120&gt;0),"Yes",""))))</f>
        <v/>
      </c>
      <c r="Y120" s="325"/>
      <c r="Z120" s="325" t="str">
        <f>IF(AND('BR3'!$K$2="ACTIVE",'BR3'!L120&gt;0),"Yes",IF(AND('BR2'!$K$2="ACTIVE",'BR2'!L120&gt;0),"Yes",IF(AND('BR1'!$K$2="ACTIVE",'BR1'!L120&gt;0),"Yes",IF(AND('ORIGINAL BUDGET'!$K$2="ACTIVE",'ORIGINAL BUDGET'!L120&gt;0),"Yes",""))))</f>
        <v/>
      </c>
      <c r="AA120" s="325"/>
      <c r="AB120" s="325" t="str">
        <f>IF(AND('BR3'!$K$2="ACTIVE",'BR3'!N120&gt;0),"Yes",IF(AND('BR2'!$K$2="ACTIVE",'BR2'!N120&gt;0),"Yes",IF(AND('BR1'!$K$2="ACTIVE",'BR1'!N120&gt;0),"Yes",IF(AND('ORIGINAL BUDGET'!$K$2="ACTIVE",'ORIGINAL BUDGET'!N120&gt;0),"Yes",""))))</f>
        <v/>
      </c>
      <c r="AC120" s="325"/>
      <c r="AD120" s="325" t="str">
        <f>IF(AND('BR3'!$K$2="ACTIVE",'BR3'!P120&gt;0),"Yes",IF(AND('BR2'!$K$2="ACTIVE",'BR2'!P120&gt;0),"Yes",IF(AND('BR1'!$K$2="ACTIVE",'BR1'!P120&gt;0),"Yes",IF(AND('ORIGINAL BUDGET'!$K$2="ACTIVE",'ORIGINAL BUDGET'!P120&gt;0),"Yes",""))))</f>
        <v/>
      </c>
      <c r="AE120" s="325"/>
      <c r="AF120" s="325" t="str">
        <f>IF(AND('BR3'!$K$2="ACTIVE",'BR3'!R120&gt;0),"Yes",IF(AND('BR2'!$K$2="ACTIVE",'BR2'!R120&gt;0),"Yes",IF(AND('BR1'!$K$2="ACTIVE",'BR1'!R120&gt;0),"Yes",IF(AND('ORIGINAL BUDGET'!$K$2="ACTIVE",'ORIGINAL BUDGET'!R120&gt;0),"Yes",""))))</f>
        <v/>
      </c>
      <c r="AG120" s="325"/>
      <c r="AH120" s="493" t="str">
        <f>IF(AND('BR3'!$K$2="ACTIVE",'BR3'!T120&gt;0),"Yes",IF(AND('BR2'!$K$2="ACTIVE",'BR2'!T120&gt;0),"Yes",IF(AND('BR1'!$K$2="ACTIVE",'BR1'!T120&gt;0),"Yes",IF(AND('ORIGINAL BUDGET'!$K$2="ACTIVE",'ORIGINAL BUDGET'!T120&gt;0),"Yes",""))))</f>
        <v/>
      </c>
      <c r="AI120" s="500"/>
      <c r="AK120" s="221"/>
      <c r="AL120" s="221"/>
      <c r="AM120" s="221"/>
      <c r="AN120" s="221"/>
      <c r="AO120" s="221"/>
      <c r="AP120" s="221"/>
      <c r="AQ120" s="221"/>
      <c r="AR120" s="57"/>
      <c r="AU120" s="2"/>
      <c r="AV120" s="2"/>
      <c r="AW120" s="2"/>
      <c r="AX120" s="2"/>
      <c r="AY120" s="1104"/>
    </row>
    <row r="121" spans="1:51" ht="23.25" customHeight="1">
      <c r="A121" s="122">
        <v>4</v>
      </c>
      <c r="B121" s="1726">
        <f>IF($L$2="","",IF($L$2="ORIGINAL",'ORIGINAL BUDGET'!$B121,IF($L$2="BR1",'BR1'!$B121,IF($L$2="BR2",'BR2'!$B121,IF($L$2="BR3",'BR3'!$B121)))))</f>
        <v>0</v>
      </c>
      <c r="C121" s="1727">
        <f>IF($L$2="","",IF($L$2="ORIGINAL",'ORIGINAL BUDGET'!$B121,IF($L$2="BR1",'BR1'!$B121,IF($L$2="BR2",'BR2'!$B121,IF($L$2="BR3",'BR3'!$B121)))))</f>
        <v>0</v>
      </c>
      <c r="D121" s="1727">
        <f>IF($L$2="","",IF($L$2="ORIGINAL",'ORIGINAL BUDGET'!$B121,IF($L$2="BR1",'BR1'!$B121,IF($L$2="BR2",'BR2'!$B121,IF($L$2="BR3",'BR3'!$B121)))))</f>
        <v>0</v>
      </c>
      <c r="E121" s="1728">
        <f>IF($L$2="","",IF($L$2="ORIGINAL",'ORIGINAL BUDGET'!$B121,IF($L$2="BR1",'BR1'!$B121,IF($L$2="BR2",'BR2'!$B121,IF($L$2="BR3",'BR3'!$B121)))))</f>
        <v>0</v>
      </c>
      <c r="F121" s="612"/>
      <c r="G121" s="847" t="str">
        <f t="shared" si="45"/>
        <v/>
      </c>
      <c r="H121" s="810">
        <f t="shared" si="46"/>
        <v>0</v>
      </c>
      <c r="I121" s="840"/>
      <c r="J121" s="810">
        <f t="shared" si="49"/>
        <v>0</v>
      </c>
      <c r="K121" s="842"/>
      <c r="L121" s="810">
        <f t="shared" si="50"/>
        <v>0</v>
      </c>
      <c r="M121" s="842"/>
      <c r="N121" s="810">
        <f t="shared" si="51"/>
        <v>0</v>
      </c>
      <c r="O121" s="842"/>
      <c r="P121" s="810">
        <f t="shared" si="52"/>
        <v>0</v>
      </c>
      <c r="Q121" s="842"/>
      <c r="R121" s="810">
        <f t="shared" si="47"/>
        <v>0</v>
      </c>
      <c r="S121" s="842"/>
      <c r="T121" s="810">
        <f t="shared" si="48"/>
        <v>0</v>
      </c>
      <c r="U121" s="410"/>
      <c r="V121" s="492" t="str">
        <f>IF(AND('BR3'!$K$2="ACTIVE",'BR3'!H121&gt;0),"Yes",IF(AND('BR2'!$K$2="ACTIVE",'BR2'!H121&gt;0),"Yes",IF(AND('BR1'!$K$2="ACTIVE",'BR1'!H121&gt;0),"Yes",IF(AND('ORIGINAL BUDGET'!$K$2="ACTIVE",'ORIGINAL BUDGET'!H121&gt;0),"Yes",""))))</f>
        <v/>
      </c>
      <c r="W121" s="325"/>
      <c r="X121" s="325" t="str">
        <f>IF(AND('BR3'!$K$2="ACTIVE",'BR3'!J121&gt;0),"Yes",IF(AND('BR2'!$K$2="ACTIVE",'BR2'!J121&gt;0),"Yes",IF(AND('BR1'!$K$2="ACTIVE",'BR1'!J121&gt;0),"Yes",IF(AND('ORIGINAL BUDGET'!$K$2="ACTIVE",'ORIGINAL BUDGET'!J121&gt;0),"Yes",""))))</f>
        <v/>
      </c>
      <c r="Y121" s="325"/>
      <c r="Z121" s="325" t="str">
        <f>IF(AND('BR3'!$K$2="ACTIVE",'BR3'!L121&gt;0),"Yes",IF(AND('BR2'!$K$2="ACTIVE",'BR2'!L121&gt;0),"Yes",IF(AND('BR1'!$K$2="ACTIVE",'BR1'!L121&gt;0),"Yes",IF(AND('ORIGINAL BUDGET'!$K$2="ACTIVE",'ORIGINAL BUDGET'!L121&gt;0),"Yes",""))))</f>
        <v/>
      </c>
      <c r="AA121" s="325"/>
      <c r="AB121" s="325" t="str">
        <f>IF(AND('BR3'!$K$2="ACTIVE",'BR3'!N121&gt;0),"Yes",IF(AND('BR2'!$K$2="ACTIVE",'BR2'!N121&gt;0),"Yes",IF(AND('BR1'!$K$2="ACTIVE",'BR1'!N121&gt;0),"Yes",IF(AND('ORIGINAL BUDGET'!$K$2="ACTIVE",'ORIGINAL BUDGET'!N121&gt;0),"Yes",""))))</f>
        <v/>
      </c>
      <c r="AC121" s="325"/>
      <c r="AD121" s="325" t="str">
        <f>IF(AND('BR3'!$K$2="ACTIVE",'BR3'!P121&gt;0),"Yes",IF(AND('BR2'!$K$2="ACTIVE",'BR2'!P121&gt;0),"Yes",IF(AND('BR1'!$K$2="ACTIVE",'BR1'!P121&gt;0),"Yes",IF(AND('ORIGINAL BUDGET'!$K$2="ACTIVE",'ORIGINAL BUDGET'!P121&gt;0),"Yes",""))))</f>
        <v/>
      </c>
      <c r="AE121" s="325"/>
      <c r="AF121" s="325" t="str">
        <f>IF(AND('BR3'!$K$2="ACTIVE",'BR3'!R121&gt;0),"Yes",IF(AND('BR2'!$K$2="ACTIVE",'BR2'!R121&gt;0),"Yes",IF(AND('BR1'!$K$2="ACTIVE",'BR1'!R121&gt;0),"Yes",IF(AND('ORIGINAL BUDGET'!$K$2="ACTIVE",'ORIGINAL BUDGET'!R121&gt;0),"Yes",""))))</f>
        <v/>
      </c>
      <c r="AG121" s="325"/>
      <c r="AH121" s="493" t="str">
        <f>IF(AND('BR3'!$K$2="ACTIVE",'BR3'!T121&gt;0),"Yes",IF(AND('BR2'!$K$2="ACTIVE",'BR2'!T121&gt;0),"Yes",IF(AND('BR1'!$K$2="ACTIVE",'BR1'!T121&gt;0),"Yes",IF(AND('ORIGINAL BUDGET'!$K$2="ACTIVE",'ORIGINAL BUDGET'!T121&gt;0),"Yes",""))))</f>
        <v/>
      </c>
      <c r="AI121" s="500"/>
      <c r="AK121" s="221"/>
      <c r="AL121" s="221"/>
      <c r="AM121" s="221"/>
      <c r="AN121" s="221"/>
      <c r="AO121" s="221"/>
      <c r="AP121" s="221"/>
      <c r="AQ121" s="221"/>
      <c r="AR121" s="57"/>
      <c r="AU121" s="2"/>
      <c r="AV121" s="2"/>
      <c r="AW121" s="2"/>
      <c r="AX121" s="2"/>
      <c r="AY121" s="1104"/>
    </row>
    <row r="122" spans="1:51" ht="23.25" customHeight="1" thickBot="1">
      <c r="A122" s="122">
        <v>5</v>
      </c>
      <c r="B122" s="1726">
        <f>IF($L$2="","",IF($L$2="ORIGINAL",'ORIGINAL BUDGET'!$B122,IF($L$2="BR1",'BR1'!$B122,IF($L$2="BR2",'BR2'!$B122,IF($L$2="BR3",'BR3'!$B122)))))</f>
        <v>0</v>
      </c>
      <c r="C122" s="1727">
        <f>IF($L$2="","",IF($L$2="ORIGINAL",'ORIGINAL BUDGET'!$B122,IF($L$2="BR1",'BR1'!$B122,IF($L$2="BR2",'BR2'!$B122,IF($L$2="BR3",'BR3'!$B122)))))</f>
        <v>0</v>
      </c>
      <c r="D122" s="1727">
        <f>IF($L$2="","",IF($L$2="ORIGINAL",'ORIGINAL BUDGET'!$B122,IF($L$2="BR1",'BR1'!$B122,IF($L$2="BR2",'BR2'!$B122,IF($L$2="BR3",'BR3'!$B122)))))</f>
        <v>0</v>
      </c>
      <c r="E122" s="1728">
        <f>IF($L$2="","",IF($L$2="ORIGINAL",'ORIGINAL BUDGET'!$B122,IF($L$2="BR1",'BR1'!$B122,IF($L$2="BR2",'BR2'!$B122,IF($L$2="BR3",'BR3'!$B122)))))</f>
        <v>0</v>
      </c>
      <c r="F122" s="612"/>
      <c r="G122" s="847" t="str">
        <f t="shared" si="45"/>
        <v/>
      </c>
      <c r="H122" s="810">
        <f t="shared" si="46"/>
        <v>0</v>
      </c>
      <c r="I122" s="840"/>
      <c r="J122" s="810">
        <f t="shared" si="49"/>
        <v>0</v>
      </c>
      <c r="K122" s="842"/>
      <c r="L122" s="810">
        <f t="shared" si="50"/>
        <v>0</v>
      </c>
      <c r="M122" s="842"/>
      <c r="N122" s="810">
        <f t="shared" si="51"/>
        <v>0</v>
      </c>
      <c r="O122" s="842"/>
      <c r="P122" s="810">
        <f t="shared" si="52"/>
        <v>0</v>
      </c>
      <c r="Q122" s="842"/>
      <c r="R122" s="810">
        <f t="shared" si="47"/>
        <v>0</v>
      </c>
      <c r="S122" s="842"/>
      <c r="T122" s="810">
        <f t="shared" si="48"/>
        <v>0</v>
      </c>
      <c r="U122" s="410"/>
      <c r="V122" s="492" t="str">
        <f>IF(AND('BR3'!$K$2="ACTIVE",'BR3'!H122&gt;0),"Yes",IF(AND('BR2'!$K$2="ACTIVE",'BR2'!H122&gt;0),"Yes",IF(AND('BR1'!$K$2="ACTIVE",'BR1'!H122&gt;0),"Yes",IF(AND('ORIGINAL BUDGET'!$K$2="ACTIVE",'ORIGINAL BUDGET'!H122&gt;0),"Yes",""))))</f>
        <v/>
      </c>
      <c r="W122" s="325"/>
      <c r="X122" s="325" t="str">
        <f>IF(AND('BR3'!$K$2="ACTIVE",'BR3'!J122&gt;0),"Yes",IF(AND('BR2'!$K$2="ACTIVE",'BR2'!J122&gt;0),"Yes",IF(AND('BR1'!$K$2="ACTIVE",'BR1'!J122&gt;0),"Yes",IF(AND('ORIGINAL BUDGET'!$K$2="ACTIVE",'ORIGINAL BUDGET'!J122&gt;0),"Yes",""))))</f>
        <v/>
      </c>
      <c r="Y122" s="325"/>
      <c r="Z122" s="325" t="str">
        <f>IF(AND('BR3'!$K$2="ACTIVE",'BR3'!L122&gt;0),"Yes",IF(AND('BR2'!$K$2="ACTIVE",'BR2'!L122&gt;0),"Yes",IF(AND('BR1'!$K$2="ACTIVE",'BR1'!L122&gt;0),"Yes",IF(AND('ORIGINAL BUDGET'!$K$2="ACTIVE",'ORIGINAL BUDGET'!L122&gt;0),"Yes",""))))</f>
        <v/>
      </c>
      <c r="AA122" s="325"/>
      <c r="AB122" s="325" t="str">
        <f>IF(AND('BR3'!$K$2="ACTIVE",'BR3'!N122&gt;0),"Yes",IF(AND('BR2'!$K$2="ACTIVE",'BR2'!N122&gt;0),"Yes",IF(AND('BR1'!$K$2="ACTIVE",'BR1'!N122&gt;0),"Yes",IF(AND('ORIGINAL BUDGET'!$K$2="ACTIVE",'ORIGINAL BUDGET'!N122&gt;0),"Yes",""))))</f>
        <v/>
      </c>
      <c r="AC122" s="325"/>
      <c r="AD122" s="325" t="str">
        <f>IF(AND('BR3'!$K$2="ACTIVE",'BR3'!P122&gt;0),"Yes",IF(AND('BR2'!$K$2="ACTIVE",'BR2'!P122&gt;0),"Yes",IF(AND('BR1'!$K$2="ACTIVE",'BR1'!P122&gt;0),"Yes",IF(AND('ORIGINAL BUDGET'!$K$2="ACTIVE",'ORIGINAL BUDGET'!P122&gt;0),"Yes",""))))</f>
        <v/>
      </c>
      <c r="AE122" s="325"/>
      <c r="AF122" s="325" t="str">
        <f>IF(AND('BR3'!$K$2="ACTIVE",'BR3'!R122&gt;0),"Yes",IF(AND('BR2'!$K$2="ACTIVE",'BR2'!R122&gt;0),"Yes",IF(AND('BR1'!$K$2="ACTIVE",'BR1'!R122&gt;0),"Yes",IF(AND('ORIGINAL BUDGET'!$K$2="ACTIVE",'ORIGINAL BUDGET'!R122&gt;0),"Yes",""))))</f>
        <v/>
      </c>
      <c r="AG122" s="325"/>
      <c r="AH122" s="493" t="str">
        <f>IF(AND('BR3'!$K$2="ACTIVE",'BR3'!T122&gt;0),"Yes",IF(AND('BR2'!$K$2="ACTIVE",'BR2'!T122&gt;0),"Yes",IF(AND('BR1'!$K$2="ACTIVE",'BR1'!T122&gt;0),"Yes",IF(AND('ORIGINAL BUDGET'!$K$2="ACTIVE",'ORIGINAL BUDGET'!T122&gt;0),"Yes",""))))</f>
        <v/>
      </c>
      <c r="AI122" s="500"/>
      <c r="AK122" s="221"/>
      <c r="AL122" s="221"/>
      <c r="AM122" s="221"/>
      <c r="AN122" s="221"/>
      <c r="AO122" s="221"/>
      <c r="AP122" s="221"/>
      <c r="AQ122" s="221"/>
      <c r="AR122" s="57"/>
      <c r="AU122" s="2"/>
      <c r="AV122" s="2"/>
      <c r="AW122" s="2"/>
      <c r="AX122" s="2"/>
      <c r="AY122" s="1104"/>
    </row>
    <row r="123" spans="1:51" ht="23.25" hidden="1" customHeight="1">
      <c r="A123" s="122">
        <v>6</v>
      </c>
      <c r="B123" s="1726">
        <f>IF($L$2="","",IF($L$2="ORIGINAL",'ORIGINAL BUDGET'!$B123,IF($L$2="BR1",'BR1'!$B123,IF($L$2="BR2",'BR2'!$B123,IF($L$2="BR3",'BR3'!$B123)))))</f>
        <v>0</v>
      </c>
      <c r="C123" s="1727">
        <f>IF($L$2="","",IF($L$2="ORIGINAL",'ORIGINAL BUDGET'!$B123,IF($L$2="BR1",'BR1'!$B123,IF($L$2="BR2",'BR2'!$B123,IF($L$2="BR3",'BR3'!$B123)))))</f>
        <v>0</v>
      </c>
      <c r="D123" s="1727">
        <f>IF($L$2="","",IF($L$2="ORIGINAL",'ORIGINAL BUDGET'!$B123,IF($L$2="BR1",'BR1'!$B123,IF($L$2="BR2",'BR2'!$B123,IF($L$2="BR3",'BR3'!$B123)))))</f>
        <v>0</v>
      </c>
      <c r="E123" s="1728">
        <f>IF($L$2="","",IF($L$2="ORIGINAL",'ORIGINAL BUDGET'!$B123,IF($L$2="BR1",'BR1'!$B123,IF($L$2="BR2",'BR2'!$B123,IF($L$2="BR3",'BR3'!$B123)))))</f>
        <v>0</v>
      </c>
      <c r="F123" s="612"/>
      <c r="G123" s="847" t="str">
        <f t="shared" si="45"/>
        <v/>
      </c>
      <c r="H123" s="810">
        <f t="shared" si="46"/>
        <v>0</v>
      </c>
      <c r="I123" s="840"/>
      <c r="J123" s="810">
        <f t="shared" si="49"/>
        <v>0</v>
      </c>
      <c r="K123" s="842"/>
      <c r="L123" s="810">
        <f t="shared" si="50"/>
        <v>0</v>
      </c>
      <c r="M123" s="842"/>
      <c r="N123" s="810">
        <f t="shared" si="51"/>
        <v>0</v>
      </c>
      <c r="O123" s="842"/>
      <c r="P123" s="810">
        <f t="shared" si="52"/>
        <v>0</v>
      </c>
      <c r="Q123" s="842"/>
      <c r="R123" s="810">
        <f t="shared" si="47"/>
        <v>0</v>
      </c>
      <c r="S123" s="842"/>
      <c r="T123" s="810">
        <f t="shared" si="48"/>
        <v>0</v>
      </c>
      <c r="U123" s="410"/>
      <c r="V123" s="492" t="str">
        <f>IF(AND('BR3'!$K$2="ACTIVE",'BR3'!H123&gt;0),"Yes",IF(AND('BR2'!$K$2="ACTIVE",'BR2'!H123&gt;0),"Yes",IF(AND('BR1'!$K$2="ACTIVE",'BR1'!H123&gt;0),"Yes",IF(AND('ORIGINAL BUDGET'!$K$2="ACTIVE",'ORIGINAL BUDGET'!H123&gt;0),"Yes",""))))</f>
        <v/>
      </c>
      <c r="W123" s="325"/>
      <c r="X123" s="325" t="str">
        <f>IF(AND('BR3'!$K$2="ACTIVE",'BR3'!J123&gt;0),"Yes",IF(AND('BR2'!$K$2="ACTIVE",'BR2'!J123&gt;0),"Yes",IF(AND('BR1'!$K$2="ACTIVE",'BR1'!J123&gt;0),"Yes",IF(AND('ORIGINAL BUDGET'!$K$2="ACTIVE",'ORIGINAL BUDGET'!J123&gt;0),"Yes",""))))</f>
        <v/>
      </c>
      <c r="Y123" s="325"/>
      <c r="Z123" s="325" t="str">
        <f>IF(AND('BR3'!$K$2="ACTIVE",'BR3'!L123&gt;0),"Yes",IF(AND('BR2'!$K$2="ACTIVE",'BR2'!L123&gt;0),"Yes",IF(AND('BR1'!$K$2="ACTIVE",'BR1'!L123&gt;0),"Yes",IF(AND('ORIGINAL BUDGET'!$K$2="ACTIVE",'ORIGINAL BUDGET'!L123&gt;0),"Yes",""))))</f>
        <v/>
      </c>
      <c r="AA123" s="325"/>
      <c r="AB123" s="325" t="str">
        <f>IF(AND('BR3'!$K$2="ACTIVE",'BR3'!N123&gt;0),"Yes",IF(AND('BR2'!$K$2="ACTIVE",'BR2'!N123&gt;0),"Yes",IF(AND('BR1'!$K$2="ACTIVE",'BR1'!N123&gt;0),"Yes",IF(AND('ORIGINAL BUDGET'!$K$2="ACTIVE",'ORIGINAL BUDGET'!N123&gt;0),"Yes",""))))</f>
        <v/>
      </c>
      <c r="AC123" s="325"/>
      <c r="AD123" s="325" t="str">
        <f>IF(AND('BR3'!$K$2="ACTIVE",'BR3'!P123&gt;0),"Yes",IF(AND('BR2'!$K$2="ACTIVE",'BR2'!P123&gt;0),"Yes",IF(AND('BR1'!$K$2="ACTIVE",'BR1'!P123&gt;0),"Yes",IF(AND('ORIGINAL BUDGET'!$K$2="ACTIVE",'ORIGINAL BUDGET'!P123&gt;0),"Yes",""))))</f>
        <v/>
      </c>
      <c r="AE123" s="325"/>
      <c r="AF123" s="325" t="str">
        <f>IF(AND('BR3'!$K$2="ACTIVE",'BR3'!R123&gt;0),"Yes",IF(AND('BR2'!$K$2="ACTIVE",'BR2'!R123&gt;0),"Yes",IF(AND('BR1'!$K$2="ACTIVE",'BR1'!R123&gt;0),"Yes",IF(AND('ORIGINAL BUDGET'!$K$2="ACTIVE",'ORIGINAL BUDGET'!R123&gt;0),"Yes",""))))</f>
        <v/>
      </c>
      <c r="AG123" s="325"/>
      <c r="AH123" s="493" t="str">
        <f>IF(AND('BR3'!$K$2="ACTIVE",'BR3'!T123&gt;0),"Yes",IF(AND('BR2'!$K$2="ACTIVE",'BR2'!T123&gt;0),"Yes",IF(AND('BR1'!$K$2="ACTIVE",'BR1'!T123&gt;0),"Yes",IF(AND('ORIGINAL BUDGET'!$K$2="ACTIVE",'ORIGINAL BUDGET'!T123&gt;0),"Yes",""))))</f>
        <v/>
      </c>
      <c r="AI123" s="500"/>
      <c r="AK123" s="221"/>
      <c r="AL123" s="221"/>
      <c r="AM123" s="221"/>
      <c r="AN123" s="221"/>
      <c r="AO123" s="221"/>
      <c r="AP123" s="221"/>
      <c r="AQ123" s="221"/>
      <c r="AR123" s="57"/>
      <c r="AU123" s="2"/>
      <c r="AV123" s="2"/>
      <c r="AW123" s="2"/>
      <c r="AX123" s="2"/>
      <c r="AY123" s="1104"/>
    </row>
    <row r="124" spans="1:51" ht="23.25" hidden="1" customHeight="1">
      <c r="A124" s="122">
        <v>7</v>
      </c>
      <c r="B124" s="1726">
        <f>IF($L$2="","",IF($L$2="ORIGINAL",'ORIGINAL BUDGET'!$B124,IF($L$2="BR1",'BR1'!$B124,IF($L$2="BR2",'BR2'!$B124,IF($L$2="BR3",'BR3'!$B124)))))</f>
        <v>0</v>
      </c>
      <c r="C124" s="1727">
        <f>IF($L$2="","",IF($L$2="ORIGINAL",'ORIGINAL BUDGET'!$B124,IF($L$2="BR1",'BR1'!$B124,IF($L$2="BR2",'BR2'!$B124,IF($L$2="BR3",'BR3'!$B124)))))</f>
        <v>0</v>
      </c>
      <c r="D124" s="1727">
        <f>IF($L$2="","",IF($L$2="ORIGINAL",'ORIGINAL BUDGET'!$B124,IF($L$2="BR1",'BR1'!$B124,IF($L$2="BR2",'BR2'!$B124,IF($L$2="BR3",'BR3'!$B124)))))</f>
        <v>0</v>
      </c>
      <c r="E124" s="1728">
        <f>IF($L$2="","",IF($L$2="ORIGINAL",'ORIGINAL BUDGET'!$B124,IF($L$2="BR1",'BR1'!$B124,IF($L$2="BR2",'BR2'!$B124,IF($L$2="BR3",'BR3'!$B124)))))</f>
        <v>0</v>
      </c>
      <c r="F124" s="612"/>
      <c r="G124" s="847" t="str">
        <f t="shared" si="45"/>
        <v/>
      </c>
      <c r="H124" s="810">
        <f t="shared" si="46"/>
        <v>0</v>
      </c>
      <c r="I124" s="840"/>
      <c r="J124" s="810">
        <f t="shared" si="49"/>
        <v>0</v>
      </c>
      <c r="K124" s="843"/>
      <c r="L124" s="810">
        <f t="shared" si="50"/>
        <v>0</v>
      </c>
      <c r="M124" s="843"/>
      <c r="N124" s="810">
        <f t="shared" si="51"/>
        <v>0</v>
      </c>
      <c r="O124" s="843"/>
      <c r="P124" s="810">
        <f t="shared" si="52"/>
        <v>0</v>
      </c>
      <c r="Q124" s="843"/>
      <c r="R124" s="810">
        <f t="shared" si="47"/>
        <v>0</v>
      </c>
      <c r="S124" s="843"/>
      <c r="T124" s="810">
        <f t="shared" si="48"/>
        <v>0</v>
      </c>
      <c r="U124" s="410"/>
      <c r="V124" s="492" t="str">
        <f>IF(AND('BR3'!$K$2="ACTIVE",'BR3'!H124&gt;0),"Yes",IF(AND('BR2'!$K$2="ACTIVE",'BR2'!H124&gt;0),"Yes",IF(AND('BR1'!$K$2="ACTIVE",'BR1'!H124&gt;0),"Yes",IF(AND('ORIGINAL BUDGET'!$K$2="ACTIVE",'ORIGINAL BUDGET'!H124&gt;0),"Yes",""))))</f>
        <v/>
      </c>
      <c r="W124" s="325"/>
      <c r="X124" s="325" t="str">
        <f>IF(AND('BR3'!$K$2="ACTIVE",'BR3'!J124&gt;0),"Yes",IF(AND('BR2'!$K$2="ACTIVE",'BR2'!J124&gt;0),"Yes",IF(AND('BR1'!$K$2="ACTIVE",'BR1'!J124&gt;0),"Yes",IF(AND('ORIGINAL BUDGET'!$K$2="ACTIVE",'ORIGINAL BUDGET'!J124&gt;0),"Yes",""))))</f>
        <v/>
      </c>
      <c r="Y124" s="325"/>
      <c r="Z124" s="325" t="str">
        <f>IF(AND('BR3'!$K$2="ACTIVE",'BR3'!L124&gt;0),"Yes",IF(AND('BR2'!$K$2="ACTIVE",'BR2'!L124&gt;0),"Yes",IF(AND('BR1'!$K$2="ACTIVE",'BR1'!L124&gt;0),"Yes",IF(AND('ORIGINAL BUDGET'!$K$2="ACTIVE",'ORIGINAL BUDGET'!L124&gt;0),"Yes",""))))</f>
        <v/>
      </c>
      <c r="AA124" s="325"/>
      <c r="AB124" s="325" t="str">
        <f>IF(AND('BR3'!$K$2="ACTIVE",'BR3'!N124&gt;0),"Yes",IF(AND('BR2'!$K$2="ACTIVE",'BR2'!N124&gt;0),"Yes",IF(AND('BR1'!$K$2="ACTIVE",'BR1'!N124&gt;0),"Yes",IF(AND('ORIGINAL BUDGET'!$K$2="ACTIVE",'ORIGINAL BUDGET'!N124&gt;0),"Yes",""))))</f>
        <v/>
      </c>
      <c r="AC124" s="325"/>
      <c r="AD124" s="325" t="str">
        <f>IF(AND('BR3'!$K$2="ACTIVE",'BR3'!P124&gt;0),"Yes",IF(AND('BR2'!$K$2="ACTIVE",'BR2'!P124&gt;0),"Yes",IF(AND('BR1'!$K$2="ACTIVE",'BR1'!P124&gt;0),"Yes",IF(AND('ORIGINAL BUDGET'!$K$2="ACTIVE",'ORIGINAL BUDGET'!P124&gt;0),"Yes",""))))</f>
        <v/>
      </c>
      <c r="AE124" s="325"/>
      <c r="AF124" s="325" t="str">
        <f>IF(AND('BR3'!$K$2="ACTIVE",'BR3'!R124&gt;0),"Yes",IF(AND('BR2'!$K$2="ACTIVE",'BR2'!R124&gt;0),"Yes",IF(AND('BR1'!$K$2="ACTIVE",'BR1'!R124&gt;0),"Yes",IF(AND('ORIGINAL BUDGET'!$K$2="ACTIVE",'ORIGINAL BUDGET'!R124&gt;0),"Yes",""))))</f>
        <v/>
      </c>
      <c r="AG124" s="325"/>
      <c r="AH124" s="493" t="str">
        <f>IF(AND('BR3'!$K$2="ACTIVE",'BR3'!T124&gt;0),"Yes",IF(AND('BR2'!$K$2="ACTIVE",'BR2'!T124&gt;0),"Yes",IF(AND('BR1'!$K$2="ACTIVE",'BR1'!T124&gt;0),"Yes",IF(AND('ORIGINAL BUDGET'!$K$2="ACTIVE",'ORIGINAL BUDGET'!T124&gt;0),"Yes",""))))</f>
        <v/>
      </c>
      <c r="AI124" s="500"/>
      <c r="AK124" s="221"/>
      <c r="AL124" s="221"/>
      <c r="AM124" s="221"/>
      <c r="AN124" s="221"/>
      <c r="AO124" s="221"/>
      <c r="AP124" s="221"/>
      <c r="AQ124" s="221"/>
      <c r="AR124" s="57"/>
      <c r="AU124" s="2"/>
      <c r="AV124" s="2"/>
      <c r="AW124" s="2"/>
      <c r="AX124" s="2"/>
      <c r="AY124" s="1104"/>
    </row>
    <row r="125" spans="1:51" ht="23.25" hidden="1" customHeight="1">
      <c r="A125" s="122">
        <v>8</v>
      </c>
      <c r="B125" s="1726">
        <f>IF($L$2="","",IF($L$2="ORIGINAL",'ORIGINAL BUDGET'!$B125,IF($L$2="BR1",'BR1'!$B125,IF($L$2="BR2",'BR2'!$B125,IF($L$2="BR3",'BR3'!$B125)))))</f>
        <v>0</v>
      </c>
      <c r="C125" s="1727">
        <f>IF($L$2="","",IF($L$2="ORIGINAL",'ORIGINAL BUDGET'!$B125,IF($L$2="BR1",'BR1'!$B125,IF($L$2="BR2",'BR2'!$B125,IF($L$2="BR3",'BR3'!$B125)))))</f>
        <v>0</v>
      </c>
      <c r="D125" s="1727">
        <f>IF($L$2="","",IF($L$2="ORIGINAL",'ORIGINAL BUDGET'!$B125,IF($L$2="BR1",'BR1'!$B125,IF($L$2="BR2",'BR2'!$B125,IF($L$2="BR3",'BR3'!$B125)))))</f>
        <v>0</v>
      </c>
      <c r="E125" s="1727">
        <f>IF($L$2="","",IF($L$2="ORIGINAL",'ORIGINAL BUDGET'!$B125,IF($L$2="BR1",'BR1'!$B125,IF($L$2="BR2",'BR2'!$B125,IF($L$2="BR3",'BR3'!$B125)))))</f>
        <v>0</v>
      </c>
      <c r="F125" s="612"/>
      <c r="G125" s="847" t="str">
        <f t="shared" si="45"/>
        <v/>
      </c>
      <c r="H125" s="810">
        <f t="shared" si="46"/>
        <v>0</v>
      </c>
      <c r="I125" s="840"/>
      <c r="J125" s="810">
        <f t="shared" si="49"/>
        <v>0</v>
      </c>
      <c r="K125" s="843"/>
      <c r="L125" s="810">
        <f t="shared" si="50"/>
        <v>0</v>
      </c>
      <c r="M125" s="843"/>
      <c r="N125" s="810">
        <f t="shared" si="51"/>
        <v>0</v>
      </c>
      <c r="O125" s="843"/>
      <c r="P125" s="810">
        <f t="shared" si="52"/>
        <v>0</v>
      </c>
      <c r="Q125" s="843"/>
      <c r="R125" s="810">
        <f t="shared" si="47"/>
        <v>0</v>
      </c>
      <c r="S125" s="843"/>
      <c r="T125" s="810">
        <f t="shared" si="48"/>
        <v>0</v>
      </c>
      <c r="U125" s="410"/>
      <c r="V125" s="492" t="str">
        <f>IF(AND('BR3'!$K$2="ACTIVE",'BR3'!H125&gt;0),"Yes",IF(AND('BR2'!$K$2="ACTIVE",'BR2'!H125&gt;0),"Yes",IF(AND('BR1'!$K$2="ACTIVE",'BR1'!H125&gt;0),"Yes",IF(AND('ORIGINAL BUDGET'!$K$2="ACTIVE",'ORIGINAL BUDGET'!H125&gt;0),"Yes",""))))</f>
        <v/>
      </c>
      <c r="W125" s="325"/>
      <c r="X125" s="325" t="str">
        <f>IF(AND('BR3'!$K$2="ACTIVE",'BR3'!J125&gt;0),"Yes",IF(AND('BR2'!$K$2="ACTIVE",'BR2'!J125&gt;0),"Yes",IF(AND('BR1'!$K$2="ACTIVE",'BR1'!J125&gt;0),"Yes",IF(AND('ORIGINAL BUDGET'!$K$2="ACTIVE",'ORIGINAL BUDGET'!J125&gt;0),"Yes",""))))</f>
        <v/>
      </c>
      <c r="Y125" s="325"/>
      <c r="Z125" s="325" t="str">
        <f>IF(AND('BR3'!$K$2="ACTIVE",'BR3'!L125&gt;0),"Yes",IF(AND('BR2'!$K$2="ACTIVE",'BR2'!L125&gt;0),"Yes",IF(AND('BR1'!$K$2="ACTIVE",'BR1'!L125&gt;0),"Yes",IF(AND('ORIGINAL BUDGET'!$K$2="ACTIVE",'ORIGINAL BUDGET'!L125&gt;0),"Yes",""))))</f>
        <v/>
      </c>
      <c r="AA125" s="325"/>
      <c r="AB125" s="325" t="str">
        <f>IF(AND('BR3'!$K$2="ACTIVE",'BR3'!N125&gt;0),"Yes",IF(AND('BR2'!$K$2="ACTIVE",'BR2'!N125&gt;0),"Yes",IF(AND('BR1'!$K$2="ACTIVE",'BR1'!N125&gt;0),"Yes",IF(AND('ORIGINAL BUDGET'!$K$2="ACTIVE",'ORIGINAL BUDGET'!N125&gt;0),"Yes",""))))</f>
        <v/>
      </c>
      <c r="AC125" s="325"/>
      <c r="AD125" s="325" t="str">
        <f>IF(AND('BR3'!$K$2="ACTIVE",'BR3'!P125&gt;0),"Yes",IF(AND('BR2'!$K$2="ACTIVE",'BR2'!P125&gt;0),"Yes",IF(AND('BR1'!$K$2="ACTIVE",'BR1'!P125&gt;0),"Yes",IF(AND('ORIGINAL BUDGET'!$K$2="ACTIVE",'ORIGINAL BUDGET'!P125&gt;0),"Yes",""))))</f>
        <v/>
      </c>
      <c r="AE125" s="325"/>
      <c r="AF125" s="325" t="str">
        <f>IF(AND('BR3'!$K$2="ACTIVE",'BR3'!R125&gt;0),"Yes",IF(AND('BR2'!$K$2="ACTIVE",'BR2'!R125&gt;0),"Yes",IF(AND('BR1'!$K$2="ACTIVE",'BR1'!R125&gt;0),"Yes",IF(AND('ORIGINAL BUDGET'!$K$2="ACTIVE",'ORIGINAL BUDGET'!R125&gt;0),"Yes",""))))</f>
        <v/>
      </c>
      <c r="AG125" s="325"/>
      <c r="AH125" s="493" t="str">
        <f>IF(AND('BR3'!$K$2="ACTIVE",'BR3'!T125&gt;0),"Yes",IF(AND('BR2'!$K$2="ACTIVE",'BR2'!T125&gt;0),"Yes",IF(AND('BR1'!$K$2="ACTIVE",'BR1'!T125&gt;0),"Yes",IF(AND('ORIGINAL BUDGET'!$K$2="ACTIVE",'ORIGINAL BUDGET'!T125&gt;0),"Yes",""))))</f>
        <v/>
      </c>
      <c r="AI125" s="500"/>
      <c r="AK125" s="221"/>
      <c r="AL125" s="221"/>
      <c r="AM125" s="221"/>
      <c r="AN125" s="221"/>
      <c r="AO125" s="221"/>
      <c r="AP125" s="221"/>
      <c r="AQ125" s="221"/>
      <c r="AR125" s="57"/>
      <c r="AU125" s="2"/>
      <c r="AV125" s="2"/>
      <c r="AW125" s="2"/>
      <c r="AX125" s="2"/>
      <c r="AY125" s="1104"/>
    </row>
    <row r="126" spans="1:51" ht="23.25" hidden="1" customHeight="1">
      <c r="A126" s="122">
        <v>9</v>
      </c>
      <c r="B126" s="1726">
        <f>IF($L$2="","",IF($L$2="ORIGINAL",'ORIGINAL BUDGET'!$B126,IF($L$2="BR1",'BR1'!$B126,IF($L$2="BR2",'BR2'!$B126,IF($L$2="BR3",'BR3'!$B126)))))</f>
        <v>0</v>
      </c>
      <c r="C126" s="1727">
        <f>IF($L$2="","",IF($L$2="ORIGINAL",'ORIGINAL BUDGET'!$B126,IF($L$2="BR1",'BR1'!$B126,IF($L$2="BR2",'BR2'!$B126,IF($L$2="BR3",'BR3'!$B126)))))</f>
        <v>0</v>
      </c>
      <c r="D126" s="1727">
        <f>IF($L$2="","",IF($L$2="ORIGINAL",'ORIGINAL BUDGET'!$B126,IF($L$2="BR1",'BR1'!$B126,IF($L$2="BR2",'BR2'!$B126,IF($L$2="BR3",'BR3'!$B126)))))</f>
        <v>0</v>
      </c>
      <c r="E126" s="1727">
        <f>IF($L$2="","",IF($L$2="ORIGINAL",'ORIGINAL BUDGET'!$B126,IF($L$2="BR1",'BR1'!$B126,IF($L$2="BR2",'BR2'!$B126,IF($L$2="BR3",'BR3'!$B126)))))</f>
        <v>0</v>
      </c>
      <c r="F126" s="612"/>
      <c r="G126" s="847" t="str">
        <f t="shared" si="45"/>
        <v/>
      </c>
      <c r="H126" s="810">
        <f t="shared" si="46"/>
        <v>0</v>
      </c>
      <c r="I126" s="840"/>
      <c r="J126" s="810">
        <f t="shared" si="49"/>
        <v>0</v>
      </c>
      <c r="K126" s="843"/>
      <c r="L126" s="810">
        <f t="shared" si="50"/>
        <v>0</v>
      </c>
      <c r="M126" s="843"/>
      <c r="N126" s="810">
        <f t="shared" si="51"/>
        <v>0</v>
      </c>
      <c r="O126" s="843"/>
      <c r="P126" s="810">
        <f t="shared" si="52"/>
        <v>0</v>
      </c>
      <c r="Q126" s="843"/>
      <c r="R126" s="810">
        <f t="shared" si="47"/>
        <v>0</v>
      </c>
      <c r="S126" s="843"/>
      <c r="T126" s="810">
        <f t="shared" si="48"/>
        <v>0</v>
      </c>
      <c r="U126" s="410"/>
      <c r="V126" s="492" t="str">
        <f>IF(AND('BR3'!$K$2="ACTIVE",'BR3'!H126&gt;0),"Yes",IF(AND('BR2'!$K$2="ACTIVE",'BR2'!H126&gt;0),"Yes",IF(AND('BR1'!$K$2="ACTIVE",'BR1'!H126&gt;0),"Yes",IF(AND('ORIGINAL BUDGET'!$K$2="ACTIVE",'ORIGINAL BUDGET'!H126&gt;0),"Yes",""))))</f>
        <v/>
      </c>
      <c r="W126" s="325"/>
      <c r="X126" s="325" t="str">
        <f>IF(AND('BR3'!$K$2="ACTIVE",'BR3'!J126&gt;0),"Yes",IF(AND('BR2'!$K$2="ACTIVE",'BR2'!J126&gt;0),"Yes",IF(AND('BR1'!$K$2="ACTIVE",'BR1'!J126&gt;0),"Yes",IF(AND('ORIGINAL BUDGET'!$K$2="ACTIVE",'ORIGINAL BUDGET'!J126&gt;0),"Yes",""))))</f>
        <v/>
      </c>
      <c r="Y126" s="325"/>
      <c r="Z126" s="325" t="str">
        <f>IF(AND('BR3'!$K$2="ACTIVE",'BR3'!L126&gt;0),"Yes",IF(AND('BR2'!$K$2="ACTIVE",'BR2'!L126&gt;0),"Yes",IF(AND('BR1'!$K$2="ACTIVE",'BR1'!L126&gt;0),"Yes",IF(AND('ORIGINAL BUDGET'!$K$2="ACTIVE",'ORIGINAL BUDGET'!L126&gt;0),"Yes",""))))</f>
        <v/>
      </c>
      <c r="AA126" s="325"/>
      <c r="AB126" s="325" t="str">
        <f>IF(AND('BR3'!$K$2="ACTIVE",'BR3'!N126&gt;0),"Yes",IF(AND('BR2'!$K$2="ACTIVE",'BR2'!N126&gt;0),"Yes",IF(AND('BR1'!$K$2="ACTIVE",'BR1'!N126&gt;0),"Yes",IF(AND('ORIGINAL BUDGET'!$K$2="ACTIVE",'ORIGINAL BUDGET'!N126&gt;0),"Yes",""))))</f>
        <v/>
      </c>
      <c r="AC126" s="325"/>
      <c r="AD126" s="325" t="str">
        <f>IF(AND('BR3'!$K$2="ACTIVE",'BR3'!P126&gt;0),"Yes",IF(AND('BR2'!$K$2="ACTIVE",'BR2'!P126&gt;0),"Yes",IF(AND('BR1'!$K$2="ACTIVE",'BR1'!P126&gt;0),"Yes",IF(AND('ORIGINAL BUDGET'!$K$2="ACTIVE",'ORIGINAL BUDGET'!P126&gt;0),"Yes",""))))</f>
        <v/>
      </c>
      <c r="AE126" s="325"/>
      <c r="AF126" s="325" t="str">
        <f>IF(AND('BR3'!$K$2="ACTIVE",'BR3'!R126&gt;0),"Yes",IF(AND('BR2'!$K$2="ACTIVE",'BR2'!R126&gt;0),"Yes",IF(AND('BR1'!$K$2="ACTIVE",'BR1'!R126&gt;0),"Yes",IF(AND('ORIGINAL BUDGET'!$K$2="ACTIVE",'ORIGINAL BUDGET'!R126&gt;0),"Yes",""))))</f>
        <v/>
      </c>
      <c r="AG126" s="325"/>
      <c r="AH126" s="493" t="str">
        <f>IF(AND('BR3'!$K$2="ACTIVE",'BR3'!T126&gt;0),"Yes",IF(AND('BR2'!$K$2="ACTIVE",'BR2'!T126&gt;0),"Yes",IF(AND('BR1'!$K$2="ACTIVE",'BR1'!T126&gt;0),"Yes",IF(AND('ORIGINAL BUDGET'!$K$2="ACTIVE",'ORIGINAL BUDGET'!T126&gt;0),"Yes",""))))</f>
        <v/>
      </c>
      <c r="AI126" s="500"/>
      <c r="AK126" s="221"/>
      <c r="AL126" s="221"/>
      <c r="AM126" s="221"/>
      <c r="AN126" s="221"/>
      <c r="AO126" s="221"/>
      <c r="AP126" s="221"/>
      <c r="AQ126" s="221"/>
      <c r="AR126" s="57"/>
      <c r="AU126" s="2"/>
      <c r="AV126" s="2"/>
      <c r="AW126" s="2"/>
      <c r="AX126" s="2"/>
      <c r="AY126" s="1104"/>
    </row>
    <row r="127" spans="1:51" ht="23.25" hidden="1" customHeight="1">
      <c r="A127" s="122">
        <v>10</v>
      </c>
      <c r="B127" s="1726">
        <f>IF($L$2="","",IF($L$2="ORIGINAL",'ORIGINAL BUDGET'!$B127,IF($L$2="BR1",'BR1'!$B127,IF($L$2="BR2",'BR2'!$B127,IF($L$2="BR3",'BR3'!$B127)))))</f>
        <v>0</v>
      </c>
      <c r="C127" s="1727">
        <f>IF($L$2="","",IF($L$2="ORIGINAL",'ORIGINAL BUDGET'!$B127,IF($L$2="BR1",'BR1'!$B127,IF($L$2="BR2",'BR2'!$B127,IF($L$2="BR3",'BR3'!$B127)))))</f>
        <v>0</v>
      </c>
      <c r="D127" s="1727">
        <f>IF($L$2="","",IF($L$2="ORIGINAL",'ORIGINAL BUDGET'!$B127,IF($L$2="BR1",'BR1'!$B127,IF($L$2="BR2",'BR2'!$B127,IF($L$2="BR3",'BR3'!$B127)))))</f>
        <v>0</v>
      </c>
      <c r="E127" s="1727">
        <f>IF($L$2="","",IF($L$2="ORIGINAL",'ORIGINAL BUDGET'!$B127,IF($L$2="BR1",'BR1'!$B127,IF($L$2="BR2",'BR2'!$B127,IF($L$2="BR3",'BR3'!$B127)))))</f>
        <v>0</v>
      </c>
      <c r="F127" s="612"/>
      <c r="G127" s="847" t="str">
        <f t="shared" si="45"/>
        <v/>
      </c>
      <c r="H127" s="810">
        <f t="shared" si="46"/>
        <v>0</v>
      </c>
      <c r="I127" s="840"/>
      <c r="J127" s="810">
        <f t="shared" si="49"/>
        <v>0</v>
      </c>
      <c r="K127" s="843"/>
      <c r="L127" s="810">
        <f t="shared" si="50"/>
        <v>0</v>
      </c>
      <c r="M127" s="843"/>
      <c r="N127" s="810">
        <f t="shared" si="51"/>
        <v>0</v>
      </c>
      <c r="O127" s="843"/>
      <c r="P127" s="810">
        <f t="shared" si="52"/>
        <v>0</v>
      </c>
      <c r="Q127" s="843"/>
      <c r="R127" s="810">
        <f t="shared" si="47"/>
        <v>0</v>
      </c>
      <c r="S127" s="843"/>
      <c r="T127" s="810">
        <f t="shared" si="48"/>
        <v>0</v>
      </c>
      <c r="U127" s="410"/>
      <c r="V127" s="492" t="str">
        <f>IF(AND('BR3'!$K$2="ACTIVE",'BR3'!H127&gt;0),"Yes",IF(AND('BR2'!$K$2="ACTIVE",'BR2'!H127&gt;0),"Yes",IF(AND('BR1'!$K$2="ACTIVE",'BR1'!H127&gt;0),"Yes",IF(AND('ORIGINAL BUDGET'!$K$2="ACTIVE",'ORIGINAL BUDGET'!H127&gt;0),"Yes",""))))</f>
        <v/>
      </c>
      <c r="W127" s="325"/>
      <c r="X127" s="325" t="str">
        <f>IF(AND('BR3'!$K$2="ACTIVE",'BR3'!J127&gt;0),"Yes",IF(AND('BR2'!$K$2="ACTIVE",'BR2'!J127&gt;0),"Yes",IF(AND('BR1'!$K$2="ACTIVE",'BR1'!J127&gt;0),"Yes",IF(AND('ORIGINAL BUDGET'!$K$2="ACTIVE",'ORIGINAL BUDGET'!J127&gt;0),"Yes",""))))</f>
        <v/>
      </c>
      <c r="Y127" s="325"/>
      <c r="Z127" s="325" t="str">
        <f>IF(AND('BR3'!$K$2="ACTIVE",'BR3'!L127&gt;0),"Yes",IF(AND('BR2'!$K$2="ACTIVE",'BR2'!L127&gt;0),"Yes",IF(AND('BR1'!$K$2="ACTIVE",'BR1'!L127&gt;0),"Yes",IF(AND('ORIGINAL BUDGET'!$K$2="ACTIVE",'ORIGINAL BUDGET'!L127&gt;0),"Yes",""))))</f>
        <v/>
      </c>
      <c r="AA127" s="325"/>
      <c r="AB127" s="325" t="str">
        <f>IF(AND('BR3'!$K$2="ACTIVE",'BR3'!N127&gt;0),"Yes",IF(AND('BR2'!$K$2="ACTIVE",'BR2'!N127&gt;0),"Yes",IF(AND('BR1'!$K$2="ACTIVE",'BR1'!N127&gt;0),"Yes",IF(AND('ORIGINAL BUDGET'!$K$2="ACTIVE",'ORIGINAL BUDGET'!N127&gt;0),"Yes",""))))</f>
        <v/>
      </c>
      <c r="AC127" s="325"/>
      <c r="AD127" s="325" t="str">
        <f>IF(AND('BR3'!$K$2="ACTIVE",'BR3'!P127&gt;0),"Yes",IF(AND('BR2'!$K$2="ACTIVE",'BR2'!P127&gt;0),"Yes",IF(AND('BR1'!$K$2="ACTIVE",'BR1'!P127&gt;0),"Yes",IF(AND('ORIGINAL BUDGET'!$K$2="ACTIVE",'ORIGINAL BUDGET'!P127&gt;0),"Yes",""))))</f>
        <v/>
      </c>
      <c r="AE127" s="325"/>
      <c r="AF127" s="325" t="str">
        <f>IF(AND('BR3'!$K$2="ACTIVE",'BR3'!R127&gt;0),"Yes",IF(AND('BR2'!$K$2="ACTIVE",'BR2'!R127&gt;0),"Yes",IF(AND('BR1'!$K$2="ACTIVE",'BR1'!R127&gt;0),"Yes",IF(AND('ORIGINAL BUDGET'!$K$2="ACTIVE",'ORIGINAL BUDGET'!R127&gt;0),"Yes",""))))</f>
        <v/>
      </c>
      <c r="AG127" s="325"/>
      <c r="AH127" s="493" t="str">
        <f>IF(AND('BR3'!$K$2="ACTIVE",'BR3'!T127&gt;0),"Yes",IF(AND('BR2'!$K$2="ACTIVE",'BR2'!T127&gt;0),"Yes",IF(AND('BR1'!$K$2="ACTIVE",'BR1'!T127&gt;0),"Yes",IF(AND('ORIGINAL BUDGET'!$K$2="ACTIVE",'ORIGINAL BUDGET'!T127&gt;0),"Yes",""))))</f>
        <v/>
      </c>
      <c r="AI127" s="500"/>
      <c r="AK127" s="221"/>
      <c r="AL127" s="221"/>
      <c r="AM127" s="221"/>
      <c r="AN127" s="221"/>
      <c r="AO127" s="221"/>
      <c r="AP127" s="221"/>
      <c r="AQ127" s="221"/>
      <c r="AR127" s="57"/>
      <c r="AU127" s="2"/>
      <c r="AV127" s="2"/>
      <c r="AW127" s="2"/>
      <c r="AX127" s="2"/>
      <c r="AY127" s="1104"/>
    </row>
    <row r="128" spans="1:51" ht="23.25" hidden="1" customHeight="1">
      <c r="A128" s="122">
        <v>11</v>
      </c>
      <c r="B128" s="1726">
        <f>IF($L$2="","",IF($L$2="ORIGINAL",'ORIGINAL BUDGET'!$B128,IF($L$2="BR1",'BR1'!$B128,IF($L$2="BR2",'BR2'!$B128,IF($L$2="BR3",'BR3'!$B128)))))</f>
        <v>0</v>
      </c>
      <c r="C128" s="1727">
        <f>IF($L$2="","",IF($L$2="ORIGINAL",'ORIGINAL BUDGET'!$B128,IF($L$2="BR1",'BR1'!$B128,IF($L$2="BR2",'BR2'!$B128,IF($L$2="BR3",'BR3'!$B128)))))</f>
        <v>0</v>
      </c>
      <c r="D128" s="1727">
        <f>IF($L$2="","",IF($L$2="ORIGINAL",'ORIGINAL BUDGET'!$B128,IF($L$2="BR1",'BR1'!$B128,IF($L$2="BR2",'BR2'!$B128,IF($L$2="BR3",'BR3'!$B128)))))</f>
        <v>0</v>
      </c>
      <c r="E128" s="1727">
        <f>IF($L$2="","",IF($L$2="ORIGINAL",'ORIGINAL BUDGET'!$B128,IF($L$2="BR1",'BR1'!$B128,IF($L$2="BR2",'BR2'!$B128,IF($L$2="BR3",'BR3'!$B128)))))</f>
        <v>0</v>
      </c>
      <c r="F128" s="612"/>
      <c r="G128" s="847" t="str">
        <f t="shared" si="45"/>
        <v/>
      </c>
      <c r="H128" s="810">
        <f t="shared" si="46"/>
        <v>0</v>
      </c>
      <c r="I128" s="840"/>
      <c r="J128" s="810">
        <f t="shared" si="49"/>
        <v>0</v>
      </c>
      <c r="K128" s="843"/>
      <c r="L128" s="810">
        <f t="shared" si="50"/>
        <v>0</v>
      </c>
      <c r="M128" s="843"/>
      <c r="N128" s="810">
        <f t="shared" si="51"/>
        <v>0</v>
      </c>
      <c r="O128" s="843"/>
      <c r="P128" s="810">
        <f t="shared" si="52"/>
        <v>0</v>
      </c>
      <c r="Q128" s="843"/>
      <c r="R128" s="810">
        <f t="shared" si="47"/>
        <v>0</v>
      </c>
      <c r="S128" s="843"/>
      <c r="T128" s="810">
        <f t="shared" si="48"/>
        <v>0</v>
      </c>
      <c r="U128" s="410"/>
      <c r="V128" s="492" t="str">
        <f>IF(AND('BR3'!$K$2="ACTIVE",'BR3'!H128&gt;0),"Yes",IF(AND('BR2'!$K$2="ACTIVE",'BR2'!H128&gt;0),"Yes",IF(AND('BR1'!$K$2="ACTIVE",'BR1'!H128&gt;0),"Yes",IF(AND('ORIGINAL BUDGET'!$K$2="ACTIVE",'ORIGINAL BUDGET'!H128&gt;0),"Yes",""))))</f>
        <v/>
      </c>
      <c r="W128" s="325"/>
      <c r="X128" s="325" t="str">
        <f>IF(AND('BR3'!$K$2="ACTIVE",'BR3'!J128&gt;0),"Yes",IF(AND('BR2'!$K$2="ACTIVE",'BR2'!J128&gt;0),"Yes",IF(AND('BR1'!$K$2="ACTIVE",'BR1'!J128&gt;0),"Yes",IF(AND('ORIGINAL BUDGET'!$K$2="ACTIVE",'ORIGINAL BUDGET'!J128&gt;0),"Yes",""))))</f>
        <v/>
      </c>
      <c r="Y128" s="325"/>
      <c r="Z128" s="325" t="str">
        <f>IF(AND('BR3'!$K$2="ACTIVE",'BR3'!L128&gt;0),"Yes",IF(AND('BR2'!$K$2="ACTIVE",'BR2'!L128&gt;0),"Yes",IF(AND('BR1'!$K$2="ACTIVE",'BR1'!L128&gt;0),"Yes",IF(AND('ORIGINAL BUDGET'!$K$2="ACTIVE",'ORIGINAL BUDGET'!L128&gt;0),"Yes",""))))</f>
        <v/>
      </c>
      <c r="AA128" s="325"/>
      <c r="AB128" s="325" t="str">
        <f>IF(AND('BR3'!$K$2="ACTIVE",'BR3'!N128&gt;0),"Yes",IF(AND('BR2'!$K$2="ACTIVE",'BR2'!N128&gt;0),"Yes",IF(AND('BR1'!$K$2="ACTIVE",'BR1'!N128&gt;0),"Yes",IF(AND('ORIGINAL BUDGET'!$K$2="ACTIVE",'ORIGINAL BUDGET'!N128&gt;0),"Yes",""))))</f>
        <v/>
      </c>
      <c r="AC128" s="325"/>
      <c r="AD128" s="325" t="str">
        <f>IF(AND('BR3'!$K$2="ACTIVE",'BR3'!P128&gt;0),"Yes",IF(AND('BR2'!$K$2="ACTIVE",'BR2'!P128&gt;0),"Yes",IF(AND('BR1'!$K$2="ACTIVE",'BR1'!P128&gt;0),"Yes",IF(AND('ORIGINAL BUDGET'!$K$2="ACTIVE",'ORIGINAL BUDGET'!P128&gt;0),"Yes",""))))</f>
        <v/>
      </c>
      <c r="AE128" s="325"/>
      <c r="AF128" s="325" t="str">
        <f>IF(AND('BR3'!$K$2="ACTIVE",'BR3'!R128&gt;0),"Yes",IF(AND('BR2'!$K$2="ACTIVE",'BR2'!R128&gt;0),"Yes",IF(AND('BR1'!$K$2="ACTIVE",'BR1'!R128&gt;0),"Yes",IF(AND('ORIGINAL BUDGET'!$K$2="ACTIVE",'ORIGINAL BUDGET'!R128&gt;0),"Yes",""))))</f>
        <v/>
      </c>
      <c r="AG128" s="325"/>
      <c r="AH128" s="493" t="str">
        <f>IF(AND('BR3'!$K$2="ACTIVE",'BR3'!T128&gt;0),"Yes",IF(AND('BR2'!$K$2="ACTIVE",'BR2'!T128&gt;0),"Yes",IF(AND('BR1'!$K$2="ACTIVE",'BR1'!T128&gt;0),"Yes",IF(AND('ORIGINAL BUDGET'!$K$2="ACTIVE",'ORIGINAL BUDGET'!T128&gt;0),"Yes",""))))</f>
        <v/>
      </c>
      <c r="AI128" s="500"/>
      <c r="AK128" s="221"/>
      <c r="AL128" s="221"/>
      <c r="AM128" s="221"/>
      <c r="AN128" s="221"/>
      <c r="AO128" s="221"/>
      <c r="AP128" s="221"/>
      <c r="AQ128" s="221"/>
      <c r="AR128" s="57"/>
      <c r="AU128" s="2"/>
      <c r="AV128" s="2"/>
      <c r="AW128" s="2"/>
      <c r="AX128" s="2"/>
      <c r="AY128" s="1104"/>
    </row>
    <row r="129" spans="1:51" ht="23.25" hidden="1" customHeight="1">
      <c r="A129" s="122">
        <v>12</v>
      </c>
      <c r="B129" s="1726">
        <f>IF($L$2="","",IF($L$2="ORIGINAL",'ORIGINAL BUDGET'!$B129,IF($L$2="BR1",'BR1'!$B129,IF($L$2="BR2",'BR2'!$B129,IF($L$2="BR3",'BR3'!$B129)))))</f>
        <v>0</v>
      </c>
      <c r="C129" s="1727">
        <f>IF($L$2="","",IF($L$2="ORIGINAL",'ORIGINAL BUDGET'!$B129,IF($L$2="BR1",'BR1'!$B129,IF($L$2="BR2",'BR2'!$B129,IF($L$2="BR3",'BR3'!$B129)))))</f>
        <v>0</v>
      </c>
      <c r="D129" s="1727">
        <f>IF($L$2="","",IF($L$2="ORIGINAL",'ORIGINAL BUDGET'!$B129,IF($L$2="BR1",'BR1'!$B129,IF($L$2="BR2",'BR2'!$B129,IF($L$2="BR3",'BR3'!$B129)))))</f>
        <v>0</v>
      </c>
      <c r="E129" s="1727">
        <f>IF($L$2="","",IF($L$2="ORIGINAL",'ORIGINAL BUDGET'!$B129,IF($L$2="BR1",'BR1'!$B129,IF($L$2="BR2",'BR2'!$B129,IF($L$2="BR3",'BR3'!$B129)))))</f>
        <v>0</v>
      </c>
      <c r="F129" s="612"/>
      <c r="G129" s="847" t="str">
        <f t="shared" si="45"/>
        <v/>
      </c>
      <c r="H129" s="810">
        <f t="shared" si="46"/>
        <v>0</v>
      </c>
      <c r="I129" s="840"/>
      <c r="J129" s="810">
        <f t="shared" si="49"/>
        <v>0</v>
      </c>
      <c r="K129" s="843"/>
      <c r="L129" s="810">
        <f t="shared" si="50"/>
        <v>0</v>
      </c>
      <c r="M129" s="843"/>
      <c r="N129" s="810">
        <f t="shared" si="51"/>
        <v>0</v>
      </c>
      <c r="O129" s="843"/>
      <c r="P129" s="810">
        <f t="shared" si="52"/>
        <v>0</v>
      </c>
      <c r="Q129" s="843"/>
      <c r="R129" s="810">
        <f t="shared" si="47"/>
        <v>0</v>
      </c>
      <c r="S129" s="843"/>
      <c r="T129" s="810">
        <f t="shared" si="48"/>
        <v>0</v>
      </c>
      <c r="U129" s="410"/>
      <c r="V129" s="492" t="str">
        <f>IF(AND('BR3'!$K$2="ACTIVE",'BR3'!H129&gt;0),"Yes",IF(AND('BR2'!$K$2="ACTIVE",'BR2'!H129&gt;0),"Yes",IF(AND('BR1'!$K$2="ACTIVE",'BR1'!H129&gt;0),"Yes",IF(AND('ORIGINAL BUDGET'!$K$2="ACTIVE",'ORIGINAL BUDGET'!H129&gt;0),"Yes",""))))</f>
        <v/>
      </c>
      <c r="W129" s="325"/>
      <c r="X129" s="325" t="str">
        <f>IF(AND('BR3'!$K$2="ACTIVE",'BR3'!J129&gt;0),"Yes",IF(AND('BR2'!$K$2="ACTIVE",'BR2'!J129&gt;0),"Yes",IF(AND('BR1'!$K$2="ACTIVE",'BR1'!J129&gt;0),"Yes",IF(AND('ORIGINAL BUDGET'!$K$2="ACTIVE",'ORIGINAL BUDGET'!J129&gt;0),"Yes",""))))</f>
        <v/>
      </c>
      <c r="Y129" s="325"/>
      <c r="Z129" s="325" t="str">
        <f>IF(AND('BR3'!$K$2="ACTIVE",'BR3'!L129&gt;0),"Yes",IF(AND('BR2'!$K$2="ACTIVE",'BR2'!L129&gt;0),"Yes",IF(AND('BR1'!$K$2="ACTIVE",'BR1'!L129&gt;0),"Yes",IF(AND('ORIGINAL BUDGET'!$K$2="ACTIVE",'ORIGINAL BUDGET'!L129&gt;0),"Yes",""))))</f>
        <v/>
      </c>
      <c r="AA129" s="325"/>
      <c r="AB129" s="325" t="str">
        <f>IF(AND('BR3'!$K$2="ACTIVE",'BR3'!N129&gt;0),"Yes",IF(AND('BR2'!$K$2="ACTIVE",'BR2'!N129&gt;0),"Yes",IF(AND('BR1'!$K$2="ACTIVE",'BR1'!N129&gt;0),"Yes",IF(AND('ORIGINAL BUDGET'!$K$2="ACTIVE",'ORIGINAL BUDGET'!N129&gt;0),"Yes",""))))</f>
        <v/>
      </c>
      <c r="AC129" s="325"/>
      <c r="AD129" s="325" t="str">
        <f>IF(AND('BR3'!$K$2="ACTIVE",'BR3'!P129&gt;0),"Yes",IF(AND('BR2'!$K$2="ACTIVE",'BR2'!P129&gt;0),"Yes",IF(AND('BR1'!$K$2="ACTIVE",'BR1'!P129&gt;0),"Yes",IF(AND('ORIGINAL BUDGET'!$K$2="ACTIVE",'ORIGINAL BUDGET'!P129&gt;0),"Yes",""))))</f>
        <v/>
      </c>
      <c r="AE129" s="325"/>
      <c r="AF129" s="325" t="str">
        <f>IF(AND('BR3'!$K$2="ACTIVE",'BR3'!R129&gt;0),"Yes",IF(AND('BR2'!$K$2="ACTIVE",'BR2'!R129&gt;0),"Yes",IF(AND('BR1'!$K$2="ACTIVE",'BR1'!R129&gt;0),"Yes",IF(AND('ORIGINAL BUDGET'!$K$2="ACTIVE",'ORIGINAL BUDGET'!R129&gt;0),"Yes",""))))</f>
        <v/>
      </c>
      <c r="AG129" s="325"/>
      <c r="AH129" s="493" t="str">
        <f>IF(AND('BR3'!$K$2="ACTIVE",'BR3'!T129&gt;0),"Yes",IF(AND('BR2'!$K$2="ACTIVE",'BR2'!T129&gt;0),"Yes",IF(AND('BR1'!$K$2="ACTIVE",'BR1'!T129&gt;0),"Yes",IF(AND('ORIGINAL BUDGET'!$K$2="ACTIVE",'ORIGINAL BUDGET'!T129&gt;0),"Yes",""))))</f>
        <v/>
      </c>
      <c r="AI129" s="500"/>
      <c r="AK129" s="221"/>
      <c r="AL129" s="221"/>
      <c r="AM129" s="221"/>
      <c r="AN129" s="221"/>
      <c r="AO129" s="221"/>
      <c r="AP129" s="221"/>
      <c r="AQ129" s="221"/>
      <c r="AR129" s="57"/>
      <c r="AU129" s="2"/>
      <c r="AV129" s="2"/>
      <c r="AW129" s="2"/>
      <c r="AX129" s="2"/>
      <c r="AY129" s="1104"/>
    </row>
    <row r="130" spans="1:51" ht="23.25" hidden="1" customHeight="1">
      <c r="A130" s="122">
        <v>13</v>
      </c>
      <c r="B130" s="1726">
        <f>IF($L$2="","",IF($L$2="ORIGINAL",'ORIGINAL BUDGET'!$B130,IF($L$2="BR1",'BR1'!$B130,IF($L$2="BR2",'BR2'!$B130,IF($L$2="BR3",'BR3'!$B130)))))</f>
        <v>0</v>
      </c>
      <c r="C130" s="1727">
        <f>IF($L$2="","",IF($L$2="ORIGINAL",'ORIGINAL BUDGET'!$B130,IF($L$2="BR1",'BR1'!$B130,IF($L$2="BR2",'BR2'!$B130,IF($L$2="BR3",'BR3'!$B130)))))</f>
        <v>0</v>
      </c>
      <c r="D130" s="1727">
        <f>IF($L$2="","",IF($L$2="ORIGINAL",'ORIGINAL BUDGET'!$B130,IF($L$2="BR1",'BR1'!$B130,IF($L$2="BR2",'BR2'!$B130,IF($L$2="BR3",'BR3'!$B130)))))</f>
        <v>0</v>
      </c>
      <c r="E130" s="1728">
        <f>IF($L$2="","",IF($L$2="ORIGINAL",'ORIGINAL BUDGET'!$B130,IF($L$2="BR1",'BR1'!$B130,IF($L$2="BR2",'BR2'!$B130,IF($L$2="BR3",'BR3'!$B130)))))</f>
        <v>0</v>
      </c>
      <c r="F130" s="612"/>
      <c r="G130" s="847" t="str">
        <f t="shared" si="45"/>
        <v/>
      </c>
      <c r="H130" s="810">
        <f t="shared" si="46"/>
        <v>0</v>
      </c>
      <c r="I130" s="840"/>
      <c r="J130" s="810">
        <f t="shared" si="49"/>
        <v>0</v>
      </c>
      <c r="K130" s="843"/>
      <c r="L130" s="810">
        <f t="shared" si="50"/>
        <v>0</v>
      </c>
      <c r="M130" s="843"/>
      <c r="N130" s="810">
        <f t="shared" si="51"/>
        <v>0</v>
      </c>
      <c r="O130" s="843"/>
      <c r="P130" s="810">
        <f t="shared" si="52"/>
        <v>0</v>
      </c>
      <c r="Q130" s="843"/>
      <c r="R130" s="810">
        <f t="shared" si="47"/>
        <v>0</v>
      </c>
      <c r="S130" s="843"/>
      <c r="T130" s="810">
        <f t="shared" si="48"/>
        <v>0</v>
      </c>
      <c r="U130" s="410"/>
      <c r="V130" s="492" t="str">
        <f>IF(AND('BR3'!$K$2="ACTIVE",'BR3'!H130&gt;0),"Yes",IF(AND('BR2'!$K$2="ACTIVE",'BR2'!H130&gt;0),"Yes",IF(AND('BR1'!$K$2="ACTIVE",'BR1'!H130&gt;0),"Yes",IF(AND('ORIGINAL BUDGET'!$K$2="ACTIVE",'ORIGINAL BUDGET'!H130&gt;0),"Yes",""))))</f>
        <v/>
      </c>
      <c r="W130" s="325"/>
      <c r="X130" s="325" t="str">
        <f>IF(AND('BR3'!$K$2="ACTIVE",'BR3'!J130&gt;0),"Yes",IF(AND('BR2'!$K$2="ACTIVE",'BR2'!J130&gt;0),"Yes",IF(AND('BR1'!$K$2="ACTIVE",'BR1'!J130&gt;0),"Yes",IF(AND('ORIGINAL BUDGET'!$K$2="ACTIVE",'ORIGINAL BUDGET'!J130&gt;0),"Yes",""))))</f>
        <v/>
      </c>
      <c r="Y130" s="325"/>
      <c r="Z130" s="325" t="str">
        <f>IF(AND('BR3'!$K$2="ACTIVE",'BR3'!L130&gt;0),"Yes",IF(AND('BR2'!$K$2="ACTIVE",'BR2'!L130&gt;0),"Yes",IF(AND('BR1'!$K$2="ACTIVE",'BR1'!L130&gt;0),"Yes",IF(AND('ORIGINAL BUDGET'!$K$2="ACTIVE",'ORIGINAL BUDGET'!L130&gt;0),"Yes",""))))</f>
        <v/>
      </c>
      <c r="AA130" s="325"/>
      <c r="AB130" s="325" t="str">
        <f>IF(AND('BR3'!$K$2="ACTIVE",'BR3'!N130&gt;0),"Yes",IF(AND('BR2'!$K$2="ACTIVE",'BR2'!N130&gt;0),"Yes",IF(AND('BR1'!$K$2="ACTIVE",'BR1'!N130&gt;0),"Yes",IF(AND('ORIGINAL BUDGET'!$K$2="ACTIVE",'ORIGINAL BUDGET'!N130&gt;0),"Yes",""))))</f>
        <v/>
      </c>
      <c r="AC130" s="325"/>
      <c r="AD130" s="325" t="str">
        <f>IF(AND('BR3'!$K$2="ACTIVE",'BR3'!P130&gt;0),"Yes",IF(AND('BR2'!$K$2="ACTIVE",'BR2'!P130&gt;0),"Yes",IF(AND('BR1'!$K$2="ACTIVE",'BR1'!P130&gt;0),"Yes",IF(AND('ORIGINAL BUDGET'!$K$2="ACTIVE",'ORIGINAL BUDGET'!P130&gt;0),"Yes",""))))</f>
        <v/>
      </c>
      <c r="AE130" s="325"/>
      <c r="AF130" s="325" t="str">
        <f>IF(AND('BR3'!$K$2="ACTIVE",'BR3'!R130&gt;0),"Yes",IF(AND('BR2'!$K$2="ACTIVE",'BR2'!R130&gt;0),"Yes",IF(AND('BR1'!$K$2="ACTIVE",'BR1'!R130&gt;0),"Yes",IF(AND('ORIGINAL BUDGET'!$K$2="ACTIVE",'ORIGINAL BUDGET'!R130&gt;0),"Yes",""))))</f>
        <v/>
      </c>
      <c r="AG130" s="325"/>
      <c r="AH130" s="493" t="str">
        <f>IF(AND('BR3'!$K$2="ACTIVE",'BR3'!T130&gt;0),"Yes",IF(AND('BR2'!$K$2="ACTIVE",'BR2'!T130&gt;0),"Yes",IF(AND('BR1'!$K$2="ACTIVE",'BR1'!T130&gt;0),"Yes",IF(AND('ORIGINAL BUDGET'!$K$2="ACTIVE",'ORIGINAL BUDGET'!T130&gt;0),"Yes",""))))</f>
        <v/>
      </c>
      <c r="AI130" s="500"/>
      <c r="AK130" s="221"/>
      <c r="AL130" s="221"/>
      <c r="AM130" s="221"/>
      <c r="AN130" s="221"/>
      <c r="AO130" s="221"/>
      <c r="AP130" s="221"/>
      <c r="AQ130" s="221"/>
      <c r="AR130" s="57"/>
      <c r="AU130" s="2"/>
      <c r="AV130" s="2"/>
      <c r="AW130" s="2"/>
      <c r="AX130" s="2"/>
      <c r="AY130" s="1104"/>
    </row>
    <row r="131" spans="1:51" ht="23.25" hidden="1" customHeight="1">
      <c r="A131" s="122">
        <v>14</v>
      </c>
      <c r="B131" s="1726">
        <f>IF($L$2="","",IF($L$2="ORIGINAL",'ORIGINAL BUDGET'!$B131,IF($L$2="BR1",'BR1'!$B131,IF($L$2="BR2",'BR2'!$B131,IF($L$2="BR3",'BR3'!$B131)))))</f>
        <v>0</v>
      </c>
      <c r="C131" s="1727">
        <f>IF($L$2="","",IF($L$2="ORIGINAL",'ORIGINAL BUDGET'!$B131,IF($L$2="BR1",'BR1'!$B131,IF($L$2="BR2",'BR2'!$B131,IF($L$2="BR3",'BR3'!$B131)))))</f>
        <v>0</v>
      </c>
      <c r="D131" s="1727">
        <f>IF($L$2="","",IF($L$2="ORIGINAL",'ORIGINAL BUDGET'!$B131,IF($L$2="BR1",'BR1'!$B131,IF($L$2="BR2",'BR2'!$B131,IF($L$2="BR3",'BR3'!$B131)))))</f>
        <v>0</v>
      </c>
      <c r="E131" s="1728">
        <f>IF($L$2="","",IF($L$2="ORIGINAL",'ORIGINAL BUDGET'!$B131,IF($L$2="BR1",'BR1'!$B131,IF($L$2="BR2",'BR2'!$B131,IF($L$2="BR3",'BR3'!$B131)))))</f>
        <v>0</v>
      </c>
      <c r="F131" s="612"/>
      <c r="G131" s="847" t="str">
        <f t="shared" si="45"/>
        <v/>
      </c>
      <c r="H131" s="810">
        <f t="shared" si="46"/>
        <v>0</v>
      </c>
      <c r="I131" s="840"/>
      <c r="J131" s="810">
        <f t="shared" si="49"/>
        <v>0</v>
      </c>
      <c r="K131" s="843"/>
      <c r="L131" s="810">
        <f t="shared" si="50"/>
        <v>0</v>
      </c>
      <c r="M131" s="843"/>
      <c r="N131" s="810">
        <f t="shared" si="51"/>
        <v>0</v>
      </c>
      <c r="O131" s="843"/>
      <c r="P131" s="810">
        <f t="shared" si="52"/>
        <v>0</v>
      </c>
      <c r="Q131" s="843"/>
      <c r="R131" s="810">
        <f t="shared" si="47"/>
        <v>0</v>
      </c>
      <c r="S131" s="843"/>
      <c r="T131" s="810">
        <f t="shared" si="48"/>
        <v>0</v>
      </c>
      <c r="U131" s="410"/>
      <c r="V131" s="492" t="str">
        <f>IF(AND('BR3'!$K$2="ACTIVE",'BR3'!H131&gt;0),"Yes",IF(AND('BR2'!$K$2="ACTIVE",'BR2'!H131&gt;0),"Yes",IF(AND('BR1'!$K$2="ACTIVE",'BR1'!H131&gt;0),"Yes",IF(AND('ORIGINAL BUDGET'!$K$2="ACTIVE",'ORIGINAL BUDGET'!H131&gt;0),"Yes",""))))</f>
        <v/>
      </c>
      <c r="W131" s="325"/>
      <c r="X131" s="325" t="str">
        <f>IF(AND('BR3'!$K$2="ACTIVE",'BR3'!J131&gt;0),"Yes",IF(AND('BR2'!$K$2="ACTIVE",'BR2'!J131&gt;0),"Yes",IF(AND('BR1'!$K$2="ACTIVE",'BR1'!J131&gt;0),"Yes",IF(AND('ORIGINAL BUDGET'!$K$2="ACTIVE",'ORIGINAL BUDGET'!J131&gt;0),"Yes",""))))</f>
        <v/>
      </c>
      <c r="Y131" s="325"/>
      <c r="Z131" s="325" t="str">
        <f>IF(AND('BR3'!$K$2="ACTIVE",'BR3'!L131&gt;0),"Yes",IF(AND('BR2'!$K$2="ACTIVE",'BR2'!L131&gt;0),"Yes",IF(AND('BR1'!$K$2="ACTIVE",'BR1'!L131&gt;0),"Yes",IF(AND('ORIGINAL BUDGET'!$K$2="ACTIVE",'ORIGINAL BUDGET'!L131&gt;0),"Yes",""))))</f>
        <v/>
      </c>
      <c r="AA131" s="325"/>
      <c r="AB131" s="325" t="str">
        <f>IF(AND('BR3'!$K$2="ACTIVE",'BR3'!N131&gt;0),"Yes",IF(AND('BR2'!$K$2="ACTIVE",'BR2'!N131&gt;0),"Yes",IF(AND('BR1'!$K$2="ACTIVE",'BR1'!N131&gt;0),"Yes",IF(AND('ORIGINAL BUDGET'!$K$2="ACTIVE",'ORIGINAL BUDGET'!N131&gt;0),"Yes",""))))</f>
        <v/>
      </c>
      <c r="AC131" s="325"/>
      <c r="AD131" s="325" t="str">
        <f>IF(AND('BR3'!$K$2="ACTIVE",'BR3'!P131&gt;0),"Yes",IF(AND('BR2'!$K$2="ACTIVE",'BR2'!P131&gt;0),"Yes",IF(AND('BR1'!$K$2="ACTIVE",'BR1'!P131&gt;0),"Yes",IF(AND('ORIGINAL BUDGET'!$K$2="ACTIVE",'ORIGINAL BUDGET'!P131&gt;0),"Yes",""))))</f>
        <v/>
      </c>
      <c r="AE131" s="325"/>
      <c r="AF131" s="325" t="str">
        <f>IF(AND('BR3'!$K$2="ACTIVE",'BR3'!R131&gt;0),"Yes",IF(AND('BR2'!$K$2="ACTIVE",'BR2'!R131&gt;0),"Yes",IF(AND('BR1'!$K$2="ACTIVE",'BR1'!R131&gt;0),"Yes",IF(AND('ORIGINAL BUDGET'!$K$2="ACTIVE",'ORIGINAL BUDGET'!R131&gt;0),"Yes",""))))</f>
        <v/>
      </c>
      <c r="AG131" s="325"/>
      <c r="AH131" s="493" t="str">
        <f>IF(AND('BR3'!$K$2="ACTIVE",'BR3'!T131&gt;0),"Yes",IF(AND('BR2'!$K$2="ACTIVE",'BR2'!T131&gt;0),"Yes",IF(AND('BR1'!$K$2="ACTIVE",'BR1'!T131&gt;0),"Yes",IF(AND('ORIGINAL BUDGET'!$K$2="ACTIVE",'ORIGINAL BUDGET'!T131&gt;0),"Yes",""))))</f>
        <v/>
      </c>
      <c r="AI131" s="500"/>
      <c r="AK131" s="221"/>
      <c r="AL131" s="221"/>
      <c r="AM131" s="221"/>
      <c r="AN131" s="221"/>
      <c r="AO131" s="221"/>
      <c r="AP131" s="221"/>
      <c r="AQ131" s="221"/>
      <c r="AR131" s="57"/>
      <c r="AU131" s="2"/>
      <c r="AV131" s="2"/>
      <c r="AW131" s="2"/>
      <c r="AX131" s="2"/>
      <c r="AY131" s="1104"/>
    </row>
    <row r="132" spans="1:51" ht="23.25" hidden="1" customHeight="1" thickBot="1">
      <c r="A132" s="122">
        <v>15</v>
      </c>
      <c r="B132" s="1729">
        <f>IF($L$2="","",IF($L$2="ORIGINAL",'ORIGINAL BUDGET'!$B132,IF($L$2="BR1",'BR1'!$B132,IF($L$2="BR2",'BR2'!$B132,IF($L$2="BR3",'BR3'!$B132)))))</f>
        <v>0</v>
      </c>
      <c r="C132" s="1730">
        <f>IF($L$2="","",IF($L$2="ORIGINAL",'ORIGINAL BUDGET'!$B132,IF($L$2="BR1",'BR1'!$B132,IF($L$2="BR2",'BR2'!$B132,IF($L$2="BR3",'BR3'!$B132)))))</f>
        <v>0</v>
      </c>
      <c r="D132" s="1730">
        <f>IF($L$2="","",IF($L$2="ORIGINAL",'ORIGINAL BUDGET'!$B132,IF($L$2="BR1",'BR1'!$B132,IF($L$2="BR2",'BR2'!$B132,IF($L$2="BR3",'BR3'!$B132)))))</f>
        <v>0</v>
      </c>
      <c r="E132" s="1731">
        <f>IF($L$2="","",IF($L$2="ORIGINAL",'ORIGINAL BUDGET'!$B132,IF($L$2="BR1",'BR1'!$B132,IF($L$2="BR2",'BR2'!$B132,IF($L$2="BR3",'BR3'!$B132)))))</f>
        <v>0</v>
      </c>
      <c r="F132" s="613"/>
      <c r="G132" s="850" t="str">
        <f t="shared" si="45"/>
        <v/>
      </c>
      <c r="H132" s="813">
        <f t="shared" si="46"/>
        <v>0</v>
      </c>
      <c r="I132" s="840"/>
      <c r="J132" s="813">
        <f t="shared" si="49"/>
        <v>0</v>
      </c>
      <c r="K132" s="842"/>
      <c r="L132" s="813">
        <f t="shared" si="50"/>
        <v>0</v>
      </c>
      <c r="M132" s="842"/>
      <c r="N132" s="813">
        <f t="shared" si="51"/>
        <v>0</v>
      </c>
      <c r="O132" s="842"/>
      <c r="P132" s="813">
        <f t="shared" si="52"/>
        <v>0</v>
      </c>
      <c r="Q132" s="842"/>
      <c r="R132" s="813">
        <f t="shared" si="47"/>
        <v>0</v>
      </c>
      <c r="S132" s="842"/>
      <c r="T132" s="813">
        <f t="shared" si="48"/>
        <v>0</v>
      </c>
      <c r="U132" s="410"/>
      <c r="V132" s="495" t="str">
        <f>IF(AND('BR3'!$K$2="ACTIVE",'BR3'!H132&gt;0),"Yes",IF(AND('BR2'!$K$2="ACTIVE",'BR2'!H132&gt;0),"Yes",IF(AND('BR1'!$K$2="ACTIVE",'BR1'!H132&gt;0),"Yes",IF(AND('ORIGINAL BUDGET'!$K$2="ACTIVE",'ORIGINAL BUDGET'!H132&gt;0),"Yes",""))))</f>
        <v/>
      </c>
      <c r="W132" s="496"/>
      <c r="X132" s="496" t="str">
        <f>IF(AND('BR3'!$K$2="ACTIVE",'BR3'!J132&gt;0),"Yes",IF(AND('BR2'!$K$2="ACTIVE",'BR2'!J132&gt;0),"Yes",IF(AND('BR1'!$K$2="ACTIVE",'BR1'!J132&gt;0),"Yes",IF(AND('ORIGINAL BUDGET'!$K$2="ACTIVE",'ORIGINAL BUDGET'!J132&gt;0),"Yes",""))))</f>
        <v/>
      </c>
      <c r="Y132" s="496"/>
      <c r="Z132" s="496" t="str">
        <f>IF(AND('BR3'!$K$2="ACTIVE",'BR3'!L132&gt;0),"Yes",IF(AND('BR2'!$K$2="ACTIVE",'BR2'!L132&gt;0),"Yes",IF(AND('BR1'!$K$2="ACTIVE",'BR1'!L132&gt;0),"Yes",IF(AND('ORIGINAL BUDGET'!$K$2="ACTIVE",'ORIGINAL BUDGET'!L132&gt;0),"Yes",""))))</f>
        <v/>
      </c>
      <c r="AA132" s="496"/>
      <c r="AB132" s="496" t="str">
        <f>IF(AND('BR3'!$K$2="ACTIVE",'BR3'!N132&gt;0),"Yes",IF(AND('BR2'!$K$2="ACTIVE",'BR2'!N132&gt;0),"Yes",IF(AND('BR1'!$K$2="ACTIVE",'BR1'!N132&gt;0),"Yes",IF(AND('ORIGINAL BUDGET'!$K$2="ACTIVE",'ORIGINAL BUDGET'!N132&gt;0),"Yes",""))))</f>
        <v/>
      </c>
      <c r="AC132" s="496"/>
      <c r="AD132" s="496" t="str">
        <f>IF(AND('BR3'!$K$2="ACTIVE",'BR3'!P132&gt;0),"Yes",IF(AND('BR2'!$K$2="ACTIVE",'BR2'!P132&gt;0),"Yes",IF(AND('BR1'!$K$2="ACTIVE",'BR1'!P132&gt;0),"Yes",IF(AND('ORIGINAL BUDGET'!$K$2="ACTIVE",'ORIGINAL BUDGET'!P132&gt;0),"Yes",""))))</f>
        <v/>
      </c>
      <c r="AE132" s="496"/>
      <c r="AF132" s="496" t="str">
        <f>IF(AND('BR3'!$K$2="ACTIVE",'BR3'!R132&gt;0),"Yes",IF(AND('BR2'!$K$2="ACTIVE",'BR2'!R132&gt;0),"Yes",IF(AND('BR1'!$K$2="ACTIVE",'BR1'!R132&gt;0),"Yes",IF(AND('ORIGINAL BUDGET'!$K$2="ACTIVE",'ORIGINAL BUDGET'!R132&gt;0),"Yes",""))))</f>
        <v/>
      </c>
      <c r="AG132" s="496"/>
      <c r="AH132" s="497" t="str">
        <f>IF(AND('BR3'!$K$2="ACTIVE",'BR3'!T132&gt;0),"Yes",IF(AND('BR2'!$K$2="ACTIVE",'BR2'!T132&gt;0),"Yes",IF(AND('BR1'!$K$2="ACTIVE",'BR1'!T132&gt;0),"Yes",IF(AND('ORIGINAL BUDGET'!$K$2="ACTIVE",'ORIGINAL BUDGET'!T132&gt;0),"Yes",""))))</f>
        <v/>
      </c>
      <c r="AI132" s="501"/>
      <c r="AK132" s="221"/>
      <c r="AL132" s="221"/>
      <c r="AM132" s="221"/>
      <c r="AN132" s="221"/>
      <c r="AO132" s="221"/>
      <c r="AP132" s="221"/>
      <c r="AQ132" s="221"/>
      <c r="AR132" s="57"/>
      <c r="AU132" s="2"/>
      <c r="AV132" s="2"/>
      <c r="AW132" s="2"/>
      <c r="AX132" s="2"/>
      <c r="AY132" s="1104"/>
    </row>
    <row r="133" spans="1:51" ht="15.95" customHeight="1" thickTop="1" thickBot="1">
      <c r="A133" s="435"/>
      <c r="B133" s="520"/>
      <c r="C133" s="521"/>
      <c r="D133" s="522"/>
      <c r="E133" s="523"/>
      <c r="F133" s="436"/>
      <c r="G133" s="849"/>
      <c r="H133" s="437"/>
      <c r="I133" s="849"/>
      <c r="J133" s="437"/>
      <c r="K133" s="849"/>
      <c r="L133" s="437"/>
      <c r="M133" s="849"/>
      <c r="N133" s="437"/>
      <c r="O133" s="849"/>
      <c r="P133" s="437"/>
      <c r="Q133" s="849"/>
      <c r="R133" s="437"/>
      <c r="S133" s="849"/>
      <c r="T133" s="437"/>
      <c r="U133" s="214"/>
      <c r="V133" s="499"/>
      <c r="W133" s="504"/>
      <c r="X133" s="504">
        <f>SUM(X118:X132)</f>
        <v>0</v>
      </c>
      <c r="Y133" s="504"/>
      <c r="Z133" s="504">
        <f t="shared" ref="Z133:AH133" si="53">SUM(Z118:Z132)</f>
        <v>0</v>
      </c>
      <c r="AA133" s="504"/>
      <c r="AB133" s="504">
        <f t="shared" si="53"/>
        <v>0</v>
      </c>
      <c r="AC133" s="504"/>
      <c r="AD133" s="504">
        <f t="shared" si="53"/>
        <v>0</v>
      </c>
      <c r="AE133" s="504"/>
      <c r="AF133" s="504">
        <f t="shared" si="53"/>
        <v>0</v>
      </c>
      <c r="AG133" s="504"/>
      <c r="AH133" s="504">
        <f t="shared" si="53"/>
        <v>0</v>
      </c>
      <c r="AI133" s="504"/>
      <c r="AL133" s="2"/>
      <c r="AM133" s="2"/>
      <c r="AN133" s="2"/>
      <c r="AO133" s="2"/>
      <c r="AP133" s="2"/>
      <c r="AQ133" s="2"/>
      <c r="AR133" s="2"/>
      <c r="AU133" s="2"/>
      <c r="AV133" s="2"/>
      <c r="AW133" s="2"/>
      <c r="AX133" s="2"/>
      <c r="AY133" s="1104"/>
    </row>
    <row r="134" spans="1:51" ht="20.25" customHeight="1" thickTop="1">
      <c r="A134" s="1739" t="str">
        <f>A14</f>
        <v>OTHER COSTS</v>
      </c>
      <c r="B134" s="1740"/>
      <c r="C134" s="1740"/>
      <c r="D134" s="1740"/>
      <c r="E134" s="1740"/>
      <c r="F134" s="1740"/>
      <c r="G134" s="1736" t="s">
        <v>84</v>
      </c>
      <c r="H134" s="1737"/>
      <c r="I134" s="1737"/>
      <c r="J134" s="1737"/>
      <c r="K134" s="1737"/>
      <c r="L134" s="1737"/>
      <c r="M134" s="1737"/>
      <c r="N134" s="1737"/>
      <c r="O134" s="1737"/>
      <c r="P134" s="1737"/>
      <c r="Q134" s="1737"/>
      <c r="R134" s="1737"/>
      <c r="S134" s="1737"/>
      <c r="T134" s="1737"/>
      <c r="U134" s="947"/>
      <c r="V134" s="1723" t="s">
        <v>155</v>
      </c>
      <c r="W134" s="1724"/>
      <c r="X134" s="1724"/>
      <c r="Y134" s="1724"/>
      <c r="Z134" s="1724"/>
      <c r="AA134" s="1724"/>
      <c r="AB134" s="1724"/>
      <c r="AC134" s="1724"/>
      <c r="AD134" s="1724"/>
      <c r="AE134" s="1724"/>
      <c r="AF134" s="1724"/>
      <c r="AG134" s="1724"/>
      <c r="AH134" s="1724"/>
      <c r="AI134" s="1725"/>
      <c r="AL134" s="1738"/>
      <c r="AM134" s="1738"/>
      <c r="AN134" s="1738"/>
      <c r="AO134" s="475"/>
      <c r="AP134" s="1084"/>
      <c r="AQ134" s="1084"/>
      <c r="AR134" s="1084"/>
      <c r="AY134" s="1104"/>
    </row>
    <row r="135" spans="1:51" ht="15.6" customHeight="1" thickBot="1">
      <c r="A135" s="1584"/>
      <c r="B135" s="1586"/>
      <c r="C135" s="1586"/>
      <c r="D135" s="1586"/>
      <c r="E135" s="1586"/>
      <c r="F135" s="1586"/>
      <c r="G135" s="1226" t="str">
        <f>'Fund Rec'!G141</f>
        <v/>
      </c>
      <c r="H135" s="1227">
        <f>'Fund Rec'!H141</f>
        <v>0</v>
      </c>
      <c r="I135" s="1228" t="str">
        <f>'Fund Rec'!I141</f>
        <v/>
      </c>
      <c r="J135" s="1227">
        <f>'Fund Rec'!J141</f>
        <v>0</v>
      </c>
      <c r="K135" s="1228" t="str">
        <f>'Fund Rec'!K141</f>
        <v/>
      </c>
      <c r="L135" s="1227">
        <f>'Fund Rec'!L141</f>
        <v>0</v>
      </c>
      <c r="M135" s="1228" t="str">
        <f>'Fund Rec'!M141</f>
        <v/>
      </c>
      <c r="N135" s="1227">
        <f>'Fund Rec'!N141</f>
        <v>0</v>
      </c>
      <c r="O135" s="1229" t="str">
        <f>'Fund Rec'!O141</f>
        <v/>
      </c>
      <c r="P135" s="697">
        <f>'Fund Rec'!P141</f>
        <v>0</v>
      </c>
      <c r="Q135" s="1229" t="str">
        <f>'Fund Rec'!Q141</f>
        <v/>
      </c>
      <c r="R135" s="1230">
        <f>'Fund Rec'!R141</f>
        <v>0</v>
      </c>
      <c r="S135" s="1229" t="str">
        <f>'Fund Rec'!S141</f>
        <v/>
      </c>
      <c r="T135" s="697">
        <f>'Fund Rec'!T141</f>
        <v>0</v>
      </c>
      <c r="U135" s="408"/>
      <c r="V135" s="1732" t="str">
        <f>$G$5</f>
        <v>RPPC, 53110</v>
      </c>
      <c r="W135" s="1716" t="s">
        <v>154</v>
      </c>
      <c r="X135" s="1716" t="str">
        <f>$I$5</f>
        <v>RPPC , 53129</v>
      </c>
      <c r="Y135" s="1716"/>
      <c r="Z135" s="1716" t="str">
        <f>$K$5</f>
        <v/>
      </c>
      <c r="AA135" s="1716"/>
      <c r="AB135" s="1716" t="str">
        <f>$M$5</f>
        <v/>
      </c>
      <c r="AC135" s="1716"/>
      <c r="AD135" s="1716" t="str">
        <f>$O$5</f>
        <v/>
      </c>
      <c r="AE135" s="1716"/>
      <c r="AF135" s="1716" t="str">
        <f>$Q$5</f>
        <v/>
      </c>
      <c r="AG135" s="1716"/>
      <c r="AH135" s="1716" t="str">
        <f>$S$5</f>
        <v/>
      </c>
      <c r="AI135" s="1718"/>
      <c r="AL135" s="2"/>
      <c r="AM135" s="2"/>
      <c r="AN135" s="2"/>
      <c r="AO135" s="2"/>
      <c r="AP135" s="2"/>
      <c r="AQ135" s="2"/>
      <c r="AR135" s="2"/>
      <c r="AY135" s="1104"/>
    </row>
    <row r="136" spans="1:51" ht="25.5" customHeight="1" thickTop="1" thickBot="1">
      <c r="A136" s="131"/>
      <c r="B136" s="159"/>
      <c r="C136" s="159"/>
      <c r="D136" s="18"/>
      <c r="E136" s="130" t="str">
        <f>'ORIGINAL BUDGET'!E136</f>
        <v>TOTAL OTHER COSTS</v>
      </c>
      <c r="F136" s="809">
        <f>SUM(F137:F151)</f>
        <v>0</v>
      </c>
      <c r="G136" s="614"/>
      <c r="H136" s="615">
        <f>SUM(H137:H151)</f>
        <v>0</v>
      </c>
      <c r="I136" s="607"/>
      <c r="J136" s="605">
        <f>SUM(J137:J151)</f>
        <v>0</v>
      </c>
      <c r="K136" s="607"/>
      <c r="L136" s="596">
        <f>SUM(L137:L151)</f>
        <v>0</v>
      </c>
      <c r="M136" s="695"/>
      <c r="N136" s="596">
        <f>SUM(N137:N151)</f>
        <v>0</v>
      </c>
      <c r="O136" s="607"/>
      <c r="P136" s="596">
        <f>SUM(P137:P151)</f>
        <v>0</v>
      </c>
      <c r="Q136" s="607"/>
      <c r="R136" s="596">
        <f>SUM(R137:R151)</f>
        <v>0</v>
      </c>
      <c r="S136" s="695"/>
      <c r="T136" s="596">
        <f>SUM(T137:T151)</f>
        <v>0</v>
      </c>
      <c r="U136" s="409"/>
      <c r="V136" s="1733"/>
      <c r="W136" s="1717"/>
      <c r="X136" s="1717"/>
      <c r="Y136" s="1717"/>
      <c r="Z136" s="1717"/>
      <c r="AA136" s="1717"/>
      <c r="AB136" s="1717"/>
      <c r="AC136" s="1717"/>
      <c r="AD136" s="1717"/>
      <c r="AE136" s="1717"/>
      <c r="AF136" s="1717"/>
      <c r="AG136" s="1717"/>
      <c r="AH136" s="1717"/>
      <c r="AI136" s="1719"/>
      <c r="AL136" s="221"/>
      <c r="AM136" s="221"/>
      <c r="AN136" s="222"/>
      <c r="AO136" s="222"/>
      <c r="AP136" s="222"/>
      <c r="AQ136" s="222"/>
      <c r="AR136" s="222"/>
      <c r="AY136" s="1104"/>
    </row>
    <row r="137" spans="1:51" ht="23.25" customHeight="1" thickTop="1">
      <c r="A137" s="122">
        <v>1</v>
      </c>
      <c r="B137" s="1726">
        <f>IF($L$2="","",IF($L$2="ORIGINAL",'ORIGINAL BUDGET'!$B137,IF($L$2="BR1",'BR1'!$B137,IF($L$2="BR2",'BR2'!$B137,IF($L$2="BR3",'BR3'!$B137)))))</f>
        <v>0</v>
      </c>
      <c r="C137" s="1727">
        <f>IF($L$2="","",IF($L$2="ORIGINAL",'ORIGINAL BUDGET'!$B137,IF($L$2="BR1",'BR1'!$B137,IF($L$2="BR2",'BR2'!$B137,IF($L$2="BR3",'BR3'!$B137)))))</f>
        <v>0</v>
      </c>
      <c r="D137" s="1727">
        <f>IF($L$2="","",IF($L$2="ORIGINAL",'ORIGINAL BUDGET'!$B137,IF($L$2="BR1",'BR1'!$B137,IF($L$2="BR2",'BR2'!$B137,IF($L$2="BR3",'BR3'!$B137)))))</f>
        <v>0</v>
      </c>
      <c r="E137" s="1728">
        <f>IF($L$2="","",IF($L$2="ORIGINAL",'ORIGINAL BUDGET'!$B137,IF($L$2="BR1",'BR1'!$B137,IF($L$2="BR2",'BR2'!$B137,IF($L$2="BR3",'BR3'!$B137)))))</f>
        <v>0</v>
      </c>
      <c r="F137" s="610"/>
      <c r="G137" s="847" t="str">
        <f t="shared" ref="G137:G151" si="54">IF(AND(F137&lt;&gt;0, 1-I137-K137-Q137-S137-M137-O137),1-I137-K137-Q137-S137-M137-O137,"")</f>
        <v/>
      </c>
      <c r="H137" s="810">
        <f t="shared" ref="H137:H151" si="55">IF(AND(G137*F137&lt;0.0001,G137*F137&gt;0),"",G137*F137)</f>
        <v>0</v>
      </c>
      <c r="I137" s="840"/>
      <c r="J137" s="810">
        <f>I137*F137</f>
        <v>0</v>
      </c>
      <c r="K137" s="842"/>
      <c r="L137" s="810">
        <f>K137*F137</f>
        <v>0</v>
      </c>
      <c r="M137" s="842"/>
      <c r="N137" s="810">
        <f>M137*F137</f>
        <v>0</v>
      </c>
      <c r="O137" s="842"/>
      <c r="P137" s="810">
        <f>O137*F137</f>
        <v>0</v>
      </c>
      <c r="Q137" s="842"/>
      <c r="R137" s="810">
        <f t="shared" ref="R137:R151" si="56">Q137*F137</f>
        <v>0</v>
      </c>
      <c r="S137" s="842"/>
      <c r="T137" s="810">
        <f t="shared" ref="T137:T151" si="57">S137*F137</f>
        <v>0</v>
      </c>
      <c r="U137" s="410"/>
      <c r="V137" s="492" t="str">
        <f>IF(AND('BR3'!$K$2="ACTIVE",'BR3'!H137&gt;0),"Yes",IF(AND('BR2'!$K$2="ACTIVE",'BR2'!H137&gt;0),"Yes",IF(AND('BR1'!$K$2="ACTIVE",'BR1'!H137&gt;0),"Yes",IF(AND('ORIGINAL BUDGET'!$K$2="ACTIVE",'ORIGINAL BUDGET'!H137&gt;0),"Yes",""))))</f>
        <v/>
      </c>
      <c r="W137" s="325" t="str">
        <f t="shared" ref="W137:W151" si="58">IF(AND(G137&gt;0,V137=""),1,"")</f>
        <v/>
      </c>
      <c r="X137" s="325" t="str">
        <f>IF(AND('BR3'!$K$2="ACTIVE",'BR3'!J137&gt;0),"Yes",IF(AND('BR2'!$K$2="ACTIVE",'BR2'!J137&gt;0),"Yes",IF(AND('BR1'!$K$2="ACTIVE",'BR1'!J137&gt;0),"Yes",IF(AND('ORIGINAL BUDGET'!$K$2="ACTIVE",'ORIGINAL BUDGET'!J137&gt;0),"Yes",""))))</f>
        <v/>
      </c>
      <c r="Y137" s="325"/>
      <c r="Z137" s="325" t="str">
        <f>IF(AND('BR3'!$K$2="ACTIVE",'BR3'!L137&gt;0),"Yes",IF(AND('BR2'!$K$2="ACTIVE",'BR2'!L137&gt;0),"Yes",IF(AND('BR1'!$K$2="ACTIVE",'BR1'!L137&gt;0),"Yes",IF(AND('ORIGINAL BUDGET'!$K$2="ACTIVE",'ORIGINAL BUDGET'!L137&gt;0),"Yes",""))))</f>
        <v/>
      </c>
      <c r="AA137" s="325"/>
      <c r="AB137" s="325" t="str">
        <f>IF(AND('BR3'!$K$2="ACTIVE",'BR3'!N137&gt;0),"Yes",IF(AND('BR2'!$K$2="ACTIVE",'BR2'!N137&gt;0),"Yes",IF(AND('BR1'!$K$2="ACTIVE",'BR1'!N137&gt;0),"Yes",IF(AND('ORIGINAL BUDGET'!$K$2="ACTIVE",'ORIGINAL BUDGET'!N137&gt;0),"Yes",""))))</f>
        <v/>
      </c>
      <c r="AC137" s="325"/>
      <c r="AD137" s="325" t="str">
        <f>IF(AND('BR3'!$K$2="ACTIVE",'BR3'!P137&gt;0),"Yes",IF(AND('BR2'!$K$2="ACTIVE",'BR2'!P137&gt;0),"Yes",IF(AND('BR1'!$K$2="ACTIVE",'BR1'!P137&gt;0),"Yes",IF(AND('ORIGINAL BUDGET'!$K$2="ACTIVE",'ORIGINAL BUDGET'!P137&gt;0),"Yes",""))))</f>
        <v/>
      </c>
      <c r="AE137" s="325"/>
      <c r="AF137" s="325" t="str">
        <f>IF(AND('BR3'!$K$2="ACTIVE",'BR3'!R137&gt;0),"Yes",IF(AND('BR2'!$K$2="ACTIVE",'BR2'!R137&gt;0),"Yes",IF(AND('BR1'!$K$2="ACTIVE",'BR1'!R137&gt;0),"Yes",IF(AND('ORIGINAL BUDGET'!$K$2="ACTIVE",'ORIGINAL BUDGET'!R137&gt;0),"Yes",""))))</f>
        <v/>
      </c>
      <c r="AG137" s="325"/>
      <c r="AH137" s="493" t="str">
        <f>IF(AND('BR3'!$K$2="ACTIVE",'BR3'!T137&gt;0),"Yes",IF(AND('BR2'!$K$2="ACTIVE",'BR2'!T137&gt;0),"Yes",IF(AND('BR1'!$K$2="ACTIVE",'BR1'!T137&gt;0),"Yes",IF(AND('ORIGINAL BUDGET'!$K$2="ACTIVE",'ORIGINAL BUDGET'!T137&gt;0),"Yes",""))))</f>
        <v/>
      </c>
      <c r="AI137" s="500"/>
      <c r="AL137" s="221"/>
      <c r="AM137" s="221"/>
      <c r="AN137" s="221"/>
      <c r="AO137" s="221"/>
      <c r="AP137" s="221"/>
      <c r="AQ137" s="221"/>
      <c r="AR137" s="57"/>
      <c r="AY137" s="1104"/>
    </row>
    <row r="138" spans="1:51" ht="23.25" customHeight="1">
      <c r="A138" s="122">
        <v>2</v>
      </c>
      <c r="B138" s="1726">
        <f>IF($L$2="","",IF($L$2="ORIGINAL",'ORIGINAL BUDGET'!$B138,IF($L$2="BR1",'BR1'!$B138,IF($L$2="BR2",'BR2'!$B138,IF($L$2="BR3",'BR3'!$B138)))))</f>
        <v>0</v>
      </c>
      <c r="C138" s="1727">
        <f>IF($L$2="","",IF($L$2="ORIGINAL",'ORIGINAL BUDGET'!$B138,IF($L$2="BR1",'BR1'!$B138,IF($L$2="BR2",'BR2'!$B138,IF($L$2="BR3",'BR3'!$B138)))))</f>
        <v>0</v>
      </c>
      <c r="D138" s="1727">
        <f>IF($L$2="","",IF($L$2="ORIGINAL",'ORIGINAL BUDGET'!$B138,IF($L$2="BR1",'BR1'!$B138,IF($L$2="BR2",'BR2'!$B138,IF($L$2="BR3",'BR3'!$B138)))))</f>
        <v>0</v>
      </c>
      <c r="E138" s="1728">
        <f>IF($L$2="","",IF($L$2="ORIGINAL",'ORIGINAL BUDGET'!$B138,IF($L$2="BR1",'BR1'!$B138,IF($L$2="BR2",'BR2'!$B138,IF($L$2="BR3",'BR3'!$B138)))))</f>
        <v>0</v>
      </c>
      <c r="F138" s="617"/>
      <c r="G138" s="847" t="str">
        <f t="shared" si="54"/>
        <v/>
      </c>
      <c r="H138" s="810">
        <f t="shared" si="55"/>
        <v>0</v>
      </c>
      <c r="I138" s="840"/>
      <c r="J138" s="810">
        <f t="shared" ref="J138:J151" si="59">I138*F138</f>
        <v>0</v>
      </c>
      <c r="K138" s="842"/>
      <c r="L138" s="810">
        <f t="shared" ref="L138:L151" si="60">K138*F138</f>
        <v>0</v>
      </c>
      <c r="M138" s="842"/>
      <c r="N138" s="810">
        <f t="shared" ref="N138:N151" si="61">M138*F138</f>
        <v>0</v>
      </c>
      <c r="O138" s="842"/>
      <c r="P138" s="810">
        <f t="shared" ref="P138:P151" si="62">O138*F138</f>
        <v>0</v>
      </c>
      <c r="Q138" s="842"/>
      <c r="R138" s="810">
        <f t="shared" si="56"/>
        <v>0</v>
      </c>
      <c r="S138" s="842"/>
      <c r="T138" s="810">
        <f t="shared" si="57"/>
        <v>0</v>
      </c>
      <c r="U138" s="410"/>
      <c r="V138" s="492" t="str">
        <f>IF(AND('BR3'!$K$2="ACTIVE",'BR3'!H138&gt;0),"Yes",IF(AND('BR2'!$K$2="ACTIVE",'BR2'!H138&gt;0),"Yes",IF(AND('BR1'!$K$2="ACTIVE",'BR1'!H138&gt;0),"Yes",IF(AND('ORIGINAL BUDGET'!$K$2="ACTIVE",'ORIGINAL BUDGET'!H138&gt;0),"Yes",""))))</f>
        <v/>
      </c>
      <c r="W138" s="325" t="str">
        <f t="shared" si="58"/>
        <v/>
      </c>
      <c r="X138" s="325" t="str">
        <f>IF(AND('BR3'!$K$2="ACTIVE",'BR3'!J138&gt;0),"Yes",IF(AND('BR2'!$K$2="ACTIVE",'BR2'!J138&gt;0),"Yes",IF(AND('BR1'!$K$2="ACTIVE",'BR1'!J138&gt;0),"Yes",IF(AND('ORIGINAL BUDGET'!$K$2="ACTIVE",'ORIGINAL BUDGET'!J138&gt;0),"Yes",""))))</f>
        <v/>
      </c>
      <c r="Y138" s="325"/>
      <c r="Z138" s="325" t="str">
        <f>IF(AND('BR3'!$K$2="ACTIVE",'BR3'!L138&gt;0),"Yes",IF(AND('BR2'!$K$2="ACTIVE",'BR2'!L138&gt;0),"Yes",IF(AND('BR1'!$K$2="ACTIVE",'BR1'!L138&gt;0),"Yes",IF(AND('ORIGINAL BUDGET'!$K$2="ACTIVE",'ORIGINAL BUDGET'!L138&gt;0),"Yes",""))))</f>
        <v/>
      </c>
      <c r="AA138" s="325"/>
      <c r="AB138" s="325" t="str">
        <f>IF(AND('BR3'!$K$2="ACTIVE",'BR3'!N138&gt;0),"Yes",IF(AND('BR2'!$K$2="ACTIVE",'BR2'!N138&gt;0),"Yes",IF(AND('BR1'!$K$2="ACTIVE",'BR1'!N138&gt;0),"Yes",IF(AND('ORIGINAL BUDGET'!$K$2="ACTIVE",'ORIGINAL BUDGET'!N138&gt;0),"Yes",""))))</f>
        <v/>
      </c>
      <c r="AC138" s="325"/>
      <c r="AD138" s="325" t="str">
        <f>IF(AND('BR3'!$K$2="ACTIVE",'BR3'!P138&gt;0),"Yes",IF(AND('BR2'!$K$2="ACTIVE",'BR2'!P138&gt;0),"Yes",IF(AND('BR1'!$K$2="ACTIVE",'BR1'!P138&gt;0),"Yes",IF(AND('ORIGINAL BUDGET'!$K$2="ACTIVE",'ORIGINAL BUDGET'!P138&gt;0),"Yes",""))))</f>
        <v/>
      </c>
      <c r="AE138" s="325"/>
      <c r="AF138" s="325" t="str">
        <f>IF(AND('BR3'!$K$2="ACTIVE",'BR3'!R138&gt;0),"Yes",IF(AND('BR2'!$K$2="ACTIVE",'BR2'!R138&gt;0),"Yes",IF(AND('BR1'!$K$2="ACTIVE",'BR1'!R138&gt;0),"Yes",IF(AND('ORIGINAL BUDGET'!$K$2="ACTIVE",'ORIGINAL BUDGET'!R138&gt;0),"Yes",""))))</f>
        <v/>
      </c>
      <c r="AG138" s="325"/>
      <c r="AH138" s="493" t="str">
        <f>IF(AND('BR3'!$K$2="ACTIVE",'BR3'!T138&gt;0),"Yes",IF(AND('BR2'!$K$2="ACTIVE",'BR2'!T138&gt;0),"Yes",IF(AND('BR1'!$K$2="ACTIVE",'BR1'!T138&gt;0),"Yes",IF(AND('ORIGINAL BUDGET'!$K$2="ACTIVE",'ORIGINAL BUDGET'!T138&gt;0),"Yes",""))))</f>
        <v/>
      </c>
      <c r="AI138" s="500"/>
      <c r="AL138" s="221"/>
      <c r="AM138" s="221"/>
      <c r="AN138" s="221"/>
      <c r="AO138" s="221"/>
      <c r="AP138" s="221"/>
      <c r="AQ138" s="221"/>
      <c r="AR138" s="57"/>
      <c r="AY138" s="1104"/>
    </row>
    <row r="139" spans="1:51" ht="23.25" customHeight="1">
      <c r="A139" s="122">
        <v>3</v>
      </c>
      <c r="B139" s="1726">
        <f>IF($L$2="","",IF($L$2="ORIGINAL",'ORIGINAL BUDGET'!$B139,IF($L$2="BR1",'BR1'!$B139,IF($L$2="BR2",'BR2'!$B139,IF($L$2="BR3",'BR3'!$B139)))))</f>
        <v>0</v>
      </c>
      <c r="C139" s="1727">
        <f>IF($L$2="","",IF($L$2="ORIGINAL",'ORIGINAL BUDGET'!$B139,IF($L$2="BR1",'BR1'!$B139,IF($L$2="BR2",'BR2'!$B139,IF($L$2="BR3",'BR3'!$B139)))))</f>
        <v>0</v>
      </c>
      <c r="D139" s="1727">
        <f>IF($L$2="","",IF($L$2="ORIGINAL",'ORIGINAL BUDGET'!$B139,IF($L$2="BR1",'BR1'!$B139,IF($L$2="BR2",'BR2'!$B139,IF($L$2="BR3",'BR3'!$B139)))))</f>
        <v>0</v>
      </c>
      <c r="E139" s="1728">
        <f>IF($L$2="","",IF($L$2="ORIGINAL",'ORIGINAL BUDGET'!$B139,IF($L$2="BR1",'BR1'!$B139,IF($L$2="BR2",'BR2'!$B139,IF($L$2="BR3",'BR3'!$B139)))))</f>
        <v>0</v>
      </c>
      <c r="F139" s="617"/>
      <c r="G139" s="847" t="str">
        <f t="shared" si="54"/>
        <v/>
      </c>
      <c r="H139" s="810">
        <f t="shared" si="55"/>
        <v>0</v>
      </c>
      <c r="I139" s="840"/>
      <c r="J139" s="810">
        <f t="shared" si="59"/>
        <v>0</v>
      </c>
      <c r="K139" s="842"/>
      <c r="L139" s="810">
        <f t="shared" si="60"/>
        <v>0</v>
      </c>
      <c r="M139" s="842"/>
      <c r="N139" s="810">
        <f t="shared" si="61"/>
        <v>0</v>
      </c>
      <c r="O139" s="842"/>
      <c r="P139" s="810">
        <f t="shared" si="62"/>
        <v>0</v>
      </c>
      <c r="Q139" s="842"/>
      <c r="R139" s="810">
        <f t="shared" si="56"/>
        <v>0</v>
      </c>
      <c r="S139" s="842"/>
      <c r="T139" s="810">
        <f t="shared" si="57"/>
        <v>0</v>
      </c>
      <c r="U139" s="410"/>
      <c r="V139" s="492" t="str">
        <f>IF(AND('BR3'!$K$2="ACTIVE",'BR3'!H139&gt;0),"Yes",IF(AND('BR2'!$K$2="ACTIVE",'BR2'!H139&gt;0),"Yes",IF(AND('BR1'!$K$2="ACTIVE",'BR1'!H139&gt;0),"Yes",IF(AND('ORIGINAL BUDGET'!$K$2="ACTIVE",'ORIGINAL BUDGET'!H139&gt;0),"Yes",""))))</f>
        <v/>
      </c>
      <c r="W139" s="325" t="str">
        <f t="shared" si="58"/>
        <v/>
      </c>
      <c r="X139" s="325" t="str">
        <f>IF(AND('BR3'!$K$2="ACTIVE",'BR3'!J139&gt;0),"Yes",IF(AND('BR2'!$K$2="ACTIVE",'BR2'!J139&gt;0),"Yes",IF(AND('BR1'!$K$2="ACTIVE",'BR1'!J139&gt;0),"Yes",IF(AND('ORIGINAL BUDGET'!$K$2="ACTIVE",'ORIGINAL BUDGET'!J139&gt;0),"Yes",""))))</f>
        <v/>
      </c>
      <c r="Y139" s="325"/>
      <c r="Z139" s="325" t="str">
        <f>IF(AND('BR3'!$K$2="ACTIVE",'BR3'!L139&gt;0),"Yes",IF(AND('BR2'!$K$2="ACTIVE",'BR2'!L139&gt;0),"Yes",IF(AND('BR1'!$K$2="ACTIVE",'BR1'!L139&gt;0),"Yes",IF(AND('ORIGINAL BUDGET'!$K$2="ACTIVE",'ORIGINAL BUDGET'!L139&gt;0),"Yes",""))))</f>
        <v/>
      </c>
      <c r="AA139" s="325"/>
      <c r="AB139" s="325" t="str">
        <f>IF(AND('BR3'!$K$2="ACTIVE",'BR3'!N139&gt;0),"Yes",IF(AND('BR2'!$K$2="ACTIVE",'BR2'!N139&gt;0),"Yes",IF(AND('BR1'!$K$2="ACTIVE",'BR1'!N139&gt;0),"Yes",IF(AND('ORIGINAL BUDGET'!$K$2="ACTIVE",'ORIGINAL BUDGET'!N139&gt;0),"Yes",""))))</f>
        <v/>
      </c>
      <c r="AC139" s="325"/>
      <c r="AD139" s="325" t="str">
        <f>IF(AND('BR3'!$K$2="ACTIVE",'BR3'!P139&gt;0),"Yes",IF(AND('BR2'!$K$2="ACTIVE",'BR2'!P139&gt;0),"Yes",IF(AND('BR1'!$K$2="ACTIVE",'BR1'!P139&gt;0),"Yes",IF(AND('ORIGINAL BUDGET'!$K$2="ACTIVE",'ORIGINAL BUDGET'!P139&gt;0),"Yes",""))))</f>
        <v/>
      </c>
      <c r="AE139" s="325"/>
      <c r="AF139" s="325" t="str">
        <f>IF(AND('BR3'!$K$2="ACTIVE",'BR3'!R139&gt;0),"Yes",IF(AND('BR2'!$K$2="ACTIVE",'BR2'!R139&gt;0),"Yes",IF(AND('BR1'!$K$2="ACTIVE",'BR1'!R139&gt;0),"Yes",IF(AND('ORIGINAL BUDGET'!$K$2="ACTIVE",'ORIGINAL BUDGET'!R139&gt;0),"Yes",""))))</f>
        <v/>
      </c>
      <c r="AG139" s="325"/>
      <c r="AH139" s="493" t="str">
        <f>IF(AND('BR3'!$K$2="ACTIVE",'BR3'!T139&gt;0),"Yes",IF(AND('BR2'!$K$2="ACTIVE",'BR2'!T139&gt;0),"Yes",IF(AND('BR1'!$K$2="ACTIVE",'BR1'!T139&gt;0),"Yes",IF(AND('ORIGINAL BUDGET'!$K$2="ACTIVE",'ORIGINAL BUDGET'!T139&gt;0),"Yes",""))))</f>
        <v/>
      </c>
      <c r="AI139" s="500"/>
      <c r="AK139" s="221"/>
      <c r="AL139" s="221"/>
      <c r="AM139" s="221"/>
      <c r="AN139" s="221"/>
      <c r="AO139" s="221"/>
      <c r="AP139" s="221"/>
      <c r="AQ139" s="221"/>
      <c r="AR139" s="57"/>
      <c r="AU139" s="2"/>
      <c r="AV139" s="2"/>
      <c r="AW139" s="2"/>
      <c r="AX139" s="2"/>
      <c r="AY139" s="1104"/>
    </row>
    <row r="140" spans="1:51" ht="23.25" customHeight="1">
      <c r="A140" s="122">
        <v>4</v>
      </c>
      <c r="B140" s="1726">
        <f>IF($L$2="","",IF($L$2="ORIGINAL",'ORIGINAL BUDGET'!$B140,IF($L$2="BR1",'BR1'!$B140,IF($L$2="BR2",'BR2'!$B140,IF($L$2="BR3",'BR3'!$B140)))))</f>
        <v>0</v>
      </c>
      <c r="C140" s="1727">
        <f>IF($L$2="","",IF($L$2="ORIGINAL",'ORIGINAL BUDGET'!$B140,IF($L$2="BR1",'BR1'!$B140,IF($L$2="BR2",'BR2'!$B140,IF($L$2="BR3",'BR3'!$B140)))))</f>
        <v>0</v>
      </c>
      <c r="D140" s="1727">
        <f>IF($L$2="","",IF($L$2="ORIGINAL",'ORIGINAL BUDGET'!$B140,IF($L$2="BR1",'BR1'!$B140,IF($L$2="BR2",'BR2'!$B140,IF($L$2="BR3",'BR3'!$B140)))))</f>
        <v>0</v>
      </c>
      <c r="E140" s="1728">
        <f>IF($L$2="","",IF($L$2="ORIGINAL",'ORIGINAL BUDGET'!$B140,IF($L$2="BR1",'BR1'!$B140,IF($L$2="BR2",'BR2'!$B140,IF($L$2="BR3",'BR3'!$B140)))))</f>
        <v>0</v>
      </c>
      <c r="F140" s="617"/>
      <c r="G140" s="847" t="str">
        <f t="shared" si="54"/>
        <v/>
      </c>
      <c r="H140" s="810">
        <f t="shared" si="55"/>
        <v>0</v>
      </c>
      <c r="I140" s="840"/>
      <c r="J140" s="810">
        <f t="shared" si="59"/>
        <v>0</v>
      </c>
      <c r="K140" s="842"/>
      <c r="L140" s="810">
        <f t="shared" si="60"/>
        <v>0</v>
      </c>
      <c r="M140" s="842"/>
      <c r="N140" s="810">
        <f t="shared" si="61"/>
        <v>0</v>
      </c>
      <c r="O140" s="842"/>
      <c r="P140" s="810">
        <f t="shared" si="62"/>
        <v>0</v>
      </c>
      <c r="Q140" s="842"/>
      <c r="R140" s="810">
        <f t="shared" si="56"/>
        <v>0</v>
      </c>
      <c r="S140" s="842"/>
      <c r="T140" s="810">
        <f t="shared" si="57"/>
        <v>0</v>
      </c>
      <c r="U140" s="410"/>
      <c r="V140" s="492" t="str">
        <f>IF(AND('BR3'!$K$2="ACTIVE",'BR3'!H140&gt;0),"Yes",IF(AND('BR2'!$K$2="ACTIVE",'BR2'!H140&gt;0),"Yes",IF(AND('BR1'!$K$2="ACTIVE",'BR1'!H140&gt;0),"Yes",IF(AND('ORIGINAL BUDGET'!$K$2="ACTIVE",'ORIGINAL BUDGET'!H140&gt;0),"Yes",""))))</f>
        <v/>
      </c>
      <c r="W140" s="325" t="str">
        <f t="shared" si="58"/>
        <v/>
      </c>
      <c r="X140" s="325" t="str">
        <f>IF(AND('BR3'!$K$2="ACTIVE",'BR3'!J140&gt;0),"Yes",IF(AND('BR2'!$K$2="ACTIVE",'BR2'!J140&gt;0),"Yes",IF(AND('BR1'!$K$2="ACTIVE",'BR1'!J140&gt;0),"Yes",IF(AND('ORIGINAL BUDGET'!$K$2="ACTIVE",'ORIGINAL BUDGET'!J140&gt;0),"Yes",""))))</f>
        <v/>
      </c>
      <c r="Y140" s="325"/>
      <c r="Z140" s="325" t="str">
        <f>IF(AND('BR3'!$K$2="ACTIVE",'BR3'!L140&gt;0),"Yes",IF(AND('BR2'!$K$2="ACTIVE",'BR2'!L140&gt;0),"Yes",IF(AND('BR1'!$K$2="ACTIVE",'BR1'!L140&gt;0),"Yes",IF(AND('ORIGINAL BUDGET'!$K$2="ACTIVE",'ORIGINAL BUDGET'!L140&gt;0),"Yes",""))))</f>
        <v/>
      </c>
      <c r="AA140" s="325"/>
      <c r="AB140" s="325" t="str">
        <f>IF(AND('BR3'!$K$2="ACTIVE",'BR3'!N140&gt;0),"Yes",IF(AND('BR2'!$K$2="ACTIVE",'BR2'!N140&gt;0),"Yes",IF(AND('BR1'!$K$2="ACTIVE",'BR1'!N140&gt;0),"Yes",IF(AND('ORIGINAL BUDGET'!$K$2="ACTIVE",'ORIGINAL BUDGET'!N140&gt;0),"Yes",""))))</f>
        <v/>
      </c>
      <c r="AC140" s="325"/>
      <c r="AD140" s="325" t="str">
        <f>IF(AND('BR3'!$K$2="ACTIVE",'BR3'!P140&gt;0),"Yes",IF(AND('BR2'!$K$2="ACTIVE",'BR2'!P140&gt;0),"Yes",IF(AND('BR1'!$K$2="ACTIVE",'BR1'!P140&gt;0),"Yes",IF(AND('ORIGINAL BUDGET'!$K$2="ACTIVE",'ORIGINAL BUDGET'!P140&gt;0),"Yes",""))))</f>
        <v/>
      </c>
      <c r="AE140" s="325"/>
      <c r="AF140" s="325" t="str">
        <f>IF(AND('BR3'!$K$2="ACTIVE",'BR3'!R140&gt;0),"Yes",IF(AND('BR2'!$K$2="ACTIVE",'BR2'!R140&gt;0),"Yes",IF(AND('BR1'!$K$2="ACTIVE",'BR1'!R140&gt;0),"Yes",IF(AND('ORIGINAL BUDGET'!$K$2="ACTIVE",'ORIGINAL BUDGET'!R140&gt;0),"Yes",""))))</f>
        <v/>
      </c>
      <c r="AG140" s="325"/>
      <c r="AH140" s="493" t="str">
        <f>IF(AND('BR3'!$K$2="ACTIVE",'BR3'!T140&gt;0),"Yes",IF(AND('BR2'!$K$2="ACTIVE",'BR2'!T140&gt;0),"Yes",IF(AND('BR1'!$K$2="ACTIVE",'BR1'!T140&gt;0),"Yes",IF(AND('ORIGINAL BUDGET'!$K$2="ACTIVE",'ORIGINAL BUDGET'!T140&gt;0),"Yes",""))))</f>
        <v/>
      </c>
      <c r="AI140" s="500"/>
      <c r="AK140" s="221"/>
      <c r="AL140" s="221"/>
      <c r="AM140" s="221"/>
      <c r="AN140" s="221"/>
      <c r="AO140" s="221"/>
      <c r="AP140" s="221"/>
      <c r="AQ140" s="221"/>
      <c r="AR140" s="57"/>
      <c r="AU140" s="2"/>
      <c r="AV140" s="2"/>
      <c r="AW140" s="2"/>
      <c r="AX140" s="2"/>
      <c r="AY140" s="1104"/>
    </row>
    <row r="141" spans="1:51" ht="23.25" customHeight="1" thickBot="1">
      <c r="A141" s="122">
        <v>5</v>
      </c>
      <c r="B141" s="1726">
        <f>IF($L$2="","",IF($L$2="ORIGINAL",'ORIGINAL BUDGET'!$B141,IF($L$2="BR1",'BR1'!$B141,IF($L$2="BR2",'BR2'!$B141,IF($L$2="BR3",'BR3'!$B141)))))</f>
        <v>0</v>
      </c>
      <c r="C141" s="1727">
        <f>IF($L$2="","",IF($L$2="ORIGINAL",'ORIGINAL BUDGET'!$B141,IF($L$2="BR1",'BR1'!$B141,IF($L$2="BR2",'BR2'!$B141,IF($L$2="BR3",'BR3'!$B141)))))</f>
        <v>0</v>
      </c>
      <c r="D141" s="1727">
        <f>IF($L$2="","",IF($L$2="ORIGINAL",'ORIGINAL BUDGET'!$B141,IF($L$2="BR1",'BR1'!$B141,IF($L$2="BR2",'BR2'!$B141,IF($L$2="BR3",'BR3'!$B141)))))</f>
        <v>0</v>
      </c>
      <c r="E141" s="1728">
        <f>IF($L$2="","",IF($L$2="ORIGINAL",'ORIGINAL BUDGET'!$B141,IF($L$2="BR1",'BR1'!$B141,IF($L$2="BR2",'BR2'!$B141,IF($L$2="BR3",'BR3'!$B141)))))</f>
        <v>0</v>
      </c>
      <c r="F141" s="617"/>
      <c r="G141" s="847" t="str">
        <f t="shared" si="54"/>
        <v/>
      </c>
      <c r="H141" s="810">
        <f t="shared" si="55"/>
        <v>0</v>
      </c>
      <c r="I141" s="840"/>
      <c r="J141" s="810">
        <f t="shared" si="59"/>
        <v>0</v>
      </c>
      <c r="K141" s="842"/>
      <c r="L141" s="810">
        <f t="shared" si="60"/>
        <v>0</v>
      </c>
      <c r="M141" s="842"/>
      <c r="N141" s="810">
        <f t="shared" si="61"/>
        <v>0</v>
      </c>
      <c r="O141" s="842"/>
      <c r="P141" s="810">
        <f t="shared" si="62"/>
        <v>0</v>
      </c>
      <c r="Q141" s="842"/>
      <c r="R141" s="810">
        <f t="shared" si="56"/>
        <v>0</v>
      </c>
      <c r="S141" s="842"/>
      <c r="T141" s="810">
        <f t="shared" si="57"/>
        <v>0</v>
      </c>
      <c r="U141" s="410"/>
      <c r="V141" s="492" t="str">
        <f>IF(AND('BR3'!$K$2="ACTIVE",'BR3'!H141&gt;0),"Yes",IF(AND('BR2'!$K$2="ACTIVE",'BR2'!H141&gt;0),"Yes",IF(AND('BR1'!$K$2="ACTIVE",'BR1'!H141&gt;0),"Yes",IF(AND('ORIGINAL BUDGET'!$K$2="ACTIVE",'ORIGINAL BUDGET'!H141&gt;0),"Yes",""))))</f>
        <v/>
      </c>
      <c r="W141" s="325" t="str">
        <f t="shared" si="58"/>
        <v/>
      </c>
      <c r="X141" s="325" t="str">
        <f>IF(AND('BR3'!$K$2="ACTIVE",'BR3'!J141&gt;0),"Yes",IF(AND('BR2'!$K$2="ACTIVE",'BR2'!J141&gt;0),"Yes",IF(AND('BR1'!$K$2="ACTIVE",'BR1'!J141&gt;0),"Yes",IF(AND('ORIGINAL BUDGET'!$K$2="ACTIVE",'ORIGINAL BUDGET'!J141&gt;0),"Yes",""))))</f>
        <v/>
      </c>
      <c r="Y141" s="325"/>
      <c r="Z141" s="325" t="str">
        <f>IF(AND('BR3'!$K$2="ACTIVE",'BR3'!L141&gt;0),"Yes",IF(AND('BR2'!$K$2="ACTIVE",'BR2'!L141&gt;0),"Yes",IF(AND('BR1'!$K$2="ACTIVE",'BR1'!L141&gt;0),"Yes",IF(AND('ORIGINAL BUDGET'!$K$2="ACTIVE",'ORIGINAL BUDGET'!L141&gt;0),"Yes",""))))</f>
        <v/>
      </c>
      <c r="AA141" s="325"/>
      <c r="AB141" s="325" t="str">
        <f>IF(AND('BR3'!$K$2="ACTIVE",'BR3'!N141&gt;0),"Yes",IF(AND('BR2'!$K$2="ACTIVE",'BR2'!N141&gt;0),"Yes",IF(AND('BR1'!$K$2="ACTIVE",'BR1'!N141&gt;0),"Yes",IF(AND('ORIGINAL BUDGET'!$K$2="ACTIVE",'ORIGINAL BUDGET'!N141&gt;0),"Yes",""))))</f>
        <v/>
      </c>
      <c r="AC141" s="325"/>
      <c r="AD141" s="325" t="str">
        <f>IF(AND('BR3'!$K$2="ACTIVE",'BR3'!P141&gt;0),"Yes",IF(AND('BR2'!$K$2="ACTIVE",'BR2'!P141&gt;0),"Yes",IF(AND('BR1'!$K$2="ACTIVE",'BR1'!P141&gt;0),"Yes",IF(AND('ORIGINAL BUDGET'!$K$2="ACTIVE",'ORIGINAL BUDGET'!P141&gt;0),"Yes",""))))</f>
        <v/>
      </c>
      <c r="AE141" s="325"/>
      <c r="AF141" s="325" t="str">
        <f>IF(AND('BR3'!$K$2="ACTIVE",'BR3'!R141&gt;0),"Yes",IF(AND('BR2'!$K$2="ACTIVE",'BR2'!R141&gt;0),"Yes",IF(AND('BR1'!$K$2="ACTIVE",'BR1'!R141&gt;0),"Yes",IF(AND('ORIGINAL BUDGET'!$K$2="ACTIVE",'ORIGINAL BUDGET'!R141&gt;0),"Yes",""))))</f>
        <v/>
      </c>
      <c r="AG141" s="325"/>
      <c r="AH141" s="493" t="str">
        <f>IF(AND('BR3'!$K$2="ACTIVE",'BR3'!T141&gt;0),"Yes",IF(AND('BR2'!$K$2="ACTIVE",'BR2'!T141&gt;0),"Yes",IF(AND('BR1'!$K$2="ACTIVE",'BR1'!T141&gt;0),"Yes",IF(AND('ORIGINAL BUDGET'!$K$2="ACTIVE",'ORIGINAL BUDGET'!T141&gt;0),"Yes",""))))</f>
        <v/>
      </c>
      <c r="AI141" s="500"/>
      <c r="AK141" s="221"/>
      <c r="AL141" s="221"/>
      <c r="AM141" s="221"/>
      <c r="AN141" s="221"/>
      <c r="AO141" s="221"/>
      <c r="AP141" s="221"/>
      <c r="AQ141" s="221"/>
      <c r="AR141" s="57"/>
      <c r="AU141" s="2"/>
      <c r="AV141" s="2"/>
      <c r="AW141" s="2"/>
      <c r="AX141" s="2"/>
      <c r="AY141" s="1104"/>
    </row>
    <row r="142" spans="1:51" ht="23.25" hidden="1" customHeight="1">
      <c r="A142" s="122">
        <v>6</v>
      </c>
      <c r="B142" s="1726">
        <f>IF($L$2="","",IF($L$2="ORIGINAL",'ORIGINAL BUDGET'!$B142,IF($L$2="BR1",'BR1'!$B142,IF($L$2="BR2",'BR2'!$B142,IF($L$2="BR3",'BR3'!$B142)))))</f>
        <v>0</v>
      </c>
      <c r="C142" s="1727">
        <f>IF($L$2="","",IF($L$2="ORIGINAL",'ORIGINAL BUDGET'!$B142,IF($L$2="BR1",'BR1'!$B142,IF($L$2="BR2",'BR2'!$B142,IF($L$2="BR3",'BR3'!$B142)))))</f>
        <v>0</v>
      </c>
      <c r="D142" s="1727">
        <f>IF($L$2="","",IF($L$2="ORIGINAL",'ORIGINAL BUDGET'!$B142,IF($L$2="BR1",'BR1'!$B142,IF($L$2="BR2",'BR2'!$B142,IF($L$2="BR3",'BR3'!$B142)))))</f>
        <v>0</v>
      </c>
      <c r="E142" s="1728">
        <f>IF($L$2="","",IF($L$2="ORIGINAL",'ORIGINAL BUDGET'!$B142,IF($L$2="BR1",'BR1'!$B142,IF($L$2="BR2",'BR2'!$B142,IF($L$2="BR3",'BR3'!$B142)))))</f>
        <v>0</v>
      </c>
      <c r="F142" s="617"/>
      <c r="G142" s="847" t="str">
        <f t="shared" si="54"/>
        <v/>
      </c>
      <c r="H142" s="810">
        <f t="shared" si="55"/>
        <v>0</v>
      </c>
      <c r="I142" s="840"/>
      <c r="J142" s="810">
        <f t="shared" si="59"/>
        <v>0</v>
      </c>
      <c r="K142" s="842"/>
      <c r="L142" s="810">
        <f t="shared" si="60"/>
        <v>0</v>
      </c>
      <c r="M142" s="842"/>
      <c r="N142" s="810">
        <f t="shared" si="61"/>
        <v>0</v>
      </c>
      <c r="O142" s="842"/>
      <c r="P142" s="810">
        <f t="shared" si="62"/>
        <v>0</v>
      </c>
      <c r="Q142" s="842"/>
      <c r="R142" s="810">
        <f t="shared" si="56"/>
        <v>0</v>
      </c>
      <c r="S142" s="842"/>
      <c r="T142" s="810">
        <f t="shared" si="57"/>
        <v>0</v>
      </c>
      <c r="U142" s="410"/>
      <c r="V142" s="492" t="str">
        <f>IF(AND('BR3'!$K$2="ACTIVE",'BR3'!H142&gt;0),"Yes",IF(AND('BR2'!$K$2="ACTIVE",'BR2'!H142&gt;0),"Yes",IF(AND('BR1'!$K$2="ACTIVE",'BR1'!H142&gt;0),"Yes",IF(AND('ORIGINAL BUDGET'!$K$2="ACTIVE",'ORIGINAL BUDGET'!H142&gt;0),"Yes",""))))</f>
        <v/>
      </c>
      <c r="W142" s="325" t="str">
        <f t="shared" si="58"/>
        <v/>
      </c>
      <c r="X142" s="325" t="str">
        <f>IF(AND('BR3'!$K$2="ACTIVE",'BR3'!J142&gt;0),"Yes",IF(AND('BR2'!$K$2="ACTIVE",'BR2'!J142&gt;0),"Yes",IF(AND('BR1'!$K$2="ACTIVE",'BR1'!J142&gt;0),"Yes",IF(AND('ORIGINAL BUDGET'!$K$2="ACTIVE",'ORIGINAL BUDGET'!J142&gt;0),"Yes",""))))</f>
        <v/>
      </c>
      <c r="Y142" s="325"/>
      <c r="Z142" s="325" t="str">
        <f>IF(AND('BR3'!$K$2="ACTIVE",'BR3'!L142&gt;0),"Yes",IF(AND('BR2'!$K$2="ACTIVE",'BR2'!L142&gt;0),"Yes",IF(AND('BR1'!$K$2="ACTIVE",'BR1'!L142&gt;0),"Yes",IF(AND('ORIGINAL BUDGET'!$K$2="ACTIVE",'ORIGINAL BUDGET'!L142&gt;0),"Yes",""))))</f>
        <v/>
      </c>
      <c r="AA142" s="325"/>
      <c r="AB142" s="325" t="str">
        <f>IF(AND('BR3'!$K$2="ACTIVE",'BR3'!N142&gt;0),"Yes",IF(AND('BR2'!$K$2="ACTIVE",'BR2'!N142&gt;0),"Yes",IF(AND('BR1'!$K$2="ACTIVE",'BR1'!N142&gt;0),"Yes",IF(AND('ORIGINAL BUDGET'!$K$2="ACTIVE",'ORIGINAL BUDGET'!N142&gt;0),"Yes",""))))</f>
        <v/>
      </c>
      <c r="AC142" s="325"/>
      <c r="AD142" s="325" t="str">
        <f>IF(AND('BR3'!$K$2="ACTIVE",'BR3'!P142&gt;0),"Yes",IF(AND('BR2'!$K$2="ACTIVE",'BR2'!P142&gt;0),"Yes",IF(AND('BR1'!$K$2="ACTIVE",'BR1'!P142&gt;0),"Yes",IF(AND('ORIGINAL BUDGET'!$K$2="ACTIVE",'ORIGINAL BUDGET'!P142&gt;0),"Yes",""))))</f>
        <v/>
      </c>
      <c r="AE142" s="325"/>
      <c r="AF142" s="325" t="str">
        <f>IF(AND('BR3'!$K$2="ACTIVE",'BR3'!R142&gt;0),"Yes",IF(AND('BR2'!$K$2="ACTIVE",'BR2'!R142&gt;0),"Yes",IF(AND('BR1'!$K$2="ACTIVE",'BR1'!R142&gt;0),"Yes",IF(AND('ORIGINAL BUDGET'!$K$2="ACTIVE",'ORIGINAL BUDGET'!R142&gt;0),"Yes",""))))</f>
        <v/>
      </c>
      <c r="AG142" s="325"/>
      <c r="AH142" s="493" t="str">
        <f>IF(AND('BR3'!$K$2="ACTIVE",'BR3'!T142&gt;0),"Yes",IF(AND('BR2'!$K$2="ACTIVE",'BR2'!T142&gt;0),"Yes",IF(AND('BR1'!$K$2="ACTIVE",'BR1'!T142&gt;0),"Yes",IF(AND('ORIGINAL BUDGET'!$K$2="ACTIVE",'ORIGINAL BUDGET'!T142&gt;0),"Yes",""))))</f>
        <v/>
      </c>
      <c r="AI142" s="500"/>
      <c r="AK142" s="221"/>
      <c r="AL142" s="221"/>
      <c r="AM142" s="221"/>
      <c r="AN142" s="221"/>
      <c r="AO142" s="221"/>
      <c r="AP142" s="221"/>
      <c r="AQ142" s="221"/>
      <c r="AR142" s="57"/>
      <c r="AU142" s="2"/>
      <c r="AV142" s="2"/>
      <c r="AW142" s="2"/>
      <c r="AX142" s="2"/>
      <c r="AY142" s="1104"/>
    </row>
    <row r="143" spans="1:51" ht="23.25" hidden="1" customHeight="1">
      <c r="A143" s="122">
        <v>7</v>
      </c>
      <c r="B143" s="1726">
        <f>IF($L$2="","",IF($L$2="ORIGINAL",'ORIGINAL BUDGET'!$B143,IF($L$2="BR1",'BR1'!$B143,IF($L$2="BR2",'BR2'!$B143,IF($L$2="BR3",'BR3'!$B143)))))</f>
        <v>0</v>
      </c>
      <c r="C143" s="1727">
        <f>IF($L$2="","",IF($L$2="ORIGINAL",'ORIGINAL BUDGET'!$B143,IF($L$2="BR1",'BR1'!$B143,IF($L$2="BR2",'BR2'!$B143,IF($L$2="BR3",'BR3'!$B143)))))</f>
        <v>0</v>
      </c>
      <c r="D143" s="1727">
        <f>IF($L$2="","",IF($L$2="ORIGINAL",'ORIGINAL BUDGET'!$B143,IF($L$2="BR1",'BR1'!$B143,IF($L$2="BR2",'BR2'!$B143,IF($L$2="BR3",'BR3'!$B143)))))</f>
        <v>0</v>
      </c>
      <c r="E143" s="1728">
        <f>IF($L$2="","",IF($L$2="ORIGINAL",'ORIGINAL BUDGET'!$B143,IF($L$2="BR1",'BR1'!$B143,IF($L$2="BR2",'BR2'!$B143,IF($L$2="BR3",'BR3'!$B143)))))</f>
        <v>0</v>
      </c>
      <c r="F143" s="617"/>
      <c r="G143" s="847" t="str">
        <f t="shared" si="54"/>
        <v/>
      </c>
      <c r="H143" s="810">
        <f t="shared" si="55"/>
        <v>0</v>
      </c>
      <c r="I143" s="840"/>
      <c r="J143" s="810">
        <f t="shared" si="59"/>
        <v>0</v>
      </c>
      <c r="K143" s="842"/>
      <c r="L143" s="810">
        <f t="shared" si="60"/>
        <v>0</v>
      </c>
      <c r="M143" s="842"/>
      <c r="N143" s="810">
        <f t="shared" si="61"/>
        <v>0</v>
      </c>
      <c r="O143" s="842"/>
      <c r="P143" s="810">
        <f t="shared" si="62"/>
        <v>0</v>
      </c>
      <c r="Q143" s="842"/>
      <c r="R143" s="810">
        <f t="shared" si="56"/>
        <v>0</v>
      </c>
      <c r="S143" s="842"/>
      <c r="T143" s="810">
        <f t="shared" si="57"/>
        <v>0</v>
      </c>
      <c r="U143" s="410"/>
      <c r="V143" s="492" t="str">
        <f>IF(AND('BR3'!$K$2="ACTIVE",'BR3'!H143&gt;0),"Yes",IF(AND('BR2'!$K$2="ACTIVE",'BR2'!H143&gt;0),"Yes",IF(AND('BR1'!$K$2="ACTIVE",'BR1'!H143&gt;0),"Yes",IF(AND('ORIGINAL BUDGET'!$K$2="ACTIVE",'ORIGINAL BUDGET'!H143&gt;0),"Yes",""))))</f>
        <v/>
      </c>
      <c r="W143" s="325" t="str">
        <f t="shared" si="58"/>
        <v/>
      </c>
      <c r="X143" s="325" t="str">
        <f>IF(AND('BR3'!$K$2="ACTIVE",'BR3'!J143&gt;0),"Yes",IF(AND('BR2'!$K$2="ACTIVE",'BR2'!J143&gt;0),"Yes",IF(AND('BR1'!$K$2="ACTIVE",'BR1'!J143&gt;0),"Yes",IF(AND('ORIGINAL BUDGET'!$K$2="ACTIVE",'ORIGINAL BUDGET'!J143&gt;0),"Yes",""))))</f>
        <v/>
      </c>
      <c r="Y143" s="325"/>
      <c r="Z143" s="325" t="str">
        <f>IF(AND('BR3'!$K$2="ACTIVE",'BR3'!L143&gt;0),"Yes",IF(AND('BR2'!$K$2="ACTIVE",'BR2'!L143&gt;0),"Yes",IF(AND('BR1'!$K$2="ACTIVE",'BR1'!L143&gt;0),"Yes",IF(AND('ORIGINAL BUDGET'!$K$2="ACTIVE",'ORIGINAL BUDGET'!L143&gt;0),"Yes",""))))</f>
        <v/>
      </c>
      <c r="AA143" s="325"/>
      <c r="AB143" s="325" t="str">
        <f>IF(AND('BR3'!$K$2="ACTIVE",'BR3'!N143&gt;0),"Yes",IF(AND('BR2'!$K$2="ACTIVE",'BR2'!N143&gt;0),"Yes",IF(AND('BR1'!$K$2="ACTIVE",'BR1'!N143&gt;0),"Yes",IF(AND('ORIGINAL BUDGET'!$K$2="ACTIVE",'ORIGINAL BUDGET'!N143&gt;0),"Yes",""))))</f>
        <v/>
      </c>
      <c r="AC143" s="325"/>
      <c r="AD143" s="325" t="str">
        <f>IF(AND('BR3'!$K$2="ACTIVE",'BR3'!P143&gt;0),"Yes",IF(AND('BR2'!$K$2="ACTIVE",'BR2'!P143&gt;0),"Yes",IF(AND('BR1'!$K$2="ACTIVE",'BR1'!P143&gt;0),"Yes",IF(AND('ORIGINAL BUDGET'!$K$2="ACTIVE",'ORIGINAL BUDGET'!P143&gt;0),"Yes",""))))</f>
        <v/>
      </c>
      <c r="AE143" s="325"/>
      <c r="AF143" s="325" t="str">
        <f>IF(AND('BR3'!$K$2="ACTIVE",'BR3'!R143&gt;0),"Yes",IF(AND('BR2'!$K$2="ACTIVE",'BR2'!R143&gt;0),"Yes",IF(AND('BR1'!$K$2="ACTIVE",'BR1'!R143&gt;0),"Yes",IF(AND('ORIGINAL BUDGET'!$K$2="ACTIVE",'ORIGINAL BUDGET'!R143&gt;0),"Yes",""))))</f>
        <v/>
      </c>
      <c r="AG143" s="325"/>
      <c r="AH143" s="493" t="str">
        <f>IF(AND('BR3'!$K$2="ACTIVE",'BR3'!T143&gt;0),"Yes",IF(AND('BR2'!$K$2="ACTIVE",'BR2'!T143&gt;0),"Yes",IF(AND('BR1'!$K$2="ACTIVE",'BR1'!T143&gt;0),"Yes",IF(AND('ORIGINAL BUDGET'!$K$2="ACTIVE",'ORIGINAL BUDGET'!T143&gt;0),"Yes",""))))</f>
        <v/>
      </c>
      <c r="AI143" s="500"/>
      <c r="AK143" s="221"/>
      <c r="AL143" s="221"/>
      <c r="AM143" s="221"/>
      <c r="AN143" s="221"/>
      <c r="AO143" s="221"/>
      <c r="AP143" s="221"/>
      <c r="AQ143" s="221"/>
      <c r="AR143" s="57"/>
      <c r="AU143" s="2"/>
      <c r="AV143" s="2"/>
      <c r="AW143" s="2"/>
      <c r="AX143" s="2"/>
      <c r="AY143" s="1104"/>
    </row>
    <row r="144" spans="1:51" ht="23.25" hidden="1" customHeight="1">
      <c r="A144" s="122">
        <v>8</v>
      </c>
      <c r="B144" s="1726">
        <f>IF($L$2="","",IF($L$2="ORIGINAL",'ORIGINAL BUDGET'!$B144,IF($L$2="BR1",'BR1'!$B144,IF($L$2="BR2",'BR2'!$B144,IF($L$2="BR3",'BR3'!$B144)))))</f>
        <v>0</v>
      </c>
      <c r="C144" s="1727">
        <f>IF($L$2="","",IF($L$2="ORIGINAL",'ORIGINAL BUDGET'!$B144,IF($L$2="BR1",'BR1'!$B144,IF($L$2="BR2",'BR2'!$B144,IF($L$2="BR3",'BR3'!$B144)))))</f>
        <v>0</v>
      </c>
      <c r="D144" s="1727">
        <f>IF($L$2="","",IF($L$2="ORIGINAL",'ORIGINAL BUDGET'!$B144,IF($L$2="BR1",'BR1'!$B144,IF($L$2="BR2",'BR2'!$B144,IF($L$2="BR3",'BR3'!$B144)))))</f>
        <v>0</v>
      </c>
      <c r="E144" s="1727">
        <f>IF($L$2="","",IF($L$2="ORIGINAL",'ORIGINAL BUDGET'!$B144,IF($L$2="BR1",'BR1'!$B144,IF($L$2="BR2",'BR2'!$B144,IF($L$2="BR3",'BR3'!$B144)))))</f>
        <v>0</v>
      </c>
      <c r="F144" s="617"/>
      <c r="G144" s="847" t="str">
        <f t="shared" si="54"/>
        <v/>
      </c>
      <c r="H144" s="810">
        <f t="shared" si="55"/>
        <v>0</v>
      </c>
      <c r="I144" s="840"/>
      <c r="J144" s="810">
        <f t="shared" si="59"/>
        <v>0</v>
      </c>
      <c r="K144" s="842"/>
      <c r="L144" s="810">
        <f t="shared" si="60"/>
        <v>0</v>
      </c>
      <c r="M144" s="842"/>
      <c r="N144" s="810">
        <f t="shared" si="61"/>
        <v>0</v>
      </c>
      <c r="O144" s="842"/>
      <c r="P144" s="810">
        <f t="shared" si="62"/>
        <v>0</v>
      </c>
      <c r="Q144" s="842"/>
      <c r="R144" s="810">
        <f t="shared" si="56"/>
        <v>0</v>
      </c>
      <c r="S144" s="842"/>
      <c r="T144" s="810">
        <f t="shared" si="57"/>
        <v>0</v>
      </c>
      <c r="U144" s="410"/>
      <c r="V144" s="492" t="str">
        <f>IF(AND('BR3'!$K$2="ACTIVE",'BR3'!H144&gt;0),"Yes",IF(AND('BR2'!$K$2="ACTIVE",'BR2'!H144&gt;0),"Yes",IF(AND('BR1'!$K$2="ACTIVE",'BR1'!H144&gt;0),"Yes",IF(AND('ORIGINAL BUDGET'!$K$2="ACTIVE",'ORIGINAL BUDGET'!H144&gt;0),"Yes",""))))</f>
        <v/>
      </c>
      <c r="W144" s="325" t="str">
        <f t="shared" si="58"/>
        <v/>
      </c>
      <c r="X144" s="325" t="str">
        <f>IF(AND('BR3'!$K$2="ACTIVE",'BR3'!J144&gt;0),"Yes",IF(AND('BR2'!$K$2="ACTIVE",'BR2'!J144&gt;0),"Yes",IF(AND('BR1'!$K$2="ACTIVE",'BR1'!J144&gt;0),"Yes",IF(AND('ORIGINAL BUDGET'!$K$2="ACTIVE",'ORIGINAL BUDGET'!J144&gt;0),"Yes",""))))</f>
        <v/>
      </c>
      <c r="Y144" s="325"/>
      <c r="Z144" s="325" t="str">
        <f>IF(AND('BR3'!$K$2="ACTIVE",'BR3'!L144&gt;0),"Yes",IF(AND('BR2'!$K$2="ACTIVE",'BR2'!L144&gt;0),"Yes",IF(AND('BR1'!$K$2="ACTIVE",'BR1'!L144&gt;0),"Yes",IF(AND('ORIGINAL BUDGET'!$K$2="ACTIVE",'ORIGINAL BUDGET'!L144&gt;0),"Yes",""))))</f>
        <v/>
      </c>
      <c r="AA144" s="325"/>
      <c r="AB144" s="325" t="str">
        <f>IF(AND('BR3'!$K$2="ACTIVE",'BR3'!N144&gt;0),"Yes",IF(AND('BR2'!$K$2="ACTIVE",'BR2'!N144&gt;0),"Yes",IF(AND('BR1'!$K$2="ACTIVE",'BR1'!N144&gt;0),"Yes",IF(AND('ORIGINAL BUDGET'!$K$2="ACTIVE",'ORIGINAL BUDGET'!N144&gt;0),"Yes",""))))</f>
        <v/>
      </c>
      <c r="AC144" s="325"/>
      <c r="AD144" s="325" t="str">
        <f>IF(AND('BR3'!$K$2="ACTIVE",'BR3'!P144&gt;0),"Yes",IF(AND('BR2'!$K$2="ACTIVE",'BR2'!P144&gt;0),"Yes",IF(AND('BR1'!$K$2="ACTIVE",'BR1'!P144&gt;0),"Yes",IF(AND('ORIGINAL BUDGET'!$K$2="ACTIVE",'ORIGINAL BUDGET'!P144&gt;0),"Yes",""))))</f>
        <v/>
      </c>
      <c r="AE144" s="325"/>
      <c r="AF144" s="325" t="str">
        <f>IF(AND('BR3'!$K$2="ACTIVE",'BR3'!R144&gt;0),"Yes",IF(AND('BR2'!$K$2="ACTIVE",'BR2'!R144&gt;0),"Yes",IF(AND('BR1'!$K$2="ACTIVE",'BR1'!R144&gt;0),"Yes",IF(AND('ORIGINAL BUDGET'!$K$2="ACTIVE",'ORIGINAL BUDGET'!R144&gt;0),"Yes",""))))</f>
        <v/>
      </c>
      <c r="AG144" s="325"/>
      <c r="AH144" s="493" t="str">
        <f>IF(AND('BR3'!$K$2="ACTIVE",'BR3'!T144&gt;0),"Yes",IF(AND('BR2'!$K$2="ACTIVE",'BR2'!T144&gt;0),"Yes",IF(AND('BR1'!$K$2="ACTIVE",'BR1'!T144&gt;0),"Yes",IF(AND('ORIGINAL BUDGET'!$K$2="ACTIVE",'ORIGINAL BUDGET'!T144&gt;0),"Yes",""))))</f>
        <v/>
      </c>
      <c r="AI144" s="500"/>
      <c r="AK144" s="221"/>
      <c r="AL144" s="221"/>
      <c r="AM144" s="221"/>
      <c r="AN144" s="221"/>
      <c r="AO144" s="221"/>
      <c r="AP144" s="221"/>
      <c r="AQ144" s="221"/>
      <c r="AR144" s="57"/>
      <c r="AU144" s="2"/>
      <c r="AV144" s="2"/>
      <c r="AW144" s="2"/>
      <c r="AX144" s="2"/>
      <c r="AY144" s="1104"/>
    </row>
    <row r="145" spans="1:51" ht="23.25" hidden="1" customHeight="1">
      <c r="A145" s="122">
        <v>9</v>
      </c>
      <c r="B145" s="1726">
        <f>IF($L$2="","",IF($L$2="ORIGINAL",'ORIGINAL BUDGET'!$B145,IF($L$2="BR1",'BR1'!$B145,IF($L$2="BR2",'BR2'!$B145,IF($L$2="BR3",'BR3'!$B145)))))</f>
        <v>0</v>
      </c>
      <c r="C145" s="1727">
        <f>IF($L$2="","",IF($L$2="ORIGINAL",'ORIGINAL BUDGET'!$B145,IF($L$2="BR1",'BR1'!$B145,IF($L$2="BR2",'BR2'!$B145,IF($L$2="BR3",'BR3'!$B145)))))</f>
        <v>0</v>
      </c>
      <c r="D145" s="1727">
        <f>IF($L$2="","",IF($L$2="ORIGINAL",'ORIGINAL BUDGET'!$B145,IF($L$2="BR1",'BR1'!$B145,IF($L$2="BR2",'BR2'!$B145,IF($L$2="BR3",'BR3'!$B145)))))</f>
        <v>0</v>
      </c>
      <c r="E145" s="1727">
        <f>IF($L$2="","",IF($L$2="ORIGINAL",'ORIGINAL BUDGET'!$B145,IF($L$2="BR1",'BR1'!$B145,IF($L$2="BR2",'BR2'!$B145,IF($L$2="BR3",'BR3'!$B145)))))</f>
        <v>0</v>
      </c>
      <c r="F145" s="617"/>
      <c r="G145" s="847" t="str">
        <f t="shared" si="54"/>
        <v/>
      </c>
      <c r="H145" s="810">
        <f t="shared" si="55"/>
        <v>0</v>
      </c>
      <c r="I145" s="840"/>
      <c r="J145" s="810">
        <f t="shared" si="59"/>
        <v>0</v>
      </c>
      <c r="K145" s="842"/>
      <c r="L145" s="810">
        <f t="shared" si="60"/>
        <v>0</v>
      </c>
      <c r="M145" s="842"/>
      <c r="N145" s="810">
        <f t="shared" si="61"/>
        <v>0</v>
      </c>
      <c r="O145" s="842"/>
      <c r="P145" s="810">
        <f t="shared" si="62"/>
        <v>0</v>
      </c>
      <c r="Q145" s="842"/>
      <c r="R145" s="810">
        <f t="shared" si="56"/>
        <v>0</v>
      </c>
      <c r="S145" s="842"/>
      <c r="T145" s="810">
        <f t="shared" si="57"/>
        <v>0</v>
      </c>
      <c r="U145" s="410"/>
      <c r="V145" s="492" t="str">
        <f>IF(AND('BR3'!$K$2="ACTIVE",'BR3'!H145&gt;0),"Yes",IF(AND('BR2'!$K$2="ACTIVE",'BR2'!H145&gt;0),"Yes",IF(AND('BR1'!$K$2="ACTIVE",'BR1'!H145&gt;0),"Yes",IF(AND('ORIGINAL BUDGET'!$K$2="ACTIVE",'ORIGINAL BUDGET'!H145&gt;0),"Yes",""))))</f>
        <v/>
      </c>
      <c r="W145" s="325" t="str">
        <f t="shared" si="58"/>
        <v/>
      </c>
      <c r="X145" s="325" t="str">
        <f>IF(AND('BR3'!$K$2="ACTIVE",'BR3'!J145&gt;0),"Yes",IF(AND('BR2'!$K$2="ACTIVE",'BR2'!J145&gt;0),"Yes",IF(AND('BR1'!$K$2="ACTIVE",'BR1'!J145&gt;0),"Yes",IF(AND('ORIGINAL BUDGET'!$K$2="ACTIVE",'ORIGINAL BUDGET'!J145&gt;0),"Yes",""))))</f>
        <v/>
      </c>
      <c r="Y145" s="325"/>
      <c r="Z145" s="325" t="str">
        <f>IF(AND('BR3'!$K$2="ACTIVE",'BR3'!L145&gt;0),"Yes",IF(AND('BR2'!$K$2="ACTIVE",'BR2'!L145&gt;0),"Yes",IF(AND('BR1'!$K$2="ACTIVE",'BR1'!L145&gt;0),"Yes",IF(AND('ORIGINAL BUDGET'!$K$2="ACTIVE",'ORIGINAL BUDGET'!L145&gt;0),"Yes",""))))</f>
        <v/>
      </c>
      <c r="AA145" s="325"/>
      <c r="AB145" s="325" t="str">
        <f>IF(AND('BR3'!$K$2="ACTIVE",'BR3'!N145&gt;0),"Yes",IF(AND('BR2'!$K$2="ACTIVE",'BR2'!N145&gt;0),"Yes",IF(AND('BR1'!$K$2="ACTIVE",'BR1'!N145&gt;0),"Yes",IF(AND('ORIGINAL BUDGET'!$K$2="ACTIVE",'ORIGINAL BUDGET'!N145&gt;0),"Yes",""))))</f>
        <v/>
      </c>
      <c r="AC145" s="325"/>
      <c r="AD145" s="325" t="str">
        <f>IF(AND('BR3'!$K$2="ACTIVE",'BR3'!P145&gt;0),"Yes",IF(AND('BR2'!$K$2="ACTIVE",'BR2'!P145&gt;0),"Yes",IF(AND('BR1'!$K$2="ACTIVE",'BR1'!P145&gt;0),"Yes",IF(AND('ORIGINAL BUDGET'!$K$2="ACTIVE",'ORIGINAL BUDGET'!P145&gt;0),"Yes",""))))</f>
        <v/>
      </c>
      <c r="AE145" s="325"/>
      <c r="AF145" s="325" t="str">
        <f>IF(AND('BR3'!$K$2="ACTIVE",'BR3'!R145&gt;0),"Yes",IF(AND('BR2'!$K$2="ACTIVE",'BR2'!R145&gt;0),"Yes",IF(AND('BR1'!$K$2="ACTIVE",'BR1'!R145&gt;0),"Yes",IF(AND('ORIGINAL BUDGET'!$K$2="ACTIVE",'ORIGINAL BUDGET'!R145&gt;0),"Yes",""))))</f>
        <v/>
      </c>
      <c r="AG145" s="325"/>
      <c r="AH145" s="493" t="str">
        <f>IF(AND('BR3'!$K$2="ACTIVE",'BR3'!T145&gt;0),"Yes",IF(AND('BR2'!$K$2="ACTIVE",'BR2'!T145&gt;0),"Yes",IF(AND('BR1'!$K$2="ACTIVE",'BR1'!T145&gt;0),"Yes",IF(AND('ORIGINAL BUDGET'!$K$2="ACTIVE",'ORIGINAL BUDGET'!T145&gt;0),"Yes",""))))</f>
        <v/>
      </c>
      <c r="AI145" s="500"/>
      <c r="AK145" s="221"/>
      <c r="AL145" s="221"/>
      <c r="AM145" s="221"/>
      <c r="AN145" s="221"/>
      <c r="AO145" s="221"/>
      <c r="AP145" s="221"/>
      <c r="AQ145" s="221"/>
      <c r="AR145" s="57"/>
      <c r="AU145" s="2"/>
      <c r="AV145" s="2"/>
      <c r="AW145" s="2"/>
      <c r="AX145" s="2"/>
      <c r="AY145" s="1104"/>
    </row>
    <row r="146" spans="1:51" ht="23.25" hidden="1" customHeight="1">
      <c r="A146" s="122">
        <v>10</v>
      </c>
      <c r="B146" s="1726">
        <f>IF($L$2="","",IF($L$2="ORIGINAL",'ORIGINAL BUDGET'!$B146,IF($L$2="BR1",'BR1'!$B146,IF($L$2="BR2",'BR2'!$B146,IF($L$2="BR3",'BR3'!$B146)))))</f>
        <v>0</v>
      </c>
      <c r="C146" s="1727">
        <f>IF($L$2="","",IF($L$2="ORIGINAL",'ORIGINAL BUDGET'!$B146,IF($L$2="BR1",'BR1'!$B146,IF($L$2="BR2",'BR2'!$B146,IF($L$2="BR3",'BR3'!$B146)))))</f>
        <v>0</v>
      </c>
      <c r="D146" s="1727">
        <f>IF($L$2="","",IF($L$2="ORIGINAL",'ORIGINAL BUDGET'!$B146,IF($L$2="BR1",'BR1'!$B146,IF($L$2="BR2",'BR2'!$B146,IF($L$2="BR3",'BR3'!$B146)))))</f>
        <v>0</v>
      </c>
      <c r="E146" s="1727">
        <f>IF($L$2="","",IF($L$2="ORIGINAL",'ORIGINAL BUDGET'!$B146,IF($L$2="BR1",'BR1'!$B146,IF($L$2="BR2",'BR2'!$B146,IF($L$2="BR3",'BR3'!$B146)))))</f>
        <v>0</v>
      </c>
      <c r="F146" s="617"/>
      <c r="G146" s="847" t="str">
        <f t="shared" si="54"/>
        <v/>
      </c>
      <c r="H146" s="810">
        <f t="shared" si="55"/>
        <v>0</v>
      </c>
      <c r="I146" s="840"/>
      <c r="J146" s="810">
        <f t="shared" si="59"/>
        <v>0</v>
      </c>
      <c r="K146" s="842"/>
      <c r="L146" s="810">
        <f t="shared" si="60"/>
        <v>0</v>
      </c>
      <c r="M146" s="842"/>
      <c r="N146" s="810">
        <f t="shared" si="61"/>
        <v>0</v>
      </c>
      <c r="O146" s="842"/>
      <c r="P146" s="810">
        <f t="shared" si="62"/>
        <v>0</v>
      </c>
      <c r="Q146" s="842"/>
      <c r="R146" s="810">
        <f t="shared" si="56"/>
        <v>0</v>
      </c>
      <c r="S146" s="842"/>
      <c r="T146" s="810">
        <f t="shared" si="57"/>
        <v>0</v>
      </c>
      <c r="U146" s="410"/>
      <c r="V146" s="492" t="str">
        <f>IF(AND('BR3'!$K$2="ACTIVE",'BR3'!H146&gt;0),"Yes",IF(AND('BR2'!$K$2="ACTIVE",'BR2'!H146&gt;0),"Yes",IF(AND('BR1'!$K$2="ACTIVE",'BR1'!H146&gt;0),"Yes",IF(AND('ORIGINAL BUDGET'!$K$2="ACTIVE",'ORIGINAL BUDGET'!H146&gt;0),"Yes",""))))</f>
        <v/>
      </c>
      <c r="W146" s="325" t="str">
        <f t="shared" si="58"/>
        <v/>
      </c>
      <c r="X146" s="325" t="str">
        <f>IF(AND('BR3'!$K$2="ACTIVE",'BR3'!J146&gt;0),"Yes",IF(AND('BR2'!$K$2="ACTIVE",'BR2'!J146&gt;0),"Yes",IF(AND('BR1'!$K$2="ACTIVE",'BR1'!J146&gt;0),"Yes",IF(AND('ORIGINAL BUDGET'!$K$2="ACTIVE",'ORIGINAL BUDGET'!J146&gt;0),"Yes",""))))</f>
        <v/>
      </c>
      <c r="Y146" s="325"/>
      <c r="Z146" s="325" t="str">
        <f>IF(AND('BR3'!$K$2="ACTIVE",'BR3'!L146&gt;0),"Yes",IF(AND('BR2'!$K$2="ACTIVE",'BR2'!L146&gt;0),"Yes",IF(AND('BR1'!$K$2="ACTIVE",'BR1'!L146&gt;0),"Yes",IF(AND('ORIGINAL BUDGET'!$K$2="ACTIVE",'ORIGINAL BUDGET'!L146&gt;0),"Yes",""))))</f>
        <v/>
      </c>
      <c r="AA146" s="325"/>
      <c r="AB146" s="325" t="str">
        <f>IF(AND('BR3'!$K$2="ACTIVE",'BR3'!N146&gt;0),"Yes",IF(AND('BR2'!$K$2="ACTIVE",'BR2'!N146&gt;0),"Yes",IF(AND('BR1'!$K$2="ACTIVE",'BR1'!N146&gt;0),"Yes",IF(AND('ORIGINAL BUDGET'!$K$2="ACTIVE",'ORIGINAL BUDGET'!N146&gt;0),"Yes",""))))</f>
        <v/>
      </c>
      <c r="AC146" s="325"/>
      <c r="AD146" s="325" t="str">
        <f>IF(AND('BR3'!$K$2="ACTIVE",'BR3'!P146&gt;0),"Yes",IF(AND('BR2'!$K$2="ACTIVE",'BR2'!P146&gt;0),"Yes",IF(AND('BR1'!$K$2="ACTIVE",'BR1'!P146&gt;0),"Yes",IF(AND('ORIGINAL BUDGET'!$K$2="ACTIVE",'ORIGINAL BUDGET'!P146&gt;0),"Yes",""))))</f>
        <v/>
      </c>
      <c r="AE146" s="325"/>
      <c r="AF146" s="325" t="str">
        <f>IF(AND('BR3'!$K$2="ACTIVE",'BR3'!R146&gt;0),"Yes",IF(AND('BR2'!$K$2="ACTIVE",'BR2'!R146&gt;0),"Yes",IF(AND('BR1'!$K$2="ACTIVE",'BR1'!R146&gt;0),"Yes",IF(AND('ORIGINAL BUDGET'!$K$2="ACTIVE",'ORIGINAL BUDGET'!R146&gt;0),"Yes",""))))</f>
        <v/>
      </c>
      <c r="AG146" s="325"/>
      <c r="AH146" s="493" t="str">
        <f>IF(AND('BR3'!$K$2="ACTIVE",'BR3'!T146&gt;0),"Yes",IF(AND('BR2'!$K$2="ACTIVE",'BR2'!T146&gt;0),"Yes",IF(AND('BR1'!$K$2="ACTIVE",'BR1'!T146&gt;0),"Yes",IF(AND('ORIGINAL BUDGET'!$K$2="ACTIVE",'ORIGINAL BUDGET'!T146&gt;0),"Yes",""))))</f>
        <v/>
      </c>
      <c r="AI146" s="500"/>
      <c r="AK146" s="221"/>
      <c r="AL146" s="221"/>
      <c r="AM146" s="221"/>
      <c r="AN146" s="221"/>
      <c r="AO146" s="221"/>
      <c r="AP146" s="221"/>
      <c r="AQ146" s="221"/>
      <c r="AR146" s="57"/>
      <c r="AU146" s="2"/>
      <c r="AV146" s="2"/>
      <c r="AW146" s="2"/>
      <c r="AX146" s="2"/>
      <c r="AY146" s="1104"/>
    </row>
    <row r="147" spans="1:51" ht="23.25" hidden="1" customHeight="1">
      <c r="A147" s="122">
        <v>11</v>
      </c>
      <c r="B147" s="1726">
        <f>IF($L$2="","",IF($L$2="ORIGINAL",'ORIGINAL BUDGET'!$B147,IF($L$2="BR1",'BR1'!$B147,IF($L$2="BR2",'BR2'!$B147,IF($L$2="BR3",'BR3'!$B147)))))</f>
        <v>0</v>
      </c>
      <c r="C147" s="1727">
        <f>IF($L$2="","",IF($L$2="ORIGINAL",'ORIGINAL BUDGET'!$B147,IF($L$2="BR1",'BR1'!$B147,IF($L$2="BR2",'BR2'!$B147,IF($L$2="BR3",'BR3'!$B147)))))</f>
        <v>0</v>
      </c>
      <c r="D147" s="1727">
        <f>IF($L$2="","",IF($L$2="ORIGINAL",'ORIGINAL BUDGET'!$B147,IF($L$2="BR1",'BR1'!$B147,IF($L$2="BR2",'BR2'!$B147,IF($L$2="BR3",'BR3'!$B147)))))</f>
        <v>0</v>
      </c>
      <c r="E147" s="1727">
        <f>IF($L$2="","",IF($L$2="ORIGINAL",'ORIGINAL BUDGET'!$B147,IF($L$2="BR1",'BR1'!$B147,IF($L$2="BR2",'BR2'!$B147,IF($L$2="BR3",'BR3'!$B147)))))</f>
        <v>0</v>
      </c>
      <c r="F147" s="617"/>
      <c r="G147" s="847" t="str">
        <f t="shared" si="54"/>
        <v/>
      </c>
      <c r="H147" s="810">
        <f t="shared" si="55"/>
        <v>0</v>
      </c>
      <c r="I147" s="840"/>
      <c r="J147" s="810">
        <f t="shared" si="59"/>
        <v>0</v>
      </c>
      <c r="K147" s="842"/>
      <c r="L147" s="810">
        <f t="shared" si="60"/>
        <v>0</v>
      </c>
      <c r="M147" s="842"/>
      <c r="N147" s="810">
        <f t="shared" si="61"/>
        <v>0</v>
      </c>
      <c r="O147" s="842"/>
      <c r="P147" s="810">
        <f t="shared" si="62"/>
        <v>0</v>
      </c>
      <c r="Q147" s="842"/>
      <c r="R147" s="810">
        <f t="shared" si="56"/>
        <v>0</v>
      </c>
      <c r="S147" s="842"/>
      <c r="T147" s="810">
        <f t="shared" si="57"/>
        <v>0</v>
      </c>
      <c r="U147" s="410"/>
      <c r="V147" s="492" t="str">
        <f>IF(AND('BR3'!$K$2="ACTIVE",'BR3'!H147&gt;0),"Yes",IF(AND('BR2'!$K$2="ACTIVE",'BR2'!H147&gt;0),"Yes",IF(AND('BR1'!$K$2="ACTIVE",'BR1'!H147&gt;0),"Yes",IF(AND('ORIGINAL BUDGET'!$K$2="ACTIVE",'ORIGINAL BUDGET'!H147&gt;0),"Yes",""))))</f>
        <v/>
      </c>
      <c r="W147" s="325" t="str">
        <f t="shared" si="58"/>
        <v/>
      </c>
      <c r="X147" s="325" t="str">
        <f>IF(AND('BR3'!$K$2="ACTIVE",'BR3'!J147&gt;0),"Yes",IF(AND('BR2'!$K$2="ACTIVE",'BR2'!J147&gt;0),"Yes",IF(AND('BR1'!$K$2="ACTIVE",'BR1'!J147&gt;0),"Yes",IF(AND('ORIGINAL BUDGET'!$K$2="ACTIVE",'ORIGINAL BUDGET'!J147&gt;0),"Yes",""))))</f>
        <v/>
      </c>
      <c r="Y147" s="325"/>
      <c r="Z147" s="325" t="str">
        <f>IF(AND('BR3'!$K$2="ACTIVE",'BR3'!L147&gt;0),"Yes",IF(AND('BR2'!$K$2="ACTIVE",'BR2'!L147&gt;0),"Yes",IF(AND('BR1'!$K$2="ACTIVE",'BR1'!L147&gt;0),"Yes",IF(AND('ORIGINAL BUDGET'!$K$2="ACTIVE",'ORIGINAL BUDGET'!L147&gt;0),"Yes",""))))</f>
        <v/>
      </c>
      <c r="AA147" s="325"/>
      <c r="AB147" s="325" t="str">
        <f>IF(AND('BR3'!$K$2="ACTIVE",'BR3'!N147&gt;0),"Yes",IF(AND('BR2'!$K$2="ACTIVE",'BR2'!N147&gt;0),"Yes",IF(AND('BR1'!$K$2="ACTIVE",'BR1'!N147&gt;0),"Yes",IF(AND('ORIGINAL BUDGET'!$K$2="ACTIVE",'ORIGINAL BUDGET'!N147&gt;0),"Yes",""))))</f>
        <v/>
      </c>
      <c r="AC147" s="325"/>
      <c r="AD147" s="325" t="str">
        <f>IF(AND('BR3'!$K$2="ACTIVE",'BR3'!P147&gt;0),"Yes",IF(AND('BR2'!$K$2="ACTIVE",'BR2'!P147&gt;0),"Yes",IF(AND('BR1'!$K$2="ACTIVE",'BR1'!P147&gt;0),"Yes",IF(AND('ORIGINAL BUDGET'!$K$2="ACTIVE",'ORIGINAL BUDGET'!P147&gt;0),"Yes",""))))</f>
        <v/>
      </c>
      <c r="AE147" s="325"/>
      <c r="AF147" s="325" t="str">
        <f>IF(AND('BR3'!$K$2="ACTIVE",'BR3'!R147&gt;0),"Yes",IF(AND('BR2'!$K$2="ACTIVE",'BR2'!R147&gt;0),"Yes",IF(AND('BR1'!$K$2="ACTIVE",'BR1'!R147&gt;0),"Yes",IF(AND('ORIGINAL BUDGET'!$K$2="ACTIVE",'ORIGINAL BUDGET'!R147&gt;0),"Yes",""))))</f>
        <v/>
      </c>
      <c r="AG147" s="325"/>
      <c r="AH147" s="493" t="str">
        <f>IF(AND('BR3'!$K$2="ACTIVE",'BR3'!T147&gt;0),"Yes",IF(AND('BR2'!$K$2="ACTIVE",'BR2'!T147&gt;0),"Yes",IF(AND('BR1'!$K$2="ACTIVE",'BR1'!T147&gt;0),"Yes",IF(AND('ORIGINAL BUDGET'!$K$2="ACTIVE",'ORIGINAL BUDGET'!T147&gt;0),"Yes",""))))</f>
        <v/>
      </c>
      <c r="AI147" s="500"/>
      <c r="AK147" s="221"/>
      <c r="AL147" s="221"/>
      <c r="AM147" s="221"/>
      <c r="AN147" s="221"/>
      <c r="AO147" s="221"/>
      <c r="AP147" s="221"/>
      <c r="AQ147" s="221"/>
      <c r="AR147" s="57"/>
      <c r="AU147" s="2"/>
      <c r="AV147" s="2"/>
      <c r="AW147" s="2"/>
      <c r="AX147" s="2"/>
      <c r="AY147" s="1104"/>
    </row>
    <row r="148" spans="1:51" ht="23.25" hidden="1" customHeight="1">
      <c r="A148" s="122">
        <v>12</v>
      </c>
      <c r="B148" s="1726">
        <f>IF($L$2="","",IF($L$2="ORIGINAL",'ORIGINAL BUDGET'!$B148,IF($L$2="BR1",'BR1'!$B148,IF($L$2="BR2",'BR2'!$B148,IF($L$2="BR3",'BR3'!$B148)))))</f>
        <v>0</v>
      </c>
      <c r="C148" s="1727">
        <f>IF($L$2="","",IF($L$2="ORIGINAL",'ORIGINAL BUDGET'!$B148,IF($L$2="BR1",'BR1'!$B148,IF($L$2="BR2",'BR2'!$B148,IF($L$2="BR3",'BR3'!$B148)))))</f>
        <v>0</v>
      </c>
      <c r="D148" s="1727">
        <f>IF($L$2="","",IF($L$2="ORIGINAL",'ORIGINAL BUDGET'!$B148,IF($L$2="BR1",'BR1'!$B148,IF($L$2="BR2",'BR2'!$B148,IF($L$2="BR3",'BR3'!$B148)))))</f>
        <v>0</v>
      </c>
      <c r="E148" s="1727">
        <f>IF($L$2="","",IF($L$2="ORIGINAL",'ORIGINAL BUDGET'!$B148,IF($L$2="BR1",'BR1'!$B148,IF($L$2="BR2",'BR2'!$B148,IF($L$2="BR3",'BR3'!$B148)))))</f>
        <v>0</v>
      </c>
      <c r="F148" s="617"/>
      <c r="G148" s="847" t="str">
        <f t="shared" si="54"/>
        <v/>
      </c>
      <c r="H148" s="810">
        <f t="shared" si="55"/>
        <v>0</v>
      </c>
      <c r="I148" s="840"/>
      <c r="J148" s="810">
        <f t="shared" si="59"/>
        <v>0</v>
      </c>
      <c r="K148" s="842"/>
      <c r="L148" s="810">
        <f t="shared" si="60"/>
        <v>0</v>
      </c>
      <c r="M148" s="842"/>
      <c r="N148" s="810">
        <f t="shared" si="61"/>
        <v>0</v>
      </c>
      <c r="O148" s="842"/>
      <c r="P148" s="810">
        <f t="shared" si="62"/>
        <v>0</v>
      </c>
      <c r="Q148" s="842"/>
      <c r="R148" s="810">
        <f t="shared" si="56"/>
        <v>0</v>
      </c>
      <c r="S148" s="842"/>
      <c r="T148" s="810">
        <f t="shared" si="57"/>
        <v>0</v>
      </c>
      <c r="U148" s="410"/>
      <c r="V148" s="492" t="str">
        <f>IF(AND('BR3'!$K$2="ACTIVE",'BR3'!H148&gt;0),"Yes",IF(AND('BR2'!$K$2="ACTIVE",'BR2'!H148&gt;0),"Yes",IF(AND('BR1'!$K$2="ACTIVE",'BR1'!H148&gt;0),"Yes",IF(AND('ORIGINAL BUDGET'!$K$2="ACTIVE",'ORIGINAL BUDGET'!H148&gt;0),"Yes",""))))</f>
        <v/>
      </c>
      <c r="W148" s="325" t="str">
        <f t="shared" si="58"/>
        <v/>
      </c>
      <c r="X148" s="325" t="str">
        <f>IF(AND('BR3'!$K$2="ACTIVE",'BR3'!J148&gt;0),"Yes",IF(AND('BR2'!$K$2="ACTIVE",'BR2'!J148&gt;0),"Yes",IF(AND('BR1'!$K$2="ACTIVE",'BR1'!J148&gt;0),"Yes",IF(AND('ORIGINAL BUDGET'!$K$2="ACTIVE",'ORIGINAL BUDGET'!J148&gt;0),"Yes",""))))</f>
        <v/>
      </c>
      <c r="Y148" s="325"/>
      <c r="Z148" s="325" t="str">
        <f>IF(AND('BR3'!$K$2="ACTIVE",'BR3'!L148&gt;0),"Yes",IF(AND('BR2'!$K$2="ACTIVE",'BR2'!L148&gt;0),"Yes",IF(AND('BR1'!$K$2="ACTIVE",'BR1'!L148&gt;0),"Yes",IF(AND('ORIGINAL BUDGET'!$K$2="ACTIVE",'ORIGINAL BUDGET'!L148&gt;0),"Yes",""))))</f>
        <v/>
      </c>
      <c r="AA148" s="325"/>
      <c r="AB148" s="325" t="str">
        <f>IF(AND('BR3'!$K$2="ACTIVE",'BR3'!N148&gt;0),"Yes",IF(AND('BR2'!$K$2="ACTIVE",'BR2'!N148&gt;0),"Yes",IF(AND('BR1'!$K$2="ACTIVE",'BR1'!N148&gt;0),"Yes",IF(AND('ORIGINAL BUDGET'!$K$2="ACTIVE",'ORIGINAL BUDGET'!N148&gt;0),"Yes",""))))</f>
        <v/>
      </c>
      <c r="AC148" s="325"/>
      <c r="AD148" s="325" t="str">
        <f>IF(AND('BR3'!$K$2="ACTIVE",'BR3'!P148&gt;0),"Yes",IF(AND('BR2'!$K$2="ACTIVE",'BR2'!P148&gt;0),"Yes",IF(AND('BR1'!$K$2="ACTIVE",'BR1'!P148&gt;0),"Yes",IF(AND('ORIGINAL BUDGET'!$K$2="ACTIVE",'ORIGINAL BUDGET'!P148&gt;0),"Yes",""))))</f>
        <v/>
      </c>
      <c r="AE148" s="325"/>
      <c r="AF148" s="325" t="str">
        <f>IF(AND('BR3'!$K$2="ACTIVE",'BR3'!R148&gt;0),"Yes",IF(AND('BR2'!$K$2="ACTIVE",'BR2'!R148&gt;0),"Yes",IF(AND('BR1'!$K$2="ACTIVE",'BR1'!R148&gt;0),"Yes",IF(AND('ORIGINAL BUDGET'!$K$2="ACTIVE",'ORIGINAL BUDGET'!R148&gt;0),"Yes",""))))</f>
        <v/>
      </c>
      <c r="AG148" s="325"/>
      <c r="AH148" s="493" t="str">
        <f>IF(AND('BR3'!$K$2="ACTIVE",'BR3'!T148&gt;0),"Yes",IF(AND('BR2'!$K$2="ACTIVE",'BR2'!T148&gt;0),"Yes",IF(AND('BR1'!$K$2="ACTIVE",'BR1'!T148&gt;0),"Yes",IF(AND('ORIGINAL BUDGET'!$K$2="ACTIVE",'ORIGINAL BUDGET'!T148&gt;0),"Yes",""))))</f>
        <v/>
      </c>
      <c r="AI148" s="500"/>
      <c r="AK148" s="221"/>
      <c r="AL148" s="221"/>
      <c r="AM148" s="221"/>
      <c r="AN148" s="221"/>
      <c r="AO148" s="221"/>
      <c r="AP148" s="221"/>
      <c r="AQ148" s="221"/>
      <c r="AR148" s="57"/>
      <c r="AU148" s="2"/>
      <c r="AV148" s="2"/>
      <c r="AW148" s="2"/>
      <c r="AX148" s="2"/>
      <c r="AY148" s="1104"/>
    </row>
    <row r="149" spans="1:51" ht="23.25" hidden="1" customHeight="1">
      <c r="A149" s="122">
        <v>13</v>
      </c>
      <c r="B149" s="1726">
        <f>IF($L$2="","",IF($L$2="ORIGINAL",'ORIGINAL BUDGET'!$B149,IF($L$2="BR1",'BR1'!$B149,IF($L$2="BR2",'BR2'!$B149,IF($L$2="BR3",'BR3'!$B149)))))</f>
        <v>0</v>
      </c>
      <c r="C149" s="1727">
        <f>IF($L$2="","",IF($L$2="ORIGINAL",'ORIGINAL BUDGET'!$B149,IF($L$2="BR1",'BR1'!$B149,IF($L$2="BR2",'BR2'!$B149,IF($L$2="BR3",'BR3'!$B149)))))</f>
        <v>0</v>
      </c>
      <c r="D149" s="1727">
        <f>IF($L$2="","",IF($L$2="ORIGINAL",'ORIGINAL BUDGET'!$B149,IF($L$2="BR1",'BR1'!$B149,IF($L$2="BR2",'BR2'!$B149,IF($L$2="BR3",'BR3'!$B149)))))</f>
        <v>0</v>
      </c>
      <c r="E149" s="1728">
        <f>IF($L$2="","",IF($L$2="ORIGINAL",'ORIGINAL BUDGET'!$B149,IF($L$2="BR1",'BR1'!$B149,IF($L$2="BR2",'BR2'!$B149,IF($L$2="BR3",'BR3'!$B149)))))</f>
        <v>0</v>
      </c>
      <c r="F149" s="617"/>
      <c r="G149" s="847" t="str">
        <f t="shared" si="54"/>
        <v/>
      </c>
      <c r="H149" s="810">
        <f t="shared" si="55"/>
        <v>0</v>
      </c>
      <c r="I149" s="840"/>
      <c r="J149" s="810">
        <f t="shared" si="59"/>
        <v>0</v>
      </c>
      <c r="K149" s="842"/>
      <c r="L149" s="810">
        <f t="shared" si="60"/>
        <v>0</v>
      </c>
      <c r="M149" s="842"/>
      <c r="N149" s="810">
        <f t="shared" si="61"/>
        <v>0</v>
      </c>
      <c r="O149" s="842"/>
      <c r="P149" s="810">
        <f t="shared" si="62"/>
        <v>0</v>
      </c>
      <c r="Q149" s="842"/>
      <c r="R149" s="810">
        <f t="shared" si="56"/>
        <v>0</v>
      </c>
      <c r="S149" s="842"/>
      <c r="T149" s="810">
        <f t="shared" si="57"/>
        <v>0</v>
      </c>
      <c r="U149" s="410"/>
      <c r="V149" s="492" t="str">
        <f>IF(AND('BR3'!$K$2="ACTIVE",'BR3'!H149&gt;0),"Yes",IF(AND('BR2'!$K$2="ACTIVE",'BR2'!H149&gt;0),"Yes",IF(AND('BR1'!$K$2="ACTIVE",'BR1'!H149&gt;0),"Yes",IF(AND('ORIGINAL BUDGET'!$K$2="ACTIVE",'ORIGINAL BUDGET'!H149&gt;0),"Yes",""))))</f>
        <v/>
      </c>
      <c r="W149" s="325" t="str">
        <f t="shared" si="58"/>
        <v/>
      </c>
      <c r="X149" s="325" t="str">
        <f>IF(AND('BR3'!$K$2="ACTIVE",'BR3'!J149&gt;0),"Yes",IF(AND('BR2'!$K$2="ACTIVE",'BR2'!J149&gt;0),"Yes",IF(AND('BR1'!$K$2="ACTIVE",'BR1'!J149&gt;0),"Yes",IF(AND('ORIGINAL BUDGET'!$K$2="ACTIVE",'ORIGINAL BUDGET'!J149&gt;0),"Yes",""))))</f>
        <v/>
      </c>
      <c r="Y149" s="325"/>
      <c r="Z149" s="325" t="str">
        <f>IF(AND('BR3'!$K$2="ACTIVE",'BR3'!L149&gt;0),"Yes",IF(AND('BR2'!$K$2="ACTIVE",'BR2'!L149&gt;0),"Yes",IF(AND('BR1'!$K$2="ACTIVE",'BR1'!L149&gt;0),"Yes",IF(AND('ORIGINAL BUDGET'!$K$2="ACTIVE",'ORIGINAL BUDGET'!L149&gt;0),"Yes",""))))</f>
        <v/>
      </c>
      <c r="AA149" s="325"/>
      <c r="AB149" s="325" t="str">
        <f>IF(AND('BR3'!$K$2="ACTIVE",'BR3'!N149&gt;0),"Yes",IF(AND('BR2'!$K$2="ACTIVE",'BR2'!N149&gt;0),"Yes",IF(AND('BR1'!$K$2="ACTIVE",'BR1'!N149&gt;0),"Yes",IF(AND('ORIGINAL BUDGET'!$K$2="ACTIVE",'ORIGINAL BUDGET'!N149&gt;0),"Yes",""))))</f>
        <v/>
      </c>
      <c r="AC149" s="325"/>
      <c r="AD149" s="325" t="str">
        <f>IF(AND('BR3'!$K$2="ACTIVE",'BR3'!P149&gt;0),"Yes",IF(AND('BR2'!$K$2="ACTIVE",'BR2'!P149&gt;0),"Yes",IF(AND('BR1'!$K$2="ACTIVE",'BR1'!P149&gt;0),"Yes",IF(AND('ORIGINAL BUDGET'!$K$2="ACTIVE",'ORIGINAL BUDGET'!P149&gt;0),"Yes",""))))</f>
        <v/>
      </c>
      <c r="AE149" s="325"/>
      <c r="AF149" s="325" t="str">
        <f>IF(AND('BR3'!$K$2="ACTIVE",'BR3'!R149&gt;0),"Yes",IF(AND('BR2'!$K$2="ACTIVE",'BR2'!R149&gt;0),"Yes",IF(AND('BR1'!$K$2="ACTIVE",'BR1'!R149&gt;0),"Yes",IF(AND('ORIGINAL BUDGET'!$K$2="ACTIVE",'ORIGINAL BUDGET'!R149&gt;0),"Yes",""))))</f>
        <v/>
      </c>
      <c r="AG149" s="325"/>
      <c r="AH149" s="493" t="str">
        <f>IF(AND('BR3'!$K$2="ACTIVE",'BR3'!T149&gt;0),"Yes",IF(AND('BR2'!$K$2="ACTIVE",'BR2'!T149&gt;0),"Yes",IF(AND('BR1'!$K$2="ACTIVE",'BR1'!T149&gt;0),"Yes",IF(AND('ORIGINAL BUDGET'!$K$2="ACTIVE",'ORIGINAL BUDGET'!T149&gt;0),"Yes",""))))</f>
        <v/>
      </c>
      <c r="AI149" s="500"/>
      <c r="AK149" s="221"/>
      <c r="AL149" s="221"/>
      <c r="AM149" s="221"/>
      <c r="AN149" s="221"/>
      <c r="AO149" s="221"/>
      <c r="AP149" s="221"/>
      <c r="AQ149" s="221"/>
      <c r="AR149" s="57"/>
      <c r="AU149" s="2"/>
      <c r="AV149" s="2"/>
      <c r="AW149" s="2"/>
      <c r="AX149" s="2"/>
      <c r="AY149" s="1104"/>
    </row>
    <row r="150" spans="1:51" ht="23.25" hidden="1" customHeight="1">
      <c r="A150" s="122">
        <v>14</v>
      </c>
      <c r="B150" s="1726">
        <f>IF($L$2="","",IF($L$2="ORIGINAL",'ORIGINAL BUDGET'!$B150,IF($L$2="BR1",'BR1'!$B150,IF($L$2="BR2",'BR2'!$B150,IF($L$2="BR3",'BR3'!$B150)))))</f>
        <v>0</v>
      </c>
      <c r="C150" s="1727">
        <f>IF($L$2="","",IF($L$2="ORIGINAL",'ORIGINAL BUDGET'!$B150,IF($L$2="BR1",'BR1'!$B150,IF($L$2="BR2",'BR2'!$B150,IF($L$2="BR3",'BR3'!$B150)))))</f>
        <v>0</v>
      </c>
      <c r="D150" s="1727">
        <f>IF($L$2="","",IF($L$2="ORIGINAL",'ORIGINAL BUDGET'!$B150,IF($L$2="BR1",'BR1'!$B150,IF($L$2="BR2",'BR2'!$B150,IF($L$2="BR3",'BR3'!$B150)))))</f>
        <v>0</v>
      </c>
      <c r="E150" s="1728">
        <f>IF($L$2="","",IF($L$2="ORIGINAL",'ORIGINAL BUDGET'!$B150,IF($L$2="BR1",'BR1'!$B150,IF($L$2="BR2",'BR2'!$B150,IF($L$2="BR3",'BR3'!$B150)))))</f>
        <v>0</v>
      </c>
      <c r="F150" s="617"/>
      <c r="G150" s="847" t="str">
        <f t="shared" si="54"/>
        <v/>
      </c>
      <c r="H150" s="810">
        <f t="shared" si="55"/>
        <v>0</v>
      </c>
      <c r="I150" s="840"/>
      <c r="J150" s="810">
        <f t="shared" si="59"/>
        <v>0</v>
      </c>
      <c r="K150" s="842"/>
      <c r="L150" s="810">
        <f t="shared" si="60"/>
        <v>0</v>
      </c>
      <c r="M150" s="842"/>
      <c r="N150" s="810">
        <f t="shared" si="61"/>
        <v>0</v>
      </c>
      <c r="O150" s="842"/>
      <c r="P150" s="810">
        <f t="shared" si="62"/>
        <v>0</v>
      </c>
      <c r="Q150" s="842"/>
      <c r="R150" s="810">
        <f t="shared" si="56"/>
        <v>0</v>
      </c>
      <c r="S150" s="842"/>
      <c r="T150" s="810">
        <f t="shared" si="57"/>
        <v>0</v>
      </c>
      <c r="U150" s="410"/>
      <c r="V150" s="492" t="str">
        <f>IF(AND('BR3'!$K$2="ACTIVE",'BR3'!H150&gt;0),"Yes",IF(AND('BR2'!$K$2="ACTIVE",'BR2'!H150&gt;0),"Yes",IF(AND('BR1'!$K$2="ACTIVE",'BR1'!H150&gt;0),"Yes",IF(AND('ORIGINAL BUDGET'!$K$2="ACTIVE",'ORIGINAL BUDGET'!H150&gt;0),"Yes",""))))</f>
        <v/>
      </c>
      <c r="W150" s="325" t="str">
        <f t="shared" si="58"/>
        <v/>
      </c>
      <c r="X150" s="325" t="str">
        <f>IF(AND('BR3'!$K$2="ACTIVE",'BR3'!J150&gt;0),"Yes",IF(AND('BR2'!$K$2="ACTIVE",'BR2'!J150&gt;0),"Yes",IF(AND('BR1'!$K$2="ACTIVE",'BR1'!J150&gt;0),"Yes",IF(AND('ORIGINAL BUDGET'!$K$2="ACTIVE",'ORIGINAL BUDGET'!J150&gt;0),"Yes",""))))</f>
        <v/>
      </c>
      <c r="Y150" s="325"/>
      <c r="Z150" s="325" t="str">
        <f>IF(AND('BR3'!$K$2="ACTIVE",'BR3'!L150&gt;0),"Yes",IF(AND('BR2'!$K$2="ACTIVE",'BR2'!L150&gt;0),"Yes",IF(AND('BR1'!$K$2="ACTIVE",'BR1'!L150&gt;0),"Yes",IF(AND('ORIGINAL BUDGET'!$K$2="ACTIVE",'ORIGINAL BUDGET'!L150&gt;0),"Yes",""))))</f>
        <v/>
      </c>
      <c r="AA150" s="325"/>
      <c r="AB150" s="325" t="str">
        <f>IF(AND('BR3'!$K$2="ACTIVE",'BR3'!N150&gt;0),"Yes",IF(AND('BR2'!$K$2="ACTIVE",'BR2'!N150&gt;0),"Yes",IF(AND('BR1'!$K$2="ACTIVE",'BR1'!N150&gt;0),"Yes",IF(AND('ORIGINAL BUDGET'!$K$2="ACTIVE",'ORIGINAL BUDGET'!N150&gt;0),"Yes",""))))</f>
        <v/>
      </c>
      <c r="AC150" s="325"/>
      <c r="AD150" s="325" t="str">
        <f>IF(AND('BR3'!$K$2="ACTIVE",'BR3'!P150&gt;0),"Yes",IF(AND('BR2'!$K$2="ACTIVE",'BR2'!P150&gt;0),"Yes",IF(AND('BR1'!$K$2="ACTIVE",'BR1'!P150&gt;0),"Yes",IF(AND('ORIGINAL BUDGET'!$K$2="ACTIVE",'ORIGINAL BUDGET'!P150&gt;0),"Yes",""))))</f>
        <v/>
      </c>
      <c r="AE150" s="325"/>
      <c r="AF150" s="325" t="str">
        <f>IF(AND('BR3'!$K$2="ACTIVE",'BR3'!R150&gt;0),"Yes",IF(AND('BR2'!$K$2="ACTIVE",'BR2'!R150&gt;0),"Yes",IF(AND('BR1'!$K$2="ACTIVE",'BR1'!R150&gt;0),"Yes",IF(AND('ORIGINAL BUDGET'!$K$2="ACTIVE",'ORIGINAL BUDGET'!R150&gt;0),"Yes",""))))</f>
        <v/>
      </c>
      <c r="AG150" s="325"/>
      <c r="AH150" s="493" t="str">
        <f>IF(AND('BR3'!$K$2="ACTIVE",'BR3'!T150&gt;0),"Yes",IF(AND('BR2'!$K$2="ACTIVE",'BR2'!T150&gt;0),"Yes",IF(AND('BR1'!$K$2="ACTIVE",'BR1'!T150&gt;0),"Yes",IF(AND('ORIGINAL BUDGET'!$K$2="ACTIVE",'ORIGINAL BUDGET'!T150&gt;0),"Yes",""))))</f>
        <v/>
      </c>
      <c r="AI150" s="500"/>
      <c r="AK150" s="221"/>
      <c r="AL150" s="221"/>
      <c r="AM150" s="221"/>
      <c r="AN150" s="221"/>
      <c r="AO150" s="221"/>
      <c r="AP150" s="221"/>
      <c r="AQ150" s="221"/>
      <c r="AR150" s="57"/>
      <c r="AU150" s="2"/>
      <c r="AV150" s="2"/>
      <c r="AW150" s="2"/>
      <c r="AX150" s="2"/>
      <c r="AY150" s="1104"/>
    </row>
    <row r="151" spans="1:51" ht="23.25" hidden="1" customHeight="1" thickBot="1">
      <c r="A151" s="122">
        <v>15</v>
      </c>
      <c r="B151" s="1729">
        <f>IF($L$2="","",IF($L$2="ORIGINAL",'ORIGINAL BUDGET'!$B151,IF($L$2="BR1",'BR1'!$B151,IF($L$2="BR2",'BR2'!$B151,IF($L$2="BR3",'BR3'!$B151)))))</f>
        <v>0</v>
      </c>
      <c r="C151" s="1730">
        <f>IF($L$2="","",IF($L$2="ORIGINAL",'ORIGINAL BUDGET'!$B151,IF($L$2="BR1",'BR1'!$B151,IF($L$2="BR2",'BR2'!$B151,IF($L$2="BR3",'BR3'!$B151)))))</f>
        <v>0</v>
      </c>
      <c r="D151" s="1730">
        <f>IF($L$2="","",IF($L$2="ORIGINAL",'ORIGINAL BUDGET'!$B151,IF($L$2="BR1",'BR1'!$B151,IF($L$2="BR2",'BR2'!$B151,IF($L$2="BR3",'BR3'!$B151)))))</f>
        <v>0</v>
      </c>
      <c r="E151" s="1731">
        <f>IF($L$2="","",IF($L$2="ORIGINAL",'ORIGINAL BUDGET'!$B151,IF($L$2="BR1",'BR1'!$B151,IF($L$2="BR2",'BR2'!$B151,IF($L$2="BR3",'BR3'!$B151)))))</f>
        <v>0</v>
      </c>
      <c r="F151" s="618"/>
      <c r="G151" s="850" t="str">
        <f t="shared" si="54"/>
        <v/>
      </c>
      <c r="H151" s="813">
        <f t="shared" si="55"/>
        <v>0</v>
      </c>
      <c r="I151" s="840"/>
      <c r="J151" s="813">
        <f t="shared" si="59"/>
        <v>0</v>
      </c>
      <c r="K151" s="842"/>
      <c r="L151" s="813">
        <f t="shared" si="60"/>
        <v>0</v>
      </c>
      <c r="M151" s="842"/>
      <c r="N151" s="813">
        <f t="shared" si="61"/>
        <v>0</v>
      </c>
      <c r="O151" s="842"/>
      <c r="P151" s="813">
        <f t="shared" si="62"/>
        <v>0</v>
      </c>
      <c r="Q151" s="842"/>
      <c r="R151" s="813">
        <f t="shared" si="56"/>
        <v>0</v>
      </c>
      <c r="S151" s="842"/>
      <c r="T151" s="813">
        <f t="shared" si="57"/>
        <v>0</v>
      </c>
      <c r="U151" s="410"/>
      <c r="V151" s="495" t="str">
        <f>IF(AND('BR3'!$K$2="ACTIVE",'BR3'!H151&gt;0),"Yes",IF(AND('BR2'!$K$2="ACTIVE",'BR2'!H151&gt;0),"Yes",IF(AND('BR1'!$K$2="ACTIVE",'BR1'!H151&gt;0),"Yes",IF(AND('ORIGINAL BUDGET'!$K$2="ACTIVE",'ORIGINAL BUDGET'!H151&gt;0),"Yes",""))))</f>
        <v/>
      </c>
      <c r="W151" s="496" t="str">
        <f t="shared" si="58"/>
        <v/>
      </c>
      <c r="X151" s="496" t="str">
        <f>IF(AND('BR3'!$K$2="ACTIVE",'BR3'!J151&gt;0),"Yes",IF(AND('BR2'!$K$2="ACTIVE",'BR2'!J151&gt;0),"Yes",IF(AND('BR1'!$K$2="ACTIVE",'BR1'!J151&gt;0),"Yes",IF(AND('ORIGINAL BUDGET'!$K$2="ACTIVE",'ORIGINAL BUDGET'!J151&gt;0),"Yes",""))))</f>
        <v/>
      </c>
      <c r="Y151" s="496"/>
      <c r="Z151" s="496" t="str">
        <f>IF(AND('BR3'!$K$2="ACTIVE",'BR3'!L151&gt;0),"Yes",IF(AND('BR2'!$K$2="ACTIVE",'BR2'!L151&gt;0),"Yes",IF(AND('BR1'!$K$2="ACTIVE",'BR1'!L151&gt;0),"Yes",IF(AND('ORIGINAL BUDGET'!$K$2="ACTIVE",'ORIGINAL BUDGET'!L151&gt;0),"Yes",""))))</f>
        <v/>
      </c>
      <c r="AA151" s="496"/>
      <c r="AB151" s="496" t="str">
        <f>IF(AND('BR3'!$K$2="ACTIVE",'BR3'!N151&gt;0),"Yes",IF(AND('BR2'!$K$2="ACTIVE",'BR2'!N151&gt;0),"Yes",IF(AND('BR1'!$K$2="ACTIVE",'BR1'!N151&gt;0),"Yes",IF(AND('ORIGINAL BUDGET'!$K$2="ACTIVE",'ORIGINAL BUDGET'!N151&gt;0),"Yes",""))))</f>
        <v/>
      </c>
      <c r="AC151" s="496"/>
      <c r="AD151" s="496" t="str">
        <f>IF(AND('BR3'!$K$2="ACTIVE",'BR3'!P151&gt;0),"Yes",IF(AND('BR2'!$K$2="ACTIVE",'BR2'!P151&gt;0),"Yes",IF(AND('BR1'!$K$2="ACTIVE",'BR1'!P151&gt;0),"Yes",IF(AND('ORIGINAL BUDGET'!$K$2="ACTIVE",'ORIGINAL BUDGET'!P151&gt;0),"Yes",""))))</f>
        <v/>
      </c>
      <c r="AE151" s="496"/>
      <c r="AF151" s="496" t="str">
        <f>IF(AND('BR3'!$K$2="ACTIVE",'BR3'!R151&gt;0),"Yes",IF(AND('BR2'!$K$2="ACTIVE",'BR2'!R151&gt;0),"Yes",IF(AND('BR1'!$K$2="ACTIVE",'BR1'!R151&gt;0),"Yes",IF(AND('ORIGINAL BUDGET'!$K$2="ACTIVE",'ORIGINAL BUDGET'!R151&gt;0),"Yes",""))))</f>
        <v/>
      </c>
      <c r="AG151" s="496"/>
      <c r="AH151" s="497" t="str">
        <f>IF(AND('BR3'!$K$2="ACTIVE",'BR3'!T151&gt;0),"Yes",IF(AND('BR2'!$K$2="ACTIVE",'BR2'!T151&gt;0),"Yes",IF(AND('BR1'!$K$2="ACTIVE",'BR1'!T151&gt;0),"Yes",IF(AND('ORIGINAL BUDGET'!$K$2="ACTIVE",'ORIGINAL BUDGET'!T151&gt;0),"Yes",""))))</f>
        <v/>
      </c>
      <c r="AI151" s="501"/>
      <c r="AK151" s="221"/>
      <c r="AL151" s="221"/>
      <c r="AM151" s="221"/>
      <c r="AN151" s="221"/>
      <c r="AO151" s="221"/>
      <c r="AP151" s="221"/>
      <c r="AQ151" s="221"/>
      <c r="AR151" s="57"/>
      <c r="AU151" s="2"/>
      <c r="AV151" s="2"/>
      <c r="AW151" s="2"/>
      <c r="AX151" s="2"/>
      <c r="AY151" s="1104"/>
    </row>
    <row r="152" spans="1:51" ht="15.95" customHeight="1" thickTop="1" thickBot="1">
      <c r="A152" s="435"/>
      <c r="B152" s="520"/>
      <c r="C152" s="521"/>
      <c r="D152" s="522"/>
      <c r="E152" s="523"/>
      <c r="F152" s="436"/>
      <c r="G152" s="849"/>
      <c r="H152" s="437"/>
      <c r="I152" s="849"/>
      <c r="J152" s="437"/>
      <c r="K152" s="849"/>
      <c r="L152" s="437"/>
      <c r="M152" s="849"/>
      <c r="N152" s="437"/>
      <c r="O152" s="849"/>
      <c r="P152" s="437"/>
      <c r="Q152" s="849"/>
      <c r="R152" s="437"/>
      <c r="S152" s="849"/>
      <c r="T152" s="437"/>
      <c r="U152" s="257"/>
      <c r="V152" s="499"/>
      <c r="W152" s="504">
        <f>SUM(W137:W151)</f>
        <v>0</v>
      </c>
      <c r="X152" s="504">
        <f t="shared" ref="X152:AH152" si="63">SUM(X137:X151)</f>
        <v>0</v>
      </c>
      <c r="Y152" s="504"/>
      <c r="Z152" s="504">
        <f t="shared" si="63"/>
        <v>0</v>
      </c>
      <c r="AA152" s="504"/>
      <c r="AB152" s="504">
        <f t="shared" si="63"/>
        <v>0</v>
      </c>
      <c r="AC152" s="504"/>
      <c r="AD152" s="504">
        <f t="shared" si="63"/>
        <v>0</v>
      </c>
      <c r="AE152" s="504"/>
      <c r="AF152" s="504">
        <f t="shared" si="63"/>
        <v>0</v>
      </c>
      <c r="AG152" s="504"/>
      <c r="AH152" s="502">
        <f t="shared" si="63"/>
        <v>0</v>
      </c>
      <c r="AI152" s="505"/>
      <c r="AY152" s="1104"/>
    </row>
    <row r="153" spans="1:51" ht="20.25" customHeight="1" thickTop="1">
      <c r="A153" s="1739" t="str">
        <f>A15</f>
        <v>INDIRECT COSTS</v>
      </c>
      <c r="B153" s="1740"/>
      <c r="C153" s="1740"/>
      <c r="D153" s="1740"/>
      <c r="E153" s="1740"/>
      <c r="F153" s="1740"/>
      <c r="G153" s="1736" t="s">
        <v>84</v>
      </c>
      <c r="H153" s="1737"/>
      <c r="I153" s="1737"/>
      <c r="J153" s="1737"/>
      <c r="K153" s="1737"/>
      <c r="L153" s="1737"/>
      <c r="M153" s="1737"/>
      <c r="N153" s="1737"/>
      <c r="O153" s="1737"/>
      <c r="P153" s="1737"/>
      <c r="Q153" s="1737"/>
      <c r="R153" s="1737"/>
      <c r="S153" s="1737"/>
      <c r="T153" s="1737"/>
      <c r="U153" s="947"/>
      <c r="V153" s="1741" t="s">
        <v>155</v>
      </c>
      <c r="W153" s="1721"/>
      <c r="X153" s="1721"/>
      <c r="Y153" s="1721"/>
      <c r="Z153" s="1721"/>
      <c r="AA153" s="1721"/>
      <c r="AB153" s="1721"/>
      <c r="AC153" s="1721"/>
      <c r="AD153" s="1721"/>
      <c r="AE153" s="1721"/>
      <c r="AF153" s="1721"/>
      <c r="AG153" s="1721"/>
      <c r="AH153" s="1721"/>
      <c r="AI153" s="1722"/>
      <c r="AL153" s="1738"/>
      <c r="AM153" s="1738"/>
      <c r="AN153" s="1738"/>
      <c r="AO153" s="475"/>
      <c r="AP153" s="1084"/>
      <c r="AQ153" s="1084"/>
      <c r="AR153" s="1084"/>
      <c r="AY153" s="1104"/>
    </row>
    <row r="154" spans="1:51" ht="15.6" customHeight="1" thickBot="1">
      <c r="A154" s="1584"/>
      <c r="B154" s="1586"/>
      <c r="C154" s="1586"/>
      <c r="D154" s="1586"/>
      <c r="E154" s="1586"/>
      <c r="F154" s="1586"/>
      <c r="G154" s="1226" t="str">
        <f>'Fund Rec'!G172</f>
        <v/>
      </c>
      <c r="H154" s="1227">
        <f>'Fund Rec'!H172</f>
        <v>0</v>
      </c>
      <c r="I154" s="1228" t="str">
        <f>'Fund Rec'!I172</f>
        <v/>
      </c>
      <c r="J154" s="1227">
        <f>'Fund Rec'!J172</f>
        <v>0</v>
      </c>
      <c r="K154" s="1228" t="str">
        <f>'Fund Rec'!K172</f>
        <v/>
      </c>
      <c r="L154" s="1227">
        <f>'Fund Rec'!L172</f>
        <v>0</v>
      </c>
      <c r="M154" s="1228" t="str">
        <f>'Fund Rec'!M172</f>
        <v/>
      </c>
      <c r="N154" s="1227">
        <f>'Fund Rec'!N172</f>
        <v>0</v>
      </c>
      <c r="O154" s="1229" t="str">
        <f>'Fund Rec'!O172</f>
        <v/>
      </c>
      <c r="P154" s="697">
        <f>'Fund Rec'!P172</f>
        <v>0</v>
      </c>
      <c r="Q154" s="1229" t="str">
        <f>'Fund Rec'!Q172</f>
        <v/>
      </c>
      <c r="R154" s="1230">
        <f>'Fund Rec'!R172</f>
        <v>0</v>
      </c>
      <c r="S154" s="1229" t="str">
        <f>'Fund Rec'!S172</f>
        <v/>
      </c>
      <c r="T154" s="1234">
        <f>'Fund Rec'!T172</f>
        <v>0</v>
      </c>
      <c r="U154" s="947"/>
      <c r="V154" s="1734" t="str">
        <f>$G$5</f>
        <v>RPPC, 53110</v>
      </c>
      <c r="W154" s="1716" t="s">
        <v>154</v>
      </c>
      <c r="X154" s="1716" t="str">
        <f>$I$5</f>
        <v>RPPC , 53129</v>
      </c>
      <c r="Y154" s="1716"/>
      <c r="Z154" s="1716" t="str">
        <f>$K$5</f>
        <v/>
      </c>
      <c r="AA154" s="1716"/>
      <c r="AB154" s="1716" t="str">
        <f>$M$5</f>
        <v/>
      </c>
      <c r="AC154" s="1716"/>
      <c r="AD154" s="1716" t="str">
        <f>$O$5</f>
        <v/>
      </c>
      <c r="AE154" s="1716"/>
      <c r="AF154" s="1716" t="str">
        <f>$Q$5</f>
        <v/>
      </c>
      <c r="AG154" s="1716"/>
      <c r="AH154" s="1716" t="str">
        <f>$S$5</f>
        <v/>
      </c>
      <c r="AI154" s="1718"/>
      <c r="AL154" s="2"/>
      <c r="AM154" s="2"/>
      <c r="AN154" s="2"/>
      <c r="AO154" s="2"/>
      <c r="AP154" s="2"/>
      <c r="AQ154" s="2"/>
      <c r="AR154" s="2"/>
      <c r="AY154" s="1104"/>
    </row>
    <row r="155" spans="1:51" ht="25.5" customHeight="1" thickTop="1" thickBot="1">
      <c r="A155" s="131"/>
      <c r="B155" s="159"/>
      <c r="C155" s="159"/>
      <c r="D155" s="18"/>
      <c r="E155" s="130" t="str">
        <f>'ORIGINAL BUDGET'!E155</f>
        <v>TOTAL INDIRECT COSTS</v>
      </c>
      <c r="F155" s="809">
        <f>SUM(F156:F156)</f>
        <v>0</v>
      </c>
      <c r="G155" s="619"/>
      <c r="H155" s="609">
        <f>SUM(H156:H156)</f>
        <v>0</v>
      </c>
      <c r="I155" s="607"/>
      <c r="J155" s="605">
        <f>SUM(J156:J156)</f>
        <v>0</v>
      </c>
      <c r="K155" s="695"/>
      <c r="L155" s="596">
        <f>SUM(L156:L156)</f>
        <v>0</v>
      </c>
      <c r="M155" s="695"/>
      <c r="N155" s="1233">
        <f>SUM(N156:N156)</f>
        <v>0</v>
      </c>
      <c r="O155" s="1231"/>
      <c r="P155" s="596">
        <f>SUM(P156:P156)</f>
        <v>0</v>
      </c>
      <c r="Q155" s="607"/>
      <c r="R155" s="596">
        <f>SUM(R156:R156)</f>
        <v>0</v>
      </c>
      <c r="S155" s="695"/>
      <c r="T155" s="1235">
        <f>SUM(T156:T156)</f>
        <v>0</v>
      </c>
      <c r="U155" s="947"/>
      <c r="V155" s="1735"/>
      <c r="W155" s="1717"/>
      <c r="X155" s="1717"/>
      <c r="Y155" s="1717"/>
      <c r="Z155" s="1717"/>
      <c r="AA155" s="1717"/>
      <c r="AB155" s="1717"/>
      <c r="AC155" s="1717"/>
      <c r="AD155" s="1717"/>
      <c r="AE155" s="1717"/>
      <c r="AF155" s="1717"/>
      <c r="AG155" s="1717"/>
      <c r="AH155" s="1717"/>
      <c r="AI155" s="1719"/>
      <c r="AL155" s="221"/>
      <c r="AM155" s="221"/>
      <c r="AN155" s="222"/>
      <c r="AO155" s="222"/>
      <c r="AP155" s="222"/>
      <c r="AQ155" s="222"/>
      <c r="AR155" s="222"/>
      <c r="AY155" s="1104"/>
    </row>
    <row r="156" spans="1:51" ht="23.25" customHeight="1" thickTop="1" thickBot="1">
      <c r="A156" s="1506"/>
      <c r="B156" s="1756" t="str">
        <f>IF('BR3'!$K$2="ACTIVE",'BR3'!B156,IF('BR2'!$K$2="ACTIVE",'BR2'!B156,IF('BR1'!$K$2="ACTIVE",'BR1'!B156,'ORIGINAL BUDGET'!B156)))</f>
        <v>of Total Wages and Benefits</v>
      </c>
      <c r="C156" s="1757">
        <f>IF('BR3'!$K$2="ACTIVE",'BR3'!C156,IF('BR2'!$K$2="ACTIVE",'BR2'!C156,IF('BR1'!$K$2="ACTIVE",'BR1'!C156,'ORIGINAL BUDGET'!C156)))</f>
        <v>0</v>
      </c>
      <c r="D156" s="1757">
        <f>IF('BR3'!$K$2="ACTIVE",'BR3'!D156,IF('BR2'!$K$2="ACTIVE",'BR2'!D156,IF('BR1'!$K$2="ACTIVE",'BR1'!D156,'ORIGINAL BUDGET'!D156)))</f>
        <v>0</v>
      </c>
      <c r="E156" s="1758">
        <f>IF('BR3'!$K$2="ACTIVE",'BR3'!E156,IF('BR2'!$K$2="ACTIVE",'BR2'!E156,IF('BR1'!$K$2="ACTIVE",'BR1'!E156,'ORIGINAL BUDGET'!E156)))</f>
        <v>0</v>
      </c>
      <c r="F156" s="1097">
        <f>IF($B156='ORIGINAL BUDGET'!$V154,((F11+F12+F13+F14)*$A156),IF($B156='ORIGINAL BUDGET'!$V155,(F11*$A156),F43*$A156))</f>
        <v>0</v>
      </c>
      <c r="G156" s="851" t="str">
        <f>IF(AND(F156&lt;&gt;0, 1-I156-K156-Q156-S156-M156-O156),1-I156-K156-Q156-S156-M156-O156,"")</f>
        <v/>
      </c>
      <c r="H156" s="998">
        <f>IF($B156='ORIGINAL BUDGET'!$V154,((H11+H12+H13+H14)*$A156),IF($B156='ORIGINAL BUDGET'!$V155,(H11*$A156),H43*$A156))</f>
        <v>0</v>
      </c>
      <c r="I156" s="1095" t="str">
        <f>IF($F156&lt;&gt;0,J156/$F156,"")</f>
        <v/>
      </c>
      <c r="J156" s="995">
        <f>IF($B156='ORIGINAL BUDGET'!$V154,((J11+J12+J13+J14)*$A156),IF($B156='ORIGINAL BUDGET'!$V155,(J11*$A156),J43*$A156))</f>
        <v>0</v>
      </c>
      <c r="K156" s="1095" t="str">
        <f>IF($F156&lt;&gt;0,L156/$F156,"")</f>
        <v/>
      </c>
      <c r="L156" s="995">
        <f>IF($B156='ORIGINAL BUDGET'!$V154,((L11+L12+L13+L14)*$A156),IF($B156='ORIGINAL BUDGET'!$V155,(L11*$A156),L43*$A156))</f>
        <v>0</v>
      </c>
      <c r="M156" s="1095" t="str">
        <f>IF($F156&lt;&gt;0,N156/$F156,"")</f>
        <v/>
      </c>
      <c r="N156" s="1019">
        <f>IF($B156='ORIGINAL BUDGET'!$V154,((N11+N12+N13+N14)*$A156),IF($B156='ORIGINAL BUDGET'!$V155,(N11*$A156),N43*$A156))</f>
        <v>0</v>
      </c>
      <c r="O156" s="1232" t="str">
        <f>IF($F156&lt;&gt;0,P156/$F156,"")</f>
        <v/>
      </c>
      <c r="P156" s="814">
        <f>IF($B156='ORIGINAL BUDGET'!$V154,((P11+P12+P13+P14)*$A156),IF($B156='ORIGINAL BUDGET'!$V155,(P11*$A156),P43*$A156))</f>
        <v>0</v>
      </c>
      <c r="Q156" s="1096" t="str">
        <f>IF($F156&lt;&gt;0,R156/$F156,"")</f>
        <v/>
      </c>
      <c r="R156" s="815">
        <f>IF($B156='ORIGINAL BUDGET'!$V154,((R11+R12+R13+R14)*$A156),IF($B156='ORIGINAL BUDGET'!$V155,(R11*$A156),R43*$A156))</f>
        <v>0</v>
      </c>
      <c r="S156" s="1095" t="str">
        <f>IF($F156&lt;&gt;0,T156/$F156,"")</f>
        <v/>
      </c>
      <c r="T156" s="1236">
        <f>IF($B156='ORIGINAL BUDGET'!$V154,((T11+T12+T13+T14)*$A156),IF($B156='ORIGINAL BUDGET'!$V155,(T11*$A156),T43*$A156))</f>
        <v>0</v>
      </c>
      <c r="U156" s="947"/>
      <c r="V156" s="1085" t="str">
        <f>IF(AND('BR3'!$K$2="ACTIVE",'BR3'!H156&gt;0),"Yes",IF(AND('BR2'!$K$2="ACTIVE",'BR2'!H156&gt;0),"Yes",IF(AND('BR1'!$K$2="ACTIVE",'BR1'!H156&gt;0),"Yes",IF(AND('ORIGINAL BUDGET'!$K$2="ACTIVE",'ORIGINAL BUDGET'!H156&gt;0),"Yes",""))))</f>
        <v/>
      </c>
      <c r="W156" s="496" t="str">
        <f t="shared" ref="W156" si="64">IF(AND(G156&gt;0,V156=""),1,"")</f>
        <v/>
      </c>
      <c r="X156" s="496" t="str">
        <f>IF(AND('BR3'!$K$2="ACTIVE",'BR3'!J156&gt;0),"Yes",IF(AND('BR2'!$K$2="ACTIVE",'BR2'!J156&gt;0),"Yes",IF(AND('BR1'!$K$2="ACTIVE",'BR1'!J156&gt;0),"Yes",IF(AND('ORIGINAL BUDGET'!$K$2="ACTIVE",'ORIGINAL BUDGET'!J156&gt;0),"Yes",""))))</f>
        <v/>
      </c>
      <c r="Y156" s="496"/>
      <c r="Z156" s="496" t="str">
        <f>IF(AND('BR3'!$K$2="ACTIVE",'BR3'!L156&gt;0),"Yes",IF(AND('BR2'!$K$2="ACTIVE",'BR2'!L156&gt;0),"Yes",IF(AND('BR1'!$K$2="ACTIVE",'BR1'!L156&gt;0),"Yes",IF(AND('ORIGINAL BUDGET'!$K$2="ACTIVE",'ORIGINAL BUDGET'!L156&gt;0),"Yes",""))))</f>
        <v/>
      </c>
      <c r="AA156" s="496"/>
      <c r="AB156" s="496" t="str">
        <f>IF(AND('BR3'!$K$2="ACTIVE",'BR3'!N156&gt;0),"Yes",IF(AND('BR2'!$K$2="ACTIVE",'BR2'!N156&gt;0),"Yes",IF(AND('BR1'!$K$2="ACTIVE",'BR1'!N156&gt;0),"Yes",IF(AND('ORIGINAL BUDGET'!$K$2="ACTIVE",'ORIGINAL BUDGET'!N156&gt;0),"Yes",""))))</f>
        <v/>
      </c>
      <c r="AC156" s="496"/>
      <c r="AD156" s="496" t="str">
        <f>IF(AND('BR3'!$K$2="ACTIVE",'BR3'!P156&gt;0),"Yes",IF(AND('BR2'!$K$2="ACTIVE",'BR2'!P156&gt;0),"Yes",IF(AND('BR1'!$K$2="ACTIVE",'BR1'!P156&gt;0),"Yes",IF(AND('ORIGINAL BUDGET'!$K$2="ACTIVE",'ORIGINAL BUDGET'!P156&gt;0),"Yes",""))))</f>
        <v/>
      </c>
      <c r="AE156" s="496"/>
      <c r="AF156" s="496" t="str">
        <f>IF(AND('BR3'!$K$2="ACTIVE",'BR3'!R156&gt;0),"Yes",IF(AND('BR2'!$K$2="ACTIVE",'BR2'!R156&gt;0),"Yes",IF(AND('BR1'!$K$2="ACTIVE",'BR1'!R156&gt;0),"Yes",IF(AND('ORIGINAL BUDGET'!$K$2="ACTIVE",'ORIGINAL BUDGET'!R156&gt;0),"Yes",""))))</f>
        <v/>
      </c>
      <c r="AG156" s="496"/>
      <c r="AH156" s="497" t="str">
        <f>IF(AND('BR3'!$K$2="ACTIVE",'BR3'!T156&gt;0),"Yes",IF(AND('BR2'!$K$2="ACTIVE",'BR2'!T156&gt;0),"Yes",IF(AND('BR1'!$K$2="ACTIVE",'BR1'!T156&gt;0),"Yes",IF(AND('ORIGINAL BUDGET'!$K$2="ACTIVE",'ORIGINAL BUDGET'!T156&gt;0),"Yes",""))))</f>
        <v/>
      </c>
      <c r="AI156" s="501"/>
      <c r="AL156" s="221"/>
      <c r="AM156" s="221"/>
      <c r="AN156" s="221"/>
      <c r="AO156" s="221"/>
      <c r="AP156" s="221"/>
      <c r="AQ156" s="221"/>
      <c r="AR156" s="57"/>
      <c r="AY156" s="1104"/>
    </row>
    <row r="157" spans="1:51" ht="15.75" thickTop="1">
      <c r="H157" s="211"/>
      <c r="I157" s="54"/>
      <c r="J157" s="211"/>
      <c r="K157" s="54"/>
      <c r="L157" s="211"/>
      <c r="M157" s="54"/>
      <c r="N157" s="211"/>
      <c r="O157" s="54"/>
      <c r="P157" s="211"/>
      <c r="Q157" s="54"/>
      <c r="R157" s="211"/>
      <c r="S157" s="54"/>
      <c r="T157" s="211"/>
      <c r="V157" s="488"/>
      <c r="W157" s="506">
        <f>SUM(W156)</f>
        <v>0</v>
      </c>
      <c r="X157" s="506">
        <f t="shared" ref="X157:AI157" si="65">SUM(X156)</f>
        <v>0</v>
      </c>
      <c r="Y157" s="506">
        <f t="shared" si="65"/>
        <v>0</v>
      </c>
      <c r="Z157" s="506">
        <f t="shared" si="65"/>
        <v>0</v>
      </c>
      <c r="AA157" s="506">
        <f t="shared" si="65"/>
        <v>0</v>
      </c>
      <c r="AB157" s="506">
        <f t="shared" si="65"/>
        <v>0</v>
      </c>
      <c r="AC157" s="506">
        <f t="shared" si="65"/>
        <v>0</v>
      </c>
      <c r="AD157" s="506">
        <f t="shared" si="65"/>
        <v>0</v>
      </c>
      <c r="AE157" s="506">
        <f t="shared" si="65"/>
        <v>0</v>
      </c>
      <c r="AF157" s="506">
        <f t="shared" si="65"/>
        <v>0</v>
      </c>
      <c r="AG157" s="506">
        <f t="shared" si="65"/>
        <v>0</v>
      </c>
      <c r="AH157" s="506">
        <f t="shared" si="65"/>
        <v>0</v>
      </c>
      <c r="AI157" s="506">
        <f t="shared" si="65"/>
        <v>0</v>
      </c>
      <c r="AY157" s="1104"/>
    </row>
    <row r="158" spans="1:51">
      <c r="B158" s="1060"/>
      <c r="AY158" s="1104"/>
    </row>
    <row r="159" spans="1:51">
      <c r="B159" s="1058"/>
      <c r="AY159" s="1104"/>
    </row>
    <row r="160" spans="1:51">
      <c r="B160" s="1059"/>
      <c r="AY160" s="1104"/>
    </row>
    <row r="161" spans="2:51">
      <c r="B161" s="1059"/>
      <c r="AY161" s="1104"/>
    </row>
    <row r="162" spans="2:51">
      <c r="AY162" s="1104"/>
    </row>
    <row r="163" spans="2:51">
      <c r="AY163" s="1104"/>
    </row>
    <row r="164" spans="2:51">
      <c r="J164" s="160" t="s">
        <v>162</v>
      </c>
      <c r="AY164" s="1104"/>
    </row>
    <row r="165" spans="2:51">
      <c r="AY165" s="1104"/>
    </row>
    <row r="166" spans="2:51">
      <c r="AY166" s="1104"/>
    </row>
    <row r="167" spans="2:51">
      <c r="AY167" s="1104"/>
    </row>
    <row r="168" spans="2:51">
      <c r="AY168" s="1104"/>
    </row>
    <row r="169" spans="2:51">
      <c r="AY169" s="1104"/>
    </row>
    <row r="170" spans="2:51">
      <c r="AY170" s="1104"/>
    </row>
    <row r="171" spans="2:51">
      <c r="AY171" s="1104"/>
    </row>
    <row r="172" spans="2:51">
      <c r="AY172" s="1104"/>
    </row>
    <row r="173" spans="2:51">
      <c r="AY173" s="1104"/>
    </row>
    <row r="174" spans="2:51">
      <c r="AY174" s="1104"/>
    </row>
    <row r="175" spans="2:51">
      <c r="AY175" s="1104"/>
    </row>
    <row r="176" spans="2:51">
      <c r="AY176" s="1104"/>
    </row>
    <row r="177" spans="51:51">
      <c r="AY177" s="1104"/>
    </row>
    <row r="178" spans="51:51">
      <c r="AY178" s="1104"/>
    </row>
    <row r="179" spans="51:51">
      <c r="AY179" s="1104"/>
    </row>
    <row r="180" spans="51:51">
      <c r="AY180" s="1104"/>
    </row>
    <row r="181" spans="51:51">
      <c r="AY181" s="1104"/>
    </row>
    <row r="182" spans="51:51">
      <c r="AY182" s="1104"/>
    </row>
    <row r="183" spans="51:51">
      <c r="AY183" s="1104"/>
    </row>
    <row r="184" spans="51:51">
      <c r="AY184" s="1104"/>
    </row>
    <row r="185" spans="51:51">
      <c r="AY185" s="1104"/>
    </row>
    <row r="186" spans="51:51">
      <c r="AY186" s="1104"/>
    </row>
    <row r="187" spans="51:51">
      <c r="AY187" s="1104"/>
    </row>
    <row r="188" spans="51:51">
      <c r="AY188" s="1104"/>
    </row>
    <row r="189" spans="51:51">
      <c r="AY189" s="1104"/>
    </row>
    <row r="190" spans="51:51">
      <c r="AY190" s="1104"/>
    </row>
    <row r="191" spans="51:51">
      <c r="AY191" s="1104"/>
    </row>
    <row r="192" spans="51:51">
      <c r="AY192" s="1104"/>
    </row>
    <row r="193" spans="51:51">
      <c r="AY193" s="1104"/>
    </row>
    <row r="194" spans="51:51">
      <c r="AY194" s="1104"/>
    </row>
    <row r="195" spans="51:51">
      <c r="AY195" s="1104"/>
    </row>
    <row r="196" spans="51:51">
      <c r="AY196" s="1104"/>
    </row>
    <row r="197" spans="51:51">
      <c r="AY197" s="1104"/>
    </row>
    <row r="198" spans="51:51">
      <c r="AY198" s="1104"/>
    </row>
    <row r="199" spans="51:51">
      <c r="AY199" s="1104"/>
    </row>
    <row r="200" spans="51:51">
      <c r="AY200" s="1104"/>
    </row>
    <row r="201" spans="51:51">
      <c r="AY201" s="1104"/>
    </row>
    <row r="202" spans="51:51">
      <c r="AY202" s="1104"/>
    </row>
    <row r="203" spans="51:51">
      <c r="AY203" s="1104"/>
    </row>
    <row r="204" spans="51:51">
      <c r="AY204" s="1104"/>
    </row>
    <row r="205" spans="51:51">
      <c r="AY205" s="1104"/>
    </row>
    <row r="206" spans="51:51">
      <c r="AY206" s="1104"/>
    </row>
    <row r="207" spans="51:51">
      <c r="AY207" s="1104"/>
    </row>
    <row r="208" spans="51:51">
      <c r="AY208" s="1104"/>
    </row>
    <row r="209" spans="51:51">
      <c r="AY209" s="1104"/>
    </row>
    <row r="210" spans="51:51">
      <c r="AY210" s="1104"/>
    </row>
    <row r="211" spans="51:51">
      <c r="AY211" s="1104"/>
    </row>
    <row r="212" spans="51:51">
      <c r="AY212" s="1104"/>
    </row>
    <row r="213" spans="51:51">
      <c r="AY213" s="1104"/>
    </row>
    <row r="214" spans="51:51">
      <c r="AY214" s="1104"/>
    </row>
    <row r="215" spans="51:51">
      <c r="AY215" s="1104"/>
    </row>
    <row r="216" spans="51:51">
      <c r="AY216" s="1104"/>
    </row>
    <row r="217" spans="51:51">
      <c r="AY217" s="1104"/>
    </row>
    <row r="218" spans="51:51">
      <c r="AY218" s="1104"/>
    </row>
    <row r="219" spans="51:51">
      <c r="AY219" s="1104"/>
    </row>
    <row r="220" spans="51:51">
      <c r="AY220" s="1104"/>
    </row>
    <row r="221" spans="51:51">
      <c r="AY221" s="1104"/>
    </row>
    <row r="222" spans="51:51">
      <c r="AY222" s="1104"/>
    </row>
    <row r="223" spans="51:51">
      <c r="AY223" s="1104"/>
    </row>
    <row r="224" spans="51:51">
      <c r="AY224" s="1104"/>
    </row>
    <row r="225" spans="51:51">
      <c r="AY225" s="1104"/>
    </row>
    <row r="226" spans="51:51">
      <c r="AY226" s="1104"/>
    </row>
    <row r="227" spans="51:51">
      <c r="AY227" s="1104"/>
    </row>
    <row r="228" spans="51:51">
      <c r="AY228" s="1104"/>
    </row>
    <row r="229" spans="51:51">
      <c r="AY229" s="1104"/>
    </row>
    <row r="230" spans="51:51">
      <c r="AY230" s="1104"/>
    </row>
    <row r="231" spans="51:51">
      <c r="AY231" s="1104"/>
    </row>
    <row r="232" spans="51:51">
      <c r="AY232" s="1104"/>
    </row>
    <row r="233" spans="51:51">
      <c r="AY233" s="1104"/>
    </row>
    <row r="234" spans="51:51">
      <c r="AY234" s="1104"/>
    </row>
    <row r="235" spans="51:51">
      <c r="AY235" s="1104"/>
    </row>
    <row r="236" spans="51:51">
      <c r="AY236" s="1104"/>
    </row>
    <row r="237" spans="51:51">
      <c r="AY237" s="1104"/>
    </row>
    <row r="238" spans="51:51">
      <c r="AY238" s="1104"/>
    </row>
    <row r="239" spans="51:51">
      <c r="AY239" s="1104"/>
    </row>
    <row r="240" spans="51:51">
      <c r="AY240" s="1104"/>
    </row>
    <row r="241" spans="51:51">
      <c r="AY241" s="1104"/>
    </row>
    <row r="242" spans="51:51">
      <c r="AY242" s="1104"/>
    </row>
    <row r="243" spans="51:51">
      <c r="AY243" s="1104"/>
    </row>
    <row r="244" spans="51:51">
      <c r="AY244" s="1104"/>
    </row>
    <row r="245" spans="51:51">
      <c r="AY245" s="1104"/>
    </row>
    <row r="246" spans="51:51">
      <c r="AY246" s="1104"/>
    </row>
    <row r="247" spans="51:51">
      <c r="AY247" s="1104"/>
    </row>
    <row r="248" spans="51:51">
      <c r="AY248" s="1104"/>
    </row>
    <row r="249" spans="51:51">
      <c r="AY249" s="1104"/>
    </row>
    <row r="250" spans="51:51">
      <c r="AY250" s="1104"/>
    </row>
    <row r="251" spans="51:51">
      <c r="AY251" s="1104"/>
    </row>
    <row r="252" spans="51:51">
      <c r="AY252" s="1104"/>
    </row>
    <row r="253" spans="51:51">
      <c r="AY253" s="1104"/>
    </row>
    <row r="254" spans="51:51">
      <c r="AY254" s="1104"/>
    </row>
    <row r="255" spans="51:51">
      <c r="AY255" s="1104"/>
    </row>
    <row r="256" spans="51:51">
      <c r="AY256" s="1104"/>
    </row>
    <row r="257" spans="51:51">
      <c r="AY257" s="1104"/>
    </row>
    <row r="258" spans="51:51">
      <c r="AY258" s="1104"/>
    </row>
    <row r="259" spans="51:51">
      <c r="AY259" s="1104"/>
    </row>
    <row r="260" spans="51:51">
      <c r="AY260" s="1104"/>
    </row>
    <row r="261" spans="51:51">
      <c r="AY261" s="1104"/>
    </row>
    <row r="262" spans="51:51">
      <c r="AY262" s="1104"/>
    </row>
    <row r="263" spans="51:51">
      <c r="AY263" s="1104"/>
    </row>
    <row r="264" spans="51:51">
      <c r="AY264" s="1104"/>
    </row>
    <row r="265" spans="51:51">
      <c r="AY265" s="1104"/>
    </row>
    <row r="266" spans="51:51">
      <c r="AY266" s="1104"/>
    </row>
    <row r="267" spans="51:51">
      <c r="AY267" s="1104"/>
    </row>
    <row r="268" spans="51:51">
      <c r="AY268" s="1104"/>
    </row>
    <row r="269" spans="51:51">
      <c r="AY269" s="1104"/>
    </row>
    <row r="270" spans="51:51">
      <c r="AY270" s="1104"/>
    </row>
    <row r="271" spans="51:51">
      <c r="AY271" s="1104"/>
    </row>
    <row r="272" spans="51:51">
      <c r="AY272" s="1104"/>
    </row>
    <row r="273" spans="51:51">
      <c r="AY273" s="1104"/>
    </row>
    <row r="274" spans="51:51">
      <c r="AY274" s="1104"/>
    </row>
    <row r="275" spans="51:51">
      <c r="AY275" s="1104"/>
    </row>
    <row r="276" spans="51:51">
      <c r="AY276" s="1104"/>
    </row>
    <row r="277" spans="51:51">
      <c r="AY277" s="1104"/>
    </row>
    <row r="278" spans="51:51">
      <c r="AY278" s="1104"/>
    </row>
    <row r="279" spans="51:51">
      <c r="AY279" s="1104"/>
    </row>
    <row r="280" spans="51:51">
      <c r="AY280" s="1104"/>
    </row>
    <row r="281" spans="51:51">
      <c r="AY281" s="1104"/>
    </row>
    <row r="282" spans="51:51">
      <c r="AY282" s="1104"/>
    </row>
    <row r="283" spans="51:51">
      <c r="AY283" s="1104"/>
    </row>
    <row r="284" spans="51:51">
      <c r="AY284" s="1104"/>
    </row>
    <row r="285" spans="51:51">
      <c r="AY285" s="1104"/>
    </row>
    <row r="286" spans="51:51">
      <c r="AY286" s="1104"/>
    </row>
    <row r="287" spans="51:51">
      <c r="AY287" s="1104"/>
    </row>
    <row r="288" spans="51:51">
      <c r="AY288" s="1104"/>
    </row>
    <row r="289" spans="51:51">
      <c r="AY289" s="1104"/>
    </row>
    <row r="290" spans="51:51">
      <c r="AY290" s="1104"/>
    </row>
    <row r="291" spans="51:51">
      <c r="AY291" s="1104"/>
    </row>
    <row r="292" spans="51:51">
      <c r="AY292" s="1104"/>
    </row>
    <row r="293" spans="51:51">
      <c r="AY293" s="1104"/>
    </row>
    <row r="294" spans="51:51">
      <c r="AY294" s="1104"/>
    </row>
    <row r="295" spans="51:51">
      <c r="AY295" s="1104"/>
    </row>
    <row r="296" spans="51:51">
      <c r="AY296" s="1104"/>
    </row>
    <row r="297" spans="51:51">
      <c r="AY297" s="1104"/>
    </row>
    <row r="298" spans="51:51">
      <c r="AY298" s="1104"/>
    </row>
    <row r="299" spans="51:51">
      <c r="AY299" s="1104"/>
    </row>
    <row r="300" spans="51:51">
      <c r="AY300" s="1104"/>
    </row>
    <row r="301" spans="51:51">
      <c r="AY301" s="1104"/>
    </row>
    <row r="302" spans="51:51">
      <c r="AY302" s="1104"/>
    </row>
    <row r="303" spans="51:51">
      <c r="AY303" s="1104"/>
    </row>
    <row r="304" spans="51:51">
      <c r="AY304" s="1104"/>
    </row>
    <row r="305" spans="51:51">
      <c r="AY305" s="1104"/>
    </row>
    <row r="306" spans="51:51">
      <c r="AY306" s="1104"/>
    </row>
    <row r="307" spans="51:51">
      <c r="AY307" s="1104"/>
    </row>
    <row r="308" spans="51:51">
      <c r="AY308" s="1104"/>
    </row>
    <row r="309" spans="51:51">
      <c r="AY309" s="1104"/>
    </row>
    <row r="310" spans="51:51">
      <c r="AY310" s="1104"/>
    </row>
    <row r="311" spans="51:51">
      <c r="AY311" s="1104"/>
    </row>
    <row r="312" spans="51:51">
      <c r="AY312" s="1104"/>
    </row>
    <row r="313" spans="51:51">
      <c r="AY313" s="1104"/>
    </row>
    <row r="314" spans="51:51">
      <c r="AY314" s="1104"/>
    </row>
    <row r="315" spans="51:51">
      <c r="AY315" s="1104"/>
    </row>
    <row r="316" spans="51:51">
      <c r="AY316" s="1104"/>
    </row>
    <row r="317" spans="51:51">
      <c r="AY317" s="1104"/>
    </row>
    <row r="318" spans="51:51">
      <c r="AY318" s="1104"/>
    </row>
    <row r="319" spans="51:51">
      <c r="AY319" s="1104"/>
    </row>
    <row r="320" spans="51:51">
      <c r="AY320" s="1104"/>
    </row>
    <row r="321" spans="51:51">
      <c r="AY321" s="1104"/>
    </row>
    <row r="322" spans="51:51">
      <c r="AY322" s="1104"/>
    </row>
    <row r="323" spans="51:51">
      <c r="AY323" s="1104"/>
    </row>
    <row r="324" spans="51:51">
      <c r="AY324" s="1104"/>
    </row>
    <row r="325" spans="51:51">
      <c r="AY325" s="1104"/>
    </row>
    <row r="326" spans="51:51">
      <c r="AY326" s="1104"/>
    </row>
    <row r="327" spans="51:51">
      <c r="AY327" s="1104"/>
    </row>
    <row r="328" spans="51:51">
      <c r="AY328" s="1104"/>
    </row>
    <row r="329" spans="51:51">
      <c r="AY329" s="1104"/>
    </row>
    <row r="330" spans="51:51">
      <c r="AY330" s="1104"/>
    </row>
    <row r="331" spans="51:51">
      <c r="AY331" s="1104"/>
    </row>
    <row r="332" spans="51:51">
      <c r="AY332" s="1104"/>
    </row>
    <row r="333" spans="51:51">
      <c r="AY333" s="1104"/>
    </row>
    <row r="334" spans="51:51">
      <c r="AY334" s="1104"/>
    </row>
    <row r="335" spans="51:51">
      <c r="AY335" s="1104"/>
    </row>
    <row r="336" spans="51:51">
      <c r="AY336" s="1104"/>
    </row>
    <row r="337" spans="51:51">
      <c r="AY337" s="1104"/>
    </row>
    <row r="338" spans="51:51">
      <c r="AY338" s="1104"/>
    </row>
    <row r="339" spans="51:51">
      <c r="AY339" s="1104"/>
    </row>
    <row r="340" spans="51:51">
      <c r="AY340" s="1104"/>
    </row>
    <row r="341" spans="51:51">
      <c r="AY341" s="1104"/>
    </row>
    <row r="342" spans="51:51">
      <c r="AY342" s="1104"/>
    </row>
    <row r="343" spans="51:51">
      <c r="AY343" s="1104"/>
    </row>
    <row r="344" spans="51:51">
      <c r="AY344" s="1104"/>
    </row>
    <row r="345" spans="51:51">
      <c r="AY345" s="1104"/>
    </row>
    <row r="346" spans="51:51">
      <c r="AY346" s="1104"/>
    </row>
    <row r="347" spans="51:51">
      <c r="AY347" s="1104"/>
    </row>
    <row r="348" spans="51:51">
      <c r="AY348" s="1104"/>
    </row>
    <row r="349" spans="51:51">
      <c r="AY349" s="1104"/>
    </row>
    <row r="350" spans="51:51">
      <c r="AY350" s="1104"/>
    </row>
    <row r="351" spans="51:51">
      <c r="AY351" s="1104"/>
    </row>
    <row r="352" spans="51:51">
      <c r="AY352" s="1104"/>
    </row>
    <row r="353" spans="51:51">
      <c r="AY353" s="1104"/>
    </row>
    <row r="354" spans="51:51">
      <c r="AY354" s="1104"/>
    </row>
    <row r="355" spans="51:51">
      <c r="AY355" s="1104"/>
    </row>
    <row r="356" spans="51:51">
      <c r="AY356" s="1104"/>
    </row>
    <row r="357" spans="51:51">
      <c r="AY357" s="1104"/>
    </row>
    <row r="358" spans="51:51">
      <c r="AY358" s="1104"/>
    </row>
    <row r="359" spans="51:51">
      <c r="AY359" s="1104"/>
    </row>
    <row r="360" spans="51:51">
      <c r="AY360" s="1104"/>
    </row>
    <row r="361" spans="51:51">
      <c r="AY361" s="1104"/>
    </row>
    <row r="362" spans="51:51">
      <c r="AY362" s="1104"/>
    </row>
    <row r="363" spans="51:51">
      <c r="AY363" s="1104"/>
    </row>
    <row r="364" spans="51:51">
      <c r="AY364" s="1104"/>
    </row>
    <row r="365" spans="51:51">
      <c r="AY365" s="1104"/>
    </row>
    <row r="366" spans="51:51">
      <c r="AY366" s="1104"/>
    </row>
    <row r="367" spans="51:51">
      <c r="AY367" s="1104"/>
    </row>
    <row r="368" spans="51:51">
      <c r="AY368" s="1104"/>
    </row>
    <row r="369" spans="51:51">
      <c r="AY369" s="1104"/>
    </row>
    <row r="370" spans="51:51">
      <c r="AY370" s="1104"/>
    </row>
    <row r="371" spans="51:51">
      <c r="AY371" s="1104"/>
    </row>
    <row r="372" spans="51:51">
      <c r="AY372" s="1104"/>
    </row>
    <row r="373" spans="51:51">
      <c r="AY373" s="1104"/>
    </row>
    <row r="374" spans="51:51">
      <c r="AY374" s="1104"/>
    </row>
    <row r="375" spans="51:51">
      <c r="AY375" s="1104"/>
    </row>
    <row r="376" spans="51:51">
      <c r="AY376" s="1104"/>
    </row>
    <row r="377" spans="51:51">
      <c r="AY377" s="1104"/>
    </row>
    <row r="378" spans="51:51">
      <c r="AY378" s="1104"/>
    </row>
    <row r="379" spans="51:51">
      <c r="AY379" s="1104"/>
    </row>
    <row r="380" spans="51:51">
      <c r="AY380" s="1104"/>
    </row>
    <row r="381" spans="51:51">
      <c r="AY381" s="1104"/>
    </row>
    <row r="382" spans="51:51">
      <c r="AY382" s="1104"/>
    </row>
    <row r="383" spans="51:51">
      <c r="AY383" s="1104"/>
    </row>
    <row r="384" spans="51:51">
      <c r="AY384" s="1104"/>
    </row>
    <row r="385" spans="51:51">
      <c r="AY385" s="1104"/>
    </row>
    <row r="386" spans="51:51">
      <c r="AY386" s="1104"/>
    </row>
    <row r="387" spans="51:51">
      <c r="AY387" s="1104"/>
    </row>
    <row r="388" spans="51:51">
      <c r="AY388" s="1104"/>
    </row>
    <row r="389" spans="51:51">
      <c r="AY389" s="1104"/>
    </row>
    <row r="390" spans="51:51">
      <c r="AY390" s="1104"/>
    </row>
    <row r="391" spans="51:51">
      <c r="AY391" s="1104"/>
    </row>
    <row r="392" spans="51:51">
      <c r="AY392" s="1104"/>
    </row>
    <row r="393" spans="51:51">
      <c r="AY393" s="1104"/>
    </row>
    <row r="394" spans="51:51">
      <c r="AY394" s="1104"/>
    </row>
    <row r="395" spans="51:51">
      <c r="AY395" s="1104"/>
    </row>
    <row r="396" spans="51:51">
      <c r="AY396" s="1104"/>
    </row>
    <row r="397" spans="51:51">
      <c r="AY397" s="1104"/>
    </row>
    <row r="398" spans="51:51">
      <c r="AY398" s="1104"/>
    </row>
    <row r="399" spans="51:51">
      <c r="AY399" s="1104"/>
    </row>
    <row r="400" spans="51:51">
      <c r="AY400" s="1104"/>
    </row>
    <row r="401" spans="51:51">
      <c r="AY401" s="1104"/>
    </row>
    <row r="402" spans="51:51">
      <c r="AY402" s="1104"/>
    </row>
    <row r="403" spans="51:51">
      <c r="AY403" s="1104"/>
    </row>
    <row r="404" spans="51:51">
      <c r="AY404" s="1104"/>
    </row>
    <row r="405" spans="51:51">
      <c r="AY405" s="1104"/>
    </row>
    <row r="406" spans="51:51">
      <c r="AY406" s="1104"/>
    </row>
    <row r="407" spans="51:51">
      <c r="AY407" s="1104"/>
    </row>
    <row r="408" spans="51:51">
      <c r="AY408" s="1104"/>
    </row>
    <row r="409" spans="51:51">
      <c r="AY409" s="1104"/>
    </row>
    <row r="410" spans="51:51">
      <c r="AY410" s="1104"/>
    </row>
    <row r="411" spans="51:51">
      <c r="AY411" s="1104"/>
    </row>
    <row r="412" spans="51:51">
      <c r="AY412" s="1104"/>
    </row>
    <row r="413" spans="51:51">
      <c r="AY413" s="1104"/>
    </row>
    <row r="414" spans="51:51">
      <c r="AY414" s="1104"/>
    </row>
    <row r="415" spans="51:51">
      <c r="AY415" s="1104"/>
    </row>
    <row r="416" spans="51:51">
      <c r="AY416" s="1104"/>
    </row>
    <row r="417" spans="51:51">
      <c r="AY417" s="1104"/>
    </row>
    <row r="418" spans="51:51">
      <c r="AY418" s="1104"/>
    </row>
    <row r="419" spans="51:51">
      <c r="AY419" s="1104"/>
    </row>
    <row r="420" spans="51:51">
      <c r="AY420" s="1104"/>
    </row>
    <row r="421" spans="51:51">
      <c r="AY421" s="1104"/>
    </row>
    <row r="422" spans="51:51">
      <c r="AY422" s="1104"/>
    </row>
    <row r="423" spans="51:51">
      <c r="AY423" s="1104"/>
    </row>
    <row r="424" spans="51:51">
      <c r="AY424" s="1104"/>
    </row>
    <row r="425" spans="51:51">
      <c r="AY425" s="1104"/>
    </row>
    <row r="426" spans="51:51">
      <c r="AY426" s="1104"/>
    </row>
    <row r="427" spans="51:51">
      <c r="AY427" s="1104"/>
    </row>
    <row r="428" spans="51:51">
      <c r="AY428" s="1104"/>
    </row>
    <row r="429" spans="51:51">
      <c r="AY429" s="1104"/>
    </row>
    <row r="430" spans="51:51">
      <c r="AY430" s="1104"/>
    </row>
    <row r="431" spans="51:51">
      <c r="AY431" s="1104"/>
    </row>
    <row r="432" spans="51:51">
      <c r="AY432" s="1104"/>
    </row>
    <row r="433" spans="51:51">
      <c r="AY433" s="1104"/>
    </row>
    <row r="434" spans="51:51">
      <c r="AY434" s="1104"/>
    </row>
    <row r="435" spans="51:51">
      <c r="AY435" s="1104"/>
    </row>
    <row r="436" spans="51:51">
      <c r="AY436" s="1104"/>
    </row>
    <row r="437" spans="51:51">
      <c r="AY437" s="1104"/>
    </row>
    <row r="438" spans="51:51">
      <c r="AY438" s="1104"/>
    </row>
    <row r="439" spans="51:51">
      <c r="AY439" s="1104"/>
    </row>
    <row r="440" spans="51:51">
      <c r="AY440" s="1104"/>
    </row>
    <row r="441" spans="51:51">
      <c r="AY441" s="1104"/>
    </row>
    <row r="442" spans="51:51">
      <c r="AY442" s="1104"/>
    </row>
    <row r="443" spans="51:51">
      <c r="AY443" s="1104"/>
    </row>
    <row r="444" spans="51:51">
      <c r="AY444" s="1104"/>
    </row>
    <row r="445" spans="51:51">
      <c r="AY445" s="1104"/>
    </row>
    <row r="446" spans="51:51">
      <c r="AY446" s="1104"/>
    </row>
    <row r="447" spans="51:51">
      <c r="AY447" s="1104"/>
    </row>
    <row r="448" spans="51:51">
      <c r="AY448" s="1104"/>
    </row>
    <row r="449" spans="51:51">
      <c r="AY449" s="1104"/>
    </row>
    <row r="450" spans="51:51">
      <c r="AY450" s="1104"/>
    </row>
    <row r="451" spans="51:51">
      <c r="AY451" s="1104"/>
    </row>
    <row r="452" spans="51:51">
      <c r="AY452" s="1104"/>
    </row>
    <row r="453" spans="51:51">
      <c r="AY453" s="1104"/>
    </row>
    <row r="454" spans="51:51">
      <c r="AY454" s="1104"/>
    </row>
    <row r="455" spans="51:51">
      <c r="AY455" s="1104"/>
    </row>
    <row r="456" spans="51:51">
      <c r="AY456" s="1104"/>
    </row>
    <row r="457" spans="51:51">
      <c r="AY457" s="1104"/>
    </row>
    <row r="458" spans="51:51">
      <c r="AY458" s="1104"/>
    </row>
    <row r="459" spans="51:51">
      <c r="AY459" s="1104"/>
    </row>
    <row r="460" spans="51:51">
      <c r="AY460" s="1104"/>
    </row>
    <row r="461" spans="51:51">
      <c r="AY461" s="1104"/>
    </row>
    <row r="462" spans="51:51">
      <c r="AY462" s="1104"/>
    </row>
    <row r="463" spans="51:51">
      <c r="AY463" s="1104"/>
    </row>
    <row r="464" spans="51:51">
      <c r="AY464" s="1104"/>
    </row>
    <row r="465" spans="51:51">
      <c r="AY465" s="1104"/>
    </row>
    <row r="466" spans="51:51">
      <c r="AY466" s="1104"/>
    </row>
    <row r="467" spans="51:51">
      <c r="AY467" s="1104"/>
    </row>
    <row r="468" spans="51:51">
      <c r="AY468" s="1104"/>
    </row>
    <row r="469" spans="51:51">
      <c r="AY469" s="1104"/>
    </row>
    <row r="470" spans="51:51">
      <c r="AY470" s="1104"/>
    </row>
    <row r="471" spans="51:51">
      <c r="AY471" s="1104"/>
    </row>
    <row r="472" spans="51:51">
      <c r="AY472" s="1104"/>
    </row>
    <row r="473" spans="51:51">
      <c r="AY473" s="1104"/>
    </row>
    <row r="474" spans="51:51">
      <c r="AY474" s="1104"/>
    </row>
    <row r="475" spans="51:51">
      <c r="AY475" s="1104"/>
    </row>
    <row r="476" spans="51:51">
      <c r="AY476" s="1104"/>
    </row>
    <row r="477" spans="51:51">
      <c r="AY477" s="1104"/>
    </row>
    <row r="478" spans="51:51">
      <c r="AY478" s="1104"/>
    </row>
    <row r="479" spans="51:51">
      <c r="AY479" s="1104"/>
    </row>
    <row r="480" spans="51:51">
      <c r="AY480" s="1104"/>
    </row>
    <row r="481" spans="51:51">
      <c r="AY481" s="1104"/>
    </row>
    <row r="482" spans="51:51">
      <c r="AY482" s="1104"/>
    </row>
    <row r="483" spans="51:51">
      <c r="AY483" s="1104"/>
    </row>
    <row r="484" spans="51:51">
      <c r="AY484" s="1104"/>
    </row>
    <row r="485" spans="51:51">
      <c r="AY485" s="1104"/>
    </row>
    <row r="486" spans="51:51">
      <c r="AY486" s="1104"/>
    </row>
    <row r="487" spans="51:51">
      <c r="AY487" s="1104"/>
    </row>
    <row r="488" spans="51:51">
      <c r="AY488" s="1104"/>
    </row>
    <row r="489" spans="51:51">
      <c r="AY489" s="1104"/>
    </row>
    <row r="490" spans="51:51">
      <c r="AY490" s="1104"/>
    </row>
    <row r="491" spans="51:51">
      <c r="AY491" s="1104"/>
    </row>
    <row r="492" spans="51:51">
      <c r="AY492" s="1104"/>
    </row>
    <row r="493" spans="51:51">
      <c r="AY493" s="1104"/>
    </row>
    <row r="494" spans="51:51">
      <c r="AY494" s="1104"/>
    </row>
    <row r="495" spans="51:51">
      <c r="AY495" s="1104"/>
    </row>
    <row r="496" spans="51:51">
      <c r="AY496" s="1104"/>
    </row>
    <row r="497" spans="51:51">
      <c r="AY497" s="1104"/>
    </row>
    <row r="498" spans="51:51">
      <c r="AY498" s="1104"/>
    </row>
    <row r="499" spans="51:51">
      <c r="AY499" s="1104"/>
    </row>
    <row r="500" spans="51:51">
      <c r="AY500" s="1104"/>
    </row>
    <row r="501" spans="51:51">
      <c r="AY501" s="1104"/>
    </row>
    <row r="502" spans="51:51">
      <c r="AY502" s="1104"/>
    </row>
    <row r="503" spans="51:51">
      <c r="AY503" s="1104"/>
    </row>
    <row r="504" spans="51:51">
      <c r="AY504" s="1104"/>
    </row>
    <row r="505" spans="51:51">
      <c r="AY505" s="1104"/>
    </row>
    <row r="506" spans="51:51">
      <c r="AY506" s="1104"/>
    </row>
    <row r="507" spans="51:51">
      <c r="AY507" s="1104"/>
    </row>
    <row r="508" spans="51:51">
      <c r="AY508" s="1104"/>
    </row>
    <row r="509" spans="51:51">
      <c r="AY509" s="1104"/>
    </row>
    <row r="510" spans="51:51">
      <c r="AY510" s="1104"/>
    </row>
    <row r="511" spans="51:51">
      <c r="AY511" s="1104"/>
    </row>
    <row r="512" spans="51:51">
      <c r="AY512" s="1104"/>
    </row>
    <row r="513" spans="51:51">
      <c r="AY513" s="1104"/>
    </row>
    <row r="514" spans="51:51">
      <c r="AY514" s="1104"/>
    </row>
    <row r="515" spans="51:51">
      <c r="AY515" s="1104"/>
    </row>
    <row r="516" spans="51:51">
      <c r="AY516" s="1104"/>
    </row>
    <row r="517" spans="51:51">
      <c r="AY517" s="1104"/>
    </row>
    <row r="518" spans="51:51">
      <c r="AY518" s="1104"/>
    </row>
    <row r="519" spans="51:51">
      <c r="AY519" s="1104"/>
    </row>
    <row r="520" spans="51:51">
      <c r="AY520" s="1104"/>
    </row>
    <row r="521" spans="51:51">
      <c r="AY521" s="1104"/>
    </row>
    <row r="522" spans="51:51">
      <c r="AY522" s="1104"/>
    </row>
    <row r="523" spans="51:51">
      <c r="AY523" s="1104"/>
    </row>
    <row r="524" spans="51:51">
      <c r="AY524" s="1104"/>
    </row>
    <row r="525" spans="51:51">
      <c r="AY525" s="1104"/>
    </row>
    <row r="526" spans="51:51">
      <c r="AY526" s="1104"/>
    </row>
    <row r="527" spans="51:51">
      <c r="AY527" s="1104"/>
    </row>
    <row r="528" spans="51:51">
      <c r="AY528" s="1104"/>
    </row>
    <row r="529" spans="51:51">
      <c r="AY529" s="1104"/>
    </row>
    <row r="530" spans="51:51">
      <c r="AY530" s="1104"/>
    </row>
    <row r="531" spans="51:51">
      <c r="AY531" s="1104"/>
    </row>
    <row r="532" spans="51:51">
      <c r="AY532" s="1104"/>
    </row>
    <row r="533" spans="51:51">
      <c r="AY533" s="1104"/>
    </row>
    <row r="534" spans="51:51">
      <c r="AY534" s="1104"/>
    </row>
    <row r="535" spans="51:51">
      <c r="AY535" s="1104"/>
    </row>
    <row r="536" spans="51:51">
      <c r="AY536" s="1104"/>
    </row>
    <row r="537" spans="51:51">
      <c r="AY537" s="1104"/>
    </row>
    <row r="538" spans="51:51">
      <c r="AY538" s="1104"/>
    </row>
    <row r="539" spans="51:51">
      <c r="AY539" s="1104"/>
    </row>
    <row r="540" spans="51:51">
      <c r="AY540" s="1104"/>
    </row>
    <row r="541" spans="51:51">
      <c r="AY541" s="1104"/>
    </row>
    <row r="542" spans="51:51">
      <c r="AY542" s="1104"/>
    </row>
    <row r="543" spans="51:51">
      <c r="AY543" s="1104"/>
    </row>
    <row r="544" spans="51:51">
      <c r="AY544" s="1104"/>
    </row>
    <row r="545" spans="51:51">
      <c r="AY545" s="1104"/>
    </row>
    <row r="546" spans="51:51">
      <c r="AY546" s="1104"/>
    </row>
    <row r="547" spans="51:51">
      <c r="AY547" s="1104"/>
    </row>
    <row r="548" spans="51:51">
      <c r="AY548" s="1104"/>
    </row>
    <row r="549" spans="51:51">
      <c r="AY549" s="1104"/>
    </row>
    <row r="550" spans="51:51">
      <c r="AY550" s="1104"/>
    </row>
    <row r="551" spans="51:51">
      <c r="AY551" s="1104"/>
    </row>
    <row r="552" spans="51:51">
      <c r="AY552" s="1104"/>
    </row>
    <row r="553" spans="51:51">
      <c r="AY553" s="1104"/>
    </row>
    <row r="554" spans="51:51">
      <c r="AY554" s="1104"/>
    </row>
    <row r="555" spans="51:51">
      <c r="AY555" s="1104"/>
    </row>
    <row r="556" spans="51:51">
      <c r="AY556" s="1104"/>
    </row>
    <row r="557" spans="51:51">
      <c r="AY557" s="1104"/>
    </row>
    <row r="558" spans="51:51">
      <c r="AY558" s="1104"/>
    </row>
    <row r="559" spans="51:51">
      <c r="AY559" s="1104"/>
    </row>
    <row r="560" spans="51:51">
      <c r="AY560" s="1104"/>
    </row>
    <row r="561" spans="51:51">
      <c r="AY561" s="1104"/>
    </row>
    <row r="562" spans="51:51">
      <c r="AY562" s="1104"/>
    </row>
    <row r="563" spans="51:51">
      <c r="AY563" s="1104"/>
    </row>
    <row r="564" spans="51:51">
      <c r="AY564" s="1104"/>
    </row>
    <row r="565" spans="51:51">
      <c r="AY565" s="1104"/>
    </row>
    <row r="566" spans="51:51">
      <c r="AY566" s="1104"/>
    </row>
    <row r="567" spans="51:51">
      <c r="AY567" s="1104"/>
    </row>
    <row r="568" spans="51:51">
      <c r="AY568" s="1104"/>
    </row>
    <row r="569" spans="51:51">
      <c r="AY569" s="1104"/>
    </row>
    <row r="570" spans="51:51">
      <c r="AY570" s="1104"/>
    </row>
    <row r="571" spans="51:51">
      <c r="AY571" s="1104"/>
    </row>
    <row r="572" spans="51:51">
      <c r="AY572" s="1104"/>
    </row>
    <row r="573" spans="51:51">
      <c r="AY573" s="1104"/>
    </row>
    <row r="574" spans="51:51">
      <c r="AY574" s="1104"/>
    </row>
    <row r="575" spans="51:51">
      <c r="AY575" s="1104"/>
    </row>
    <row r="576" spans="51:51">
      <c r="AY576" s="1104"/>
    </row>
    <row r="577" spans="51:51">
      <c r="AY577" s="1104"/>
    </row>
    <row r="578" spans="51:51">
      <c r="AY578" s="1104"/>
    </row>
    <row r="579" spans="51:51">
      <c r="AY579" s="1104"/>
    </row>
    <row r="580" spans="51:51">
      <c r="AY580" s="1104"/>
    </row>
    <row r="581" spans="51:51">
      <c r="AY581" s="1104"/>
    </row>
    <row r="582" spans="51:51">
      <c r="AY582" s="1104"/>
    </row>
    <row r="583" spans="51:51">
      <c r="AY583" s="1104"/>
    </row>
    <row r="584" spans="51:51">
      <c r="AY584" s="1104"/>
    </row>
    <row r="585" spans="51:51">
      <c r="AY585" s="1104"/>
    </row>
    <row r="586" spans="51:51">
      <c r="AY586" s="1104"/>
    </row>
    <row r="587" spans="51:51">
      <c r="AY587" s="1104"/>
    </row>
    <row r="588" spans="51:51">
      <c r="AY588" s="1104"/>
    </row>
    <row r="589" spans="51:51">
      <c r="AY589" s="1104"/>
    </row>
    <row r="590" spans="51:51">
      <c r="AY590" s="1104"/>
    </row>
    <row r="591" spans="51:51">
      <c r="AY591" s="1104"/>
    </row>
    <row r="592" spans="51:51">
      <c r="AY592" s="1104"/>
    </row>
    <row r="593" spans="51:51">
      <c r="AY593" s="1104"/>
    </row>
    <row r="594" spans="51:51">
      <c r="AY594" s="1104"/>
    </row>
    <row r="595" spans="51:51">
      <c r="AY595" s="1104"/>
    </row>
    <row r="596" spans="51:51">
      <c r="AY596" s="1104"/>
    </row>
    <row r="597" spans="51:51">
      <c r="AY597" s="1104"/>
    </row>
    <row r="598" spans="51:51">
      <c r="AY598" s="1104"/>
    </row>
    <row r="599" spans="51:51">
      <c r="AY599" s="1104"/>
    </row>
    <row r="600" spans="51:51">
      <c r="AY600" s="1104"/>
    </row>
    <row r="601" spans="51:51">
      <c r="AY601" s="1104"/>
    </row>
    <row r="602" spans="51:51">
      <c r="AY602" s="1104"/>
    </row>
    <row r="603" spans="51:51">
      <c r="AY603" s="1104"/>
    </row>
    <row r="604" spans="51:51">
      <c r="AY604" s="1104"/>
    </row>
    <row r="605" spans="51:51">
      <c r="AY605" s="1104"/>
    </row>
    <row r="606" spans="51:51">
      <c r="AY606" s="1104"/>
    </row>
    <row r="607" spans="51:51">
      <c r="AY607" s="1104"/>
    </row>
    <row r="608" spans="51:51">
      <c r="AY608" s="1104"/>
    </row>
    <row r="609" spans="51:51">
      <c r="AY609" s="1104"/>
    </row>
    <row r="610" spans="51:51">
      <c r="AY610" s="1104"/>
    </row>
    <row r="611" spans="51:51">
      <c r="AY611" s="1104"/>
    </row>
    <row r="612" spans="51:51">
      <c r="AY612" s="1104"/>
    </row>
    <row r="613" spans="51:51">
      <c r="AY613" s="1104"/>
    </row>
    <row r="614" spans="51:51">
      <c r="AY614" s="1104"/>
    </row>
    <row r="615" spans="51:51">
      <c r="AY615" s="1104"/>
    </row>
    <row r="616" spans="51:51">
      <c r="AY616" s="1104"/>
    </row>
    <row r="617" spans="51:51">
      <c r="AY617" s="1104"/>
    </row>
    <row r="618" spans="51:51">
      <c r="AY618" s="1104"/>
    </row>
    <row r="619" spans="51:51">
      <c r="AY619" s="1104"/>
    </row>
    <row r="620" spans="51:51">
      <c r="AY620" s="1104"/>
    </row>
    <row r="621" spans="51:51">
      <c r="AY621" s="1104"/>
    </row>
    <row r="622" spans="51:51">
      <c r="AY622" s="1104"/>
    </row>
    <row r="623" spans="51:51">
      <c r="AY623" s="1104"/>
    </row>
    <row r="624" spans="51:51">
      <c r="AY624" s="1104"/>
    </row>
    <row r="625" spans="51:51">
      <c r="AY625" s="1104"/>
    </row>
    <row r="626" spans="51:51">
      <c r="AY626" s="1104"/>
    </row>
    <row r="627" spans="51:51">
      <c r="AY627" s="1104"/>
    </row>
    <row r="628" spans="51:51">
      <c r="AY628" s="1104"/>
    </row>
    <row r="629" spans="51:51">
      <c r="AY629" s="1104"/>
    </row>
    <row r="630" spans="51:51">
      <c r="AY630" s="1104"/>
    </row>
    <row r="631" spans="51:51">
      <c r="AY631" s="1104"/>
    </row>
    <row r="632" spans="51:51">
      <c r="AY632" s="1104"/>
    </row>
    <row r="633" spans="51:51">
      <c r="AY633" s="1104"/>
    </row>
    <row r="634" spans="51:51">
      <c r="AY634" s="1104"/>
    </row>
    <row r="635" spans="51:51">
      <c r="AY635" s="1104"/>
    </row>
    <row r="636" spans="51:51">
      <c r="AY636" s="1104"/>
    </row>
    <row r="637" spans="51:51">
      <c r="AY637" s="1104"/>
    </row>
    <row r="638" spans="51:51">
      <c r="AY638" s="1104"/>
    </row>
    <row r="639" spans="51:51">
      <c r="AY639" s="1104"/>
    </row>
    <row r="640" spans="51:51">
      <c r="AY640" s="1104"/>
    </row>
    <row r="641" spans="51:51">
      <c r="AY641" s="1104"/>
    </row>
    <row r="642" spans="51:51">
      <c r="AY642" s="1104"/>
    </row>
    <row r="643" spans="51:51">
      <c r="AY643" s="1104"/>
    </row>
    <row r="644" spans="51:51">
      <c r="AY644" s="1104"/>
    </row>
    <row r="645" spans="51:51">
      <c r="AY645" s="1104"/>
    </row>
    <row r="646" spans="51:51">
      <c r="AY646" s="1104"/>
    </row>
    <row r="647" spans="51:51">
      <c r="AY647" s="1104"/>
    </row>
    <row r="648" spans="51:51">
      <c r="AY648" s="1104"/>
    </row>
    <row r="649" spans="51:51">
      <c r="AY649" s="1104"/>
    </row>
    <row r="650" spans="51:51">
      <c r="AY650" s="1104"/>
    </row>
    <row r="651" spans="51:51">
      <c r="AY651" s="1104"/>
    </row>
    <row r="652" spans="51:51">
      <c r="AY652" s="1104"/>
    </row>
    <row r="653" spans="51:51">
      <c r="AY653" s="1104"/>
    </row>
    <row r="654" spans="51:51">
      <c r="AY654" s="1104"/>
    </row>
    <row r="655" spans="51:51">
      <c r="AY655" s="1104"/>
    </row>
    <row r="656" spans="51:51">
      <c r="AY656" s="1104"/>
    </row>
    <row r="657" spans="51:51">
      <c r="AY657" s="1104"/>
    </row>
    <row r="658" spans="51:51">
      <c r="AY658" s="1104"/>
    </row>
    <row r="659" spans="51:51">
      <c r="AY659" s="1104"/>
    </row>
    <row r="660" spans="51:51">
      <c r="AY660" s="1104"/>
    </row>
    <row r="661" spans="51:51">
      <c r="AY661" s="1104"/>
    </row>
    <row r="662" spans="51:51">
      <c r="AY662" s="1104"/>
    </row>
    <row r="663" spans="51:51">
      <c r="AY663" s="1104"/>
    </row>
    <row r="664" spans="51:51">
      <c r="AY664" s="1104"/>
    </row>
    <row r="665" spans="51:51">
      <c r="AY665" s="1104"/>
    </row>
    <row r="666" spans="51:51">
      <c r="AY666" s="1104"/>
    </row>
    <row r="667" spans="51:51">
      <c r="AY667" s="1104"/>
    </row>
    <row r="668" spans="51:51">
      <c r="AY668" s="1104"/>
    </row>
    <row r="669" spans="51:51">
      <c r="AY669" s="1104"/>
    </row>
    <row r="670" spans="51:51">
      <c r="AY670" s="1104"/>
    </row>
    <row r="671" spans="51:51">
      <c r="AY671" s="1104"/>
    </row>
    <row r="672" spans="51:51">
      <c r="AY672" s="1104"/>
    </row>
    <row r="673" spans="51:51">
      <c r="AY673" s="1104"/>
    </row>
    <row r="674" spans="51:51">
      <c r="AY674" s="1104"/>
    </row>
    <row r="675" spans="51:51">
      <c r="AY675" s="1104"/>
    </row>
    <row r="676" spans="51:51">
      <c r="AY676" s="1104"/>
    </row>
    <row r="677" spans="51:51">
      <c r="AY677" s="1104"/>
    </row>
    <row r="678" spans="51:51">
      <c r="AY678" s="1104"/>
    </row>
    <row r="679" spans="51:51">
      <c r="AY679" s="1104"/>
    </row>
    <row r="680" spans="51:51">
      <c r="AY680" s="1104"/>
    </row>
    <row r="681" spans="51:51">
      <c r="AY681" s="1104"/>
    </row>
    <row r="682" spans="51:51">
      <c r="AY682" s="1104"/>
    </row>
    <row r="683" spans="51:51">
      <c r="AY683" s="1104"/>
    </row>
    <row r="684" spans="51:51">
      <c r="AY684" s="1104"/>
    </row>
    <row r="685" spans="51:51">
      <c r="AY685" s="1104"/>
    </row>
    <row r="686" spans="51:51">
      <c r="AY686" s="1104"/>
    </row>
    <row r="687" spans="51:51">
      <c r="AY687" s="1104"/>
    </row>
    <row r="688" spans="51:51">
      <c r="AY688" s="1104"/>
    </row>
    <row r="689" spans="51:51">
      <c r="AY689" s="1104"/>
    </row>
    <row r="690" spans="51:51">
      <c r="AY690" s="1104"/>
    </row>
    <row r="691" spans="51:51">
      <c r="AY691" s="1104"/>
    </row>
    <row r="692" spans="51:51">
      <c r="AY692" s="1104"/>
    </row>
    <row r="693" spans="51:51">
      <c r="AY693" s="1104"/>
    </row>
    <row r="694" spans="51:51">
      <c r="AY694" s="1104"/>
    </row>
    <row r="695" spans="51:51">
      <c r="AY695" s="1104"/>
    </row>
    <row r="696" spans="51:51">
      <c r="AY696" s="1104"/>
    </row>
    <row r="697" spans="51:51">
      <c r="AY697" s="1104"/>
    </row>
    <row r="698" spans="51:51">
      <c r="AY698" s="1104"/>
    </row>
    <row r="699" spans="51:51">
      <c r="AY699" s="1104"/>
    </row>
    <row r="700" spans="51:51">
      <c r="AY700" s="1104"/>
    </row>
    <row r="701" spans="51:51">
      <c r="AY701" s="1104"/>
    </row>
    <row r="702" spans="51:51">
      <c r="AY702" s="1104"/>
    </row>
    <row r="703" spans="51:51">
      <c r="AY703" s="1104"/>
    </row>
    <row r="704" spans="51:51">
      <c r="AY704" s="1104"/>
    </row>
    <row r="705" spans="51:51">
      <c r="AY705" s="1104"/>
    </row>
    <row r="706" spans="51:51">
      <c r="AY706" s="1104"/>
    </row>
    <row r="707" spans="51:51">
      <c r="AY707" s="1104"/>
    </row>
    <row r="708" spans="51:51">
      <c r="AY708" s="1104"/>
    </row>
    <row r="709" spans="51:51">
      <c r="AY709" s="1104"/>
    </row>
    <row r="710" spans="51:51">
      <c r="AY710" s="1104"/>
    </row>
    <row r="711" spans="51:51">
      <c r="AY711" s="1104"/>
    </row>
    <row r="712" spans="51:51">
      <c r="AY712" s="1104"/>
    </row>
    <row r="713" spans="51:51">
      <c r="AY713" s="1104"/>
    </row>
    <row r="714" spans="51:51">
      <c r="AY714" s="1104"/>
    </row>
    <row r="715" spans="51:51">
      <c r="AY715" s="1104"/>
    </row>
    <row r="716" spans="51:51">
      <c r="AY716" s="1104"/>
    </row>
    <row r="717" spans="51:51">
      <c r="AY717" s="1104"/>
    </row>
    <row r="718" spans="51:51">
      <c r="AY718" s="1104"/>
    </row>
    <row r="719" spans="51:51">
      <c r="AY719" s="1104"/>
    </row>
    <row r="720" spans="51:51">
      <c r="AY720" s="1104"/>
    </row>
    <row r="721" spans="51:51">
      <c r="AY721" s="1104"/>
    </row>
    <row r="722" spans="51:51">
      <c r="AY722" s="1104"/>
    </row>
    <row r="723" spans="51:51">
      <c r="AY723" s="1104"/>
    </row>
    <row r="724" spans="51:51">
      <c r="AY724" s="1104"/>
    </row>
    <row r="725" spans="51:51">
      <c r="AY725" s="1104"/>
    </row>
    <row r="726" spans="51:51">
      <c r="AY726" s="1104"/>
    </row>
    <row r="727" spans="51:51">
      <c r="AY727" s="1104"/>
    </row>
    <row r="728" spans="51:51">
      <c r="AY728" s="1104"/>
    </row>
    <row r="729" spans="51:51">
      <c r="AY729" s="1104"/>
    </row>
    <row r="730" spans="51:51">
      <c r="AY730" s="1104"/>
    </row>
    <row r="731" spans="51:51">
      <c r="AY731" s="1104"/>
    </row>
    <row r="732" spans="51:51">
      <c r="AY732" s="1104"/>
    </row>
    <row r="733" spans="51:51">
      <c r="AY733" s="1104"/>
    </row>
    <row r="734" spans="51:51">
      <c r="AY734" s="1104"/>
    </row>
    <row r="735" spans="51:51">
      <c r="AY735" s="1104"/>
    </row>
    <row r="736" spans="51:51">
      <c r="AY736" s="1104"/>
    </row>
    <row r="737" spans="51:51">
      <c r="AY737" s="1104"/>
    </row>
    <row r="738" spans="51:51">
      <c r="AY738" s="1104"/>
    </row>
    <row r="739" spans="51:51">
      <c r="AY739" s="1104"/>
    </row>
    <row r="740" spans="51:51">
      <c r="AY740" s="1104"/>
    </row>
    <row r="741" spans="51:51">
      <c r="AY741" s="1104"/>
    </row>
    <row r="742" spans="51:51">
      <c r="AY742" s="1104"/>
    </row>
    <row r="743" spans="51:51">
      <c r="AY743" s="1104"/>
    </row>
    <row r="744" spans="51:51">
      <c r="AY744" s="1104"/>
    </row>
    <row r="745" spans="51:51">
      <c r="AY745" s="1104"/>
    </row>
    <row r="746" spans="51:51">
      <c r="AY746" s="1104"/>
    </row>
    <row r="747" spans="51:51">
      <c r="AY747" s="1104"/>
    </row>
    <row r="748" spans="51:51">
      <c r="AY748" s="1104"/>
    </row>
    <row r="749" spans="51:51">
      <c r="AY749" s="1104"/>
    </row>
    <row r="750" spans="51:51">
      <c r="AY750" s="1104"/>
    </row>
    <row r="751" spans="51:51">
      <c r="AY751" s="1104"/>
    </row>
    <row r="752" spans="51:51">
      <c r="AY752" s="1104"/>
    </row>
    <row r="753" spans="51:51">
      <c r="AY753" s="1104"/>
    </row>
    <row r="754" spans="51:51">
      <c r="AY754" s="1104"/>
    </row>
    <row r="755" spans="51:51">
      <c r="AY755" s="1104"/>
    </row>
    <row r="756" spans="51:51">
      <c r="AY756" s="1104"/>
    </row>
    <row r="757" spans="51:51">
      <c r="AY757" s="1104"/>
    </row>
    <row r="758" spans="51:51">
      <c r="AY758" s="1104"/>
    </row>
    <row r="759" spans="51:51">
      <c r="AY759" s="1104"/>
    </row>
    <row r="760" spans="51:51">
      <c r="AY760" s="1104"/>
    </row>
    <row r="761" spans="51:51">
      <c r="AY761" s="1104"/>
    </row>
    <row r="762" spans="51:51">
      <c r="AY762" s="1104"/>
    </row>
    <row r="763" spans="51:51">
      <c r="AY763" s="1104"/>
    </row>
    <row r="764" spans="51:51">
      <c r="AY764" s="1104"/>
    </row>
    <row r="765" spans="51:51">
      <c r="AY765" s="1104"/>
    </row>
    <row r="766" spans="51:51">
      <c r="AY766" s="1104"/>
    </row>
    <row r="767" spans="51:51">
      <c r="AY767" s="1104"/>
    </row>
    <row r="768" spans="51:51">
      <c r="AY768" s="1104"/>
    </row>
    <row r="769" spans="51:51">
      <c r="AY769" s="1104"/>
    </row>
    <row r="770" spans="51:51">
      <c r="AY770" s="1104"/>
    </row>
    <row r="771" spans="51:51">
      <c r="AY771" s="1104"/>
    </row>
    <row r="772" spans="51:51">
      <c r="AY772" s="1104"/>
    </row>
    <row r="773" spans="51:51">
      <c r="AY773" s="1104"/>
    </row>
    <row r="774" spans="51:51">
      <c r="AY774" s="1104"/>
    </row>
    <row r="775" spans="51:51">
      <c r="AY775" s="1104"/>
    </row>
    <row r="776" spans="51:51">
      <c r="AY776" s="1104"/>
    </row>
    <row r="777" spans="51:51">
      <c r="AY777" s="1104"/>
    </row>
    <row r="778" spans="51:51">
      <c r="AY778" s="1104"/>
    </row>
    <row r="779" spans="51:51">
      <c r="AY779" s="1104"/>
    </row>
    <row r="780" spans="51:51">
      <c r="AY780" s="1104"/>
    </row>
    <row r="781" spans="51:51">
      <c r="AY781" s="1104"/>
    </row>
    <row r="782" spans="51:51">
      <c r="AY782" s="1104"/>
    </row>
    <row r="783" spans="51:51">
      <c r="AY783" s="1104"/>
    </row>
    <row r="784" spans="51:51">
      <c r="AY784" s="1104"/>
    </row>
    <row r="785" spans="51:51">
      <c r="AY785" s="1104"/>
    </row>
    <row r="786" spans="51:51">
      <c r="AY786" s="1104"/>
    </row>
    <row r="787" spans="51:51">
      <c r="AY787" s="1104"/>
    </row>
    <row r="788" spans="51:51">
      <c r="AY788" s="1104"/>
    </row>
    <row r="789" spans="51:51">
      <c r="AY789" s="1104"/>
    </row>
    <row r="790" spans="51:51">
      <c r="AY790" s="1104"/>
    </row>
    <row r="791" spans="51:51">
      <c r="AY791" s="1104"/>
    </row>
    <row r="792" spans="51:51">
      <c r="AY792" s="1104"/>
    </row>
    <row r="793" spans="51:51">
      <c r="AY793" s="1104"/>
    </row>
    <row r="794" spans="51:51">
      <c r="AY794" s="1104"/>
    </row>
    <row r="795" spans="51:51">
      <c r="AY795" s="1104"/>
    </row>
    <row r="796" spans="51:51">
      <c r="AY796" s="1104"/>
    </row>
    <row r="797" spans="51:51">
      <c r="AY797" s="1104"/>
    </row>
    <row r="798" spans="51:51">
      <c r="AY798" s="1104"/>
    </row>
    <row r="799" spans="51:51">
      <c r="AY799" s="1104"/>
    </row>
    <row r="800" spans="51:51">
      <c r="AY800" s="1104"/>
    </row>
    <row r="801" spans="51:51">
      <c r="AY801" s="1104"/>
    </row>
    <row r="802" spans="51:51">
      <c r="AY802" s="1104"/>
    </row>
    <row r="803" spans="51:51">
      <c r="AY803" s="1104"/>
    </row>
    <row r="804" spans="51:51">
      <c r="AY804" s="1104"/>
    </row>
    <row r="805" spans="51:51">
      <c r="AY805" s="1104"/>
    </row>
    <row r="806" spans="51:51">
      <c r="AY806" s="1104"/>
    </row>
    <row r="807" spans="51:51">
      <c r="AY807" s="1104"/>
    </row>
    <row r="808" spans="51:51">
      <c r="AY808" s="1104"/>
    </row>
    <row r="809" spans="51:51">
      <c r="AY809" s="1104"/>
    </row>
    <row r="810" spans="51:51">
      <c r="AY810" s="1104"/>
    </row>
    <row r="811" spans="51:51">
      <c r="AY811" s="1104"/>
    </row>
    <row r="812" spans="51:51">
      <c r="AY812" s="1104"/>
    </row>
    <row r="813" spans="51:51">
      <c r="AY813" s="1104"/>
    </row>
    <row r="814" spans="51:51">
      <c r="AY814" s="1104"/>
    </row>
    <row r="815" spans="51:51">
      <c r="AY815" s="1104"/>
    </row>
    <row r="816" spans="51:51">
      <c r="AY816" s="1104"/>
    </row>
    <row r="817" spans="51:51">
      <c r="AY817" s="1104"/>
    </row>
    <row r="818" spans="51:51">
      <c r="AY818" s="1104"/>
    </row>
    <row r="819" spans="51:51">
      <c r="AY819" s="1104"/>
    </row>
    <row r="820" spans="51:51">
      <c r="AY820" s="1104"/>
    </row>
    <row r="821" spans="51:51">
      <c r="AY821" s="1104"/>
    </row>
    <row r="822" spans="51:51">
      <c r="AY822" s="1104"/>
    </row>
    <row r="823" spans="51:51">
      <c r="AY823" s="1104"/>
    </row>
    <row r="824" spans="51:51">
      <c r="AY824" s="1104"/>
    </row>
    <row r="825" spans="51:51">
      <c r="AY825" s="1104"/>
    </row>
    <row r="826" spans="51:51">
      <c r="AY826" s="1104"/>
    </row>
    <row r="827" spans="51:51">
      <c r="AY827" s="1104"/>
    </row>
    <row r="828" spans="51:51">
      <c r="AY828" s="1104"/>
    </row>
    <row r="829" spans="51:51">
      <c r="AY829" s="1104"/>
    </row>
    <row r="830" spans="51:51">
      <c r="AY830" s="1104"/>
    </row>
    <row r="831" spans="51:51">
      <c r="AY831" s="1104"/>
    </row>
    <row r="832" spans="51:51">
      <c r="AY832" s="1104"/>
    </row>
    <row r="833" spans="51:51">
      <c r="AY833" s="1104"/>
    </row>
    <row r="834" spans="51:51">
      <c r="AY834" s="1104"/>
    </row>
    <row r="835" spans="51:51">
      <c r="AY835" s="1104"/>
    </row>
    <row r="836" spans="51:51">
      <c r="AY836" s="1104"/>
    </row>
    <row r="837" spans="51:51">
      <c r="AY837" s="1104"/>
    </row>
    <row r="838" spans="51:51">
      <c r="AY838" s="1104"/>
    </row>
    <row r="839" spans="51:51">
      <c r="AY839" s="1104"/>
    </row>
    <row r="840" spans="51:51">
      <c r="AY840" s="1104"/>
    </row>
    <row r="841" spans="51:51">
      <c r="AY841" s="1104"/>
    </row>
    <row r="842" spans="51:51">
      <c r="AY842" s="1104"/>
    </row>
    <row r="843" spans="51:51">
      <c r="AY843" s="1104"/>
    </row>
    <row r="844" spans="51:51">
      <c r="AY844" s="1104"/>
    </row>
    <row r="845" spans="51:51">
      <c r="AY845" s="1104"/>
    </row>
    <row r="846" spans="51:51">
      <c r="AY846" s="1104"/>
    </row>
    <row r="847" spans="51:51">
      <c r="AY847" s="1104"/>
    </row>
    <row r="848" spans="51:51">
      <c r="AY848" s="1104"/>
    </row>
    <row r="849" spans="51:51">
      <c r="AY849" s="1104"/>
    </row>
    <row r="850" spans="51:51">
      <c r="AY850" s="1104"/>
    </row>
    <row r="851" spans="51:51">
      <c r="AY851" s="1104"/>
    </row>
    <row r="852" spans="51:51">
      <c r="AY852" s="1104"/>
    </row>
    <row r="853" spans="51:51">
      <c r="AY853" s="1104"/>
    </row>
    <row r="854" spans="51:51">
      <c r="AY854" s="1104"/>
    </row>
    <row r="855" spans="51:51">
      <c r="AY855" s="1104"/>
    </row>
    <row r="856" spans="51:51">
      <c r="AY856" s="1104"/>
    </row>
    <row r="857" spans="51:51">
      <c r="AY857" s="1104"/>
    </row>
    <row r="858" spans="51:51">
      <c r="AY858" s="1104"/>
    </row>
    <row r="859" spans="51:51">
      <c r="AY859" s="1104"/>
    </row>
    <row r="860" spans="51:51">
      <c r="AY860" s="1104"/>
    </row>
    <row r="861" spans="51:51">
      <c r="AY861" s="1104"/>
    </row>
    <row r="862" spans="51:51">
      <c r="AY862" s="1104"/>
    </row>
    <row r="863" spans="51:51">
      <c r="AY863" s="1104"/>
    </row>
    <row r="864" spans="51:51">
      <c r="AY864" s="1104"/>
    </row>
    <row r="865" spans="51:51">
      <c r="AY865" s="1104"/>
    </row>
    <row r="866" spans="51:51">
      <c r="AY866" s="1104"/>
    </row>
    <row r="867" spans="51:51">
      <c r="AY867" s="1104"/>
    </row>
    <row r="868" spans="51:51">
      <c r="AY868" s="1104"/>
    </row>
    <row r="869" spans="51:51">
      <c r="AY869" s="1104"/>
    </row>
    <row r="870" spans="51:51">
      <c r="AY870" s="1104"/>
    </row>
    <row r="871" spans="51:51">
      <c r="AY871" s="1104"/>
    </row>
    <row r="872" spans="51:51">
      <c r="AY872" s="1104"/>
    </row>
    <row r="873" spans="51:51">
      <c r="AY873" s="1104"/>
    </row>
    <row r="874" spans="51:51">
      <c r="AY874" s="1104"/>
    </row>
    <row r="875" spans="51:51">
      <c r="AY875" s="1104"/>
    </row>
    <row r="876" spans="51:51">
      <c r="AY876" s="1104"/>
    </row>
    <row r="877" spans="51:51">
      <c r="AY877" s="1104"/>
    </row>
    <row r="878" spans="51:51">
      <c r="AY878" s="1104"/>
    </row>
    <row r="879" spans="51:51">
      <c r="AY879" s="1104"/>
    </row>
    <row r="880" spans="51:51">
      <c r="AY880" s="1104"/>
    </row>
    <row r="881" spans="51:51">
      <c r="AY881" s="1104"/>
    </row>
    <row r="882" spans="51:51">
      <c r="AY882" s="1104"/>
    </row>
    <row r="883" spans="51:51">
      <c r="AY883" s="1104"/>
    </row>
    <row r="884" spans="51:51">
      <c r="AY884" s="1104"/>
    </row>
    <row r="885" spans="51:51">
      <c r="AY885" s="1104"/>
    </row>
    <row r="886" spans="51:51">
      <c r="AY886" s="1104"/>
    </row>
    <row r="887" spans="51:51">
      <c r="AY887" s="1104"/>
    </row>
    <row r="888" spans="51:51">
      <c r="AY888" s="1104"/>
    </row>
    <row r="889" spans="51:51">
      <c r="AY889" s="1104"/>
    </row>
    <row r="890" spans="51:51">
      <c r="AY890" s="1104"/>
    </row>
    <row r="891" spans="51:51">
      <c r="AY891" s="1104"/>
    </row>
    <row r="892" spans="51:51">
      <c r="AY892" s="1104"/>
    </row>
    <row r="893" spans="51:51">
      <c r="AY893" s="1104"/>
    </row>
    <row r="894" spans="51:51">
      <c r="AY894" s="1104"/>
    </row>
    <row r="895" spans="51:51">
      <c r="AY895" s="1104"/>
    </row>
    <row r="896" spans="51:51">
      <c r="AY896" s="1104"/>
    </row>
    <row r="897" spans="51:51">
      <c r="AY897" s="1104"/>
    </row>
    <row r="898" spans="51:51">
      <c r="AY898" s="1104"/>
    </row>
    <row r="899" spans="51:51">
      <c r="AY899" s="1104"/>
    </row>
    <row r="900" spans="51:51">
      <c r="AY900" s="1104"/>
    </row>
    <row r="901" spans="51:51">
      <c r="AY901" s="1104"/>
    </row>
    <row r="902" spans="51:51">
      <c r="AY902" s="1104"/>
    </row>
    <row r="903" spans="51:51">
      <c r="AY903" s="1104"/>
    </row>
    <row r="904" spans="51:51">
      <c r="AY904" s="1104"/>
    </row>
    <row r="905" spans="51:51">
      <c r="AY905" s="1104"/>
    </row>
    <row r="906" spans="51:51">
      <c r="AY906" s="1104"/>
    </row>
    <row r="907" spans="51:51">
      <c r="AY907" s="1104"/>
    </row>
    <row r="908" spans="51:51">
      <c r="AY908" s="1104"/>
    </row>
    <row r="909" spans="51:51">
      <c r="AY909" s="1104"/>
    </row>
    <row r="910" spans="51:51">
      <c r="AY910" s="1104"/>
    </row>
    <row r="911" spans="51:51">
      <c r="AY911" s="1104"/>
    </row>
    <row r="912" spans="51:51">
      <c r="AY912" s="1104"/>
    </row>
    <row r="913" spans="51:51">
      <c r="AY913" s="1104"/>
    </row>
    <row r="914" spans="51:51">
      <c r="AY914" s="1104"/>
    </row>
    <row r="915" spans="51:51">
      <c r="AY915" s="1104"/>
    </row>
    <row r="916" spans="51:51">
      <c r="AY916" s="1104"/>
    </row>
    <row r="917" spans="51:51">
      <c r="AY917" s="1104"/>
    </row>
    <row r="918" spans="51:51">
      <c r="AY918" s="1104"/>
    </row>
    <row r="919" spans="51:51">
      <c r="AY919" s="1104"/>
    </row>
    <row r="920" spans="51:51">
      <c r="AY920" s="1104"/>
    </row>
    <row r="921" spans="51:51">
      <c r="AY921" s="1104"/>
    </row>
    <row r="922" spans="51:51">
      <c r="AY922" s="1104"/>
    </row>
    <row r="923" spans="51:51">
      <c r="AY923" s="1104"/>
    </row>
    <row r="924" spans="51:51">
      <c r="AY924" s="1104"/>
    </row>
    <row r="925" spans="51:51">
      <c r="AY925" s="1104"/>
    </row>
    <row r="926" spans="51:51">
      <c r="AY926" s="1104"/>
    </row>
    <row r="927" spans="51:51">
      <c r="AY927" s="1104"/>
    </row>
    <row r="928" spans="51:51">
      <c r="AY928" s="1104"/>
    </row>
    <row r="929" spans="51:51">
      <c r="AY929" s="1104"/>
    </row>
    <row r="930" spans="51:51">
      <c r="AY930" s="1104"/>
    </row>
    <row r="931" spans="51:51">
      <c r="AY931" s="1104"/>
    </row>
    <row r="932" spans="51:51">
      <c r="AY932" s="1104"/>
    </row>
    <row r="933" spans="51:51">
      <c r="AY933" s="1104"/>
    </row>
    <row r="934" spans="51:51">
      <c r="AY934" s="1104"/>
    </row>
    <row r="935" spans="51:51">
      <c r="AY935" s="1104"/>
    </row>
    <row r="936" spans="51:51">
      <c r="AY936" s="1104"/>
    </row>
    <row r="937" spans="51:51">
      <c r="AY937" s="1104"/>
    </row>
    <row r="938" spans="51:51">
      <c r="AY938" s="1104"/>
    </row>
    <row r="939" spans="51:51">
      <c r="AY939" s="1104"/>
    </row>
    <row r="940" spans="51:51">
      <c r="AY940" s="1104"/>
    </row>
    <row r="941" spans="51:51">
      <c r="AY941" s="1104"/>
    </row>
    <row r="942" spans="51:51">
      <c r="AY942" s="1104"/>
    </row>
    <row r="943" spans="51:51">
      <c r="AY943" s="1104"/>
    </row>
    <row r="944" spans="51:51">
      <c r="AY944" s="1104"/>
    </row>
    <row r="945" spans="51:51">
      <c r="AY945" s="1104"/>
    </row>
    <row r="946" spans="51:51">
      <c r="AY946" s="1104"/>
    </row>
    <row r="947" spans="51:51">
      <c r="AY947" s="1104"/>
    </row>
    <row r="948" spans="51:51">
      <c r="AY948" s="1104"/>
    </row>
  </sheetData>
  <sheetProtection algorithmName="SHA-512" hashValue="73sLL9HUy/C2Z9s/zhki/JsKlG6Wd2asxRIJDiowkm0vo194XG9ftit3ZskgOxqg4tvc3PtS1DNnJl+Kxgxdlw==" saltValue="ULt58ppYDnsFasn7m4KrAA==" spinCount="100000" sheet="1" objects="1" scenarios="1"/>
  <mergeCells count="187">
    <mergeCell ref="AH135:AH136"/>
    <mergeCell ref="AC97:AC98"/>
    <mergeCell ref="AE97:AE98"/>
    <mergeCell ref="AG97:AG98"/>
    <mergeCell ref="V115:AI115"/>
    <mergeCell ref="W116:W117"/>
    <mergeCell ref="Y116:Y117"/>
    <mergeCell ref="AA116:AA117"/>
    <mergeCell ref="AC116:AC117"/>
    <mergeCell ref="AE116:AE117"/>
    <mergeCell ref="AG116:AG117"/>
    <mergeCell ref="AH97:AH98"/>
    <mergeCell ref="AD97:AD98"/>
    <mergeCell ref="V116:V117"/>
    <mergeCell ref="X116:X117"/>
    <mergeCell ref="AI116:AI117"/>
    <mergeCell ref="AB116:AB117"/>
    <mergeCell ref="AD116:AD117"/>
    <mergeCell ref="AF116:AF117"/>
    <mergeCell ref="AH116:AH117"/>
    <mergeCell ref="X97:X98"/>
    <mergeCell ref="Z97:Z98"/>
    <mergeCell ref="AB97:AB98"/>
    <mergeCell ref="AA97:AA98"/>
    <mergeCell ref="J1:K1"/>
    <mergeCell ref="J2:K2"/>
    <mergeCell ref="B111:E111"/>
    <mergeCell ref="B42:E42"/>
    <mergeCell ref="B112:E112"/>
    <mergeCell ref="A12:E12"/>
    <mergeCell ref="A13:E13"/>
    <mergeCell ref="O30:P30"/>
    <mergeCell ref="G115:T115"/>
    <mergeCell ref="A115:F116"/>
    <mergeCell ref="L1:N1"/>
    <mergeCell ref="B110:E110"/>
    <mergeCell ref="F1:G1"/>
    <mergeCell ref="H1:I1"/>
    <mergeCell ref="S1:T1"/>
    <mergeCell ref="A1:D1"/>
    <mergeCell ref="M4:N4"/>
    <mergeCell ref="A5:B5"/>
    <mergeCell ref="I30:J30"/>
    <mergeCell ref="D27:F27"/>
    <mergeCell ref="D26:F26"/>
    <mergeCell ref="A22:T23"/>
    <mergeCell ref="A30:E30"/>
    <mergeCell ref="H26:I26"/>
    <mergeCell ref="A2:D2"/>
    <mergeCell ref="S4:T4"/>
    <mergeCell ref="B107:E107"/>
    <mergeCell ref="B109:E109"/>
    <mergeCell ref="W97:W98"/>
    <mergeCell ref="Y97:Y98"/>
    <mergeCell ref="B105:E105"/>
    <mergeCell ref="B106:E106"/>
    <mergeCell ref="A10:E10"/>
    <mergeCell ref="H2:I2"/>
    <mergeCell ref="S2:T2"/>
    <mergeCell ref="Q30:R30"/>
    <mergeCell ref="S30:T30"/>
    <mergeCell ref="A14:E14"/>
    <mergeCell ref="A11:E11"/>
    <mergeCell ref="F18:H19"/>
    <mergeCell ref="L2:N2"/>
    <mergeCell ref="I18:I19"/>
    <mergeCell ref="V43:AI43"/>
    <mergeCell ref="V96:AI96"/>
    <mergeCell ref="AI97:AI98"/>
    <mergeCell ref="F2:G2"/>
    <mergeCell ref="AI7:AI10"/>
    <mergeCell ref="V97:V98"/>
    <mergeCell ref="Z116:Z117"/>
    <mergeCell ref="AX6:AX10"/>
    <mergeCell ref="C4:F4"/>
    <mergeCell ref="Q5:R5"/>
    <mergeCell ref="S5:T5"/>
    <mergeCell ref="C6:E6"/>
    <mergeCell ref="C5:F5"/>
    <mergeCell ref="G5:H5"/>
    <mergeCell ref="I5:J5"/>
    <mergeCell ref="K5:L5"/>
    <mergeCell ref="M5:N5"/>
    <mergeCell ref="O5:P5"/>
    <mergeCell ref="I4:J4"/>
    <mergeCell ref="K4:L4"/>
    <mergeCell ref="AK6:AK10"/>
    <mergeCell ref="U7:U10"/>
    <mergeCell ref="AH7:AH10"/>
    <mergeCell ref="AP6:AP10"/>
    <mergeCell ref="AR6:AR10"/>
    <mergeCell ref="AT6:AT10"/>
    <mergeCell ref="G4:H4"/>
    <mergeCell ref="AL6:AL10"/>
    <mergeCell ref="AN6:AN10"/>
    <mergeCell ref="O4:P4"/>
    <mergeCell ref="Q4:R4"/>
    <mergeCell ref="AV6:AV10"/>
    <mergeCell ref="AK43:AQ43"/>
    <mergeCell ref="AL115:AN115"/>
    <mergeCell ref="G39:T39"/>
    <mergeCell ref="B99:E99"/>
    <mergeCell ref="A96:F97"/>
    <mergeCell ref="B100:E100"/>
    <mergeCell ref="B101:E101"/>
    <mergeCell ref="G96:T96"/>
    <mergeCell ref="B102:E102"/>
    <mergeCell ref="B103:E103"/>
    <mergeCell ref="B104:E104"/>
    <mergeCell ref="B108:E108"/>
    <mergeCell ref="B113:E113"/>
    <mergeCell ref="K30:L30"/>
    <mergeCell ref="M30:N30"/>
    <mergeCell ref="A39:F40"/>
    <mergeCell ref="A15:E15"/>
    <mergeCell ref="C7:E7"/>
    <mergeCell ref="AF97:AF98"/>
    <mergeCell ref="AL96:AN96"/>
    <mergeCell ref="J18:N18"/>
    <mergeCell ref="J19:N19"/>
    <mergeCell ref="G30:H30"/>
    <mergeCell ref="B118:E118"/>
    <mergeCell ref="B119:E119"/>
    <mergeCell ref="B128:E128"/>
    <mergeCell ref="B129:E129"/>
    <mergeCell ref="B122:E122"/>
    <mergeCell ref="B123:E123"/>
    <mergeCell ref="B124:E124"/>
    <mergeCell ref="B130:E130"/>
    <mergeCell ref="B131:E131"/>
    <mergeCell ref="B132:E132"/>
    <mergeCell ref="B120:E120"/>
    <mergeCell ref="B121:E121"/>
    <mergeCell ref="B144:E144"/>
    <mergeCell ref="B137:E137"/>
    <mergeCell ref="G134:T134"/>
    <mergeCell ref="B156:E156"/>
    <mergeCell ref="G153:T153"/>
    <mergeCell ref="B125:E125"/>
    <mergeCell ref="B126:E126"/>
    <mergeCell ref="B127:E127"/>
    <mergeCell ref="A153:F154"/>
    <mergeCell ref="B150:E150"/>
    <mergeCell ref="B151:E151"/>
    <mergeCell ref="B140:E140"/>
    <mergeCell ref="B141:E141"/>
    <mergeCell ref="B143:E143"/>
    <mergeCell ref="B142:E142"/>
    <mergeCell ref="AH154:AH155"/>
    <mergeCell ref="V154:V155"/>
    <mergeCell ref="X154:X155"/>
    <mergeCell ref="Z154:Z155"/>
    <mergeCell ref="AB154:AB155"/>
    <mergeCell ref="AD154:AD155"/>
    <mergeCell ref="AF154:AF155"/>
    <mergeCell ref="V153:AI153"/>
    <mergeCell ref="W154:W155"/>
    <mergeCell ref="Y154:Y155"/>
    <mergeCell ref="AA154:AA155"/>
    <mergeCell ref="AC154:AC155"/>
    <mergeCell ref="AE154:AE155"/>
    <mergeCell ref="AG154:AG155"/>
    <mergeCell ref="AI154:AI155"/>
    <mergeCell ref="AL153:AN153"/>
    <mergeCell ref="B145:E145"/>
    <mergeCell ref="B146:E146"/>
    <mergeCell ref="B147:E147"/>
    <mergeCell ref="B148:E148"/>
    <mergeCell ref="B149:E149"/>
    <mergeCell ref="AL134:AN134"/>
    <mergeCell ref="B138:E138"/>
    <mergeCell ref="B139:E139"/>
    <mergeCell ref="V135:V136"/>
    <mergeCell ref="X135:X136"/>
    <mergeCell ref="Z135:Z136"/>
    <mergeCell ref="AB135:AB136"/>
    <mergeCell ref="AD135:AD136"/>
    <mergeCell ref="AF135:AF136"/>
    <mergeCell ref="A134:F135"/>
    <mergeCell ref="V134:AI134"/>
    <mergeCell ref="W135:W136"/>
    <mergeCell ref="Y135:Y136"/>
    <mergeCell ref="AA135:AA136"/>
    <mergeCell ref="AC135:AC136"/>
    <mergeCell ref="AE135:AE136"/>
    <mergeCell ref="AG135:AG136"/>
    <mergeCell ref="AI135:AI136"/>
  </mergeCells>
  <conditionalFormatting sqref="G98">
    <cfRule type="cellIs" dxfId="2315" priority="822" stopIfTrue="1" operator="lessThan">
      <formula>-0.0000444444444444444</formula>
    </cfRule>
  </conditionalFormatting>
  <conditionalFormatting sqref="I97">
    <cfRule type="expression" dxfId="2314" priority="821" stopIfTrue="1">
      <formula>ISERROR(I97)</formula>
    </cfRule>
  </conditionalFormatting>
  <conditionalFormatting sqref="K97">
    <cfRule type="expression" dxfId="2313" priority="819" stopIfTrue="1">
      <formula>ISERROR(K97)</formula>
    </cfRule>
  </conditionalFormatting>
  <conditionalFormatting sqref="M97">
    <cfRule type="expression" dxfId="2312" priority="818" stopIfTrue="1">
      <formula>ISERROR(M97)</formula>
    </cfRule>
  </conditionalFormatting>
  <conditionalFormatting sqref="O97">
    <cfRule type="expression" dxfId="2311" priority="817" stopIfTrue="1">
      <formula>ISERROR(O97)</formula>
    </cfRule>
  </conditionalFormatting>
  <conditionalFormatting sqref="Q97">
    <cfRule type="expression" dxfId="2310" priority="816" stopIfTrue="1">
      <formula>ISERROR(Q97)</formula>
    </cfRule>
  </conditionalFormatting>
  <conditionalFormatting sqref="S97">
    <cfRule type="expression" dxfId="2309" priority="815" stopIfTrue="1">
      <formula>ISERROR(S97)</formula>
    </cfRule>
  </conditionalFormatting>
  <conditionalFormatting sqref="G117">
    <cfRule type="cellIs" dxfId="2308" priority="814" stopIfTrue="1" operator="lessThan">
      <formula>-0.0000444444444444444</formula>
    </cfRule>
  </conditionalFormatting>
  <conditionalFormatting sqref="G136">
    <cfRule type="cellIs" dxfId="2307" priority="798" stopIfTrue="1" operator="lessThan">
      <formula>-0.0000444444444444444</formula>
    </cfRule>
  </conditionalFormatting>
  <conditionalFormatting sqref="G155">
    <cfRule type="cellIs" dxfId="2306" priority="790" stopIfTrue="1" operator="lessThan">
      <formula>-0.0000444444444444444</formula>
    </cfRule>
  </conditionalFormatting>
  <conditionalFormatting sqref="H155">
    <cfRule type="cellIs" dxfId="2305" priority="775" stopIfTrue="1" operator="lessThan">
      <formula>-0.0000444444444444444</formula>
    </cfRule>
  </conditionalFormatting>
  <conditionalFormatting sqref="H94">
    <cfRule type="expression" dxfId="2304" priority="761">
      <formula>IF(H94&lt;0, TRUE, IF(AND(H94&gt;0,V94=""),TRUE,FALSE))</formula>
    </cfRule>
  </conditionalFormatting>
  <conditionalFormatting sqref="H60">
    <cfRule type="expression" dxfId="2303" priority="758">
      <formula>IF(H60&lt;0, TRUE, IF(AND(H60&gt;0,V60=""),TRUE,FALSE))</formula>
    </cfRule>
  </conditionalFormatting>
  <conditionalFormatting sqref="H61">
    <cfRule type="expression" dxfId="2302" priority="757">
      <formula>IF(H61&lt;0, TRUE, IF(AND(H61&gt;0,V61=""),TRUE,FALSE))</formula>
    </cfRule>
  </conditionalFormatting>
  <conditionalFormatting sqref="H62">
    <cfRule type="expression" dxfId="2301" priority="756">
      <formula>IF(H62&lt;0, TRUE, IF(AND(H62&gt;0,V62=""),TRUE,FALSE))</formula>
    </cfRule>
  </conditionalFormatting>
  <conditionalFormatting sqref="H63">
    <cfRule type="expression" dxfId="2300" priority="755">
      <formula>IF(H63&lt;0, TRUE, IF(AND(H63&gt;0,V63=""),TRUE,FALSE))</formula>
    </cfRule>
  </conditionalFormatting>
  <conditionalFormatting sqref="H64">
    <cfRule type="expression" dxfId="2299" priority="754">
      <formula>IF(H64&lt;0, TRUE, IF(AND(H64&gt;0,V64=""),TRUE,FALSE))</formula>
    </cfRule>
  </conditionalFormatting>
  <conditionalFormatting sqref="H65">
    <cfRule type="expression" dxfId="2298" priority="753">
      <formula>IF(H65&lt;0, TRUE, IF(AND(H65&gt;0,V65=""),TRUE,FALSE))</formula>
    </cfRule>
  </conditionalFormatting>
  <conditionalFormatting sqref="H66">
    <cfRule type="expression" dxfId="2297" priority="752">
      <formula>IF(H66&lt;0, TRUE, IF(AND(H66&gt;0,V66=""),TRUE,FALSE))</formula>
    </cfRule>
  </conditionalFormatting>
  <conditionalFormatting sqref="H67">
    <cfRule type="expression" dxfId="2296" priority="751">
      <formula>IF(H67&lt;0, TRUE, IF(AND(H67&gt;0,V67=""),TRUE,FALSE))</formula>
    </cfRule>
  </conditionalFormatting>
  <conditionalFormatting sqref="H68">
    <cfRule type="expression" dxfId="2295" priority="750">
      <formula>IF(H68&lt;0, TRUE, IF(AND(H68&gt;0,V68=""),TRUE,FALSE))</formula>
    </cfRule>
  </conditionalFormatting>
  <conditionalFormatting sqref="H69">
    <cfRule type="expression" dxfId="2294" priority="749">
      <formula>IF(H69&lt;0, TRUE, IF(AND(H69&gt;0,V69=""),TRUE,FALSE))</formula>
    </cfRule>
  </conditionalFormatting>
  <conditionalFormatting sqref="H70">
    <cfRule type="expression" dxfId="2293" priority="748">
      <formula>IF(H70&lt;0, TRUE, IF(AND(H70&gt;0,V70=""),TRUE,FALSE))</formula>
    </cfRule>
  </conditionalFormatting>
  <conditionalFormatting sqref="H71">
    <cfRule type="expression" dxfId="2292" priority="747">
      <formula>IF(H71&lt;0, TRUE, IF(AND(H71&gt;0,V71=""),TRUE,FALSE))</formula>
    </cfRule>
  </conditionalFormatting>
  <conditionalFormatting sqref="H72">
    <cfRule type="expression" dxfId="2291" priority="746">
      <formula>IF(H72&lt;0, TRUE, IF(AND(H72&gt;0,V72=""),TRUE,FALSE))</formula>
    </cfRule>
  </conditionalFormatting>
  <conditionalFormatting sqref="H73">
    <cfRule type="expression" dxfId="2290" priority="745">
      <formula>IF(H73&lt;0, TRUE, IF(AND(H73&gt;0,V73=""),TRUE,FALSE))</formula>
    </cfRule>
  </conditionalFormatting>
  <conditionalFormatting sqref="H74">
    <cfRule type="expression" dxfId="2289" priority="744">
      <formula>IF(H74&lt;0, TRUE, IF(AND(H74&gt;0,V74=""),TRUE,FALSE))</formula>
    </cfRule>
  </conditionalFormatting>
  <conditionalFormatting sqref="H75">
    <cfRule type="expression" dxfId="2288" priority="743">
      <formula>IF(H75&lt;0, TRUE, IF(AND(H75&gt;0,V75=""),TRUE,FALSE))</formula>
    </cfRule>
  </conditionalFormatting>
  <conditionalFormatting sqref="H76">
    <cfRule type="expression" dxfId="2287" priority="742">
      <formula>IF(H76&lt;0, TRUE, IF(AND(H76&gt;0,V76=""),TRUE,FALSE))</formula>
    </cfRule>
  </conditionalFormatting>
  <conditionalFormatting sqref="H77">
    <cfRule type="expression" dxfId="2286" priority="741">
      <formula>IF(H77&lt;0, TRUE, IF(AND(H77&gt;0,V77=""),TRUE,FALSE))</formula>
    </cfRule>
  </conditionalFormatting>
  <conditionalFormatting sqref="H78">
    <cfRule type="expression" dxfId="2285" priority="740">
      <formula>IF(H78&lt;0, TRUE, IF(AND(H78&gt;0,V78=""),TRUE,FALSE))</formula>
    </cfRule>
  </conditionalFormatting>
  <conditionalFormatting sqref="H79">
    <cfRule type="expression" dxfId="2284" priority="739">
      <formula>IF(H79&lt;0, TRUE, IF(AND(H79&gt;0,V79=""),TRUE,FALSE))</formula>
    </cfRule>
  </conditionalFormatting>
  <conditionalFormatting sqref="H80">
    <cfRule type="expression" dxfId="2283" priority="738">
      <formula>IF(H80&lt;0, TRUE, IF(AND(H80&gt;0,V80=""),TRUE,FALSE))</formula>
    </cfRule>
  </conditionalFormatting>
  <conditionalFormatting sqref="H81">
    <cfRule type="expression" dxfId="2282" priority="737">
      <formula>IF(H81&lt;0, TRUE, IF(AND(H81&gt;0,V81=""),TRUE,FALSE))</formula>
    </cfRule>
  </conditionalFormatting>
  <conditionalFormatting sqref="H82">
    <cfRule type="expression" dxfId="2281" priority="736">
      <formula>IF(H82&lt;0, TRUE, IF(AND(H82&gt;0,V82=""),TRUE,FALSE))</formula>
    </cfRule>
  </conditionalFormatting>
  <conditionalFormatting sqref="H83">
    <cfRule type="expression" dxfId="2280" priority="735">
      <formula>IF(H83&lt;0, TRUE, IF(AND(H83&gt;0,V83=""),TRUE,FALSE))</formula>
    </cfRule>
  </conditionalFormatting>
  <conditionalFormatting sqref="H84">
    <cfRule type="expression" dxfId="2279" priority="734">
      <formula>IF(H84&lt;0, TRUE, IF(AND(H84&gt;0,V84=""),TRUE,FALSE))</formula>
    </cfRule>
  </conditionalFormatting>
  <conditionalFormatting sqref="H85">
    <cfRule type="expression" dxfId="2278" priority="733">
      <formula>IF(H85&lt;0, TRUE, IF(AND(H85&gt;0,V85=""),TRUE,FALSE))</formula>
    </cfRule>
  </conditionalFormatting>
  <conditionalFormatting sqref="H86">
    <cfRule type="expression" dxfId="2277" priority="732">
      <formula>IF(H86&lt;0, TRUE, IF(AND(H86&gt;0,V86=""),TRUE,FALSE))</formula>
    </cfRule>
  </conditionalFormatting>
  <conditionalFormatting sqref="H87">
    <cfRule type="expression" dxfId="2276" priority="731">
      <formula>IF(H87&lt;0, TRUE, IF(AND(H87&gt;0,V87=""),TRUE,FALSE))</formula>
    </cfRule>
  </conditionalFormatting>
  <conditionalFormatting sqref="H88">
    <cfRule type="expression" dxfId="2275" priority="730">
      <formula>IF(H88&lt;0, TRUE, IF(AND(H88&gt;0,V88=""),TRUE,FALSE))</formula>
    </cfRule>
  </conditionalFormatting>
  <conditionalFormatting sqref="H89">
    <cfRule type="expression" dxfId="2274" priority="729">
      <formula>IF(H89&lt;0, TRUE, IF(AND(H89&gt;0,V89=""),TRUE,FALSE))</formula>
    </cfRule>
  </conditionalFormatting>
  <conditionalFormatting sqref="H90">
    <cfRule type="expression" dxfId="2273" priority="728">
      <formula>IF(H90&lt;0, TRUE, IF(AND(H90&gt;0,V90=""),TRUE,FALSE))</formula>
    </cfRule>
  </conditionalFormatting>
  <conditionalFormatting sqref="H91">
    <cfRule type="expression" dxfId="2272" priority="727">
      <formula>IF(H91&lt;0, TRUE, IF(AND(H91&gt;0,V91=""),TRUE,FALSE))</formula>
    </cfRule>
  </conditionalFormatting>
  <conditionalFormatting sqref="H92">
    <cfRule type="expression" dxfId="2271" priority="726">
      <formula>IF(H92&lt;0, TRUE, IF(AND(H92&gt;0,V92=""),TRUE,FALSE))</formula>
    </cfRule>
  </conditionalFormatting>
  <conditionalFormatting sqref="H93">
    <cfRule type="expression" dxfId="2270" priority="725">
      <formula>IF(H93&lt;0, TRUE, IF(AND(H93&gt;0,V93=""),TRUE,FALSE))</formula>
    </cfRule>
  </conditionalFormatting>
  <conditionalFormatting sqref="J94">
    <cfRule type="expression" dxfId="2269" priority="711">
      <formula>IF(J94&lt;0, TRUE, IF(AND(J94&gt;0,X94=""),TRUE,FALSE))</formula>
    </cfRule>
  </conditionalFormatting>
  <conditionalFormatting sqref="J60">
    <cfRule type="expression" dxfId="2268" priority="708">
      <formula>IF(J60&lt;0, TRUE, IF(AND(J60&gt;0,X60=""),TRUE,FALSE))</formula>
    </cfRule>
  </conditionalFormatting>
  <conditionalFormatting sqref="J61">
    <cfRule type="expression" dxfId="2267" priority="707">
      <formula>IF(J61&lt;0, TRUE, IF(AND(J61&gt;0,X61=""),TRUE,FALSE))</formula>
    </cfRule>
  </conditionalFormatting>
  <conditionalFormatting sqref="J62">
    <cfRule type="expression" dxfId="2266" priority="706">
      <formula>IF(J62&lt;0, TRUE, IF(AND(J62&gt;0,X62=""),TRUE,FALSE))</formula>
    </cfRule>
  </conditionalFormatting>
  <conditionalFormatting sqref="J63">
    <cfRule type="expression" dxfId="2265" priority="705">
      <formula>IF(J63&lt;0, TRUE, IF(AND(J63&gt;0,X63=""),TRUE,FALSE))</formula>
    </cfRule>
  </conditionalFormatting>
  <conditionalFormatting sqref="J64">
    <cfRule type="expression" dxfId="2264" priority="704">
      <formula>IF(J64&lt;0, TRUE, IF(AND(J64&gt;0,X64=""),TRUE,FALSE))</formula>
    </cfRule>
  </conditionalFormatting>
  <conditionalFormatting sqref="J65">
    <cfRule type="expression" dxfId="2263" priority="703">
      <formula>IF(J65&lt;0, TRUE, IF(AND(J65&gt;0,X65=""),TRUE,FALSE))</formula>
    </cfRule>
  </conditionalFormatting>
  <conditionalFormatting sqref="J66">
    <cfRule type="expression" dxfId="2262" priority="702">
      <formula>IF(J66&lt;0, TRUE, IF(AND(J66&gt;0,X66=""),TRUE,FALSE))</formula>
    </cfRule>
  </conditionalFormatting>
  <conditionalFormatting sqref="J67">
    <cfRule type="expression" dxfId="2261" priority="701">
      <formula>IF(J67&lt;0, TRUE, IF(AND(J67&gt;0,X67=""),TRUE,FALSE))</formula>
    </cfRule>
  </conditionalFormatting>
  <conditionalFormatting sqref="J68">
    <cfRule type="expression" dxfId="2260" priority="700">
      <formula>IF(J68&lt;0, TRUE, IF(AND(J68&gt;0,X68=""),TRUE,FALSE))</formula>
    </cfRule>
  </conditionalFormatting>
  <conditionalFormatting sqref="J69">
    <cfRule type="expression" dxfId="2259" priority="699">
      <formula>IF(J69&lt;0, TRUE, IF(AND(J69&gt;0,X69=""),TRUE,FALSE))</formula>
    </cfRule>
  </conditionalFormatting>
  <conditionalFormatting sqref="J70">
    <cfRule type="expression" dxfId="2258" priority="698">
      <formula>IF(J70&lt;0, TRUE, IF(AND(J70&gt;0,X70=""),TRUE,FALSE))</formula>
    </cfRule>
  </conditionalFormatting>
  <conditionalFormatting sqref="J71">
    <cfRule type="expression" dxfId="2257" priority="697">
      <formula>IF(J71&lt;0, TRUE, IF(AND(J71&gt;0,X71=""),TRUE,FALSE))</formula>
    </cfRule>
  </conditionalFormatting>
  <conditionalFormatting sqref="J72">
    <cfRule type="expression" dxfId="2256" priority="696">
      <formula>IF(J72&lt;0, TRUE, IF(AND(J72&gt;0,X72=""),TRUE,FALSE))</formula>
    </cfRule>
  </conditionalFormatting>
  <conditionalFormatting sqref="J73">
    <cfRule type="expression" dxfId="2255" priority="695">
      <formula>IF(J73&lt;0, TRUE, IF(AND(J73&gt;0,X73=""),TRUE,FALSE))</formula>
    </cfRule>
  </conditionalFormatting>
  <conditionalFormatting sqref="J74">
    <cfRule type="expression" dxfId="2254" priority="694">
      <formula>IF(J74&lt;0, TRUE, IF(AND(J74&gt;0,X74=""),TRUE,FALSE))</formula>
    </cfRule>
  </conditionalFormatting>
  <conditionalFormatting sqref="J75">
    <cfRule type="expression" dxfId="2253" priority="693">
      <formula>IF(J75&lt;0, TRUE, IF(AND(J75&gt;0,X75=""),TRUE,FALSE))</formula>
    </cfRule>
  </conditionalFormatting>
  <conditionalFormatting sqref="J76">
    <cfRule type="expression" dxfId="2252" priority="692">
      <formula>IF(J76&lt;0, TRUE, IF(AND(J76&gt;0,X76=""),TRUE,FALSE))</formula>
    </cfRule>
  </conditionalFormatting>
  <conditionalFormatting sqref="J77">
    <cfRule type="expression" dxfId="2251" priority="691">
      <formula>IF(J77&lt;0, TRUE, IF(AND(J77&gt;0,X77=""),TRUE,FALSE))</formula>
    </cfRule>
  </conditionalFormatting>
  <conditionalFormatting sqref="J78">
    <cfRule type="expression" dxfId="2250" priority="690">
      <formula>IF(J78&lt;0, TRUE, IF(AND(J78&gt;0,X78=""),TRUE,FALSE))</formula>
    </cfRule>
  </conditionalFormatting>
  <conditionalFormatting sqref="J79">
    <cfRule type="expression" dxfId="2249" priority="689">
      <formula>IF(J79&lt;0, TRUE, IF(AND(J79&gt;0,X79=""),TRUE,FALSE))</formula>
    </cfRule>
  </conditionalFormatting>
  <conditionalFormatting sqref="J80">
    <cfRule type="expression" dxfId="2248" priority="688">
      <formula>IF(J80&lt;0, TRUE, IF(AND(J80&gt;0,X80=""),TRUE,FALSE))</formula>
    </cfRule>
  </conditionalFormatting>
  <conditionalFormatting sqref="J81">
    <cfRule type="expression" dxfId="2247" priority="687">
      <formula>IF(J81&lt;0, TRUE, IF(AND(J81&gt;0,X81=""),TRUE,FALSE))</formula>
    </cfRule>
  </conditionalFormatting>
  <conditionalFormatting sqref="J82">
    <cfRule type="expression" dxfId="2246" priority="686">
      <formula>IF(J82&lt;0, TRUE, IF(AND(J82&gt;0,X82=""),TRUE,FALSE))</formula>
    </cfRule>
  </conditionalFormatting>
  <conditionalFormatting sqref="J83">
    <cfRule type="expression" dxfId="2245" priority="685">
      <formula>IF(J83&lt;0, TRUE, IF(AND(J83&gt;0,X83=""),TRUE,FALSE))</formula>
    </cfRule>
  </conditionalFormatting>
  <conditionalFormatting sqref="J84">
    <cfRule type="expression" dxfId="2244" priority="684">
      <formula>IF(J84&lt;0, TRUE, IF(AND(J84&gt;0,X84=""),TRUE,FALSE))</formula>
    </cfRule>
  </conditionalFormatting>
  <conditionalFormatting sqref="J85">
    <cfRule type="expression" dxfId="2243" priority="683">
      <formula>IF(J85&lt;0, TRUE, IF(AND(J85&gt;0,X85=""),TRUE,FALSE))</formula>
    </cfRule>
  </conditionalFormatting>
  <conditionalFormatting sqref="J86">
    <cfRule type="expression" dxfId="2242" priority="682">
      <formula>IF(J86&lt;0, TRUE, IF(AND(J86&gt;0,X86=""),TRUE,FALSE))</formula>
    </cfRule>
  </conditionalFormatting>
  <conditionalFormatting sqref="J87">
    <cfRule type="expression" dxfId="2241" priority="681">
      <formula>IF(J87&lt;0, TRUE, IF(AND(J87&gt;0,X87=""),TRUE,FALSE))</formula>
    </cfRule>
  </conditionalFormatting>
  <conditionalFormatting sqref="J88">
    <cfRule type="expression" dxfId="2240" priority="680">
      <formula>IF(J88&lt;0, TRUE, IF(AND(J88&gt;0,X88=""),TRUE,FALSE))</formula>
    </cfRule>
  </conditionalFormatting>
  <conditionalFormatting sqref="J89">
    <cfRule type="expression" dxfId="2239" priority="679">
      <formula>IF(J89&lt;0, TRUE, IF(AND(J89&gt;0,X89=""),TRUE,FALSE))</formula>
    </cfRule>
  </conditionalFormatting>
  <conditionalFormatting sqref="J90">
    <cfRule type="expression" dxfId="2238" priority="678">
      <formula>IF(J90&lt;0, TRUE, IF(AND(J90&gt;0,X90=""),TRUE,FALSE))</formula>
    </cfRule>
  </conditionalFormatting>
  <conditionalFormatting sqref="J91">
    <cfRule type="expression" dxfId="2237" priority="677">
      <formula>IF(J91&lt;0, TRUE, IF(AND(J91&gt;0,X91=""),TRUE,FALSE))</formula>
    </cfRule>
  </conditionalFormatting>
  <conditionalFormatting sqref="J92">
    <cfRule type="expression" dxfId="2236" priority="676">
      <formula>IF(J92&lt;0, TRUE, IF(AND(J92&gt;0,X92=""),TRUE,FALSE))</formula>
    </cfRule>
  </conditionalFormatting>
  <conditionalFormatting sqref="J93">
    <cfRule type="expression" dxfId="2235" priority="675">
      <formula>IF(J93&lt;0, TRUE, IF(AND(J93&gt;0,X93=""),TRUE,FALSE))</formula>
    </cfRule>
  </conditionalFormatting>
  <conditionalFormatting sqref="L94">
    <cfRule type="expression" dxfId="2234" priority="661">
      <formula>IF(L94&lt;0, TRUE, IF(AND(L94&gt;0,Z94=""),TRUE,FALSE))</formula>
    </cfRule>
  </conditionalFormatting>
  <conditionalFormatting sqref="L60">
    <cfRule type="expression" dxfId="2233" priority="658">
      <formula>IF(L60&lt;0, TRUE, IF(AND(L60&gt;0,Z60=""),TRUE,FALSE))</formula>
    </cfRule>
  </conditionalFormatting>
  <conditionalFormatting sqref="L61">
    <cfRule type="expression" dxfId="2232" priority="657">
      <formula>IF(L61&lt;0, TRUE, IF(AND(L61&gt;0,Z61=""),TRUE,FALSE))</formula>
    </cfRule>
  </conditionalFormatting>
  <conditionalFormatting sqref="L62">
    <cfRule type="expression" dxfId="2231" priority="656">
      <formula>IF(L62&lt;0, TRUE, IF(AND(L62&gt;0,Z62=""),TRUE,FALSE))</formula>
    </cfRule>
  </conditionalFormatting>
  <conditionalFormatting sqref="L63">
    <cfRule type="expression" dxfId="2230" priority="655">
      <formula>IF(L63&lt;0, TRUE, IF(AND(L63&gt;0,Z63=""),TRUE,FALSE))</formula>
    </cfRule>
  </conditionalFormatting>
  <conditionalFormatting sqref="L64">
    <cfRule type="expression" dxfId="2229" priority="654">
      <formula>IF(L64&lt;0, TRUE, IF(AND(L64&gt;0,Z64=""),TRUE,FALSE))</formula>
    </cfRule>
  </conditionalFormatting>
  <conditionalFormatting sqref="L65">
    <cfRule type="expression" dxfId="2228" priority="653">
      <formula>IF(L65&lt;0, TRUE, IF(AND(L65&gt;0,Z65=""),TRUE,FALSE))</formula>
    </cfRule>
  </conditionalFormatting>
  <conditionalFormatting sqref="L66">
    <cfRule type="expression" dxfId="2227" priority="652">
      <formula>IF(L66&lt;0, TRUE, IF(AND(L66&gt;0,Z66=""),TRUE,FALSE))</formula>
    </cfRule>
  </conditionalFormatting>
  <conditionalFormatting sqref="L67">
    <cfRule type="expression" dxfId="2226" priority="651">
      <formula>IF(L67&lt;0, TRUE, IF(AND(L67&gt;0,Z67=""),TRUE,FALSE))</formula>
    </cfRule>
  </conditionalFormatting>
  <conditionalFormatting sqref="L68">
    <cfRule type="expression" dxfId="2225" priority="650">
      <formula>IF(L68&lt;0, TRUE, IF(AND(L68&gt;0,Z68=""),TRUE,FALSE))</formula>
    </cfRule>
  </conditionalFormatting>
  <conditionalFormatting sqref="L69">
    <cfRule type="expression" dxfId="2224" priority="649">
      <formula>IF(L69&lt;0, TRUE, IF(AND(L69&gt;0,Z69=""),TRUE,FALSE))</formula>
    </cfRule>
  </conditionalFormatting>
  <conditionalFormatting sqref="L70">
    <cfRule type="expression" dxfId="2223" priority="648">
      <formula>IF(L70&lt;0, TRUE, IF(AND(L70&gt;0,Z70=""),TRUE,FALSE))</formula>
    </cfRule>
  </conditionalFormatting>
  <conditionalFormatting sqref="L71">
    <cfRule type="expression" dxfId="2222" priority="647">
      <formula>IF(L71&lt;0, TRUE, IF(AND(L71&gt;0,Z71=""),TRUE,FALSE))</formula>
    </cfRule>
  </conditionalFormatting>
  <conditionalFormatting sqref="L72">
    <cfRule type="expression" dxfId="2221" priority="646">
      <formula>IF(L72&lt;0, TRUE, IF(AND(L72&gt;0,Z72=""),TRUE,FALSE))</formula>
    </cfRule>
  </conditionalFormatting>
  <conditionalFormatting sqref="L73">
    <cfRule type="expression" dxfId="2220" priority="645">
      <formula>IF(L73&lt;0, TRUE, IF(AND(L73&gt;0,Z73=""),TRUE,FALSE))</formula>
    </cfRule>
  </conditionalFormatting>
  <conditionalFormatting sqref="L74">
    <cfRule type="expression" dxfId="2219" priority="644">
      <formula>IF(L74&lt;0, TRUE, IF(AND(L74&gt;0,Z74=""),TRUE,FALSE))</formula>
    </cfRule>
  </conditionalFormatting>
  <conditionalFormatting sqref="L75">
    <cfRule type="expression" dxfId="2218" priority="643">
      <formula>IF(L75&lt;0, TRUE, IF(AND(L75&gt;0,Z75=""),TRUE,FALSE))</formula>
    </cfRule>
  </conditionalFormatting>
  <conditionalFormatting sqref="L76">
    <cfRule type="expression" dxfId="2217" priority="642">
      <formula>IF(L76&lt;0, TRUE, IF(AND(L76&gt;0,Z76=""),TRUE,FALSE))</formula>
    </cfRule>
  </conditionalFormatting>
  <conditionalFormatting sqref="L77">
    <cfRule type="expression" dxfId="2216" priority="641">
      <formula>IF(L77&lt;0, TRUE, IF(AND(L77&gt;0,Z77=""),TRUE,FALSE))</formula>
    </cfRule>
  </conditionalFormatting>
  <conditionalFormatting sqref="L78">
    <cfRule type="expression" dxfId="2215" priority="640">
      <formula>IF(L78&lt;0, TRUE, IF(AND(L78&gt;0,Z78=""),TRUE,FALSE))</formula>
    </cfRule>
  </conditionalFormatting>
  <conditionalFormatting sqref="L79">
    <cfRule type="expression" dxfId="2214" priority="639">
      <formula>IF(L79&lt;0, TRUE, IF(AND(L79&gt;0,Z79=""),TRUE,FALSE))</formula>
    </cfRule>
  </conditionalFormatting>
  <conditionalFormatting sqref="L80">
    <cfRule type="expression" dxfId="2213" priority="638">
      <formula>IF(L80&lt;0, TRUE, IF(AND(L80&gt;0,Z80=""),TRUE,FALSE))</formula>
    </cfRule>
  </conditionalFormatting>
  <conditionalFormatting sqref="L81">
    <cfRule type="expression" dxfId="2212" priority="637">
      <formula>IF(L81&lt;0, TRUE, IF(AND(L81&gt;0,Z81=""),TRUE,FALSE))</formula>
    </cfRule>
  </conditionalFormatting>
  <conditionalFormatting sqref="L82">
    <cfRule type="expression" dxfId="2211" priority="636">
      <formula>IF(L82&lt;0, TRUE, IF(AND(L82&gt;0,Z82=""),TRUE,FALSE))</formula>
    </cfRule>
  </conditionalFormatting>
  <conditionalFormatting sqref="L83">
    <cfRule type="expression" dxfId="2210" priority="635">
      <formula>IF(L83&lt;0, TRUE, IF(AND(L83&gt;0,Z83=""),TRUE,FALSE))</formula>
    </cfRule>
  </conditionalFormatting>
  <conditionalFormatting sqref="L84">
    <cfRule type="expression" dxfId="2209" priority="634">
      <formula>IF(L84&lt;0, TRUE, IF(AND(L84&gt;0,Z84=""),TRUE,FALSE))</formula>
    </cfRule>
  </conditionalFormatting>
  <conditionalFormatting sqref="L85">
    <cfRule type="expression" dxfId="2208" priority="633">
      <formula>IF(L85&lt;0, TRUE, IF(AND(L85&gt;0,Z85=""),TRUE,FALSE))</formula>
    </cfRule>
  </conditionalFormatting>
  <conditionalFormatting sqref="L86">
    <cfRule type="expression" dxfId="2207" priority="632">
      <formula>IF(L86&lt;0, TRUE, IF(AND(L86&gt;0,Z86=""),TRUE,FALSE))</formula>
    </cfRule>
  </conditionalFormatting>
  <conditionalFormatting sqref="L87">
    <cfRule type="expression" dxfId="2206" priority="631">
      <formula>IF(L87&lt;0, TRUE, IF(AND(L87&gt;0,Z87=""),TRUE,FALSE))</formula>
    </cfRule>
  </conditionalFormatting>
  <conditionalFormatting sqref="L88">
    <cfRule type="expression" dxfId="2205" priority="630">
      <formula>IF(L88&lt;0, TRUE, IF(AND(L88&gt;0,Z88=""),TRUE,FALSE))</formula>
    </cfRule>
  </conditionalFormatting>
  <conditionalFormatting sqref="L89">
    <cfRule type="expression" dxfId="2204" priority="629">
      <formula>IF(L89&lt;0, TRUE, IF(AND(L89&gt;0,Z89=""),TRUE,FALSE))</formula>
    </cfRule>
  </conditionalFormatting>
  <conditionalFormatting sqref="L90">
    <cfRule type="expression" dxfId="2203" priority="628">
      <formula>IF(L90&lt;0, TRUE, IF(AND(L90&gt;0,Z90=""),TRUE,FALSE))</formula>
    </cfRule>
  </conditionalFormatting>
  <conditionalFormatting sqref="L91">
    <cfRule type="expression" dxfId="2202" priority="627">
      <formula>IF(L91&lt;0, TRUE, IF(AND(L91&gt;0,Z91=""),TRUE,FALSE))</formula>
    </cfRule>
  </conditionalFormatting>
  <conditionalFormatting sqref="L92">
    <cfRule type="expression" dxfId="2201" priority="626">
      <formula>IF(L92&lt;0, TRUE, IF(AND(L92&gt;0,Z92=""),TRUE,FALSE))</formula>
    </cfRule>
  </conditionalFormatting>
  <conditionalFormatting sqref="L93">
    <cfRule type="expression" dxfId="2200" priority="625">
      <formula>IF(L93&lt;0, TRUE, IF(AND(L93&gt;0,Z93=""),TRUE,FALSE))</formula>
    </cfRule>
  </conditionalFormatting>
  <conditionalFormatting sqref="P94">
    <cfRule type="expression" dxfId="2199" priority="611">
      <formula>IF(P94&lt;0, TRUE, IF(AND(P94&gt;0,AD94=""),TRUE,FALSE))</formula>
    </cfRule>
  </conditionalFormatting>
  <conditionalFormatting sqref="P60">
    <cfRule type="expression" dxfId="2198" priority="608">
      <formula>IF(P60&lt;0, TRUE, IF(AND(P60&gt;0,AD60=""),TRUE,FALSE))</formula>
    </cfRule>
  </conditionalFormatting>
  <conditionalFormatting sqref="P61">
    <cfRule type="expression" dxfId="2197" priority="607">
      <formula>IF(P61&lt;0, TRUE, IF(AND(P61&gt;0,AD61=""),TRUE,FALSE))</formula>
    </cfRule>
  </conditionalFormatting>
  <conditionalFormatting sqref="P62">
    <cfRule type="expression" dxfId="2196" priority="606">
      <formula>IF(P62&lt;0, TRUE, IF(AND(P62&gt;0,AD62=""),TRUE,FALSE))</formula>
    </cfRule>
  </conditionalFormatting>
  <conditionalFormatting sqref="P63">
    <cfRule type="expression" dxfId="2195" priority="605">
      <formula>IF(P63&lt;0, TRUE, IF(AND(P63&gt;0,AD63=""),TRUE,FALSE))</formula>
    </cfRule>
  </conditionalFormatting>
  <conditionalFormatting sqref="P64">
    <cfRule type="expression" dxfId="2194" priority="604">
      <formula>IF(P64&lt;0, TRUE, IF(AND(P64&gt;0,AD64=""),TRUE,FALSE))</formula>
    </cfRule>
  </conditionalFormatting>
  <conditionalFormatting sqref="P65:P71">
    <cfRule type="expression" dxfId="2193" priority="603">
      <formula>IF(P65&lt;0, TRUE, IF(AND(P65&gt;0,AD65=""),TRUE,FALSE))</formula>
    </cfRule>
  </conditionalFormatting>
  <conditionalFormatting sqref="P72">
    <cfRule type="expression" dxfId="2192" priority="596">
      <formula>IF(P72&lt;0, TRUE, IF(AND(P72&gt;0,AD72=""),TRUE,FALSE))</formula>
    </cfRule>
  </conditionalFormatting>
  <conditionalFormatting sqref="P73">
    <cfRule type="expression" dxfId="2191" priority="595">
      <formula>IF(P73&lt;0, TRUE, IF(AND(P73&gt;0,AD73=""),TRUE,FALSE))</formula>
    </cfRule>
  </conditionalFormatting>
  <conditionalFormatting sqref="P74">
    <cfRule type="expression" dxfId="2190" priority="594">
      <formula>IF(P74&lt;0, TRUE, IF(AND(P74&gt;0,AD74=""),TRUE,FALSE))</formula>
    </cfRule>
  </conditionalFormatting>
  <conditionalFormatting sqref="P75">
    <cfRule type="expression" dxfId="2189" priority="593">
      <formula>IF(P75&lt;0, TRUE, IF(AND(P75&gt;0,AD75=""),TRUE,FALSE))</formula>
    </cfRule>
  </conditionalFormatting>
  <conditionalFormatting sqref="P76">
    <cfRule type="expression" dxfId="2188" priority="592">
      <formula>IF(P76&lt;0, TRUE, IF(AND(P76&gt;0,AD76=""),TRUE,FALSE))</formula>
    </cfRule>
  </conditionalFormatting>
  <conditionalFormatting sqref="P77">
    <cfRule type="expression" dxfId="2187" priority="591">
      <formula>IF(P77&lt;0, TRUE, IF(AND(P77&gt;0,AD77=""),TRUE,FALSE))</formula>
    </cfRule>
  </conditionalFormatting>
  <conditionalFormatting sqref="P78">
    <cfRule type="expression" dxfId="2186" priority="590">
      <formula>IF(P78&lt;0, TRUE, IF(AND(P78&gt;0,AD78=""),TRUE,FALSE))</formula>
    </cfRule>
  </conditionalFormatting>
  <conditionalFormatting sqref="P79">
    <cfRule type="expression" dxfId="2185" priority="589">
      <formula>IF(P79&lt;0, TRUE, IF(AND(P79&gt;0,AD79=""),TRUE,FALSE))</formula>
    </cfRule>
  </conditionalFormatting>
  <conditionalFormatting sqref="P80">
    <cfRule type="expression" dxfId="2184" priority="588">
      <formula>IF(P80&lt;0, TRUE, IF(AND(P80&gt;0,AD80=""),TRUE,FALSE))</formula>
    </cfRule>
  </conditionalFormatting>
  <conditionalFormatting sqref="P81">
    <cfRule type="expression" dxfId="2183" priority="587">
      <formula>IF(P81&lt;0, TRUE, IF(AND(P81&gt;0,AD81=""),TRUE,FALSE))</formula>
    </cfRule>
  </conditionalFormatting>
  <conditionalFormatting sqref="P82">
    <cfRule type="expression" dxfId="2182" priority="586">
      <formula>IF(P82&lt;0, TRUE, IF(AND(P82&gt;0,AD82=""),TRUE,FALSE))</formula>
    </cfRule>
  </conditionalFormatting>
  <conditionalFormatting sqref="P83">
    <cfRule type="expression" dxfId="2181" priority="585">
      <formula>IF(P83&lt;0, TRUE, IF(AND(P83&gt;0,AD83=""),TRUE,FALSE))</formula>
    </cfRule>
  </conditionalFormatting>
  <conditionalFormatting sqref="P84">
    <cfRule type="expression" dxfId="2180" priority="584">
      <formula>IF(P84&lt;0, TRUE, IF(AND(P84&gt;0,AD84=""),TRUE,FALSE))</formula>
    </cfRule>
  </conditionalFormatting>
  <conditionalFormatting sqref="P85">
    <cfRule type="expression" dxfId="2179" priority="583">
      <formula>IF(P85&lt;0, TRUE, IF(AND(P85&gt;0,AD85=""),TRUE,FALSE))</formula>
    </cfRule>
  </conditionalFormatting>
  <conditionalFormatting sqref="P86">
    <cfRule type="expression" dxfId="2178" priority="582">
      <formula>IF(P86&lt;0, TRUE, IF(AND(P86&gt;0,AD86=""),TRUE,FALSE))</formula>
    </cfRule>
  </conditionalFormatting>
  <conditionalFormatting sqref="P87">
    <cfRule type="expression" dxfId="2177" priority="581">
      <formula>IF(P87&lt;0, TRUE, IF(AND(P87&gt;0,AD87=""),TRUE,FALSE))</formula>
    </cfRule>
  </conditionalFormatting>
  <conditionalFormatting sqref="P88">
    <cfRule type="expression" dxfId="2176" priority="580">
      <formula>IF(P88&lt;0, TRUE, IF(AND(P88&gt;0,AD88=""),TRUE,FALSE))</formula>
    </cfRule>
  </conditionalFormatting>
  <conditionalFormatting sqref="P89">
    <cfRule type="expression" dxfId="2175" priority="579">
      <formula>IF(P89&lt;0, TRUE, IF(AND(P89&gt;0,AD89=""),TRUE,FALSE))</formula>
    </cfRule>
  </conditionalFormatting>
  <conditionalFormatting sqref="P90">
    <cfRule type="expression" dxfId="2174" priority="578">
      <formula>IF(P90&lt;0, TRUE, IF(AND(P90&gt;0,AD90=""),TRUE,FALSE))</formula>
    </cfRule>
  </conditionalFormatting>
  <conditionalFormatting sqref="P91">
    <cfRule type="expression" dxfId="2173" priority="577">
      <formula>IF(P91&lt;0, TRUE, IF(AND(P91&gt;0,AD91=""),TRUE,FALSE))</formula>
    </cfRule>
  </conditionalFormatting>
  <conditionalFormatting sqref="P92">
    <cfRule type="expression" dxfId="2172" priority="576">
      <formula>IF(P92&lt;0, TRUE, IF(AND(P92&gt;0,AD92=""),TRUE,FALSE))</formula>
    </cfRule>
  </conditionalFormatting>
  <conditionalFormatting sqref="P93">
    <cfRule type="expression" dxfId="2171" priority="575">
      <formula>IF(P93&lt;0, TRUE, IF(AND(P93&gt;0,AD93=""),TRUE,FALSE))</formula>
    </cfRule>
  </conditionalFormatting>
  <conditionalFormatting sqref="R94">
    <cfRule type="expression" dxfId="2170" priority="561">
      <formula>IF(R94&lt;0, TRUE, IF(AND(R94&gt;0,AF94=""),TRUE,FALSE))</formula>
    </cfRule>
  </conditionalFormatting>
  <conditionalFormatting sqref="R60">
    <cfRule type="expression" dxfId="2169" priority="558">
      <formula>IF(R60&lt;0, TRUE, IF(AND(R60&gt;0,AF60=""),TRUE,FALSE))</formula>
    </cfRule>
  </conditionalFormatting>
  <conditionalFormatting sqref="R61">
    <cfRule type="expression" dxfId="2168" priority="557">
      <formula>IF(R61&lt;0, TRUE, IF(AND(R61&gt;0,AF61=""),TRUE,FALSE))</formula>
    </cfRule>
  </conditionalFormatting>
  <conditionalFormatting sqref="R62">
    <cfRule type="expression" dxfId="2167" priority="556">
      <formula>IF(R62&lt;0, TRUE, IF(AND(R62&gt;0,AF62=""),TRUE,FALSE))</formula>
    </cfRule>
  </conditionalFormatting>
  <conditionalFormatting sqref="R63">
    <cfRule type="expression" dxfId="2166" priority="555">
      <formula>IF(R63&lt;0, TRUE, IF(AND(R63&gt;0,AF63=""),TRUE,FALSE))</formula>
    </cfRule>
  </conditionalFormatting>
  <conditionalFormatting sqref="R64">
    <cfRule type="expression" dxfId="2165" priority="554">
      <formula>IF(R64&lt;0, TRUE, IF(AND(R64&gt;0,AF64=""),TRUE,FALSE))</formula>
    </cfRule>
  </conditionalFormatting>
  <conditionalFormatting sqref="R65:R71">
    <cfRule type="expression" dxfId="2164" priority="553">
      <formula>IF(R65&lt;0, TRUE, IF(AND(R65&gt;0,AF65=""),TRUE,FALSE))</formula>
    </cfRule>
  </conditionalFormatting>
  <conditionalFormatting sqref="R72">
    <cfRule type="expression" dxfId="2163" priority="546">
      <formula>IF(R72&lt;0, TRUE, IF(AND(R72&gt;0,AF72=""),TRUE,FALSE))</formula>
    </cfRule>
  </conditionalFormatting>
  <conditionalFormatting sqref="R73">
    <cfRule type="expression" dxfId="2162" priority="545">
      <formula>IF(R73&lt;0, TRUE, IF(AND(R73&gt;0,AF73=""),TRUE,FALSE))</formula>
    </cfRule>
  </conditionalFormatting>
  <conditionalFormatting sqref="R74">
    <cfRule type="expression" dxfId="2161" priority="544">
      <formula>IF(R74&lt;0, TRUE, IF(AND(R74&gt;0,AF74=""),TRUE,FALSE))</formula>
    </cfRule>
  </conditionalFormatting>
  <conditionalFormatting sqref="R75">
    <cfRule type="expression" dxfId="2160" priority="543">
      <formula>IF(R75&lt;0, TRUE, IF(AND(R75&gt;0,AF75=""),TRUE,FALSE))</formula>
    </cfRule>
  </conditionalFormatting>
  <conditionalFormatting sqref="R76">
    <cfRule type="expression" dxfId="2159" priority="542">
      <formula>IF(R76&lt;0, TRUE, IF(AND(R76&gt;0,AF76=""),TRUE,FALSE))</formula>
    </cfRule>
  </conditionalFormatting>
  <conditionalFormatting sqref="R77">
    <cfRule type="expression" dxfId="2158" priority="541">
      <formula>IF(R77&lt;0, TRUE, IF(AND(R77&gt;0,AF77=""),TRUE,FALSE))</formula>
    </cfRule>
  </conditionalFormatting>
  <conditionalFormatting sqref="R78">
    <cfRule type="expression" dxfId="2157" priority="540">
      <formula>IF(R78&lt;0, TRUE, IF(AND(R78&gt;0,AF78=""),TRUE,FALSE))</formula>
    </cfRule>
  </conditionalFormatting>
  <conditionalFormatting sqref="R79">
    <cfRule type="expression" dxfId="2156" priority="539">
      <formula>IF(R79&lt;0, TRUE, IF(AND(R79&gt;0,AF79=""),TRUE,FALSE))</formula>
    </cfRule>
  </conditionalFormatting>
  <conditionalFormatting sqref="R80">
    <cfRule type="expression" dxfId="2155" priority="538">
      <formula>IF(R80&lt;0, TRUE, IF(AND(R80&gt;0,AF80=""),TRUE,FALSE))</formula>
    </cfRule>
  </conditionalFormatting>
  <conditionalFormatting sqref="R81">
    <cfRule type="expression" dxfId="2154" priority="537">
      <formula>IF(R81&lt;0, TRUE, IF(AND(R81&gt;0,AF81=""),TRUE,FALSE))</formula>
    </cfRule>
  </conditionalFormatting>
  <conditionalFormatting sqref="R82">
    <cfRule type="expression" dxfId="2153" priority="536">
      <formula>IF(R82&lt;0, TRUE, IF(AND(R82&gt;0,AF82=""),TRUE,FALSE))</formula>
    </cfRule>
  </conditionalFormatting>
  <conditionalFormatting sqref="R83">
    <cfRule type="expression" dxfId="2152" priority="535">
      <formula>IF(R83&lt;0, TRUE, IF(AND(R83&gt;0,AF83=""),TRUE,FALSE))</formula>
    </cfRule>
  </conditionalFormatting>
  <conditionalFormatting sqref="R84">
    <cfRule type="expression" dxfId="2151" priority="534">
      <formula>IF(R84&lt;0, TRUE, IF(AND(R84&gt;0,AF84=""),TRUE,FALSE))</formula>
    </cfRule>
  </conditionalFormatting>
  <conditionalFormatting sqref="R85">
    <cfRule type="expression" dxfId="2150" priority="533">
      <formula>IF(R85&lt;0, TRUE, IF(AND(R85&gt;0,AF85=""),TRUE,FALSE))</formula>
    </cfRule>
  </conditionalFormatting>
  <conditionalFormatting sqref="R86">
    <cfRule type="expression" dxfId="2149" priority="532">
      <formula>IF(R86&lt;0, TRUE, IF(AND(R86&gt;0,AF86=""),TRUE,FALSE))</formula>
    </cfRule>
  </conditionalFormatting>
  <conditionalFormatting sqref="R87">
    <cfRule type="expression" dxfId="2148" priority="531">
      <formula>IF(R87&lt;0, TRUE, IF(AND(R87&gt;0,AF87=""),TRUE,FALSE))</formula>
    </cfRule>
  </conditionalFormatting>
  <conditionalFormatting sqref="R88">
    <cfRule type="expression" dxfId="2147" priority="530">
      <formula>IF(R88&lt;0, TRUE, IF(AND(R88&gt;0,AF88=""),TRUE,FALSE))</formula>
    </cfRule>
  </conditionalFormatting>
  <conditionalFormatting sqref="R89">
    <cfRule type="expression" dxfId="2146" priority="529">
      <formula>IF(R89&lt;0, TRUE, IF(AND(R89&gt;0,AF89=""),TRUE,FALSE))</formula>
    </cfRule>
  </conditionalFormatting>
  <conditionalFormatting sqref="R90">
    <cfRule type="expression" dxfId="2145" priority="528">
      <formula>IF(R90&lt;0, TRUE, IF(AND(R90&gt;0,AF90=""),TRUE,FALSE))</formula>
    </cfRule>
  </conditionalFormatting>
  <conditionalFormatting sqref="R91">
    <cfRule type="expression" dxfId="2144" priority="527">
      <formula>IF(R91&lt;0, TRUE, IF(AND(R91&gt;0,AF91=""),TRUE,FALSE))</formula>
    </cfRule>
  </conditionalFormatting>
  <conditionalFormatting sqref="R92">
    <cfRule type="expression" dxfId="2143" priority="526">
      <formula>IF(R92&lt;0, TRUE, IF(AND(R92&gt;0,AF92=""),TRUE,FALSE))</formula>
    </cfRule>
  </conditionalFormatting>
  <conditionalFormatting sqref="R93">
    <cfRule type="expression" dxfId="2142" priority="525">
      <formula>IF(R93&lt;0, TRUE, IF(AND(R93&gt;0,AF93=""),TRUE,FALSE))</formula>
    </cfRule>
  </conditionalFormatting>
  <conditionalFormatting sqref="T94">
    <cfRule type="expression" dxfId="2141" priority="511">
      <formula>IF(T94&lt;0, TRUE, IF(AND(T94&gt;0,AH94=""),TRUE,FALSE))</formula>
    </cfRule>
  </conditionalFormatting>
  <conditionalFormatting sqref="T60">
    <cfRule type="expression" dxfId="2140" priority="508">
      <formula>IF(T60&lt;0, TRUE, IF(AND(T60&gt;0,AH60=""),TRUE,FALSE))</formula>
    </cfRule>
  </conditionalFormatting>
  <conditionalFormatting sqref="T61">
    <cfRule type="expression" dxfId="2139" priority="507">
      <formula>IF(T61&lt;0, TRUE, IF(AND(T61&gt;0,AH61=""),TRUE,FALSE))</formula>
    </cfRule>
  </conditionalFormatting>
  <conditionalFormatting sqref="T62">
    <cfRule type="expression" dxfId="2138" priority="506">
      <formula>IF(T62&lt;0, TRUE, IF(AND(T62&gt;0,AH62=""),TRUE,FALSE))</formula>
    </cfRule>
  </conditionalFormatting>
  <conditionalFormatting sqref="T63">
    <cfRule type="expression" dxfId="2137" priority="505">
      <formula>IF(T63&lt;0, TRUE, IF(AND(T63&gt;0,AH63=""),TRUE,FALSE))</formula>
    </cfRule>
  </conditionalFormatting>
  <conditionalFormatting sqref="T64">
    <cfRule type="expression" dxfId="2136" priority="504">
      <formula>IF(T64&lt;0, TRUE, IF(AND(T64&gt;0,AH64=""),TRUE,FALSE))</formula>
    </cfRule>
  </conditionalFormatting>
  <conditionalFormatting sqref="T65:T71">
    <cfRule type="expression" dxfId="2135" priority="503">
      <formula>IF(T65&lt;0, TRUE, IF(AND(T65&gt;0,AH65=""),TRUE,FALSE))</formula>
    </cfRule>
  </conditionalFormatting>
  <conditionalFormatting sqref="T72">
    <cfRule type="expression" dxfId="2134" priority="496">
      <formula>IF(T72&lt;0, TRUE, IF(AND(T72&gt;0,AH72=""),TRUE,FALSE))</formula>
    </cfRule>
  </conditionalFormatting>
  <conditionalFormatting sqref="T73">
    <cfRule type="expression" dxfId="2133" priority="495">
      <formula>IF(T73&lt;0, TRUE, IF(AND(T73&gt;0,AH73=""),TRUE,FALSE))</formula>
    </cfRule>
  </conditionalFormatting>
  <conditionalFormatting sqref="T74">
    <cfRule type="expression" dxfId="2132" priority="494">
      <formula>IF(T74&lt;0, TRUE, IF(AND(T74&gt;0,AH74=""),TRUE,FALSE))</formula>
    </cfRule>
  </conditionalFormatting>
  <conditionalFormatting sqref="T75">
    <cfRule type="expression" dxfId="2131" priority="493">
      <formula>IF(T75&lt;0, TRUE, IF(AND(T75&gt;0,AH75=""),TRUE,FALSE))</formula>
    </cfRule>
  </conditionalFormatting>
  <conditionalFormatting sqref="T76">
    <cfRule type="expression" dxfId="2130" priority="492">
      <formula>IF(T76&lt;0, TRUE, IF(AND(T76&gt;0,AH76=""),TRUE,FALSE))</formula>
    </cfRule>
  </conditionalFormatting>
  <conditionalFormatting sqref="T77">
    <cfRule type="expression" dxfId="2129" priority="491">
      <formula>IF(T77&lt;0, TRUE, IF(AND(T77&gt;0,AH77=""),TRUE,FALSE))</formula>
    </cfRule>
  </conditionalFormatting>
  <conditionalFormatting sqref="T78">
    <cfRule type="expression" dxfId="2128" priority="490">
      <formula>IF(T78&lt;0, TRUE, IF(AND(T78&gt;0,AH78=""),TRUE,FALSE))</formula>
    </cfRule>
  </conditionalFormatting>
  <conditionalFormatting sqref="T79">
    <cfRule type="expression" dxfId="2127" priority="489">
      <formula>IF(T79&lt;0, TRUE, IF(AND(T79&gt;0,AH79=""),TRUE,FALSE))</formula>
    </cfRule>
  </conditionalFormatting>
  <conditionalFormatting sqref="T80">
    <cfRule type="expression" dxfId="2126" priority="488">
      <formula>IF(T80&lt;0, TRUE, IF(AND(T80&gt;0,AH80=""),TRUE,FALSE))</formula>
    </cfRule>
  </conditionalFormatting>
  <conditionalFormatting sqref="T81">
    <cfRule type="expression" dxfId="2125" priority="487">
      <formula>IF(T81&lt;0, TRUE, IF(AND(T81&gt;0,AH81=""),TRUE,FALSE))</formula>
    </cfRule>
  </conditionalFormatting>
  <conditionalFormatting sqref="T82">
    <cfRule type="expression" dxfId="2124" priority="486">
      <formula>IF(T82&lt;0, TRUE, IF(AND(T82&gt;0,AH82=""),TRUE,FALSE))</formula>
    </cfRule>
  </conditionalFormatting>
  <conditionalFormatting sqref="T83">
    <cfRule type="expression" dxfId="2123" priority="485">
      <formula>IF(T83&lt;0, TRUE, IF(AND(T83&gt;0,AH83=""),TRUE,FALSE))</formula>
    </cfRule>
  </conditionalFormatting>
  <conditionalFormatting sqref="T84">
    <cfRule type="expression" dxfId="2122" priority="484">
      <formula>IF(T84&lt;0, TRUE, IF(AND(T84&gt;0,AH84=""),TRUE,FALSE))</formula>
    </cfRule>
  </conditionalFormatting>
  <conditionalFormatting sqref="T85">
    <cfRule type="expression" dxfId="2121" priority="483">
      <formula>IF(T85&lt;0, TRUE, IF(AND(T85&gt;0,AH85=""),TRUE,FALSE))</formula>
    </cfRule>
  </conditionalFormatting>
  <conditionalFormatting sqref="T86">
    <cfRule type="expression" dxfId="2120" priority="482">
      <formula>IF(T86&lt;0, TRUE, IF(AND(T86&gt;0,AH86=""),TRUE,FALSE))</formula>
    </cfRule>
  </conditionalFormatting>
  <conditionalFormatting sqref="T87">
    <cfRule type="expression" dxfId="2119" priority="481">
      <formula>IF(T87&lt;0, TRUE, IF(AND(T87&gt;0,AH87=""),TRUE,FALSE))</formula>
    </cfRule>
  </conditionalFormatting>
  <conditionalFormatting sqref="T88">
    <cfRule type="expression" dxfId="2118" priority="480">
      <formula>IF(T88&lt;0, TRUE, IF(AND(T88&gt;0,AH88=""),TRUE,FALSE))</formula>
    </cfRule>
  </conditionalFormatting>
  <conditionalFormatting sqref="T89">
    <cfRule type="expression" dxfId="2117" priority="479">
      <formula>IF(T89&lt;0, TRUE, IF(AND(T89&gt;0,AH89=""),TRUE,FALSE))</formula>
    </cfRule>
  </conditionalFormatting>
  <conditionalFormatting sqref="T90">
    <cfRule type="expression" dxfId="2116" priority="478">
      <formula>IF(T90&lt;0, TRUE, IF(AND(T90&gt;0,AH90=""),TRUE,FALSE))</formula>
    </cfRule>
  </conditionalFormatting>
  <conditionalFormatting sqref="T91">
    <cfRule type="expression" dxfId="2115" priority="477">
      <formula>IF(T91&lt;0, TRUE, IF(AND(T91&gt;0,AH91=""),TRUE,FALSE))</formula>
    </cfRule>
  </conditionalFormatting>
  <conditionalFormatting sqref="T92">
    <cfRule type="expression" dxfId="2114" priority="476">
      <formula>IF(T92&lt;0, TRUE, IF(AND(T92&gt;0,AH92=""),TRUE,FALSE))</formula>
    </cfRule>
  </conditionalFormatting>
  <conditionalFormatting sqref="T93">
    <cfRule type="expression" dxfId="2113" priority="475">
      <formula>IF(T93&lt;0, TRUE, IF(AND(T93&gt;0,AH93=""),TRUE,FALSE))</formula>
    </cfRule>
  </conditionalFormatting>
  <conditionalFormatting sqref="H99">
    <cfRule type="expression" dxfId="2112" priority="474">
      <formula>IF(H99&lt;0, TRUE, IF(AND(H99&gt;0,V99=""),TRUE,FALSE))</formula>
    </cfRule>
  </conditionalFormatting>
  <conditionalFormatting sqref="H100">
    <cfRule type="expression" dxfId="2111" priority="473">
      <formula>IF(H100&lt;0, TRUE, IF(AND(H100&gt;0,V100=""),TRUE,FALSE))</formula>
    </cfRule>
  </conditionalFormatting>
  <conditionalFormatting sqref="H101">
    <cfRule type="expression" dxfId="2110" priority="472">
      <formula>IF(H101&lt;0, TRUE, IF(AND(H101&gt;0,V101=""),TRUE,FALSE))</formula>
    </cfRule>
  </conditionalFormatting>
  <conditionalFormatting sqref="H102">
    <cfRule type="expression" dxfId="2109" priority="471">
      <formula>IF(H102&lt;0, TRUE, IF(AND(H102&gt;0,V102=""),TRUE,FALSE))</formula>
    </cfRule>
  </conditionalFormatting>
  <conditionalFormatting sqref="H103">
    <cfRule type="expression" dxfId="2108" priority="470">
      <formula>IF(H103&lt;0, TRUE, IF(AND(H103&gt;0,V103=""),TRUE,FALSE))</formula>
    </cfRule>
  </conditionalFormatting>
  <conditionalFormatting sqref="H104">
    <cfRule type="expression" dxfId="2107" priority="469">
      <formula>IF(H104&lt;0, TRUE, IF(AND(H104&gt;0,V104=""),TRUE,FALSE))</formula>
    </cfRule>
  </conditionalFormatting>
  <conditionalFormatting sqref="H105">
    <cfRule type="expression" dxfId="2106" priority="468">
      <formula>IF(H105&lt;0, TRUE, IF(AND(H105&gt;0,V105=""),TRUE,FALSE))</formula>
    </cfRule>
  </conditionalFormatting>
  <conditionalFormatting sqref="H106">
    <cfRule type="expression" dxfId="2105" priority="467">
      <formula>IF(H106&lt;0, TRUE, IF(AND(H106&gt;0,V106=""),TRUE,FALSE))</formula>
    </cfRule>
  </conditionalFormatting>
  <conditionalFormatting sqref="H107">
    <cfRule type="expression" dxfId="2104" priority="466">
      <formula>IF(H107&lt;0, TRUE, IF(AND(H107&gt;0,V107=""),TRUE,FALSE))</formula>
    </cfRule>
  </conditionalFormatting>
  <conditionalFormatting sqref="H108">
    <cfRule type="expression" dxfId="2103" priority="465">
      <formula>IF(H108&lt;0, TRUE, IF(AND(H108&gt;0,V108=""),TRUE,FALSE))</formula>
    </cfRule>
  </conditionalFormatting>
  <conditionalFormatting sqref="H109">
    <cfRule type="expression" dxfId="2102" priority="464">
      <formula>IF(H109&lt;0, TRUE, IF(AND(H109&gt;0,V109=""),TRUE,FALSE))</formula>
    </cfRule>
  </conditionalFormatting>
  <conditionalFormatting sqref="H110">
    <cfRule type="expression" dxfId="2101" priority="463">
      <formula>IF(H110&lt;0, TRUE, IF(AND(H110&gt;0,V110=""),TRUE,FALSE))</formula>
    </cfRule>
  </conditionalFormatting>
  <conditionalFormatting sqref="H111">
    <cfRule type="expression" dxfId="2100" priority="462">
      <formula>IF(H111&lt;0, TRUE, IF(AND(H111&gt;0,V111=""),TRUE,FALSE))</formula>
    </cfRule>
  </conditionalFormatting>
  <conditionalFormatting sqref="H112">
    <cfRule type="expression" dxfId="2099" priority="461">
      <formula>IF(H112&lt;0, TRUE, IF(AND(H112&gt;0,V112=""),TRUE,FALSE))</formula>
    </cfRule>
  </conditionalFormatting>
  <conditionalFormatting sqref="J99">
    <cfRule type="expression" dxfId="2098" priority="459">
      <formula>IF(J99&lt;0, TRUE, IF(AND(J99&gt;0,X99=""),TRUE,FALSE))</formula>
    </cfRule>
  </conditionalFormatting>
  <conditionalFormatting sqref="J100">
    <cfRule type="expression" dxfId="2097" priority="458">
      <formula>IF(J100&lt;0, TRUE, IF(AND(J100&gt;0,X100=""),TRUE,FALSE))</formula>
    </cfRule>
  </conditionalFormatting>
  <conditionalFormatting sqref="J101">
    <cfRule type="expression" dxfId="2096" priority="457">
      <formula>IF(J101&lt;0, TRUE, IF(AND(J101&gt;0,X101=""),TRUE,FALSE))</formula>
    </cfRule>
  </conditionalFormatting>
  <conditionalFormatting sqref="J102">
    <cfRule type="expression" dxfId="2095" priority="456">
      <formula>IF(J102&lt;0, TRUE, IF(AND(J102&gt;0,X102=""),TRUE,FALSE))</formula>
    </cfRule>
  </conditionalFormatting>
  <conditionalFormatting sqref="J103">
    <cfRule type="expression" dxfId="2094" priority="455">
      <formula>IF(J103&lt;0, TRUE, IF(AND(J103&gt;0,X103=""),TRUE,FALSE))</formula>
    </cfRule>
  </conditionalFormatting>
  <conditionalFormatting sqref="J104">
    <cfRule type="expression" dxfId="2093" priority="454">
      <formula>IF(J104&lt;0, TRUE, IF(AND(J104&gt;0,X104=""),TRUE,FALSE))</formula>
    </cfRule>
  </conditionalFormatting>
  <conditionalFormatting sqref="J105">
    <cfRule type="expression" dxfId="2092" priority="453">
      <formula>IF(J105&lt;0, TRUE, IF(AND(J105&gt;0,X105=""),TRUE,FALSE))</formula>
    </cfRule>
  </conditionalFormatting>
  <conditionalFormatting sqref="J106">
    <cfRule type="expression" dxfId="2091" priority="452">
      <formula>IF(J106&lt;0, TRUE, IF(AND(J106&gt;0,X106=""),TRUE,FALSE))</formula>
    </cfRule>
  </conditionalFormatting>
  <conditionalFormatting sqref="J107">
    <cfRule type="expression" dxfId="2090" priority="451">
      <formula>IF(J107&lt;0, TRUE, IF(AND(J107&gt;0,X107=""),TRUE,FALSE))</formula>
    </cfRule>
  </conditionalFormatting>
  <conditionalFormatting sqref="J108">
    <cfRule type="expression" dxfId="2089" priority="450">
      <formula>IF(J108&lt;0, TRUE, IF(AND(J108&gt;0,X108=""),TRUE,FALSE))</formula>
    </cfRule>
  </conditionalFormatting>
  <conditionalFormatting sqref="J109">
    <cfRule type="expression" dxfId="2088" priority="449">
      <formula>IF(J109&lt;0, TRUE, IF(AND(J109&gt;0,X109=""),TRUE,FALSE))</formula>
    </cfRule>
  </conditionalFormatting>
  <conditionalFormatting sqref="J110">
    <cfRule type="expression" dxfId="2087" priority="448">
      <formula>IF(J110&lt;0, TRUE, IF(AND(J110&gt;0,X110=""),TRUE,FALSE))</formula>
    </cfRule>
  </conditionalFormatting>
  <conditionalFormatting sqref="J111">
    <cfRule type="expression" dxfId="2086" priority="447">
      <formula>IF(J111&lt;0, TRUE, IF(AND(J111&gt;0,X111=""),TRUE,FALSE))</formula>
    </cfRule>
  </conditionalFormatting>
  <conditionalFormatting sqref="J112">
    <cfRule type="expression" dxfId="2085" priority="446">
      <formula>IF(J112&lt;0, TRUE, IF(AND(J112&gt;0,X112=""),TRUE,FALSE))</formula>
    </cfRule>
  </conditionalFormatting>
  <conditionalFormatting sqref="L99">
    <cfRule type="expression" dxfId="2084" priority="444">
      <formula>IF(L99&lt;0, TRUE, IF(AND(L99&gt;0,Z99=""),TRUE,FALSE))</formula>
    </cfRule>
  </conditionalFormatting>
  <conditionalFormatting sqref="L100">
    <cfRule type="expression" dxfId="2083" priority="443">
      <formula>IF(L100&lt;0, TRUE, IF(AND(L100&gt;0,Z100=""),TRUE,FALSE))</formula>
    </cfRule>
  </conditionalFormatting>
  <conditionalFormatting sqref="L101">
    <cfRule type="expression" dxfId="2082" priority="442">
      <formula>IF(L101&lt;0, TRUE, IF(AND(L101&gt;0,Z101=""),TRUE,FALSE))</formula>
    </cfRule>
  </conditionalFormatting>
  <conditionalFormatting sqref="L102">
    <cfRule type="expression" dxfId="2081" priority="441">
      <formula>IF(L102&lt;0, TRUE, IF(AND(L102&gt;0,Z102=""),TRUE,FALSE))</formula>
    </cfRule>
  </conditionalFormatting>
  <conditionalFormatting sqref="L103">
    <cfRule type="expression" dxfId="2080" priority="440">
      <formula>IF(L103&lt;0, TRUE, IF(AND(L103&gt;0,Z103=""),TRUE,FALSE))</formula>
    </cfRule>
  </conditionalFormatting>
  <conditionalFormatting sqref="L104">
    <cfRule type="expression" dxfId="2079" priority="439">
      <formula>IF(L104&lt;0, TRUE, IF(AND(L104&gt;0,Z104=""),TRUE,FALSE))</formula>
    </cfRule>
  </conditionalFormatting>
  <conditionalFormatting sqref="L105">
    <cfRule type="expression" dxfId="2078" priority="438">
      <formula>IF(L105&lt;0, TRUE, IF(AND(L105&gt;0,Z105=""),TRUE,FALSE))</formula>
    </cfRule>
  </conditionalFormatting>
  <conditionalFormatting sqref="L106">
    <cfRule type="expression" dxfId="2077" priority="437">
      <formula>IF(L106&lt;0, TRUE, IF(AND(L106&gt;0,Z106=""),TRUE,FALSE))</formula>
    </cfRule>
  </conditionalFormatting>
  <conditionalFormatting sqref="L107">
    <cfRule type="expression" dxfId="2076" priority="436">
      <formula>IF(L107&lt;0, TRUE, IF(AND(L107&gt;0,Z107=""),TRUE,FALSE))</formula>
    </cfRule>
  </conditionalFormatting>
  <conditionalFormatting sqref="L108">
    <cfRule type="expression" dxfId="2075" priority="435">
      <formula>IF(L108&lt;0, TRUE, IF(AND(L108&gt;0,Z108=""),TRUE,FALSE))</formula>
    </cfRule>
  </conditionalFormatting>
  <conditionalFormatting sqref="L109">
    <cfRule type="expression" dxfId="2074" priority="434">
      <formula>IF(L109&lt;0, TRUE, IF(AND(L109&gt;0,Z109=""),TRUE,FALSE))</formula>
    </cfRule>
  </conditionalFormatting>
  <conditionalFormatting sqref="L110">
    <cfRule type="expression" dxfId="2073" priority="433">
      <formula>IF(L110&lt;0, TRUE, IF(AND(L110&gt;0,Z110=""),TRUE,FALSE))</formula>
    </cfRule>
  </conditionalFormatting>
  <conditionalFormatting sqref="L111">
    <cfRule type="expression" dxfId="2072" priority="432">
      <formula>IF(L111&lt;0, TRUE, IF(AND(L111&gt;0,Z111=""),TRUE,FALSE))</formula>
    </cfRule>
  </conditionalFormatting>
  <conditionalFormatting sqref="L112">
    <cfRule type="expression" dxfId="2071" priority="431">
      <formula>IF(L112&lt;0, TRUE, IF(AND(L112&gt;0,Z112=""),TRUE,FALSE))</formula>
    </cfRule>
  </conditionalFormatting>
  <conditionalFormatting sqref="P99">
    <cfRule type="expression" dxfId="2070" priority="429">
      <formula>IF(P99&lt;0, TRUE, IF(AND(P99&gt;0,AD99=""),TRUE,FALSE))</formula>
    </cfRule>
  </conditionalFormatting>
  <conditionalFormatting sqref="P100">
    <cfRule type="expression" dxfId="2069" priority="428">
      <formula>IF(P100&lt;0, TRUE, IF(AND(P100&gt;0,AD100=""),TRUE,FALSE))</formula>
    </cfRule>
  </conditionalFormatting>
  <conditionalFormatting sqref="P101">
    <cfRule type="expression" dxfId="2068" priority="427">
      <formula>IF(P101&lt;0, TRUE, IF(AND(P101&gt;0,AD101=""),TRUE,FALSE))</formula>
    </cfRule>
  </conditionalFormatting>
  <conditionalFormatting sqref="P102">
    <cfRule type="expression" dxfId="2067" priority="426">
      <formula>IF(P102&lt;0, TRUE, IF(AND(P102&gt;0,AD102=""),TRUE,FALSE))</formula>
    </cfRule>
  </conditionalFormatting>
  <conditionalFormatting sqref="P103">
    <cfRule type="expression" dxfId="2066" priority="425">
      <formula>IF(P103&lt;0, TRUE, IF(AND(P103&gt;0,AD103=""),TRUE,FALSE))</formula>
    </cfRule>
  </conditionalFormatting>
  <conditionalFormatting sqref="P104">
    <cfRule type="expression" dxfId="2065" priority="424">
      <formula>IF(P104&lt;0, TRUE, IF(AND(P104&gt;0,AD104=""),TRUE,FALSE))</formula>
    </cfRule>
  </conditionalFormatting>
  <conditionalFormatting sqref="P105">
    <cfRule type="expression" dxfId="2064" priority="423">
      <formula>IF(P105&lt;0, TRUE, IF(AND(P105&gt;0,AD105=""),TRUE,FALSE))</formula>
    </cfRule>
  </conditionalFormatting>
  <conditionalFormatting sqref="P106">
    <cfRule type="expression" dxfId="2063" priority="422">
      <formula>IF(P106&lt;0, TRUE, IF(AND(P106&gt;0,AD106=""),TRUE,FALSE))</formula>
    </cfRule>
  </conditionalFormatting>
  <conditionalFormatting sqref="P107">
    <cfRule type="expression" dxfId="2062" priority="421">
      <formula>IF(P107&lt;0, TRUE, IF(AND(P107&gt;0,AD107=""),TRUE,FALSE))</formula>
    </cfRule>
  </conditionalFormatting>
  <conditionalFormatting sqref="P108">
    <cfRule type="expression" dxfId="2061" priority="420">
      <formula>IF(P108&lt;0, TRUE, IF(AND(P108&gt;0,AD108=""),TRUE,FALSE))</formula>
    </cfRule>
  </conditionalFormatting>
  <conditionalFormatting sqref="P109">
    <cfRule type="expression" dxfId="2060" priority="419">
      <formula>IF(P109&lt;0, TRUE, IF(AND(P109&gt;0,AD109=""),TRUE,FALSE))</formula>
    </cfRule>
  </conditionalFormatting>
  <conditionalFormatting sqref="P110">
    <cfRule type="expression" dxfId="2059" priority="418">
      <formula>IF(P110&lt;0, TRUE, IF(AND(P110&gt;0,AD110=""),TRUE,FALSE))</formula>
    </cfRule>
  </conditionalFormatting>
  <conditionalFormatting sqref="P111">
    <cfRule type="expression" dxfId="2058" priority="417">
      <formula>IF(P111&lt;0, TRUE, IF(AND(P111&gt;0,AD111=""),TRUE,FALSE))</formula>
    </cfRule>
  </conditionalFormatting>
  <conditionalFormatting sqref="P112">
    <cfRule type="expression" dxfId="2057" priority="416">
      <formula>IF(P112&lt;0, TRUE, IF(AND(P112&gt;0,AD112=""),TRUE,FALSE))</formula>
    </cfRule>
  </conditionalFormatting>
  <conditionalFormatting sqref="R99">
    <cfRule type="expression" dxfId="2056" priority="414">
      <formula>IF(R99&lt;0, TRUE, IF(AND(R99&gt;0,AF99=""),TRUE,FALSE))</formula>
    </cfRule>
  </conditionalFormatting>
  <conditionalFormatting sqref="R100">
    <cfRule type="expression" dxfId="2055" priority="413">
      <formula>IF(R100&lt;0, TRUE, IF(AND(R100&gt;0,AF100=""),TRUE,FALSE))</formula>
    </cfRule>
  </conditionalFormatting>
  <conditionalFormatting sqref="R101">
    <cfRule type="expression" dxfId="2054" priority="412">
      <formula>IF(R101&lt;0, TRUE, IF(AND(R101&gt;0,AF101=""),TRUE,FALSE))</formula>
    </cfRule>
  </conditionalFormatting>
  <conditionalFormatting sqref="R102">
    <cfRule type="expression" dxfId="2053" priority="411">
      <formula>IF(R102&lt;0, TRUE, IF(AND(R102&gt;0,AF102=""),TRUE,FALSE))</formula>
    </cfRule>
  </conditionalFormatting>
  <conditionalFormatting sqref="R103">
    <cfRule type="expression" dxfId="2052" priority="410">
      <formula>IF(R103&lt;0, TRUE, IF(AND(R103&gt;0,AF103=""),TRUE,FALSE))</formula>
    </cfRule>
  </conditionalFormatting>
  <conditionalFormatting sqref="R104">
    <cfRule type="expression" dxfId="2051" priority="409">
      <formula>IF(R104&lt;0, TRUE, IF(AND(R104&gt;0,AF104=""),TRUE,FALSE))</formula>
    </cfRule>
  </conditionalFormatting>
  <conditionalFormatting sqref="R105">
    <cfRule type="expression" dxfId="2050" priority="408">
      <formula>IF(R105&lt;0, TRUE, IF(AND(R105&gt;0,AF105=""),TRUE,FALSE))</formula>
    </cfRule>
  </conditionalFormatting>
  <conditionalFormatting sqref="R106">
    <cfRule type="expression" dxfId="2049" priority="407">
      <formula>IF(R106&lt;0, TRUE, IF(AND(R106&gt;0,AF106=""),TRUE,FALSE))</formula>
    </cfRule>
  </conditionalFormatting>
  <conditionalFormatting sqref="R107">
    <cfRule type="expression" dxfId="2048" priority="406">
      <formula>IF(R107&lt;0, TRUE, IF(AND(R107&gt;0,AF107=""),TRUE,FALSE))</formula>
    </cfRule>
  </conditionalFormatting>
  <conditionalFormatting sqref="R108">
    <cfRule type="expression" dxfId="2047" priority="405">
      <formula>IF(R108&lt;0, TRUE, IF(AND(R108&gt;0,AF108=""),TRUE,FALSE))</formula>
    </cfRule>
  </conditionalFormatting>
  <conditionalFormatting sqref="R109">
    <cfRule type="expression" dxfId="2046" priority="404">
      <formula>IF(R109&lt;0, TRUE, IF(AND(R109&gt;0,AF109=""),TRUE,FALSE))</formula>
    </cfRule>
  </conditionalFormatting>
  <conditionalFormatting sqref="R110">
    <cfRule type="expression" dxfId="2045" priority="403">
      <formula>IF(R110&lt;0, TRUE, IF(AND(R110&gt;0,AF110=""),TRUE,FALSE))</formula>
    </cfRule>
  </conditionalFormatting>
  <conditionalFormatting sqref="R111">
    <cfRule type="expression" dxfId="2044" priority="402">
      <formula>IF(R111&lt;0, TRUE, IF(AND(R111&gt;0,AF111=""),TRUE,FALSE))</formula>
    </cfRule>
  </conditionalFormatting>
  <conditionalFormatting sqref="R112">
    <cfRule type="expression" dxfId="2043" priority="401">
      <formula>IF(R112&lt;0, TRUE, IF(AND(R112&gt;0,AF112=""),TRUE,FALSE))</formula>
    </cfRule>
  </conditionalFormatting>
  <conditionalFormatting sqref="T99">
    <cfRule type="expression" dxfId="2042" priority="399">
      <formula>IF(T99&lt;0, TRUE, IF(AND(T99&gt;0,AH99=""),TRUE,FALSE))</formula>
    </cfRule>
  </conditionalFormatting>
  <conditionalFormatting sqref="T100">
    <cfRule type="expression" dxfId="2041" priority="398">
      <formula>IF(T100&lt;0, TRUE, IF(AND(T100&gt;0,AH100=""),TRUE,FALSE))</formula>
    </cfRule>
  </conditionalFormatting>
  <conditionalFormatting sqref="T101">
    <cfRule type="expression" dxfId="2040" priority="397">
      <formula>IF(T101&lt;0, TRUE, IF(AND(T101&gt;0,AH101=""),TRUE,FALSE))</formula>
    </cfRule>
  </conditionalFormatting>
  <conditionalFormatting sqref="T102">
    <cfRule type="expression" dxfId="2039" priority="396">
      <formula>IF(T102&lt;0, TRUE, IF(AND(T102&gt;0,AH102=""),TRUE,FALSE))</formula>
    </cfRule>
  </conditionalFormatting>
  <conditionalFormatting sqref="T103">
    <cfRule type="expression" dxfId="2038" priority="395">
      <formula>IF(T103&lt;0, TRUE, IF(AND(T103&gt;0,AH103=""),TRUE,FALSE))</formula>
    </cfRule>
  </conditionalFormatting>
  <conditionalFormatting sqref="T104">
    <cfRule type="expression" dxfId="2037" priority="394">
      <formula>IF(T104&lt;0, TRUE, IF(AND(T104&gt;0,AH104=""),TRUE,FALSE))</formula>
    </cfRule>
  </conditionalFormatting>
  <conditionalFormatting sqref="T105">
    <cfRule type="expression" dxfId="2036" priority="393">
      <formula>IF(T105&lt;0, TRUE, IF(AND(T105&gt;0,AH105=""),TRUE,FALSE))</formula>
    </cfRule>
  </conditionalFormatting>
  <conditionalFormatting sqref="T106">
    <cfRule type="expression" dxfId="2035" priority="392">
      <formula>IF(T106&lt;0, TRUE, IF(AND(T106&gt;0,AH106=""),TRUE,FALSE))</formula>
    </cfRule>
  </conditionalFormatting>
  <conditionalFormatting sqref="T107">
    <cfRule type="expression" dxfId="2034" priority="391">
      <formula>IF(T107&lt;0, TRUE, IF(AND(T107&gt;0,AH107=""),TRUE,FALSE))</formula>
    </cfRule>
  </conditionalFormatting>
  <conditionalFormatting sqref="T108">
    <cfRule type="expression" dxfId="2033" priority="390">
      <formula>IF(T108&lt;0, TRUE, IF(AND(T108&gt;0,AH108=""),TRUE,FALSE))</formula>
    </cfRule>
  </conditionalFormatting>
  <conditionalFormatting sqref="T109">
    <cfRule type="expression" dxfId="2032" priority="389">
      <formula>IF(T109&lt;0, TRUE, IF(AND(T109&gt;0,AH109=""),TRUE,FALSE))</formula>
    </cfRule>
  </conditionalFormatting>
  <conditionalFormatting sqref="T110">
    <cfRule type="expression" dxfId="2031" priority="388">
      <formula>IF(T110&lt;0, TRUE, IF(AND(T110&gt;0,AH110=""),TRUE,FALSE))</formula>
    </cfRule>
  </conditionalFormatting>
  <conditionalFormatting sqref="T111">
    <cfRule type="expression" dxfId="2030" priority="387">
      <formula>IF(T111&lt;0, TRUE, IF(AND(T111&gt;0,AH111=""),TRUE,FALSE))</formula>
    </cfRule>
  </conditionalFormatting>
  <conditionalFormatting sqref="T112">
    <cfRule type="expression" dxfId="2029" priority="386">
      <formula>IF(T112&lt;0, TRUE, IF(AND(T112&gt;0,AH112=""),TRUE,FALSE))</formula>
    </cfRule>
  </conditionalFormatting>
  <conditionalFormatting sqref="H113">
    <cfRule type="expression" dxfId="2028" priority="384">
      <formula>IF(H113&lt;0, TRUE, IF(AND(H113&gt;0,V113=""),TRUE,FALSE))</formula>
    </cfRule>
  </conditionalFormatting>
  <conditionalFormatting sqref="J113">
    <cfRule type="expression" dxfId="2027" priority="383">
      <formula>IF(J113&lt;0, TRUE, IF(AND(J113&gt;0,X113=""),TRUE,FALSE))</formula>
    </cfRule>
  </conditionalFormatting>
  <conditionalFormatting sqref="L113">
    <cfRule type="expression" dxfId="2026" priority="382">
      <formula>IF(L113&lt;0, TRUE, IF(AND(L113&gt;0,Z113=""),TRUE,FALSE))</formula>
    </cfRule>
  </conditionalFormatting>
  <conditionalFormatting sqref="P113">
    <cfRule type="expression" dxfId="2025" priority="381">
      <formula>IF(P113&lt;0, TRUE, IF(AND(P113&gt;0,AD113=""),TRUE,FALSE))</formula>
    </cfRule>
  </conditionalFormatting>
  <conditionalFormatting sqref="R113">
    <cfRule type="expression" dxfId="2024" priority="380">
      <formula>IF(R113&lt;0, TRUE, IF(AND(R113&gt;0,AF113=""),TRUE,FALSE))</formula>
    </cfRule>
  </conditionalFormatting>
  <conditionalFormatting sqref="T113">
    <cfRule type="expression" dxfId="2023" priority="379">
      <formula>IF(T113&lt;0, TRUE, IF(AND(T113&gt;0,AH113=""),TRUE,FALSE))</formula>
    </cfRule>
  </conditionalFormatting>
  <conditionalFormatting sqref="H118">
    <cfRule type="expression" dxfId="2022" priority="378">
      <formula>IF(H118&lt;0, TRUE, IF(AND(H118&gt;0,V118=""),TRUE,FALSE))</formula>
    </cfRule>
  </conditionalFormatting>
  <conditionalFormatting sqref="H119">
    <cfRule type="expression" dxfId="2021" priority="377">
      <formula>IF(H119&lt;0, TRUE, IF(AND(H119&gt;0,V119=""),TRUE,FALSE))</formula>
    </cfRule>
  </conditionalFormatting>
  <conditionalFormatting sqref="H120">
    <cfRule type="expression" dxfId="2020" priority="376">
      <formula>IF(H120&lt;0, TRUE, IF(AND(H120&gt;0,V120=""),TRUE,FALSE))</formula>
    </cfRule>
  </conditionalFormatting>
  <conditionalFormatting sqref="H121">
    <cfRule type="expression" dxfId="2019" priority="375">
      <formula>IF(H121&lt;0, TRUE, IF(AND(H121&gt;0,V121=""),TRUE,FALSE))</formula>
    </cfRule>
  </conditionalFormatting>
  <conditionalFormatting sqref="H122">
    <cfRule type="expression" dxfId="2018" priority="374">
      <formula>IF(H122&lt;0, TRUE, IF(AND(H122&gt;0,V122=""),TRUE,FALSE))</formula>
    </cfRule>
  </conditionalFormatting>
  <conditionalFormatting sqref="H123">
    <cfRule type="expression" dxfId="2017" priority="373">
      <formula>IF(H123&lt;0, TRUE, IF(AND(H123&gt;0,V123=""),TRUE,FALSE))</formula>
    </cfRule>
  </conditionalFormatting>
  <conditionalFormatting sqref="H124">
    <cfRule type="expression" dxfId="2016" priority="372">
      <formula>IF(H124&lt;0, TRUE, IF(AND(H124&gt;0,V124=""),TRUE,FALSE))</formula>
    </cfRule>
  </conditionalFormatting>
  <conditionalFormatting sqref="H125">
    <cfRule type="expression" dxfId="2015" priority="371">
      <formula>IF(H125&lt;0, TRUE, IF(AND(H125&gt;0,V125=""),TRUE,FALSE))</formula>
    </cfRule>
  </conditionalFormatting>
  <conditionalFormatting sqref="H126">
    <cfRule type="expression" dxfId="2014" priority="370">
      <formula>IF(H126&lt;0, TRUE, IF(AND(H126&gt;0,V126=""),TRUE,FALSE))</formula>
    </cfRule>
  </conditionalFormatting>
  <conditionalFormatting sqref="H127">
    <cfRule type="expression" dxfId="2013" priority="369">
      <formula>IF(H127&lt;0, TRUE, IF(AND(H127&gt;0,V127=""),TRUE,FALSE))</formula>
    </cfRule>
  </conditionalFormatting>
  <conditionalFormatting sqref="H128">
    <cfRule type="expression" dxfId="2012" priority="368">
      <formula>IF(H128&lt;0, TRUE, IF(AND(H128&gt;0,V128=""),TRUE,FALSE))</formula>
    </cfRule>
  </conditionalFormatting>
  <conditionalFormatting sqref="H129">
    <cfRule type="expression" dxfId="2011" priority="367">
      <formula>IF(H129&lt;0, TRUE, IF(AND(H129&gt;0,V129=""),TRUE,FALSE))</formula>
    </cfRule>
  </conditionalFormatting>
  <conditionalFormatting sqref="H130">
    <cfRule type="expression" dxfId="2010" priority="366">
      <formula>IF(H130&lt;0, TRUE, IF(AND(H130&gt;0,V130=""),TRUE,FALSE))</formula>
    </cfRule>
  </conditionalFormatting>
  <conditionalFormatting sqref="H131">
    <cfRule type="expression" dxfId="2009" priority="365">
      <formula>IF(H131&lt;0, TRUE, IF(AND(H131&gt;0,V131=""),TRUE,FALSE))</formula>
    </cfRule>
  </conditionalFormatting>
  <conditionalFormatting sqref="J118">
    <cfRule type="expression" dxfId="2008" priority="364">
      <formula>IF(J118&lt;0, TRUE, IF(AND(J118&gt;0,X118=""),TRUE,FALSE))</formula>
    </cfRule>
  </conditionalFormatting>
  <conditionalFormatting sqref="J119">
    <cfRule type="expression" dxfId="2007" priority="363">
      <formula>IF(J119&lt;0, TRUE, IF(AND(J119&gt;0,X119=""),TRUE,FALSE))</formula>
    </cfRule>
  </conditionalFormatting>
  <conditionalFormatting sqref="J120">
    <cfRule type="expression" dxfId="2006" priority="362">
      <formula>IF(J120&lt;0, TRUE, IF(AND(J120&gt;0,X120=""),TRUE,FALSE))</formula>
    </cfRule>
  </conditionalFormatting>
  <conditionalFormatting sqref="J121">
    <cfRule type="expression" dxfId="2005" priority="361">
      <formula>IF(J121&lt;0, TRUE, IF(AND(J121&gt;0,X121=""),TRUE,FALSE))</formula>
    </cfRule>
  </conditionalFormatting>
  <conditionalFormatting sqref="J122">
    <cfRule type="expression" dxfId="2004" priority="360">
      <formula>IF(J122&lt;0, TRUE, IF(AND(J122&gt;0,X122=""),TRUE,FALSE))</formula>
    </cfRule>
  </conditionalFormatting>
  <conditionalFormatting sqref="J123">
    <cfRule type="expression" dxfId="2003" priority="359">
      <formula>IF(J123&lt;0, TRUE, IF(AND(J123&gt;0,X123=""),TRUE,FALSE))</formula>
    </cfRule>
  </conditionalFormatting>
  <conditionalFormatting sqref="J124">
    <cfRule type="expression" dxfId="2002" priority="358">
      <formula>IF(J124&lt;0, TRUE, IF(AND(J124&gt;0,X124=""),TRUE,FALSE))</formula>
    </cfRule>
  </conditionalFormatting>
  <conditionalFormatting sqref="J125">
    <cfRule type="expression" dxfId="2001" priority="357">
      <formula>IF(J125&lt;0, TRUE, IF(AND(J125&gt;0,X125=""),TRUE,FALSE))</formula>
    </cfRule>
  </conditionalFormatting>
  <conditionalFormatting sqref="J126">
    <cfRule type="expression" dxfId="2000" priority="356">
      <formula>IF(J126&lt;0, TRUE, IF(AND(J126&gt;0,X126=""),TRUE,FALSE))</formula>
    </cfRule>
  </conditionalFormatting>
  <conditionalFormatting sqref="J127">
    <cfRule type="expression" dxfId="1999" priority="355">
      <formula>IF(J127&lt;0, TRUE, IF(AND(J127&gt;0,X127=""),TRUE,FALSE))</formula>
    </cfRule>
  </conditionalFormatting>
  <conditionalFormatting sqref="J128">
    <cfRule type="expression" dxfId="1998" priority="354">
      <formula>IF(J128&lt;0, TRUE, IF(AND(J128&gt;0,X128=""),TRUE,FALSE))</formula>
    </cfRule>
  </conditionalFormatting>
  <conditionalFormatting sqref="J129">
    <cfRule type="expression" dxfId="1997" priority="353">
      <formula>IF(J129&lt;0, TRUE, IF(AND(J129&gt;0,X129=""),TRUE,FALSE))</formula>
    </cfRule>
  </conditionalFormatting>
  <conditionalFormatting sqref="J130">
    <cfRule type="expression" dxfId="1996" priority="352">
      <formula>IF(J130&lt;0, TRUE, IF(AND(J130&gt;0,X130=""),TRUE,FALSE))</formula>
    </cfRule>
  </conditionalFormatting>
  <conditionalFormatting sqref="J131">
    <cfRule type="expression" dxfId="1995" priority="351">
      <formula>IF(J131&lt;0, TRUE, IF(AND(J131&gt;0,X131=""),TRUE,FALSE))</formula>
    </cfRule>
  </conditionalFormatting>
  <conditionalFormatting sqref="L118">
    <cfRule type="expression" dxfId="1994" priority="350">
      <formula>IF(L118&lt;0, TRUE, IF(AND(L118&gt;0,Z118=""),TRUE,FALSE))</formula>
    </cfRule>
  </conditionalFormatting>
  <conditionalFormatting sqref="L119">
    <cfRule type="expression" dxfId="1993" priority="349">
      <formula>IF(L119&lt;0, TRUE, IF(AND(L119&gt;0,Z119=""),TRUE,FALSE))</formula>
    </cfRule>
  </conditionalFormatting>
  <conditionalFormatting sqref="L120">
    <cfRule type="expression" dxfId="1992" priority="348">
      <formula>IF(L120&lt;0, TRUE, IF(AND(L120&gt;0,Z120=""),TRUE,FALSE))</formula>
    </cfRule>
  </conditionalFormatting>
  <conditionalFormatting sqref="L121">
    <cfRule type="expression" dxfId="1991" priority="347">
      <formula>IF(L121&lt;0, TRUE, IF(AND(L121&gt;0,Z121=""),TRUE,FALSE))</formula>
    </cfRule>
  </conditionalFormatting>
  <conditionalFormatting sqref="L122">
    <cfRule type="expression" dxfId="1990" priority="346">
      <formula>IF(L122&lt;0, TRUE, IF(AND(L122&gt;0,Z122=""),TRUE,FALSE))</formula>
    </cfRule>
  </conditionalFormatting>
  <conditionalFormatting sqref="L123">
    <cfRule type="expression" dxfId="1989" priority="345">
      <formula>IF(L123&lt;0, TRUE, IF(AND(L123&gt;0,Z123=""),TRUE,FALSE))</formula>
    </cfRule>
  </conditionalFormatting>
  <conditionalFormatting sqref="L124">
    <cfRule type="expression" dxfId="1988" priority="344">
      <formula>IF(L124&lt;0, TRUE, IF(AND(L124&gt;0,Z124=""),TRUE,FALSE))</formula>
    </cfRule>
  </conditionalFormatting>
  <conditionalFormatting sqref="L125">
    <cfRule type="expression" dxfId="1987" priority="343">
      <formula>IF(L125&lt;0, TRUE, IF(AND(L125&gt;0,Z125=""),TRUE,FALSE))</formula>
    </cfRule>
  </conditionalFormatting>
  <conditionalFormatting sqref="L126">
    <cfRule type="expression" dxfId="1986" priority="342">
      <formula>IF(L126&lt;0, TRUE, IF(AND(L126&gt;0,Z126=""),TRUE,FALSE))</formula>
    </cfRule>
  </conditionalFormatting>
  <conditionalFormatting sqref="L127">
    <cfRule type="expression" dxfId="1985" priority="341">
      <formula>IF(L127&lt;0, TRUE, IF(AND(L127&gt;0,Z127=""),TRUE,FALSE))</formula>
    </cfRule>
  </conditionalFormatting>
  <conditionalFormatting sqref="L128">
    <cfRule type="expression" dxfId="1984" priority="340">
      <formula>IF(L128&lt;0, TRUE, IF(AND(L128&gt;0,Z128=""),TRUE,FALSE))</formula>
    </cfRule>
  </conditionalFormatting>
  <conditionalFormatting sqref="L129">
    <cfRule type="expression" dxfId="1983" priority="339">
      <formula>IF(L129&lt;0, TRUE, IF(AND(L129&gt;0,Z129=""),TRUE,FALSE))</formula>
    </cfRule>
  </conditionalFormatting>
  <conditionalFormatting sqref="L130">
    <cfRule type="expression" dxfId="1982" priority="338">
      <formula>IF(L130&lt;0, TRUE, IF(AND(L130&gt;0,Z130=""),TRUE,FALSE))</formula>
    </cfRule>
  </conditionalFormatting>
  <conditionalFormatting sqref="L131">
    <cfRule type="expression" dxfId="1981" priority="337">
      <formula>IF(L131&lt;0, TRUE, IF(AND(L131&gt;0,Z131=""),TRUE,FALSE))</formula>
    </cfRule>
  </conditionalFormatting>
  <conditionalFormatting sqref="P118">
    <cfRule type="expression" dxfId="1980" priority="336">
      <formula>IF(P118&lt;0, TRUE, IF(AND(P118&gt;0,AD118=""),TRUE,FALSE))</formula>
    </cfRule>
  </conditionalFormatting>
  <conditionalFormatting sqref="P119">
    <cfRule type="expression" dxfId="1979" priority="335">
      <formula>IF(P119&lt;0, TRUE, IF(AND(P119&gt;0,AD119=""),TRUE,FALSE))</formula>
    </cfRule>
  </conditionalFormatting>
  <conditionalFormatting sqref="P120">
    <cfRule type="expression" dxfId="1978" priority="334">
      <formula>IF(P120&lt;0, TRUE, IF(AND(P120&gt;0,AD120=""),TRUE,FALSE))</formula>
    </cfRule>
  </conditionalFormatting>
  <conditionalFormatting sqref="P121">
    <cfRule type="expression" dxfId="1977" priority="333">
      <formula>IF(P121&lt;0, TRUE, IF(AND(P121&gt;0,AD121=""),TRUE,FALSE))</formula>
    </cfRule>
  </conditionalFormatting>
  <conditionalFormatting sqref="P122">
    <cfRule type="expression" dxfId="1976" priority="332">
      <formula>IF(P122&lt;0, TRUE, IF(AND(P122&gt;0,AD122=""),TRUE,FALSE))</formula>
    </cfRule>
  </conditionalFormatting>
  <conditionalFormatting sqref="P123">
    <cfRule type="expression" dxfId="1975" priority="331">
      <formula>IF(P123&lt;0, TRUE, IF(AND(P123&gt;0,AD123=""),TRUE,FALSE))</formula>
    </cfRule>
  </conditionalFormatting>
  <conditionalFormatting sqref="P124">
    <cfRule type="expression" dxfId="1974" priority="330">
      <formula>IF(P124&lt;0, TRUE, IF(AND(P124&gt;0,AD124=""),TRUE,FALSE))</formula>
    </cfRule>
  </conditionalFormatting>
  <conditionalFormatting sqref="P125">
    <cfRule type="expression" dxfId="1973" priority="329">
      <formula>IF(P125&lt;0, TRUE, IF(AND(P125&gt;0,AD125=""),TRUE,FALSE))</formula>
    </cfRule>
  </conditionalFormatting>
  <conditionalFormatting sqref="P126">
    <cfRule type="expression" dxfId="1972" priority="328">
      <formula>IF(P126&lt;0, TRUE, IF(AND(P126&gt;0,AD126=""),TRUE,FALSE))</formula>
    </cfRule>
  </conditionalFormatting>
  <conditionalFormatting sqref="P127">
    <cfRule type="expression" dxfId="1971" priority="327">
      <formula>IF(P127&lt;0, TRUE, IF(AND(P127&gt;0,AD127=""),TRUE,FALSE))</formula>
    </cfRule>
  </conditionalFormatting>
  <conditionalFormatting sqref="P128">
    <cfRule type="expression" dxfId="1970" priority="326">
      <formula>IF(P128&lt;0, TRUE, IF(AND(P128&gt;0,AD128=""),TRUE,FALSE))</formula>
    </cfRule>
  </conditionalFormatting>
  <conditionalFormatting sqref="P129">
    <cfRule type="expression" dxfId="1969" priority="325">
      <formula>IF(P129&lt;0, TRUE, IF(AND(P129&gt;0,AD129=""),TRUE,FALSE))</formula>
    </cfRule>
  </conditionalFormatting>
  <conditionalFormatting sqref="P130">
    <cfRule type="expression" dxfId="1968" priority="324">
      <formula>IF(P130&lt;0, TRUE, IF(AND(P130&gt;0,AD130=""),TRUE,FALSE))</formula>
    </cfRule>
  </conditionalFormatting>
  <conditionalFormatting sqref="P131">
    <cfRule type="expression" dxfId="1967" priority="323">
      <formula>IF(P131&lt;0, TRUE, IF(AND(P131&gt;0,AD131=""),TRUE,FALSE))</formula>
    </cfRule>
  </conditionalFormatting>
  <conditionalFormatting sqref="R118">
    <cfRule type="expression" dxfId="1966" priority="322">
      <formula>IF(R118&lt;0, TRUE, IF(AND(R118&gt;0,AF118=""),TRUE,FALSE))</formula>
    </cfRule>
  </conditionalFormatting>
  <conditionalFormatting sqref="R119">
    <cfRule type="expression" dxfId="1965" priority="321">
      <formula>IF(R119&lt;0, TRUE, IF(AND(R119&gt;0,AF119=""),TRUE,FALSE))</formula>
    </cfRule>
  </conditionalFormatting>
  <conditionalFormatting sqref="R120">
    <cfRule type="expression" dxfId="1964" priority="320">
      <formula>IF(R120&lt;0, TRUE, IF(AND(R120&gt;0,AF120=""),TRUE,FALSE))</formula>
    </cfRule>
  </conditionalFormatting>
  <conditionalFormatting sqref="R121">
    <cfRule type="expression" dxfId="1963" priority="319">
      <formula>IF(R121&lt;0, TRUE, IF(AND(R121&gt;0,AF121=""),TRUE,FALSE))</formula>
    </cfRule>
  </conditionalFormatting>
  <conditionalFormatting sqref="R122">
    <cfRule type="expression" dxfId="1962" priority="318">
      <formula>IF(R122&lt;0, TRUE, IF(AND(R122&gt;0,AF122=""),TRUE,FALSE))</formula>
    </cfRule>
  </conditionalFormatting>
  <conditionalFormatting sqref="R123">
    <cfRule type="expression" dxfId="1961" priority="317">
      <formula>IF(R123&lt;0, TRUE, IF(AND(R123&gt;0,AF123=""),TRUE,FALSE))</formula>
    </cfRule>
  </conditionalFormatting>
  <conditionalFormatting sqref="R124">
    <cfRule type="expression" dxfId="1960" priority="316">
      <formula>IF(R124&lt;0, TRUE, IF(AND(R124&gt;0,AF124=""),TRUE,FALSE))</formula>
    </cfRule>
  </conditionalFormatting>
  <conditionalFormatting sqref="R125">
    <cfRule type="expression" dxfId="1959" priority="315">
      <formula>IF(R125&lt;0, TRUE, IF(AND(R125&gt;0,AF125=""),TRUE,FALSE))</formula>
    </cfRule>
  </conditionalFormatting>
  <conditionalFormatting sqref="R126">
    <cfRule type="expression" dxfId="1958" priority="314">
      <formula>IF(R126&lt;0, TRUE, IF(AND(R126&gt;0,AF126=""),TRUE,FALSE))</formula>
    </cfRule>
  </conditionalFormatting>
  <conditionalFormatting sqref="R127">
    <cfRule type="expression" dxfId="1957" priority="313">
      <formula>IF(R127&lt;0, TRUE, IF(AND(R127&gt;0,AF127=""),TRUE,FALSE))</formula>
    </cfRule>
  </conditionalFormatting>
  <conditionalFormatting sqref="R128">
    <cfRule type="expression" dxfId="1956" priority="312">
      <formula>IF(R128&lt;0, TRUE, IF(AND(R128&gt;0,AF128=""),TRUE,FALSE))</formula>
    </cfRule>
  </conditionalFormatting>
  <conditionalFormatting sqref="R129">
    <cfRule type="expression" dxfId="1955" priority="311">
      <formula>IF(R129&lt;0, TRUE, IF(AND(R129&gt;0,AF129=""),TRUE,FALSE))</formula>
    </cfRule>
  </conditionalFormatting>
  <conditionalFormatting sqref="R130">
    <cfRule type="expression" dxfId="1954" priority="310">
      <formula>IF(R130&lt;0, TRUE, IF(AND(R130&gt;0,AF130=""),TRUE,FALSE))</formula>
    </cfRule>
  </conditionalFormatting>
  <conditionalFormatting sqref="R131">
    <cfRule type="expression" dxfId="1953" priority="309">
      <formula>IF(R131&lt;0, TRUE, IF(AND(R131&gt;0,AF131=""),TRUE,FALSE))</formula>
    </cfRule>
  </conditionalFormatting>
  <conditionalFormatting sqref="T118">
    <cfRule type="expression" dxfId="1952" priority="308">
      <formula>IF(T118&lt;0, TRUE, IF(AND(T118&gt;0,AH118=""),TRUE,FALSE))</formula>
    </cfRule>
  </conditionalFormatting>
  <conditionalFormatting sqref="T119">
    <cfRule type="expression" dxfId="1951" priority="307">
      <formula>IF(T119&lt;0, TRUE, IF(AND(T119&gt;0,AH119=""),TRUE,FALSE))</formula>
    </cfRule>
  </conditionalFormatting>
  <conditionalFormatting sqref="T120">
    <cfRule type="expression" dxfId="1950" priority="306">
      <formula>IF(T120&lt;0, TRUE, IF(AND(T120&gt;0,AH120=""),TRUE,FALSE))</formula>
    </cfRule>
  </conditionalFormatting>
  <conditionalFormatting sqref="T121">
    <cfRule type="expression" dxfId="1949" priority="305">
      <formula>IF(T121&lt;0, TRUE, IF(AND(T121&gt;0,AH121=""),TRUE,FALSE))</formula>
    </cfRule>
  </conditionalFormatting>
  <conditionalFormatting sqref="T122">
    <cfRule type="expression" dxfId="1948" priority="304">
      <formula>IF(T122&lt;0, TRUE, IF(AND(T122&gt;0,AH122=""),TRUE,FALSE))</formula>
    </cfRule>
  </conditionalFormatting>
  <conditionalFormatting sqref="T123">
    <cfRule type="expression" dxfId="1947" priority="303">
      <formula>IF(T123&lt;0, TRUE, IF(AND(T123&gt;0,AH123=""),TRUE,FALSE))</formula>
    </cfRule>
  </conditionalFormatting>
  <conditionalFormatting sqref="T124">
    <cfRule type="expression" dxfId="1946" priority="302">
      <formula>IF(T124&lt;0, TRUE, IF(AND(T124&gt;0,AH124=""),TRUE,FALSE))</formula>
    </cfRule>
  </conditionalFormatting>
  <conditionalFormatting sqref="T125">
    <cfRule type="expression" dxfId="1945" priority="301">
      <formula>IF(T125&lt;0, TRUE, IF(AND(T125&gt;0,AH125=""),TRUE,FALSE))</formula>
    </cfRule>
  </conditionalFormatting>
  <conditionalFormatting sqref="T126">
    <cfRule type="expression" dxfId="1944" priority="300">
      <formula>IF(T126&lt;0, TRUE, IF(AND(T126&gt;0,AH126=""),TRUE,FALSE))</formula>
    </cfRule>
  </conditionalFormatting>
  <conditionalFormatting sqref="T127">
    <cfRule type="expression" dxfId="1943" priority="299">
      <formula>IF(T127&lt;0, TRUE, IF(AND(T127&gt;0,AH127=""),TRUE,FALSE))</formula>
    </cfRule>
  </conditionalFormatting>
  <conditionalFormatting sqref="T128">
    <cfRule type="expression" dxfId="1942" priority="298">
      <formula>IF(T128&lt;0, TRUE, IF(AND(T128&gt;0,AH128=""),TRUE,FALSE))</formula>
    </cfRule>
  </conditionalFormatting>
  <conditionalFormatting sqref="T129">
    <cfRule type="expression" dxfId="1941" priority="297">
      <formula>IF(T129&lt;0, TRUE, IF(AND(T129&gt;0,AH129=""),TRUE,FALSE))</formula>
    </cfRule>
  </conditionalFormatting>
  <conditionalFormatting sqref="T130">
    <cfRule type="expression" dxfId="1940" priority="296">
      <formula>IF(T130&lt;0, TRUE, IF(AND(T130&gt;0,AH130=""),TRUE,FALSE))</formula>
    </cfRule>
  </conditionalFormatting>
  <conditionalFormatting sqref="T131">
    <cfRule type="expression" dxfId="1939" priority="295">
      <formula>IF(T131&lt;0, TRUE, IF(AND(T131&gt;0,AH131=""),TRUE,FALSE))</formula>
    </cfRule>
  </conditionalFormatting>
  <conditionalFormatting sqref="H132">
    <cfRule type="expression" dxfId="1938" priority="294">
      <formula>IF(H132&lt;0, TRUE, IF(AND(H132&gt;0,V132=""),TRUE,FALSE))</formula>
    </cfRule>
  </conditionalFormatting>
  <conditionalFormatting sqref="J132">
    <cfRule type="expression" dxfId="1937" priority="293">
      <formula>IF(J132&lt;0, TRUE, IF(AND(J132&gt;0,X132=""),TRUE,FALSE))</formula>
    </cfRule>
  </conditionalFormatting>
  <conditionalFormatting sqref="L132">
    <cfRule type="expression" dxfId="1936" priority="292">
      <formula>IF(L132&lt;0, TRUE, IF(AND(L132&gt;0,Z132=""),TRUE,FALSE))</formula>
    </cfRule>
  </conditionalFormatting>
  <conditionalFormatting sqref="P132">
    <cfRule type="expression" dxfId="1935" priority="291">
      <formula>IF(P132&lt;0, TRUE, IF(AND(P132&gt;0,AD132=""),TRUE,FALSE))</formula>
    </cfRule>
  </conditionalFormatting>
  <conditionalFormatting sqref="R132">
    <cfRule type="expression" dxfId="1934" priority="290">
      <formula>IF(R132&lt;0, TRUE, IF(AND(R132&gt;0,AF132=""),TRUE,FALSE))</formula>
    </cfRule>
  </conditionalFormatting>
  <conditionalFormatting sqref="T132">
    <cfRule type="expression" dxfId="1933" priority="289">
      <formula>IF(T132&lt;0, TRUE, IF(AND(T132&gt;0,AH132=""),TRUE,FALSE))</formula>
    </cfRule>
  </conditionalFormatting>
  <conditionalFormatting sqref="H137">
    <cfRule type="expression" dxfId="1932" priority="228">
      <formula>IF(H137&lt;0, TRUE, IF(AND(H137&gt;0,V137=""),TRUE,FALSE))</formula>
    </cfRule>
  </conditionalFormatting>
  <conditionalFormatting sqref="H138">
    <cfRule type="expression" dxfId="1931" priority="227">
      <formula>IF(H138&lt;0, TRUE, IF(AND(H138&gt;0,V138=""),TRUE,FALSE))</formula>
    </cfRule>
  </conditionalFormatting>
  <conditionalFormatting sqref="H139">
    <cfRule type="expression" dxfId="1930" priority="226">
      <formula>IF(H139&lt;0, TRUE, IF(AND(H139&gt;0,V139=""),TRUE,FALSE))</formula>
    </cfRule>
  </conditionalFormatting>
  <conditionalFormatting sqref="H140">
    <cfRule type="expression" dxfId="1929" priority="225">
      <formula>IF(H140&lt;0, TRUE, IF(AND(H140&gt;0,V140=""),TRUE,FALSE))</formula>
    </cfRule>
  </conditionalFormatting>
  <conditionalFormatting sqref="H141">
    <cfRule type="expression" dxfId="1928" priority="224">
      <formula>IF(H141&lt;0, TRUE, IF(AND(H141&gt;0,V141=""),TRUE,FALSE))</formula>
    </cfRule>
  </conditionalFormatting>
  <conditionalFormatting sqref="J137">
    <cfRule type="expression" dxfId="1927" priority="223">
      <formula>IF(J137&lt;0, TRUE, IF(AND(J137&gt;0,X137=""),TRUE,FALSE))</formula>
    </cfRule>
  </conditionalFormatting>
  <conditionalFormatting sqref="J138">
    <cfRule type="expression" dxfId="1926" priority="222">
      <formula>IF(J138&lt;0, TRUE, IF(AND(J138&gt;0,X138=""),TRUE,FALSE))</formula>
    </cfRule>
  </conditionalFormatting>
  <conditionalFormatting sqref="J139">
    <cfRule type="expression" dxfId="1925" priority="221">
      <formula>IF(J139&lt;0, TRUE, IF(AND(J139&gt;0,X139=""),TRUE,FALSE))</formula>
    </cfRule>
  </conditionalFormatting>
  <conditionalFormatting sqref="J140">
    <cfRule type="expression" dxfId="1924" priority="220">
      <formula>IF(J140&lt;0, TRUE, IF(AND(J140&gt;0,X140=""),TRUE,FALSE))</formula>
    </cfRule>
  </conditionalFormatting>
  <conditionalFormatting sqref="J141">
    <cfRule type="expression" dxfId="1923" priority="219">
      <formula>IF(J141&lt;0, TRUE, IF(AND(J141&gt;0,X141=""),TRUE,FALSE))</formula>
    </cfRule>
  </conditionalFormatting>
  <conditionalFormatting sqref="L137">
    <cfRule type="expression" dxfId="1922" priority="218">
      <formula>IF(L137&lt;0, TRUE, IF(AND(L137&gt;0,Z137=""),TRUE,FALSE))</formula>
    </cfRule>
  </conditionalFormatting>
  <conditionalFormatting sqref="L138">
    <cfRule type="expression" dxfId="1921" priority="217">
      <formula>IF(L138&lt;0, TRUE, IF(AND(L138&gt;0,Z138=""),TRUE,FALSE))</formula>
    </cfRule>
  </conditionalFormatting>
  <conditionalFormatting sqref="L139">
    <cfRule type="expression" dxfId="1920" priority="216">
      <formula>IF(L139&lt;0, TRUE, IF(AND(L139&gt;0,Z139=""),TRUE,FALSE))</formula>
    </cfRule>
  </conditionalFormatting>
  <conditionalFormatting sqref="L140">
    <cfRule type="expression" dxfId="1919" priority="215">
      <formula>IF(L140&lt;0, TRUE, IF(AND(L140&gt;0,Z140=""),TRUE,FALSE))</formula>
    </cfRule>
  </conditionalFormatting>
  <conditionalFormatting sqref="L141">
    <cfRule type="expression" dxfId="1918" priority="214">
      <formula>IF(L141&lt;0, TRUE, IF(AND(L141&gt;0,Z141=""),TRUE,FALSE))</formula>
    </cfRule>
  </conditionalFormatting>
  <conditionalFormatting sqref="P137">
    <cfRule type="expression" dxfId="1917" priority="213">
      <formula>IF(P137&lt;0, TRUE, IF(AND(P137&gt;0,AD137=""),TRUE,FALSE))</formula>
    </cfRule>
  </conditionalFormatting>
  <conditionalFormatting sqref="P138">
    <cfRule type="expression" dxfId="1916" priority="212">
      <formula>IF(P138&lt;0, TRUE, IF(AND(P138&gt;0,AD138=""),TRUE,FALSE))</formula>
    </cfRule>
  </conditionalFormatting>
  <conditionalFormatting sqref="P139">
    <cfRule type="expression" dxfId="1915" priority="211">
      <formula>IF(P139&lt;0, TRUE, IF(AND(P139&gt;0,AD139=""),TRUE,FALSE))</formula>
    </cfRule>
  </conditionalFormatting>
  <conditionalFormatting sqref="P140">
    <cfRule type="expression" dxfId="1914" priority="210">
      <formula>IF(P140&lt;0, TRUE, IF(AND(P140&gt;0,AD140=""),TRUE,FALSE))</formula>
    </cfRule>
  </conditionalFormatting>
  <conditionalFormatting sqref="P141">
    <cfRule type="expression" dxfId="1913" priority="209">
      <formula>IF(P141&lt;0, TRUE, IF(AND(P141&gt;0,AD141=""),TRUE,FALSE))</formula>
    </cfRule>
  </conditionalFormatting>
  <conditionalFormatting sqref="R137">
    <cfRule type="expression" dxfId="1912" priority="208">
      <formula>IF(R137&lt;0, TRUE, IF(AND(R137&gt;0,AF137=""),TRUE,FALSE))</formula>
    </cfRule>
  </conditionalFormatting>
  <conditionalFormatting sqref="R138">
    <cfRule type="expression" dxfId="1911" priority="207">
      <formula>IF(R138&lt;0, TRUE, IF(AND(R138&gt;0,AF138=""),TRUE,FALSE))</formula>
    </cfRule>
  </conditionalFormatting>
  <conditionalFormatting sqref="R139">
    <cfRule type="expression" dxfId="1910" priority="206">
      <formula>IF(R139&lt;0, TRUE, IF(AND(R139&gt;0,AF139=""),TRUE,FALSE))</formula>
    </cfRule>
  </conditionalFormatting>
  <conditionalFormatting sqref="R140">
    <cfRule type="expression" dxfId="1909" priority="205">
      <formula>IF(R140&lt;0, TRUE, IF(AND(R140&gt;0,AF140=""),TRUE,FALSE))</formula>
    </cfRule>
  </conditionalFormatting>
  <conditionalFormatting sqref="R141">
    <cfRule type="expression" dxfId="1908" priority="204">
      <formula>IF(R141&lt;0, TRUE, IF(AND(R141&gt;0,AF141=""),TRUE,FALSE))</formula>
    </cfRule>
  </conditionalFormatting>
  <conditionalFormatting sqref="T137">
    <cfRule type="expression" dxfId="1907" priority="203">
      <formula>IF(T137&lt;0, TRUE, IF(AND(T137&gt;0,AH137=""),TRUE,FALSE))</formula>
    </cfRule>
  </conditionalFormatting>
  <conditionalFormatting sqref="T138">
    <cfRule type="expression" dxfId="1906" priority="202">
      <formula>IF(T138&lt;0, TRUE, IF(AND(T138&gt;0,AH138=""),TRUE,FALSE))</formula>
    </cfRule>
  </conditionalFormatting>
  <conditionalFormatting sqref="T139">
    <cfRule type="expression" dxfId="1905" priority="201">
      <formula>IF(T139&lt;0, TRUE, IF(AND(T139&gt;0,AH139=""),TRUE,FALSE))</formula>
    </cfRule>
  </conditionalFormatting>
  <conditionalFormatting sqref="T140">
    <cfRule type="expression" dxfId="1904" priority="200">
      <formula>IF(T140&lt;0, TRUE, IF(AND(T140&gt;0,AH140=""),TRUE,FALSE))</formula>
    </cfRule>
  </conditionalFormatting>
  <conditionalFormatting sqref="T141">
    <cfRule type="expression" dxfId="1903" priority="199">
      <formula>IF(T141&lt;0, TRUE, IF(AND(T141&gt;0,AH141=""),TRUE,FALSE))</formula>
    </cfRule>
  </conditionalFormatting>
  <conditionalFormatting sqref="H142">
    <cfRule type="expression" dxfId="1902" priority="198">
      <formula>IF(H142&lt;0, TRUE, IF(AND(H142&gt;0,V142=""),TRUE,FALSE))</formula>
    </cfRule>
  </conditionalFormatting>
  <conditionalFormatting sqref="H143">
    <cfRule type="expression" dxfId="1901" priority="197">
      <formula>IF(H143&lt;0, TRUE, IF(AND(H143&gt;0,V143=""),TRUE,FALSE))</formula>
    </cfRule>
  </conditionalFormatting>
  <conditionalFormatting sqref="H144">
    <cfRule type="expression" dxfId="1900" priority="196">
      <formula>IF(H144&lt;0, TRUE, IF(AND(H144&gt;0,V144=""),TRUE,FALSE))</formula>
    </cfRule>
  </conditionalFormatting>
  <conditionalFormatting sqref="H145">
    <cfRule type="expression" dxfId="1899" priority="195">
      <formula>IF(H145&lt;0, TRUE, IF(AND(H145&gt;0,V145=""),TRUE,FALSE))</formula>
    </cfRule>
  </conditionalFormatting>
  <conditionalFormatting sqref="H146">
    <cfRule type="expression" dxfId="1898" priority="194">
      <formula>IF(H146&lt;0, TRUE, IF(AND(H146&gt;0,V146=""),TRUE,FALSE))</formula>
    </cfRule>
  </conditionalFormatting>
  <conditionalFormatting sqref="J142">
    <cfRule type="expression" dxfId="1897" priority="193">
      <formula>IF(J142&lt;0, TRUE, IF(AND(J142&gt;0,X142=""),TRUE,FALSE))</formula>
    </cfRule>
  </conditionalFormatting>
  <conditionalFormatting sqref="J143">
    <cfRule type="expression" dxfId="1896" priority="192">
      <formula>IF(J143&lt;0, TRUE, IF(AND(J143&gt;0,X143=""),TRUE,FALSE))</formula>
    </cfRule>
  </conditionalFormatting>
  <conditionalFormatting sqref="J144">
    <cfRule type="expression" dxfId="1895" priority="191">
      <formula>IF(J144&lt;0, TRUE, IF(AND(J144&gt;0,X144=""),TRUE,FALSE))</formula>
    </cfRule>
  </conditionalFormatting>
  <conditionalFormatting sqref="J145">
    <cfRule type="expression" dxfId="1894" priority="190">
      <formula>IF(J145&lt;0, TRUE, IF(AND(J145&gt;0,X145=""),TRUE,FALSE))</formula>
    </cfRule>
  </conditionalFormatting>
  <conditionalFormatting sqref="J146">
    <cfRule type="expression" dxfId="1893" priority="189">
      <formula>IF(J146&lt;0, TRUE, IF(AND(J146&gt;0,X146=""),TRUE,FALSE))</formula>
    </cfRule>
  </conditionalFormatting>
  <conditionalFormatting sqref="L142">
    <cfRule type="expression" dxfId="1892" priority="188">
      <formula>IF(L142&lt;0, TRUE, IF(AND(L142&gt;0,Z142=""),TRUE,FALSE))</formula>
    </cfRule>
  </conditionalFormatting>
  <conditionalFormatting sqref="L143">
    <cfRule type="expression" dxfId="1891" priority="187">
      <formula>IF(L143&lt;0, TRUE, IF(AND(L143&gt;0,Z143=""),TRUE,FALSE))</formula>
    </cfRule>
  </conditionalFormatting>
  <conditionalFormatting sqref="L144">
    <cfRule type="expression" dxfId="1890" priority="186">
      <formula>IF(L144&lt;0, TRUE, IF(AND(L144&gt;0,Z144=""),TRUE,FALSE))</formula>
    </cfRule>
  </conditionalFormatting>
  <conditionalFormatting sqref="L145">
    <cfRule type="expression" dxfId="1889" priority="185">
      <formula>IF(L145&lt;0, TRUE, IF(AND(L145&gt;0,Z145=""),TRUE,FALSE))</formula>
    </cfRule>
  </conditionalFormatting>
  <conditionalFormatting sqref="L146">
    <cfRule type="expression" dxfId="1888" priority="184">
      <formula>IF(L146&lt;0, TRUE, IF(AND(L146&gt;0,Z146=""),TRUE,FALSE))</formula>
    </cfRule>
  </conditionalFormatting>
  <conditionalFormatting sqref="P142">
    <cfRule type="expression" dxfId="1887" priority="183">
      <formula>IF(P142&lt;0, TRUE, IF(AND(P142&gt;0,AD142=""),TRUE,FALSE))</formula>
    </cfRule>
  </conditionalFormatting>
  <conditionalFormatting sqref="P143">
    <cfRule type="expression" dxfId="1886" priority="182">
      <formula>IF(P143&lt;0, TRUE, IF(AND(P143&gt;0,AD143=""),TRUE,FALSE))</formula>
    </cfRule>
  </conditionalFormatting>
  <conditionalFormatting sqref="P144">
    <cfRule type="expression" dxfId="1885" priority="181">
      <formula>IF(P144&lt;0, TRUE, IF(AND(P144&gt;0,AD144=""),TRUE,FALSE))</formula>
    </cfRule>
  </conditionalFormatting>
  <conditionalFormatting sqref="P145">
    <cfRule type="expression" dxfId="1884" priority="180">
      <formula>IF(P145&lt;0, TRUE, IF(AND(P145&gt;0,AD145=""),TRUE,FALSE))</formula>
    </cfRule>
  </conditionalFormatting>
  <conditionalFormatting sqref="P146">
    <cfRule type="expression" dxfId="1883" priority="179">
      <formula>IF(P146&lt;0, TRUE, IF(AND(P146&gt;0,AD146=""),TRUE,FALSE))</formula>
    </cfRule>
  </conditionalFormatting>
  <conditionalFormatting sqref="R142">
    <cfRule type="expression" dxfId="1882" priority="178">
      <formula>IF(R142&lt;0, TRUE, IF(AND(R142&gt;0,AF142=""),TRUE,FALSE))</formula>
    </cfRule>
  </conditionalFormatting>
  <conditionalFormatting sqref="R143">
    <cfRule type="expression" dxfId="1881" priority="177">
      <formula>IF(R143&lt;0, TRUE, IF(AND(R143&gt;0,AF143=""),TRUE,FALSE))</formula>
    </cfRule>
  </conditionalFormatting>
  <conditionalFormatting sqref="R144">
    <cfRule type="expression" dxfId="1880" priority="176">
      <formula>IF(R144&lt;0, TRUE, IF(AND(R144&gt;0,AF144=""),TRUE,FALSE))</formula>
    </cfRule>
  </conditionalFormatting>
  <conditionalFormatting sqref="R145">
    <cfRule type="expression" dxfId="1879" priority="175">
      <formula>IF(R145&lt;0, TRUE, IF(AND(R145&gt;0,AF145=""),TRUE,FALSE))</formula>
    </cfRule>
  </conditionalFormatting>
  <conditionalFormatting sqref="R146">
    <cfRule type="expression" dxfId="1878" priority="174">
      <formula>IF(R146&lt;0, TRUE, IF(AND(R146&gt;0,AF146=""),TRUE,FALSE))</formula>
    </cfRule>
  </conditionalFormatting>
  <conditionalFormatting sqref="T142">
    <cfRule type="expression" dxfId="1877" priority="173">
      <formula>IF(T142&lt;0, TRUE, IF(AND(T142&gt;0,AH142=""),TRUE,FALSE))</formula>
    </cfRule>
  </conditionalFormatting>
  <conditionalFormatting sqref="T143">
    <cfRule type="expression" dxfId="1876" priority="172">
      <formula>IF(T143&lt;0, TRUE, IF(AND(T143&gt;0,AH143=""),TRUE,FALSE))</formula>
    </cfRule>
  </conditionalFormatting>
  <conditionalFormatting sqref="T144">
    <cfRule type="expression" dxfId="1875" priority="171">
      <formula>IF(T144&lt;0, TRUE, IF(AND(T144&gt;0,AH144=""),TRUE,FALSE))</formula>
    </cfRule>
  </conditionalFormatting>
  <conditionalFormatting sqref="T145">
    <cfRule type="expression" dxfId="1874" priority="170">
      <formula>IF(T145&lt;0, TRUE, IF(AND(T145&gt;0,AH145=""),TRUE,FALSE))</formula>
    </cfRule>
  </conditionalFormatting>
  <conditionalFormatting sqref="T146">
    <cfRule type="expression" dxfId="1873" priority="169">
      <formula>IF(T146&lt;0, TRUE, IF(AND(T146&gt;0,AH146=""),TRUE,FALSE))</formula>
    </cfRule>
  </conditionalFormatting>
  <conditionalFormatting sqref="H147">
    <cfRule type="expression" dxfId="1872" priority="168">
      <formula>IF(H147&lt;0, TRUE, IF(AND(H147&gt;0,V147=""),TRUE,FALSE))</formula>
    </cfRule>
  </conditionalFormatting>
  <conditionalFormatting sqref="H148">
    <cfRule type="expression" dxfId="1871" priority="167">
      <formula>IF(H148&lt;0, TRUE, IF(AND(H148&gt;0,V148=""),TRUE,FALSE))</formula>
    </cfRule>
  </conditionalFormatting>
  <conditionalFormatting sqref="H149">
    <cfRule type="expression" dxfId="1870" priority="166">
      <formula>IF(H149&lt;0, TRUE, IF(AND(H149&gt;0,V149=""),TRUE,FALSE))</formula>
    </cfRule>
  </conditionalFormatting>
  <conditionalFormatting sqref="H150">
    <cfRule type="expression" dxfId="1869" priority="165">
      <formula>IF(H150&lt;0, TRUE, IF(AND(H150&gt;0,V150=""),TRUE,FALSE))</formula>
    </cfRule>
  </conditionalFormatting>
  <conditionalFormatting sqref="H151">
    <cfRule type="expression" dxfId="1868" priority="164">
      <formula>IF(H151&lt;0, TRUE, IF(AND(H151&gt;0,V151=""),TRUE,FALSE))</formula>
    </cfRule>
  </conditionalFormatting>
  <conditionalFormatting sqref="J147">
    <cfRule type="expression" dxfId="1867" priority="163">
      <formula>IF(J147&lt;0, TRUE, IF(AND(J147&gt;0,X147=""),TRUE,FALSE))</formula>
    </cfRule>
  </conditionalFormatting>
  <conditionalFormatting sqref="J148">
    <cfRule type="expression" dxfId="1866" priority="162">
      <formula>IF(J148&lt;0, TRUE, IF(AND(J148&gt;0,X148=""),TRUE,FALSE))</formula>
    </cfRule>
  </conditionalFormatting>
  <conditionalFormatting sqref="J149">
    <cfRule type="expression" dxfId="1865" priority="161">
      <formula>IF(J149&lt;0, TRUE, IF(AND(J149&gt;0,X149=""),TRUE,FALSE))</formula>
    </cfRule>
  </conditionalFormatting>
  <conditionalFormatting sqref="J150">
    <cfRule type="expression" dxfId="1864" priority="160">
      <formula>IF(J150&lt;0, TRUE, IF(AND(J150&gt;0,X150=""),TRUE,FALSE))</formula>
    </cfRule>
  </conditionalFormatting>
  <conditionalFormatting sqref="J151">
    <cfRule type="expression" dxfId="1863" priority="159">
      <formula>IF(J151&lt;0, TRUE, IF(AND(J151&gt;0,X151=""),TRUE,FALSE))</formula>
    </cfRule>
  </conditionalFormatting>
  <conditionalFormatting sqref="L147">
    <cfRule type="expression" dxfId="1862" priority="158">
      <formula>IF(L147&lt;0, TRUE, IF(AND(L147&gt;0,Z147=""),TRUE,FALSE))</formula>
    </cfRule>
  </conditionalFormatting>
  <conditionalFormatting sqref="L148">
    <cfRule type="expression" dxfId="1861" priority="157">
      <formula>IF(L148&lt;0, TRUE, IF(AND(L148&gt;0,Z148=""),TRUE,FALSE))</formula>
    </cfRule>
  </conditionalFormatting>
  <conditionalFormatting sqref="L149">
    <cfRule type="expression" dxfId="1860" priority="156">
      <formula>IF(L149&lt;0, TRUE, IF(AND(L149&gt;0,Z149=""),TRUE,FALSE))</formula>
    </cfRule>
  </conditionalFormatting>
  <conditionalFormatting sqref="L150">
    <cfRule type="expression" dxfId="1859" priority="155">
      <formula>IF(L150&lt;0, TRUE, IF(AND(L150&gt;0,Z150=""),TRUE,FALSE))</formula>
    </cfRule>
  </conditionalFormatting>
  <conditionalFormatting sqref="L151">
    <cfRule type="expression" dxfId="1858" priority="154">
      <formula>IF(L151&lt;0, TRUE, IF(AND(L151&gt;0,Z151=""),TRUE,FALSE))</formula>
    </cfRule>
  </conditionalFormatting>
  <conditionalFormatting sqref="P147">
    <cfRule type="expression" dxfId="1857" priority="153">
      <formula>IF(P147&lt;0, TRUE, IF(AND(P147&gt;0,AD147=""),TRUE,FALSE))</formula>
    </cfRule>
  </conditionalFormatting>
  <conditionalFormatting sqref="P148">
    <cfRule type="expression" dxfId="1856" priority="152">
      <formula>IF(P148&lt;0, TRUE, IF(AND(P148&gt;0,AD148=""),TRUE,FALSE))</formula>
    </cfRule>
  </conditionalFormatting>
  <conditionalFormatting sqref="P149">
    <cfRule type="expression" dxfId="1855" priority="151">
      <formula>IF(P149&lt;0, TRUE, IF(AND(P149&gt;0,AD149=""),TRUE,FALSE))</formula>
    </cfRule>
  </conditionalFormatting>
  <conditionalFormatting sqref="P150">
    <cfRule type="expression" dxfId="1854" priority="150">
      <formula>IF(P150&lt;0, TRUE, IF(AND(P150&gt;0,AD150=""),TRUE,FALSE))</formula>
    </cfRule>
  </conditionalFormatting>
  <conditionalFormatting sqref="P151">
    <cfRule type="expression" dxfId="1853" priority="149">
      <formula>IF(P151&lt;0, TRUE, IF(AND(P151&gt;0,AD151=""),TRUE,FALSE))</formula>
    </cfRule>
  </conditionalFormatting>
  <conditionalFormatting sqref="R147">
    <cfRule type="expression" dxfId="1852" priority="148">
      <formula>IF(R147&lt;0, TRUE, IF(AND(R147&gt;0,AF147=""),TRUE,FALSE))</formula>
    </cfRule>
  </conditionalFormatting>
  <conditionalFormatting sqref="R148">
    <cfRule type="expression" dxfId="1851" priority="147">
      <formula>IF(R148&lt;0, TRUE, IF(AND(R148&gt;0,AF148=""),TRUE,FALSE))</formula>
    </cfRule>
  </conditionalFormatting>
  <conditionalFormatting sqref="R149">
    <cfRule type="expression" dxfId="1850" priority="146">
      <formula>IF(R149&lt;0, TRUE, IF(AND(R149&gt;0,AF149=""),TRUE,FALSE))</formula>
    </cfRule>
  </conditionalFormatting>
  <conditionalFormatting sqref="R150">
    <cfRule type="expression" dxfId="1849" priority="145">
      <formula>IF(R150&lt;0, TRUE, IF(AND(R150&gt;0,AF150=""),TRUE,FALSE))</formula>
    </cfRule>
  </conditionalFormatting>
  <conditionalFormatting sqref="R151">
    <cfRule type="expression" dxfId="1848" priority="144">
      <formula>IF(R151&lt;0, TRUE, IF(AND(R151&gt;0,AF151=""),TRUE,FALSE))</formula>
    </cfRule>
  </conditionalFormatting>
  <conditionalFormatting sqref="T147">
    <cfRule type="expression" dxfId="1847" priority="143">
      <formula>IF(T147&lt;0, TRUE, IF(AND(T147&gt;0,AH147=""),TRUE,FALSE))</formula>
    </cfRule>
  </conditionalFormatting>
  <conditionalFormatting sqref="T148">
    <cfRule type="expression" dxfId="1846" priority="142">
      <formula>IF(T148&lt;0, TRUE, IF(AND(T148&gt;0,AH148=""),TRUE,FALSE))</formula>
    </cfRule>
  </conditionalFormatting>
  <conditionalFormatting sqref="T149">
    <cfRule type="expression" dxfId="1845" priority="141">
      <formula>IF(T149&lt;0, TRUE, IF(AND(T149&gt;0,AH149=""),TRUE,FALSE))</formula>
    </cfRule>
  </conditionalFormatting>
  <conditionalFormatting sqref="T150">
    <cfRule type="expression" dxfId="1844" priority="140">
      <formula>IF(T150&lt;0, TRUE, IF(AND(T150&gt;0,AH150=""),TRUE,FALSE))</formula>
    </cfRule>
  </conditionalFormatting>
  <conditionalFormatting sqref="T151">
    <cfRule type="expression" dxfId="1843" priority="139">
      <formula>IF(T151&lt;0, TRUE, IF(AND(T151&gt;0,AH151=""),TRUE,FALSE))</formula>
    </cfRule>
  </conditionalFormatting>
  <conditionalFormatting sqref="N94">
    <cfRule type="expression" dxfId="1842" priority="119">
      <formula>IF(N94&lt;0, TRUE, IF(AND(N94&gt;0,AB94=""),TRUE,FALSE))</formula>
    </cfRule>
  </conditionalFormatting>
  <conditionalFormatting sqref="N60">
    <cfRule type="expression" dxfId="1841" priority="116">
      <formula>IF(N60&lt;0, TRUE, IF(AND(N60&gt;0,AB60=""),TRUE,FALSE))</formula>
    </cfRule>
  </conditionalFormatting>
  <conditionalFormatting sqref="N61">
    <cfRule type="expression" dxfId="1840" priority="115">
      <formula>IF(N61&lt;0, TRUE, IF(AND(N61&gt;0,AB61=""),TRUE,FALSE))</formula>
    </cfRule>
  </conditionalFormatting>
  <conditionalFormatting sqref="N62">
    <cfRule type="expression" dxfId="1839" priority="114">
      <formula>IF(N62&lt;0, TRUE, IF(AND(N62&gt;0,AB62=""),TRUE,FALSE))</formula>
    </cfRule>
  </conditionalFormatting>
  <conditionalFormatting sqref="N63">
    <cfRule type="expression" dxfId="1838" priority="113">
      <formula>IF(N63&lt;0, TRUE, IF(AND(N63&gt;0,AB63=""),TRUE,FALSE))</formula>
    </cfRule>
  </conditionalFormatting>
  <conditionalFormatting sqref="N64">
    <cfRule type="expression" dxfId="1837" priority="112">
      <formula>IF(N64&lt;0, TRUE, IF(AND(N64&gt;0,AB64=""),TRUE,FALSE))</formula>
    </cfRule>
  </conditionalFormatting>
  <conditionalFormatting sqref="N65">
    <cfRule type="expression" dxfId="1836" priority="111">
      <formula>IF(N65&lt;0, TRUE, IF(AND(N65&gt;0,AB65=""),TRUE,FALSE))</formula>
    </cfRule>
  </conditionalFormatting>
  <conditionalFormatting sqref="N66">
    <cfRule type="expression" dxfId="1835" priority="110">
      <formula>IF(N66&lt;0, TRUE, IF(AND(N66&gt;0,AB66=""),TRUE,FALSE))</formula>
    </cfRule>
  </conditionalFormatting>
  <conditionalFormatting sqref="N67">
    <cfRule type="expression" dxfId="1834" priority="109">
      <formula>IF(N67&lt;0, TRUE, IF(AND(N67&gt;0,AB67=""),TRUE,FALSE))</formula>
    </cfRule>
  </conditionalFormatting>
  <conditionalFormatting sqref="N68">
    <cfRule type="expression" dxfId="1833" priority="108">
      <formula>IF(N68&lt;0, TRUE, IF(AND(N68&gt;0,AB68=""),TRUE,FALSE))</formula>
    </cfRule>
  </conditionalFormatting>
  <conditionalFormatting sqref="N69">
    <cfRule type="expression" dxfId="1832" priority="107">
      <formula>IF(N69&lt;0, TRUE, IF(AND(N69&gt;0,AB69=""),TRUE,FALSE))</formula>
    </cfRule>
  </conditionalFormatting>
  <conditionalFormatting sqref="N70">
    <cfRule type="expression" dxfId="1831" priority="106">
      <formula>IF(N70&lt;0, TRUE, IF(AND(N70&gt;0,AB70=""),TRUE,FALSE))</formula>
    </cfRule>
  </conditionalFormatting>
  <conditionalFormatting sqref="N71">
    <cfRule type="expression" dxfId="1830" priority="105">
      <formula>IF(N71&lt;0, TRUE, IF(AND(N71&gt;0,AB71=""),TRUE,FALSE))</formula>
    </cfRule>
  </conditionalFormatting>
  <conditionalFormatting sqref="N72">
    <cfRule type="expression" dxfId="1829" priority="104">
      <formula>IF(N72&lt;0, TRUE, IF(AND(N72&gt;0,AB72=""),TRUE,FALSE))</formula>
    </cfRule>
  </conditionalFormatting>
  <conditionalFormatting sqref="N73">
    <cfRule type="expression" dxfId="1828" priority="103">
      <formula>IF(N73&lt;0, TRUE, IF(AND(N73&gt;0,AB73=""),TRUE,FALSE))</formula>
    </cfRule>
  </conditionalFormatting>
  <conditionalFormatting sqref="N74">
    <cfRule type="expression" dxfId="1827" priority="102">
      <formula>IF(N74&lt;0, TRUE, IF(AND(N74&gt;0,AB74=""),TRUE,FALSE))</formula>
    </cfRule>
  </conditionalFormatting>
  <conditionalFormatting sqref="N75">
    <cfRule type="expression" dxfId="1826" priority="101">
      <formula>IF(N75&lt;0, TRUE, IF(AND(N75&gt;0,AB75=""),TRUE,FALSE))</formula>
    </cfRule>
  </conditionalFormatting>
  <conditionalFormatting sqref="N76">
    <cfRule type="expression" dxfId="1825" priority="100">
      <formula>IF(N76&lt;0, TRUE, IF(AND(N76&gt;0,AB76=""),TRUE,FALSE))</formula>
    </cfRule>
  </conditionalFormatting>
  <conditionalFormatting sqref="N77">
    <cfRule type="expression" dxfId="1824" priority="99">
      <formula>IF(N77&lt;0, TRUE, IF(AND(N77&gt;0,AB77=""),TRUE,FALSE))</formula>
    </cfRule>
  </conditionalFormatting>
  <conditionalFormatting sqref="N78">
    <cfRule type="expression" dxfId="1823" priority="98">
      <formula>IF(N78&lt;0, TRUE, IF(AND(N78&gt;0,AB78=""),TRUE,FALSE))</formula>
    </cfRule>
  </conditionalFormatting>
  <conditionalFormatting sqref="N79">
    <cfRule type="expression" dxfId="1822" priority="97">
      <formula>IF(N79&lt;0, TRUE, IF(AND(N79&gt;0,AB79=""),TRUE,FALSE))</formula>
    </cfRule>
  </conditionalFormatting>
  <conditionalFormatting sqref="N80">
    <cfRule type="expression" dxfId="1821" priority="96">
      <formula>IF(N80&lt;0, TRUE, IF(AND(N80&gt;0,AB80=""),TRUE,FALSE))</formula>
    </cfRule>
  </conditionalFormatting>
  <conditionalFormatting sqref="N81">
    <cfRule type="expression" dxfId="1820" priority="95">
      <formula>IF(N81&lt;0, TRUE, IF(AND(N81&gt;0,AB81=""),TRUE,FALSE))</formula>
    </cfRule>
  </conditionalFormatting>
  <conditionalFormatting sqref="N82">
    <cfRule type="expression" dxfId="1819" priority="94">
      <formula>IF(N82&lt;0, TRUE, IF(AND(N82&gt;0,AB82=""),TRUE,FALSE))</formula>
    </cfRule>
  </conditionalFormatting>
  <conditionalFormatting sqref="N83">
    <cfRule type="expression" dxfId="1818" priority="93">
      <formula>IF(N83&lt;0, TRUE, IF(AND(N83&gt;0,AB83=""),TRUE,FALSE))</formula>
    </cfRule>
  </conditionalFormatting>
  <conditionalFormatting sqref="N84">
    <cfRule type="expression" dxfId="1817" priority="92">
      <formula>IF(N84&lt;0, TRUE, IF(AND(N84&gt;0,AB84=""),TRUE,FALSE))</formula>
    </cfRule>
  </conditionalFormatting>
  <conditionalFormatting sqref="N85">
    <cfRule type="expression" dxfId="1816" priority="91">
      <formula>IF(N85&lt;0, TRUE, IF(AND(N85&gt;0,AB85=""),TRUE,FALSE))</formula>
    </cfRule>
  </conditionalFormatting>
  <conditionalFormatting sqref="N86">
    <cfRule type="expression" dxfId="1815" priority="90">
      <formula>IF(N86&lt;0, TRUE, IF(AND(N86&gt;0,AB86=""),TRUE,FALSE))</formula>
    </cfRule>
  </conditionalFormatting>
  <conditionalFormatting sqref="N87">
    <cfRule type="expression" dxfId="1814" priority="89">
      <formula>IF(N87&lt;0, TRUE, IF(AND(N87&gt;0,AB87=""),TRUE,FALSE))</formula>
    </cfRule>
  </conditionalFormatting>
  <conditionalFormatting sqref="N88">
    <cfRule type="expression" dxfId="1813" priority="88">
      <formula>IF(N88&lt;0, TRUE, IF(AND(N88&gt;0,AB88=""),TRUE,FALSE))</formula>
    </cfRule>
  </conditionalFormatting>
  <conditionalFormatting sqref="N89">
    <cfRule type="expression" dxfId="1812" priority="87">
      <formula>IF(N89&lt;0, TRUE, IF(AND(N89&gt;0,AB89=""),TRUE,FALSE))</formula>
    </cfRule>
  </conditionalFormatting>
  <conditionalFormatting sqref="N90">
    <cfRule type="expression" dxfId="1811" priority="86">
      <formula>IF(N90&lt;0, TRUE, IF(AND(N90&gt;0,AB90=""),TRUE,FALSE))</formula>
    </cfRule>
  </conditionalFormatting>
  <conditionalFormatting sqref="N91">
    <cfRule type="expression" dxfId="1810" priority="85">
      <formula>IF(N91&lt;0, TRUE, IF(AND(N91&gt;0,AB91=""),TRUE,FALSE))</formula>
    </cfRule>
  </conditionalFormatting>
  <conditionalFormatting sqref="N92">
    <cfRule type="expression" dxfId="1809" priority="84">
      <formula>IF(N92&lt;0, TRUE, IF(AND(N92&gt;0,AB92=""),TRUE,FALSE))</formula>
    </cfRule>
  </conditionalFormatting>
  <conditionalFormatting sqref="N93">
    <cfRule type="expression" dxfId="1808" priority="83">
      <formula>IF(N93&lt;0, TRUE, IF(AND(N93&gt;0,AB93=""),TRUE,FALSE))</formula>
    </cfRule>
  </conditionalFormatting>
  <conditionalFormatting sqref="N99">
    <cfRule type="expression" dxfId="1807" priority="82">
      <formula>IF(N99&lt;0, TRUE, IF(AND(N99&gt;0,AB99=""),TRUE,FALSE))</formula>
    </cfRule>
  </conditionalFormatting>
  <conditionalFormatting sqref="N100">
    <cfRule type="expression" dxfId="1806" priority="81">
      <formula>IF(N100&lt;0, TRUE, IF(AND(N100&gt;0,AB100=""),TRUE,FALSE))</formula>
    </cfRule>
  </conditionalFormatting>
  <conditionalFormatting sqref="N101">
    <cfRule type="expression" dxfId="1805" priority="80">
      <formula>IF(N101&lt;0, TRUE, IF(AND(N101&gt;0,AB101=""),TRUE,FALSE))</formula>
    </cfRule>
  </conditionalFormatting>
  <conditionalFormatting sqref="N102">
    <cfRule type="expression" dxfId="1804" priority="79">
      <formula>IF(N102&lt;0, TRUE, IF(AND(N102&gt;0,AB102=""),TRUE,FALSE))</formula>
    </cfRule>
  </conditionalFormatting>
  <conditionalFormatting sqref="N103">
    <cfRule type="expression" dxfId="1803" priority="78">
      <formula>IF(N103&lt;0, TRUE, IF(AND(N103&gt;0,AB103=""),TRUE,FALSE))</formula>
    </cfRule>
  </conditionalFormatting>
  <conditionalFormatting sqref="N104">
    <cfRule type="expression" dxfId="1802" priority="77">
      <formula>IF(N104&lt;0, TRUE, IF(AND(N104&gt;0,AB104=""),TRUE,FALSE))</formula>
    </cfRule>
  </conditionalFormatting>
  <conditionalFormatting sqref="N105">
    <cfRule type="expression" dxfId="1801" priority="76">
      <formula>IF(N105&lt;0, TRUE, IF(AND(N105&gt;0,AB105=""),TRUE,FALSE))</formula>
    </cfRule>
  </conditionalFormatting>
  <conditionalFormatting sqref="N106">
    <cfRule type="expression" dxfId="1800" priority="75">
      <formula>IF(N106&lt;0, TRUE, IF(AND(N106&gt;0,AB106=""),TRUE,FALSE))</formula>
    </cfRule>
  </conditionalFormatting>
  <conditionalFormatting sqref="N107">
    <cfRule type="expression" dxfId="1799" priority="74">
      <formula>IF(N107&lt;0, TRUE, IF(AND(N107&gt;0,AB107=""),TRUE,FALSE))</formula>
    </cfRule>
  </conditionalFormatting>
  <conditionalFormatting sqref="N108">
    <cfRule type="expression" dxfId="1798" priority="73">
      <formula>IF(N108&lt;0, TRUE, IF(AND(N108&gt;0,AB108=""),TRUE,FALSE))</formula>
    </cfRule>
  </conditionalFormatting>
  <conditionalFormatting sqref="N109">
    <cfRule type="expression" dxfId="1797" priority="72">
      <formula>IF(N109&lt;0, TRUE, IF(AND(N109&gt;0,AB109=""),TRUE,FALSE))</formula>
    </cfRule>
  </conditionalFormatting>
  <conditionalFormatting sqref="N110">
    <cfRule type="expression" dxfId="1796" priority="71">
      <formula>IF(N110&lt;0, TRUE, IF(AND(N110&gt;0,AB110=""),TRUE,FALSE))</formula>
    </cfRule>
  </conditionalFormatting>
  <conditionalFormatting sqref="N111">
    <cfRule type="expression" dxfId="1795" priority="70">
      <formula>IF(N111&lt;0, TRUE, IF(AND(N111&gt;0,AB111=""),TRUE,FALSE))</formula>
    </cfRule>
  </conditionalFormatting>
  <conditionalFormatting sqref="N112">
    <cfRule type="expression" dxfId="1794" priority="69">
      <formula>IF(N112&lt;0, TRUE, IF(AND(N112&gt;0,AB112=""),TRUE,FALSE))</formula>
    </cfRule>
  </conditionalFormatting>
  <conditionalFormatting sqref="N113">
    <cfRule type="expression" dxfId="1793" priority="67">
      <formula>IF(N113&lt;0, TRUE, IF(AND(N113&gt;0,AB113=""),TRUE,FALSE))</formula>
    </cfRule>
  </conditionalFormatting>
  <conditionalFormatting sqref="N118">
    <cfRule type="expression" dxfId="1792" priority="66">
      <formula>IF(N118&lt;0, TRUE, IF(AND(N118&gt;0,AB118=""),TRUE,FALSE))</formula>
    </cfRule>
  </conditionalFormatting>
  <conditionalFormatting sqref="N119">
    <cfRule type="expression" dxfId="1791" priority="65">
      <formula>IF(N119&lt;0, TRUE, IF(AND(N119&gt;0,AB119=""),TRUE,FALSE))</formula>
    </cfRule>
  </conditionalFormatting>
  <conditionalFormatting sqref="N120">
    <cfRule type="expression" dxfId="1790" priority="64">
      <formula>IF(N120&lt;0, TRUE, IF(AND(N120&gt;0,AB120=""),TRUE,FALSE))</formula>
    </cfRule>
  </conditionalFormatting>
  <conditionalFormatting sqref="N121">
    <cfRule type="expression" dxfId="1789" priority="63">
      <formula>IF(N121&lt;0, TRUE, IF(AND(N121&gt;0,AB121=""),TRUE,FALSE))</formula>
    </cfRule>
  </conditionalFormatting>
  <conditionalFormatting sqref="N122">
    <cfRule type="expression" dxfId="1788" priority="62">
      <formula>IF(N122&lt;0, TRUE, IF(AND(N122&gt;0,AB122=""),TRUE,FALSE))</formula>
    </cfRule>
  </conditionalFormatting>
  <conditionalFormatting sqref="N123">
    <cfRule type="expression" dxfId="1787" priority="61">
      <formula>IF(N123&lt;0, TRUE, IF(AND(N123&gt;0,AB123=""),TRUE,FALSE))</formula>
    </cfRule>
  </conditionalFormatting>
  <conditionalFormatting sqref="N124">
    <cfRule type="expression" dxfId="1786" priority="60">
      <formula>IF(N124&lt;0, TRUE, IF(AND(N124&gt;0,AB124=""),TRUE,FALSE))</formula>
    </cfRule>
  </conditionalFormatting>
  <conditionalFormatting sqref="N125">
    <cfRule type="expression" dxfId="1785" priority="59">
      <formula>IF(N125&lt;0, TRUE, IF(AND(N125&gt;0,AB125=""),TRUE,FALSE))</formula>
    </cfRule>
  </conditionalFormatting>
  <conditionalFormatting sqref="N126">
    <cfRule type="expression" dxfId="1784" priority="58">
      <formula>IF(N126&lt;0, TRUE, IF(AND(N126&gt;0,AB126=""),TRUE,FALSE))</formula>
    </cfRule>
  </conditionalFormatting>
  <conditionalFormatting sqref="N127">
    <cfRule type="expression" dxfId="1783" priority="57">
      <formula>IF(N127&lt;0, TRUE, IF(AND(N127&gt;0,AB127=""),TRUE,FALSE))</formula>
    </cfRule>
  </conditionalFormatting>
  <conditionalFormatting sqref="N128">
    <cfRule type="expression" dxfId="1782" priority="56">
      <formula>IF(N128&lt;0, TRUE, IF(AND(N128&gt;0,AB128=""),TRUE,FALSE))</formula>
    </cfRule>
  </conditionalFormatting>
  <conditionalFormatting sqref="N129">
    <cfRule type="expression" dxfId="1781" priority="55">
      <formula>IF(N129&lt;0, TRUE, IF(AND(N129&gt;0,AB129=""),TRUE,FALSE))</formula>
    </cfRule>
  </conditionalFormatting>
  <conditionalFormatting sqref="N130">
    <cfRule type="expression" dxfId="1780" priority="54">
      <formula>IF(N130&lt;0, TRUE, IF(AND(N130&gt;0,AB130=""),TRUE,FALSE))</formula>
    </cfRule>
  </conditionalFormatting>
  <conditionalFormatting sqref="N131">
    <cfRule type="expression" dxfId="1779" priority="53">
      <formula>IF(N131&lt;0, TRUE, IF(AND(N131&gt;0,AB131=""),TRUE,FALSE))</formula>
    </cfRule>
  </conditionalFormatting>
  <conditionalFormatting sqref="N132">
    <cfRule type="expression" dxfId="1778" priority="52">
      <formula>IF(N132&lt;0, TRUE, IF(AND(N132&gt;0,AB132=""),TRUE,FALSE))</formula>
    </cfRule>
  </conditionalFormatting>
  <conditionalFormatting sqref="N137">
    <cfRule type="expression" dxfId="1777" priority="41">
      <formula>IF(N137&lt;0, TRUE, IF(AND(N137&gt;0,AB137=""),TRUE,FALSE))</formula>
    </cfRule>
  </conditionalFormatting>
  <conditionalFormatting sqref="N138">
    <cfRule type="expression" dxfId="1776" priority="40">
      <formula>IF(N138&lt;0, TRUE, IF(AND(N138&gt;0,AB138=""),TRUE,FALSE))</formula>
    </cfRule>
  </conditionalFormatting>
  <conditionalFormatting sqref="N139">
    <cfRule type="expression" dxfId="1775" priority="39">
      <formula>IF(N139&lt;0, TRUE, IF(AND(N139&gt;0,AB139=""),TRUE,FALSE))</formula>
    </cfRule>
  </conditionalFormatting>
  <conditionalFormatting sqref="N140">
    <cfRule type="expression" dxfId="1774" priority="38">
      <formula>IF(N140&lt;0, TRUE, IF(AND(N140&gt;0,AB140=""),TRUE,FALSE))</formula>
    </cfRule>
  </conditionalFormatting>
  <conditionalFormatting sqref="N141">
    <cfRule type="expression" dxfId="1773" priority="37">
      <formula>IF(N141&lt;0, TRUE, IF(AND(N141&gt;0,AB141=""),TRUE,FALSE))</formula>
    </cfRule>
  </conditionalFormatting>
  <conditionalFormatting sqref="N142">
    <cfRule type="expression" dxfId="1772" priority="36">
      <formula>IF(N142&lt;0, TRUE, IF(AND(N142&gt;0,AB142=""),TRUE,FALSE))</formula>
    </cfRule>
  </conditionalFormatting>
  <conditionalFormatting sqref="N143">
    <cfRule type="expression" dxfId="1771" priority="35">
      <formula>IF(N143&lt;0, TRUE, IF(AND(N143&gt;0,AB143=""),TRUE,FALSE))</formula>
    </cfRule>
  </conditionalFormatting>
  <conditionalFormatting sqref="N144">
    <cfRule type="expression" dxfId="1770" priority="34">
      <formula>IF(N144&lt;0, TRUE, IF(AND(N144&gt;0,AB144=""),TRUE,FALSE))</formula>
    </cfRule>
  </conditionalFormatting>
  <conditionalFormatting sqref="N145">
    <cfRule type="expression" dxfId="1769" priority="33">
      <formula>IF(N145&lt;0, TRUE, IF(AND(N145&gt;0,AB145=""),TRUE,FALSE))</formula>
    </cfRule>
  </conditionalFormatting>
  <conditionalFormatting sqref="N146">
    <cfRule type="expression" dxfId="1768" priority="32">
      <formula>IF(N146&lt;0, TRUE, IF(AND(N146&gt;0,AB146=""),TRUE,FALSE))</formula>
    </cfRule>
  </conditionalFormatting>
  <conditionalFormatting sqref="N147">
    <cfRule type="expression" dxfId="1767" priority="31">
      <formula>IF(N147&lt;0, TRUE, IF(AND(N147&gt;0,AB147=""),TRUE,FALSE))</formula>
    </cfRule>
  </conditionalFormatting>
  <conditionalFormatting sqref="N148">
    <cfRule type="expression" dxfId="1766" priority="30">
      <formula>IF(N148&lt;0, TRUE, IF(AND(N148&gt;0,AB148=""),TRUE,FALSE))</formula>
    </cfRule>
  </conditionalFormatting>
  <conditionalFormatting sqref="N149">
    <cfRule type="expression" dxfId="1765" priority="29">
      <formula>IF(N149&lt;0, TRUE, IF(AND(N149&gt;0,AB149=""),TRUE,FALSE))</formula>
    </cfRule>
  </conditionalFormatting>
  <conditionalFormatting sqref="N150">
    <cfRule type="expression" dxfId="1764" priority="28">
      <formula>IF(N150&lt;0, TRUE, IF(AND(N150&gt;0,AB150=""),TRUE,FALSE))</formula>
    </cfRule>
  </conditionalFormatting>
  <conditionalFormatting sqref="N151">
    <cfRule type="expression" dxfId="1763" priority="27">
      <formula>IF(N151&lt;0, TRUE, IF(AND(N151&gt;0,AB151=""),TRUE,FALSE))</formula>
    </cfRule>
  </conditionalFormatting>
  <conditionalFormatting sqref="H45:H59">
    <cfRule type="expression" dxfId="1762" priority="25">
      <formula>IF(H45&lt;0, TRUE, IF(AND(H45&gt;0,V45=""),TRUE,FALSE))</formula>
    </cfRule>
  </conditionalFormatting>
  <conditionalFormatting sqref="J45:J59">
    <cfRule type="expression" dxfId="1761" priority="24">
      <formula>IF(J45&lt;0, TRUE, IF(AND(J45&gt;0,X45=""),TRUE,FALSE))</formula>
    </cfRule>
  </conditionalFormatting>
  <conditionalFormatting sqref="L45:L59">
    <cfRule type="expression" dxfId="1760" priority="23">
      <formula>IF(L45&lt;0, TRUE, IF(AND(L45&gt;0,Z45=""),TRUE,FALSE))</formula>
    </cfRule>
  </conditionalFormatting>
  <conditionalFormatting sqref="P45:P59">
    <cfRule type="expression" dxfId="1759" priority="22">
      <formula>IF(P45&lt;0, TRUE, IF(AND(P45&gt;0,AD45=""),TRUE,FALSE))</formula>
    </cfRule>
  </conditionalFormatting>
  <conditionalFormatting sqref="R45:R59">
    <cfRule type="expression" dxfId="1758" priority="21">
      <formula>IF(R45&lt;0, TRUE, IF(AND(R45&gt;0,AF45=""),TRUE,FALSE))</formula>
    </cfRule>
  </conditionalFormatting>
  <conditionalFormatting sqref="T45:T59">
    <cfRule type="expression" dxfId="1757" priority="20">
      <formula>IF(T45&lt;0, TRUE, IF(AND(T45&gt;0,AH45=""),TRUE,FALSE))</formula>
    </cfRule>
  </conditionalFormatting>
  <conditionalFormatting sqref="N45:N59">
    <cfRule type="expression" dxfId="1756" priority="19">
      <formula>IF(N45&lt;0, TRUE, IF(AND(N45&gt;0,AB45=""),TRUE,FALSE))</formula>
    </cfRule>
  </conditionalFormatting>
  <conditionalFormatting sqref="I116">
    <cfRule type="expression" dxfId="1755" priority="18" stopIfTrue="1">
      <formula>ISERROR(I116)</formula>
    </cfRule>
  </conditionalFormatting>
  <conditionalFormatting sqref="K116">
    <cfRule type="expression" dxfId="1754" priority="17" stopIfTrue="1">
      <formula>ISERROR(K116)</formula>
    </cfRule>
  </conditionalFormatting>
  <conditionalFormatting sqref="M116">
    <cfRule type="expression" dxfId="1753" priority="16" stopIfTrue="1">
      <formula>ISERROR(M116)</formula>
    </cfRule>
  </conditionalFormatting>
  <conditionalFormatting sqref="O116">
    <cfRule type="expression" dxfId="1752" priority="15" stopIfTrue="1">
      <formula>ISERROR(O116)</formula>
    </cfRule>
  </conditionalFormatting>
  <conditionalFormatting sqref="Q116">
    <cfRule type="expression" dxfId="1751" priority="14" stopIfTrue="1">
      <formula>ISERROR(Q116)</formula>
    </cfRule>
  </conditionalFormatting>
  <conditionalFormatting sqref="S116">
    <cfRule type="expression" dxfId="1750" priority="13" stopIfTrue="1">
      <formula>ISERROR(S116)</formula>
    </cfRule>
  </conditionalFormatting>
  <conditionalFormatting sqref="I135">
    <cfRule type="expression" dxfId="1749" priority="12" stopIfTrue="1">
      <formula>ISERROR(I135)</formula>
    </cfRule>
  </conditionalFormatting>
  <conditionalFormatting sqref="K135">
    <cfRule type="expression" dxfId="1748" priority="11" stopIfTrue="1">
      <formula>ISERROR(K135)</formula>
    </cfRule>
  </conditionalFormatting>
  <conditionalFormatting sqref="M135">
    <cfRule type="expression" dxfId="1747" priority="10" stopIfTrue="1">
      <formula>ISERROR(M135)</formula>
    </cfRule>
  </conditionalFormatting>
  <conditionalFormatting sqref="O135">
    <cfRule type="expression" dxfId="1746" priority="9" stopIfTrue="1">
      <formula>ISERROR(O135)</formula>
    </cfRule>
  </conditionalFormatting>
  <conditionalFormatting sqref="Q135">
    <cfRule type="expression" dxfId="1745" priority="8" stopIfTrue="1">
      <formula>ISERROR(Q135)</formula>
    </cfRule>
  </conditionalFormatting>
  <conditionalFormatting sqref="S135">
    <cfRule type="expression" dxfId="1744" priority="7" stopIfTrue="1">
      <formula>ISERROR(S135)</formula>
    </cfRule>
  </conditionalFormatting>
  <conditionalFormatting sqref="I154">
    <cfRule type="expression" dxfId="1743" priority="6" stopIfTrue="1">
      <formula>ISERROR(I154)</formula>
    </cfRule>
  </conditionalFormatting>
  <conditionalFormatting sqref="K154">
    <cfRule type="expression" dxfId="1742" priority="5" stopIfTrue="1">
      <formula>ISERROR(K154)</formula>
    </cfRule>
  </conditionalFormatting>
  <conditionalFormatting sqref="M154">
    <cfRule type="expression" dxfId="1741" priority="4" stopIfTrue="1">
      <formula>ISERROR(M154)</formula>
    </cfRule>
  </conditionalFormatting>
  <conditionalFormatting sqref="O154">
    <cfRule type="expression" dxfId="1740" priority="3" stopIfTrue="1">
      <formula>ISERROR(O154)</formula>
    </cfRule>
  </conditionalFormatting>
  <conditionalFormatting sqref="Q154">
    <cfRule type="expression" dxfId="1739" priority="2" stopIfTrue="1">
      <formula>ISERROR(Q154)</formula>
    </cfRule>
  </conditionalFormatting>
  <conditionalFormatting sqref="S154">
    <cfRule type="expression" dxfId="1738" priority="1" stopIfTrue="1">
      <formula>ISERROR(S154)</formula>
    </cfRule>
  </conditionalFormatting>
  <dataValidations count="9">
    <dataValidation type="whole" errorStyle="information" allowBlank="1" showErrorMessage="1" errorTitle="IMPORTANT" error="If this line item is for equipment and has been purchased with any Federal/State dollars, a CDPH 1203 form must be submitted with this invoice; be sure to update the cumulative CDPH 1204 form too. _x000a__x000a_" sqref="F12">
      <formula1>0</formula1>
      <formula2>0</formula2>
    </dataValidation>
    <dataValidation type="decimal" operator="lessThanOrEqual" allowBlank="1" showInputMessage="1" showErrorMessage="1" error="Please enter a value that is less than or equal to 100%" sqref="U45:U95">
      <formula1>1</formula1>
    </dataValidation>
    <dataValidation allowBlank="1" showInputMessage="1" showErrorMessage="1" promptTitle="CBOs Cannot Enhance Match" prompt="Please remove the percentages located in column T in the Personnel section.  " sqref="T11"/>
    <dataValidation allowBlank="1" showInputMessage="1" showErrorMessage="1" promptTitle="CBOs Cannot Enhance Match" prompt="Please remove the percentages in column T in the Other Costs section." sqref="T13"/>
    <dataValidation type="decimal" operator="lessThanOrEqual" allowBlank="1" showInputMessage="1" showErrorMessage="1" error="FTE % cannot exceed 100%. " sqref="D152 M45:M94 D114 D133 D45:D95">
      <formula1>1</formula1>
    </dataValidation>
    <dataValidation allowBlank="1" showInputMessage="1" showErrorMessage="1" prompt="Make sure to update the Fiscal Year on the 'DATA' Sheet." sqref="F2"/>
    <dataValidation type="list" allowBlank="1" showInputMessage="1" showErrorMessage="1" errorTitle="Please choose the current budget" promptTitle="Please choose the current budget" prompt="Click on the drop-down arrow and choose the budget that this invoice will be applied to.  Budget line items will be populated from the selected budget. _x000a__x000a_Hit ESC to remove this message." sqref="L2:N2">
      <formula1>"Original,BR1,BR2,BR3"</formula1>
    </dataValidation>
    <dataValidation allowBlank="1" showInputMessage="1" showErrorMessage="1" prompt="Indirect Costs are auto-calculated using the methodology chosen in cell B190.  " sqref="F156"/>
    <dataValidation type="list" allowBlank="1" showInputMessage="1" showErrorMessage="1" sqref="D27:F27">
      <formula1>Position_Title</formula1>
    </dataValidation>
  </dataValidations>
  <printOptions horizontalCentered="1"/>
  <pageMargins left="0" right="0" top="0.5" bottom="0.25" header="0" footer="0"/>
  <pageSetup scale="49" fitToHeight="3" orientation="landscape" blackAndWhite="1" r:id="rId1"/>
  <headerFooter>
    <oddHeader>&amp;L&amp;12&amp;GMaternal, Child and Adolescent Health Division&amp;C&amp;16&amp;A&amp;R</oddHeader>
    <oddFooter>&amp;L&amp;14&amp;F&amp;C&amp;14&amp;P of &amp;N&amp;R&amp;14Printed: &amp;D &amp;T</oddFooter>
  </headerFooter>
  <rowBreaks count="2" manualBreakCount="2">
    <brk id="37" max="20" man="1"/>
    <brk id="113" max="20"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4689" r:id="rId5" name="Button 1">
              <controlPr defaultSize="0" print="0" autoFill="0" autoPict="0">
                <anchor moveWithCells="1" sizeWithCells="1">
                  <from>
                    <xdr:col>0</xdr:col>
                    <xdr:colOff>38100</xdr:colOff>
                    <xdr:row>0</xdr:row>
                    <xdr:rowOff>0</xdr:rowOff>
                  </from>
                  <to>
                    <xdr:col>0</xdr:col>
                    <xdr:colOff>38100</xdr:colOff>
                    <xdr:row>0</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0">
    <tabColor theme="3" tint="0.79998168889431442"/>
    <pageSetUpPr autoPageBreaks="0"/>
  </sheetPr>
  <dimension ref="A1:BA948"/>
  <sheetViews>
    <sheetView showGridLines="0" showZeros="0" zoomScale="96" zoomScaleNormal="96" zoomScaleSheetLayoutView="70" workbookViewId="0">
      <pane ySplit="8" topLeftCell="A9" activePane="bottomLeft" state="frozen"/>
      <selection activeCell="A156" sqref="A156"/>
      <selection pane="bottomLeft" activeCell="A156" sqref="A156"/>
    </sheetView>
  </sheetViews>
  <sheetFormatPr defaultColWidth="9.140625" defaultRowHeight="15"/>
  <cols>
    <col min="1" max="1" width="9.85546875" style="37" customWidth="1"/>
    <col min="2" max="2" width="12.7109375" style="37" customWidth="1"/>
    <col min="3" max="3" width="51.5703125" style="37" customWidth="1"/>
    <col min="4" max="4" width="13.7109375" style="37" customWidth="1"/>
    <col min="5" max="5" width="20.7109375" style="160" customWidth="1"/>
    <col min="6" max="6" width="19.7109375" style="160" customWidth="1"/>
    <col min="7" max="7" width="18.7109375" style="37" customWidth="1"/>
    <col min="8" max="8" width="18.7109375" style="160" customWidth="1"/>
    <col min="9" max="9" width="18.7109375" style="37" customWidth="1"/>
    <col min="10" max="10" width="18.7109375" style="160" customWidth="1"/>
    <col min="11" max="11" width="18.7109375" style="37" customWidth="1"/>
    <col min="12" max="12" width="18.7109375" style="160" customWidth="1"/>
    <col min="13" max="13" width="18.7109375" style="37" customWidth="1"/>
    <col min="14" max="14" width="18.7109375" style="160" customWidth="1"/>
    <col min="15" max="15" width="18.7109375" style="37" hidden="1" customWidth="1"/>
    <col min="16" max="16" width="18.7109375" style="160" hidden="1" customWidth="1"/>
    <col min="17" max="17" width="18.7109375" style="37" hidden="1" customWidth="1"/>
    <col min="18" max="18" width="18.7109375" style="160" hidden="1" customWidth="1"/>
    <col min="19" max="19" width="18.7109375" style="37" hidden="1" customWidth="1"/>
    <col min="20" max="20" width="18.7109375" style="160" hidden="1" customWidth="1"/>
    <col min="21" max="21" width="2.5703125" style="205" customWidth="1"/>
    <col min="22" max="27" width="10" style="304" hidden="1" customWidth="1"/>
    <col min="28" max="33" width="9.7109375" style="304" hidden="1" customWidth="1"/>
    <col min="34" max="35" width="9.7109375" style="284" hidden="1" customWidth="1"/>
    <col min="36" max="36" width="30.7109375" style="169" hidden="1" customWidth="1"/>
    <col min="37" max="37" width="29.140625" style="169" hidden="1" customWidth="1"/>
    <col min="38" max="43" width="20.7109375" style="169" hidden="1" customWidth="1"/>
    <col min="44" max="44" width="22.7109375" style="169" hidden="1" customWidth="1"/>
    <col min="45" max="51" width="17.5703125" style="169" hidden="1" customWidth="1"/>
    <col min="52" max="52" width="9.140625" style="169" hidden="1" customWidth="1"/>
    <col min="53" max="16384" width="9.140625" style="169"/>
  </cols>
  <sheetData>
    <row r="1" spans="1:51" ht="35.25" customHeight="1" thickTop="1" thickBot="1">
      <c r="A1" s="1620" t="s">
        <v>148</v>
      </c>
      <c r="B1" s="1621"/>
      <c r="C1" s="1621"/>
      <c r="D1" s="1622"/>
      <c r="E1" s="782"/>
      <c r="F1" s="1791" t="s">
        <v>62</v>
      </c>
      <c r="G1" s="1792"/>
      <c r="H1" s="1605" t="s">
        <v>68</v>
      </c>
      <c r="I1" s="1790"/>
      <c r="J1" s="1605" t="s">
        <v>69</v>
      </c>
      <c r="K1" s="1606"/>
      <c r="L1" s="1793" t="s">
        <v>155</v>
      </c>
      <c r="M1" s="1794"/>
      <c r="N1" s="1795"/>
      <c r="O1" s="256"/>
      <c r="P1" s="211"/>
      <c r="Q1" s="54"/>
      <c r="R1" s="211"/>
      <c r="S1" s="1787"/>
      <c r="T1" s="1787"/>
      <c r="U1" s="779"/>
      <c r="V1" s="278"/>
      <c r="AA1" s="278"/>
      <c r="AB1" s="278"/>
      <c r="AC1" s="278"/>
      <c r="AD1" s="278"/>
      <c r="AE1" s="278"/>
      <c r="AF1" s="278"/>
      <c r="AG1" s="278"/>
      <c r="AH1" s="197"/>
      <c r="AI1" s="197"/>
      <c r="AJ1" s="2"/>
      <c r="AK1" s="208"/>
      <c r="AL1" s="208"/>
      <c r="AM1" s="208"/>
      <c r="AN1" s="208"/>
      <c r="AO1" s="208"/>
      <c r="AP1" s="208"/>
      <c r="AQ1" s="208"/>
      <c r="AR1" s="208"/>
      <c r="AS1" s="208"/>
      <c r="AT1" s="208"/>
      <c r="AU1" s="208"/>
      <c r="AV1" s="208"/>
      <c r="AW1" s="208"/>
      <c r="AX1" s="208"/>
      <c r="AY1" s="208"/>
    </row>
    <row r="2" spans="1:51" s="176" customFormat="1" ht="28.5" customHeight="1" thickTop="1" thickBot="1">
      <c r="A2" s="1623" t="str">
        <f>IF(C7&gt;"","SUBCONTRACT","")</f>
        <v/>
      </c>
      <c r="B2" s="1623"/>
      <c r="C2" s="1623"/>
      <c r="D2" s="1623"/>
      <c r="E2" s="485"/>
      <c r="F2" s="1771" t="str">
        <f>'ORIGINAL BUDGET'!F2</f>
        <v>2019-2020</v>
      </c>
      <c r="G2" s="1772"/>
      <c r="H2" s="1800" t="str">
        <f>IF('ORIGINAL BUDGET'!I2="Quarterly","","Month 11")</f>
        <v>Month 11</v>
      </c>
      <c r="I2" s="1801"/>
      <c r="J2" s="1799" t="str">
        <f>IF('ORIGINAL BUDGET'!I2="Quarterly","","May")</f>
        <v>May</v>
      </c>
      <c r="K2" s="1772"/>
      <c r="L2" s="1796" t="str">
        <f>'Month 10'!L2:N2</f>
        <v>Original</v>
      </c>
      <c r="M2" s="1797"/>
      <c r="N2" s="1798"/>
      <c r="O2" s="795"/>
      <c r="P2" s="787"/>
      <c r="Q2" s="787"/>
      <c r="R2" s="787"/>
      <c r="S2" s="1617"/>
      <c r="T2" s="1617"/>
      <c r="U2" s="780"/>
      <c r="V2" s="305"/>
      <c r="AA2" s="305"/>
      <c r="AB2" s="305"/>
      <c r="AC2" s="305"/>
      <c r="AD2" s="305"/>
      <c r="AE2" s="305"/>
      <c r="AF2" s="305"/>
      <c r="AG2" s="305"/>
      <c r="AH2" s="305"/>
      <c r="AI2" s="305"/>
      <c r="AJ2" s="2"/>
    </row>
    <row r="3" spans="1:51" ht="25.15" customHeight="1" thickTop="1" thickBot="1">
      <c r="A3" s="1430" t="str">
        <f>TemplateVersion</f>
        <v>Rev. 10/11/18</v>
      </c>
      <c r="B3" s="837"/>
      <c r="C3" s="207"/>
      <c r="D3" s="207"/>
      <c r="E3" s="207"/>
      <c r="F3" s="207"/>
      <c r="G3" s="207"/>
      <c r="H3" s="207"/>
      <c r="I3" s="207"/>
      <c r="J3" s="207"/>
      <c r="K3" s="207"/>
      <c r="L3" s="207"/>
      <c r="M3" s="207"/>
      <c r="N3" s="207"/>
      <c r="O3" s="781"/>
      <c r="P3" s="781"/>
      <c r="Q3" s="781"/>
      <c r="R3" s="781"/>
      <c r="S3" s="781"/>
      <c r="T3" s="781"/>
      <c r="U3" s="207"/>
      <c r="V3" s="197"/>
      <c r="W3" s="197"/>
      <c r="X3" s="197"/>
      <c r="Y3" s="197"/>
      <c r="Z3" s="197"/>
      <c r="AA3" s="197"/>
      <c r="AB3" s="197"/>
      <c r="AC3" s="197"/>
      <c r="AD3" s="197"/>
      <c r="AE3" s="197"/>
      <c r="AF3" s="197"/>
      <c r="AG3" s="197"/>
      <c r="AH3" s="197"/>
      <c r="AI3" s="197"/>
      <c r="AJ3" s="182"/>
    </row>
    <row r="4" spans="1:51" ht="45" customHeight="1" thickTop="1" thickBot="1">
      <c r="A4" s="527" t="s">
        <v>119</v>
      </c>
      <c r="B4" s="528"/>
      <c r="C4" s="1788" t="str">
        <f>'ORIGINAL BUDGET'!C4</f>
        <v>RPPC</v>
      </c>
      <c r="D4" s="1789"/>
      <c r="E4" s="1789"/>
      <c r="F4" s="1789"/>
      <c r="G4" s="1529" t="s">
        <v>150</v>
      </c>
      <c r="H4" s="1530"/>
      <c r="I4" s="1529" t="s">
        <v>150</v>
      </c>
      <c r="J4" s="1530"/>
      <c r="K4" s="1529" t="s">
        <v>150</v>
      </c>
      <c r="L4" s="1530"/>
      <c r="M4" s="1632" t="s">
        <v>150</v>
      </c>
      <c r="N4" s="1633"/>
      <c r="O4" s="1632" t="s">
        <v>150</v>
      </c>
      <c r="P4" s="1633"/>
      <c r="Q4" s="1632" t="s">
        <v>150</v>
      </c>
      <c r="R4" s="1633"/>
      <c r="S4" s="1632" t="s">
        <v>150</v>
      </c>
      <c r="T4" s="1633"/>
      <c r="U4" s="642"/>
      <c r="V4" s="306"/>
      <c r="W4" s="306"/>
      <c r="X4" s="306"/>
      <c r="Y4" s="306"/>
      <c r="Z4" s="306"/>
      <c r="AA4" s="306"/>
      <c r="AB4" s="307"/>
      <c r="AC4" s="307"/>
      <c r="AD4" s="307"/>
      <c r="AE4" s="307"/>
      <c r="AF4" s="307"/>
      <c r="AG4" s="307"/>
      <c r="AH4" s="29"/>
      <c r="AI4" s="29"/>
      <c r="AJ4" s="21"/>
    </row>
    <row r="5" spans="1:51" ht="45" customHeight="1" thickBot="1">
      <c r="A5" s="1751" t="s">
        <v>120</v>
      </c>
      <c r="B5" s="1752"/>
      <c r="C5" s="1748">
        <f>'ORIGINAL BUDGET'!C5</f>
        <v>0</v>
      </c>
      <c r="D5" s="1749"/>
      <c r="E5" s="1749"/>
      <c r="F5" s="1750"/>
      <c r="G5" s="1552" t="str">
        <f>IF(G30="","",CONCATENATE(G30,", ",TEXT(H31,"?????")))</f>
        <v>RPPC, 53110</v>
      </c>
      <c r="H5" s="1553"/>
      <c r="I5" s="1552" t="str">
        <f>IF(I30="","",CONCATENATE(I30,", ",TEXT(J31,"?????")))</f>
        <v>RPPC , 53129</v>
      </c>
      <c r="J5" s="1553"/>
      <c r="K5" s="1552" t="str">
        <f>IF(K30="","",CONCATENATE(K30,", ",TEXT(L31,"?????")))</f>
        <v/>
      </c>
      <c r="L5" s="1553"/>
      <c r="M5" s="1552" t="str">
        <f>IF(M30="","",CONCATENATE(M30,", ",TEXT(N31,"?????")))</f>
        <v/>
      </c>
      <c r="N5" s="1553"/>
      <c r="O5" s="1552" t="str">
        <f>IF(O30="","",CONCATENATE(O30,", ",TEXT(P31,"?????")))</f>
        <v/>
      </c>
      <c r="P5" s="1553"/>
      <c r="Q5" s="1552" t="str">
        <f>IF(Q30="","",CONCATENATE(Q30,", ",TEXT(R31,"?????")))</f>
        <v/>
      </c>
      <c r="R5" s="1553"/>
      <c r="S5" s="1552" t="str">
        <f>IF(S30="","",CONCATENATE(S30,", ",TEXT(T31,"?????")))</f>
        <v/>
      </c>
      <c r="T5" s="1553"/>
      <c r="U5" s="642"/>
      <c r="V5" s="306"/>
      <c r="W5" s="306"/>
      <c r="X5" s="306"/>
      <c r="Y5" s="306"/>
      <c r="Z5" s="306"/>
      <c r="AA5" s="306"/>
      <c r="AB5" s="307"/>
      <c r="AC5" s="307"/>
      <c r="AD5" s="307"/>
      <c r="AE5" s="307"/>
      <c r="AF5" s="307"/>
      <c r="AG5" s="307"/>
      <c r="AH5" s="29"/>
      <c r="AI5" s="29"/>
      <c r="AJ5" s="21"/>
    </row>
    <row r="6" spans="1:51" ht="45" customHeight="1" thickBot="1">
      <c r="A6" s="529" t="s">
        <v>121</v>
      </c>
      <c r="B6" s="530"/>
      <c r="C6" s="1742">
        <f>'ORIGINAL BUDGET'!C6</f>
        <v>0</v>
      </c>
      <c r="D6" s="1743"/>
      <c r="E6" s="1744"/>
      <c r="F6" s="544" t="s">
        <v>0</v>
      </c>
      <c r="G6" s="571" t="s">
        <v>1</v>
      </c>
      <c r="H6" s="572" t="s">
        <v>2</v>
      </c>
      <c r="I6" s="622" t="s">
        <v>18</v>
      </c>
      <c r="J6" s="623" t="s">
        <v>3</v>
      </c>
      <c r="K6" s="620" t="s">
        <v>19</v>
      </c>
      <c r="L6" s="626" t="s">
        <v>4</v>
      </c>
      <c r="M6" s="632" t="s">
        <v>5</v>
      </c>
      <c r="N6" s="633" t="s">
        <v>6</v>
      </c>
      <c r="O6" s="637" t="s">
        <v>20</v>
      </c>
      <c r="P6" s="638" t="s">
        <v>7</v>
      </c>
      <c r="Q6" s="640" t="s">
        <v>8</v>
      </c>
      <c r="R6" s="641" t="s">
        <v>9</v>
      </c>
      <c r="S6" s="571" t="s">
        <v>21</v>
      </c>
      <c r="T6" s="641" t="s">
        <v>10</v>
      </c>
      <c r="U6" s="643"/>
      <c r="V6" s="308"/>
      <c r="W6" s="308"/>
      <c r="X6" s="308"/>
      <c r="Y6" s="308"/>
      <c r="Z6" s="308"/>
      <c r="AA6" s="308"/>
      <c r="AB6" s="309"/>
      <c r="AC6" s="309"/>
      <c r="AD6" s="309"/>
      <c r="AE6" s="309"/>
      <c r="AF6" s="309"/>
      <c r="AG6" s="309"/>
      <c r="AH6" s="310"/>
      <c r="AI6" s="310"/>
      <c r="AJ6" s="21"/>
      <c r="AK6" s="1815" t="s">
        <v>196</v>
      </c>
      <c r="AL6" s="1813" t="str">
        <f>G5</f>
        <v>RPPC, 53110</v>
      </c>
      <c r="AM6" s="393"/>
      <c r="AN6" s="1813" t="str">
        <f>I5</f>
        <v>RPPC , 53129</v>
      </c>
      <c r="AO6" s="396"/>
      <c r="AP6" s="1813" t="str">
        <f>K5</f>
        <v/>
      </c>
      <c r="AQ6" s="393"/>
      <c r="AR6" s="1813" t="str">
        <f>M5</f>
        <v/>
      </c>
      <c r="AS6" s="393"/>
      <c r="AT6" s="1813" t="str">
        <f>O5</f>
        <v/>
      </c>
      <c r="AU6" s="393"/>
      <c r="AV6" s="1813" t="str">
        <f>Q5</f>
        <v/>
      </c>
      <c r="AW6" s="396"/>
      <c r="AX6" s="1813" t="str">
        <f>S5</f>
        <v/>
      </c>
      <c r="AY6" s="335"/>
    </row>
    <row r="7" spans="1:51" ht="45" customHeight="1" thickBot="1">
      <c r="A7" s="531" t="s">
        <v>122</v>
      </c>
      <c r="B7" s="532"/>
      <c r="C7" s="1745">
        <f>'ORIGINAL BUDGET'!C7</f>
        <v>0</v>
      </c>
      <c r="D7" s="1746"/>
      <c r="E7" s="1747"/>
      <c r="F7" s="545" t="s">
        <v>64</v>
      </c>
      <c r="G7" s="573" t="s">
        <v>13</v>
      </c>
      <c r="H7" s="574" t="s">
        <v>94</v>
      </c>
      <c r="I7" s="573" t="s">
        <v>13</v>
      </c>
      <c r="J7" s="574" t="s">
        <v>94</v>
      </c>
      <c r="K7" s="627" t="s">
        <v>13</v>
      </c>
      <c r="L7" s="574" t="s">
        <v>94</v>
      </c>
      <c r="M7" s="634" t="s">
        <v>13</v>
      </c>
      <c r="N7" s="574" t="s">
        <v>94</v>
      </c>
      <c r="O7" s="627" t="s">
        <v>13</v>
      </c>
      <c r="P7" s="574" t="s">
        <v>94</v>
      </c>
      <c r="Q7" s="573" t="s">
        <v>13</v>
      </c>
      <c r="R7" s="574" t="s">
        <v>94</v>
      </c>
      <c r="S7" s="573" t="s">
        <v>13</v>
      </c>
      <c r="T7" s="574" t="s">
        <v>94</v>
      </c>
      <c r="U7" s="1753"/>
      <c r="V7" s="311"/>
      <c r="W7" s="311"/>
      <c r="X7" s="311"/>
      <c r="Y7" s="311"/>
      <c r="Z7" s="311"/>
      <c r="AA7" s="311"/>
      <c r="AB7" s="312"/>
      <c r="AC7" s="312"/>
      <c r="AD7" s="312"/>
      <c r="AE7" s="312"/>
      <c r="AF7" s="312"/>
      <c r="AG7" s="312"/>
      <c r="AH7" s="1754"/>
      <c r="AI7" s="1754"/>
      <c r="AJ7" s="184"/>
      <c r="AK7" s="1816"/>
      <c r="AL7" s="1813"/>
      <c r="AM7" s="394"/>
      <c r="AN7" s="1813"/>
      <c r="AO7" s="397"/>
      <c r="AP7" s="1813"/>
      <c r="AQ7" s="394"/>
      <c r="AR7" s="1813"/>
      <c r="AS7" s="394"/>
      <c r="AT7" s="1813"/>
      <c r="AU7" s="394"/>
      <c r="AV7" s="1813"/>
      <c r="AW7" s="397"/>
      <c r="AX7" s="1813"/>
      <c r="AY7" s="335"/>
    </row>
    <row r="8" spans="1:51" ht="27.95" hidden="1" customHeight="1" thickTop="1" thickBot="1">
      <c r="A8" s="451"/>
      <c r="B8" s="462"/>
      <c r="C8" s="452"/>
      <c r="D8" s="452"/>
      <c r="E8" s="452"/>
      <c r="F8" s="461" t="s">
        <v>144</v>
      </c>
      <c r="G8" s="575"/>
      <c r="H8" s="576"/>
      <c r="I8" s="575"/>
      <c r="J8" s="576"/>
      <c r="K8" s="625"/>
      <c r="L8" s="576"/>
      <c r="M8" s="631"/>
      <c r="N8" s="576"/>
      <c r="O8" s="625"/>
      <c r="P8" s="576"/>
      <c r="Q8" s="575"/>
      <c r="R8" s="576"/>
      <c r="S8" s="575"/>
      <c r="T8" s="576"/>
      <c r="U8" s="1753"/>
      <c r="V8" s="311"/>
      <c r="W8" s="311"/>
      <c r="X8" s="311"/>
      <c r="Y8" s="311"/>
      <c r="Z8" s="311"/>
      <c r="AA8" s="311"/>
      <c r="AB8" s="312"/>
      <c r="AC8" s="312"/>
      <c r="AD8" s="312"/>
      <c r="AE8" s="312"/>
      <c r="AF8" s="312"/>
      <c r="AG8" s="312"/>
      <c r="AH8" s="1754"/>
      <c r="AI8" s="1754"/>
      <c r="AJ8" s="184"/>
      <c r="AK8" s="1816"/>
      <c r="AL8" s="1814"/>
      <c r="AM8" s="394"/>
      <c r="AN8" s="1814"/>
      <c r="AO8" s="397"/>
      <c r="AP8" s="1814"/>
      <c r="AQ8" s="394"/>
      <c r="AR8" s="1814"/>
      <c r="AS8" s="394"/>
      <c r="AT8" s="1814"/>
      <c r="AU8" s="394"/>
      <c r="AV8" s="1814"/>
      <c r="AW8" s="397"/>
      <c r="AX8" s="1814"/>
      <c r="AY8" s="335"/>
    </row>
    <row r="9" spans="1:51" ht="27.95" customHeight="1" thickTop="1" thickBot="1">
      <c r="A9" s="453"/>
      <c r="B9" s="146"/>
      <c r="C9" s="450"/>
      <c r="D9" s="450"/>
      <c r="E9" s="450"/>
      <c r="F9" s="1238"/>
      <c r="G9" s="1239"/>
      <c r="H9" s="1240"/>
      <c r="I9" s="1239"/>
      <c r="J9" s="458"/>
      <c r="K9" s="459"/>
      <c r="L9" s="458"/>
      <c r="M9" s="458"/>
      <c r="N9" s="458"/>
      <c r="O9" s="459"/>
      <c r="P9" s="458"/>
      <c r="Q9" s="457"/>
      <c r="R9" s="458"/>
      <c r="S9" s="457"/>
      <c r="T9" s="458"/>
      <c r="U9" s="1753"/>
      <c r="V9" s="311"/>
      <c r="W9" s="311"/>
      <c r="X9" s="311"/>
      <c r="Y9" s="311"/>
      <c r="Z9" s="311"/>
      <c r="AA9" s="311"/>
      <c r="AB9" s="312"/>
      <c r="AC9" s="312"/>
      <c r="AD9" s="312"/>
      <c r="AE9" s="312"/>
      <c r="AF9" s="312"/>
      <c r="AG9" s="312"/>
      <c r="AH9" s="1754"/>
      <c r="AI9" s="1754"/>
      <c r="AJ9" s="184"/>
      <c r="AK9" s="1816"/>
      <c r="AL9" s="1814"/>
      <c r="AM9" s="394"/>
      <c r="AN9" s="1814"/>
      <c r="AO9" s="397"/>
      <c r="AP9" s="1814"/>
      <c r="AQ9" s="394"/>
      <c r="AR9" s="1814"/>
      <c r="AS9" s="394"/>
      <c r="AT9" s="1814"/>
      <c r="AU9" s="394"/>
      <c r="AV9" s="1814"/>
      <c r="AW9" s="397"/>
      <c r="AX9" s="1814"/>
      <c r="AY9" s="335"/>
    </row>
    <row r="10" spans="1:51" ht="26.25" customHeight="1" thickTop="1" thickBot="1">
      <c r="A10" s="1611" t="s">
        <v>57</v>
      </c>
      <c r="B10" s="1612"/>
      <c r="C10" s="1612"/>
      <c r="D10" s="1612"/>
      <c r="E10" s="1613"/>
      <c r="F10" s="541"/>
      <c r="G10" s="577"/>
      <c r="H10" s="578"/>
      <c r="I10" s="554"/>
      <c r="J10" s="578"/>
      <c r="K10" s="650"/>
      <c r="L10" s="578"/>
      <c r="M10" s="659"/>
      <c r="N10" s="578"/>
      <c r="O10" s="650"/>
      <c r="P10" s="578"/>
      <c r="Q10" s="554"/>
      <c r="R10" s="578"/>
      <c r="S10" s="554"/>
      <c r="T10" s="578"/>
      <c r="U10" s="1822"/>
      <c r="V10" s="313"/>
      <c r="W10" s="313"/>
      <c r="X10" s="313"/>
      <c r="Y10" s="313"/>
      <c r="Z10" s="313"/>
      <c r="AA10" s="313"/>
      <c r="AB10" s="312"/>
      <c r="AC10" s="312"/>
      <c r="AD10" s="312"/>
      <c r="AE10" s="312"/>
      <c r="AF10" s="312"/>
      <c r="AG10" s="312"/>
      <c r="AH10" s="1755"/>
      <c r="AI10" s="1755"/>
      <c r="AJ10" s="21"/>
      <c r="AK10" s="1817"/>
      <c r="AL10" s="1813"/>
      <c r="AM10" s="395"/>
      <c r="AN10" s="1813"/>
      <c r="AO10" s="395"/>
      <c r="AP10" s="1813"/>
      <c r="AQ10" s="395"/>
      <c r="AR10" s="1813"/>
      <c r="AS10" s="395"/>
      <c r="AT10" s="1813"/>
      <c r="AU10" s="395"/>
      <c r="AV10" s="1813"/>
      <c r="AW10" s="398"/>
      <c r="AX10" s="1813"/>
      <c r="AY10" s="335"/>
    </row>
    <row r="11" spans="1:51" ht="30" customHeight="1" thickTop="1">
      <c r="A11" s="1575" t="str">
        <f>'ORIGINAL BUDGET'!A11</f>
        <v>PERSONNEL</v>
      </c>
      <c r="B11" s="1785"/>
      <c r="C11" s="1785"/>
      <c r="D11" s="1785"/>
      <c r="E11" s="1786"/>
      <c r="F11" s="542">
        <f>IF('ORIGINAL BUDGET'!$I$2="Monthly",F41,"")</f>
        <v>0</v>
      </c>
      <c r="G11" s="564" t="str">
        <f t="shared" ref="G11:G15" si="0">IF(F11=0,"",H11/F11)</f>
        <v/>
      </c>
      <c r="H11" s="565">
        <f>IF('ORIGINAL BUDGET'!$I$2="Monthly",H41,"")</f>
        <v>0</v>
      </c>
      <c r="I11" s="478" t="str">
        <f t="shared" ref="I11:I15" si="1">IF(F11=0,"",J11/F11)</f>
        <v/>
      </c>
      <c r="J11" s="654">
        <f>IF('ORIGINAL BUDGET'!$I$2="Monthly",J41,"")</f>
        <v>0</v>
      </c>
      <c r="K11" s="482" t="str">
        <f t="shared" ref="K11:K15" si="2">IF(F11=0,"",L11/F11)</f>
        <v/>
      </c>
      <c r="L11" s="565">
        <f>IF('ORIGINAL BUDGET'!$I$2="Monthly",L41,"")</f>
        <v>0</v>
      </c>
      <c r="M11" s="482" t="str">
        <f t="shared" ref="M11:M15" si="3">IF(F11=0,"",N11/F11)</f>
        <v/>
      </c>
      <c r="N11" s="565">
        <f>IF('ORIGINAL BUDGET'!$I$2="Monthly",N41,"")</f>
        <v>0</v>
      </c>
      <c r="O11" s="482" t="str">
        <f t="shared" ref="O11:O15" si="4">IF(F11=0,"",P11/F11)</f>
        <v/>
      </c>
      <c r="P11" s="565">
        <f>IF('ORIGINAL BUDGET'!$I$2="Monthly",P41,"")</f>
        <v>0</v>
      </c>
      <c r="Q11" s="482" t="str">
        <f t="shared" ref="Q11:Q14" si="5">IF(F11=0,"",R11/F11)</f>
        <v/>
      </c>
      <c r="R11" s="565">
        <f>IF('ORIGINAL BUDGET'!$I$2="Monthly",R41,"")</f>
        <v>0</v>
      </c>
      <c r="S11" s="482" t="str">
        <f t="shared" ref="S11:S15" si="6">IF(F11=0,"",T11/F11)</f>
        <v/>
      </c>
      <c r="T11" s="671">
        <f>IF('ORIGINAL BUDGET'!$I$2="Monthly",T41,"")</f>
        <v>0</v>
      </c>
      <c r="U11" s="667">
        <f t="shared" ref="U11:U15" si="7">IF(G11&lt;0, "ERROR", G11+I11+K11+M11+O11+Q11+S11)</f>
        <v>0</v>
      </c>
      <c r="V11" s="314"/>
      <c r="W11" s="314"/>
      <c r="X11" s="314"/>
      <c r="Y11" s="314"/>
      <c r="Z11" s="314"/>
      <c r="AA11" s="314"/>
      <c r="AB11" s="307"/>
      <c r="AC11" s="307"/>
      <c r="AD11" s="307"/>
      <c r="AE11" s="307"/>
      <c r="AF11" s="307"/>
      <c r="AG11" s="307"/>
      <c r="AH11" s="286"/>
      <c r="AI11" s="29"/>
      <c r="AJ11" s="21"/>
      <c r="AK11" s="210" t="str">
        <f t="shared" ref="AK11:AK15" si="8">A11</f>
        <v>PERSONNEL</v>
      </c>
      <c r="AL11" s="836" t="str">
        <f>IF('Month 10'!H$40&lt;0,H$40-'Month 10'!H$40,IF(H$40&lt;0,H$40,""))</f>
        <v/>
      </c>
      <c r="AM11" s="836" t="str">
        <f>IF('Month 10'!I$40&lt;0,I$40-'Month 10'!I$40,IF(I$40&lt;0,I$40,""))</f>
        <v/>
      </c>
      <c r="AN11" s="836" t="str">
        <f>IF('Month 10'!J$40&lt;0,J$40-'Month 10'!J$40,IF(J$40&lt;0,J$40,""))</f>
        <v/>
      </c>
      <c r="AO11" s="836" t="str">
        <f>IF('Month 10'!K$40&lt;0,K$40-'Month 10'!K$40,IF(K$40&lt;0,K$40,""))</f>
        <v/>
      </c>
      <c r="AP11" s="836" t="str">
        <f>IF('Month 10'!L$40&lt;0,L$40-'Month 10'!L$40,IF(L$40&lt;0,L$40,""))</f>
        <v/>
      </c>
      <c r="AQ11" s="836" t="str">
        <f>IF('Month 10'!M$40&lt;0,M$40-'Month 10'!M$40,IF(M$40&lt;0,M$40,""))</f>
        <v/>
      </c>
      <c r="AR11" s="836" t="str">
        <f>IF('Month 10'!N$40&lt;0,N$40-'Month 10'!N$40,IF(N$40&lt;0,N$40,""))</f>
        <v/>
      </c>
      <c r="AS11" s="836" t="str">
        <f>IF('Month 10'!O$40&lt;0,O$40-'Month 10'!O$40,IF(O$40&lt;0,O$40,""))</f>
        <v/>
      </c>
      <c r="AT11" s="836" t="str">
        <f>IF('Month 10'!P$40&lt;0,P$40-'Month 10'!P$40,IF(P$40&lt;0,P$40,""))</f>
        <v/>
      </c>
      <c r="AU11" s="836" t="str">
        <f>IF('Month 10'!Q$40&lt;0,Q$40-'Month 10'!Q$40,IF(Q$40&lt;0,Q$40,""))</f>
        <v/>
      </c>
      <c r="AV11" s="836" t="str">
        <f>IF('Month 10'!R$40&lt;0,R$40-'Month 10'!R$40,IF(R$40&lt;0,R$40,""))</f>
        <v/>
      </c>
      <c r="AW11" s="836" t="str">
        <f>IF('Month 10'!S$40&lt;0,S$40-'Month 10'!S$40,IF(S$40&lt;0,S$40,""))</f>
        <v/>
      </c>
      <c r="AX11" s="836" t="str">
        <f>IF('Month 10'!T$40&lt;0,T$40-'Month 10'!T$40,IF(T$40&lt;0,T$40,""))</f>
        <v/>
      </c>
      <c r="AY11" s="197"/>
    </row>
    <row r="12" spans="1:51" ht="30" customHeight="1">
      <c r="A12" s="1805" t="str">
        <f>'ORIGINAL BUDGET'!A12</f>
        <v>OPERATING EXPENSES</v>
      </c>
      <c r="B12" s="1806"/>
      <c r="C12" s="1806"/>
      <c r="D12" s="1806"/>
      <c r="E12" s="1807"/>
      <c r="F12" s="547">
        <f>IF('ORIGINAL BUDGET'!$I$2="Monthly",F98,"")</f>
        <v>0</v>
      </c>
      <c r="G12" s="579" t="str">
        <f t="shared" si="0"/>
        <v/>
      </c>
      <c r="H12" s="580">
        <f>IF('ORIGINAL BUDGET'!$I$2="Monthly",H98,"")</f>
        <v>0</v>
      </c>
      <c r="I12" s="552" t="str">
        <f t="shared" si="1"/>
        <v/>
      </c>
      <c r="J12" s="580">
        <f>IF('ORIGINAL BUDGET'!$I$2="Monthly",J98,"")</f>
        <v>0</v>
      </c>
      <c r="K12" s="651" t="str">
        <f t="shared" si="2"/>
        <v/>
      </c>
      <c r="L12" s="580">
        <f>IF('ORIGINAL BUDGET'!$I$2="Monthly",L98,"")</f>
        <v>0</v>
      </c>
      <c r="M12" s="551" t="str">
        <f t="shared" si="3"/>
        <v/>
      </c>
      <c r="N12" s="784">
        <f>IF('ORIGINAL BUDGET'!$I$2="Monthly",N98,"")</f>
        <v>0</v>
      </c>
      <c r="O12" s="651" t="str">
        <f t="shared" si="4"/>
        <v/>
      </c>
      <c r="P12" s="580">
        <f>IF('ORIGINAL BUDGET'!$I$2="Monthly",P98,"")</f>
        <v>0</v>
      </c>
      <c r="Q12" s="551" t="str">
        <f t="shared" si="5"/>
        <v/>
      </c>
      <c r="R12" s="567">
        <f>IF('ORIGINAL BUDGET'!$I$2="Monthly",R98,"")</f>
        <v>0</v>
      </c>
      <c r="S12" s="551" t="str">
        <f t="shared" si="6"/>
        <v/>
      </c>
      <c r="T12" s="673">
        <f>IF('ORIGINAL BUDGET'!$I$2="Monthly",T98,"")</f>
        <v>0</v>
      </c>
      <c r="U12" s="667">
        <f t="shared" si="7"/>
        <v>0</v>
      </c>
      <c r="V12" s="314"/>
      <c r="W12" s="314"/>
      <c r="X12" s="314"/>
      <c r="Y12" s="314"/>
      <c r="Z12" s="314"/>
      <c r="AA12" s="314"/>
      <c r="AB12" s="307"/>
      <c r="AC12" s="307"/>
      <c r="AD12" s="307"/>
      <c r="AE12" s="307"/>
      <c r="AF12" s="307"/>
      <c r="AG12" s="307"/>
      <c r="AH12" s="286"/>
      <c r="AI12" s="29"/>
      <c r="AJ12" s="471"/>
      <c r="AK12" s="210" t="str">
        <f t="shared" si="8"/>
        <v>OPERATING EXPENSES</v>
      </c>
      <c r="AL12" s="836" t="str">
        <f>IF('Month 10'!H$97&lt;0,H$97-'Month 10'!H$97,IF(H$97&lt;0,H$97,""))</f>
        <v/>
      </c>
      <c r="AM12" s="836" t="str">
        <f>IF('Month 10'!I$97&lt;0,I$97-'Month 10'!I$97,IF(I$97&lt;0,I$97,""))</f>
        <v/>
      </c>
      <c r="AN12" s="836" t="str">
        <f>IF('Month 10'!J$97&lt;0,J$97-'Month 10'!J$97,IF(J$97&lt;0,J$97,""))</f>
        <v/>
      </c>
      <c r="AO12" s="836" t="str">
        <f>IF('Month 10'!K$97&lt;0,K$97-'Month 10'!K$97,IF(K$97&lt;0,K$97,""))</f>
        <v/>
      </c>
      <c r="AP12" s="836" t="str">
        <f>IF('Month 10'!L$97&lt;0,L$97-'Month 10'!L$97,IF(L$97&lt;0,L$97,""))</f>
        <v/>
      </c>
      <c r="AQ12" s="836" t="str">
        <f>IF('Month 10'!M$97&lt;0,M$97-'Month 10'!M$97,IF(M$97&lt;0,M$97,""))</f>
        <v/>
      </c>
      <c r="AR12" s="836" t="str">
        <f>IF('Month 10'!N$97&lt;0,N$97-'Month 10'!N$97,IF(N$97&lt;0,N$97,""))</f>
        <v/>
      </c>
      <c r="AS12" s="836" t="str">
        <f>IF('Month 10'!O$97&lt;0,O$97-'Month 10'!O$97,IF(O$97&lt;0,O$97,""))</f>
        <v/>
      </c>
      <c r="AT12" s="836" t="str">
        <f>IF('Month 10'!P$97&lt;0,P$97-'Month 10'!P$97,IF(P$97&lt;0,P$97,""))</f>
        <v/>
      </c>
      <c r="AU12" s="836" t="str">
        <f>IF('Month 10'!Q$97&lt;0,Q$97-'Month 10'!Q$97,IF(Q$97&lt;0,Q$97,""))</f>
        <v/>
      </c>
      <c r="AV12" s="836" t="str">
        <f>IF('Month 10'!R$97&lt;0,R$97-'Month 10'!R$97,IF(R$97&lt;0,R$97,""))</f>
        <v/>
      </c>
      <c r="AW12" s="836" t="str">
        <f>IF('Month 10'!S$97&lt;0,S$97-'Month 10'!S$97,IF(S$97&lt;0,S$97,""))</f>
        <v/>
      </c>
      <c r="AX12" s="836" t="str">
        <f>IF('Month 10'!T$97&lt;0,T$97-'Month 10'!T$97,IF(T$97&lt;0,T$97,""))</f>
        <v/>
      </c>
      <c r="AY12" s="336"/>
    </row>
    <row r="13" spans="1:51" ht="30" customHeight="1">
      <c r="A13" s="1802" t="str">
        <f>'ORIGINAL BUDGET'!A13</f>
        <v>CAPITAL EXPENDITURES</v>
      </c>
      <c r="B13" s="1803"/>
      <c r="C13" s="1803"/>
      <c r="D13" s="1803"/>
      <c r="E13" s="1804"/>
      <c r="F13" s="543">
        <f>IF('ORIGINAL BUDGET'!$I$2="Monthly",F117,"")</f>
        <v>0</v>
      </c>
      <c r="G13" s="566" t="str">
        <f t="shared" si="0"/>
        <v/>
      </c>
      <c r="H13" s="567">
        <f>IF('ORIGINAL BUDGET'!$I$2="Monthly",H117,"")</f>
        <v>0</v>
      </c>
      <c r="I13" s="479" t="str">
        <f t="shared" si="1"/>
        <v/>
      </c>
      <c r="J13" s="569">
        <f>IF('ORIGINAL BUDGET'!$I$2="Monthly",J117,"")</f>
        <v>0</v>
      </c>
      <c r="K13" s="1062" t="str">
        <f t="shared" si="2"/>
        <v/>
      </c>
      <c r="L13" s="569">
        <f>IF('ORIGINAL BUDGET'!$I$2="Monthly",L117,"")</f>
        <v>0</v>
      </c>
      <c r="M13" s="660" t="str">
        <f t="shared" si="3"/>
        <v/>
      </c>
      <c r="N13" s="569">
        <f>IF('ORIGINAL BUDGET'!$I$2="Monthly",N117,"")</f>
        <v>0</v>
      </c>
      <c r="O13" s="555" t="str">
        <f t="shared" si="4"/>
        <v/>
      </c>
      <c r="P13" s="567">
        <f>IF('ORIGINAL BUDGET'!$I$2="Monthly",P117,"")</f>
        <v>0</v>
      </c>
      <c r="Q13" s="551" t="str">
        <f t="shared" si="5"/>
        <v/>
      </c>
      <c r="R13" s="669">
        <f>IF('ORIGINAL BUDGET'!$I$2="Monthly",R117,"")</f>
        <v>0</v>
      </c>
      <c r="S13" s="551" t="str">
        <f t="shared" si="6"/>
        <v/>
      </c>
      <c r="T13" s="672">
        <f>IF('ORIGINAL BUDGET'!$I$2="Monthly",T117,"")</f>
        <v>0</v>
      </c>
      <c r="U13" s="667">
        <f t="shared" si="7"/>
        <v>0</v>
      </c>
      <c r="V13" s="314"/>
      <c r="W13" s="314"/>
      <c r="X13" s="314"/>
      <c r="Y13" s="314"/>
      <c r="Z13" s="314"/>
      <c r="AA13" s="314"/>
      <c r="AB13" s="307"/>
      <c r="AC13" s="307"/>
      <c r="AD13" s="307"/>
      <c r="AE13" s="307"/>
      <c r="AF13" s="307"/>
      <c r="AG13" s="307"/>
      <c r="AH13" s="286"/>
      <c r="AI13" s="29"/>
      <c r="AJ13" s="471"/>
      <c r="AK13" s="210" t="str">
        <f t="shared" si="8"/>
        <v>CAPITAL EXPENDITURES</v>
      </c>
      <c r="AL13" s="836" t="str">
        <f>IF('Month 10'!H$116&lt;0,H$116-'Month 10'!H$116,IF(H$116&lt;0,H$116,""))</f>
        <v/>
      </c>
      <c r="AM13" s="836" t="str">
        <f>IF('Month 10'!I$116&lt;0,I$116-'Month 10'!I$116,IF(I$116&lt;0,I$116,""))</f>
        <v/>
      </c>
      <c r="AN13" s="836" t="str">
        <f>IF('Month 10'!J$116&lt;0,J$116-'Month 10'!J$116,IF(J$116&lt;0,J$116,""))</f>
        <v/>
      </c>
      <c r="AO13" s="836" t="str">
        <f>IF('Month 10'!K$116&lt;0,K$116-'Month 10'!K$116,IF(K$116&lt;0,K$116,""))</f>
        <v/>
      </c>
      <c r="AP13" s="836" t="str">
        <f>IF('Month 10'!L$116&lt;0,L$116-'Month 10'!L$116,IF(L$116&lt;0,L$116,""))</f>
        <v/>
      </c>
      <c r="AQ13" s="836" t="str">
        <f>IF('Month 10'!M$116&lt;0,M$116-'Month 10'!M$116,IF(M$116&lt;0,M$116,""))</f>
        <v/>
      </c>
      <c r="AR13" s="836" t="str">
        <f>IF('Month 10'!N$116&lt;0,N$116-'Month 10'!N$116,IF(N$116&lt;0,N$116,""))</f>
        <v/>
      </c>
      <c r="AS13" s="836" t="str">
        <f>IF('Month 10'!O$116&lt;0,O$116-'Month 10'!O$116,IF(O$116&lt;0,O$116,""))</f>
        <v/>
      </c>
      <c r="AT13" s="836" t="str">
        <f>IF('Month 10'!P$116&lt;0,P$116-'Month 10'!P$116,IF(P$116&lt;0,P$116,""))</f>
        <v/>
      </c>
      <c r="AU13" s="836" t="str">
        <f>IF('Month 10'!Q$116&lt;0,Q$116-'Month 10'!Q$116,IF(Q$116&lt;0,Q$116,""))</f>
        <v/>
      </c>
      <c r="AV13" s="836" t="str">
        <f>IF('Month 10'!R$116&lt;0,R$116-'Month 10'!R$116,IF(R$116&lt;0,R$116,""))</f>
        <v/>
      </c>
      <c r="AW13" s="836" t="str">
        <f>IF('Month 10'!S$116&lt;0,S$116-'Month 10'!S$116,IF(S$116&lt;0,S$116,""))</f>
        <v/>
      </c>
      <c r="AX13" s="836" t="str">
        <f>IF('Month 10'!T$116&lt;0,T$116-'Month 10'!T$116,IF(T$116&lt;0,T$116,""))</f>
        <v/>
      </c>
      <c r="AY13" s="336"/>
    </row>
    <row r="14" spans="1:51" ht="30" customHeight="1">
      <c r="A14" s="1782" t="str">
        <f>'ORIGINAL BUDGET'!A14</f>
        <v>OTHER COSTS</v>
      </c>
      <c r="B14" s="1783"/>
      <c r="C14" s="1783"/>
      <c r="D14" s="1783"/>
      <c r="E14" s="1784"/>
      <c r="F14" s="546">
        <f>IF('ORIGINAL BUDGET'!$I$2="Monthly",F136,"")</f>
        <v>0</v>
      </c>
      <c r="G14" s="566" t="str">
        <f t="shared" si="0"/>
        <v/>
      </c>
      <c r="H14" s="567">
        <f>IF('ORIGINAL BUDGET'!$I$2="Monthly",H136,"")</f>
        <v>0</v>
      </c>
      <c r="I14" s="552" t="str">
        <f t="shared" si="1"/>
        <v/>
      </c>
      <c r="J14" s="567">
        <f>IF('ORIGINAL BUDGET'!$I$2="Monthly",J136,"")</f>
        <v>0</v>
      </c>
      <c r="K14" s="553" t="str">
        <f t="shared" si="2"/>
        <v/>
      </c>
      <c r="L14" s="567">
        <f>IF('ORIGINAL BUDGET'!$I$2="Monthly",L136,"")</f>
        <v>0</v>
      </c>
      <c r="M14" s="652" t="str">
        <f t="shared" si="3"/>
        <v/>
      </c>
      <c r="N14" s="567">
        <f>IF('ORIGINAL BUDGET'!$I$2="Monthly",N136,"")</f>
        <v>0</v>
      </c>
      <c r="O14" s="553" t="str">
        <f t="shared" si="4"/>
        <v/>
      </c>
      <c r="P14" s="567">
        <f>IF('ORIGINAL BUDGET'!$I$2="Monthly",P136,"")</f>
        <v>0</v>
      </c>
      <c r="Q14" s="552" t="str">
        <f t="shared" si="5"/>
        <v/>
      </c>
      <c r="R14" s="567">
        <f>IF('ORIGINAL BUDGET'!$I$2="Monthly",R136,"")</f>
        <v>0</v>
      </c>
      <c r="S14" s="551" t="str">
        <f t="shared" si="6"/>
        <v/>
      </c>
      <c r="T14" s="673">
        <f>IF('ORIGINAL BUDGET'!$I$2="Monthly",T136,"")</f>
        <v>0</v>
      </c>
      <c r="U14" s="667">
        <f t="shared" si="7"/>
        <v>0</v>
      </c>
      <c r="V14" s="314"/>
      <c r="W14" s="314"/>
      <c r="X14" s="314"/>
      <c r="Y14" s="314"/>
      <c r="Z14" s="314"/>
      <c r="AA14" s="314"/>
      <c r="AB14" s="307"/>
      <c r="AC14" s="307"/>
      <c r="AD14" s="307"/>
      <c r="AE14" s="307"/>
      <c r="AF14" s="307"/>
      <c r="AG14" s="307"/>
      <c r="AH14" s="286"/>
      <c r="AI14" s="29"/>
      <c r="AJ14" s="471"/>
      <c r="AK14" s="151" t="str">
        <f t="shared" si="8"/>
        <v>OTHER COSTS</v>
      </c>
      <c r="AL14" s="836" t="str">
        <f>IF('Month 10'!H$135&lt;0,H$135-'Month 10'!H$135,IF(H$135&lt;0,H$135,""))</f>
        <v/>
      </c>
      <c r="AM14" s="836" t="str">
        <f>IF('Month 10'!I$135&lt;0,I$135-'Month 10'!I$135,IF(I$135&lt;0,I$135,""))</f>
        <v/>
      </c>
      <c r="AN14" s="836" t="str">
        <f>IF('Month 10'!J$135&lt;0,J$135-'Month 10'!J$135,IF(J$135&lt;0,J$135,""))</f>
        <v/>
      </c>
      <c r="AO14" s="836" t="str">
        <f>IF('Month 10'!K$135&lt;0,K$135-'Month 10'!K$135,IF(K$135&lt;0,K$135,""))</f>
        <v/>
      </c>
      <c r="AP14" s="836" t="str">
        <f>IF('Month 10'!L$135&lt;0,L$135-'Month 10'!L$135,IF(L$135&lt;0,L$135,""))</f>
        <v/>
      </c>
      <c r="AQ14" s="836" t="str">
        <f>IF('Month 10'!M$135&lt;0,M$135-'Month 10'!M$135,IF(M$135&lt;0,M$135,""))</f>
        <v/>
      </c>
      <c r="AR14" s="836" t="str">
        <f>IF('Month 10'!N$135&lt;0,N$135-'Month 10'!N$135,IF(N$135&lt;0,N$135,""))</f>
        <v/>
      </c>
      <c r="AS14" s="836" t="str">
        <f>IF('Month 10'!O$135&lt;0,O$135-'Month 10'!O$135,IF(O$135&lt;0,O$135,""))</f>
        <v/>
      </c>
      <c r="AT14" s="836" t="str">
        <f>IF('Month 10'!P$135&lt;0,P$135-'Month 10'!P$135,IF(P$135&lt;0,P$135,""))</f>
        <v/>
      </c>
      <c r="AU14" s="836" t="str">
        <f>IF('Month 10'!Q$135&lt;0,Q$135-'Month 10'!Q$135,IF(Q$135&lt;0,Q$135,""))</f>
        <v/>
      </c>
      <c r="AV14" s="836" t="str">
        <f>IF('Month 10'!R$135&lt;0,R$135-'Month 10'!R$135,IF(R$135&lt;0,R$135,""))</f>
        <v/>
      </c>
      <c r="AW14" s="836" t="str">
        <f>IF('Month 10'!S$135&lt;0,S$135-'Month 10'!S$135,IF(S$135&lt;0,S$135,""))</f>
        <v/>
      </c>
      <c r="AX14" s="836" t="str">
        <f>IF('Month 10'!T$135&lt;0,T$135-'Month 10'!T$135,IF(T$135&lt;0,T$135,""))</f>
        <v/>
      </c>
      <c r="AY14" s="336"/>
    </row>
    <row r="15" spans="1:51" ht="30" customHeight="1" thickBot="1">
      <c r="A15" s="1779" t="str">
        <f>'ORIGINAL BUDGET'!A15</f>
        <v>INDIRECT COSTS</v>
      </c>
      <c r="B15" s="1780"/>
      <c r="C15" s="1780"/>
      <c r="D15" s="1780"/>
      <c r="E15" s="1781"/>
      <c r="F15" s="548">
        <f>IF('ORIGINAL BUDGET'!$I$2="Monthly",F155,"")</f>
        <v>0</v>
      </c>
      <c r="G15" s="581" t="str">
        <f t="shared" si="0"/>
        <v/>
      </c>
      <c r="H15" s="582">
        <f>IF('ORIGINAL BUDGET'!$I$2="Monthly",H155,"")</f>
        <v>0</v>
      </c>
      <c r="I15" s="556" t="str">
        <f t="shared" si="1"/>
        <v/>
      </c>
      <c r="J15" s="655">
        <f>IF('ORIGINAL BUDGET'!$I$2="Monthly",J155,"")</f>
        <v>0</v>
      </c>
      <c r="K15" s="653" t="str">
        <f t="shared" si="2"/>
        <v/>
      </c>
      <c r="L15" s="655">
        <f>IF('ORIGINAL BUDGET'!$I$2="Monthly",L155,"")</f>
        <v>0</v>
      </c>
      <c r="M15" s="653" t="str">
        <f t="shared" si="3"/>
        <v/>
      </c>
      <c r="N15" s="655">
        <f>IF('ORIGINAL BUDGET'!$I$2="Monthly",N155,"")</f>
        <v>0</v>
      </c>
      <c r="O15" s="662" t="str">
        <f t="shared" si="4"/>
        <v/>
      </c>
      <c r="P15" s="582">
        <f>IF('ORIGINAL BUDGET'!$I$2="Monthly",P155,"")</f>
        <v>0</v>
      </c>
      <c r="Q15" s="664" t="str">
        <f>IF(F15=0,"",T15/F15)</f>
        <v/>
      </c>
      <c r="R15" s="670">
        <f>IF('ORIGINAL BUDGET'!$I$2="Monthly",R155,"")</f>
        <v>0</v>
      </c>
      <c r="S15" s="666" t="str">
        <f t="shared" si="6"/>
        <v/>
      </c>
      <c r="T15" s="674">
        <f>IF('ORIGINAL BUDGET'!$I$2="Monthly",T155,"")</f>
        <v>0</v>
      </c>
      <c r="U15" s="667">
        <f t="shared" si="7"/>
        <v>0</v>
      </c>
      <c r="V15" s="314"/>
      <c r="W15" s="314"/>
      <c r="X15" s="314"/>
      <c r="Y15" s="314"/>
      <c r="Z15" s="314"/>
      <c r="AA15" s="314"/>
      <c r="AB15" s="307"/>
      <c r="AC15" s="307"/>
      <c r="AD15" s="307"/>
      <c r="AE15" s="307"/>
      <c r="AF15" s="307"/>
      <c r="AG15" s="307"/>
      <c r="AH15" s="286"/>
      <c r="AI15" s="29"/>
      <c r="AJ15" s="471"/>
      <c r="AK15" s="152" t="str">
        <f t="shared" si="8"/>
        <v>INDIRECT COSTS</v>
      </c>
      <c r="AL15" s="836" t="str">
        <f>IF('Month 10'!H$154&lt;0,H$154-'Month 10'!H$154,IF(H$154&lt;0,H$154,""))</f>
        <v/>
      </c>
      <c r="AM15" s="836" t="str">
        <f>IF('Month 10'!I$154&lt;0,I$154-'Month 10'!I$154,IF(I$154&lt;0,I$154,""))</f>
        <v/>
      </c>
      <c r="AN15" s="836" t="str">
        <f>IF('Month 10'!J$154&lt;0,J$154-'Month 10'!J$154,IF(J$154&lt;0,J$154,""))</f>
        <v/>
      </c>
      <c r="AO15" s="836" t="str">
        <f>IF('Month 10'!K$154&lt;0,K$154-'Month 10'!K$154,IF(K$154&lt;0,K$154,""))</f>
        <v/>
      </c>
      <c r="AP15" s="836" t="str">
        <f>IF('Month 10'!L$154&lt;0,L$154-'Month 10'!L$154,IF(L$154&lt;0,L$154,""))</f>
        <v/>
      </c>
      <c r="AQ15" s="836" t="str">
        <f>IF('Month 10'!M$154&lt;0,M$154-'Month 10'!M$154,IF(M$154&lt;0,M$154,""))</f>
        <v/>
      </c>
      <c r="AR15" s="836" t="str">
        <f>IF('Month 10'!N$154&lt;0,N$154-'Month 10'!N$154,IF(N$154&lt;0,N$154,""))</f>
        <v/>
      </c>
      <c r="AS15" s="836" t="str">
        <f>IF('Month 10'!O$154&lt;0,O$154-'Month 10'!O$154,IF(O$154&lt;0,O$154,""))</f>
        <v/>
      </c>
      <c r="AT15" s="836" t="str">
        <f>IF('Month 10'!P$154&lt;0,P$154-'Month 10'!P$154,IF(P$154&lt;0,P$154,""))</f>
        <v/>
      </c>
      <c r="AU15" s="836" t="str">
        <f>IF('Month 10'!Q$154&lt;0,Q$154-'Month 10'!Q$154,IF(Q$154&lt;0,Q$154,""))</f>
        <v/>
      </c>
      <c r="AV15" s="836" t="str">
        <f>IF('Month 10'!R$154&lt;0,R$154-'Month 10'!R$154,IF(R$154&lt;0,R$154,""))</f>
        <v/>
      </c>
      <c r="AW15" s="836" t="str">
        <f>IF('Month 10'!S$154&lt;0,S$154-'Month 10'!S$154,IF(S$154&lt;0,S$154,""))</f>
        <v/>
      </c>
      <c r="AX15" s="836" t="str">
        <f>IF('Month 10'!T$154&lt;0,T$154-'Month 10'!T$154,IF(T$154&lt;0,T$154,""))</f>
        <v/>
      </c>
      <c r="AY15" s="336"/>
    </row>
    <row r="16" spans="1:51" ht="42" customHeight="1" thickTop="1" thickBot="1">
      <c r="A16" s="777"/>
      <c r="B16" s="125"/>
      <c r="C16" s="89"/>
      <c r="D16" s="126"/>
      <c r="E16" s="392" t="s">
        <v>73</v>
      </c>
      <c r="F16" s="549">
        <f>SUM(F11:F15)</f>
        <v>0</v>
      </c>
      <c r="G16" s="583" t="str">
        <f>IF(F16=0,"",H16/F16)</f>
        <v/>
      </c>
      <c r="H16" s="584">
        <f>SUM(H11:H15)</f>
        <v>0</v>
      </c>
      <c r="I16" s="483" t="str">
        <f>IF(F16=0,"",J16/F16)</f>
        <v/>
      </c>
      <c r="J16" s="584">
        <f>SUM(J11:J15)</f>
        <v>0</v>
      </c>
      <c r="K16" s="483" t="str">
        <f>IF(F16=0,"",L16/F16)</f>
        <v/>
      </c>
      <c r="L16" s="584">
        <f>SUM(L11:L15)</f>
        <v>0</v>
      </c>
      <c r="M16" s="661" t="str">
        <f>IF(F16=0,"",N16/F16)</f>
        <v/>
      </c>
      <c r="N16" s="584">
        <f>SUM(N11:N15)</f>
        <v>0</v>
      </c>
      <c r="O16" s="483" t="str">
        <f>IF(F16=0,"",P16/F16)</f>
        <v/>
      </c>
      <c r="P16" s="584">
        <f>SUM(P11:P15)</f>
        <v>0</v>
      </c>
      <c r="Q16" s="665" t="str">
        <f>IF(F16=0,"",R16/F16)</f>
        <v/>
      </c>
      <c r="R16" s="584">
        <f>SUM(R11:R15)</f>
        <v>0</v>
      </c>
      <c r="S16" s="483" t="str">
        <f>IF(F16=0,"",T16/F16)</f>
        <v/>
      </c>
      <c r="T16" s="584">
        <f>SUM(T11:T15)</f>
        <v>0</v>
      </c>
      <c r="U16" s="667">
        <f>G16+I16+K16+M16+O16+Q16+S16</f>
        <v>0</v>
      </c>
      <c r="V16" s="314"/>
      <c r="W16" s="314"/>
      <c r="X16" s="314"/>
      <c r="Y16" s="314"/>
      <c r="Z16" s="314"/>
      <c r="AA16" s="314"/>
      <c r="AB16" s="307"/>
      <c r="AC16" s="307"/>
      <c r="AD16" s="307"/>
      <c r="AE16" s="307"/>
      <c r="AF16" s="307"/>
      <c r="AG16" s="307"/>
      <c r="AH16" s="286"/>
      <c r="AI16" s="29"/>
      <c r="AJ16" s="471"/>
      <c r="AK16" s="152"/>
      <c r="AL16" s="442"/>
      <c r="AM16" s="442"/>
      <c r="AN16" s="442"/>
      <c r="AO16" s="442"/>
      <c r="AP16" s="442"/>
      <c r="AQ16" s="442"/>
      <c r="AR16" s="442"/>
      <c r="AS16" s="442"/>
      <c r="AT16" s="442"/>
      <c r="AU16" s="442"/>
      <c r="AV16" s="442"/>
      <c r="AW16" s="442"/>
      <c r="AX16" s="442"/>
      <c r="AY16" s="336"/>
    </row>
    <row r="17" spans="1:53" ht="21" customHeight="1" thickTop="1" thickBot="1">
      <c r="A17" s="88"/>
      <c r="B17" s="84"/>
      <c r="C17" s="84"/>
      <c r="D17" s="88"/>
      <c r="E17" s="87"/>
      <c r="F17" s="61"/>
      <c r="G17" s="769"/>
      <c r="H17" s="770"/>
      <c r="I17" s="678"/>
      <c r="J17" s="771"/>
      <c r="K17" s="765"/>
      <c r="L17" s="771"/>
      <c r="M17" s="766"/>
      <c r="N17" s="771"/>
      <c r="O17" s="767"/>
      <c r="P17" s="772"/>
      <c r="Q17" s="768"/>
      <c r="R17" s="773"/>
      <c r="S17" s="767"/>
      <c r="T17" s="774"/>
      <c r="U17" s="668"/>
      <c r="V17" s="306"/>
      <c r="W17" s="306"/>
      <c r="X17" s="306"/>
      <c r="Y17" s="306"/>
      <c r="Z17" s="306"/>
      <c r="AA17" s="306"/>
      <c r="AB17" s="307"/>
      <c r="AC17" s="307"/>
      <c r="AD17" s="307"/>
      <c r="AE17" s="307"/>
      <c r="AF17" s="307"/>
      <c r="AG17" s="307"/>
      <c r="AH17" s="286"/>
      <c r="AI17" s="29"/>
      <c r="AJ17" s="471"/>
      <c r="AK17" s="152"/>
      <c r="AL17" s="442"/>
      <c r="AM17" s="442"/>
      <c r="AN17" s="442"/>
      <c r="AO17" s="442"/>
      <c r="AP17" s="442"/>
      <c r="AQ17" s="442"/>
      <c r="AR17" s="442"/>
      <c r="AS17" s="442"/>
      <c r="AT17" s="442"/>
      <c r="AU17" s="442"/>
      <c r="AV17" s="442"/>
      <c r="AW17" s="442"/>
      <c r="AX17" s="442"/>
      <c r="AY17" s="336"/>
    </row>
    <row r="18" spans="1:53" s="1149" customFormat="1" ht="49.5" customHeight="1" thickTop="1" thickBot="1">
      <c r="A18" s="1163"/>
      <c r="E18" s="1164"/>
      <c r="F18" s="1823">
        <f>F37-AY18</f>
        <v>0</v>
      </c>
      <c r="G18" s="1824"/>
      <c r="H18" s="1825"/>
      <c r="I18" s="1759" t="str">
        <f>IF(AY18&gt;0.001,"W/Cuts","")</f>
        <v/>
      </c>
      <c r="J18" s="1761" t="s">
        <v>191</v>
      </c>
      <c r="K18" s="1762"/>
      <c r="L18" s="1762"/>
      <c r="M18" s="1762"/>
      <c r="N18" s="1763"/>
      <c r="O18" s="1165"/>
      <c r="P18" s="1166"/>
      <c r="Q18" s="1166"/>
      <c r="R18" s="1166"/>
      <c r="S18" s="1166"/>
      <c r="T18" s="1166"/>
      <c r="U18" s="1166"/>
      <c r="V18" s="1167"/>
      <c r="W18" s="1167"/>
      <c r="X18" s="1167"/>
      <c r="Y18" s="1167"/>
      <c r="Z18" s="1167"/>
      <c r="AA18" s="1167"/>
      <c r="AB18" s="1168"/>
      <c r="AC18" s="1168"/>
      <c r="AD18" s="1168"/>
      <c r="AE18" s="1168"/>
      <c r="AF18" s="1168"/>
      <c r="AG18" s="1168"/>
      <c r="AH18" s="1169"/>
      <c r="AI18" s="1144"/>
      <c r="AJ18" s="1170"/>
      <c r="AK18" s="1171" t="s">
        <v>73</v>
      </c>
      <c r="AL18" s="1172">
        <f t="shared" ref="AL18:AX18" si="9">SUM(AL11:AL17)</f>
        <v>0</v>
      </c>
      <c r="AM18" s="1172">
        <f t="shared" si="9"/>
        <v>0</v>
      </c>
      <c r="AN18" s="1172">
        <f t="shared" si="9"/>
        <v>0</v>
      </c>
      <c r="AO18" s="1172">
        <f t="shared" si="9"/>
        <v>0</v>
      </c>
      <c r="AP18" s="1172">
        <f t="shared" si="9"/>
        <v>0</v>
      </c>
      <c r="AQ18" s="1172">
        <f t="shared" si="9"/>
        <v>0</v>
      </c>
      <c r="AR18" s="1172">
        <f t="shared" si="9"/>
        <v>0</v>
      </c>
      <c r="AS18" s="1172">
        <f t="shared" si="9"/>
        <v>0</v>
      </c>
      <c r="AT18" s="1172">
        <f t="shared" si="9"/>
        <v>0</v>
      </c>
      <c r="AU18" s="1172">
        <f t="shared" si="9"/>
        <v>0</v>
      </c>
      <c r="AV18" s="1172">
        <f t="shared" si="9"/>
        <v>0</v>
      </c>
      <c r="AW18" s="1172">
        <f t="shared" si="9"/>
        <v>0</v>
      </c>
      <c r="AX18" s="1172">
        <f t="shared" si="9"/>
        <v>0</v>
      </c>
      <c r="AY18" s="1173">
        <f>ABS(AL18+AN18+AP18+AR18+AT18+AV18+AX18)</f>
        <v>0</v>
      </c>
    </row>
    <row r="19" spans="1:53" s="921" customFormat="1" ht="49.5" customHeight="1" thickTop="1" thickBot="1">
      <c r="A19" s="914"/>
      <c r="B19" s="915"/>
      <c r="C19" s="915"/>
      <c r="D19" s="915"/>
      <c r="E19" s="916"/>
      <c r="F19" s="1826"/>
      <c r="G19" s="1827"/>
      <c r="H19" s="1827"/>
      <c r="I19" s="1760"/>
      <c r="J19" s="1761" t="s">
        <v>197</v>
      </c>
      <c r="K19" s="1762"/>
      <c r="L19" s="1762"/>
      <c r="M19" s="1762"/>
      <c r="N19" s="1763"/>
      <c r="O19" s="922"/>
      <c r="P19" s="917"/>
      <c r="Q19" s="917"/>
      <c r="R19" s="917"/>
      <c r="S19" s="917"/>
      <c r="T19" s="917"/>
      <c r="U19" s="775"/>
      <c r="V19" s="315"/>
      <c r="W19" s="315"/>
      <c r="X19" s="315"/>
      <c r="Y19" s="315"/>
      <c r="Z19" s="315"/>
      <c r="AA19" s="315"/>
      <c r="AB19" s="918"/>
      <c r="AC19" s="918"/>
      <c r="AD19" s="918"/>
      <c r="AE19" s="918"/>
      <c r="AF19" s="918"/>
      <c r="AG19" s="918"/>
      <c r="AH19" s="919"/>
      <c r="AI19" s="919"/>
      <c r="AJ19" s="920"/>
      <c r="AK19" s="920"/>
      <c r="AL19" s="920"/>
      <c r="AM19" s="920"/>
      <c r="AN19" s="920"/>
      <c r="AO19" s="920"/>
      <c r="AP19" s="920"/>
      <c r="AQ19" s="920"/>
      <c r="AR19" s="920"/>
      <c r="AS19" s="920"/>
      <c r="AT19" s="920"/>
      <c r="AU19" s="920"/>
      <c r="AV19" s="920"/>
      <c r="AW19" s="920"/>
      <c r="AX19" s="920"/>
      <c r="AY19" s="920"/>
    </row>
    <row r="20" spans="1:53" ht="16.5" thickTop="1">
      <c r="A20" s="212"/>
      <c r="B20" s="212"/>
      <c r="C20" s="212"/>
      <c r="D20" s="213"/>
      <c r="E20" s="39"/>
      <c r="F20" s="15"/>
      <c r="G20" s="5"/>
      <c r="H20" s="15"/>
      <c r="I20" s="418"/>
      <c r="J20" s="484"/>
      <c r="K20" s="418"/>
      <c r="L20" s="484"/>
      <c r="M20" s="418"/>
      <c r="N20" s="484"/>
      <c r="O20" s="418"/>
      <c r="P20" s="484"/>
      <c r="Q20" s="418"/>
      <c r="R20" s="35"/>
      <c r="S20" s="7"/>
      <c r="T20" s="776"/>
      <c r="U20" s="668"/>
      <c r="V20" s="306"/>
      <c r="W20" s="306"/>
      <c r="X20" s="306"/>
      <c r="Y20" s="306"/>
      <c r="Z20" s="306"/>
      <c r="AA20" s="306"/>
      <c r="AB20" s="307"/>
      <c r="AC20" s="307"/>
      <c r="AD20" s="307"/>
      <c r="AE20" s="307"/>
      <c r="AF20" s="307"/>
      <c r="AG20" s="307"/>
      <c r="AH20" s="29"/>
      <c r="AI20" s="29"/>
      <c r="AJ20" s="471"/>
      <c r="AK20" s="471"/>
      <c r="AL20" s="471"/>
      <c r="AM20" s="471"/>
      <c r="AN20" s="471"/>
      <c r="AO20" s="471"/>
      <c r="AP20" s="471"/>
      <c r="AQ20" s="471"/>
      <c r="AR20" s="471"/>
      <c r="AS20" s="471"/>
      <c r="AT20" s="471"/>
      <c r="AU20" s="471"/>
      <c r="AV20" s="471"/>
      <c r="AW20" s="471"/>
      <c r="AX20" s="471"/>
      <c r="AY20" s="471"/>
    </row>
    <row r="21" spans="1:53" ht="34.5" thickBot="1">
      <c r="A21" s="778"/>
      <c r="B21" s="81"/>
      <c r="C21" s="81"/>
      <c r="D21" s="82"/>
      <c r="E21" s="83"/>
      <c r="F21" s="343">
        <f>IF('ORIGINAL BUDGET'!I2="Quarterly","!  Invoice Type on Budget sheet must be set to Monthly to use this invoice", )</f>
        <v>0</v>
      </c>
      <c r="G21" s="339"/>
      <c r="I21" s="418"/>
      <c r="J21" s="484"/>
      <c r="K21" s="418"/>
      <c r="L21" s="484"/>
      <c r="M21" s="418"/>
      <c r="N21" s="484"/>
      <c r="O21" s="418"/>
      <c r="P21" s="484"/>
      <c r="Q21" s="418"/>
      <c r="R21" s="341"/>
      <c r="S21" s="6"/>
      <c r="T21" s="62"/>
      <c r="U21" s="668"/>
      <c r="V21" s="306"/>
      <c r="W21" s="306"/>
      <c r="X21" s="306"/>
      <c r="Y21" s="306"/>
      <c r="Z21" s="306"/>
      <c r="AA21" s="306"/>
      <c r="AB21" s="307"/>
      <c r="AC21" s="307"/>
      <c r="AD21" s="307"/>
      <c r="AE21" s="307"/>
      <c r="AF21" s="307"/>
      <c r="AG21" s="307"/>
      <c r="AH21" s="29"/>
      <c r="AI21" s="29"/>
      <c r="AJ21" s="471"/>
      <c r="AK21" s="471"/>
      <c r="AL21" s="471"/>
      <c r="AM21" s="471"/>
      <c r="AN21" s="471"/>
      <c r="AO21" s="471"/>
      <c r="AP21" s="471"/>
      <c r="AQ21" s="471"/>
      <c r="AR21" s="471"/>
      <c r="AS21" s="471"/>
      <c r="AT21" s="471"/>
      <c r="AU21" s="471"/>
      <c r="AV21" s="471"/>
      <c r="AW21" s="471"/>
      <c r="AX21" s="471"/>
      <c r="AY21" s="471"/>
    </row>
    <row r="22" spans="1:53" ht="15.75" customHeight="1" thickTop="1">
      <c r="A22" s="1764" t="s">
        <v>226</v>
      </c>
      <c r="B22" s="1765"/>
      <c r="C22" s="1765"/>
      <c r="D22" s="1765"/>
      <c r="E22" s="1765"/>
      <c r="F22" s="1765"/>
      <c r="G22" s="1765"/>
      <c r="H22" s="1765"/>
      <c r="I22" s="1765"/>
      <c r="J22" s="1765"/>
      <c r="K22" s="1765"/>
      <c r="L22" s="1765"/>
      <c r="M22" s="1765"/>
      <c r="N22" s="1765"/>
      <c r="O22" s="1765"/>
      <c r="P22" s="1765"/>
      <c r="Q22" s="1765"/>
      <c r="R22" s="1765"/>
      <c r="S22" s="1765"/>
      <c r="T22" s="1766"/>
      <c r="U22" s="1122"/>
      <c r="V22" s="29"/>
      <c r="W22" s="29"/>
      <c r="X22" s="29"/>
      <c r="Y22" s="10"/>
      <c r="Z22" s="10"/>
      <c r="AA22" s="10"/>
      <c r="AB22" s="10"/>
      <c r="AC22" s="169"/>
      <c r="AD22" s="10"/>
      <c r="AE22" s="11"/>
      <c r="AF22" s="11"/>
      <c r="AG22" s="55"/>
      <c r="AH22" s="11"/>
      <c r="AI22" s="11"/>
      <c r="AJ22" s="11"/>
      <c r="AK22" s="11"/>
      <c r="AS22" s="10"/>
      <c r="AT22" s="10"/>
      <c r="AY22" s="1104"/>
    </row>
    <row r="23" spans="1:53" ht="15" customHeight="1">
      <c r="A23" s="1767"/>
      <c r="B23" s="1768"/>
      <c r="C23" s="1768"/>
      <c r="D23" s="1768"/>
      <c r="E23" s="1768"/>
      <c r="F23" s="1768"/>
      <c r="G23" s="1768"/>
      <c r="H23" s="1768"/>
      <c r="I23" s="1768"/>
      <c r="J23" s="1768"/>
      <c r="K23" s="1768"/>
      <c r="L23" s="1768"/>
      <c r="M23" s="1768"/>
      <c r="N23" s="1768"/>
      <c r="O23" s="1768"/>
      <c r="P23" s="1768"/>
      <c r="Q23" s="1768"/>
      <c r="R23" s="1768"/>
      <c r="S23" s="1768"/>
      <c r="T23" s="1769"/>
      <c r="U23" s="1122"/>
      <c r="V23" s="29"/>
      <c r="W23" s="29"/>
      <c r="X23" s="29"/>
      <c r="Y23" s="10"/>
      <c r="Z23" s="10"/>
      <c r="AA23" s="10"/>
      <c r="AB23" s="10"/>
      <c r="AC23" s="169"/>
      <c r="AD23" s="10"/>
      <c r="AE23" s="11"/>
      <c r="AF23" s="11"/>
      <c r="AG23" s="55"/>
      <c r="AH23" s="11"/>
      <c r="AI23" s="11"/>
      <c r="AJ23" s="11"/>
      <c r="AK23" s="11"/>
      <c r="AS23" s="10"/>
      <c r="AT23" s="10"/>
      <c r="AY23" s="1104"/>
    </row>
    <row r="24" spans="1:53" s="1131" customFormat="1" ht="30">
      <c r="A24" s="1123"/>
      <c r="B24" s="1124"/>
      <c r="C24" s="1124"/>
      <c r="D24" s="1124"/>
      <c r="E24" s="1124"/>
      <c r="F24" s="1124"/>
      <c r="G24" s="1124"/>
      <c r="H24" s="1124"/>
      <c r="I24" s="1124"/>
      <c r="J24" s="1125"/>
      <c r="K24" s="1126"/>
      <c r="L24" s="1124"/>
      <c r="M24" s="1124"/>
      <c r="N24" s="1124"/>
      <c r="O24" s="1124"/>
      <c r="P24" s="1124"/>
      <c r="Q24" s="1124"/>
      <c r="R24" s="1124"/>
      <c r="S24" s="1124"/>
      <c r="T24" s="1127"/>
      <c r="U24" s="1128"/>
      <c r="V24" s="1129"/>
      <c r="W24" s="1129"/>
      <c r="X24" s="1129"/>
      <c r="Y24" s="1130"/>
      <c r="Z24" s="1130"/>
      <c r="AA24" s="1130"/>
      <c r="AB24" s="1130"/>
      <c r="AD24" s="1130"/>
      <c r="AE24" s="1132"/>
      <c r="AF24" s="1132"/>
      <c r="AG24" s="1133"/>
      <c r="AH24" s="1132"/>
      <c r="AI24" s="1132"/>
      <c r="AJ24" s="1132"/>
      <c r="AK24" s="1132"/>
      <c r="AS24" s="1130"/>
      <c r="AT24" s="1130"/>
      <c r="AY24" s="1104"/>
      <c r="AZ24" s="169"/>
      <c r="BA24" s="169"/>
    </row>
    <row r="25" spans="1:53" s="1131" customFormat="1" ht="30.75" thickBot="1">
      <c r="A25" s="1123"/>
      <c r="B25" s="1124"/>
      <c r="C25" s="1121" t="s">
        <v>203</v>
      </c>
      <c r="D25" s="1134"/>
      <c r="E25" s="1135"/>
      <c r="F25" s="1135"/>
      <c r="G25" s="1136"/>
      <c r="H25" s="1125"/>
      <c r="I25" s="1125"/>
      <c r="K25" s="1126"/>
      <c r="L25" s="1124"/>
      <c r="M25" s="1124"/>
      <c r="N25" s="1124"/>
      <c r="O25" s="1124"/>
      <c r="P25" s="1124"/>
      <c r="Q25" s="1124"/>
      <c r="R25" s="1124"/>
      <c r="S25" s="1124"/>
      <c r="T25" s="1127"/>
      <c r="U25" s="1128"/>
      <c r="V25" s="1129"/>
      <c r="W25" s="1129"/>
      <c r="X25" s="1129"/>
      <c r="Y25" s="1130"/>
      <c r="Z25" s="1130"/>
      <c r="AA25" s="1130"/>
      <c r="AB25" s="1130"/>
      <c r="AD25" s="1130"/>
      <c r="AE25" s="1132"/>
      <c r="AF25" s="1132"/>
      <c r="AG25" s="1133"/>
      <c r="AH25" s="1132"/>
      <c r="AI25" s="1132"/>
      <c r="AJ25" s="1132"/>
      <c r="AK25" s="1132"/>
      <c r="AS25" s="1130"/>
      <c r="AT25" s="1130"/>
      <c r="AY25" s="1104"/>
      <c r="AZ25" s="169"/>
      <c r="BA25" s="169"/>
    </row>
    <row r="26" spans="1:53" ht="23.25">
      <c r="A26" s="820"/>
      <c r="B26" s="817"/>
      <c r="C26" s="1121" t="s">
        <v>204</v>
      </c>
      <c r="D26" s="1770" t="s">
        <v>205</v>
      </c>
      <c r="E26" s="1770"/>
      <c r="F26" s="1770"/>
      <c r="G26" s="821"/>
      <c r="H26" s="1604" t="s">
        <v>173</v>
      </c>
      <c r="I26" s="1604"/>
      <c r="J26" s="169"/>
      <c r="K26" s="465"/>
      <c r="L26" s="823"/>
      <c r="M26" s="824"/>
      <c r="N26" s="823"/>
      <c r="O26" s="824"/>
      <c r="P26" s="823"/>
      <c r="Q26" s="824"/>
      <c r="R26" s="822"/>
      <c r="S26" s="825"/>
      <c r="T26" s="826"/>
      <c r="U26" s="924"/>
      <c r="V26" s="293"/>
      <c r="W26" s="293"/>
      <c r="X26" s="293"/>
      <c r="Y26" s="20"/>
      <c r="Z26" s="20"/>
      <c r="AA26" s="20"/>
      <c r="AB26" s="10"/>
      <c r="AC26" s="169"/>
      <c r="AD26" s="10"/>
      <c r="AE26" s="11"/>
      <c r="AF26" s="11"/>
      <c r="AG26" s="55"/>
      <c r="AH26" s="11"/>
      <c r="AI26" s="11"/>
      <c r="AJ26" s="11"/>
      <c r="AK26" s="11"/>
      <c r="AS26" s="10"/>
      <c r="AT26" s="10"/>
      <c r="AY26" s="1104"/>
    </row>
    <row r="27" spans="1:53" ht="23.25">
      <c r="A27" s="816"/>
      <c r="B27" s="817"/>
      <c r="C27" s="817"/>
      <c r="D27" s="1595" t="s">
        <v>206</v>
      </c>
      <c r="E27" s="1595"/>
      <c r="F27" s="1595"/>
      <c r="G27" s="817"/>
      <c r="H27" s="817"/>
      <c r="I27" s="817"/>
      <c r="J27" s="464"/>
      <c r="K27" s="818"/>
      <c r="L27" s="817"/>
      <c r="M27" s="817"/>
      <c r="N27" s="817"/>
      <c r="O27" s="817"/>
      <c r="P27" s="817"/>
      <c r="Q27" s="817"/>
      <c r="R27" s="817"/>
      <c r="S27" s="817"/>
      <c r="T27" s="819"/>
      <c r="U27" s="924"/>
      <c r="V27" s="293"/>
      <c r="W27" s="293"/>
      <c r="X27" s="293"/>
      <c r="Y27" s="20"/>
      <c r="Z27" s="20"/>
      <c r="AA27" s="20"/>
      <c r="AB27" s="10"/>
      <c r="AC27" s="169"/>
      <c r="AD27" s="10"/>
      <c r="AE27" s="11"/>
      <c r="AF27" s="11"/>
      <c r="AG27" s="55"/>
      <c r="AH27" s="11"/>
      <c r="AI27" s="11"/>
      <c r="AJ27" s="11"/>
      <c r="AK27" s="11"/>
      <c r="AS27" s="10"/>
      <c r="AT27" s="10"/>
      <c r="AY27" s="1104"/>
    </row>
    <row r="28" spans="1:53" ht="12.75" customHeight="1" thickBot="1">
      <c r="A28" s="827"/>
      <c r="B28" s="828"/>
      <c r="C28" s="828"/>
      <c r="D28" s="828"/>
      <c r="E28" s="829"/>
      <c r="F28" s="829"/>
      <c r="G28" s="828"/>
      <c r="H28" s="829"/>
      <c r="I28" s="828"/>
      <c r="J28" s="829"/>
      <c r="K28" s="830"/>
      <c r="L28" s="831"/>
      <c r="M28" s="830"/>
      <c r="N28" s="831"/>
      <c r="O28" s="832"/>
      <c r="P28" s="831"/>
      <c r="Q28" s="833"/>
      <c r="R28" s="831"/>
      <c r="S28" s="833"/>
      <c r="T28" s="834"/>
      <c r="U28" s="923"/>
      <c r="V28" s="292"/>
      <c r="W28" s="292"/>
      <c r="X28" s="292"/>
      <c r="Y28" s="10"/>
      <c r="Z28" s="10"/>
      <c r="AA28" s="10"/>
      <c r="AB28" s="10"/>
      <c r="AC28" s="169"/>
      <c r="AD28" s="10"/>
      <c r="AE28" s="11"/>
      <c r="AF28" s="11"/>
      <c r="AG28" s="55"/>
      <c r="AH28" s="11"/>
      <c r="AI28" s="11"/>
      <c r="AJ28" s="11"/>
      <c r="AK28" s="11"/>
      <c r="AS28" s="10"/>
      <c r="AT28" s="10"/>
      <c r="AY28" s="1104"/>
    </row>
    <row r="29" spans="1:53" s="1149" customFormat="1" ht="34.5" thickTop="1" thickBot="1">
      <c r="P29" s="1150"/>
      <c r="R29" s="1150"/>
      <c r="T29" s="1150"/>
      <c r="U29" s="1151"/>
      <c r="V29" s="1152"/>
      <c r="W29" s="1152"/>
      <c r="X29" s="1152"/>
      <c r="Y29" s="1152"/>
      <c r="Z29" s="1152"/>
      <c r="AA29" s="1152"/>
      <c r="AB29" s="1152"/>
      <c r="AC29" s="1152"/>
      <c r="AD29" s="1152"/>
      <c r="AE29" s="1152"/>
      <c r="AF29" s="1152"/>
      <c r="AG29" s="1152"/>
      <c r="AH29" s="1153"/>
      <c r="AI29" s="1153"/>
      <c r="AY29" s="1104"/>
      <c r="AZ29" s="169"/>
      <c r="BA29" s="169"/>
    </row>
    <row r="30" spans="1:53" ht="27" thickTop="1">
      <c r="A30" s="1602" t="s">
        <v>14</v>
      </c>
      <c r="B30" s="1603"/>
      <c r="C30" s="1603"/>
      <c r="D30" s="1603"/>
      <c r="E30" s="1603"/>
      <c r="F30" s="871" t="s">
        <v>150</v>
      </c>
      <c r="G30" s="1589" t="str">
        <f>IF('BR3'!$K$2="ACTIVE",'BR3'!G30,IF('BR2'!$K$2="ACTIVE",'BR2'!G30,IF('BR1'!$K$2="ACTIVE",'BR1'!G30,'ORIGINAL BUDGET'!G30)))</f>
        <v>RPPC</v>
      </c>
      <c r="H30" s="1590">
        <f>IF('BR3'!$K$2="ACTIVE",'BR3'!H30,IF('BR2'!$K$2="ACTIVE",'BR2'!H30,IF('BR1'!$K$2="ACTIVE",'BR1'!H30,'ORIGINAL BUDGET'!H30)))</f>
        <v>0</v>
      </c>
      <c r="I30" s="1589" t="str">
        <f>IF('BR3'!$K$2="ACTIVE",'BR3'!I30,IF('BR2'!$K$2="ACTIVE",'BR2'!I30,IF('BR1'!$K$2="ACTIVE",'BR1'!I30,'ORIGINAL BUDGET'!I30)))</f>
        <v xml:space="preserve">RPPC </v>
      </c>
      <c r="J30" s="1590">
        <f>IF('BR3'!$K$2="ACTIVE",'BR3'!J30,IF('BR2'!$K$2="ACTIVE",'BR2'!J30,IF('BR1'!$K$2="ACTIVE",'BR1'!J30,'ORIGINAL BUDGET'!J30)))</f>
        <v>0</v>
      </c>
      <c r="K30" s="1589">
        <f>IF('BR3'!$K$2="ACTIVE",'BR3'!K30,IF('BR2'!$K$2="ACTIVE",'BR2'!K30,IF('BR1'!$K$2="ACTIVE",'BR1'!K30,'ORIGINAL BUDGET'!K30)))</f>
        <v>0</v>
      </c>
      <c r="L30" s="1590">
        <f>IF('BR3'!$K$2="ACTIVE",'BR3'!L30,IF('BR2'!$K$2="ACTIVE",'BR2'!L30,IF('BR1'!$K$2="ACTIVE",'BR1'!L30,'ORIGINAL BUDGET'!L30)))</f>
        <v>0</v>
      </c>
      <c r="M30" s="1589">
        <f>IF('BR3'!$K$2="ACTIVE",'BR3'!M30,IF('BR2'!$K$2="ACTIVE",'BR2'!M30,IF('BR1'!$K$2="ACTIVE",'BR1'!M30,'ORIGINAL BUDGET'!M30)))</f>
        <v>0</v>
      </c>
      <c r="N30" s="1590">
        <f>IF('BR3'!$K$2="ACTIVE",'BR3'!N30,IF('BR2'!$K$2="ACTIVE",'BR2'!N30,IF('BR1'!$K$2="ACTIVE",'BR1'!N30,'ORIGINAL BUDGET'!N30)))</f>
        <v>0</v>
      </c>
      <c r="O30" s="1589">
        <f>IF('BR3'!$K$2="ACTIVE",'BR3'!O30,IF('BR2'!$K$2="ACTIVE",'BR2'!O30,IF('BR1'!$K$2="ACTIVE",'BR1'!O30,'ORIGINAL BUDGET'!O30)))</f>
        <v>0</v>
      </c>
      <c r="P30" s="1590">
        <f>IF('BR3'!$K$2="ACTIVE",'BR3'!P30,IF('BR2'!$K$2="ACTIVE",'BR2'!P30,IF('BR1'!$K$2="ACTIVE",'BR1'!P30,'ORIGINAL BUDGET'!P30)))</f>
        <v>0</v>
      </c>
      <c r="Q30" s="1589">
        <f>IF('BR3'!$K$2="ACTIVE",'BR3'!Q30,IF('BR2'!$K$2="ACTIVE",'BR2'!Q30,IF('BR1'!$K$2="ACTIVE",'BR1'!Q30,'ORIGINAL BUDGET'!Q30)))</f>
        <v>0</v>
      </c>
      <c r="R30" s="1590">
        <f>IF('BR3'!$K$2="ACTIVE",'BR3'!R30,IF('BR2'!$K$2="ACTIVE",'BR2'!R30,IF('BR1'!$K$2="ACTIVE",'BR1'!R30,'ORIGINAL BUDGET'!R30)))</f>
        <v>0</v>
      </c>
      <c r="S30" s="1589">
        <f>IF('BR3'!$K$2="ACTIVE",'BR3'!S30,IF('BR2'!$K$2="ACTIVE",'BR2'!S30,IF('BR1'!$K$2="ACTIVE",'BR1'!S30,'ORIGINAL BUDGET'!S30)))</f>
        <v>0</v>
      </c>
      <c r="T30" s="1590">
        <f>IF('BR3'!$K$2="ACTIVE",'BR3'!T30,IF('BR2'!$K$2="ACTIVE",'BR2'!T30,IF('BR1'!$K$2="ACTIVE",'BR1'!T30,'ORIGINAL BUDGET'!T30)))</f>
        <v>0</v>
      </c>
      <c r="U30" s="446"/>
      <c r="V30" s="317"/>
      <c r="W30" s="317"/>
      <c r="X30" s="317"/>
      <c r="Y30" s="317"/>
      <c r="Z30" s="317"/>
      <c r="AA30" s="317"/>
      <c r="AB30" s="294"/>
      <c r="AC30" s="294"/>
      <c r="AD30" s="294"/>
      <c r="AE30" s="294"/>
      <c r="AF30" s="294"/>
      <c r="AG30" s="294"/>
      <c r="AH30" s="316"/>
      <c r="AI30" s="316"/>
      <c r="AJ30" s="57"/>
      <c r="AK30" s="57"/>
      <c r="AL30" s="57"/>
      <c r="AM30" s="57"/>
      <c r="AN30" s="57"/>
      <c r="AO30" s="57"/>
      <c r="AP30" s="57"/>
      <c r="AQ30" s="57"/>
      <c r="AR30" s="57"/>
      <c r="AS30" s="57"/>
      <c r="AT30" s="57"/>
      <c r="AU30" s="57"/>
      <c r="AV30" s="57"/>
      <c r="AW30" s="57"/>
      <c r="AX30" s="57"/>
      <c r="AY30" s="1104"/>
    </row>
    <row r="31" spans="1:53" ht="16.5" thickBot="1">
      <c r="A31" s="872"/>
      <c r="B31" s="873"/>
      <c r="C31" s="873"/>
      <c r="D31" s="873"/>
      <c r="E31" s="873"/>
      <c r="F31" s="875" t="s">
        <v>149</v>
      </c>
      <c r="G31" s="911"/>
      <c r="H31" s="586">
        <f>IF('BR3'!$K$2="ACTIVE",'BR3'!H31,IF('BR2'!$K$2="ACTIVE",'BR2'!H31,IF('BR1'!$K$2="ACTIVE",'BR1'!H31,'ORIGINAL BUDGET'!H31)))</f>
        <v>53110</v>
      </c>
      <c r="I31" s="911"/>
      <c r="J31" s="586">
        <f>IF('BR3'!$K$2="ACTIVE",'BR3'!J31,IF('BR2'!$K$2="ACTIVE",'BR2'!J31,IF('BR1'!$K$2="ACTIVE",'BR1'!J31,'ORIGINAL BUDGET'!J31)))</f>
        <v>53129</v>
      </c>
      <c r="K31" s="911" t="s">
        <v>78</v>
      </c>
      <c r="L31" s="586">
        <f>IF('BR3'!$K$2="ACTIVE",'BR3'!L31,IF('BR2'!$K$2="ACTIVE",'BR2'!L31,IF('BR1'!$K$2="ACTIVE",'BR1'!L31,'ORIGINAL BUDGET'!L31)))</f>
        <v>0</v>
      </c>
      <c r="M31" s="911" t="s">
        <v>78</v>
      </c>
      <c r="N31" s="586">
        <f>IF('BR3'!$K$2="ACTIVE",'BR3'!N31,IF('BR2'!$K$2="ACTIVE",'BR2'!N31,IF('BR1'!$K$2="ACTIVE",'BR1'!N31,'ORIGINAL BUDGET'!N31)))</f>
        <v>0</v>
      </c>
      <c r="O31" s="911" t="s">
        <v>78</v>
      </c>
      <c r="P31" s="586">
        <f>IF('BR3'!$K$2="ACTIVE",'BR3'!P31,IF('BR2'!$K$2="ACTIVE",'BR2'!P31,IF('BR1'!$K$2="ACTIVE",'BR1'!P31,'ORIGINAL BUDGET'!P31)))</f>
        <v>0</v>
      </c>
      <c r="Q31" s="911"/>
      <c r="R31" s="586">
        <f>IF('BR3'!$K$2="ACTIVE",'BR3'!R31,IF('BR2'!$K$2="ACTIVE",'BR2'!R31,IF('BR1'!$K$2="ACTIVE",'BR1'!R31,'ORIGINAL BUDGET'!R31)))</f>
        <v>0</v>
      </c>
      <c r="S31" s="911" t="s">
        <v>78</v>
      </c>
      <c r="T31" s="586">
        <f>IF('BR3'!$K$2="ACTIVE",'BR3'!T31,IF('BR2'!$K$2="ACTIVE",'BR2'!T31,IF('BR1'!$K$2="ACTIVE",'BR1'!T31,'ORIGINAL BUDGET'!T31)))</f>
        <v>0</v>
      </c>
      <c r="U31" s="468" t="s">
        <v>78</v>
      </c>
      <c r="V31" s="318"/>
      <c r="W31" s="318"/>
      <c r="X31" s="318"/>
      <c r="Y31" s="318"/>
      <c r="Z31" s="318"/>
      <c r="AA31" s="318"/>
      <c r="AB31" s="275"/>
      <c r="AC31" s="275"/>
      <c r="AD31" s="275"/>
      <c r="AE31" s="275"/>
      <c r="AF31" s="275"/>
      <c r="AG31" s="275"/>
      <c r="AH31" s="275"/>
      <c r="AI31" s="275"/>
      <c r="AY31" s="1104"/>
    </row>
    <row r="32" spans="1:53" ht="24.75" customHeight="1" thickTop="1">
      <c r="A32" s="877" t="str">
        <f>A11</f>
        <v>PERSONNEL</v>
      </c>
      <c r="B32" s="878"/>
      <c r="C32" s="878"/>
      <c r="D32" s="879"/>
      <c r="E32" s="880"/>
      <c r="F32" s="880"/>
      <c r="G32" s="912"/>
      <c r="H32" s="882">
        <f>H11</f>
        <v>0</v>
      </c>
      <c r="I32" s="883"/>
      <c r="J32" s="882">
        <f>J11</f>
        <v>0</v>
      </c>
      <c r="K32" s="883"/>
      <c r="L32" s="882">
        <f>L11</f>
        <v>0</v>
      </c>
      <c r="M32" s="883"/>
      <c r="N32" s="882">
        <f>N11</f>
        <v>0</v>
      </c>
      <c r="O32" s="883"/>
      <c r="P32" s="882">
        <f>P11</f>
        <v>0</v>
      </c>
      <c r="Q32" s="883"/>
      <c r="R32" s="882">
        <f>R11</f>
        <v>0</v>
      </c>
      <c r="S32" s="883"/>
      <c r="T32" s="882">
        <f>T11</f>
        <v>0</v>
      </c>
      <c r="U32" s="194"/>
      <c r="V32" s="295"/>
      <c r="W32" s="295"/>
      <c r="X32" s="295"/>
      <c r="Y32" s="295"/>
      <c r="Z32" s="295"/>
      <c r="AA32" s="295"/>
      <c r="AB32" s="295"/>
      <c r="AC32" s="295"/>
      <c r="AD32" s="295"/>
      <c r="AE32" s="295"/>
      <c r="AF32" s="295"/>
      <c r="AG32" s="295"/>
      <c r="AH32" s="316"/>
      <c r="AI32" s="316"/>
      <c r="AJ32" s="57"/>
      <c r="AK32" s="57"/>
      <c r="AL32" s="57"/>
      <c r="AM32" s="57"/>
      <c r="AN32" s="57"/>
      <c r="AO32" s="57"/>
      <c r="AP32" s="57"/>
      <c r="AQ32" s="57"/>
      <c r="AR32" s="57"/>
      <c r="AS32" s="57"/>
      <c r="AT32" s="57"/>
      <c r="AU32" s="57"/>
      <c r="AV32" s="57"/>
      <c r="AW32" s="57"/>
      <c r="AX32" s="57"/>
      <c r="AY32" s="1104"/>
    </row>
    <row r="33" spans="1:51" ht="24.75" customHeight="1">
      <c r="A33" s="884" t="str">
        <f>A12</f>
        <v>OPERATING EXPENSES</v>
      </c>
      <c r="B33" s="885"/>
      <c r="C33" s="885"/>
      <c r="D33" s="886"/>
      <c r="E33" s="887"/>
      <c r="F33" s="888"/>
      <c r="G33" s="912"/>
      <c r="H33" s="889">
        <f>H12</f>
        <v>0</v>
      </c>
      <c r="I33" s="890"/>
      <c r="J33" s="889">
        <f>J12</f>
        <v>0</v>
      </c>
      <c r="K33" s="890"/>
      <c r="L33" s="889">
        <f>L12</f>
        <v>0</v>
      </c>
      <c r="M33" s="890"/>
      <c r="N33" s="889">
        <f>N12</f>
        <v>0</v>
      </c>
      <c r="O33" s="890"/>
      <c r="P33" s="889">
        <f>P12</f>
        <v>0</v>
      </c>
      <c r="Q33" s="890"/>
      <c r="R33" s="889">
        <f>R12</f>
        <v>0</v>
      </c>
      <c r="S33" s="890"/>
      <c r="T33" s="889">
        <f>T12</f>
        <v>0</v>
      </c>
      <c r="U33" s="194"/>
      <c r="V33" s="295"/>
      <c r="W33" s="295"/>
      <c r="X33" s="295"/>
      <c r="Y33" s="295"/>
      <c r="Z33" s="295"/>
      <c r="AA33" s="295"/>
      <c r="AB33" s="295"/>
      <c r="AC33" s="295"/>
      <c r="AD33" s="295"/>
      <c r="AE33" s="295"/>
      <c r="AF33" s="295"/>
      <c r="AG33" s="295"/>
      <c r="AH33" s="316"/>
      <c r="AI33" s="316"/>
      <c r="AJ33" s="57"/>
      <c r="AK33" s="57"/>
      <c r="AL33" s="57"/>
      <c r="AM33" s="57"/>
      <c r="AN33" s="57"/>
      <c r="AO33" s="57"/>
      <c r="AP33" s="57"/>
      <c r="AQ33" s="57"/>
      <c r="AR33" s="57"/>
      <c r="AS33" s="57"/>
      <c r="AT33" s="57"/>
      <c r="AU33" s="57"/>
      <c r="AV33" s="57"/>
      <c r="AW33" s="57"/>
      <c r="AX33" s="57"/>
      <c r="AY33" s="1104"/>
    </row>
    <row r="34" spans="1:51" ht="24.75" customHeight="1">
      <c r="A34" s="891" t="str">
        <f>A13</f>
        <v>CAPITAL EXPENDITURES</v>
      </c>
      <c r="B34" s="885"/>
      <c r="C34" s="885"/>
      <c r="D34" s="886"/>
      <c r="E34" s="887"/>
      <c r="F34" s="888"/>
      <c r="G34" s="912"/>
      <c r="H34" s="889">
        <f>H13</f>
        <v>0</v>
      </c>
      <c r="I34" s="890"/>
      <c r="J34" s="889">
        <f>J13</f>
        <v>0</v>
      </c>
      <c r="K34" s="890"/>
      <c r="L34" s="889">
        <f>L13</f>
        <v>0</v>
      </c>
      <c r="M34" s="890"/>
      <c r="N34" s="889">
        <f>N13</f>
        <v>0</v>
      </c>
      <c r="O34" s="890"/>
      <c r="P34" s="889">
        <f>P13</f>
        <v>0</v>
      </c>
      <c r="Q34" s="890"/>
      <c r="R34" s="889">
        <f>R13</f>
        <v>0</v>
      </c>
      <c r="S34" s="890"/>
      <c r="T34" s="889">
        <f>T13</f>
        <v>0</v>
      </c>
      <c r="U34" s="194"/>
      <c r="V34" s="295"/>
      <c r="W34" s="295"/>
      <c r="X34" s="295"/>
      <c r="Y34" s="295"/>
      <c r="Z34" s="295"/>
      <c r="AA34" s="295"/>
      <c r="AB34" s="295"/>
      <c r="AC34" s="295"/>
      <c r="AD34" s="295"/>
      <c r="AE34" s="295"/>
      <c r="AF34" s="295"/>
      <c r="AG34" s="295"/>
      <c r="AH34" s="316"/>
      <c r="AI34" s="316"/>
      <c r="AJ34" s="57"/>
      <c r="AK34" s="57"/>
      <c r="AL34" s="57"/>
      <c r="AM34" s="57"/>
      <c r="AN34" s="57"/>
      <c r="AO34" s="57"/>
      <c r="AP34" s="57"/>
      <c r="AQ34" s="57"/>
      <c r="AR34" s="57"/>
      <c r="AS34" s="57"/>
      <c r="AT34" s="57"/>
      <c r="AU34" s="57"/>
      <c r="AV34" s="57"/>
      <c r="AW34" s="57"/>
      <c r="AX34" s="57"/>
      <c r="AY34" s="1104"/>
    </row>
    <row r="35" spans="1:51" ht="24.75" customHeight="1">
      <c r="A35" s="891" t="str">
        <f>A14</f>
        <v>OTHER COSTS</v>
      </c>
      <c r="B35" s="892"/>
      <c r="C35" s="892"/>
      <c r="D35" s="893"/>
      <c r="E35" s="894"/>
      <c r="F35" s="895"/>
      <c r="G35" s="912"/>
      <c r="H35" s="896">
        <f>H14</f>
        <v>0</v>
      </c>
      <c r="I35" s="890"/>
      <c r="J35" s="896">
        <f>J14</f>
        <v>0</v>
      </c>
      <c r="K35" s="890"/>
      <c r="L35" s="896">
        <f>L14</f>
        <v>0</v>
      </c>
      <c r="M35" s="890"/>
      <c r="N35" s="896">
        <f>N14</f>
        <v>0</v>
      </c>
      <c r="O35" s="890"/>
      <c r="P35" s="896">
        <f>P14</f>
        <v>0</v>
      </c>
      <c r="Q35" s="890"/>
      <c r="R35" s="896">
        <f>R14</f>
        <v>0</v>
      </c>
      <c r="S35" s="890"/>
      <c r="T35" s="896">
        <f>T14</f>
        <v>0</v>
      </c>
      <c r="U35" s="194"/>
      <c r="V35" s="295"/>
      <c r="W35" s="295"/>
      <c r="X35" s="295"/>
      <c r="Y35" s="295"/>
      <c r="Z35" s="295"/>
      <c r="AA35" s="295"/>
      <c r="AB35" s="295"/>
      <c r="AC35" s="295"/>
      <c r="AD35" s="295"/>
      <c r="AE35" s="295"/>
      <c r="AF35" s="295"/>
      <c r="AG35" s="295"/>
      <c r="AH35" s="316"/>
      <c r="AI35" s="316"/>
      <c r="AJ35" s="57"/>
      <c r="AK35" s="57"/>
      <c r="AL35" s="57"/>
      <c r="AM35" s="57"/>
      <c r="AN35" s="57"/>
      <c r="AO35" s="57"/>
      <c r="AP35" s="57"/>
      <c r="AQ35" s="57"/>
      <c r="AR35" s="57"/>
      <c r="AS35" s="57"/>
      <c r="AT35" s="57"/>
      <c r="AU35" s="57"/>
      <c r="AV35" s="57"/>
      <c r="AW35" s="57"/>
      <c r="AX35" s="57"/>
      <c r="AY35" s="1104"/>
    </row>
    <row r="36" spans="1:51" ht="24.75" customHeight="1" thickBot="1">
      <c r="A36" s="897" t="str">
        <f>A15</f>
        <v>INDIRECT COSTS</v>
      </c>
      <c r="B36" s="898"/>
      <c r="C36" s="898"/>
      <c r="D36" s="899"/>
      <c r="E36" s="900"/>
      <c r="F36" s="901"/>
      <c r="G36" s="912"/>
      <c r="H36" s="902">
        <f>H15</f>
        <v>0</v>
      </c>
      <c r="I36" s="890"/>
      <c r="J36" s="902">
        <f>J15</f>
        <v>0</v>
      </c>
      <c r="K36" s="890"/>
      <c r="L36" s="902">
        <f>L15</f>
        <v>0</v>
      </c>
      <c r="M36" s="890"/>
      <c r="N36" s="902">
        <f>N15</f>
        <v>0</v>
      </c>
      <c r="O36" s="890"/>
      <c r="P36" s="902">
        <f>P15</f>
        <v>0</v>
      </c>
      <c r="Q36" s="890"/>
      <c r="R36" s="902">
        <f>R15</f>
        <v>0</v>
      </c>
      <c r="S36" s="890"/>
      <c r="T36" s="902">
        <f>T15</f>
        <v>0</v>
      </c>
      <c r="U36" s="194"/>
      <c r="V36" s="295"/>
      <c r="W36" s="295"/>
      <c r="X36" s="295"/>
      <c r="Y36" s="295"/>
      <c r="Z36" s="295"/>
      <c r="AA36" s="295"/>
      <c r="AB36" s="295"/>
      <c r="AC36" s="295"/>
      <c r="AD36" s="295"/>
      <c r="AE36" s="295"/>
      <c r="AF36" s="295"/>
      <c r="AG36" s="295"/>
      <c r="AH36" s="316"/>
      <c r="AI36" s="316"/>
      <c r="AJ36" s="57"/>
      <c r="AY36" s="1104"/>
    </row>
    <row r="37" spans="1:51" ht="24.75" customHeight="1" thickTop="1" thickBot="1">
      <c r="A37" s="903"/>
      <c r="B37" s="904" t="s">
        <v>65</v>
      </c>
      <c r="C37" s="904"/>
      <c r="D37" s="905"/>
      <c r="E37" s="906"/>
      <c r="F37" s="907">
        <f>H37+J37+L37+R37+T37+N37+P37</f>
        <v>0</v>
      </c>
      <c r="G37" s="913"/>
      <c r="H37" s="909">
        <f>SUM(H32:H36)</f>
        <v>0</v>
      </c>
      <c r="I37" s="910"/>
      <c r="J37" s="909">
        <f>SUM(J32:J36)</f>
        <v>0</v>
      </c>
      <c r="K37" s="910"/>
      <c r="L37" s="909">
        <f>SUM(L32:L36)</f>
        <v>0</v>
      </c>
      <c r="M37" s="910"/>
      <c r="N37" s="909">
        <f>SUM(N32:N36)</f>
        <v>0</v>
      </c>
      <c r="O37" s="910"/>
      <c r="P37" s="909">
        <f>SUM(P32:P36)</f>
        <v>0</v>
      </c>
      <c r="Q37" s="910"/>
      <c r="R37" s="909">
        <f>SUM(R32:R36)</f>
        <v>0</v>
      </c>
      <c r="S37" s="910"/>
      <c r="T37" s="909">
        <f>SUM(T32:T36)</f>
        <v>0</v>
      </c>
      <c r="U37" s="194"/>
      <c r="V37" s="295"/>
      <c r="W37" s="295"/>
      <c r="X37" s="295"/>
      <c r="Y37" s="295"/>
      <c r="Z37" s="295"/>
      <c r="AA37" s="295"/>
      <c r="AB37" s="295"/>
      <c r="AC37" s="295"/>
      <c r="AD37" s="295"/>
      <c r="AE37" s="295"/>
      <c r="AF37" s="295"/>
      <c r="AG37" s="295"/>
      <c r="AH37" s="316"/>
      <c r="AI37" s="316"/>
      <c r="AJ37" s="57"/>
      <c r="AY37" s="1104"/>
    </row>
    <row r="38" spans="1:51" ht="15.95" customHeight="1" thickTop="1" thickBot="1">
      <c r="A38" s="1209"/>
      <c r="B38" s="1209"/>
      <c r="C38" s="1209"/>
      <c r="D38" s="1209"/>
      <c r="E38" s="1210"/>
      <c r="F38" s="1210"/>
      <c r="G38" s="1211"/>
      <c r="H38" s="1212"/>
      <c r="I38" s="1213"/>
      <c r="J38" s="1212"/>
      <c r="K38" s="1211"/>
      <c r="L38" s="1212"/>
      <c r="M38" s="1213"/>
      <c r="N38" s="1212"/>
      <c r="O38" s="1213"/>
      <c r="P38" s="1212"/>
      <c r="Q38" s="1213"/>
      <c r="R38" s="1212"/>
      <c r="S38" s="1213"/>
      <c r="T38" s="1212"/>
      <c r="U38" s="215"/>
      <c r="V38" s="286"/>
      <c r="W38" s="286"/>
      <c r="X38" s="286"/>
      <c r="Y38" s="286"/>
      <c r="Z38" s="286"/>
      <c r="AA38" s="286"/>
      <c r="AB38" s="286"/>
      <c r="AC38" s="286"/>
      <c r="AD38" s="286"/>
      <c r="AE38" s="286"/>
      <c r="AF38" s="286"/>
      <c r="AG38" s="286"/>
      <c r="AH38" s="316"/>
      <c r="AI38" s="316"/>
      <c r="AJ38" s="55"/>
      <c r="AY38" s="1104"/>
    </row>
    <row r="39" spans="1:51" ht="21" customHeight="1" thickTop="1">
      <c r="A39" s="1739" t="str">
        <f>A11</f>
        <v>PERSONNEL</v>
      </c>
      <c r="B39" s="1740"/>
      <c r="C39" s="1740"/>
      <c r="D39" s="1740"/>
      <c r="E39" s="1740"/>
      <c r="F39" s="1740"/>
      <c r="G39" s="1736" t="s">
        <v>84</v>
      </c>
      <c r="H39" s="1737"/>
      <c r="I39" s="1737"/>
      <c r="J39" s="1737"/>
      <c r="K39" s="1737"/>
      <c r="L39" s="1737"/>
      <c r="M39" s="1737"/>
      <c r="N39" s="1737"/>
      <c r="O39" s="1737"/>
      <c r="P39" s="1737"/>
      <c r="Q39" s="1737"/>
      <c r="R39" s="1737"/>
      <c r="S39" s="1737"/>
      <c r="T39" s="1737"/>
      <c r="U39" s="1237"/>
      <c r="V39" s="275"/>
      <c r="W39" s="275"/>
      <c r="X39" s="275"/>
      <c r="Y39" s="275"/>
      <c r="Z39" s="275"/>
      <c r="AA39" s="275"/>
      <c r="AB39" s="275"/>
      <c r="AC39" s="275"/>
      <c r="AD39" s="275"/>
      <c r="AE39" s="275"/>
      <c r="AF39" s="275"/>
      <c r="AG39" s="275"/>
      <c r="AH39" s="275"/>
      <c r="AI39" s="275"/>
      <c r="AK39" s="55"/>
      <c r="AL39" s="55"/>
      <c r="AM39" s="55"/>
      <c r="AN39" s="55"/>
      <c r="AO39" s="55"/>
      <c r="AP39" s="55"/>
      <c r="AQ39" s="55"/>
      <c r="AR39" s="55"/>
      <c r="AU39" s="55"/>
      <c r="AV39" s="55"/>
      <c r="AW39" s="55"/>
      <c r="AX39" s="55"/>
      <c r="AY39" s="1104"/>
    </row>
    <row r="40" spans="1:51" ht="15.75" thickBot="1">
      <c r="A40" s="1584"/>
      <c r="B40" s="1586"/>
      <c r="C40" s="1586"/>
      <c r="D40" s="1586"/>
      <c r="E40" s="1586"/>
      <c r="F40" s="1586"/>
      <c r="G40" s="1214" t="str">
        <f>'Fund Rec'!G48</f>
        <v/>
      </c>
      <c r="H40" s="1215">
        <f>'Fund Rec'!H48</f>
        <v>0</v>
      </c>
      <c r="I40" s="1216" t="str">
        <f>'Fund Rec'!I48</f>
        <v/>
      </c>
      <c r="J40" s="1217">
        <f>'Fund Rec'!J48</f>
        <v>0</v>
      </c>
      <c r="K40" s="1214" t="str">
        <f>'Fund Rec'!K48</f>
        <v/>
      </c>
      <c r="L40" s="1215">
        <f>'Fund Rec'!L48</f>
        <v>0</v>
      </c>
      <c r="M40" s="1216" t="str">
        <f>'Fund Rec'!M48</f>
        <v/>
      </c>
      <c r="N40" s="1218">
        <f>'Fund Rec'!N48</f>
        <v>0</v>
      </c>
      <c r="O40" s="1216" t="str">
        <f>'Fund Rec'!O48</f>
        <v/>
      </c>
      <c r="P40" s="1215">
        <f>'Fund Rec'!P48</f>
        <v>0</v>
      </c>
      <c r="Q40" s="1216" t="str">
        <f>'Fund Rec'!Q48</f>
        <v/>
      </c>
      <c r="R40" s="1215">
        <f>'Fund Rec'!R48</f>
        <v>0</v>
      </c>
      <c r="S40" s="1216" t="str">
        <f>'Fund Rec'!S48</f>
        <v/>
      </c>
      <c r="T40" s="1215">
        <f>'Fund Rec'!T48</f>
        <v>0</v>
      </c>
      <c r="U40" s="139"/>
      <c r="V40" s="319"/>
      <c r="W40" s="319"/>
      <c r="X40" s="319"/>
      <c r="Y40" s="319"/>
      <c r="Z40" s="319"/>
      <c r="AA40" s="319"/>
      <c r="AB40" s="320"/>
      <c r="AC40" s="320"/>
      <c r="AD40" s="320"/>
      <c r="AE40" s="320"/>
      <c r="AF40" s="320"/>
      <c r="AG40" s="320"/>
      <c r="AH40" s="321"/>
      <c r="AI40" s="292"/>
      <c r="AJ40" s="2"/>
      <c r="AY40" s="1104"/>
    </row>
    <row r="41" spans="1:51" ht="25.5" customHeight="1" thickTop="1" thickBot="1">
      <c r="A41" s="30"/>
      <c r="B41" s="24"/>
      <c r="C41" s="24"/>
      <c r="D41" s="150"/>
      <c r="E41" s="129" t="str">
        <f>'ORIGINAL BUDGET'!E41</f>
        <v>TOTAL PERSONNEL COSTS</v>
      </c>
      <c r="F41" s="445">
        <f>F43+F42</f>
        <v>0</v>
      </c>
      <c r="G41" s="601"/>
      <c r="H41" s="602">
        <f>H43+H42</f>
        <v>0</v>
      </c>
      <c r="I41" s="592"/>
      <c r="J41" s="445">
        <f>J43+J42</f>
        <v>0</v>
      </c>
      <c r="K41" s="601"/>
      <c r="L41" s="689">
        <f>L43+L42</f>
        <v>0</v>
      </c>
      <c r="M41" s="683"/>
      <c r="N41" s="689">
        <f>N43+N42</f>
        <v>0</v>
      </c>
      <c r="O41" s="683"/>
      <c r="P41" s="693">
        <f>P43+P42</f>
        <v>0</v>
      </c>
      <c r="Q41" s="686"/>
      <c r="R41" s="679">
        <f>R43+R42</f>
        <v>0</v>
      </c>
      <c r="S41" s="688"/>
      <c r="T41" s="679">
        <f>T43+T42</f>
        <v>0</v>
      </c>
      <c r="U41" s="405"/>
      <c r="V41" s="297"/>
      <c r="W41" s="297"/>
      <c r="X41" s="297"/>
      <c r="Y41" s="297"/>
      <c r="Z41" s="297"/>
      <c r="AA41" s="297"/>
      <c r="AB41" s="322"/>
      <c r="AC41" s="322"/>
      <c r="AD41" s="322"/>
      <c r="AE41" s="322"/>
      <c r="AF41" s="322"/>
      <c r="AG41" s="322"/>
      <c r="AH41" s="297"/>
      <c r="AI41" s="297"/>
      <c r="AJ41" s="191"/>
      <c r="AY41" s="1104"/>
    </row>
    <row r="42" spans="1:51" ht="24" customHeight="1" thickTop="1" thickBot="1">
      <c r="A42" s="31"/>
      <c r="B42" s="1776" t="s">
        <v>195</v>
      </c>
      <c r="C42" s="1777"/>
      <c r="D42" s="1777"/>
      <c r="E42" s="1778"/>
      <c r="F42" s="587">
        <f>H42+J42+L42+N42+P42+R42+T42</f>
        <v>0</v>
      </c>
      <c r="G42" s="597"/>
      <c r="H42" s="598">
        <f>AK95</f>
        <v>0</v>
      </c>
      <c r="I42" s="8"/>
      <c r="J42" s="677">
        <f>AL95</f>
        <v>0</v>
      </c>
      <c r="K42" s="680"/>
      <c r="L42" s="690">
        <f>AM95</f>
        <v>0</v>
      </c>
      <c r="M42" s="8"/>
      <c r="N42" s="690">
        <f>AN95</f>
        <v>0</v>
      </c>
      <c r="O42" s="8"/>
      <c r="P42" s="690">
        <f>AO95</f>
        <v>0</v>
      </c>
      <c r="Q42" s="8"/>
      <c r="R42" s="690">
        <f>AP95</f>
        <v>0</v>
      </c>
      <c r="S42" s="8"/>
      <c r="T42" s="681">
        <f>AQ95</f>
        <v>0</v>
      </c>
      <c r="U42" s="406"/>
      <c r="V42" s="298"/>
      <c r="W42" s="298"/>
      <c r="X42" s="298"/>
      <c r="Y42" s="298"/>
      <c r="Z42" s="298"/>
      <c r="AA42" s="298"/>
      <c r="AB42" s="323"/>
      <c r="AC42" s="323"/>
      <c r="AD42" s="323"/>
      <c r="AE42" s="323"/>
      <c r="AF42" s="323"/>
      <c r="AG42" s="323"/>
      <c r="AH42" s="298"/>
      <c r="AI42" s="324"/>
      <c r="AJ42" s="216"/>
      <c r="AL42" s="329"/>
      <c r="AM42" s="329"/>
      <c r="AN42" s="329"/>
      <c r="AO42" s="329"/>
      <c r="AP42" s="329"/>
      <c r="AQ42" s="329"/>
      <c r="AU42" s="200"/>
      <c r="AV42" s="200"/>
      <c r="AW42" s="200"/>
      <c r="AX42" s="200"/>
      <c r="AY42" s="1104"/>
    </row>
    <row r="43" spans="1:51" ht="24" customHeight="1" thickTop="1" thickBot="1">
      <c r="A43" s="32"/>
      <c r="B43" s="22"/>
      <c r="C43" s="23"/>
      <c r="D43" s="23"/>
      <c r="E43" s="473" t="s">
        <v>24</v>
      </c>
      <c r="F43" s="588">
        <f>SUM(F45:F94)</f>
        <v>0</v>
      </c>
      <c r="G43" s="599"/>
      <c r="H43" s="600">
        <f>SUM(H45:H94)</f>
        <v>0</v>
      </c>
      <c r="I43" s="593"/>
      <c r="J43" s="449">
        <f>SUM(J45:J94)</f>
        <v>0</v>
      </c>
      <c r="K43" s="682"/>
      <c r="L43" s="691">
        <f>SUM(L45:L94)</f>
        <v>0</v>
      </c>
      <c r="M43" s="684"/>
      <c r="N43" s="692">
        <f>SUM(N45:N94)</f>
        <v>0</v>
      </c>
      <c r="O43" s="685"/>
      <c r="P43" s="694">
        <f>SUM(P45:P94)</f>
        <v>0</v>
      </c>
      <c r="Q43" s="687"/>
      <c r="R43" s="692">
        <f>SUM(R45:R94)</f>
        <v>0</v>
      </c>
      <c r="S43" s="593"/>
      <c r="T43" s="670">
        <f>SUM(T45:T94)</f>
        <v>0</v>
      </c>
      <c r="U43" s="406"/>
      <c r="V43" s="1720" t="s">
        <v>153</v>
      </c>
      <c r="W43" s="1721"/>
      <c r="X43" s="1721"/>
      <c r="Y43" s="1721"/>
      <c r="Z43" s="1721"/>
      <c r="AA43" s="1721"/>
      <c r="AB43" s="1721"/>
      <c r="AC43" s="1721"/>
      <c r="AD43" s="1721"/>
      <c r="AE43" s="1721"/>
      <c r="AF43" s="1721"/>
      <c r="AG43" s="1721"/>
      <c r="AH43" s="1721"/>
      <c r="AI43" s="1722"/>
      <c r="AJ43" s="217"/>
      <c r="AK43" s="1819" t="s">
        <v>76</v>
      </c>
      <c r="AL43" s="1820"/>
      <c r="AM43" s="1820"/>
      <c r="AN43" s="1820"/>
      <c r="AO43" s="1820"/>
      <c r="AP43" s="1820"/>
      <c r="AQ43" s="1820"/>
      <c r="AU43" s="258"/>
      <c r="AV43" s="258"/>
      <c r="AW43" s="258"/>
      <c r="AX43" s="258"/>
      <c r="AY43" s="1104"/>
    </row>
    <row r="44" spans="1:51" ht="102" customHeight="1" thickTop="1">
      <c r="A44" s="9"/>
      <c r="B44" s="1063" t="s">
        <v>31</v>
      </c>
      <c r="C44" s="1064" t="s">
        <v>212</v>
      </c>
      <c r="D44" s="1065" t="s">
        <v>33</v>
      </c>
      <c r="E44" s="1066" t="s">
        <v>34</v>
      </c>
      <c r="F44" s="1067" t="s">
        <v>47</v>
      </c>
      <c r="G44" s="1076"/>
      <c r="H44" s="1069"/>
      <c r="I44" s="1077"/>
      <c r="J44" s="1071"/>
      <c r="K44" s="1078"/>
      <c r="L44" s="1073"/>
      <c r="M44" s="1079"/>
      <c r="N44" s="1073"/>
      <c r="O44" s="1079"/>
      <c r="P44" s="1080"/>
      <c r="Q44" s="1081"/>
      <c r="R44" s="1082"/>
      <c r="S44" s="1083"/>
      <c r="T44" s="1080"/>
      <c r="U44" s="407"/>
      <c r="V44" s="489" t="str">
        <f>G5</f>
        <v>RPPC, 53110</v>
      </c>
      <c r="W44" s="490" t="s">
        <v>154</v>
      </c>
      <c r="X44" s="490" t="str">
        <f>I5</f>
        <v>RPPC , 53129</v>
      </c>
      <c r="Y44" s="490" t="s">
        <v>154</v>
      </c>
      <c r="Z44" s="490" t="str">
        <f>K5</f>
        <v/>
      </c>
      <c r="AA44" s="490" t="s">
        <v>154</v>
      </c>
      <c r="AB44" s="490" t="str">
        <f>M5</f>
        <v/>
      </c>
      <c r="AC44" s="490" t="s">
        <v>154</v>
      </c>
      <c r="AD44" s="490" t="str">
        <f>O5</f>
        <v/>
      </c>
      <c r="AE44" s="490" t="s">
        <v>154</v>
      </c>
      <c r="AF44" s="490" t="str">
        <f>Q5</f>
        <v/>
      </c>
      <c r="AG44" s="490" t="s">
        <v>154</v>
      </c>
      <c r="AH44" s="490" t="str">
        <f>S5</f>
        <v/>
      </c>
      <c r="AI44" s="491" t="s">
        <v>154</v>
      </c>
      <c r="AJ44" s="218"/>
      <c r="AK44" s="447" t="str">
        <f>$G$5</f>
        <v>RPPC, 53110</v>
      </c>
      <c r="AL44" s="447" t="str">
        <f>$I$5</f>
        <v>RPPC , 53129</v>
      </c>
      <c r="AM44" s="447" t="str">
        <f>$K$5</f>
        <v/>
      </c>
      <c r="AN44" s="447" t="str">
        <f>$M$5</f>
        <v/>
      </c>
      <c r="AO44" s="447" t="str">
        <f>$O$5</f>
        <v/>
      </c>
      <c r="AP44" s="447" t="str">
        <f>$Q$5</f>
        <v/>
      </c>
      <c r="AQ44" s="447" t="str">
        <f>$S$5</f>
        <v/>
      </c>
      <c r="AU44" s="137"/>
      <c r="AV44" s="137"/>
      <c r="AW44" s="137"/>
      <c r="AX44" s="137"/>
      <c r="AY44" s="1104"/>
    </row>
    <row r="45" spans="1:51" ht="23.25" customHeight="1">
      <c r="A45" s="122">
        <v>1</v>
      </c>
      <c r="B45" s="1020">
        <f>IF($L$2="","",IF($L$2="ORIGINAL",'ORIGINAL BUDGET'!$B45,IF($L$2="BR1",'BR1'!$B45,IF($L$2="BR2",'BR2'!$B45,IF($L$2="BR3",'BR3'!$B45)))))</f>
        <v>0</v>
      </c>
      <c r="C45" s="1029">
        <f>IF($L$2="","",IF($L$2="ORIGINAL",'ORIGINAL BUDGET'!$C45,IF($L$2="BR1",'BR1'!$C45,IF($L$2="BR2",'BR2'!$C45,IF($L$2="BR3",'BR3'!$C45)))))</f>
        <v>0</v>
      </c>
      <c r="D45" s="1023" t="str">
        <f>IF(F45="","",E45/F45)</f>
        <v/>
      </c>
      <c r="E45" s="1024"/>
      <c r="F45" s="589"/>
      <c r="G45" s="1022" t="str">
        <f>IF(AND(F45&lt;&gt;0, 1-I45-K45-Q45-S45-M45-O45),1-I45-K45-Q45-S45-M45-O45,"")</f>
        <v/>
      </c>
      <c r="H45" s="811">
        <f t="shared" ref="H45:H94" si="10">IF(AND(G45*F45&lt;0.0001,G45*F45&gt;0),"",G45*F45)</f>
        <v>0</v>
      </c>
      <c r="I45" s="1025"/>
      <c r="J45" s="811">
        <f>F45*I45</f>
        <v>0</v>
      </c>
      <c r="K45" s="858"/>
      <c r="L45" s="811">
        <f>F45*K45</f>
        <v>0</v>
      </c>
      <c r="M45" s="858"/>
      <c r="N45" s="811">
        <f>F45*M45</f>
        <v>0</v>
      </c>
      <c r="O45" s="858"/>
      <c r="P45" s="811">
        <f>F45*O45</f>
        <v>0</v>
      </c>
      <c r="Q45" s="858"/>
      <c r="R45" s="811">
        <f>F45*Q45</f>
        <v>0</v>
      </c>
      <c r="S45" s="858"/>
      <c r="T45" s="811">
        <f>F45*S45</f>
        <v>0</v>
      </c>
      <c r="U45" s="149"/>
      <c r="V45" s="492" t="str">
        <f>IF(AND('BR3'!$K$2="ACTIVE",'BR3'!H45&gt;0),"Yes",IF(AND('BR2'!$K$2="ACTIVE",'BR2'!H45&gt;0),"Yes",IF(AND('BR1'!$K$2="ACTIVE",'BR1'!H45&gt;0),"Yes",IF(AND('ORIGINAL BUDGET'!$K$2="ACTIVE",'ORIGINAL BUDGET'!H45&gt;0),"Yes",""))))</f>
        <v/>
      </c>
      <c r="W45" s="493"/>
      <c r="X45" s="325" t="str">
        <f>IF(AND('BR3'!$K$2="ACTIVE",'BR3'!J45&gt;0),"Yes",IF(AND('BR2'!$K$2="ACTIVE",'BR2'!J45&gt;0),"Yes",IF(AND('BR1'!$K$2="ACTIVE",'BR1'!J45&gt;0),"Yes",IF(AND('ORIGINAL BUDGET'!$K$2="ACTIVE",'ORIGINAL BUDGET'!J45&gt;0),"Yes",""))))</f>
        <v/>
      </c>
      <c r="Y45" s="493"/>
      <c r="Z45" s="325" t="str">
        <f>IF(AND('BR3'!$K$2="ACTIVE",'BR3'!L45&gt;0),"Yes",IF(AND('BR2'!$K$2="ACTIVE",'BR2'!L45&gt;0),"Yes",IF(AND('BR1'!$K$2="ACTIVE",'BR1'!L45&gt;0),"Yes",IF(AND('ORIGINAL BUDGET'!$K$2="ACTIVE",'ORIGINAL BUDGET'!L45&gt;0),"Yes",""))))</f>
        <v/>
      </c>
      <c r="AA45" s="493"/>
      <c r="AB45" s="325" t="str">
        <f>IF(AND('BR3'!$K$2="ACTIVE",'BR3'!N45&gt;0),"Yes",IF(AND('BR2'!$K$2="ACTIVE",'BR2'!N45&gt;0),"Yes",IF(AND('BR1'!$K$2="ACTIVE",'BR1'!N45&gt;0),"Yes",IF(AND('ORIGINAL BUDGET'!$K$2="ACTIVE",'ORIGINAL BUDGET'!N45&gt;0),"Yes",""))))</f>
        <v/>
      </c>
      <c r="AC45" s="493"/>
      <c r="AD45" s="325" t="str">
        <f>IF(AND('BR3'!$K$2="ACTIVE",'BR3'!P45&gt;0),"Yes",IF(AND('BR2'!$K$2="ACTIVE",'BR2'!P45&gt;0),"Yes",IF(AND('BR1'!$K$2="ACTIVE",'BR1'!P45&gt;0),"Yes",IF(AND('ORIGINAL BUDGET'!$K$2="ACTIVE",'ORIGINAL BUDGET'!P45&gt;0),"Yes",""))))</f>
        <v/>
      </c>
      <c r="AE45" s="493"/>
      <c r="AF45" s="325" t="str">
        <f>IF(AND('BR3'!$K$2="ACTIVE",'BR3'!R45&gt;0),"Yes",IF(AND('BR2'!$K$2="ACTIVE",'BR2'!R45&gt;0),"Yes",IF(AND('BR1'!$K$2="ACTIVE",'BR1'!R45&gt;0),"Yes",IF(AND('ORIGINAL BUDGET'!$K$2="ACTIVE",'ORIGINAL BUDGET'!R45&gt;0),"Yes",""))))</f>
        <v/>
      </c>
      <c r="AG45" s="493"/>
      <c r="AH45" s="493" t="str">
        <f>IF(AND('BR3'!$K$2="ACTIVE",'BR3'!T45&gt;0),"Yes",IF(AND('BR2'!$K$2="ACTIVE",'BR2'!T45&gt;0),"Yes",IF(AND('BR1'!$K$2="ACTIVE",'BR1'!T45&gt;0),"Yes",IF(AND('ORIGINAL BUDGET'!$K$2="ACTIVE",'ORIGINAL BUDGET'!T45&gt;0),"Yes",""))))</f>
        <v/>
      </c>
      <c r="AI45" s="494"/>
      <c r="AJ45" s="218"/>
      <c r="AK45" s="448">
        <f t="shared" ref="AK45:AK76" si="11">$E45*$G45</f>
        <v>0</v>
      </c>
      <c r="AL45" s="448">
        <f t="shared" ref="AL45:AL76" si="12">$E45*$I45</f>
        <v>0</v>
      </c>
      <c r="AM45" s="448">
        <f t="shared" ref="AM45:AM76" si="13">$E45*$K45</f>
        <v>0</v>
      </c>
      <c r="AN45" s="448">
        <f t="shared" ref="AN45:AN76" si="14">$E45*$M45</f>
        <v>0</v>
      </c>
      <c r="AO45" s="448">
        <f t="shared" ref="AO45:AO76" si="15">$E45*$O45</f>
        <v>0</v>
      </c>
      <c r="AP45" s="448">
        <f t="shared" ref="AP45:AP76" si="16">$E45*$Q45</f>
        <v>0</v>
      </c>
      <c r="AQ45" s="448">
        <f t="shared" ref="AQ45:AQ76" si="17">$E45*$S45</f>
        <v>0</v>
      </c>
      <c r="AU45" s="220"/>
      <c r="AV45" s="220"/>
      <c r="AW45" s="220"/>
      <c r="AX45" s="220"/>
      <c r="AY45" s="1104"/>
    </row>
    <row r="46" spans="1:51" ht="23.25" customHeight="1">
      <c r="A46" s="122">
        <v>2</v>
      </c>
      <c r="B46" s="273">
        <f>IF($L$2="","",IF($L$2="ORIGINAL",'ORIGINAL BUDGET'!$B46,IF($L$2="BR1",'BR1'!$B46,IF($L$2="BR2",'BR2'!$B46,IF($L$2="BR3",'BR3'!$B46)))))</f>
        <v>0</v>
      </c>
      <c r="C46" s="1028">
        <f>IF($L$2="","",IF($L$2="ORIGINAL",'ORIGINAL BUDGET'!$C46,IF($L$2="BR1",'BR1'!$C46,IF($L$2="BR2",'BR2'!$C46,IF($L$2="BR3",'BR3'!$C46)))))</f>
        <v>0</v>
      </c>
      <c r="D46" s="860" t="str">
        <f t="shared" ref="D46:D94" si="18">IF(F46="","",E46/F46)</f>
        <v/>
      </c>
      <c r="E46" s="404"/>
      <c r="F46" s="589"/>
      <c r="G46" s="845" t="str">
        <f t="shared" ref="G46:G94" si="19">IF(AND(F46&lt;&gt;0, 1-I46-K46-Q46-S46-M46-O46),1-I46-K46-Q46-S46-M46-O46,"")</f>
        <v/>
      </c>
      <c r="H46" s="811">
        <f t="shared" si="10"/>
        <v>0</v>
      </c>
      <c r="I46" s="840"/>
      <c r="J46" s="811">
        <f t="shared" ref="J46:J94" si="20">F46*I46</f>
        <v>0</v>
      </c>
      <c r="K46" s="843"/>
      <c r="L46" s="811">
        <f t="shared" ref="L46:L94" si="21">F46*K46</f>
        <v>0</v>
      </c>
      <c r="M46" s="843"/>
      <c r="N46" s="811">
        <f t="shared" ref="N46:N94" si="22">F46*M46</f>
        <v>0</v>
      </c>
      <c r="O46" s="843"/>
      <c r="P46" s="811">
        <f t="shared" ref="P46:P94" si="23">F46*O46</f>
        <v>0</v>
      </c>
      <c r="Q46" s="843"/>
      <c r="R46" s="811">
        <f t="shared" ref="R46:R94" si="24">F46*Q46</f>
        <v>0</v>
      </c>
      <c r="S46" s="843"/>
      <c r="T46" s="811">
        <f t="shared" ref="T46:T94" si="25">F46*S46</f>
        <v>0</v>
      </c>
      <c r="U46" s="149"/>
      <c r="V46" s="492" t="str">
        <f>IF(AND('BR3'!$K$2="ACTIVE",'BR3'!H46&gt;0),"Yes",IF(AND('BR2'!$K$2="ACTIVE",'BR2'!H46&gt;0),"Yes",IF(AND('BR1'!$K$2="ACTIVE",'BR1'!H46&gt;0),"Yes",IF(AND('ORIGINAL BUDGET'!$K$2="ACTIVE",'ORIGINAL BUDGET'!H46&gt;0),"Yes",""))))</f>
        <v/>
      </c>
      <c r="W46" s="493"/>
      <c r="X46" s="325" t="str">
        <f>IF(AND('BR3'!$K$2="ACTIVE",'BR3'!J46&gt;0),"Yes",IF(AND('BR2'!$K$2="ACTIVE",'BR2'!J46&gt;0),"Yes",IF(AND('BR1'!$K$2="ACTIVE",'BR1'!J46&gt;0),"Yes",IF(AND('ORIGINAL BUDGET'!$K$2="ACTIVE",'ORIGINAL BUDGET'!J46&gt;0),"Yes",""))))</f>
        <v/>
      </c>
      <c r="Y46" s="493"/>
      <c r="Z46" s="325" t="str">
        <f>IF(AND('BR3'!$K$2="ACTIVE",'BR3'!L46&gt;0),"Yes",IF(AND('BR2'!$K$2="ACTIVE",'BR2'!L46&gt;0),"Yes",IF(AND('BR1'!$K$2="ACTIVE",'BR1'!L46&gt;0),"Yes",IF(AND('ORIGINAL BUDGET'!$K$2="ACTIVE",'ORIGINAL BUDGET'!L46&gt;0),"Yes",""))))</f>
        <v/>
      </c>
      <c r="AA46" s="493"/>
      <c r="AB46" s="325" t="str">
        <f>IF(AND('BR3'!$K$2="ACTIVE",'BR3'!N46&gt;0),"Yes",IF(AND('BR2'!$K$2="ACTIVE",'BR2'!N46&gt;0),"Yes",IF(AND('BR1'!$K$2="ACTIVE",'BR1'!N46&gt;0),"Yes",IF(AND('ORIGINAL BUDGET'!$K$2="ACTIVE",'ORIGINAL BUDGET'!N46&gt;0),"Yes",""))))</f>
        <v/>
      </c>
      <c r="AC46" s="493"/>
      <c r="AD46" s="325" t="str">
        <f>IF(AND('BR3'!$K$2="ACTIVE",'BR3'!P46&gt;0),"Yes",IF(AND('BR2'!$K$2="ACTIVE",'BR2'!P46&gt;0),"Yes",IF(AND('BR1'!$K$2="ACTIVE",'BR1'!P46&gt;0),"Yes",IF(AND('ORIGINAL BUDGET'!$K$2="ACTIVE",'ORIGINAL BUDGET'!P46&gt;0),"Yes",""))))</f>
        <v/>
      </c>
      <c r="AE46" s="493"/>
      <c r="AF46" s="325" t="str">
        <f>IF(AND('BR3'!$K$2="ACTIVE",'BR3'!R46&gt;0),"Yes",IF(AND('BR2'!$K$2="ACTIVE",'BR2'!R46&gt;0),"Yes",IF(AND('BR1'!$K$2="ACTIVE",'BR1'!R46&gt;0),"Yes",IF(AND('ORIGINAL BUDGET'!$K$2="ACTIVE",'ORIGINAL BUDGET'!R46&gt;0),"Yes",""))))</f>
        <v/>
      </c>
      <c r="AG46" s="493"/>
      <c r="AH46" s="493" t="str">
        <f>IF(AND('BR3'!$K$2="ACTIVE",'BR3'!T46&gt;0),"Yes",IF(AND('BR2'!$K$2="ACTIVE",'BR2'!T46&gt;0),"Yes",IF(AND('BR1'!$K$2="ACTIVE",'BR1'!T46&gt;0),"Yes",IF(AND('ORIGINAL BUDGET'!$K$2="ACTIVE",'ORIGINAL BUDGET'!T46&gt;0),"Yes",""))))</f>
        <v/>
      </c>
      <c r="AI46" s="494"/>
      <c r="AJ46" s="218"/>
      <c r="AK46" s="448">
        <f t="shared" si="11"/>
        <v>0</v>
      </c>
      <c r="AL46" s="448">
        <f t="shared" si="12"/>
        <v>0</v>
      </c>
      <c r="AM46" s="448">
        <f t="shared" si="13"/>
        <v>0</v>
      </c>
      <c r="AN46" s="448">
        <f t="shared" si="14"/>
        <v>0</v>
      </c>
      <c r="AO46" s="448">
        <f t="shared" si="15"/>
        <v>0</v>
      </c>
      <c r="AP46" s="448">
        <f t="shared" si="16"/>
        <v>0</v>
      </c>
      <c r="AQ46" s="448">
        <f t="shared" si="17"/>
        <v>0</v>
      </c>
      <c r="AU46" s="220"/>
      <c r="AV46" s="220"/>
      <c r="AW46" s="220"/>
      <c r="AX46" s="220"/>
      <c r="AY46" s="1104"/>
    </row>
    <row r="47" spans="1:51" ht="23.25" customHeight="1">
      <c r="A47" s="122">
        <v>3</v>
      </c>
      <c r="B47" s="273">
        <f>IF($L$2="","",IF($L$2="ORIGINAL",'ORIGINAL BUDGET'!$B47,IF($L$2="BR1",'BR1'!$B47,IF($L$2="BR2",'BR2'!$B47,IF($L$2="BR3",'BR3'!$B47)))))</f>
        <v>0</v>
      </c>
      <c r="C47" s="1028">
        <f>IF($L$2="","",IF($L$2="ORIGINAL",'ORIGINAL BUDGET'!$C47,IF($L$2="BR1",'BR1'!$C47,IF($L$2="BR2",'BR2'!$C47,IF($L$2="BR3",'BR3'!$C47)))))</f>
        <v>0</v>
      </c>
      <c r="D47" s="860" t="str">
        <f t="shared" si="18"/>
        <v/>
      </c>
      <c r="E47" s="404"/>
      <c r="F47" s="589"/>
      <c r="G47" s="845" t="str">
        <f t="shared" si="19"/>
        <v/>
      </c>
      <c r="H47" s="811">
        <f t="shared" si="10"/>
        <v>0</v>
      </c>
      <c r="I47" s="840"/>
      <c r="J47" s="811">
        <f t="shared" si="20"/>
        <v>0</v>
      </c>
      <c r="K47" s="843"/>
      <c r="L47" s="811">
        <f t="shared" si="21"/>
        <v>0</v>
      </c>
      <c r="M47" s="843"/>
      <c r="N47" s="811">
        <f t="shared" si="22"/>
        <v>0</v>
      </c>
      <c r="O47" s="843"/>
      <c r="P47" s="811">
        <f t="shared" si="23"/>
        <v>0</v>
      </c>
      <c r="Q47" s="843"/>
      <c r="R47" s="811">
        <f t="shared" si="24"/>
        <v>0</v>
      </c>
      <c r="S47" s="843"/>
      <c r="T47" s="811">
        <f t="shared" si="25"/>
        <v>0</v>
      </c>
      <c r="U47" s="149"/>
      <c r="V47" s="492" t="str">
        <f>IF(AND('BR3'!$K$2="ACTIVE",'BR3'!H47&gt;0),"Yes",IF(AND('BR2'!$K$2="ACTIVE",'BR2'!H47&gt;0),"Yes",IF(AND('BR1'!$K$2="ACTIVE",'BR1'!H47&gt;0),"Yes",IF(AND('ORIGINAL BUDGET'!$K$2="ACTIVE",'ORIGINAL BUDGET'!H47&gt;0),"Yes",""))))</f>
        <v/>
      </c>
      <c r="W47" s="493"/>
      <c r="X47" s="325" t="str">
        <f>IF(AND('BR3'!$K$2="ACTIVE",'BR3'!J47&gt;0),"Yes",IF(AND('BR2'!$K$2="ACTIVE",'BR2'!J47&gt;0),"Yes",IF(AND('BR1'!$K$2="ACTIVE",'BR1'!J47&gt;0),"Yes",IF(AND('ORIGINAL BUDGET'!$K$2="ACTIVE",'ORIGINAL BUDGET'!J47&gt;0),"Yes",""))))</f>
        <v/>
      </c>
      <c r="Y47" s="493"/>
      <c r="Z47" s="325" t="str">
        <f>IF(AND('BR3'!$K$2="ACTIVE",'BR3'!L47&gt;0),"Yes",IF(AND('BR2'!$K$2="ACTIVE",'BR2'!L47&gt;0),"Yes",IF(AND('BR1'!$K$2="ACTIVE",'BR1'!L47&gt;0),"Yes",IF(AND('ORIGINAL BUDGET'!$K$2="ACTIVE",'ORIGINAL BUDGET'!L47&gt;0),"Yes",""))))</f>
        <v/>
      </c>
      <c r="AA47" s="493"/>
      <c r="AB47" s="325" t="str">
        <f>IF(AND('BR3'!$K$2="ACTIVE",'BR3'!N47&gt;0),"Yes",IF(AND('BR2'!$K$2="ACTIVE",'BR2'!N47&gt;0),"Yes",IF(AND('BR1'!$K$2="ACTIVE",'BR1'!N47&gt;0),"Yes",IF(AND('ORIGINAL BUDGET'!$K$2="ACTIVE",'ORIGINAL BUDGET'!N47&gt;0),"Yes",""))))</f>
        <v/>
      </c>
      <c r="AC47" s="493"/>
      <c r="AD47" s="325" t="str">
        <f>IF(AND('BR3'!$K$2="ACTIVE",'BR3'!P47&gt;0),"Yes",IF(AND('BR2'!$K$2="ACTIVE",'BR2'!P47&gt;0),"Yes",IF(AND('BR1'!$K$2="ACTIVE",'BR1'!P47&gt;0),"Yes",IF(AND('ORIGINAL BUDGET'!$K$2="ACTIVE",'ORIGINAL BUDGET'!P47&gt;0),"Yes",""))))</f>
        <v/>
      </c>
      <c r="AE47" s="493"/>
      <c r="AF47" s="325" t="str">
        <f>IF(AND('BR3'!$K$2="ACTIVE",'BR3'!R47&gt;0),"Yes",IF(AND('BR2'!$K$2="ACTIVE",'BR2'!R47&gt;0),"Yes",IF(AND('BR1'!$K$2="ACTIVE",'BR1'!R47&gt;0),"Yes",IF(AND('ORIGINAL BUDGET'!$K$2="ACTIVE",'ORIGINAL BUDGET'!R47&gt;0),"Yes",""))))</f>
        <v/>
      </c>
      <c r="AG47" s="493"/>
      <c r="AH47" s="493" t="str">
        <f>IF(AND('BR3'!$K$2="ACTIVE",'BR3'!T47&gt;0),"Yes",IF(AND('BR2'!$K$2="ACTIVE",'BR2'!T47&gt;0),"Yes",IF(AND('BR1'!$K$2="ACTIVE",'BR1'!T47&gt;0),"Yes",IF(AND('ORIGINAL BUDGET'!$K$2="ACTIVE",'ORIGINAL BUDGET'!T47&gt;0),"Yes",""))))</f>
        <v/>
      </c>
      <c r="AI47" s="494"/>
      <c r="AJ47" s="218"/>
      <c r="AK47" s="448">
        <f t="shared" si="11"/>
        <v>0</v>
      </c>
      <c r="AL47" s="448">
        <f t="shared" si="12"/>
        <v>0</v>
      </c>
      <c r="AM47" s="448">
        <f t="shared" si="13"/>
        <v>0</v>
      </c>
      <c r="AN47" s="448">
        <f t="shared" si="14"/>
        <v>0</v>
      </c>
      <c r="AO47" s="448">
        <f t="shared" si="15"/>
        <v>0</v>
      </c>
      <c r="AP47" s="448">
        <f t="shared" si="16"/>
        <v>0</v>
      </c>
      <c r="AQ47" s="448">
        <f t="shared" si="17"/>
        <v>0</v>
      </c>
      <c r="AU47" s="220"/>
      <c r="AV47" s="220"/>
      <c r="AW47" s="220"/>
      <c r="AX47" s="220"/>
      <c r="AY47" s="1104"/>
    </row>
    <row r="48" spans="1:51" ht="23.25" customHeight="1">
      <c r="A48" s="122">
        <v>4</v>
      </c>
      <c r="B48" s="273">
        <f>IF($L$2="","",IF($L$2="ORIGINAL",'ORIGINAL BUDGET'!$B48,IF($L$2="BR1",'BR1'!$B48,IF($L$2="BR2",'BR2'!$B48,IF($L$2="BR3",'BR3'!$B48)))))</f>
        <v>0</v>
      </c>
      <c r="C48" s="1028">
        <f>IF($L$2="","",IF($L$2="ORIGINAL",'ORIGINAL BUDGET'!$C48,IF($L$2="BR1",'BR1'!$C48,IF($L$2="BR2",'BR2'!$C48,IF($L$2="BR3",'BR3'!$C48)))))</f>
        <v>0</v>
      </c>
      <c r="D48" s="860" t="str">
        <f t="shared" si="18"/>
        <v/>
      </c>
      <c r="E48" s="404"/>
      <c r="F48" s="589"/>
      <c r="G48" s="845" t="str">
        <f t="shared" si="19"/>
        <v/>
      </c>
      <c r="H48" s="811">
        <f t="shared" si="10"/>
        <v>0</v>
      </c>
      <c r="I48" s="840"/>
      <c r="J48" s="811">
        <f t="shared" si="20"/>
        <v>0</v>
      </c>
      <c r="K48" s="843"/>
      <c r="L48" s="811">
        <f t="shared" si="21"/>
        <v>0</v>
      </c>
      <c r="M48" s="843"/>
      <c r="N48" s="811">
        <f t="shared" si="22"/>
        <v>0</v>
      </c>
      <c r="O48" s="843"/>
      <c r="P48" s="811">
        <f t="shared" si="23"/>
        <v>0</v>
      </c>
      <c r="Q48" s="843"/>
      <c r="R48" s="811">
        <f t="shared" si="24"/>
        <v>0</v>
      </c>
      <c r="S48" s="843"/>
      <c r="T48" s="811">
        <f t="shared" si="25"/>
        <v>0</v>
      </c>
      <c r="U48" s="149"/>
      <c r="V48" s="492" t="str">
        <f>IF(AND('BR3'!$K$2="ACTIVE",'BR3'!H48&gt;0),"Yes",IF(AND('BR2'!$K$2="ACTIVE",'BR2'!H48&gt;0),"Yes",IF(AND('BR1'!$K$2="ACTIVE",'BR1'!H48&gt;0),"Yes",IF(AND('ORIGINAL BUDGET'!$K$2="ACTIVE",'ORIGINAL BUDGET'!H48&gt;0),"Yes",""))))</f>
        <v/>
      </c>
      <c r="W48" s="493"/>
      <c r="X48" s="325" t="str">
        <f>IF(AND('BR3'!$K$2="ACTIVE",'BR3'!J48&gt;0),"Yes",IF(AND('BR2'!$K$2="ACTIVE",'BR2'!J48&gt;0),"Yes",IF(AND('BR1'!$K$2="ACTIVE",'BR1'!J48&gt;0),"Yes",IF(AND('ORIGINAL BUDGET'!$K$2="ACTIVE",'ORIGINAL BUDGET'!J48&gt;0),"Yes",""))))</f>
        <v/>
      </c>
      <c r="Y48" s="493"/>
      <c r="Z48" s="325" t="str">
        <f>IF(AND('BR3'!$K$2="ACTIVE",'BR3'!L48&gt;0),"Yes",IF(AND('BR2'!$K$2="ACTIVE",'BR2'!L48&gt;0),"Yes",IF(AND('BR1'!$K$2="ACTIVE",'BR1'!L48&gt;0),"Yes",IF(AND('ORIGINAL BUDGET'!$K$2="ACTIVE",'ORIGINAL BUDGET'!L48&gt;0),"Yes",""))))</f>
        <v/>
      </c>
      <c r="AA48" s="493"/>
      <c r="AB48" s="325" t="str">
        <f>IF(AND('BR3'!$K$2="ACTIVE",'BR3'!N48&gt;0),"Yes",IF(AND('BR2'!$K$2="ACTIVE",'BR2'!N48&gt;0),"Yes",IF(AND('BR1'!$K$2="ACTIVE",'BR1'!N48&gt;0),"Yes",IF(AND('ORIGINAL BUDGET'!$K$2="ACTIVE",'ORIGINAL BUDGET'!N48&gt;0),"Yes",""))))</f>
        <v/>
      </c>
      <c r="AC48" s="493"/>
      <c r="AD48" s="325" t="str">
        <f>IF(AND('BR3'!$K$2="ACTIVE",'BR3'!P48&gt;0),"Yes",IF(AND('BR2'!$K$2="ACTIVE",'BR2'!P48&gt;0),"Yes",IF(AND('BR1'!$K$2="ACTIVE",'BR1'!P48&gt;0),"Yes",IF(AND('ORIGINAL BUDGET'!$K$2="ACTIVE",'ORIGINAL BUDGET'!P48&gt;0),"Yes",""))))</f>
        <v/>
      </c>
      <c r="AE48" s="493"/>
      <c r="AF48" s="325" t="str">
        <f>IF(AND('BR3'!$K$2="ACTIVE",'BR3'!R48&gt;0),"Yes",IF(AND('BR2'!$K$2="ACTIVE",'BR2'!R48&gt;0),"Yes",IF(AND('BR1'!$K$2="ACTIVE",'BR1'!R48&gt;0),"Yes",IF(AND('ORIGINAL BUDGET'!$K$2="ACTIVE",'ORIGINAL BUDGET'!R48&gt;0),"Yes",""))))</f>
        <v/>
      </c>
      <c r="AG48" s="493"/>
      <c r="AH48" s="493" t="str">
        <f>IF(AND('BR3'!$K$2="ACTIVE",'BR3'!T48&gt;0),"Yes",IF(AND('BR2'!$K$2="ACTIVE",'BR2'!T48&gt;0),"Yes",IF(AND('BR1'!$K$2="ACTIVE",'BR1'!T48&gt;0),"Yes",IF(AND('ORIGINAL BUDGET'!$K$2="ACTIVE",'ORIGINAL BUDGET'!T48&gt;0),"Yes",""))))</f>
        <v/>
      </c>
      <c r="AI48" s="494"/>
      <c r="AJ48" s="218"/>
      <c r="AK48" s="448">
        <f t="shared" si="11"/>
        <v>0</v>
      </c>
      <c r="AL48" s="448">
        <f t="shared" si="12"/>
        <v>0</v>
      </c>
      <c r="AM48" s="448">
        <f t="shared" si="13"/>
        <v>0</v>
      </c>
      <c r="AN48" s="448">
        <f t="shared" si="14"/>
        <v>0</v>
      </c>
      <c r="AO48" s="448">
        <f t="shared" si="15"/>
        <v>0</v>
      </c>
      <c r="AP48" s="448">
        <f t="shared" si="16"/>
        <v>0</v>
      </c>
      <c r="AQ48" s="448">
        <f t="shared" si="17"/>
        <v>0</v>
      </c>
      <c r="AU48" s="220"/>
      <c r="AV48" s="220"/>
      <c r="AW48" s="220"/>
      <c r="AX48" s="220"/>
      <c r="AY48" s="1104"/>
    </row>
    <row r="49" spans="1:51" ht="23.25" customHeight="1">
      <c r="A49" s="122">
        <v>5</v>
      </c>
      <c r="B49" s="273">
        <f>IF($L$2="","",IF($L$2="ORIGINAL",'ORIGINAL BUDGET'!$B49,IF($L$2="BR1",'BR1'!$B49,IF($L$2="BR2",'BR2'!$B49,IF($L$2="BR3",'BR3'!$B49)))))</f>
        <v>0</v>
      </c>
      <c r="C49" s="1028">
        <f>IF($L$2="","",IF($L$2="ORIGINAL",'ORIGINAL BUDGET'!$C49,IF($L$2="BR1",'BR1'!$C49,IF($L$2="BR2",'BR2'!$C49,IF($L$2="BR3",'BR3'!$C49)))))</f>
        <v>0</v>
      </c>
      <c r="D49" s="860" t="str">
        <f t="shared" si="18"/>
        <v/>
      </c>
      <c r="E49" s="404"/>
      <c r="F49" s="589"/>
      <c r="G49" s="845" t="str">
        <f t="shared" si="19"/>
        <v/>
      </c>
      <c r="H49" s="811">
        <f t="shared" si="10"/>
        <v>0</v>
      </c>
      <c r="I49" s="840"/>
      <c r="J49" s="811">
        <f t="shared" si="20"/>
        <v>0</v>
      </c>
      <c r="K49" s="843"/>
      <c r="L49" s="811">
        <f t="shared" si="21"/>
        <v>0</v>
      </c>
      <c r="M49" s="843"/>
      <c r="N49" s="811">
        <f t="shared" si="22"/>
        <v>0</v>
      </c>
      <c r="O49" s="843"/>
      <c r="P49" s="811">
        <f t="shared" si="23"/>
        <v>0</v>
      </c>
      <c r="Q49" s="843"/>
      <c r="R49" s="811">
        <f t="shared" si="24"/>
        <v>0</v>
      </c>
      <c r="S49" s="843"/>
      <c r="T49" s="811">
        <f t="shared" si="25"/>
        <v>0</v>
      </c>
      <c r="U49" s="149"/>
      <c r="V49" s="492" t="str">
        <f>IF(AND('BR3'!$K$2="ACTIVE",'BR3'!H49&gt;0),"Yes",IF(AND('BR2'!$K$2="ACTIVE",'BR2'!H49&gt;0),"Yes",IF(AND('BR1'!$K$2="ACTIVE",'BR1'!H49&gt;0),"Yes",IF(AND('ORIGINAL BUDGET'!$K$2="ACTIVE",'ORIGINAL BUDGET'!H49&gt;0),"Yes",""))))</f>
        <v/>
      </c>
      <c r="W49" s="493"/>
      <c r="X49" s="325" t="str">
        <f>IF(AND('BR3'!$K$2="ACTIVE",'BR3'!J49&gt;0),"Yes",IF(AND('BR2'!$K$2="ACTIVE",'BR2'!J49&gt;0),"Yes",IF(AND('BR1'!$K$2="ACTIVE",'BR1'!J49&gt;0),"Yes",IF(AND('ORIGINAL BUDGET'!$K$2="ACTIVE",'ORIGINAL BUDGET'!J49&gt;0),"Yes",""))))</f>
        <v/>
      </c>
      <c r="Y49" s="493"/>
      <c r="Z49" s="325" t="str">
        <f>IF(AND('BR3'!$K$2="ACTIVE",'BR3'!L49&gt;0),"Yes",IF(AND('BR2'!$K$2="ACTIVE",'BR2'!L49&gt;0),"Yes",IF(AND('BR1'!$K$2="ACTIVE",'BR1'!L49&gt;0),"Yes",IF(AND('ORIGINAL BUDGET'!$K$2="ACTIVE",'ORIGINAL BUDGET'!L49&gt;0),"Yes",""))))</f>
        <v/>
      </c>
      <c r="AA49" s="493"/>
      <c r="AB49" s="325" t="str">
        <f>IF(AND('BR3'!$K$2="ACTIVE",'BR3'!N49&gt;0),"Yes",IF(AND('BR2'!$K$2="ACTIVE",'BR2'!N49&gt;0),"Yes",IF(AND('BR1'!$K$2="ACTIVE",'BR1'!N49&gt;0),"Yes",IF(AND('ORIGINAL BUDGET'!$K$2="ACTIVE",'ORIGINAL BUDGET'!N49&gt;0),"Yes",""))))</f>
        <v/>
      </c>
      <c r="AC49" s="493"/>
      <c r="AD49" s="325" t="str">
        <f>IF(AND('BR3'!$K$2="ACTIVE",'BR3'!P49&gt;0),"Yes",IF(AND('BR2'!$K$2="ACTIVE",'BR2'!P49&gt;0),"Yes",IF(AND('BR1'!$K$2="ACTIVE",'BR1'!P49&gt;0),"Yes",IF(AND('ORIGINAL BUDGET'!$K$2="ACTIVE",'ORIGINAL BUDGET'!P49&gt;0),"Yes",""))))</f>
        <v/>
      </c>
      <c r="AE49" s="493"/>
      <c r="AF49" s="325" t="str">
        <f>IF(AND('BR3'!$K$2="ACTIVE",'BR3'!R49&gt;0),"Yes",IF(AND('BR2'!$K$2="ACTIVE",'BR2'!R49&gt;0),"Yes",IF(AND('BR1'!$K$2="ACTIVE",'BR1'!R49&gt;0),"Yes",IF(AND('ORIGINAL BUDGET'!$K$2="ACTIVE",'ORIGINAL BUDGET'!R49&gt;0),"Yes",""))))</f>
        <v/>
      </c>
      <c r="AG49" s="493"/>
      <c r="AH49" s="493" t="str">
        <f>IF(AND('BR3'!$K$2="ACTIVE",'BR3'!T49&gt;0),"Yes",IF(AND('BR2'!$K$2="ACTIVE",'BR2'!T49&gt;0),"Yes",IF(AND('BR1'!$K$2="ACTIVE",'BR1'!T49&gt;0),"Yes",IF(AND('ORIGINAL BUDGET'!$K$2="ACTIVE",'ORIGINAL BUDGET'!T49&gt;0),"Yes",""))))</f>
        <v/>
      </c>
      <c r="AI49" s="494"/>
      <c r="AJ49" s="218"/>
      <c r="AK49" s="448">
        <f t="shared" si="11"/>
        <v>0</v>
      </c>
      <c r="AL49" s="448">
        <f t="shared" si="12"/>
        <v>0</v>
      </c>
      <c r="AM49" s="448">
        <f t="shared" si="13"/>
        <v>0</v>
      </c>
      <c r="AN49" s="448">
        <f t="shared" si="14"/>
        <v>0</v>
      </c>
      <c r="AO49" s="448">
        <f t="shared" si="15"/>
        <v>0</v>
      </c>
      <c r="AP49" s="448">
        <f t="shared" si="16"/>
        <v>0</v>
      </c>
      <c r="AQ49" s="448">
        <f t="shared" si="17"/>
        <v>0</v>
      </c>
      <c r="AU49" s="220"/>
      <c r="AV49" s="220"/>
      <c r="AW49" s="220"/>
      <c r="AX49" s="220"/>
      <c r="AY49" s="1104"/>
    </row>
    <row r="50" spans="1:51" ht="23.25" hidden="1" customHeight="1">
      <c r="A50" s="122">
        <v>6</v>
      </c>
      <c r="B50" s="273">
        <f>IF($L$2="","",IF($L$2="ORIGINAL",'ORIGINAL BUDGET'!$B50,IF($L$2="BR1",'BR1'!$B50,IF($L$2="BR2",'BR2'!$B50,IF($L$2="BR3",'BR3'!$B50)))))</f>
        <v>0</v>
      </c>
      <c r="C50" s="1028">
        <f>IF($L$2="","",IF($L$2="ORIGINAL",'ORIGINAL BUDGET'!$C50,IF($L$2="BR1",'BR1'!$C50,IF($L$2="BR2",'BR2'!$C50,IF($L$2="BR3",'BR3'!$C50)))))</f>
        <v>0</v>
      </c>
      <c r="D50" s="860" t="str">
        <f t="shared" si="18"/>
        <v/>
      </c>
      <c r="E50" s="404"/>
      <c r="F50" s="589"/>
      <c r="G50" s="845" t="str">
        <f t="shared" si="19"/>
        <v/>
      </c>
      <c r="H50" s="811">
        <f t="shared" si="10"/>
        <v>0</v>
      </c>
      <c r="I50" s="840"/>
      <c r="J50" s="811">
        <f t="shared" si="20"/>
        <v>0</v>
      </c>
      <c r="K50" s="843"/>
      <c r="L50" s="811">
        <f t="shared" si="21"/>
        <v>0</v>
      </c>
      <c r="M50" s="843"/>
      <c r="N50" s="811">
        <f t="shared" si="22"/>
        <v>0</v>
      </c>
      <c r="O50" s="843"/>
      <c r="P50" s="811">
        <f t="shared" si="23"/>
        <v>0</v>
      </c>
      <c r="Q50" s="843"/>
      <c r="R50" s="811">
        <f t="shared" si="24"/>
        <v>0</v>
      </c>
      <c r="S50" s="843"/>
      <c r="T50" s="811">
        <f t="shared" si="25"/>
        <v>0</v>
      </c>
      <c r="U50" s="149"/>
      <c r="V50" s="492" t="str">
        <f>IF(AND('BR3'!$K$2="ACTIVE",'BR3'!H50&gt;0),"Yes",IF(AND('BR2'!$K$2="ACTIVE",'BR2'!H50&gt;0),"Yes",IF(AND('BR1'!$K$2="ACTIVE",'BR1'!H50&gt;0),"Yes",IF(AND('ORIGINAL BUDGET'!$K$2="ACTIVE",'ORIGINAL BUDGET'!H50&gt;0),"Yes",""))))</f>
        <v/>
      </c>
      <c r="W50" s="493"/>
      <c r="X50" s="325" t="str">
        <f>IF(AND('BR3'!$K$2="ACTIVE",'BR3'!J50&gt;0),"Yes",IF(AND('BR2'!$K$2="ACTIVE",'BR2'!J50&gt;0),"Yes",IF(AND('BR1'!$K$2="ACTIVE",'BR1'!J50&gt;0),"Yes",IF(AND('ORIGINAL BUDGET'!$K$2="ACTIVE",'ORIGINAL BUDGET'!J50&gt;0),"Yes",""))))</f>
        <v/>
      </c>
      <c r="Y50" s="493"/>
      <c r="Z50" s="325" t="str">
        <f>IF(AND('BR3'!$K$2="ACTIVE",'BR3'!L50&gt;0),"Yes",IF(AND('BR2'!$K$2="ACTIVE",'BR2'!L50&gt;0),"Yes",IF(AND('BR1'!$K$2="ACTIVE",'BR1'!L50&gt;0),"Yes",IF(AND('ORIGINAL BUDGET'!$K$2="ACTIVE",'ORIGINAL BUDGET'!L50&gt;0),"Yes",""))))</f>
        <v/>
      </c>
      <c r="AA50" s="493"/>
      <c r="AB50" s="325" t="str">
        <f>IF(AND('BR3'!$K$2="ACTIVE",'BR3'!N50&gt;0),"Yes",IF(AND('BR2'!$K$2="ACTIVE",'BR2'!N50&gt;0),"Yes",IF(AND('BR1'!$K$2="ACTIVE",'BR1'!N50&gt;0),"Yes",IF(AND('ORIGINAL BUDGET'!$K$2="ACTIVE",'ORIGINAL BUDGET'!N50&gt;0),"Yes",""))))</f>
        <v/>
      </c>
      <c r="AC50" s="493"/>
      <c r="AD50" s="325" t="str">
        <f>IF(AND('BR3'!$K$2="ACTIVE",'BR3'!P50&gt;0),"Yes",IF(AND('BR2'!$K$2="ACTIVE",'BR2'!P50&gt;0),"Yes",IF(AND('BR1'!$K$2="ACTIVE",'BR1'!P50&gt;0),"Yes",IF(AND('ORIGINAL BUDGET'!$K$2="ACTIVE",'ORIGINAL BUDGET'!P50&gt;0),"Yes",""))))</f>
        <v/>
      </c>
      <c r="AE50" s="493"/>
      <c r="AF50" s="325" t="str">
        <f>IF(AND('BR3'!$K$2="ACTIVE",'BR3'!R50&gt;0),"Yes",IF(AND('BR2'!$K$2="ACTIVE",'BR2'!R50&gt;0),"Yes",IF(AND('BR1'!$K$2="ACTIVE",'BR1'!R50&gt;0),"Yes",IF(AND('ORIGINAL BUDGET'!$K$2="ACTIVE",'ORIGINAL BUDGET'!R50&gt;0),"Yes",""))))</f>
        <v/>
      </c>
      <c r="AG50" s="493"/>
      <c r="AH50" s="493" t="str">
        <f>IF(AND('BR3'!$K$2="ACTIVE",'BR3'!T50&gt;0),"Yes",IF(AND('BR2'!$K$2="ACTIVE",'BR2'!T50&gt;0),"Yes",IF(AND('BR1'!$K$2="ACTIVE",'BR1'!T50&gt;0),"Yes",IF(AND('ORIGINAL BUDGET'!$K$2="ACTIVE",'ORIGINAL BUDGET'!T50&gt;0),"Yes",""))))</f>
        <v/>
      </c>
      <c r="AI50" s="494"/>
      <c r="AJ50" s="218"/>
      <c r="AK50" s="448">
        <f t="shared" si="11"/>
        <v>0</v>
      </c>
      <c r="AL50" s="448">
        <f t="shared" si="12"/>
        <v>0</v>
      </c>
      <c r="AM50" s="448">
        <f t="shared" si="13"/>
        <v>0</v>
      </c>
      <c r="AN50" s="448">
        <f t="shared" si="14"/>
        <v>0</v>
      </c>
      <c r="AO50" s="448">
        <f t="shared" si="15"/>
        <v>0</v>
      </c>
      <c r="AP50" s="448">
        <f t="shared" si="16"/>
        <v>0</v>
      </c>
      <c r="AQ50" s="448">
        <f t="shared" si="17"/>
        <v>0</v>
      </c>
      <c r="AU50" s="220"/>
      <c r="AV50" s="220"/>
      <c r="AW50" s="220"/>
      <c r="AX50" s="220"/>
      <c r="AY50" s="1104"/>
    </row>
    <row r="51" spans="1:51" ht="23.25" hidden="1" customHeight="1">
      <c r="A51" s="122">
        <v>7</v>
      </c>
      <c r="B51" s="273">
        <f>IF($L$2="","",IF($L$2="ORIGINAL",'ORIGINAL BUDGET'!$B51,IF($L$2="BR1",'BR1'!$B51,IF($L$2="BR2",'BR2'!$B51,IF($L$2="BR3",'BR3'!$B51)))))</f>
        <v>0</v>
      </c>
      <c r="C51" s="1028">
        <f>IF($L$2="","",IF($L$2="ORIGINAL",'ORIGINAL BUDGET'!$C51,IF($L$2="BR1",'BR1'!$C51,IF($L$2="BR2",'BR2'!$C51,IF($L$2="BR3",'BR3'!$C51)))))</f>
        <v>0</v>
      </c>
      <c r="D51" s="860" t="str">
        <f t="shared" si="18"/>
        <v/>
      </c>
      <c r="E51" s="404"/>
      <c r="F51" s="589"/>
      <c r="G51" s="845" t="str">
        <f t="shared" si="19"/>
        <v/>
      </c>
      <c r="H51" s="811">
        <f t="shared" si="10"/>
        <v>0</v>
      </c>
      <c r="I51" s="840"/>
      <c r="J51" s="811">
        <f t="shared" si="20"/>
        <v>0</v>
      </c>
      <c r="K51" s="843"/>
      <c r="L51" s="811">
        <f t="shared" si="21"/>
        <v>0</v>
      </c>
      <c r="M51" s="843"/>
      <c r="N51" s="811">
        <f t="shared" si="22"/>
        <v>0</v>
      </c>
      <c r="O51" s="843"/>
      <c r="P51" s="811">
        <f t="shared" si="23"/>
        <v>0</v>
      </c>
      <c r="Q51" s="843"/>
      <c r="R51" s="811">
        <f t="shared" si="24"/>
        <v>0</v>
      </c>
      <c r="S51" s="843"/>
      <c r="T51" s="811">
        <f t="shared" si="25"/>
        <v>0</v>
      </c>
      <c r="U51" s="149"/>
      <c r="V51" s="492" t="str">
        <f>IF(AND('BR3'!$K$2="ACTIVE",'BR3'!H51&gt;0),"Yes",IF(AND('BR2'!$K$2="ACTIVE",'BR2'!H51&gt;0),"Yes",IF(AND('BR1'!$K$2="ACTIVE",'BR1'!H51&gt;0),"Yes",IF(AND('ORIGINAL BUDGET'!$K$2="ACTIVE",'ORIGINAL BUDGET'!H51&gt;0),"Yes",""))))</f>
        <v/>
      </c>
      <c r="W51" s="493"/>
      <c r="X51" s="325" t="str">
        <f>IF(AND('BR3'!$K$2="ACTIVE",'BR3'!J51&gt;0),"Yes",IF(AND('BR2'!$K$2="ACTIVE",'BR2'!J51&gt;0),"Yes",IF(AND('BR1'!$K$2="ACTIVE",'BR1'!J51&gt;0),"Yes",IF(AND('ORIGINAL BUDGET'!$K$2="ACTIVE",'ORIGINAL BUDGET'!J51&gt;0),"Yes",""))))</f>
        <v/>
      </c>
      <c r="Y51" s="493"/>
      <c r="Z51" s="325" t="str">
        <f>IF(AND('BR3'!$K$2="ACTIVE",'BR3'!L51&gt;0),"Yes",IF(AND('BR2'!$K$2="ACTIVE",'BR2'!L51&gt;0),"Yes",IF(AND('BR1'!$K$2="ACTIVE",'BR1'!L51&gt;0),"Yes",IF(AND('ORIGINAL BUDGET'!$K$2="ACTIVE",'ORIGINAL BUDGET'!L51&gt;0),"Yes",""))))</f>
        <v/>
      </c>
      <c r="AA51" s="493"/>
      <c r="AB51" s="325" t="str">
        <f>IF(AND('BR3'!$K$2="ACTIVE",'BR3'!N51&gt;0),"Yes",IF(AND('BR2'!$K$2="ACTIVE",'BR2'!N51&gt;0),"Yes",IF(AND('BR1'!$K$2="ACTIVE",'BR1'!N51&gt;0),"Yes",IF(AND('ORIGINAL BUDGET'!$K$2="ACTIVE",'ORIGINAL BUDGET'!N51&gt;0),"Yes",""))))</f>
        <v/>
      </c>
      <c r="AC51" s="493"/>
      <c r="AD51" s="325" t="str">
        <f>IF(AND('BR3'!$K$2="ACTIVE",'BR3'!P51&gt;0),"Yes",IF(AND('BR2'!$K$2="ACTIVE",'BR2'!P51&gt;0),"Yes",IF(AND('BR1'!$K$2="ACTIVE",'BR1'!P51&gt;0),"Yes",IF(AND('ORIGINAL BUDGET'!$K$2="ACTIVE",'ORIGINAL BUDGET'!P51&gt;0),"Yes",""))))</f>
        <v/>
      </c>
      <c r="AE51" s="493"/>
      <c r="AF51" s="325" t="str">
        <f>IF(AND('BR3'!$K$2="ACTIVE",'BR3'!R51&gt;0),"Yes",IF(AND('BR2'!$K$2="ACTIVE",'BR2'!R51&gt;0),"Yes",IF(AND('BR1'!$K$2="ACTIVE",'BR1'!R51&gt;0),"Yes",IF(AND('ORIGINAL BUDGET'!$K$2="ACTIVE",'ORIGINAL BUDGET'!R51&gt;0),"Yes",""))))</f>
        <v/>
      </c>
      <c r="AG51" s="493"/>
      <c r="AH51" s="493" t="str">
        <f>IF(AND('BR3'!$K$2="ACTIVE",'BR3'!T51&gt;0),"Yes",IF(AND('BR2'!$K$2="ACTIVE",'BR2'!T51&gt;0),"Yes",IF(AND('BR1'!$K$2="ACTIVE",'BR1'!T51&gt;0),"Yes",IF(AND('ORIGINAL BUDGET'!$K$2="ACTIVE",'ORIGINAL BUDGET'!T51&gt;0),"Yes",""))))</f>
        <v/>
      </c>
      <c r="AI51" s="494"/>
      <c r="AJ51" s="218"/>
      <c r="AK51" s="448">
        <f t="shared" si="11"/>
        <v>0</v>
      </c>
      <c r="AL51" s="448">
        <f t="shared" si="12"/>
        <v>0</v>
      </c>
      <c r="AM51" s="448">
        <f t="shared" si="13"/>
        <v>0</v>
      </c>
      <c r="AN51" s="448">
        <f t="shared" si="14"/>
        <v>0</v>
      </c>
      <c r="AO51" s="448">
        <f t="shared" si="15"/>
        <v>0</v>
      </c>
      <c r="AP51" s="448">
        <f t="shared" si="16"/>
        <v>0</v>
      </c>
      <c r="AQ51" s="448">
        <f t="shared" si="17"/>
        <v>0</v>
      </c>
      <c r="AU51" s="220"/>
      <c r="AV51" s="220"/>
      <c r="AW51" s="220"/>
      <c r="AX51" s="220"/>
      <c r="AY51" s="1104"/>
    </row>
    <row r="52" spans="1:51" ht="23.25" hidden="1" customHeight="1">
      <c r="A52" s="122">
        <v>8</v>
      </c>
      <c r="B52" s="273">
        <f>IF($L$2="","",IF($L$2="ORIGINAL",'ORIGINAL BUDGET'!$B52,IF($L$2="BR1",'BR1'!$B52,IF($L$2="BR2",'BR2'!$B52,IF($L$2="BR3",'BR3'!$B52)))))</f>
        <v>0</v>
      </c>
      <c r="C52" s="1028">
        <f>IF($L$2="","",IF($L$2="ORIGINAL",'ORIGINAL BUDGET'!$C52,IF($L$2="BR1",'BR1'!$C52,IF($L$2="BR2",'BR2'!$C52,IF($L$2="BR3",'BR3'!$C52)))))</f>
        <v>0</v>
      </c>
      <c r="D52" s="860" t="str">
        <f t="shared" si="18"/>
        <v/>
      </c>
      <c r="E52" s="404"/>
      <c r="F52" s="589"/>
      <c r="G52" s="845" t="str">
        <f t="shared" si="19"/>
        <v/>
      </c>
      <c r="H52" s="811">
        <f t="shared" si="10"/>
        <v>0</v>
      </c>
      <c r="I52" s="840"/>
      <c r="J52" s="811">
        <f t="shared" si="20"/>
        <v>0</v>
      </c>
      <c r="K52" s="843"/>
      <c r="L52" s="811">
        <f t="shared" si="21"/>
        <v>0</v>
      </c>
      <c r="M52" s="843"/>
      <c r="N52" s="811">
        <f t="shared" si="22"/>
        <v>0</v>
      </c>
      <c r="O52" s="843"/>
      <c r="P52" s="811">
        <f t="shared" si="23"/>
        <v>0</v>
      </c>
      <c r="Q52" s="843"/>
      <c r="R52" s="811">
        <f t="shared" si="24"/>
        <v>0</v>
      </c>
      <c r="S52" s="843"/>
      <c r="T52" s="811">
        <f t="shared" si="25"/>
        <v>0</v>
      </c>
      <c r="U52" s="149"/>
      <c r="V52" s="492" t="str">
        <f>IF(AND('BR3'!$K$2="ACTIVE",'BR3'!H52&gt;0),"Yes",IF(AND('BR2'!$K$2="ACTIVE",'BR2'!H52&gt;0),"Yes",IF(AND('BR1'!$K$2="ACTIVE",'BR1'!H52&gt;0),"Yes",IF(AND('ORIGINAL BUDGET'!$K$2="ACTIVE",'ORIGINAL BUDGET'!H52&gt;0),"Yes",""))))</f>
        <v/>
      </c>
      <c r="W52" s="493"/>
      <c r="X52" s="325" t="str">
        <f>IF(AND('BR3'!$K$2="ACTIVE",'BR3'!J52&gt;0),"Yes",IF(AND('BR2'!$K$2="ACTIVE",'BR2'!J52&gt;0),"Yes",IF(AND('BR1'!$K$2="ACTIVE",'BR1'!J52&gt;0),"Yes",IF(AND('ORIGINAL BUDGET'!$K$2="ACTIVE",'ORIGINAL BUDGET'!J52&gt;0),"Yes",""))))</f>
        <v/>
      </c>
      <c r="Y52" s="493"/>
      <c r="Z52" s="325" t="str">
        <f>IF(AND('BR3'!$K$2="ACTIVE",'BR3'!L52&gt;0),"Yes",IF(AND('BR2'!$K$2="ACTIVE",'BR2'!L52&gt;0),"Yes",IF(AND('BR1'!$K$2="ACTIVE",'BR1'!L52&gt;0),"Yes",IF(AND('ORIGINAL BUDGET'!$K$2="ACTIVE",'ORIGINAL BUDGET'!L52&gt;0),"Yes",""))))</f>
        <v/>
      </c>
      <c r="AA52" s="493"/>
      <c r="AB52" s="325" t="str">
        <f>IF(AND('BR3'!$K$2="ACTIVE",'BR3'!N52&gt;0),"Yes",IF(AND('BR2'!$K$2="ACTIVE",'BR2'!N52&gt;0),"Yes",IF(AND('BR1'!$K$2="ACTIVE",'BR1'!N52&gt;0),"Yes",IF(AND('ORIGINAL BUDGET'!$K$2="ACTIVE",'ORIGINAL BUDGET'!N52&gt;0),"Yes",""))))</f>
        <v/>
      </c>
      <c r="AC52" s="493"/>
      <c r="AD52" s="325" t="str">
        <f>IF(AND('BR3'!$K$2="ACTIVE",'BR3'!P52&gt;0),"Yes",IF(AND('BR2'!$K$2="ACTIVE",'BR2'!P52&gt;0),"Yes",IF(AND('BR1'!$K$2="ACTIVE",'BR1'!P52&gt;0),"Yes",IF(AND('ORIGINAL BUDGET'!$K$2="ACTIVE",'ORIGINAL BUDGET'!P52&gt;0),"Yes",""))))</f>
        <v/>
      </c>
      <c r="AE52" s="493"/>
      <c r="AF52" s="325" t="str">
        <f>IF(AND('BR3'!$K$2="ACTIVE",'BR3'!R52&gt;0),"Yes",IF(AND('BR2'!$K$2="ACTIVE",'BR2'!R52&gt;0),"Yes",IF(AND('BR1'!$K$2="ACTIVE",'BR1'!R52&gt;0),"Yes",IF(AND('ORIGINAL BUDGET'!$K$2="ACTIVE",'ORIGINAL BUDGET'!R52&gt;0),"Yes",""))))</f>
        <v/>
      </c>
      <c r="AG52" s="493"/>
      <c r="AH52" s="493" t="str">
        <f>IF(AND('BR3'!$K$2="ACTIVE",'BR3'!T52&gt;0),"Yes",IF(AND('BR2'!$K$2="ACTIVE",'BR2'!T52&gt;0),"Yes",IF(AND('BR1'!$K$2="ACTIVE",'BR1'!T52&gt;0),"Yes",IF(AND('ORIGINAL BUDGET'!$K$2="ACTIVE",'ORIGINAL BUDGET'!T52&gt;0),"Yes",""))))</f>
        <v/>
      </c>
      <c r="AI52" s="494"/>
      <c r="AJ52" s="218"/>
      <c r="AK52" s="448">
        <f t="shared" si="11"/>
        <v>0</v>
      </c>
      <c r="AL52" s="448">
        <f t="shared" si="12"/>
        <v>0</v>
      </c>
      <c r="AM52" s="448">
        <f t="shared" si="13"/>
        <v>0</v>
      </c>
      <c r="AN52" s="448">
        <f t="shared" si="14"/>
        <v>0</v>
      </c>
      <c r="AO52" s="448">
        <f t="shared" si="15"/>
        <v>0</v>
      </c>
      <c r="AP52" s="448">
        <f t="shared" si="16"/>
        <v>0</v>
      </c>
      <c r="AQ52" s="448">
        <f t="shared" si="17"/>
        <v>0</v>
      </c>
      <c r="AU52" s="220"/>
      <c r="AV52" s="220"/>
      <c r="AW52" s="220"/>
      <c r="AX52" s="220"/>
      <c r="AY52" s="1104"/>
    </row>
    <row r="53" spans="1:51" ht="23.25" hidden="1" customHeight="1">
      <c r="A53" s="122">
        <v>9</v>
      </c>
      <c r="B53" s="273">
        <f>IF($L$2="","",IF($L$2="ORIGINAL",'ORIGINAL BUDGET'!$B53,IF($L$2="BR1",'BR1'!$B53,IF($L$2="BR2",'BR2'!$B53,IF($L$2="BR3",'BR3'!$B53)))))</f>
        <v>0</v>
      </c>
      <c r="C53" s="1028">
        <f>IF($L$2="","",IF($L$2="ORIGINAL",'ORIGINAL BUDGET'!$C53,IF($L$2="BR1",'BR1'!$C53,IF($L$2="BR2",'BR2'!$C53,IF($L$2="BR3",'BR3'!$C53)))))</f>
        <v>0</v>
      </c>
      <c r="D53" s="860" t="str">
        <f t="shared" si="18"/>
        <v/>
      </c>
      <c r="E53" s="404"/>
      <c r="F53" s="589"/>
      <c r="G53" s="845" t="str">
        <f t="shared" si="19"/>
        <v/>
      </c>
      <c r="H53" s="811">
        <f t="shared" si="10"/>
        <v>0</v>
      </c>
      <c r="I53" s="840"/>
      <c r="J53" s="811">
        <f t="shared" si="20"/>
        <v>0</v>
      </c>
      <c r="K53" s="843"/>
      <c r="L53" s="811">
        <f t="shared" si="21"/>
        <v>0</v>
      </c>
      <c r="M53" s="843"/>
      <c r="N53" s="811">
        <f t="shared" si="22"/>
        <v>0</v>
      </c>
      <c r="O53" s="843"/>
      <c r="P53" s="811">
        <f t="shared" si="23"/>
        <v>0</v>
      </c>
      <c r="Q53" s="843"/>
      <c r="R53" s="811">
        <f t="shared" si="24"/>
        <v>0</v>
      </c>
      <c r="S53" s="843"/>
      <c r="T53" s="811">
        <f t="shared" si="25"/>
        <v>0</v>
      </c>
      <c r="U53" s="149"/>
      <c r="V53" s="492" t="str">
        <f>IF(AND('BR3'!$K$2="ACTIVE",'BR3'!H53&gt;0),"Yes",IF(AND('BR2'!$K$2="ACTIVE",'BR2'!H53&gt;0),"Yes",IF(AND('BR1'!$K$2="ACTIVE",'BR1'!H53&gt;0),"Yes",IF(AND('ORIGINAL BUDGET'!$K$2="ACTIVE",'ORIGINAL BUDGET'!H53&gt;0),"Yes",""))))</f>
        <v/>
      </c>
      <c r="W53" s="493"/>
      <c r="X53" s="325" t="str">
        <f>IF(AND('BR3'!$K$2="ACTIVE",'BR3'!J53&gt;0),"Yes",IF(AND('BR2'!$K$2="ACTIVE",'BR2'!J53&gt;0),"Yes",IF(AND('BR1'!$K$2="ACTIVE",'BR1'!J53&gt;0),"Yes",IF(AND('ORIGINAL BUDGET'!$K$2="ACTIVE",'ORIGINAL BUDGET'!J53&gt;0),"Yes",""))))</f>
        <v/>
      </c>
      <c r="Y53" s="493"/>
      <c r="Z53" s="325" t="str">
        <f>IF(AND('BR3'!$K$2="ACTIVE",'BR3'!L53&gt;0),"Yes",IF(AND('BR2'!$K$2="ACTIVE",'BR2'!L53&gt;0),"Yes",IF(AND('BR1'!$K$2="ACTIVE",'BR1'!L53&gt;0),"Yes",IF(AND('ORIGINAL BUDGET'!$K$2="ACTIVE",'ORIGINAL BUDGET'!L53&gt;0),"Yes",""))))</f>
        <v/>
      </c>
      <c r="AA53" s="493"/>
      <c r="AB53" s="325" t="str">
        <f>IF(AND('BR3'!$K$2="ACTIVE",'BR3'!N53&gt;0),"Yes",IF(AND('BR2'!$K$2="ACTIVE",'BR2'!N53&gt;0),"Yes",IF(AND('BR1'!$K$2="ACTIVE",'BR1'!N53&gt;0),"Yes",IF(AND('ORIGINAL BUDGET'!$K$2="ACTIVE",'ORIGINAL BUDGET'!N53&gt;0),"Yes",""))))</f>
        <v/>
      </c>
      <c r="AC53" s="493"/>
      <c r="AD53" s="325" t="str">
        <f>IF(AND('BR3'!$K$2="ACTIVE",'BR3'!P53&gt;0),"Yes",IF(AND('BR2'!$K$2="ACTIVE",'BR2'!P53&gt;0),"Yes",IF(AND('BR1'!$K$2="ACTIVE",'BR1'!P53&gt;0),"Yes",IF(AND('ORIGINAL BUDGET'!$K$2="ACTIVE",'ORIGINAL BUDGET'!P53&gt;0),"Yes",""))))</f>
        <v/>
      </c>
      <c r="AE53" s="493"/>
      <c r="AF53" s="325" t="str">
        <f>IF(AND('BR3'!$K$2="ACTIVE",'BR3'!R53&gt;0),"Yes",IF(AND('BR2'!$K$2="ACTIVE",'BR2'!R53&gt;0),"Yes",IF(AND('BR1'!$K$2="ACTIVE",'BR1'!R53&gt;0),"Yes",IF(AND('ORIGINAL BUDGET'!$K$2="ACTIVE",'ORIGINAL BUDGET'!R53&gt;0),"Yes",""))))</f>
        <v/>
      </c>
      <c r="AG53" s="493"/>
      <c r="AH53" s="493" t="str">
        <f>IF(AND('BR3'!$K$2="ACTIVE",'BR3'!T53&gt;0),"Yes",IF(AND('BR2'!$K$2="ACTIVE",'BR2'!T53&gt;0),"Yes",IF(AND('BR1'!$K$2="ACTIVE",'BR1'!T53&gt;0),"Yes",IF(AND('ORIGINAL BUDGET'!$K$2="ACTIVE",'ORIGINAL BUDGET'!T53&gt;0),"Yes",""))))</f>
        <v/>
      </c>
      <c r="AI53" s="494"/>
      <c r="AJ53" s="218"/>
      <c r="AK53" s="448">
        <f t="shared" si="11"/>
        <v>0</v>
      </c>
      <c r="AL53" s="448">
        <f t="shared" si="12"/>
        <v>0</v>
      </c>
      <c r="AM53" s="448">
        <f t="shared" si="13"/>
        <v>0</v>
      </c>
      <c r="AN53" s="448">
        <f t="shared" si="14"/>
        <v>0</v>
      </c>
      <c r="AO53" s="448">
        <f t="shared" si="15"/>
        <v>0</v>
      </c>
      <c r="AP53" s="448">
        <f t="shared" si="16"/>
        <v>0</v>
      </c>
      <c r="AQ53" s="448">
        <f t="shared" si="17"/>
        <v>0</v>
      </c>
      <c r="AU53" s="220"/>
      <c r="AV53" s="220"/>
      <c r="AW53" s="220"/>
      <c r="AX53" s="220"/>
      <c r="AY53" s="1104"/>
    </row>
    <row r="54" spans="1:51" ht="23.25" hidden="1" customHeight="1">
      <c r="A54" s="122">
        <v>10</v>
      </c>
      <c r="B54" s="273">
        <f>IF($L$2="","",IF($L$2="ORIGINAL",'ORIGINAL BUDGET'!$B54,IF($L$2="BR1",'BR1'!$B54,IF($L$2="BR2",'BR2'!$B54,IF($L$2="BR3",'BR3'!$B54)))))</f>
        <v>0</v>
      </c>
      <c r="C54" s="1028">
        <f>IF($L$2="","",IF($L$2="ORIGINAL",'ORIGINAL BUDGET'!$C54,IF($L$2="BR1",'BR1'!$C54,IF($L$2="BR2",'BR2'!$C54,IF($L$2="BR3",'BR3'!$C54)))))</f>
        <v>0</v>
      </c>
      <c r="D54" s="860" t="str">
        <f t="shared" si="18"/>
        <v/>
      </c>
      <c r="E54" s="404"/>
      <c r="F54" s="589"/>
      <c r="G54" s="845" t="str">
        <f t="shared" si="19"/>
        <v/>
      </c>
      <c r="H54" s="811">
        <f t="shared" si="10"/>
        <v>0</v>
      </c>
      <c r="I54" s="840"/>
      <c r="J54" s="811">
        <f t="shared" si="20"/>
        <v>0</v>
      </c>
      <c r="K54" s="843"/>
      <c r="L54" s="811">
        <f t="shared" si="21"/>
        <v>0</v>
      </c>
      <c r="M54" s="843"/>
      <c r="N54" s="811">
        <f t="shared" si="22"/>
        <v>0</v>
      </c>
      <c r="O54" s="843"/>
      <c r="P54" s="811">
        <f t="shared" si="23"/>
        <v>0</v>
      </c>
      <c r="Q54" s="843"/>
      <c r="R54" s="811">
        <f t="shared" si="24"/>
        <v>0</v>
      </c>
      <c r="S54" s="843"/>
      <c r="T54" s="811">
        <f t="shared" si="25"/>
        <v>0</v>
      </c>
      <c r="U54" s="149"/>
      <c r="V54" s="492" t="str">
        <f>IF(AND('BR3'!$K$2="ACTIVE",'BR3'!H54&gt;0),"Yes",IF(AND('BR2'!$K$2="ACTIVE",'BR2'!H54&gt;0),"Yes",IF(AND('BR1'!$K$2="ACTIVE",'BR1'!H54&gt;0),"Yes",IF(AND('ORIGINAL BUDGET'!$K$2="ACTIVE",'ORIGINAL BUDGET'!H54&gt;0),"Yes",""))))</f>
        <v/>
      </c>
      <c r="W54" s="493"/>
      <c r="X54" s="325" t="str">
        <f>IF(AND('BR3'!$K$2="ACTIVE",'BR3'!J54&gt;0),"Yes",IF(AND('BR2'!$K$2="ACTIVE",'BR2'!J54&gt;0),"Yes",IF(AND('BR1'!$K$2="ACTIVE",'BR1'!J54&gt;0),"Yes",IF(AND('ORIGINAL BUDGET'!$K$2="ACTIVE",'ORIGINAL BUDGET'!J54&gt;0),"Yes",""))))</f>
        <v/>
      </c>
      <c r="Y54" s="493"/>
      <c r="Z54" s="325" t="str">
        <f>IF(AND('BR3'!$K$2="ACTIVE",'BR3'!L54&gt;0),"Yes",IF(AND('BR2'!$K$2="ACTIVE",'BR2'!L54&gt;0),"Yes",IF(AND('BR1'!$K$2="ACTIVE",'BR1'!L54&gt;0),"Yes",IF(AND('ORIGINAL BUDGET'!$K$2="ACTIVE",'ORIGINAL BUDGET'!L54&gt;0),"Yes",""))))</f>
        <v/>
      </c>
      <c r="AA54" s="493"/>
      <c r="AB54" s="325" t="str">
        <f>IF(AND('BR3'!$K$2="ACTIVE",'BR3'!N54&gt;0),"Yes",IF(AND('BR2'!$K$2="ACTIVE",'BR2'!N54&gt;0),"Yes",IF(AND('BR1'!$K$2="ACTIVE",'BR1'!N54&gt;0),"Yes",IF(AND('ORIGINAL BUDGET'!$K$2="ACTIVE",'ORIGINAL BUDGET'!N54&gt;0),"Yes",""))))</f>
        <v/>
      </c>
      <c r="AC54" s="493"/>
      <c r="AD54" s="325" t="str">
        <f>IF(AND('BR3'!$K$2="ACTIVE",'BR3'!P54&gt;0),"Yes",IF(AND('BR2'!$K$2="ACTIVE",'BR2'!P54&gt;0),"Yes",IF(AND('BR1'!$K$2="ACTIVE",'BR1'!P54&gt;0),"Yes",IF(AND('ORIGINAL BUDGET'!$K$2="ACTIVE",'ORIGINAL BUDGET'!P54&gt;0),"Yes",""))))</f>
        <v/>
      </c>
      <c r="AE54" s="493"/>
      <c r="AF54" s="325" t="str">
        <f>IF(AND('BR3'!$K$2="ACTIVE",'BR3'!R54&gt;0),"Yes",IF(AND('BR2'!$K$2="ACTIVE",'BR2'!R54&gt;0),"Yes",IF(AND('BR1'!$K$2="ACTIVE",'BR1'!R54&gt;0),"Yes",IF(AND('ORIGINAL BUDGET'!$K$2="ACTIVE",'ORIGINAL BUDGET'!R54&gt;0),"Yes",""))))</f>
        <v/>
      </c>
      <c r="AG54" s="493"/>
      <c r="AH54" s="493" t="str">
        <f>IF(AND('BR3'!$K$2="ACTIVE",'BR3'!T54&gt;0),"Yes",IF(AND('BR2'!$K$2="ACTIVE",'BR2'!T54&gt;0),"Yes",IF(AND('BR1'!$K$2="ACTIVE",'BR1'!T54&gt;0),"Yes",IF(AND('ORIGINAL BUDGET'!$K$2="ACTIVE",'ORIGINAL BUDGET'!T54&gt;0),"Yes",""))))</f>
        <v/>
      </c>
      <c r="AI54" s="494"/>
      <c r="AJ54" s="218"/>
      <c r="AK54" s="448">
        <f t="shared" si="11"/>
        <v>0</v>
      </c>
      <c r="AL54" s="448">
        <f t="shared" si="12"/>
        <v>0</v>
      </c>
      <c r="AM54" s="448">
        <f t="shared" si="13"/>
        <v>0</v>
      </c>
      <c r="AN54" s="448">
        <f t="shared" si="14"/>
        <v>0</v>
      </c>
      <c r="AO54" s="448">
        <f t="shared" si="15"/>
        <v>0</v>
      </c>
      <c r="AP54" s="448">
        <f t="shared" si="16"/>
        <v>0</v>
      </c>
      <c r="AQ54" s="448">
        <f t="shared" si="17"/>
        <v>0</v>
      </c>
      <c r="AU54" s="220"/>
      <c r="AV54" s="220"/>
      <c r="AW54" s="220"/>
      <c r="AX54" s="220"/>
      <c r="AY54" s="1104"/>
    </row>
    <row r="55" spans="1:51" ht="23.25" customHeight="1">
      <c r="A55" s="122">
        <v>11</v>
      </c>
      <c r="B55" s="273">
        <f>IF($L$2="","",IF($L$2="ORIGINAL",'ORIGINAL BUDGET'!$B55,IF($L$2="BR1",'BR1'!$B55,IF($L$2="BR2",'BR2'!$B55,IF($L$2="BR3",'BR3'!$B55)))))</f>
        <v>0</v>
      </c>
      <c r="C55" s="1028">
        <f>IF($L$2="","",IF($L$2="ORIGINAL",'ORIGINAL BUDGET'!$C55,IF($L$2="BR1",'BR1'!$C55,IF($L$2="BR2",'BR2'!$C55,IF($L$2="BR3",'BR3'!$C55)))))</f>
        <v>0</v>
      </c>
      <c r="D55" s="860" t="str">
        <f t="shared" si="18"/>
        <v/>
      </c>
      <c r="E55" s="404"/>
      <c r="F55" s="589"/>
      <c r="G55" s="845" t="str">
        <f t="shared" si="19"/>
        <v/>
      </c>
      <c r="H55" s="811">
        <f t="shared" si="10"/>
        <v>0</v>
      </c>
      <c r="I55" s="840"/>
      <c r="J55" s="811">
        <f t="shared" si="20"/>
        <v>0</v>
      </c>
      <c r="K55" s="843"/>
      <c r="L55" s="811">
        <f t="shared" si="21"/>
        <v>0</v>
      </c>
      <c r="M55" s="843"/>
      <c r="N55" s="811">
        <f t="shared" si="22"/>
        <v>0</v>
      </c>
      <c r="O55" s="843"/>
      <c r="P55" s="811">
        <f t="shared" si="23"/>
        <v>0</v>
      </c>
      <c r="Q55" s="843"/>
      <c r="R55" s="811">
        <f t="shared" si="24"/>
        <v>0</v>
      </c>
      <c r="S55" s="843"/>
      <c r="T55" s="811">
        <f t="shared" si="25"/>
        <v>0</v>
      </c>
      <c r="U55" s="149"/>
      <c r="V55" s="492" t="str">
        <f>IF(AND('BR3'!$K$2="ACTIVE",'BR3'!H55&gt;0),"Yes",IF(AND('BR2'!$K$2="ACTIVE",'BR2'!H55&gt;0),"Yes",IF(AND('BR1'!$K$2="ACTIVE",'BR1'!H55&gt;0),"Yes",IF(AND('ORIGINAL BUDGET'!$K$2="ACTIVE",'ORIGINAL BUDGET'!H55&gt;0),"Yes",""))))</f>
        <v/>
      </c>
      <c r="W55" s="493"/>
      <c r="X55" s="325" t="str">
        <f>IF(AND('BR3'!$K$2="ACTIVE",'BR3'!J55&gt;0),"Yes",IF(AND('BR2'!$K$2="ACTIVE",'BR2'!J55&gt;0),"Yes",IF(AND('BR1'!$K$2="ACTIVE",'BR1'!J55&gt;0),"Yes",IF(AND('ORIGINAL BUDGET'!$K$2="ACTIVE",'ORIGINAL BUDGET'!J55&gt;0),"Yes",""))))</f>
        <v/>
      </c>
      <c r="Y55" s="493"/>
      <c r="Z55" s="325" t="str">
        <f>IF(AND('BR3'!$K$2="ACTIVE",'BR3'!L55&gt;0),"Yes",IF(AND('BR2'!$K$2="ACTIVE",'BR2'!L55&gt;0),"Yes",IF(AND('BR1'!$K$2="ACTIVE",'BR1'!L55&gt;0),"Yes",IF(AND('ORIGINAL BUDGET'!$K$2="ACTIVE",'ORIGINAL BUDGET'!L55&gt;0),"Yes",""))))</f>
        <v/>
      </c>
      <c r="AA55" s="493"/>
      <c r="AB55" s="325" t="str">
        <f>IF(AND('BR3'!$K$2="ACTIVE",'BR3'!N55&gt;0),"Yes",IF(AND('BR2'!$K$2="ACTIVE",'BR2'!N55&gt;0),"Yes",IF(AND('BR1'!$K$2="ACTIVE",'BR1'!N55&gt;0),"Yes",IF(AND('ORIGINAL BUDGET'!$K$2="ACTIVE",'ORIGINAL BUDGET'!N55&gt;0),"Yes",""))))</f>
        <v/>
      </c>
      <c r="AC55" s="493"/>
      <c r="AD55" s="325" t="str">
        <f>IF(AND('BR3'!$K$2="ACTIVE",'BR3'!P55&gt;0),"Yes",IF(AND('BR2'!$K$2="ACTIVE",'BR2'!P55&gt;0),"Yes",IF(AND('BR1'!$K$2="ACTIVE",'BR1'!P55&gt;0),"Yes",IF(AND('ORIGINAL BUDGET'!$K$2="ACTIVE",'ORIGINAL BUDGET'!P55&gt;0),"Yes",""))))</f>
        <v/>
      </c>
      <c r="AE55" s="493"/>
      <c r="AF55" s="325" t="str">
        <f>IF(AND('BR3'!$K$2="ACTIVE",'BR3'!R55&gt;0),"Yes",IF(AND('BR2'!$K$2="ACTIVE",'BR2'!R55&gt;0),"Yes",IF(AND('BR1'!$K$2="ACTIVE",'BR1'!R55&gt;0),"Yes",IF(AND('ORIGINAL BUDGET'!$K$2="ACTIVE",'ORIGINAL BUDGET'!R55&gt;0),"Yes",""))))</f>
        <v/>
      </c>
      <c r="AG55" s="493"/>
      <c r="AH55" s="493" t="str">
        <f>IF(AND('BR3'!$K$2="ACTIVE",'BR3'!T55&gt;0),"Yes",IF(AND('BR2'!$K$2="ACTIVE",'BR2'!T55&gt;0),"Yes",IF(AND('BR1'!$K$2="ACTIVE",'BR1'!T55&gt;0),"Yes",IF(AND('ORIGINAL BUDGET'!$K$2="ACTIVE",'ORIGINAL BUDGET'!T55&gt;0),"Yes",""))))</f>
        <v/>
      </c>
      <c r="AI55" s="494"/>
      <c r="AJ55" s="218"/>
      <c r="AK55" s="448">
        <f t="shared" si="11"/>
        <v>0</v>
      </c>
      <c r="AL55" s="448">
        <f t="shared" si="12"/>
        <v>0</v>
      </c>
      <c r="AM55" s="448">
        <f t="shared" si="13"/>
        <v>0</v>
      </c>
      <c r="AN55" s="448">
        <f t="shared" si="14"/>
        <v>0</v>
      </c>
      <c r="AO55" s="448">
        <f t="shared" si="15"/>
        <v>0</v>
      </c>
      <c r="AP55" s="448">
        <f t="shared" si="16"/>
        <v>0</v>
      </c>
      <c r="AQ55" s="448">
        <f t="shared" si="17"/>
        <v>0</v>
      </c>
      <c r="AU55" s="220"/>
      <c r="AV55" s="220"/>
      <c r="AW55" s="220"/>
      <c r="AX55" s="220"/>
      <c r="AY55" s="1104"/>
    </row>
    <row r="56" spans="1:51" ht="23.25" customHeight="1">
      <c r="A56" s="122">
        <v>12</v>
      </c>
      <c r="B56" s="273">
        <f>IF($L$2="","",IF($L$2="ORIGINAL",'ORIGINAL BUDGET'!$B56,IF($L$2="BR1",'BR1'!$B56,IF($L$2="BR2",'BR2'!$B56,IF($L$2="BR3",'BR3'!$B56)))))</f>
        <v>0</v>
      </c>
      <c r="C56" s="1028">
        <f>IF($L$2="","",IF($L$2="ORIGINAL",'ORIGINAL BUDGET'!$C56,IF($L$2="BR1",'BR1'!$C56,IF($L$2="BR2",'BR2'!$C56,IF($L$2="BR3",'BR3'!$C56)))))</f>
        <v>0</v>
      </c>
      <c r="D56" s="860" t="str">
        <f t="shared" si="18"/>
        <v/>
      </c>
      <c r="E56" s="404"/>
      <c r="F56" s="589"/>
      <c r="G56" s="845" t="str">
        <f t="shared" si="19"/>
        <v/>
      </c>
      <c r="H56" s="811">
        <f t="shared" si="10"/>
        <v>0</v>
      </c>
      <c r="I56" s="840"/>
      <c r="J56" s="811">
        <f t="shared" si="20"/>
        <v>0</v>
      </c>
      <c r="K56" s="843"/>
      <c r="L56" s="811">
        <f t="shared" si="21"/>
        <v>0</v>
      </c>
      <c r="M56" s="843"/>
      <c r="N56" s="811">
        <f t="shared" si="22"/>
        <v>0</v>
      </c>
      <c r="O56" s="843"/>
      <c r="P56" s="811">
        <f t="shared" si="23"/>
        <v>0</v>
      </c>
      <c r="Q56" s="843"/>
      <c r="R56" s="811">
        <f t="shared" si="24"/>
        <v>0</v>
      </c>
      <c r="S56" s="843"/>
      <c r="T56" s="811">
        <f t="shared" si="25"/>
        <v>0</v>
      </c>
      <c r="U56" s="149"/>
      <c r="V56" s="492" t="str">
        <f>IF(AND('BR3'!$K$2="ACTIVE",'BR3'!H56&gt;0),"Yes",IF(AND('BR2'!$K$2="ACTIVE",'BR2'!H56&gt;0),"Yes",IF(AND('BR1'!$K$2="ACTIVE",'BR1'!H56&gt;0),"Yes",IF(AND('ORIGINAL BUDGET'!$K$2="ACTIVE",'ORIGINAL BUDGET'!H56&gt;0),"Yes",""))))</f>
        <v/>
      </c>
      <c r="W56" s="493"/>
      <c r="X56" s="325" t="str">
        <f>IF(AND('BR3'!$K$2="ACTIVE",'BR3'!J56&gt;0),"Yes",IF(AND('BR2'!$K$2="ACTIVE",'BR2'!J56&gt;0),"Yes",IF(AND('BR1'!$K$2="ACTIVE",'BR1'!J56&gt;0),"Yes",IF(AND('ORIGINAL BUDGET'!$K$2="ACTIVE",'ORIGINAL BUDGET'!J56&gt;0),"Yes",""))))</f>
        <v/>
      </c>
      <c r="Y56" s="493"/>
      <c r="Z56" s="325" t="str">
        <f>IF(AND('BR3'!$K$2="ACTIVE",'BR3'!L56&gt;0),"Yes",IF(AND('BR2'!$K$2="ACTIVE",'BR2'!L56&gt;0),"Yes",IF(AND('BR1'!$K$2="ACTIVE",'BR1'!L56&gt;0),"Yes",IF(AND('ORIGINAL BUDGET'!$K$2="ACTIVE",'ORIGINAL BUDGET'!L56&gt;0),"Yes",""))))</f>
        <v/>
      </c>
      <c r="AA56" s="493"/>
      <c r="AB56" s="325" t="str">
        <f>IF(AND('BR3'!$K$2="ACTIVE",'BR3'!N56&gt;0),"Yes",IF(AND('BR2'!$K$2="ACTIVE",'BR2'!N56&gt;0),"Yes",IF(AND('BR1'!$K$2="ACTIVE",'BR1'!N56&gt;0),"Yes",IF(AND('ORIGINAL BUDGET'!$K$2="ACTIVE",'ORIGINAL BUDGET'!N56&gt;0),"Yes",""))))</f>
        <v/>
      </c>
      <c r="AC56" s="493"/>
      <c r="AD56" s="325" t="str">
        <f>IF(AND('BR3'!$K$2="ACTIVE",'BR3'!P56&gt;0),"Yes",IF(AND('BR2'!$K$2="ACTIVE",'BR2'!P56&gt;0),"Yes",IF(AND('BR1'!$K$2="ACTIVE",'BR1'!P56&gt;0),"Yes",IF(AND('ORIGINAL BUDGET'!$K$2="ACTIVE",'ORIGINAL BUDGET'!P56&gt;0),"Yes",""))))</f>
        <v/>
      </c>
      <c r="AE56" s="493"/>
      <c r="AF56" s="325" t="str">
        <f>IF(AND('BR3'!$K$2="ACTIVE",'BR3'!R56&gt;0),"Yes",IF(AND('BR2'!$K$2="ACTIVE",'BR2'!R56&gt;0),"Yes",IF(AND('BR1'!$K$2="ACTIVE",'BR1'!R56&gt;0),"Yes",IF(AND('ORIGINAL BUDGET'!$K$2="ACTIVE",'ORIGINAL BUDGET'!R56&gt;0),"Yes",""))))</f>
        <v/>
      </c>
      <c r="AG56" s="493"/>
      <c r="AH56" s="493" t="str">
        <f>IF(AND('BR3'!$K$2="ACTIVE",'BR3'!T56&gt;0),"Yes",IF(AND('BR2'!$K$2="ACTIVE",'BR2'!T56&gt;0),"Yes",IF(AND('BR1'!$K$2="ACTIVE",'BR1'!T56&gt;0),"Yes",IF(AND('ORIGINAL BUDGET'!$K$2="ACTIVE",'ORIGINAL BUDGET'!T56&gt;0),"Yes",""))))</f>
        <v/>
      </c>
      <c r="AI56" s="494"/>
      <c r="AJ56" s="218"/>
      <c r="AK56" s="448">
        <f t="shared" si="11"/>
        <v>0</v>
      </c>
      <c r="AL56" s="448">
        <f t="shared" si="12"/>
        <v>0</v>
      </c>
      <c r="AM56" s="448">
        <f t="shared" si="13"/>
        <v>0</v>
      </c>
      <c r="AN56" s="448">
        <f t="shared" si="14"/>
        <v>0</v>
      </c>
      <c r="AO56" s="448">
        <f t="shared" si="15"/>
        <v>0</v>
      </c>
      <c r="AP56" s="448">
        <f t="shared" si="16"/>
        <v>0</v>
      </c>
      <c r="AQ56" s="448">
        <f t="shared" si="17"/>
        <v>0</v>
      </c>
      <c r="AU56" s="220"/>
      <c r="AV56" s="220"/>
      <c r="AW56" s="220"/>
      <c r="AX56" s="220"/>
      <c r="AY56" s="1104"/>
    </row>
    <row r="57" spans="1:51" ht="23.25" customHeight="1">
      <c r="A57" s="122">
        <v>13</v>
      </c>
      <c r="B57" s="273">
        <f>IF($L$2="","",IF($L$2="ORIGINAL",'ORIGINAL BUDGET'!$B57,IF($L$2="BR1",'BR1'!$B57,IF($L$2="BR2",'BR2'!$B57,IF($L$2="BR3",'BR3'!$B57)))))</f>
        <v>0</v>
      </c>
      <c r="C57" s="1028">
        <f>IF($L$2="","",IF($L$2="ORIGINAL",'ORIGINAL BUDGET'!$C57,IF($L$2="BR1",'BR1'!$C57,IF($L$2="BR2",'BR2'!$C57,IF($L$2="BR3",'BR3'!$C57)))))</f>
        <v>0</v>
      </c>
      <c r="D57" s="860" t="str">
        <f t="shared" si="18"/>
        <v/>
      </c>
      <c r="E57" s="404"/>
      <c r="F57" s="589"/>
      <c r="G57" s="845" t="str">
        <f t="shared" si="19"/>
        <v/>
      </c>
      <c r="H57" s="811">
        <f t="shared" si="10"/>
        <v>0</v>
      </c>
      <c r="I57" s="840"/>
      <c r="J57" s="811">
        <f t="shared" si="20"/>
        <v>0</v>
      </c>
      <c r="K57" s="843"/>
      <c r="L57" s="811">
        <f t="shared" si="21"/>
        <v>0</v>
      </c>
      <c r="M57" s="843"/>
      <c r="N57" s="811">
        <f t="shared" si="22"/>
        <v>0</v>
      </c>
      <c r="O57" s="843"/>
      <c r="P57" s="811">
        <f t="shared" si="23"/>
        <v>0</v>
      </c>
      <c r="Q57" s="843"/>
      <c r="R57" s="811">
        <f t="shared" si="24"/>
        <v>0</v>
      </c>
      <c r="S57" s="843"/>
      <c r="T57" s="811">
        <f t="shared" si="25"/>
        <v>0</v>
      </c>
      <c r="U57" s="149"/>
      <c r="V57" s="492" t="str">
        <f>IF(AND('BR3'!$K$2="ACTIVE",'BR3'!H57&gt;0),"Yes",IF(AND('BR2'!$K$2="ACTIVE",'BR2'!H57&gt;0),"Yes",IF(AND('BR1'!$K$2="ACTIVE",'BR1'!H57&gt;0),"Yes",IF(AND('ORIGINAL BUDGET'!$K$2="ACTIVE",'ORIGINAL BUDGET'!H57&gt;0),"Yes",""))))</f>
        <v/>
      </c>
      <c r="W57" s="493"/>
      <c r="X57" s="325" t="str">
        <f>IF(AND('BR3'!$K$2="ACTIVE",'BR3'!J57&gt;0),"Yes",IF(AND('BR2'!$K$2="ACTIVE",'BR2'!J57&gt;0),"Yes",IF(AND('BR1'!$K$2="ACTIVE",'BR1'!J57&gt;0),"Yes",IF(AND('ORIGINAL BUDGET'!$K$2="ACTIVE",'ORIGINAL BUDGET'!J57&gt;0),"Yes",""))))</f>
        <v/>
      </c>
      <c r="Y57" s="493"/>
      <c r="Z57" s="325" t="str">
        <f>IF(AND('BR3'!$K$2="ACTIVE",'BR3'!L57&gt;0),"Yes",IF(AND('BR2'!$K$2="ACTIVE",'BR2'!L57&gt;0),"Yes",IF(AND('BR1'!$K$2="ACTIVE",'BR1'!L57&gt;0),"Yes",IF(AND('ORIGINAL BUDGET'!$K$2="ACTIVE",'ORIGINAL BUDGET'!L57&gt;0),"Yes",""))))</f>
        <v/>
      </c>
      <c r="AA57" s="493"/>
      <c r="AB57" s="325" t="str">
        <f>IF(AND('BR3'!$K$2="ACTIVE",'BR3'!N57&gt;0),"Yes",IF(AND('BR2'!$K$2="ACTIVE",'BR2'!N57&gt;0),"Yes",IF(AND('BR1'!$K$2="ACTIVE",'BR1'!N57&gt;0),"Yes",IF(AND('ORIGINAL BUDGET'!$K$2="ACTIVE",'ORIGINAL BUDGET'!N57&gt;0),"Yes",""))))</f>
        <v/>
      </c>
      <c r="AC57" s="493"/>
      <c r="AD57" s="325" t="str">
        <f>IF(AND('BR3'!$K$2="ACTIVE",'BR3'!P57&gt;0),"Yes",IF(AND('BR2'!$K$2="ACTIVE",'BR2'!P57&gt;0),"Yes",IF(AND('BR1'!$K$2="ACTIVE",'BR1'!P57&gt;0),"Yes",IF(AND('ORIGINAL BUDGET'!$K$2="ACTIVE",'ORIGINAL BUDGET'!P57&gt;0),"Yes",""))))</f>
        <v/>
      </c>
      <c r="AE57" s="493"/>
      <c r="AF57" s="325" t="str">
        <f>IF(AND('BR3'!$K$2="ACTIVE",'BR3'!R57&gt;0),"Yes",IF(AND('BR2'!$K$2="ACTIVE",'BR2'!R57&gt;0),"Yes",IF(AND('BR1'!$K$2="ACTIVE",'BR1'!R57&gt;0),"Yes",IF(AND('ORIGINAL BUDGET'!$K$2="ACTIVE",'ORIGINAL BUDGET'!R57&gt;0),"Yes",""))))</f>
        <v/>
      </c>
      <c r="AG57" s="493"/>
      <c r="AH57" s="493" t="str">
        <f>IF(AND('BR3'!$K$2="ACTIVE",'BR3'!T57&gt;0),"Yes",IF(AND('BR2'!$K$2="ACTIVE",'BR2'!T57&gt;0),"Yes",IF(AND('BR1'!$K$2="ACTIVE",'BR1'!T57&gt;0),"Yes",IF(AND('ORIGINAL BUDGET'!$K$2="ACTIVE",'ORIGINAL BUDGET'!T57&gt;0),"Yes",""))))</f>
        <v/>
      </c>
      <c r="AI57" s="494"/>
      <c r="AJ57" s="218"/>
      <c r="AK57" s="448">
        <f t="shared" si="11"/>
        <v>0</v>
      </c>
      <c r="AL57" s="448">
        <f t="shared" si="12"/>
        <v>0</v>
      </c>
      <c r="AM57" s="448">
        <f t="shared" si="13"/>
        <v>0</v>
      </c>
      <c r="AN57" s="448">
        <f t="shared" si="14"/>
        <v>0</v>
      </c>
      <c r="AO57" s="448">
        <f t="shared" si="15"/>
        <v>0</v>
      </c>
      <c r="AP57" s="448">
        <f t="shared" si="16"/>
        <v>0</v>
      </c>
      <c r="AQ57" s="448">
        <f t="shared" si="17"/>
        <v>0</v>
      </c>
      <c r="AU57" s="220"/>
      <c r="AV57" s="220"/>
      <c r="AW57" s="220"/>
      <c r="AX57" s="220"/>
      <c r="AY57" s="1104"/>
    </row>
    <row r="58" spans="1:51" ht="23.25" customHeight="1">
      <c r="A58" s="122">
        <v>14</v>
      </c>
      <c r="B58" s="273">
        <f>IF($L$2="","",IF($L$2="ORIGINAL",'ORIGINAL BUDGET'!$B58,IF($L$2="BR1",'BR1'!$B58,IF($L$2="BR2",'BR2'!$B58,IF($L$2="BR3",'BR3'!$B58)))))</f>
        <v>0</v>
      </c>
      <c r="C58" s="1028">
        <f>IF($L$2="","",IF($L$2="ORIGINAL",'ORIGINAL BUDGET'!$C58,IF($L$2="BR1",'BR1'!$C58,IF($L$2="BR2",'BR2'!$C58,IF($L$2="BR3",'BR3'!$C58)))))</f>
        <v>0</v>
      </c>
      <c r="D58" s="860" t="str">
        <f t="shared" si="18"/>
        <v/>
      </c>
      <c r="E58" s="404"/>
      <c r="F58" s="589"/>
      <c r="G58" s="845" t="str">
        <f t="shared" si="19"/>
        <v/>
      </c>
      <c r="H58" s="811">
        <f t="shared" si="10"/>
        <v>0</v>
      </c>
      <c r="I58" s="840"/>
      <c r="J58" s="811">
        <f t="shared" si="20"/>
        <v>0</v>
      </c>
      <c r="K58" s="843"/>
      <c r="L58" s="811">
        <f t="shared" si="21"/>
        <v>0</v>
      </c>
      <c r="M58" s="843"/>
      <c r="N58" s="811">
        <f t="shared" si="22"/>
        <v>0</v>
      </c>
      <c r="O58" s="843"/>
      <c r="P58" s="811">
        <f t="shared" si="23"/>
        <v>0</v>
      </c>
      <c r="Q58" s="843"/>
      <c r="R58" s="811">
        <f t="shared" si="24"/>
        <v>0</v>
      </c>
      <c r="S58" s="843"/>
      <c r="T58" s="811">
        <f t="shared" si="25"/>
        <v>0</v>
      </c>
      <c r="U58" s="149"/>
      <c r="V58" s="492" t="str">
        <f>IF(AND('BR3'!$K$2="ACTIVE",'BR3'!H58&gt;0),"Yes",IF(AND('BR2'!$K$2="ACTIVE",'BR2'!H58&gt;0),"Yes",IF(AND('BR1'!$K$2="ACTIVE",'BR1'!H58&gt;0),"Yes",IF(AND('ORIGINAL BUDGET'!$K$2="ACTIVE",'ORIGINAL BUDGET'!H58&gt;0),"Yes",""))))</f>
        <v/>
      </c>
      <c r="W58" s="493"/>
      <c r="X58" s="325" t="str">
        <f>IF(AND('BR3'!$K$2="ACTIVE",'BR3'!J58&gt;0),"Yes",IF(AND('BR2'!$K$2="ACTIVE",'BR2'!J58&gt;0),"Yes",IF(AND('BR1'!$K$2="ACTIVE",'BR1'!J58&gt;0),"Yes",IF(AND('ORIGINAL BUDGET'!$K$2="ACTIVE",'ORIGINAL BUDGET'!J58&gt;0),"Yes",""))))</f>
        <v/>
      </c>
      <c r="Y58" s="493"/>
      <c r="Z58" s="325" t="str">
        <f>IF(AND('BR3'!$K$2="ACTIVE",'BR3'!L58&gt;0),"Yes",IF(AND('BR2'!$K$2="ACTIVE",'BR2'!L58&gt;0),"Yes",IF(AND('BR1'!$K$2="ACTIVE",'BR1'!L58&gt;0),"Yes",IF(AND('ORIGINAL BUDGET'!$K$2="ACTIVE",'ORIGINAL BUDGET'!L58&gt;0),"Yes",""))))</f>
        <v/>
      </c>
      <c r="AA58" s="493"/>
      <c r="AB58" s="325" t="str">
        <f>IF(AND('BR3'!$K$2="ACTIVE",'BR3'!N58&gt;0),"Yes",IF(AND('BR2'!$K$2="ACTIVE",'BR2'!N58&gt;0),"Yes",IF(AND('BR1'!$K$2="ACTIVE",'BR1'!N58&gt;0),"Yes",IF(AND('ORIGINAL BUDGET'!$K$2="ACTIVE",'ORIGINAL BUDGET'!N58&gt;0),"Yes",""))))</f>
        <v/>
      </c>
      <c r="AC58" s="493"/>
      <c r="AD58" s="325" t="str">
        <f>IF(AND('BR3'!$K$2="ACTIVE",'BR3'!P58&gt;0),"Yes",IF(AND('BR2'!$K$2="ACTIVE",'BR2'!P58&gt;0),"Yes",IF(AND('BR1'!$K$2="ACTIVE",'BR1'!P58&gt;0),"Yes",IF(AND('ORIGINAL BUDGET'!$K$2="ACTIVE",'ORIGINAL BUDGET'!P58&gt;0),"Yes",""))))</f>
        <v/>
      </c>
      <c r="AE58" s="493"/>
      <c r="AF58" s="325" t="str">
        <f>IF(AND('BR3'!$K$2="ACTIVE",'BR3'!R58&gt;0),"Yes",IF(AND('BR2'!$K$2="ACTIVE",'BR2'!R58&gt;0),"Yes",IF(AND('BR1'!$K$2="ACTIVE",'BR1'!R58&gt;0),"Yes",IF(AND('ORIGINAL BUDGET'!$K$2="ACTIVE",'ORIGINAL BUDGET'!R58&gt;0),"Yes",""))))</f>
        <v/>
      </c>
      <c r="AG58" s="493"/>
      <c r="AH58" s="493" t="str">
        <f>IF(AND('BR3'!$K$2="ACTIVE",'BR3'!T58&gt;0),"Yes",IF(AND('BR2'!$K$2="ACTIVE",'BR2'!T58&gt;0),"Yes",IF(AND('BR1'!$K$2="ACTIVE",'BR1'!T58&gt;0),"Yes",IF(AND('ORIGINAL BUDGET'!$K$2="ACTIVE",'ORIGINAL BUDGET'!T58&gt;0),"Yes",""))))</f>
        <v/>
      </c>
      <c r="AI58" s="494"/>
      <c r="AJ58" s="218"/>
      <c r="AK58" s="448">
        <f t="shared" si="11"/>
        <v>0</v>
      </c>
      <c r="AL58" s="448">
        <f t="shared" si="12"/>
        <v>0</v>
      </c>
      <c r="AM58" s="448">
        <f t="shared" si="13"/>
        <v>0</v>
      </c>
      <c r="AN58" s="448">
        <f t="shared" si="14"/>
        <v>0</v>
      </c>
      <c r="AO58" s="448">
        <f t="shared" si="15"/>
        <v>0</v>
      </c>
      <c r="AP58" s="448">
        <f t="shared" si="16"/>
        <v>0</v>
      </c>
      <c r="AQ58" s="448">
        <f t="shared" si="17"/>
        <v>0</v>
      </c>
      <c r="AU58" s="220"/>
      <c r="AV58" s="220"/>
      <c r="AW58" s="220"/>
      <c r="AX58" s="220"/>
      <c r="AY58" s="1104"/>
    </row>
    <row r="59" spans="1:51" ht="23.25" customHeight="1" thickBot="1">
      <c r="A59" s="122">
        <v>15</v>
      </c>
      <c r="B59" s="273">
        <f>IF($L$2="","",IF($L$2="ORIGINAL",'ORIGINAL BUDGET'!$B59,IF($L$2="BR1",'BR1'!$B59,IF($L$2="BR2",'BR2'!$B59,IF($L$2="BR3",'BR3'!$B59)))))</f>
        <v>0</v>
      </c>
      <c r="C59" s="1028">
        <f>IF($L$2="","",IF($L$2="ORIGINAL",'ORIGINAL BUDGET'!$C59,IF($L$2="BR1",'BR1'!$C59,IF($L$2="BR2",'BR2'!$C59,IF($L$2="BR3",'BR3'!$C59)))))</f>
        <v>0</v>
      </c>
      <c r="D59" s="860" t="str">
        <f t="shared" si="18"/>
        <v/>
      </c>
      <c r="E59" s="404"/>
      <c r="F59" s="589"/>
      <c r="G59" s="845" t="str">
        <f t="shared" si="19"/>
        <v/>
      </c>
      <c r="H59" s="811">
        <f t="shared" si="10"/>
        <v>0</v>
      </c>
      <c r="I59" s="840"/>
      <c r="J59" s="811">
        <f t="shared" si="20"/>
        <v>0</v>
      </c>
      <c r="K59" s="843"/>
      <c r="L59" s="811">
        <f t="shared" si="21"/>
        <v>0</v>
      </c>
      <c r="M59" s="843"/>
      <c r="N59" s="811">
        <f t="shared" si="22"/>
        <v>0</v>
      </c>
      <c r="O59" s="843"/>
      <c r="P59" s="811">
        <f t="shared" si="23"/>
        <v>0</v>
      </c>
      <c r="Q59" s="843"/>
      <c r="R59" s="811">
        <f t="shared" si="24"/>
        <v>0</v>
      </c>
      <c r="S59" s="843"/>
      <c r="T59" s="811">
        <f t="shared" si="25"/>
        <v>0</v>
      </c>
      <c r="U59" s="149"/>
      <c r="V59" s="492" t="str">
        <f>IF(AND('BR3'!$K$2="ACTIVE",'BR3'!H59&gt;0),"Yes",IF(AND('BR2'!$K$2="ACTIVE",'BR2'!H59&gt;0),"Yes",IF(AND('BR1'!$K$2="ACTIVE",'BR1'!H59&gt;0),"Yes",IF(AND('ORIGINAL BUDGET'!$K$2="ACTIVE",'ORIGINAL BUDGET'!H59&gt;0),"Yes",""))))</f>
        <v/>
      </c>
      <c r="W59" s="493"/>
      <c r="X59" s="325" t="str">
        <f>IF(AND('BR3'!$K$2="ACTIVE",'BR3'!J59&gt;0),"Yes",IF(AND('BR2'!$K$2="ACTIVE",'BR2'!J59&gt;0),"Yes",IF(AND('BR1'!$K$2="ACTIVE",'BR1'!J59&gt;0),"Yes",IF(AND('ORIGINAL BUDGET'!$K$2="ACTIVE",'ORIGINAL BUDGET'!J59&gt;0),"Yes",""))))</f>
        <v/>
      </c>
      <c r="Y59" s="493"/>
      <c r="Z59" s="325" t="str">
        <f>IF(AND('BR3'!$K$2="ACTIVE",'BR3'!L59&gt;0),"Yes",IF(AND('BR2'!$K$2="ACTIVE",'BR2'!L59&gt;0),"Yes",IF(AND('BR1'!$K$2="ACTIVE",'BR1'!L59&gt;0),"Yes",IF(AND('ORIGINAL BUDGET'!$K$2="ACTIVE",'ORIGINAL BUDGET'!L59&gt;0),"Yes",""))))</f>
        <v/>
      </c>
      <c r="AA59" s="493"/>
      <c r="AB59" s="325" t="str">
        <f>IF(AND('BR3'!$K$2="ACTIVE",'BR3'!N59&gt;0),"Yes",IF(AND('BR2'!$K$2="ACTIVE",'BR2'!N59&gt;0),"Yes",IF(AND('BR1'!$K$2="ACTIVE",'BR1'!N59&gt;0),"Yes",IF(AND('ORIGINAL BUDGET'!$K$2="ACTIVE",'ORIGINAL BUDGET'!N59&gt;0),"Yes",""))))</f>
        <v/>
      </c>
      <c r="AC59" s="493"/>
      <c r="AD59" s="325" t="str">
        <f>IF(AND('BR3'!$K$2="ACTIVE",'BR3'!P59&gt;0),"Yes",IF(AND('BR2'!$K$2="ACTIVE",'BR2'!P59&gt;0),"Yes",IF(AND('BR1'!$K$2="ACTIVE",'BR1'!P59&gt;0),"Yes",IF(AND('ORIGINAL BUDGET'!$K$2="ACTIVE",'ORIGINAL BUDGET'!P59&gt;0),"Yes",""))))</f>
        <v/>
      </c>
      <c r="AE59" s="493"/>
      <c r="AF59" s="325" t="str">
        <f>IF(AND('BR3'!$K$2="ACTIVE",'BR3'!R59&gt;0),"Yes",IF(AND('BR2'!$K$2="ACTIVE",'BR2'!R59&gt;0),"Yes",IF(AND('BR1'!$K$2="ACTIVE",'BR1'!R59&gt;0),"Yes",IF(AND('ORIGINAL BUDGET'!$K$2="ACTIVE",'ORIGINAL BUDGET'!R59&gt;0),"Yes",""))))</f>
        <v/>
      </c>
      <c r="AG59" s="493"/>
      <c r="AH59" s="493" t="str">
        <f>IF(AND('BR3'!$K$2="ACTIVE",'BR3'!T59&gt;0),"Yes",IF(AND('BR2'!$K$2="ACTIVE",'BR2'!T59&gt;0),"Yes",IF(AND('BR1'!$K$2="ACTIVE",'BR1'!T59&gt;0),"Yes",IF(AND('ORIGINAL BUDGET'!$K$2="ACTIVE",'ORIGINAL BUDGET'!T59&gt;0),"Yes",""))))</f>
        <v/>
      </c>
      <c r="AI59" s="494"/>
      <c r="AJ59" s="218"/>
      <c r="AK59" s="448">
        <f t="shared" si="11"/>
        <v>0</v>
      </c>
      <c r="AL59" s="448">
        <f t="shared" si="12"/>
        <v>0</v>
      </c>
      <c r="AM59" s="448">
        <f t="shared" si="13"/>
        <v>0</v>
      </c>
      <c r="AN59" s="448">
        <f t="shared" si="14"/>
        <v>0</v>
      </c>
      <c r="AO59" s="448">
        <f t="shared" si="15"/>
        <v>0</v>
      </c>
      <c r="AP59" s="448">
        <f t="shared" si="16"/>
        <v>0</v>
      </c>
      <c r="AQ59" s="448">
        <f t="shared" si="17"/>
        <v>0</v>
      </c>
      <c r="AU59" s="220"/>
      <c r="AV59" s="220"/>
      <c r="AW59" s="220"/>
      <c r="AX59" s="220"/>
      <c r="AY59" s="1104"/>
    </row>
    <row r="60" spans="1:51" ht="23.25" hidden="1" customHeight="1">
      <c r="A60" s="122">
        <v>16</v>
      </c>
      <c r="B60" s="273">
        <f>IF($L$2="","",IF($L$2="ORIGINAL",'ORIGINAL BUDGET'!$B60,IF($L$2="BR1",'BR1'!$B60,IF($L$2="BR2",'BR2'!$B60,IF($L$2="BR3",'BR3'!$B60)))))</f>
        <v>0</v>
      </c>
      <c r="C60" s="1028">
        <f>IF($L$2="","",IF($L$2="ORIGINAL",'ORIGINAL BUDGET'!$C60,IF($L$2="BR1",'BR1'!$C60,IF($L$2="BR2",'BR2'!$C60,IF($L$2="BR3",'BR3'!$C60)))))</f>
        <v>0</v>
      </c>
      <c r="D60" s="860" t="str">
        <f t="shared" si="18"/>
        <v/>
      </c>
      <c r="E60" s="404"/>
      <c r="F60" s="589"/>
      <c r="G60" s="845" t="str">
        <f t="shared" si="19"/>
        <v/>
      </c>
      <c r="H60" s="811">
        <f t="shared" si="10"/>
        <v>0</v>
      </c>
      <c r="I60" s="840"/>
      <c r="J60" s="811">
        <f t="shared" si="20"/>
        <v>0</v>
      </c>
      <c r="K60" s="843"/>
      <c r="L60" s="811">
        <f t="shared" si="21"/>
        <v>0</v>
      </c>
      <c r="M60" s="843"/>
      <c r="N60" s="811">
        <f t="shared" si="22"/>
        <v>0</v>
      </c>
      <c r="O60" s="843"/>
      <c r="P60" s="811">
        <f t="shared" si="23"/>
        <v>0</v>
      </c>
      <c r="Q60" s="843"/>
      <c r="R60" s="811">
        <f t="shared" si="24"/>
        <v>0</v>
      </c>
      <c r="S60" s="843"/>
      <c r="T60" s="811">
        <f t="shared" si="25"/>
        <v>0</v>
      </c>
      <c r="U60" s="149"/>
      <c r="V60" s="492" t="str">
        <f>IF(AND('BR3'!$K$2="ACTIVE",'BR3'!H60&gt;0),"Yes",IF(AND('BR2'!$K$2="ACTIVE",'BR2'!H60&gt;0),"Yes",IF(AND('BR1'!$K$2="ACTIVE",'BR1'!H60&gt;0),"Yes",IF(AND('ORIGINAL BUDGET'!$K$2="ACTIVE",'ORIGINAL BUDGET'!H60&gt;0),"Yes",""))))</f>
        <v/>
      </c>
      <c r="W60" s="493"/>
      <c r="X60" s="325" t="str">
        <f>IF(AND('BR3'!$K$2="ACTIVE",'BR3'!J60&gt;0),"Yes",IF(AND('BR2'!$K$2="ACTIVE",'BR2'!J60&gt;0),"Yes",IF(AND('BR1'!$K$2="ACTIVE",'BR1'!J60&gt;0),"Yes",IF(AND('ORIGINAL BUDGET'!$K$2="ACTIVE",'ORIGINAL BUDGET'!J60&gt;0),"Yes",""))))</f>
        <v/>
      </c>
      <c r="Y60" s="493"/>
      <c r="Z60" s="325" t="str">
        <f>IF(AND('BR3'!$K$2="ACTIVE",'BR3'!L60&gt;0),"Yes",IF(AND('BR2'!$K$2="ACTIVE",'BR2'!L60&gt;0),"Yes",IF(AND('BR1'!$K$2="ACTIVE",'BR1'!L60&gt;0),"Yes",IF(AND('ORIGINAL BUDGET'!$K$2="ACTIVE",'ORIGINAL BUDGET'!L60&gt;0),"Yes",""))))</f>
        <v/>
      </c>
      <c r="AA60" s="493"/>
      <c r="AB60" s="325" t="str">
        <f>IF(AND('BR3'!$K$2="ACTIVE",'BR3'!N60&gt;0),"Yes",IF(AND('BR2'!$K$2="ACTIVE",'BR2'!N60&gt;0),"Yes",IF(AND('BR1'!$K$2="ACTIVE",'BR1'!N60&gt;0),"Yes",IF(AND('ORIGINAL BUDGET'!$K$2="ACTIVE",'ORIGINAL BUDGET'!N60&gt;0),"Yes",""))))</f>
        <v/>
      </c>
      <c r="AC60" s="493"/>
      <c r="AD60" s="325" t="str">
        <f>IF(AND('BR3'!$K$2="ACTIVE",'BR3'!P60&gt;0),"Yes",IF(AND('BR2'!$K$2="ACTIVE",'BR2'!P60&gt;0),"Yes",IF(AND('BR1'!$K$2="ACTIVE",'BR1'!P60&gt;0),"Yes",IF(AND('ORIGINAL BUDGET'!$K$2="ACTIVE",'ORIGINAL BUDGET'!P60&gt;0),"Yes",""))))</f>
        <v/>
      </c>
      <c r="AE60" s="493"/>
      <c r="AF60" s="325" t="str">
        <f>IF(AND('BR3'!$K$2="ACTIVE",'BR3'!R60&gt;0),"Yes",IF(AND('BR2'!$K$2="ACTIVE",'BR2'!R60&gt;0),"Yes",IF(AND('BR1'!$K$2="ACTIVE",'BR1'!R60&gt;0),"Yes",IF(AND('ORIGINAL BUDGET'!$K$2="ACTIVE",'ORIGINAL BUDGET'!R60&gt;0),"Yes",""))))</f>
        <v/>
      </c>
      <c r="AG60" s="493"/>
      <c r="AH60" s="493" t="str">
        <f>IF(AND('BR3'!$K$2="ACTIVE",'BR3'!T60&gt;0),"Yes",IF(AND('BR2'!$K$2="ACTIVE",'BR2'!T60&gt;0),"Yes",IF(AND('BR1'!$K$2="ACTIVE",'BR1'!T60&gt;0),"Yes",IF(AND('ORIGINAL BUDGET'!$K$2="ACTIVE",'ORIGINAL BUDGET'!T60&gt;0),"Yes",""))))</f>
        <v/>
      </c>
      <c r="AI60" s="494"/>
      <c r="AJ60" s="218"/>
      <c r="AK60" s="448">
        <f t="shared" si="11"/>
        <v>0</v>
      </c>
      <c r="AL60" s="448">
        <f t="shared" si="12"/>
        <v>0</v>
      </c>
      <c r="AM60" s="448">
        <f t="shared" si="13"/>
        <v>0</v>
      </c>
      <c r="AN60" s="448">
        <f t="shared" si="14"/>
        <v>0</v>
      </c>
      <c r="AO60" s="448">
        <f t="shared" si="15"/>
        <v>0</v>
      </c>
      <c r="AP60" s="448">
        <f t="shared" si="16"/>
        <v>0</v>
      </c>
      <c r="AQ60" s="448">
        <f t="shared" si="17"/>
        <v>0</v>
      </c>
      <c r="AU60" s="220"/>
      <c r="AV60" s="220"/>
      <c r="AW60" s="220"/>
      <c r="AX60" s="220"/>
      <c r="AY60" s="1104"/>
    </row>
    <row r="61" spans="1:51" ht="23.25" hidden="1" customHeight="1">
      <c r="A61" s="124">
        <v>17</v>
      </c>
      <c r="B61" s="273">
        <f>IF($L$2="","",IF($L$2="ORIGINAL",'ORIGINAL BUDGET'!$B61,IF($L$2="BR1",'BR1'!$B61,IF($L$2="BR2",'BR2'!$B61,IF($L$2="BR3",'BR3'!$B61)))))</f>
        <v>0</v>
      </c>
      <c r="C61" s="1028">
        <f>IF($L$2="","",IF($L$2="ORIGINAL",'ORIGINAL BUDGET'!$C61,IF($L$2="BR1",'BR1'!$C61,IF($L$2="BR2",'BR2'!$C61,IF($L$2="BR3",'BR3'!$C61)))))</f>
        <v>0</v>
      </c>
      <c r="D61" s="860" t="str">
        <f t="shared" si="18"/>
        <v/>
      </c>
      <c r="E61" s="404"/>
      <c r="F61" s="589"/>
      <c r="G61" s="845" t="str">
        <f t="shared" si="19"/>
        <v/>
      </c>
      <c r="H61" s="811">
        <f t="shared" si="10"/>
        <v>0</v>
      </c>
      <c r="I61" s="840"/>
      <c r="J61" s="811">
        <f t="shared" si="20"/>
        <v>0</v>
      </c>
      <c r="K61" s="843"/>
      <c r="L61" s="811">
        <f t="shared" si="21"/>
        <v>0</v>
      </c>
      <c r="M61" s="843"/>
      <c r="N61" s="811">
        <f t="shared" si="22"/>
        <v>0</v>
      </c>
      <c r="O61" s="843"/>
      <c r="P61" s="811">
        <f t="shared" si="23"/>
        <v>0</v>
      </c>
      <c r="Q61" s="843"/>
      <c r="R61" s="811">
        <f t="shared" si="24"/>
        <v>0</v>
      </c>
      <c r="S61" s="843"/>
      <c r="T61" s="811">
        <f t="shared" si="25"/>
        <v>0</v>
      </c>
      <c r="U61" s="149"/>
      <c r="V61" s="492" t="str">
        <f>IF(AND('BR3'!$K$2="ACTIVE",'BR3'!H61&gt;0),"Yes",IF(AND('BR2'!$K$2="ACTIVE",'BR2'!H61&gt;0),"Yes",IF(AND('BR1'!$K$2="ACTIVE",'BR1'!H61&gt;0),"Yes",IF(AND('ORIGINAL BUDGET'!$K$2="ACTIVE",'ORIGINAL BUDGET'!H61&gt;0),"Yes",""))))</f>
        <v/>
      </c>
      <c r="W61" s="493"/>
      <c r="X61" s="325" t="str">
        <f>IF(AND('BR3'!$K$2="ACTIVE",'BR3'!J61&gt;0),"Yes",IF(AND('BR2'!$K$2="ACTIVE",'BR2'!J61&gt;0),"Yes",IF(AND('BR1'!$K$2="ACTIVE",'BR1'!J61&gt;0),"Yes",IF(AND('ORIGINAL BUDGET'!$K$2="ACTIVE",'ORIGINAL BUDGET'!J61&gt;0),"Yes",""))))</f>
        <v/>
      </c>
      <c r="Y61" s="493"/>
      <c r="Z61" s="325" t="str">
        <f>IF(AND('BR3'!$K$2="ACTIVE",'BR3'!L61&gt;0),"Yes",IF(AND('BR2'!$K$2="ACTIVE",'BR2'!L61&gt;0),"Yes",IF(AND('BR1'!$K$2="ACTIVE",'BR1'!L61&gt;0),"Yes",IF(AND('ORIGINAL BUDGET'!$K$2="ACTIVE",'ORIGINAL BUDGET'!L61&gt;0),"Yes",""))))</f>
        <v/>
      </c>
      <c r="AA61" s="493"/>
      <c r="AB61" s="325" t="str">
        <f>IF(AND('BR3'!$K$2="ACTIVE",'BR3'!N61&gt;0),"Yes",IF(AND('BR2'!$K$2="ACTIVE",'BR2'!N61&gt;0),"Yes",IF(AND('BR1'!$K$2="ACTIVE",'BR1'!N61&gt;0),"Yes",IF(AND('ORIGINAL BUDGET'!$K$2="ACTIVE",'ORIGINAL BUDGET'!N61&gt;0),"Yes",""))))</f>
        <v/>
      </c>
      <c r="AC61" s="493"/>
      <c r="AD61" s="325" t="str">
        <f>IF(AND('BR3'!$K$2="ACTIVE",'BR3'!P61&gt;0),"Yes",IF(AND('BR2'!$K$2="ACTIVE",'BR2'!P61&gt;0),"Yes",IF(AND('BR1'!$K$2="ACTIVE",'BR1'!P61&gt;0),"Yes",IF(AND('ORIGINAL BUDGET'!$K$2="ACTIVE",'ORIGINAL BUDGET'!P61&gt;0),"Yes",""))))</f>
        <v/>
      </c>
      <c r="AE61" s="493"/>
      <c r="AF61" s="325" t="str">
        <f>IF(AND('BR3'!$K$2="ACTIVE",'BR3'!R61&gt;0),"Yes",IF(AND('BR2'!$K$2="ACTIVE",'BR2'!R61&gt;0),"Yes",IF(AND('BR1'!$K$2="ACTIVE",'BR1'!R61&gt;0),"Yes",IF(AND('ORIGINAL BUDGET'!$K$2="ACTIVE",'ORIGINAL BUDGET'!R61&gt;0),"Yes",""))))</f>
        <v/>
      </c>
      <c r="AG61" s="493"/>
      <c r="AH61" s="493" t="str">
        <f>IF(AND('BR3'!$K$2="ACTIVE",'BR3'!T61&gt;0),"Yes",IF(AND('BR2'!$K$2="ACTIVE",'BR2'!T61&gt;0),"Yes",IF(AND('BR1'!$K$2="ACTIVE",'BR1'!T61&gt;0),"Yes",IF(AND('ORIGINAL BUDGET'!$K$2="ACTIVE",'ORIGINAL BUDGET'!T61&gt;0),"Yes",""))))</f>
        <v/>
      </c>
      <c r="AI61" s="494"/>
      <c r="AJ61" s="218"/>
      <c r="AK61" s="448">
        <f t="shared" si="11"/>
        <v>0</v>
      </c>
      <c r="AL61" s="448">
        <f t="shared" si="12"/>
        <v>0</v>
      </c>
      <c r="AM61" s="448">
        <f t="shared" si="13"/>
        <v>0</v>
      </c>
      <c r="AN61" s="448">
        <f t="shared" si="14"/>
        <v>0</v>
      </c>
      <c r="AO61" s="448">
        <f t="shared" si="15"/>
        <v>0</v>
      </c>
      <c r="AP61" s="448">
        <f t="shared" si="16"/>
        <v>0</v>
      </c>
      <c r="AQ61" s="448">
        <f t="shared" si="17"/>
        <v>0</v>
      </c>
      <c r="AU61" s="220"/>
      <c r="AV61" s="220"/>
      <c r="AW61" s="220"/>
      <c r="AX61" s="220"/>
      <c r="AY61" s="1104"/>
    </row>
    <row r="62" spans="1:51" ht="23.25" hidden="1" customHeight="1">
      <c r="A62" s="122">
        <v>18</v>
      </c>
      <c r="B62" s="273">
        <f>IF($L$2="","",IF($L$2="ORIGINAL",'ORIGINAL BUDGET'!$B62,IF($L$2="BR1",'BR1'!$B62,IF($L$2="BR2",'BR2'!$B62,IF($L$2="BR3",'BR3'!$B62)))))</f>
        <v>0</v>
      </c>
      <c r="C62" s="1028">
        <f>IF($L$2="","",IF($L$2="ORIGINAL",'ORIGINAL BUDGET'!$C62,IF($L$2="BR1",'BR1'!$C62,IF($L$2="BR2",'BR2'!$C62,IF($L$2="BR3",'BR3'!$C62)))))</f>
        <v>0</v>
      </c>
      <c r="D62" s="860" t="str">
        <f t="shared" si="18"/>
        <v/>
      </c>
      <c r="E62" s="404"/>
      <c r="F62" s="589"/>
      <c r="G62" s="845" t="str">
        <f t="shared" si="19"/>
        <v/>
      </c>
      <c r="H62" s="811">
        <f t="shared" si="10"/>
        <v>0</v>
      </c>
      <c r="I62" s="840"/>
      <c r="J62" s="811">
        <f t="shared" si="20"/>
        <v>0</v>
      </c>
      <c r="K62" s="843"/>
      <c r="L62" s="811">
        <f t="shared" si="21"/>
        <v>0</v>
      </c>
      <c r="M62" s="843"/>
      <c r="N62" s="811">
        <f t="shared" si="22"/>
        <v>0</v>
      </c>
      <c r="O62" s="843"/>
      <c r="P62" s="811">
        <f t="shared" si="23"/>
        <v>0</v>
      </c>
      <c r="Q62" s="843"/>
      <c r="R62" s="811">
        <f t="shared" si="24"/>
        <v>0</v>
      </c>
      <c r="S62" s="843"/>
      <c r="T62" s="811">
        <f t="shared" si="25"/>
        <v>0</v>
      </c>
      <c r="U62" s="149"/>
      <c r="V62" s="492" t="str">
        <f>IF(AND('BR3'!$K$2="ACTIVE",'BR3'!H62&gt;0),"Yes",IF(AND('BR2'!$K$2="ACTIVE",'BR2'!H62&gt;0),"Yes",IF(AND('BR1'!$K$2="ACTIVE",'BR1'!H62&gt;0),"Yes",IF(AND('ORIGINAL BUDGET'!$K$2="ACTIVE",'ORIGINAL BUDGET'!H62&gt;0),"Yes",""))))</f>
        <v/>
      </c>
      <c r="W62" s="493"/>
      <c r="X62" s="325" t="str">
        <f>IF(AND('BR3'!$K$2="ACTIVE",'BR3'!J62&gt;0),"Yes",IF(AND('BR2'!$K$2="ACTIVE",'BR2'!J62&gt;0),"Yes",IF(AND('BR1'!$K$2="ACTIVE",'BR1'!J62&gt;0),"Yes",IF(AND('ORIGINAL BUDGET'!$K$2="ACTIVE",'ORIGINAL BUDGET'!J62&gt;0),"Yes",""))))</f>
        <v/>
      </c>
      <c r="Y62" s="493"/>
      <c r="Z62" s="325" t="str">
        <f>IF(AND('BR3'!$K$2="ACTIVE",'BR3'!L62&gt;0),"Yes",IF(AND('BR2'!$K$2="ACTIVE",'BR2'!L62&gt;0),"Yes",IF(AND('BR1'!$K$2="ACTIVE",'BR1'!L62&gt;0),"Yes",IF(AND('ORIGINAL BUDGET'!$K$2="ACTIVE",'ORIGINAL BUDGET'!L62&gt;0),"Yes",""))))</f>
        <v/>
      </c>
      <c r="AA62" s="493"/>
      <c r="AB62" s="325" t="str">
        <f>IF(AND('BR3'!$K$2="ACTIVE",'BR3'!N62&gt;0),"Yes",IF(AND('BR2'!$K$2="ACTIVE",'BR2'!N62&gt;0),"Yes",IF(AND('BR1'!$K$2="ACTIVE",'BR1'!N62&gt;0),"Yes",IF(AND('ORIGINAL BUDGET'!$K$2="ACTIVE",'ORIGINAL BUDGET'!N62&gt;0),"Yes",""))))</f>
        <v/>
      </c>
      <c r="AC62" s="493"/>
      <c r="AD62" s="325" t="str">
        <f>IF(AND('BR3'!$K$2="ACTIVE",'BR3'!P62&gt;0),"Yes",IF(AND('BR2'!$K$2="ACTIVE",'BR2'!P62&gt;0),"Yes",IF(AND('BR1'!$K$2="ACTIVE",'BR1'!P62&gt;0),"Yes",IF(AND('ORIGINAL BUDGET'!$K$2="ACTIVE",'ORIGINAL BUDGET'!P62&gt;0),"Yes",""))))</f>
        <v/>
      </c>
      <c r="AE62" s="493"/>
      <c r="AF62" s="325" t="str">
        <f>IF(AND('BR3'!$K$2="ACTIVE",'BR3'!R62&gt;0),"Yes",IF(AND('BR2'!$K$2="ACTIVE",'BR2'!R62&gt;0),"Yes",IF(AND('BR1'!$K$2="ACTIVE",'BR1'!R62&gt;0),"Yes",IF(AND('ORIGINAL BUDGET'!$K$2="ACTIVE",'ORIGINAL BUDGET'!R62&gt;0),"Yes",""))))</f>
        <v/>
      </c>
      <c r="AG62" s="493"/>
      <c r="AH62" s="493" t="str">
        <f>IF(AND('BR3'!$K$2="ACTIVE",'BR3'!T62&gt;0),"Yes",IF(AND('BR2'!$K$2="ACTIVE",'BR2'!T62&gt;0),"Yes",IF(AND('BR1'!$K$2="ACTIVE",'BR1'!T62&gt;0),"Yes",IF(AND('ORIGINAL BUDGET'!$K$2="ACTIVE",'ORIGINAL BUDGET'!T62&gt;0),"Yes",""))))</f>
        <v/>
      </c>
      <c r="AI62" s="494"/>
      <c r="AJ62" s="218"/>
      <c r="AK62" s="448">
        <f t="shared" si="11"/>
        <v>0</v>
      </c>
      <c r="AL62" s="448">
        <f t="shared" si="12"/>
        <v>0</v>
      </c>
      <c r="AM62" s="448">
        <f t="shared" si="13"/>
        <v>0</v>
      </c>
      <c r="AN62" s="448">
        <f t="shared" si="14"/>
        <v>0</v>
      </c>
      <c r="AO62" s="448">
        <f t="shared" si="15"/>
        <v>0</v>
      </c>
      <c r="AP62" s="448">
        <f t="shared" si="16"/>
        <v>0</v>
      </c>
      <c r="AQ62" s="448">
        <f t="shared" si="17"/>
        <v>0</v>
      </c>
      <c r="AU62" s="220"/>
      <c r="AV62" s="220"/>
      <c r="AW62" s="220"/>
      <c r="AX62" s="220"/>
      <c r="AY62" s="1104"/>
    </row>
    <row r="63" spans="1:51" ht="23.25" hidden="1" customHeight="1">
      <c r="A63" s="124">
        <v>19</v>
      </c>
      <c r="B63" s="273">
        <f>IF($L$2="","",IF($L$2="ORIGINAL",'ORIGINAL BUDGET'!$B63,IF($L$2="BR1",'BR1'!$B63,IF($L$2="BR2",'BR2'!$B63,IF($L$2="BR3",'BR3'!$B63)))))</f>
        <v>0</v>
      </c>
      <c r="C63" s="1028">
        <f>IF($L$2="","",IF($L$2="ORIGINAL",'ORIGINAL BUDGET'!$C63,IF($L$2="BR1",'BR1'!$C63,IF($L$2="BR2",'BR2'!$C63,IF($L$2="BR3",'BR3'!$C63)))))</f>
        <v>0</v>
      </c>
      <c r="D63" s="860" t="str">
        <f t="shared" si="18"/>
        <v/>
      </c>
      <c r="E63" s="404"/>
      <c r="F63" s="589"/>
      <c r="G63" s="845" t="str">
        <f t="shared" si="19"/>
        <v/>
      </c>
      <c r="H63" s="811">
        <f t="shared" si="10"/>
        <v>0</v>
      </c>
      <c r="I63" s="840"/>
      <c r="J63" s="811">
        <f t="shared" si="20"/>
        <v>0</v>
      </c>
      <c r="K63" s="843"/>
      <c r="L63" s="811">
        <f t="shared" si="21"/>
        <v>0</v>
      </c>
      <c r="M63" s="843"/>
      <c r="N63" s="811">
        <f t="shared" si="22"/>
        <v>0</v>
      </c>
      <c r="O63" s="843"/>
      <c r="P63" s="811">
        <f t="shared" si="23"/>
        <v>0</v>
      </c>
      <c r="Q63" s="843"/>
      <c r="R63" s="811">
        <f t="shared" si="24"/>
        <v>0</v>
      </c>
      <c r="S63" s="843"/>
      <c r="T63" s="811">
        <f t="shared" si="25"/>
        <v>0</v>
      </c>
      <c r="U63" s="149"/>
      <c r="V63" s="492" t="str">
        <f>IF(AND('BR3'!$K$2="ACTIVE",'BR3'!H63&gt;0),"Yes",IF(AND('BR2'!$K$2="ACTIVE",'BR2'!H63&gt;0),"Yes",IF(AND('BR1'!$K$2="ACTIVE",'BR1'!H63&gt;0),"Yes",IF(AND('ORIGINAL BUDGET'!$K$2="ACTIVE",'ORIGINAL BUDGET'!H63&gt;0),"Yes",""))))</f>
        <v/>
      </c>
      <c r="W63" s="493"/>
      <c r="X63" s="325" t="str">
        <f>IF(AND('BR3'!$K$2="ACTIVE",'BR3'!J63&gt;0),"Yes",IF(AND('BR2'!$K$2="ACTIVE",'BR2'!J63&gt;0),"Yes",IF(AND('BR1'!$K$2="ACTIVE",'BR1'!J63&gt;0),"Yes",IF(AND('ORIGINAL BUDGET'!$K$2="ACTIVE",'ORIGINAL BUDGET'!J63&gt;0),"Yes",""))))</f>
        <v/>
      </c>
      <c r="Y63" s="493"/>
      <c r="Z63" s="325" t="str">
        <f>IF(AND('BR3'!$K$2="ACTIVE",'BR3'!L63&gt;0),"Yes",IF(AND('BR2'!$K$2="ACTIVE",'BR2'!L63&gt;0),"Yes",IF(AND('BR1'!$K$2="ACTIVE",'BR1'!L63&gt;0),"Yes",IF(AND('ORIGINAL BUDGET'!$K$2="ACTIVE",'ORIGINAL BUDGET'!L63&gt;0),"Yes",""))))</f>
        <v/>
      </c>
      <c r="AA63" s="493"/>
      <c r="AB63" s="325" t="str">
        <f>IF(AND('BR3'!$K$2="ACTIVE",'BR3'!N63&gt;0),"Yes",IF(AND('BR2'!$K$2="ACTIVE",'BR2'!N63&gt;0),"Yes",IF(AND('BR1'!$K$2="ACTIVE",'BR1'!N63&gt;0),"Yes",IF(AND('ORIGINAL BUDGET'!$K$2="ACTIVE",'ORIGINAL BUDGET'!N63&gt;0),"Yes",""))))</f>
        <v/>
      </c>
      <c r="AC63" s="493"/>
      <c r="AD63" s="325" t="str">
        <f>IF(AND('BR3'!$K$2="ACTIVE",'BR3'!P63&gt;0),"Yes",IF(AND('BR2'!$K$2="ACTIVE",'BR2'!P63&gt;0),"Yes",IF(AND('BR1'!$K$2="ACTIVE",'BR1'!P63&gt;0),"Yes",IF(AND('ORIGINAL BUDGET'!$K$2="ACTIVE",'ORIGINAL BUDGET'!P63&gt;0),"Yes",""))))</f>
        <v/>
      </c>
      <c r="AE63" s="493"/>
      <c r="AF63" s="325" t="str">
        <f>IF(AND('BR3'!$K$2="ACTIVE",'BR3'!R63&gt;0),"Yes",IF(AND('BR2'!$K$2="ACTIVE",'BR2'!R63&gt;0),"Yes",IF(AND('BR1'!$K$2="ACTIVE",'BR1'!R63&gt;0),"Yes",IF(AND('ORIGINAL BUDGET'!$K$2="ACTIVE",'ORIGINAL BUDGET'!R63&gt;0),"Yes",""))))</f>
        <v/>
      </c>
      <c r="AG63" s="493"/>
      <c r="AH63" s="493" t="str">
        <f>IF(AND('BR3'!$K$2="ACTIVE",'BR3'!T63&gt;0),"Yes",IF(AND('BR2'!$K$2="ACTIVE",'BR2'!T63&gt;0),"Yes",IF(AND('BR1'!$K$2="ACTIVE",'BR1'!T63&gt;0),"Yes",IF(AND('ORIGINAL BUDGET'!$K$2="ACTIVE",'ORIGINAL BUDGET'!T63&gt;0),"Yes",""))))</f>
        <v/>
      </c>
      <c r="AI63" s="494"/>
      <c r="AJ63" s="218"/>
      <c r="AK63" s="448">
        <f t="shared" si="11"/>
        <v>0</v>
      </c>
      <c r="AL63" s="448">
        <f t="shared" si="12"/>
        <v>0</v>
      </c>
      <c r="AM63" s="448">
        <f t="shared" si="13"/>
        <v>0</v>
      </c>
      <c r="AN63" s="448">
        <f t="shared" si="14"/>
        <v>0</v>
      </c>
      <c r="AO63" s="448">
        <f t="shared" si="15"/>
        <v>0</v>
      </c>
      <c r="AP63" s="448">
        <f t="shared" si="16"/>
        <v>0</v>
      </c>
      <c r="AQ63" s="448">
        <f t="shared" si="17"/>
        <v>0</v>
      </c>
      <c r="AU63" s="220"/>
      <c r="AV63" s="220"/>
      <c r="AW63" s="220"/>
      <c r="AX63" s="220"/>
      <c r="AY63" s="1104"/>
    </row>
    <row r="64" spans="1:51" ht="23.25" hidden="1" customHeight="1">
      <c r="A64" s="124">
        <v>20</v>
      </c>
      <c r="B64" s="273">
        <f>IF($L$2="","",IF($L$2="ORIGINAL",'ORIGINAL BUDGET'!$B64,IF($L$2="BR1",'BR1'!$B64,IF($L$2="BR2",'BR2'!$B64,IF($L$2="BR3",'BR3'!$B64)))))</f>
        <v>0</v>
      </c>
      <c r="C64" s="1028">
        <f>IF($L$2="","",IF($L$2="ORIGINAL",'ORIGINAL BUDGET'!$C64,IF($L$2="BR1",'BR1'!$C64,IF($L$2="BR2",'BR2'!$C64,IF($L$2="BR3",'BR3'!$C64)))))</f>
        <v>0</v>
      </c>
      <c r="D64" s="860" t="str">
        <f t="shared" si="18"/>
        <v/>
      </c>
      <c r="E64" s="404"/>
      <c r="F64" s="589"/>
      <c r="G64" s="845" t="str">
        <f t="shared" si="19"/>
        <v/>
      </c>
      <c r="H64" s="811">
        <f t="shared" si="10"/>
        <v>0</v>
      </c>
      <c r="I64" s="840"/>
      <c r="J64" s="811">
        <f t="shared" si="20"/>
        <v>0</v>
      </c>
      <c r="K64" s="843"/>
      <c r="L64" s="811">
        <f t="shared" si="21"/>
        <v>0</v>
      </c>
      <c r="M64" s="843"/>
      <c r="N64" s="811">
        <f t="shared" si="22"/>
        <v>0</v>
      </c>
      <c r="O64" s="843"/>
      <c r="P64" s="811">
        <f t="shared" si="23"/>
        <v>0</v>
      </c>
      <c r="Q64" s="843"/>
      <c r="R64" s="811">
        <f t="shared" si="24"/>
        <v>0</v>
      </c>
      <c r="S64" s="843"/>
      <c r="T64" s="811">
        <f t="shared" si="25"/>
        <v>0</v>
      </c>
      <c r="U64" s="149"/>
      <c r="V64" s="492" t="str">
        <f>IF(AND('BR3'!$K$2="ACTIVE",'BR3'!H64&gt;0),"Yes",IF(AND('BR2'!$K$2="ACTIVE",'BR2'!H64&gt;0),"Yes",IF(AND('BR1'!$K$2="ACTIVE",'BR1'!H64&gt;0),"Yes",IF(AND('ORIGINAL BUDGET'!$K$2="ACTIVE",'ORIGINAL BUDGET'!H64&gt;0),"Yes",""))))</f>
        <v/>
      </c>
      <c r="W64" s="493"/>
      <c r="X64" s="325" t="str">
        <f>IF(AND('BR3'!$K$2="ACTIVE",'BR3'!J64&gt;0),"Yes",IF(AND('BR2'!$K$2="ACTIVE",'BR2'!J64&gt;0),"Yes",IF(AND('BR1'!$K$2="ACTIVE",'BR1'!J64&gt;0),"Yes",IF(AND('ORIGINAL BUDGET'!$K$2="ACTIVE",'ORIGINAL BUDGET'!J64&gt;0),"Yes",""))))</f>
        <v/>
      </c>
      <c r="Y64" s="493"/>
      <c r="Z64" s="325" t="str">
        <f>IF(AND('BR3'!$K$2="ACTIVE",'BR3'!L64&gt;0),"Yes",IF(AND('BR2'!$K$2="ACTIVE",'BR2'!L64&gt;0),"Yes",IF(AND('BR1'!$K$2="ACTIVE",'BR1'!L64&gt;0),"Yes",IF(AND('ORIGINAL BUDGET'!$K$2="ACTIVE",'ORIGINAL BUDGET'!L64&gt;0),"Yes",""))))</f>
        <v/>
      </c>
      <c r="AA64" s="493"/>
      <c r="AB64" s="325" t="str">
        <f>IF(AND('BR3'!$K$2="ACTIVE",'BR3'!N64&gt;0),"Yes",IF(AND('BR2'!$K$2="ACTIVE",'BR2'!N64&gt;0),"Yes",IF(AND('BR1'!$K$2="ACTIVE",'BR1'!N64&gt;0),"Yes",IF(AND('ORIGINAL BUDGET'!$K$2="ACTIVE",'ORIGINAL BUDGET'!N64&gt;0),"Yes",""))))</f>
        <v/>
      </c>
      <c r="AC64" s="493"/>
      <c r="AD64" s="325" t="str">
        <f>IF(AND('BR3'!$K$2="ACTIVE",'BR3'!P64&gt;0),"Yes",IF(AND('BR2'!$K$2="ACTIVE",'BR2'!P64&gt;0),"Yes",IF(AND('BR1'!$K$2="ACTIVE",'BR1'!P64&gt;0),"Yes",IF(AND('ORIGINAL BUDGET'!$K$2="ACTIVE",'ORIGINAL BUDGET'!P64&gt;0),"Yes",""))))</f>
        <v/>
      </c>
      <c r="AE64" s="493"/>
      <c r="AF64" s="325" t="str">
        <f>IF(AND('BR3'!$K$2="ACTIVE",'BR3'!R64&gt;0),"Yes",IF(AND('BR2'!$K$2="ACTIVE",'BR2'!R64&gt;0),"Yes",IF(AND('BR1'!$K$2="ACTIVE",'BR1'!R64&gt;0),"Yes",IF(AND('ORIGINAL BUDGET'!$K$2="ACTIVE",'ORIGINAL BUDGET'!R64&gt;0),"Yes",""))))</f>
        <v/>
      </c>
      <c r="AG64" s="493"/>
      <c r="AH64" s="493" t="str">
        <f>IF(AND('BR3'!$K$2="ACTIVE",'BR3'!T64&gt;0),"Yes",IF(AND('BR2'!$K$2="ACTIVE",'BR2'!T64&gt;0),"Yes",IF(AND('BR1'!$K$2="ACTIVE",'BR1'!T64&gt;0),"Yes",IF(AND('ORIGINAL BUDGET'!$K$2="ACTIVE",'ORIGINAL BUDGET'!T64&gt;0),"Yes",""))))</f>
        <v/>
      </c>
      <c r="AI64" s="494"/>
      <c r="AJ64" s="218"/>
      <c r="AK64" s="448">
        <f t="shared" si="11"/>
        <v>0</v>
      </c>
      <c r="AL64" s="448">
        <f t="shared" si="12"/>
        <v>0</v>
      </c>
      <c r="AM64" s="448">
        <f t="shared" si="13"/>
        <v>0</v>
      </c>
      <c r="AN64" s="448">
        <f t="shared" si="14"/>
        <v>0</v>
      </c>
      <c r="AO64" s="448">
        <f t="shared" si="15"/>
        <v>0</v>
      </c>
      <c r="AP64" s="448">
        <f t="shared" si="16"/>
        <v>0</v>
      </c>
      <c r="AQ64" s="448">
        <f t="shared" si="17"/>
        <v>0</v>
      </c>
      <c r="AU64" s="219"/>
      <c r="AV64" s="219"/>
      <c r="AW64" s="219"/>
      <c r="AX64" s="219"/>
      <c r="AY64" s="1104"/>
    </row>
    <row r="65" spans="1:53" ht="23.25" hidden="1" customHeight="1">
      <c r="A65" s="124">
        <v>21</v>
      </c>
      <c r="B65" s="273">
        <f>IF($L$2="","",IF($L$2="ORIGINAL",'ORIGINAL BUDGET'!$B65,IF($L$2="BR1",'BR1'!$B65,IF($L$2="BR2",'BR2'!$B65,IF($L$2="BR3",'BR3'!$B65)))))</f>
        <v>0</v>
      </c>
      <c r="C65" s="1028">
        <f>IF($L$2="","",IF($L$2="ORIGINAL",'ORIGINAL BUDGET'!$C65,IF($L$2="BR1",'BR1'!$C65,IF($L$2="BR2",'BR2'!$C65,IF($L$2="BR3",'BR3'!$C65)))))</f>
        <v>0</v>
      </c>
      <c r="D65" s="860" t="str">
        <f t="shared" si="18"/>
        <v/>
      </c>
      <c r="E65" s="404"/>
      <c r="F65" s="589"/>
      <c r="G65" s="845" t="str">
        <f t="shared" si="19"/>
        <v/>
      </c>
      <c r="H65" s="811">
        <f t="shared" si="10"/>
        <v>0</v>
      </c>
      <c r="I65" s="840"/>
      <c r="J65" s="811">
        <f t="shared" si="20"/>
        <v>0</v>
      </c>
      <c r="K65" s="843"/>
      <c r="L65" s="811">
        <f t="shared" si="21"/>
        <v>0</v>
      </c>
      <c r="M65" s="843"/>
      <c r="N65" s="811">
        <f t="shared" si="22"/>
        <v>0</v>
      </c>
      <c r="O65" s="843"/>
      <c r="P65" s="811">
        <f t="shared" si="23"/>
        <v>0</v>
      </c>
      <c r="Q65" s="843"/>
      <c r="R65" s="811">
        <f t="shared" si="24"/>
        <v>0</v>
      </c>
      <c r="S65" s="843"/>
      <c r="T65" s="811">
        <f t="shared" si="25"/>
        <v>0</v>
      </c>
      <c r="U65" s="149"/>
      <c r="V65" s="492" t="str">
        <f>IF(AND('BR3'!$K$2="ACTIVE",'BR3'!H65&gt;0),"Yes",IF(AND('BR2'!$K$2="ACTIVE",'BR2'!H65&gt;0),"Yes",IF(AND('BR1'!$K$2="ACTIVE",'BR1'!H65&gt;0),"Yes",IF(AND('ORIGINAL BUDGET'!$K$2="ACTIVE",'ORIGINAL BUDGET'!H65&gt;0),"Yes",""))))</f>
        <v/>
      </c>
      <c r="W65" s="493"/>
      <c r="X65" s="325" t="str">
        <f>IF(AND('BR3'!$K$2="ACTIVE",'BR3'!J65&gt;0),"Yes",IF(AND('BR2'!$K$2="ACTIVE",'BR2'!J65&gt;0),"Yes",IF(AND('BR1'!$K$2="ACTIVE",'BR1'!J65&gt;0),"Yes",IF(AND('ORIGINAL BUDGET'!$K$2="ACTIVE",'ORIGINAL BUDGET'!J65&gt;0),"Yes",""))))</f>
        <v/>
      </c>
      <c r="Y65" s="493"/>
      <c r="Z65" s="325" t="str">
        <f>IF(AND('BR3'!$K$2="ACTIVE",'BR3'!L65&gt;0),"Yes",IF(AND('BR2'!$K$2="ACTIVE",'BR2'!L65&gt;0),"Yes",IF(AND('BR1'!$K$2="ACTIVE",'BR1'!L65&gt;0),"Yes",IF(AND('ORIGINAL BUDGET'!$K$2="ACTIVE",'ORIGINAL BUDGET'!L65&gt;0),"Yes",""))))</f>
        <v/>
      </c>
      <c r="AA65" s="493"/>
      <c r="AB65" s="325" t="str">
        <f>IF(AND('BR3'!$K$2="ACTIVE",'BR3'!N65&gt;0),"Yes",IF(AND('BR2'!$K$2="ACTIVE",'BR2'!N65&gt;0),"Yes",IF(AND('BR1'!$K$2="ACTIVE",'BR1'!N65&gt;0),"Yes",IF(AND('ORIGINAL BUDGET'!$K$2="ACTIVE",'ORIGINAL BUDGET'!N65&gt;0),"Yes",""))))</f>
        <v/>
      </c>
      <c r="AC65" s="493"/>
      <c r="AD65" s="325" t="str">
        <f>IF(AND('BR3'!$K$2="ACTIVE",'BR3'!P65&gt;0),"Yes",IF(AND('BR2'!$K$2="ACTIVE",'BR2'!P65&gt;0),"Yes",IF(AND('BR1'!$K$2="ACTIVE",'BR1'!P65&gt;0),"Yes",IF(AND('ORIGINAL BUDGET'!$K$2="ACTIVE",'ORIGINAL BUDGET'!P65&gt;0),"Yes",""))))</f>
        <v/>
      </c>
      <c r="AE65" s="493"/>
      <c r="AF65" s="325" t="str">
        <f>IF(AND('BR3'!$K$2="ACTIVE",'BR3'!R65&gt;0),"Yes",IF(AND('BR2'!$K$2="ACTIVE",'BR2'!R65&gt;0),"Yes",IF(AND('BR1'!$K$2="ACTIVE",'BR1'!R65&gt;0),"Yes",IF(AND('ORIGINAL BUDGET'!$K$2="ACTIVE",'ORIGINAL BUDGET'!R65&gt;0),"Yes",""))))</f>
        <v/>
      </c>
      <c r="AG65" s="493"/>
      <c r="AH65" s="493" t="str">
        <f>IF(AND('BR3'!$K$2="ACTIVE",'BR3'!T65&gt;0),"Yes",IF(AND('BR2'!$K$2="ACTIVE",'BR2'!T65&gt;0),"Yes",IF(AND('BR1'!$K$2="ACTIVE",'BR1'!T65&gt;0),"Yes",IF(AND('ORIGINAL BUDGET'!$K$2="ACTIVE",'ORIGINAL BUDGET'!T65&gt;0),"Yes",""))))</f>
        <v/>
      </c>
      <c r="AI65" s="494"/>
      <c r="AJ65" s="218"/>
      <c r="AK65" s="448">
        <f t="shared" si="11"/>
        <v>0</v>
      </c>
      <c r="AL65" s="448">
        <f t="shared" si="12"/>
        <v>0</v>
      </c>
      <c r="AM65" s="448">
        <f t="shared" si="13"/>
        <v>0</v>
      </c>
      <c r="AN65" s="448">
        <f t="shared" si="14"/>
        <v>0</v>
      </c>
      <c r="AO65" s="448">
        <f t="shared" si="15"/>
        <v>0</v>
      </c>
      <c r="AP65" s="448">
        <f t="shared" si="16"/>
        <v>0</v>
      </c>
      <c r="AQ65" s="448">
        <f t="shared" si="17"/>
        <v>0</v>
      </c>
      <c r="AU65" s="220"/>
      <c r="AV65" s="220"/>
      <c r="AW65" s="220"/>
      <c r="AX65" s="220"/>
      <c r="AY65" s="1104"/>
    </row>
    <row r="66" spans="1:53" ht="23.25" hidden="1" customHeight="1">
      <c r="A66" s="124">
        <v>22</v>
      </c>
      <c r="B66" s="273">
        <f>IF($L$2="","",IF($L$2="ORIGINAL",'ORIGINAL BUDGET'!$B66,IF($L$2="BR1",'BR1'!$B66,IF($L$2="BR2",'BR2'!$B66,IF($L$2="BR3",'BR3'!$B66)))))</f>
        <v>0</v>
      </c>
      <c r="C66" s="1028">
        <f>IF($L$2="","",IF($L$2="ORIGINAL",'ORIGINAL BUDGET'!$C66,IF($L$2="BR1",'BR1'!$C66,IF($L$2="BR2",'BR2'!$C66,IF($L$2="BR3",'BR3'!$C66)))))</f>
        <v>0</v>
      </c>
      <c r="D66" s="860" t="str">
        <f t="shared" si="18"/>
        <v/>
      </c>
      <c r="E66" s="404"/>
      <c r="F66" s="589"/>
      <c r="G66" s="845" t="str">
        <f t="shared" si="19"/>
        <v/>
      </c>
      <c r="H66" s="811">
        <f t="shared" si="10"/>
        <v>0</v>
      </c>
      <c r="I66" s="840"/>
      <c r="J66" s="811">
        <f t="shared" si="20"/>
        <v>0</v>
      </c>
      <c r="K66" s="843"/>
      <c r="L66" s="811">
        <f t="shared" si="21"/>
        <v>0</v>
      </c>
      <c r="M66" s="843"/>
      <c r="N66" s="811">
        <f t="shared" si="22"/>
        <v>0</v>
      </c>
      <c r="O66" s="843"/>
      <c r="P66" s="811">
        <f t="shared" ref="P66:P71" si="26">F66*O66</f>
        <v>0</v>
      </c>
      <c r="Q66" s="843"/>
      <c r="R66" s="811">
        <f t="shared" ref="R66:R71" si="27">F66*Q66</f>
        <v>0</v>
      </c>
      <c r="S66" s="843"/>
      <c r="T66" s="811">
        <f t="shared" ref="T66:T71" si="28">F66*S66</f>
        <v>0</v>
      </c>
      <c r="U66" s="149"/>
      <c r="V66" s="492" t="str">
        <f>IF(AND('BR3'!$K$2="ACTIVE",'BR3'!H66&gt;0),"Yes",IF(AND('BR2'!$K$2="ACTIVE",'BR2'!H66&gt;0),"Yes",IF(AND('BR1'!$K$2="ACTIVE",'BR1'!H66&gt;0),"Yes",IF(AND('ORIGINAL BUDGET'!$K$2="ACTIVE",'ORIGINAL BUDGET'!H66&gt;0),"Yes",""))))</f>
        <v/>
      </c>
      <c r="W66" s="493"/>
      <c r="X66" s="325" t="str">
        <f>IF(AND('BR3'!$K$2="ACTIVE",'BR3'!J66&gt;0),"Yes",IF(AND('BR2'!$K$2="ACTIVE",'BR2'!J66&gt;0),"Yes",IF(AND('BR1'!$K$2="ACTIVE",'BR1'!J66&gt;0),"Yes",IF(AND('ORIGINAL BUDGET'!$K$2="ACTIVE",'ORIGINAL BUDGET'!J66&gt;0),"Yes",""))))</f>
        <v/>
      </c>
      <c r="Y66" s="493"/>
      <c r="Z66" s="325" t="str">
        <f>IF(AND('BR3'!$K$2="ACTIVE",'BR3'!L66&gt;0),"Yes",IF(AND('BR2'!$K$2="ACTIVE",'BR2'!L66&gt;0),"Yes",IF(AND('BR1'!$K$2="ACTIVE",'BR1'!L66&gt;0),"Yes",IF(AND('ORIGINAL BUDGET'!$K$2="ACTIVE",'ORIGINAL BUDGET'!L66&gt;0),"Yes",""))))</f>
        <v/>
      </c>
      <c r="AA66" s="493"/>
      <c r="AB66" s="325" t="str">
        <f>IF(AND('BR3'!$K$2="ACTIVE",'BR3'!N66&gt;0),"Yes",IF(AND('BR2'!$K$2="ACTIVE",'BR2'!N66&gt;0),"Yes",IF(AND('BR1'!$K$2="ACTIVE",'BR1'!N66&gt;0),"Yes",IF(AND('ORIGINAL BUDGET'!$K$2="ACTIVE",'ORIGINAL BUDGET'!N66&gt;0),"Yes",""))))</f>
        <v/>
      </c>
      <c r="AC66" s="493"/>
      <c r="AD66" s="325" t="str">
        <f>IF(AND('BR3'!$K$2="ACTIVE",'BR3'!P66&gt;0),"Yes",IF(AND('BR2'!$K$2="ACTIVE",'BR2'!P66&gt;0),"Yes",IF(AND('BR1'!$K$2="ACTIVE",'BR1'!P66&gt;0),"Yes",IF(AND('ORIGINAL BUDGET'!$K$2="ACTIVE",'ORIGINAL BUDGET'!P66&gt;0),"Yes",""))))</f>
        <v/>
      </c>
      <c r="AE66" s="493"/>
      <c r="AF66" s="325" t="str">
        <f>IF(AND('BR3'!$K$2="ACTIVE",'BR3'!R66&gt;0),"Yes",IF(AND('BR2'!$K$2="ACTIVE",'BR2'!R66&gt;0),"Yes",IF(AND('BR1'!$K$2="ACTIVE",'BR1'!R66&gt;0),"Yes",IF(AND('ORIGINAL BUDGET'!$K$2="ACTIVE",'ORIGINAL BUDGET'!R66&gt;0),"Yes",""))))</f>
        <v/>
      </c>
      <c r="AG66" s="493"/>
      <c r="AH66" s="493" t="str">
        <f>IF(AND('BR3'!$K$2="ACTIVE",'BR3'!T66&gt;0),"Yes",IF(AND('BR2'!$K$2="ACTIVE",'BR2'!T66&gt;0),"Yes",IF(AND('BR1'!$K$2="ACTIVE",'BR1'!T66&gt;0),"Yes",IF(AND('ORIGINAL BUDGET'!$K$2="ACTIVE",'ORIGINAL BUDGET'!T66&gt;0),"Yes",""))))</f>
        <v/>
      </c>
      <c r="AI66" s="494"/>
      <c r="AJ66" s="218"/>
      <c r="AK66" s="448">
        <f t="shared" si="11"/>
        <v>0</v>
      </c>
      <c r="AL66" s="448">
        <f t="shared" si="12"/>
        <v>0</v>
      </c>
      <c r="AM66" s="448">
        <f t="shared" si="13"/>
        <v>0</v>
      </c>
      <c r="AN66" s="448">
        <f t="shared" si="14"/>
        <v>0</v>
      </c>
      <c r="AO66" s="448">
        <f t="shared" si="15"/>
        <v>0</v>
      </c>
      <c r="AP66" s="448">
        <f t="shared" si="16"/>
        <v>0</v>
      </c>
      <c r="AQ66" s="448">
        <f t="shared" si="17"/>
        <v>0</v>
      </c>
      <c r="AU66" s="220"/>
      <c r="AV66" s="220"/>
      <c r="AW66" s="220"/>
      <c r="AX66" s="220"/>
      <c r="AY66" s="1104"/>
    </row>
    <row r="67" spans="1:53" ht="23.25" hidden="1" customHeight="1">
      <c r="A67" s="124">
        <v>23</v>
      </c>
      <c r="B67" s="273">
        <f>IF($L$2="","",IF($L$2="ORIGINAL",'ORIGINAL BUDGET'!$B67,IF($L$2="BR1",'BR1'!$B67,IF($L$2="BR2",'BR2'!$B67,IF($L$2="BR3",'BR3'!$B67)))))</f>
        <v>0</v>
      </c>
      <c r="C67" s="1028">
        <f>IF($L$2="","",IF($L$2="ORIGINAL",'ORIGINAL BUDGET'!$C67,IF($L$2="BR1",'BR1'!$C67,IF($L$2="BR2",'BR2'!$C67,IF($L$2="BR3",'BR3'!$C67)))))</f>
        <v>0</v>
      </c>
      <c r="D67" s="860" t="str">
        <f t="shared" si="18"/>
        <v/>
      </c>
      <c r="E67" s="404"/>
      <c r="F67" s="589"/>
      <c r="G67" s="845" t="str">
        <f t="shared" si="19"/>
        <v/>
      </c>
      <c r="H67" s="811">
        <f t="shared" si="10"/>
        <v>0</v>
      </c>
      <c r="I67" s="840"/>
      <c r="J67" s="811">
        <f t="shared" si="20"/>
        <v>0</v>
      </c>
      <c r="K67" s="843"/>
      <c r="L67" s="811">
        <f t="shared" si="21"/>
        <v>0</v>
      </c>
      <c r="M67" s="843"/>
      <c r="N67" s="811">
        <f t="shared" si="22"/>
        <v>0</v>
      </c>
      <c r="O67" s="843"/>
      <c r="P67" s="811">
        <f t="shared" si="26"/>
        <v>0</v>
      </c>
      <c r="Q67" s="843"/>
      <c r="R67" s="811">
        <f t="shared" si="27"/>
        <v>0</v>
      </c>
      <c r="S67" s="843"/>
      <c r="T67" s="811">
        <f t="shared" si="28"/>
        <v>0</v>
      </c>
      <c r="U67" s="149"/>
      <c r="V67" s="492" t="str">
        <f>IF(AND('BR3'!$K$2="ACTIVE",'BR3'!H67&gt;0),"Yes",IF(AND('BR2'!$K$2="ACTIVE",'BR2'!H67&gt;0),"Yes",IF(AND('BR1'!$K$2="ACTIVE",'BR1'!H67&gt;0),"Yes",IF(AND('ORIGINAL BUDGET'!$K$2="ACTIVE",'ORIGINAL BUDGET'!H67&gt;0),"Yes",""))))</f>
        <v/>
      </c>
      <c r="W67" s="493"/>
      <c r="X67" s="325" t="str">
        <f>IF(AND('BR3'!$K$2="ACTIVE",'BR3'!J67&gt;0),"Yes",IF(AND('BR2'!$K$2="ACTIVE",'BR2'!J67&gt;0),"Yes",IF(AND('BR1'!$K$2="ACTIVE",'BR1'!J67&gt;0),"Yes",IF(AND('ORIGINAL BUDGET'!$K$2="ACTIVE",'ORIGINAL BUDGET'!J67&gt;0),"Yes",""))))</f>
        <v/>
      </c>
      <c r="Y67" s="493"/>
      <c r="Z67" s="325" t="str">
        <f>IF(AND('BR3'!$K$2="ACTIVE",'BR3'!L67&gt;0),"Yes",IF(AND('BR2'!$K$2="ACTIVE",'BR2'!L67&gt;0),"Yes",IF(AND('BR1'!$K$2="ACTIVE",'BR1'!L67&gt;0),"Yes",IF(AND('ORIGINAL BUDGET'!$K$2="ACTIVE",'ORIGINAL BUDGET'!L67&gt;0),"Yes",""))))</f>
        <v/>
      </c>
      <c r="AA67" s="493"/>
      <c r="AB67" s="325" t="str">
        <f>IF(AND('BR3'!$K$2="ACTIVE",'BR3'!N67&gt;0),"Yes",IF(AND('BR2'!$K$2="ACTIVE",'BR2'!N67&gt;0),"Yes",IF(AND('BR1'!$K$2="ACTIVE",'BR1'!N67&gt;0),"Yes",IF(AND('ORIGINAL BUDGET'!$K$2="ACTIVE",'ORIGINAL BUDGET'!N67&gt;0),"Yes",""))))</f>
        <v/>
      </c>
      <c r="AC67" s="493"/>
      <c r="AD67" s="325" t="str">
        <f>IF(AND('BR3'!$K$2="ACTIVE",'BR3'!P67&gt;0),"Yes",IF(AND('BR2'!$K$2="ACTIVE",'BR2'!P67&gt;0),"Yes",IF(AND('BR1'!$K$2="ACTIVE",'BR1'!P67&gt;0),"Yes",IF(AND('ORIGINAL BUDGET'!$K$2="ACTIVE",'ORIGINAL BUDGET'!P67&gt;0),"Yes",""))))</f>
        <v/>
      </c>
      <c r="AE67" s="493"/>
      <c r="AF67" s="325" t="str">
        <f>IF(AND('BR3'!$K$2="ACTIVE",'BR3'!R67&gt;0),"Yes",IF(AND('BR2'!$K$2="ACTIVE",'BR2'!R67&gt;0),"Yes",IF(AND('BR1'!$K$2="ACTIVE",'BR1'!R67&gt;0),"Yes",IF(AND('ORIGINAL BUDGET'!$K$2="ACTIVE",'ORIGINAL BUDGET'!R67&gt;0),"Yes",""))))</f>
        <v/>
      </c>
      <c r="AG67" s="493"/>
      <c r="AH67" s="493" t="str">
        <f>IF(AND('BR3'!$K$2="ACTIVE",'BR3'!T67&gt;0),"Yes",IF(AND('BR2'!$K$2="ACTIVE",'BR2'!T67&gt;0),"Yes",IF(AND('BR1'!$K$2="ACTIVE",'BR1'!T67&gt;0),"Yes",IF(AND('ORIGINAL BUDGET'!$K$2="ACTIVE",'ORIGINAL BUDGET'!T67&gt;0),"Yes",""))))</f>
        <v/>
      </c>
      <c r="AI67" s="494"/>
      <c r="AJ67" s="218"/>
      <c r="AK67" s="448">
        <f t="shared" si="11"/>
        <v>0</v>
      </c>
      <c r="AL67" s="448">
        <f t="shared" si="12"/>
        <v>0</v>
      </c>
      <c r="AM67" s="448">
        <f t="shared" si="13"/>
        <v>0</v>
      </c>
      <c r="AN67" s="448">
        <f t="shared" si="14"/>
        <v>0</v>
      </c>
      <c r="AO67" s="448">
        <f t="shared" si="15"/>
        <v>0</v>
      </c>
      <c r="AP67" s="448">
        <f t="shared" si="16"/>
        <v>0</v>
      </c>
      <c r="AQ67" s="448">
        <f t="shared" si="17"/>
        <v>0</v>
      </c>
      <c r="AU67" s="220"/>
      <c r="AV67" s="220"/>
      <c r="AW67" s="220"/>
      <c r="AX67" s="220"/>
      <c r="AY67" s="1104"/>
    </row>
    <row r="68" spans="1:53" ht="23.25" hidden="1" customHeight="1">
      <c r="A68" s="124">
        <v>24</v>
      </c>
      <c r="B68" s="273">
        <f>IF($L$2="","",IF($L$2="ORIGINAL",'ORIGINAL BUDGET'!$B68,IF($L$2="BR1",'BR1'!$B68,IF($L$2="BR2",'BR2'!$B68,IF($L$2="BR3",'BR3'!$B68)))))</f>
        <v>0</v>
      </c>
      <c r="C68" s="1028">
        <f>IF($L$2="","",IF($L$2="ORIGINAL",'ORIGINAL BUDGET'!$C68,IF($L$2="BR1",'BR1'!$C68,IF($L$2="BR2",'BR2'!$C68,IF($L$2="BR3",'BR3'!$C68)))))</f>
        <v>0</v>
      </c>
      <c r="D68" s="860" t="str">
        <f t="shared" si="18"/>
        <v/>
      </c>
      <c r="E68" s="404"/>
      <c r="F68" s="589"/>
      <c r="G68" s="845" t="str">
        <f t="shared" si="19"/>
        <v/>
      </c>
      <c r="H68" s="811">
        <f t="shared" si="10"/>
        <v>0</v>
      </c>
      <c r="I68" s="840"/>
      <c r="J68" s="811">
        <f t="shared" si="20"/>
        <v>0</v>
      </c>
      <c r="K68" s="843"/>
      <c r="L68" s="811">
        <f t="shared" si="21"/>
        <v>0</v>
      </c>
      <c r="M68" s="843"/>
      <c r="N68" s="811">
        <f t="shared" si="22"/>
        <v>0</v>
      </c>
      <c r="O68" s="843"/>
      <c r="P68" s="811">
        <f t="shared" si="26"/>
        <v>0</v>
      </c>
      <c r="Q68" s="843"/>
      <c r="R68" s="811">
        <f t="shared" si="27"/>
        <v>0</v>
      </c>
      <c r="S68" s="843"/>
      <c r="T68" s="811">
        <f t="shared" si="28"/>
        <v>0</v>
      </c>
      <c r="U68" s="149"/>
      <c r="V68" s="492" t="str">
        <f>IF(AND('BR3'!$K$2="ACTIVE",'BR3'!H68&gt;0),"Yes",IF(AND('BR2'!$K$2="ACTIVE",'BR2'!H68&gt;0),"Yes",IF(AND('BR1'!$K$2="ACTIVE",'BR1'!H68&gt;0),"Yes",IF(AND('ORIGINAL BUDGET'!$K$2="ACTIVE",'ORIGINAL BUDGET'!H68&gt;0),"Yes",""))))</f>
        <v/>
      </c>
      <c r="W68" s="493"/>
      <c r="X68" s="325" t="str">
        <f>IF(AND('BR3'!$K$2="ACTIVE",'BR3'!J68&gt;0),"Yes",IF(AND('BR2'!$K$2="ACTIVE",'BR2'!J68&gt;0),"Yes",IF(AND('BR1'!$K$2="ACTIVE",'BR1'!J68&gt;0),"Yes",IF(AND('ORIGINAL BUDGET'!$K$2="ACTIVE",'ORIGINAL BUDGET'!J68&gt;0),"Yes",""))))</f>
        <v/>
      </c>
      <c r="Y68" s="493"/>
      <c r="Z68" s="325" t="str">
        <f>IF(AND('BR3'!$K$2="ACTIVE",'BR3'!L68&gt;0),"Yes",IF(AND('BR2'!$K$2="ACTIVE",'BR2'!L68&gt;0),"Yes",IF(AND('BR1'!$K$2="ACTIVE",'BR1'!L68&gt;0),"Yes",IF(AND('ORIGINAL BUDGET'!$K$2="ACTIVE",'ORIGINAL BUDGET'!L68&gt;0),"Yes",""))))</f>
        <v/>
      </c>
      <c r="AA68" s="493"/>
      <c r="AB68" s="325" t="str">
        <f>IF(AND('BR3'!$K$2="ACTIVE",'BR3'!N68&gt;0),"Yes",IF(AND('BR2'!$K$2="ACTIVE",'BR2'!N68&gt;0),"Yes",IF(AND('BR1'!$K$2="ACTIVE",'BR1'!N68&gt;0),"Yes",IF(AND('ORIGINAL BUDGET'!$K$2="ACTIVE",'ORIGINAL BUDGET'!N68&gt;0),"Yes",""))))</f>
        <v/>
      </c>
      <c r="AC68" s="493"/>
      <c r="AD68" s="325" t="str">
        <f>IF(AND('BR3'!$K$2="ACTIVE",'BR3'!P68&gt;0),"Yes",IF(AND('BR2'!$K$2="ACTIVE",'BR2'!P68&gt;0),"Yes",IF(AND('BR1'!$K$2="ACTIVE",'BR1'!P68&gt;0),"Yes",IF(AND('ORIGINAL BUDGET'!$K$2="ACTIVE",'ORIGINAL BUDGET'!P68&gt;0),"Yes",""))))</f>
        <v/>
      </c>
      <c r="AE68" s="493"/>
      <c r="AF68" s="325" t="str">
        <f>IF(AND('BR3'!$K$2="ACTIVE",'BR3'!R68&gt;0),"Yes",IF(AND('BR2'!$K$2="ACTIVE",'BR2'!R68&gt;0),"Yes",IF(AND('BR1'!$K$2="ACTIVE",'BR1'!R68&gt;0),"Yes",IF(AND('ORIGINAL BUDGET'!$K$2="ACTIVE",'ORIGINAL BUDGET'!R68&gt;0),"Yes",""))))</f>
        <v/>
      </c>
      <c r="AG68" s="493"/>
      <c r="AH68" s="493" t="str">
        <f>IF(AND('BR3'!$K$2="ACTIVE",'BR3'!T68&gt;0),"Yes",IF(AND('BR2'!$K$2="ACTIVE",'BR2'!T68&gt;0),"Yes",IF(AND('BR1'!$K$2="ACTIVE",'BR1'!T68&gt;0),"Yes",IF(AND('ORIGINAL BUDGET'!$K$2="ACTIVE",'ORIGINAL BUDGET'!T68&gt;0),"Yes",""))))</f>
        <v/>
      </c>
      <c r="AI68" s="494"/>
      <c r="AJ68" s="218"/>
      <c r="AK68" s="448">
        <f t="shared" si="11"/>
        <v>0</v>
      </c>
      <c r="AL68" s="448">
        <f t="shared" si="12"/>
        <v>0</v>
      </c>
      <c r="AM68" s="448">
        <f t="shared" si="13"/>
        <v>0</v>
      </c>
      <c r="AN68" s="448">
        <f t="shared" si="14"/>
        <v>0</v>
      </c>
      <c r="AO68" s="448">
        <f t="shared" si="15"/>
        <v>0</v>
      </c>
      <c r="AP68" s="448">
        <f t="shared" si="16"/>
        <v>0</v>
      </c>
      <c r="AQ68" s="448">
        <f t="shared" si="17"/>
        <v>0</v>
      </c>
      <c r="AU68" s="220"/>
      <c r="AV68" s="220"/>
      <c r="AW68" s="220"/>
      <c r="AX68" s="220"/>
      <c r="AY68" s="1104"/>
    </row>
    <row r="69" spans="1:53" s="2" customFormat="1" ht="23.25" hidden="1" customHeight="1">
      <c r="A69" s="124">
        <v>25</v>
      </c>
      <c r="B69" s="949">
        <f>IF($L$2="","",IF($L$2="ORIGINAL",'ORIGINAL BUDGET'!$B69,IF($L$2="BR1",'BR1'!$B69,IF($L$2="BR2",'BR2'!$B69,IF($L$2="BR3",'BR3'!$B69)))))</f>
        <v>0</v>
      </c>
      <c r="C69" s="1026">
        <f>IF($L$2="","",IF($L$2="ORIGINAL",'ORIGINAL BUDGET'!$C69,IF($L$2="BR1",'BR1'!$C69,IF($L$2="BR2",'BR2'!$C69,IF($L$2="BR3",'BR3'!$C69)))))</f>
        <v>0</v>
      </c>
      <c r="D69" s="1046" t="str">
        <f t="shared" si="18"/>
        <v/>
      </c>
      <c r="E69" s="1047"/>
      <c r="F69" s="1048"/>
      <c r="G69" s="1045" t="str">
        <f t="shared" si="19"/>
        <v/>
      </c>
      <c r="H69" s="811">
        <f t="shared" si="10"/>
        <v>0</v>
      </c>
      <c r="I69" s="1049"/>
      <c r="J69" s="811">
        <f t="shared" si="20"/>
        <v>0</v>
      </c>
      <c r="K69" s="1050"/>
      <c r="L69" s="811">
        <f t="shared" si="21"/>
        <v>0</v>
      </c>
      <c r="M69" s="1050"/>
      <c r="N69" s="811">
        <f t="shared" si="22"/>
        <v>0</v>
      </c>
      <c r="O69" s="843"/>
      <c r="P69" s="811">
        <f t="shared" si="26"/>
        <v>0</v>
      </c>
      <c r="Q69" s="843"/>
      <c r="R69" s="811">
        <f t="shared" si="27"/>
        <v>0</v>
      </c>
      <c r="S69" s="843"/>
      <c r="T69" s="811">
        <f t="shared" si="28"/>
        <v>0</v>
      </c>
      <c r="U69" s="149"/>
      <c r="V69" s="492" t="str">
        <f>IF(AND('BR3'!$K$2="ACTIVE",'BR3'!H69&gt;0),"Yes",IF(AND('BR2'!$K$2="ACTIVE",'BR2'!H69&gt;0),"Yes",IF(AND('BR1'!$K$2="ACTIVE",'BR1'!H69&gt;0),"Yes",IF(AND('ORIGINAL BUDGET'!$K$2="ACTIVE",'ORIGINAL BUDGET'!H69&gt;0),"Yes",""))))</f>
        <v/>
      </c>
      <c r="W69" s="493"/>
      <c r="X69" s="325" t="str">
        <f>IF(AND('BR3'!$K$2="ACTIVE",'BR3'!J69&gt;0),"Yes",IF(AND('BR2'!$K$2="ACTIVE",'BR2'!J69&gt;0),"Yes",IF(AND('BR1'!$K$2="ACTIVE",'BR1'!J69&gt;0),"Yes",IF(AND('ORIGINAL BUDGET'!$K$2="ACTIVE",'ORIGINAL BUDGET'!J69&gt;0),"Yes",""))))</f>
        <v/>
      </c>
      <c r="Y69" s="493"/>
      <c r="Z69" s="325" t="str">
        <f>IF(AND('BR3'!$K$2="ACTIVE",'BR3'!L69&gt;0),"Yes",IF(AND('BR2'!$K$2="ACTIVE",'BR2'!L69&gt;0),"Yes",IF(AND('BR1'!$K$2="ACTIVE",'BR1'!L69&gt;0),"Yes",IF(AND('ORIGINAL BUDGET'!$K$2="ACTIVE",'ORIGINAL BUDGET'!L69&gt;0),"Yes",""))))</f>
        <v/>
      </c>
      <c r="AA69" s="493"/>
      <c r="AB69" s="325" t="str">
        <f>IF(AND('BR3'!$K$2="ACTIVE",'BR3'!N69&gt;0),"Yes",IF(AND('BR2'!$K$2="ACTIVE",'BR2'!N69&gt;0),"Yes",IF(AND('BR1'!$K$2="ACTIVE",'BR1'!N69&gt;0),"Yes",IF(AND('ORIGINAL BUDGET'!$K$2="ACTIVE",'ORIGINAL BUDGET'!N69&gt;0),"Yes",""))))</f>
        <v/>
      </c>
      <c r="AC69" s="493"/>
      <c r="AD69" s="325" t="str">
        <f>IF(AND('BR3'!$K$2="ACTIVE",'BR3'!P69&gt;0),"Yes",IF(AND('BR2'!$K$2="ACTIVE",'BR2'!P69&gt;0),"Yes",IF(AND('BR1'!$K$2="ACTIVE",'BR1'!P69&gt;0),"Yes",IF(AND('ORIGINAL BUDGET'!$K$2="ACTIVE",'ORIGINAL BUDGET'!P69&gt;0),"Yes",""))))</f>
        <v/>
      </c>
      <c r="AE69" s="493"/>
      <c r="AF69" s="325" t="str">
        <f>IF(AND('BR3'!$K$2="ACTIVE",'BR3'!R69&gt;0),"Yes",IF(AND('BR2'!$K$2="ACTIVE",'BR2'!R69&gt;0),"Yes",IF(AND('BR1'!$K$2="ACTIVE",'BR1'!R69&gt;0),"Yes",IF(AND('ORIGINAL BUDGET'!$K$2="ACTIVE",'ORIGINAL BUDGET'!R69&gt;0),"Yes",""))))</f>
        <v/>
      </c>
      <c r="AG69" s="493"/>
      <c r="AH69" s="493" t="str">
        <f>IF(AND('BR3'!$K$2="ACTIVE",'BR3'!T69&gt;0),"Yes",IF(AND('BR2'!$K$2="ACTIVE",'BR2'!T69&gt;0),"Yes",IF(AND('BR1'!$K$2="ACTIVE",'BR1'!T69&gt;0),"Yes",IF(AND('ORIGINAL BUDGET'!$K$2="ACTIVE",'ORIGINAL BUDGET'!T69&gt;0),"Yes",""))))</f>
        <v/>
      </c>
      <c r="AI69" s="494"/>
      <c r="AJ69" s="503"/>
      <c r="AK69" s="1042">
        <f t="shared" si="11"/>
        <v>0</v>
      </c>
      <c r="AL69" s="1042">
        <f t="shared" si="12"/>
        <v>0</v>
      </c>
      <c r="AM69" s="1042">
        <f t="shared" si="13"/>
        <v>0</v>
      </c>
      <c r="AN69" s="1042">
        <f t="shared" si="14"/>
        <v>0</v>
      </c>
      <c r="AO69" s="1042">
        <f t="shared" si="15"/>
        <v>0</v>
      </c>
      <c r="AP69" s="1042">
        <f t="shared" si="16"/>
        <v>0</v>
      </c>
      <c r="AQ69" s="1042">
        <f t="shared" si="17"/>
        <v>0</v>
      </c>
      <c r="AS69" s="169"/>
      <c r="AT69" s="169"/>
      <c r="AU69" s="219"/>
      <c r="AV69" s="219"/>
      <c r="AW69" s="219"/>
      <c r="AX69" s="219"/>
      <c r="AY69" s="1104"/>
      <c r="AZ69" s="169"/>
      <c r="BA69" s="169"/>
    </row>
    <row r="70" spans="1:53" ht="23.25" hidden="1" customHeight="1">
      <c r="A70" s="124">
        <v>26</v>
      </c>
      <c r="B70" s="1020">
        <f>IF($L$2="","",IF($L$2="ORIGINAL",'ORIGINAL BUDGET'!$B70,IF($L$2="BR1",'BR1'!$B70,IF($L$2="BR2",'BR2'!$B70,IF($L$2="BR3",'BR3'!$B70)))))</f>
        <v>0</v>
      </c>
      <c r="C70" s="1029">
        <f>IF($L$2="","",IF($L$2="ORIGINAL",'ORIGINAL BUDGET'!$C70,IF($L$2="BR1",'BR1'!$C70,IF($L$2="BR2",'BR2'!$C70,IF($L$2="BR3",'BR3'!$C70)))))</f>
        <v>0</v>
      </c>
      <c r="D70" s="1023" t="str">
        <f t="shared" si="18"/>
        <v/>
      </c>
      <c r="E70" s="1024"/>
      <c r="F70" s="589"/>
      <c r="G70" s="1022" t="str">
        <f t="shared" si="19"/>
        <v/>
      </c>
      <c r="H70" s="811">
        <f t="shared" si="10"/>
        <v>0</v>
      </c>
      <c r="I70" s="1025"/>
      <c r="J70" s="811">
        <f t="shared" si="20"/>
        <v>0</v>
      </c>
      <c r="K70" s="858"/>
      <c r="L70" s="811">
        <f t="shared" si="21"/>
        <v>0</v>
      </c>
      <c r="M70" s="858"/>
      <c r="N70" s="811">
        <f t="shared" si="22"/>
        <v>0</v>
      </c>
      <c r="O70" s="843"/>
      <c r="P70" s="811">
        <f t="shared" si="26"/>
        <v>0</v>
      </c>
      <c r="Q70" s="843"/>
      <c r="R70" s="811">
        <f t="shared" si="27"/>
        <v>0</v>
      </c>
      <c r="S70" s="843"/>
      <c r="T70" s="811">
        <f t="shared" si="28"/>
        <v>0</v>
      </c>
      <c r="U70" s="149"/>
      <c r="V70" s="492" t="str">
        <f>IF(AND('BR3'!$K$2="ACTIVE",'BR3'!H70&gt;0),"Yes",IF(AND('BR2'!$K$2="ACTIVE",'BR2'!H70&gt;0),"Yes",IF(AND('BR1'!$K$2="ACTIVE",'BR1'!H70&gt;0),"Yes",IF(AND('ORIGINAL BUDGET'!$K$2="ACTIVE",'ORIGINAL BUDGET'!H70&gt;0),"Yes",""))))</f>
        <v/>
      </c>
      <c r="W70" s="493"/>
      <c r="X70" s="325" t="str">
        <f>IF(AND('BR3'!$K$2="ACTIVE",'BR3'!J70&gt;0),"Yes",IF(AND('BR2'!$K$2="ACTIVE",'BR2'!J70&gt;0),"Yes",IF(AND('BR1'!$K$2="ACTIVE",'BR1'!J70&gt;0),"Yes",IF(AND('ORIGINAL BUDGET'!$K$2="ACTIVE",'ORIGINAL BUDGET'!J70&gt;0),"Yes",""))))</f>
        <v/>
      </c>
      <c r="Y70" s="493"/>
      <c r="Z70" s="325" t="str">
        <f>IF(AND('BR3'!$K$2="ACTIVE",'BR3'!L70&gt;0),"Yes",IF(AND('BR2'!$K$2="ACTIVE",'BR2'!L70&gt;0),"Yes",IF(AND('BR1'!$K$2="ACTIVE",'BR1'!L70&gt;0),"Yes",IF(AND('ORIGINAL BUDGET'!$K$2="ACTIVE",'ORIGINAL BUDGET'!L70&gt;0),"Yes",""))))</f>
        <v/>
      </c>
      <c r="AA70" s="493"/>
      <c r="AB70" s="325" t="str">
        <f>IF(AND('BR3'!$K$2="ACTIVE",'BR3'!N70&gt;0),"Yes",IF(AND('BR2'!$K$2="ACTIVE",'BR2'!N70&gt;0),"Yes",IF(AND('BR1'!$K$2="ACTIVE",'BR1'!N70&gt;0),"Yes",IF(AND('ORIGINAL BUDGET'!$K$2="ACTIVE",'ORIGINAL BUDGET'!N70&gt;0),"Yes",""))))</f>
        <v/>
      </c>
      <c r="AC70" s="493"/>
      <c r="AD70" s="325" t="str">
        <f>IF(AND('BR3'!$K$2="ACTIVE",'BR3'!P70&gt;0),"Yes",IF(AND('BR2'!$K$2="ACTIVE",'BR2'!P70&gt;0),"Yes",IF(AND('BR1'!$K$2="ACTIVE",'BR1'!P70&gt;0),"Yes",IF(AND('ORIGINAL BUDGET'!$K$2="ACTIVE",'ORIGINAL BUDGET'!P70&gt;0),"Yes",""))))</f>
        <v/>
      </c>
      <c r="AE70" s="493"/>
      <c r="AF70" s="325" t="str">
        <f>IF(AND('BR3'!$K$2="ACTIVE",'BR3'!R70&gt;0),"Yes",IF(AND('BR2'!$K$2="ACTIVE",'BR2'!R70&gt;0),"Yes",IF(AND('BR1'!$K$2="ACTIVE",'BR1'!R70&gt;0),"Yes",IF(AND('ORIGINAL BUDGET'!$K$2="ACTIVE",'ORIGINAL BUDGET'!R70&gt;0),"Yes",""))))</f>
        <v/>
      </c>
      <c r="AG70" s="493"/>
      <c r="AH70" s="493" t="str">
        <f>IF(AND('BR3'!$K$2="ACTIVE",'BR3'!T70&gt;0),"Yes",IF(AND('BR2'!$K$2="ACTIVE",'BR2'!T70&gt;0),"Yes",IF(AND('BR1'!$K$2="ACTIVE",'BR1'!T70&gt;0),"Yes",IF(AND('ORIGINAL BUDGET'!$K$2="ACTIVE",'ORIGINAL BUDGET'!T70&gt;0),"Yes",""))))</f>
        <v/>
      </c>
      <c r="AI70" s="494"/>
      <c r="AJ70" s="218"/>
      <c r="AK70" s="1037">
        <f t="shared" si="11"/>
        <v>0</v>
      </c>
      <c r="AL70" s="1037">
        <f t="shared" si="12"/>
        <v>0</v>
      </c>
      <c r="AM70" s="1037">
        <f t="shared" si="13"/>
        <v>0</v>
      </c>
      <c r="AN70" s="1037">
        <f t="shared" si="14"/>
        <v>0</v>
      </c>
      <c r="AO70" s="1037">
        <f t="shared" si="15"/>
        <v>0</v>
      </c>
      <c r="AP70" s="1037">
        <f t="shared" si="16"/>
        <v>0</v>
      </c>
      <c r="AQ70" s="1037">
        <f t="shared" si="17"/>
        <v>0</v>
      </c>
      <c r="AU70" s="220"/>
      <c r="AV70" s="220"/>
      <c r="AW70" s="220"/>
      <c r="AX70" s="220"/>
      <c r="AY70" s="1104"/>
    </row>
    <row r="71" spans="1:53" ht="23.25" hidden="1" customHeight="1">
      <c r="A71" s="124">
        <v>27</v>
      </c>
      <c r="B71" s="273">
        <f>IF($L$2="","",IF($L$2="ORIGINAL",'ORIGINAL BUDGET'!$B71,IF($L$2="BR1",'BR1'!$B71,IF($L$2="BR2",'BR2'!$B71,IF($L$2="BR3",'BR3'!$B71)))))</f>
        <v>0</v>
      </c>
      <c r="C71" s="1028">
        <f>IF($L$2="","",IF($L$2="ORIGINAL",'ORIGINAL BUDGET'!$C71,IF($L$2="BR1",'BR1'!$C71,IF($L$2="BR2",'BR2'!$C71,IF($L$2="BR3",'BR3'!$C71)))))</f>
        <v>0</v>
      </c>
      <c r="D71" s="860" t="str">
        <f t="shared" si="18"/>
        <v/>
      </c>
      <c r="E71" s="404"/>
      <c r="F71" s="589"/>
      <c r="G71" s="845" t="str">
        <f t="shared" si="19"/>
        <v/>
      </c>
      <c r="H71" s="811">
        <f t="shared" si="10"/>
        <v>0</v>
      </c>
      <c r="I71" s="840"/>
      <c r="J71" s="811">
        <f t="shared" si="20"/>
        <v>0</v>
      </c>
      <c r="K71" s="843"/>
      <c r="L71" s="811">
        <f t="shared" si="21"/>
        <v>0</v>
      </c>
      <c r="M71" s="843"/>
      <c r="N71" s="811">
        <f t="shared" si="22"/>
        <v>0</v>
      </c>
      <c r="O71" s="843"/>
      <c r="P71" s="811">
        <f t="shared" si="26"/>
        <v>0</v>
      </c>
      <c r="Q71" s="843"/>
      <c r="R71" s="811">
        <f t="shared" si="27"/>
        <v>0</v>
      </c>
      <c r="S71" s="843"/>
      <c r="T71" s="811">
        <f t="shared" si="28"/>
        <v>0</v>
      </c>
      <c r="U71" s="149"/>
      <c r="V71" s="492" t="str">
        <f>IF(AND('BR3'!$K$2="ACTIVE",'BR3'!H71&gt;0),"Yes",IF(AND('BR2'!$K$2="ACTIVE",'BR2'!H71&gt;0),"Yes",IF(AND('BR1'!$K$2="ACTIVE",'BR1'!H71&gt;0),"Yes",IF(AND('ORIGINAL BUDGET'!$K$2="ACTIVE",'ORIGINAL BUDGET'!H71&gt;0),"Yes",""))))</f>
        <v/>
      </c>
      <c r="W71" s="493"/>
      <c r="X71" s="325" t="str">
        <f>IF(AND('BR3'!$K$2="ACTIVE",'BR3'!J71&gt;0),"Yes",IF(AND('BR2'!$K$2="ACTIVE",'BR2'!J71&gt;0),"Yes",IF(AND('BR1'!$K$2="ACTIVE",'BR1'!J71&gt;0),"Yes",IF(AND('ORIGINAL BUDGET'!$K$2="ACTIVE",'ORIGINAL BUDGET'!J71&gt;0),"Yes",""))))</f>
        <v/>
      </c>
      <c r="Y71" s="493"/>
      <c r="Z71" s="325" t="str">
        <f>IF(AND('BR3'!$K$2="ACTIVE",'BR3'!L71&gt;0),"Yes",IF(AND('BR2'!$K$2="ACTIVE",'BR2'!L71&gt;0),"Yes",IF(AND('BR1'!$K$2="ACTIVE",'BR1'!L71&gt;0),"Yes",IF(AND('ORIGINAL BUDGET'!$K$2="ACTIVE",'ORIGINAL BUDGET'!L71&gt;0),"Yes",""))))</f>
        <v/>
      </c>
      <c r="AA71" s="493"/>
      <c r="AB71" s="325" t="str">
        <f>IF(AND('BR3'!$K$2="ACTIVE",'BR3'!N71&gt;0),"Yes",IF(AND('BR2'!$K$2="ACTIVE",'BR2'!N71&gt;0),"Yes",IF(AND('BR1'!$K$2="ACTIVE",'BR1'!N71&gt;0),"Yes",IF(AND('ORIGINAL BUDGET'!$K$2="ACTIVE",'ORIGINAL BUDGET'!N71&gt;0),"Yes",""))))</f>
        <v/>
      </c>
      <c r="AC71" s="493"/>
      <c r="AD71" s="325" t="str">
        <f>IF(AND('BR3'!$K$2="ACTIVE",'BR3'!P71&gt;0),"Yes",IF(AND('BR2'!$K$2="ACTIVE",'BR2'!P71&gt;0),"Yes",IF(AND('BR1'!$K$2="ACTIVE",'BR1'!P71&gt;0),"Yes",IF(AND('ORIGINAL BUDGET'!$K$2="ACTIVE",'ORIGINAL BUDGET'!P71&gt;0),"Yes",""))))</f>
        <v/>
      </c>
      <c r="AE71" s="493"/>
      <c r="AF71" s="325" t="str">
        <f>IF(AND('BR3'!$K$2="ACTIVE",'BR3'!R71&gt;0),"Yes",IF(AND('BR2'!$K$2="ACTIVE",'BR2'!R71&gt;0),"Yes",IF(AND('BR1'!$K$2="ACTIVE",'BR1'!R71&gt;0),"Yes",IF(AND('ORIGINAL BUDGET'!$K$2="ACTIVE",'ORIGINAL BUDGET'!R71&gt;0),"Yes",""))))</f>
        <v/>
      </c>
      <c r="AG71" s="493"/>
      <c r="AH71" s="493" t="str">
        <f>IF(AND('BR3'!$K$2="ACTIVE",'BR3'!T71&gt;0),"Yes",IF(AND('BR2'!$K$2="ACTIVE",'BR2'!T71&gt;0),"Yes",IF(AND('BR1'!$K$2="ACTIVE",'BR1'!T71&gt;0),"Yes",IF(AND('ORIGINAL BUDGET'!$K$2="ACTIVE",'ORIGINAL BUDGET'!T71&gt;0),"Yes",""))))</f>
        <v/>
      </c>
      <c r="AI71" s="494"/>
      <c r="AJ71" s="218"/>
      <c r="AK71" s="448">
        <f t="shared" si="11"/>
        <v>0</v>
      </c>
      <c r="AL71" s="448">
        <f t="shared" si="12"/>
        <v>0</v>
      </c>
      <c r="AM71" s="448">
        <f t="shared" si="13"/>
        <v>0</v>
      </c>
      <c r="AN71" s="448">
        <f t="shared" si="14"/>
        <v>0</v>
      </c>
      <c r="AO71" s="448">
        <f t="shared" si="15"/>
        <v>0</v>
      </c>
      <c r="AP71" s="448">
        <f t="shared" si="16"/>
        <v>0</v>
      </c>
      <c r="AQ71" s="448">
        <f t="shared" si="17"/>
        <v>0</v>
      </c>
      <c r="AU71" s="220"/>
      <c r="AV71" s="220"/>
      <c r="AW71" s="220"/>
      <c r="AX71" s="220"/>
      <c r="AY71" s="1104"/>
    </row>
    <row r="72" spans="1:53" ht="23.25" hidden="1" customHeight="1">
      <c r="A72" s="124">
        <v>28</v>
      </c>
      <c r="B72" s="273">
        <f>IF($L$2="","",IF($L$2="ORIGINAL",'ORIGINAL BUDGET'!$B72,IF($L$2="BR1",'BR1'!$B72,IF($L$2="BR2",'BR2'!$B72,IF($L$2="BR3",'BR3'!$B72)))))</f>
        <v>0</v>
      </c>
      <c r="C72" s="1028">
        <f>IF($L$2="","",IF($L$2="ORIGINAL",'ORIGINAL BUDGET'!$C72,IF($L$2="BR1",'BR1'!$C72,IF($L$2="BR2",'BR2'!$C72,IF($L$2="BR3",'BR3'!$C72)))))</f>
        <v>0</v>
      </c>
      <c r="D72" s="860" t="str">
        <f t="shared" si="18"/>
        <v/>
      </c>
      <c r="E72" s="404"/>
      <c r="F72" s="589"/>
      <c r="G72" s="845" t="str">
        <f t="shared" si="19"/>
        <v/>
      </c>
      <c r="H72" s="811">
        <f t="shared" si="10"/>
        <v>0</v>
      </c>
      <c r="I72" s="840"/>
      <c r="J72" s="811">
        <f t="shared" si="20"/>
        <v>0</v>
      </c>
      <c r="K72" s="843"/>
      <c r="L72" s="811">
        <f t="shared" si="21"/>
        <v>0</v>
      </c>
      <c r="M72" s="843"/>
      <c r="N72" s="811">
        <f t="shared" si="22"/>
        <v>0</v>
      </c>
      <c r="O72" s="843"/>
      <c r="P72" s="811">
        <f t="shared" si="23"/>
        <v>0</v>
      </c>
      <c r="Q72" s="843"/>
      <c r="R72" s="811">
        <f t="shared" si="24"/>
        <v>0</v>
      </c>
      <c r="S72" s="843"/>
      <c r="T72" s="811">
        <f t="shared" si="25"/>
        <v>0</v>
      </c>
      <c r="U72" s="149"/>
      <c r="V72" s="492" t="str">
        <f>IF(AND('BR3'!$K$2="ACTIVE",'BR3'!H72&gt;0),"Yes",IF(AND('BR2'!$K$2="ACTIVE",'BR2'!H72&gt;0),"Yes",IF(AND('BR1'!$K$2="ACTIVE",'BR1'!H72&gt;0),"Yes",IF(AND('ORIGINAL BUDGET'!$K$2="ACTIVE",'ORIGINAL BUDGET'!H72&gt;0),"Yes",""))))</f>
        <v/>
      </c>
      <c r="W72" s="493"/>
      <c r="X72" s="325" t="str">
        <f>IF(AND('BR3'!$K$2="ACTIVE",'BR3'!J72&gt;0),"Yes",IF(AND('BR2'!$K$2="ACTIVE",'BR2'!J72&gt;0),"Yes",IF(AND('BR1'!$K$2="ACTIVE",'BR1'!J72&gt;0),"Yes",IF(AND('ORIGINAL BUDGET'!$K$2="ACTIVE",'ORIGINAL BUDGET'!J72&gt;0),"Yes",""))))</f>
        <v/>
      </c>
      <c r="Y72" s="493"/>
      <c r="Z72" s="325" t="str">
        <f>IF(AND('BR3'!$K$2="ACTIVE",'BR3'!L72&gt;0),"Yes",IF(AND('BR2'!$K$2="ACTIVE",'BR2'!L72&gt;0),"Yes",IF(AND('BR1'!$K$2="ACTIVE",'BR1'!L72&gt;0),"Yes",IF(AND('ORIGINAL BUDGET'!$K$2="ACTIVE",'ORIGINAL BUDGET'!L72&gt;0),"Yes",""))))</f>
        <v/>
      </c>
      <c r="AA72" s="493"/>
      <c r="AB72" s="325" t="str">
        <f>IF(AND('BR3'!$K$2="ACTIVE",'BR3'!N72&gt;0),"Yes",IF(AND('BR2'!$K$2="ACTIVE",'BR2'!N72&gt;0),"Yes",IF(AND('BR1'!$K$2="ACTIVE",'BR1'!N72&gt;0),"Yes",IF(AND('ORIGINAL BUDGET'!$K$2="ACTIVE",'ORIGINAL BUDGET'!N72&gt;0),"Yes",""))))</f>
        <v/>
      </c>
      <c r="AC72" s="493"/>
      <c r="AD72" s="325" t="str">
        <f>IF(AND('BR3'!$K$2="ACTIVE",'BR3'!P72&gt;0),"Yes",IF(AND('BR2'!$K$2="ACTIVE",'BR2'!P72&gt;0),"Yes",IF(AND('BR1'!$K$2="ACTIVE",'BR1'!P72&gt;0),"Yes",IF(AND('ORIGINAL BUDGET'!$K$2="ACTIVE",'ORIGINAL BUDGET'!P72&gt;0),"Yes",""))))</f>
        <v/>
      </c>
      <c r="AE72" s="493"/>
      <c r="AF72" s="325" t="str">
        <f>IF(AND('BR3'!$K$2="ACTIVE",'BR3'!R72&gt;0),"Yes",IF(AND('BR2'!$K$2="ACTIVE",'BR2'!R72&gt;0),"Yes",IF(AND('BR1'!$K$2="ACTIVE",'BR1'!R72&gt;0),"Yes",IF(AND('ORIGINAL BUDGET'!$K$2="ACTIVE",'ORIGINAL BUDGET'!R72&gt;0),"Yes",""))))</f>
        <v/>
      </c>
      <c r="AG72" s="493"/>
      <c r="AH72" s="493" t="str">
        <f>IF(AND('BR3'!$K$2="ACTIVE",'BR3'!T72&gt;0),"Yes",IF(AND('BR2'!$K$2="ACTIVE",'BR2'!T72&gt;0),"Yes",IF(AND('BR1'!$K$2="ACTIVE",'BR1'!T72&gt;0),"Yes",IF(AND('ORIGINAL BUDGET'!$K$2="ACTIVE",'ORIGINAL BUDGET'!T72&gt;0),"Yes",""))))</f>
        <v/>
      </c>
      <c r="AI72" s="494"/>
      <c r="AJ72" s="218"/>
      <c r="AK72" s="448">
        <f t="shared" si="11"/>
        <v>0</v>
      </c>
      <c r="AL72" s="448">
        <f t="shared" si="12"/>
        <v>0</v>
      </c>
      <c r="AM72" s="448">
        <f t="shared" si="13"/>
        <v>0</v>
      </c>
      <c r="AN72" s="448">
        <f t="shared" si="14"/>
        <v>0</v>
      </c>
      <c r="AO72" s="448">
        <f t="shared" si="15"/>
        <v>0</v>
      </c>
      <c r="AP72" s="448">
        <f t="shared" si="16"/>
        <v>0</v>
      </c>
      <c r="AQ72" s="448">
        <f t="shared" si="17"/>
        <v>0</v>
      </c>
      <c r="AU72" s="220"/>
      <c r="AV72" s="220"/>
      <c r="AW72" s="220"/>
      <c r="AX72" s="220"/>
      <c r="AY72" s="1104"/>
    </row>
    <row r="73" spans="1:53" ht="23.25" hidden="1" customHeight="1">
      <c r="A73" s="124">
        <v>29</v>
      </c>
      <c r="B73" s="273">
        <f>IF($L$2="","",IF($L$2="ORIGINAL",'ORIGINAL BUDGET'!$B73,IF($L$2="BR1",'BR1'!$B73,IF($L$2="BR2",'BR2'!$B73,IF($L$2="BR3",'BR3'!$B73)))))</f>
        <v>0</v>
      </c>
      <c r="C73" s="1028">
        <f>IF($L$2="","",IF($L$2="ORIGINAL",'ORIGINAL BUDGET'!$C73,IF($L$2="BR1",'BR1'!$C73,IF($L$2="BR2",'BR2'!$C73,IF($L$2="BR3",'BR3'!$C73)))))</f>
        <v>0</v>
      </c>
      <c r="D73" s="860" t="str">
        <f t="shared" si="18"/>
        <v/>
      </c>
      <c r="E73" s="404"/>
      <c r="F73" s="589"/>
      <c r="G73" s="845" t="str">
        <f t="shared" si="19"/>
        <v/>
      </c>
      <c r="H73" s="811">
        <f t="shared" si="10"/>
        <v>0</v>
      </c>
      <c r="I73" s="840"/>
      <c r="J73" s="811">
        <f t="shared" si="20"/>
        <v>0</v>
      </c>
      <c r="K73" s="843"/>
      <c r="L73" s="811">
        <f t="shared" si="21"/>
        <v>0</v>
      </c>
      <c r="M73" s="843"/>
      <c r="N73" s="811">
        <f t="shared" si="22"/>
        <v>0</v>
      </c>
      <c r="O73" s="843"/>
      <c r="P73" s="811">
        <f t="shared" si="23"/>
        <v>0</v>
      </c>
      <c r="Q73" s="843"/>
      <c r="R73" s="811">
        <f t="shared" si="24"/>
        <v>0</v>
      </c>
      <c r="S73" s="843"/>
      <c r="T73" s="811">
        <f t="shared" si="25"/>
        <v>0</v>
      </c>
      <c r="U73" s="149"/>
      <c r="V73" s="492" t="str">
        <f>IF(AND('BR3'!$K$2="ACTIVE",'BR3'!H73&gt;0),"Yes",IF(AND('BR2'!$K$2="ACTIVE",'BR2'!H73&gt;0),"Yes",IF(AND('BR1'!$K$2="ACTIVE",'BR1'!H73&gt;0),"Yes",IF(AND('ORIGINAL BUDGET'!$K$2="ACTIVE",'ORIGINAL BUDGET'!H73&gt;0),"Yes",""))))</f>
        <v/>
      </c>
      <c r="W73" s="493"/>
      <c r="X73" s="325" t="str">
        <f>IF(AND('BR3'!$K$2="ACTIVE",'BR3'!J73&gt;0),"Yes",IF(AND('BR2'!$K$2="ACTIVE",'BR2'!J73&gt;0),"Yes",IF(AND('BR1'!$K$2="ACTIVE",'BR1'!J73&gt;0),"Yes",IF(AND('ORIGINAL BUDGET'!$K$2="ACTIVE",'ORIGINAL BUDGET'!J73&gt;0),"Yes",""))))</f>
        <v/>
      </c>
      <c r="Y73" s="493"/>
      <c r="Z73" s="325" t="str">
        <f>IF(AND('BR3'!$K$2="ACTIVE",'BR3'!L73&gt;0),"Yes",IF(AND('BR2'!$K$2="ACTIVE",'BR2'!L73&gt;0),"Yes",IF(AND('BR1'!$K$2="ACTIVE",'BR1'!L73&gt;0),"Yes",IF(AND('ORIGINAL BUDGET'!$K$2="ACTIVE",'ORIGINAL BUDGET'!L73&gt;0),"Yes",""))))</f>
        <v/>
      </c>
      <c r="AA73" s="493"/>
      <c r="AB73" s="325" t="str">
        <f>IF(AND('BR3'!$K$2="ACTIVE",'BR3'!N73&gt;0),"Yes",IF(AND('BR2'!$K$2="ACTIVE",'BR2'!N73&gt;0),"Yes",IF(AND('BR1'!$K$2="ACTIVE",'BR1'!N73&gt;0),"Yes",IF(AND('ORIGINAL BUDGET'!$K$2="ACTIVE",'ORIGINAL BUDGET'!N73&gt;0),"Yes",""))))</f>
        <v/>
      </c>
      <c r="AC73" s="493"/>
      <c r="AD73" s="325" t="str">
        <f>IF(AND('BR3'!$K$2="ACTIVE",'BR3'!P73&gt;0),"Yes",IF(AND('BR2'!$K$2="ACTIVE",'BR2'!P73&gt;0),"Yes",IF(AND('BR1'!$K$2="ACTIVE",'BR1'!P73&gt;0),"Yes",IF(AND('ORIGINAL BUDGET'!$K$2="ACTIVE",'ORIGINAL BUDGET'!P73&gt;0),"Yes",""))))</f>
        <v/>
      </c>
      <c r="AE73" s="493"/>
      <c r="AF73" s="325" t="str">
        <f>IF(AND('BR3'!$K$2="ACTIVE",'BR3'!R73&gt;0),"Yes",IF(AND('BR2'!$K$2="ACTIVE",'BR2'!R73&gt;0),"Yes",IF(AND('BR1'!$K$2="ACTIVE",'BR1'!R73&gt;0),"Yes",IF(AND('ORIGINAL BUDGET'!$K$2="ACTIVE",'ORIGINAL BUDGET'!R73&gt;0),"Yes",""))))</f>
        <v/>
      </c>
      <c r="AG73" s="493"/>
      <c r="AH73" s="493" t="str">
        <f>IF(AND('BR3'!$K$2="ACTIVE",'BR3'!T73&gt;0),"Yes",IF(AND('BR2'!$K$2="ACTIVE",'BR2'!T73&gt;0),"Yes",IF(AND('BR1'!$K$2="ACTIVE",'BR1'!T73&gt;0),"Yes",IF(AND('ORIGINAL BUDGET'!$K$2="ACTIVE",'ORIGINAL BUDGET'!T73&gt;0),"Yes",""))))</f>
        <v/>
      </c>
      <c r="AI73" s="494"/>
      <c r="AJ73" s="218"/>
      <c r="AK73" s="448">
        <f t="shared" si="11"/>
        <v>0</v>
      </c>
      <c r="AL73" s="448">
        <f t="shared" si="12"/>
        <v>0</v>
      </c>
      <c r="AM73" s="448">
        <f t="shared" si="13"/>
        <v>0</v>
      </c>
      <c r="AN73" s="448">
        <f t="shared" si="14"/>
        <v>0</v>
      </c>
      <c r="AO73" s="448">
        <f t="shared" si="15"/>
        <v>0</v>
      </c>
      <c r="AP73" s="448">
        <f t="shared" si="16"/>
        <v>0</v>
      </c>
      <c r="AQ73" s="448">
        <f t="shared" si="17"/>
        <v>0</v>
      </c>
      <c r="AU73" s="220"/>
      <c r="AV73" s="220"/>
      <c r="AW73" s="220"/>
      <c r="AX73" s="220"/>
      <c r="AY73" s="1104"/>
    </row>
    <row r="74" spans="1:53" ht="23.25" hidden="1" customHeight="1">
      <c r="A74" s="124">
        <v>30</v>
      </c>
      <c r="B74" s="273">
        <f>IF($L$2="","",IF($L$2="ORIGINAL",'ORIGINAL BUDGET'!$B74,IF($L$2="BR1",'BR1'!$B74,IF($L$2="BR2",'BR2'!$B74,IF($L$2="BR3",'BR3'!$B74)))))</f>
        <v>0</v>
      </c>
      <c r="C74" s="1028">
        <f>IF($L$2="","",IF($L$2="ORIGINAL",'ORIGINAL BUDGET'!$C74,IF($L$2="BR1",'BR1'!$C74,IF($L$2="BR2",'BR2'!$C74,IF($L$2="BR3",'BR3'!$C74)))))</f>
        <v>0</v>
      </c>
      <c r="D74" s="860" t="str">
        <f t="shared" si="18"/>
        <v/>
      </c>
      <c r="E74" s="404"/>
      <c r="F74" s="589"/>
      <c r="G74" s="845" t="str">
        <f t="shared" si="19"/>
        <v/>
      </c>
      <c r="H74" s="811">
        <f t="shared" si="10"/>
        <v>0</v>
      </c>
      <c r="I74" s="840"/>
      <c r="J74" s="811">
        <f t="shared" si="20"/>
        <v>0</v>
      </c>
      <c r="K74" s="843"/>
      <c r="L74" s="811">
        <f t="shared" si="21"/>
        <v>0</v>
      </c>
      <c r="M74" s="843"/>
      <c r="N74" s="811">
        <f t="shared" si="22"/>
        <v>0</v>
      </c>
      <c r="O74" s="843"/>
      <c r="P74" s="811">
        <f t="shared" si="23"/>
        <v>0</v>
      </c>
      <c r="Q74" s="843"/>
      <c r="R74" s="811">
        <f t="shared" si="24"/>
        <v>0</v>
      </c>
      <c r="S74" s="843"/>
      <c r="T74" s="811">
        <f t="shared" si="25"/>
        <v>0</v>
      </c>
      <c r="U74" s="149"/>
      <c r="V74" s="492" t="str">
        <f>IF(AND('BR3'!$K$2="ACTIVE",'BR3'!H74&gt;0),"Yes",IF(AND('BR2'!$K$2="ACTIVE",'BR2'!H74&gt;0),"Yes",IF(AND('BR1'!$K$2="ACTIVE",'BR1'!H74&gt;0),"Yes",IF(AND('ORIGINAL BUDGET'!$K$2="ACTIVE",'ORIGINAL BUDGET'!H74&gt;0),"Yes",""))))</f>
        <v/>
      </c>
      <c r="W74" s="493"/>
      <c r="X74" s="325" t="str">
        <f>IF(AND('BR3'!$K$2="ACTIVE",'BR3'!J74&gt;0),"Yes",IF(AND('BR2'!$K$2="ACTIVE",'BR2'!J74&gt;0),"Yes",IF(AND('BR1'!$K$2="ACTIVE",'BR1'!J74&gt;0),"Yes",IF(AND('ORIGINAL BUDGET'!$K$2="ACTIVE",'ORIGINAL BUDGET'!J74&gt;0),"Yes",""))))</f>
        <v/>
      </c>
      <c r="Y74" s="493"/>
      <c r="Z74" s="325" t="str">
        <f>IF(AND('BR3'!$K$2="ACTIVE",'BR3'!L74&gt;0),"Yes",IF(AND('BR2'!$K$2="ACTIVE",'BR2'!L74&gt;0),"Yes",IF(AND('BR1'!$K$2="ACTIVE",'BR1'!L74&gt;0),"Yes",IF(AND('ORIGINAL BUDGET'!$K$2="ACTIVE",'ORIGINAL BUDGET'!L74&gt;0),"Yes",""))))</f>
        <v/>
      </c>
      <c r="AA74" s="493"/>
      <c r="AB74" s="325" t="str">
        <f>IF(AND('BR3'!$K$2="ACTIVE",'BR3'!N74&gt;0),"Yes",IF(AND('BR2'!$K$2="ACTIVE",'BR2'!N74&gt;0),"Yes",IF(AND('BR1'!$K$2="ACTIVE",'BR1'!N74&gt;0),"Yes",IF(AND('ORIGINAL BUDGET'!$K$2="ACTIVE",'ORIGINAL BUDGET'!N74&gt;0),"Yes",""))))</f>
        <v/>
      </c>
      <c r="AC74" s="493"/>
      <c r="AD74" s="325" t="str">
        <f>IF(AND('BR3'!$K$2="ACTIVE",'BR3'!P74&gt;0),"Yes",IF(AND('BR2'!$K$2="ACTIVE",'BR2'!P74&gt;0),"Yes",IF(AND('BR1'!$K$2="ACTIVE",'BR1'!P74&gt;0),"Yes",IF(AND('ORIGINAL BUDGET'!$K$2="ACTIVE",'ORIGINAL BUDGET'!P74&gt;0),"Yes",""))))</f>
        <v/>
      </c>
      <c r="AE74" s="493"/>
      <c r="AF74" s="325" t="str">
        <f>IF(AND('BR3'!$K$2="ACTIVE",'BR3'!R74&gt;0),"Yes",IF(AND('BR2'!$K$2="ACTIVE",'BR2'!R74&gt;0),"Yes",IF(AND('BR1'!$K$2="ACTIVE",'BR1'!R74&gt;0),"Yes",IF(AND('ORIGINAL BUDGET'!$K$2="ACTIVE",'ORIGINAL BUDGET'!R74&gt;0),"Yes",""))))</f>
        <v/>
      </c>
      <c r="AG74" s="493"/>
      <c r="AH74" s="493" t="str">
        <f>IF(AND('BR3'!$K$2="ACTIVE",'BR3'!T74&gt;0),"Yes",IF(AND('BR2'!$K$2="ACTIVE",'BR2'!T74&gt;0),"Yes",IF(AND('BR1'!$K$2="ACTIVE",'BR1'!T74&gt;0),"Yes",IF(AND('ORIGINAL BUDGET'!$K$2="ACTIVE",'ORIGINAL BUDGET'!T74&gt;0),"Yes",""))))</f>
        <v/>
      </c>
      <c r="AI74" s="494"/>
      <c r="AJ74" s="218"/>
      <c r="AK74" s="448">
        <f t="shared" si="11"/>
        <v>0</v>
      </c>
      <c r="AL74" s="448">
        <f t="shared" si="12"/>
        <v>0</v>
      </c>
      <c r="AM74" s="448">
        <f t="shared" si="13"/>
        <v>0</v>
      </c>
      <c r="AN74" s="448">
        <f t="shared" si="14"/>
        <v>0</v>
      </c>
      <c r="AO74" s="448">
        <f t="shared" si="15"/>
        <v>0</v>
      </c>
      <c r="AP74" s="448">
        <f t="shared" si="16"/>
        <v>0</v>
      </c>
      <c r="AQ74" s="448">
        <f t="shared" si="17"/>
        <v>0</v>
      </c>
      <c r="AU74" s="219"/>
      <c r="AV74" s="219"/>
      <c r="AW74" s="219"/>
      <c r="AX74" s="219"/>
      <c r="AY74" s="1104"/>
    </row>
    <row r="75" spans="1:53" ht="23.25" hidden="1" customHeight="1">
      <c r="A75" s="124">
        <v>31</v>
      </c>
      <c r="B75" s="273">
        <f>IF($L$2="","",IF($L$2="ORIGINAL",'ORIGINAL BUDGET'!$B75,IF($L$2="BR1",'BR1'!$B75,IF($L$2="BR2",'BR2'!$B75,IF($L$2="BR3",'BR3'!$B75)))))</f>
        <v>0</v>
      </c>
      <c r="C75" s="1028">
        <f>IF($L$2="","",IF($L$2="ORIGINAL",'ORIGINAL BUDGET'!$C75,IF($L$2="BR1",'BR1'!$C75,IF($L$2="BR2",'BR2'!$C75,IF($L$2="BR3",'BR3'!$C75)))))</f>
        <v>0</v>
      </c>
      <c r="D75" s="860" t="str">
        <f t="shared" si="18"/>
        <v/>
      </c>
      <c r="E75" s="404"/>
      <c r="F75" s="589"/>
      <c r="G75" s="845" t="str">
        <f t="shared" si="19"/>
        <v/>
      </c>
      <c r="H75" s="811">
        <f t="shared" si="10"/>
        <v>0</v>
      </c>
      <c r="I75" s="840"/>
      <c r="J75" s="811">
        <f t="shared" si="20"/>
        <v>0</v>
      </c>
      <c r="K75" s="843"/>
      <c r="L75" s="811">
        <f t="shared" si="21"/>
        <v>0</v>
      </c>
      <c r="M75" s="843"/>
      <c r="N75" s="811">
        <f t="shared" si="22"/>
        <v>0</v>
      </c>
      <c r="O75" s="843"/>
      <c r="P75" s="811">
        <f t="shared" si="23"/>
        <v>0</v>
      </c>
      <c r="Q75" s="843"/>
      <c r="R75" s="811">
        <f t="shared" si="24"/>
        <v>0</v>
      </c>
      <c r="S75" s="843"/>
      <c r="T75" s="811">
        <f t="shared" si="25"/>
        <v>0</v>
      </c>
      <c r="U75" s="149"/>
      <c r="V75" s="492" t="str">
        <f>IF(AND('BR3'!$K$2="ACTIVE",'BR3'!H75&gt;0),"Yes",IF(AND('BR2'!$K$2="ACTIVE",'BR2'!H75&gt;0),"Yes",IF(AND('BR1'!$K$2="ACTIVE",'BR1'!H75&gt;0),"Yes",IF(AND('ORIGINAL BUDGET'!$K$2="ACTIVE",'ORIGINAL BUDGET'!H75&gt;0),"Yes",""))))</f>
        <v/>
      </c>
      <c r="W75" s="493"/>
      <c r="X75" s="325" t="str">
        <f>IF(AND('BR3'!$K$2="ACTIVE",'BR3'!J75&gt;0),"Yes",IF(AND('BR2'!$K$2="ACTIVE",'BR2'!J75&gt;0),"Yes",IF(AND('BR1'!$K$2="ACTIVE",'BR1'!J75&gt;0),"Yes",IF(AND('ORIGINAL BUDGET'!$K$2="ACTIVE",'ORIGINAL BUDGET'!J75&gt;0),"Yes",""))))</f>
        <v/>
      </c>
      <c r="Y75" s="493"/>
      <c r="Z75" s="325" t="str">
        <f>IF(AND('BR3'!$K$2="ACTIVE",'BR3'!L75&gt;0),"Yes",IF(AND('BR2'!$K$2="ACTIVE",'BR2'!L75&gt;0),"Yes",IF(AND('BR1'!$K$2="ACTIVE",'BR1'!L75&gt;0),"Yes",IF(AND('ORIGINAL BUDGET'!$K$2="ACTIVE",'ORIGINAL BUDGET'!L75&gt;0),"Yes",""))))</f>
        <v/>
      </c>
      <c r="AA75" s="493"/>
      <c r="AB75" s="325" t="str">
        <f>IF(AND('BR3'!$K$2="ACTIVE",'BR3'!N75&gt;0),"Yes",IF(AND('BR2'!$K$2="ACTIVE",'BR2'!N75&gt;0),"Yes",IF(AND('BR1'!$K$2="ACTIVE",'BR1'!N75&gt;0),"Yes",IF(AND('ORIGINAL BUDGET'!$K$2="ACTIVE",'ORIGINAL BUDGET'!N75&gt;0),"Yes",""))))</f>
        <v/>
      </c>
      <c r="AC75" s="493"/>
      <c r="AD75" s="325" t="str">
        <f>IF(AND('BR3'!$K$2="ACTIVE",'BR3'!P75&gt;0),"Yes",IF(AND('BR2'!$K$2="ACTIVE",'BR2'!P75&gt;0),"Yes",IF(AND('BR1'!$K$2="ACTIVE",'BR1'!P75&gt;0),"Yes",IF(AND('ORIGINAL BUDGET'!$K$2="ACTIVE",'ORIGINAL BUDGET'!P75&gt;0),"Yes",""))))</f>
        <v/>
      </c>
      <c r="AE75" s="493"/>
      <c r="AF75" s="325" t="str">
        <f>IF(AND('BR3'!$K$2="ACTIVE",'BR3'!R75&gt;0),"Yes",IF(AND('BR2'!$K$2="ACTIVE",'BR2'!R75&gt;0),"Yes",IF(AND('BR1'!$K$2="ACTIVE",'BR1'!R75&gt;0),"Yes",IF(AND('ORIGINAL BUDGET'!$K$2="ACTIVE",'ORIGINAL BUDGET'!R75&gt;0),"Yes",""))))</f>
        <v/>
      </c>
      <c r="AG75" s="493"/>
      <c r="AH75" s="493" t="str">
        <f>IF(AND('BR3'!$K$2="ACTIVE",'BR3'!T75&gt;0),"Yes",IF(AND('BR2'!$K$2="ACTIVE",'BR2'!T75&gt;0),"Yes",IF(AND('BR1'!$K$2="ACTIVE",'BR1'!T75&gt;0),"Yes",IF(AND('ORIGINAL BUDGET'!$K$2="ACTIVE",'ORIGINAL BUDGET'!T75&gt;0),"Yes",""))))</f>
        <v/>
      </c>
      <c r="AI75" s="494"/>
      <c r="AJ75" s="218"/>
      <c r="AK75" s="448">
        <f t="shared" si="11"/>
        <v>0</v>
      </c>
      <c r="AL75" s="448">
        <f t="shared" si="12"/>
        <v>0</v>
      </c>
      <c r="AM75" s="448">
        <f t="shared" si="13"/>
        <v>0</v>
      </c>
      <c r="AN75" s="448">
        <f t="shared" si="14"/>
        <v>0</v>
      </c>
      <c r="AO75" s="448">
        <f t="shared" si="15"/>
        <v>0</v>
      </c>
      <c r="AP75" s="448">
        <f t="shared" si="16"/>
        <v>0</v>
      </c>
      <c r="AQ75" s="448">
        <f t="shared" si="17"/>
        <v>0</v>
      </c>
      <c r="AU75" s="220"/>
      <c r="AV75" s="220"/>
      <c r="AW75" s="220"/>
      <c r="AX75" s="220"/>
      <c r="AY75" s="1104"/>
    </row>
    <row r="76" spans="1:53" ht="23.25" hidden="1" customHeight="1">
      <c r="A76" s="124">
        <v>32</v>
      </c>
      <c r="B76" s="273">
        <f>IF($L$2="","",IF($L$2="ORIGINAL",'ORIGINAL BUDGET'!$B76,IF($L$2="BR1",'BR1'!$B76,IF($L$2="BR2",'BR2'!$B76,IF($L$2="BR3",'BR3'!$B76)))))</f>
        <v>0</v>
      </c>
      <c r="C76" s="1028">
        <f>IF($L$2="","",IF($L$2="ORIGINAL",'ORIGINAL BUDGET'!$C76,IF($L$2="BR1",'BR1'!$C76,IF($L$2="BR2",'BR2'!$C76,IF($L$2="BR3",'BR3'!$C76)))))</f>
        <v>0</v>
      </c>
      <c r="D76" s="860" t="str">
        <f t="shared" si="18"/>
        <v/>
      </c>
      <c r="E76" s="404"/>
      <c r="F76" s="589"/>
      <c r="G76" s="845" t="str">
        <f t="shared" si="19"/>
        <v/>
      </c>
      <c r="H76" s="811">
        <f t="shared" si="10"/>
        <v>0</v>
      </c>
      <c r="I76" s="840"/>
      <c r="J76" s="811">
        <f t="shared" si="20"/>
        <v>0</v>
      </c>
      <c r="K76" s="843"/>
      <c r="L76" s="811">
        <f t="shared" si="21"/>
        <v>0</v>
      </c>
      <c r="M76" s="843"/>
      <c r="N76" s="811">
        <f t="shared" si="22"/>
        <v>0</v>
      </c>
      <c r="O76" s="843"/>
      <c r="P76" s="811">
        <f t="shared" si="23"/>
        <v>0</v>
      </c>
      <c r="Q76" s="843"/>
      <c r="R76" s="811">
        <f t="shared" si="24"/>
        <v>0</v>
      </c>
      <c r="S76" s="843"/>
      <c r="T76" s="811">
        <f t="shared" si="25"/>
        <v>0</v>
      </c>
      <c r="U76" s="149"/>
      <c r="V76" s="492" t="str">
        <f>IF(AND('BR3'!$K$2="ACTIVE",'BR3'!H76&gt;0),"Yes",IF(AND('BR2'!$K$2="ACTIVE",'BR2'!H76&gt;0),"Yes",IF(AND('BR1'!$K$2="ACTIVE",'BR1'!H76&gt;0),"Yes",IF(AND('ORIGINAL BUDGET'!$K$2="ACTIVE",'ORIGINAL BUDGET'!H76&gt;0),"Yes",""))))</f>
        <v/>
      </c>
      <c r="W76" s="493"/>
      <c r="X76" s="325" t="str">
        <f>IF(AND('BR3'!$K$2="ACTIVE",'BR3'!J76&gt;0),"Yes",IF(AND('BR2'!$K$2="ACTIVE",'BR2'!J76&gt;0),"Yes",IF(AND('BR1'!$K$2="ACTIVE",'BR1'!J76&gt;0),"Yes",IF(AND('ORIGINAL BUDGET'!$K$2="ACTIVE",'ORIGINAL BUDGET'!J76&gt;0),"Yes",""))))</f>
        <v/>
      </c>
      <c r="Y76" s="493"/>
      <c r="Z76" s="325" t="str">
        <f>IF(AND('BR3'!$K$2="ACTIVE",'BR3'!L76&gt;0),"Yes",IF(AND('BR2'!$K$2="ACTIVE",'BR2'!L76&gt;0),"Yes",IF(AND('BR1'!$K$2="ACTIVE",'BR1'!L76&gt;0),"Yes",IF(AND('ORIGINAL BUDGET'!$K$2="ACTIVE",'ORIGINAL BUDGET'!L76&gt;0),"Yes",""))))</f>
        <v/>
      </c>
      <c r="AA76" s="493"/>
      <c r="AB76" s="325" t="str">
        <f>IF(AND('BR3'!$K$2="ACTIVE",'BR3'!N76&gt;0),"Yes",IF(AND('BR2'!$K$2="ACTIVE",'BR2'!N76&gt;0),"Yes",IF(AND('BR1'!$K$2="ACTIVE",'BR1'!N76&gt;0),"Yes",IF(AND('ORIGINAL BUDGET'!$K$2="ACTIVE",'ORIGINAL BUDGET'!N76&gt;0),"Yes",""))))</f>
        <v/>
      </c>
      <c r="AC76" s="493"/>
      <c r="AD76" s="325" t="str">
        <f>IF(AND('BR3'!$K$2="ACTIVE",'BR3'!P76&gt;0),"Yes",IF(AND('BR2'!$K$2="ACTIVE",'BR2'!P76&gt;0),"Yes",IF(AND('BR1'!$K$2="ACTIVE",'BR1'!P76&gt;0),"Yes",IF(AND('ORIGINAL BUDGET'!$K$2="ACTIVE",'ORIGINAL BUDGET'!P76&gt;0),"Yes",""))))</f>
        <v/>
      </c>
      <c r="AE76" s="493"/>
      <c r="AF76" s="325" t="str">
        <f>IF(AND('BR3'!$K$2="ACTIVE",'BR3'!R76&gt;0),"Yes",IF(AND('BR2'!$K$2="ACTIVE",'BR2'!R76&gt;0),"Yes",IF(AND('BR1'!$K$2="ACTIVE",'BR1'!R76&gt;0),"Yes",IF(AND('ORIGINAL BUDGET'!$K$2="ACTIVE",'ORIGINAL BUDGET'!R76&gt;0),"Yes",""))))</f>
        <v/>
      </c>
      <c r="AG76" s="493"/>
      <c r="AH76" s="493" t="str">
        <f>IF(AND('BR3'!$K$2="ACTIVE",'BR3'!T76&gt;0),"Yes",IF(AND('BR2'!$K$2="ACTIVE",'BR2'!T76&gt;0),"Yes",IF(AND('BR1'!$K$2="ACTIVE",'BR1'!T76&gt;0),"Yes",IF(AND('ORIGINAL BUDGET'!$K$2="ACTIVE",'ORIGINAL BUDGET'!T76&gt;0),"Yes",""))))</f>
        <v/>
      </c>
      <c r="AI76" s="494"/>
      <c r="AJ76" s="218"/>
      <c r="AK76" s="448">
        <f t="shared" si="11"/>
        <v>0</v>
      </c>
      <c r="AL76" s="448">
        <f t="shared" si="12"/>
        <v>0</v>
      </c>
      <c r="AM76" s="448">
        <f t="shared" si="13"/>
        <v>0</v>
      </c>
      <c r="AN76" s="448">
        <f t="shared" si="14"/>
        <v>0</v>
      </c>
      <c r="AO76" s="448">
        <f t="shared" si="15"/>
        <v>0</v>
      </c>
      <c r="AP76" s="448">
        <f t="shared" si="16"/>
        <v>0</v>
      </c>
      <c r="AQ76" s="448">
        <f t="shared" si="17"/>
        <v>0</v>
      </c>
      <c r="AU76" s="220"/>
      <c r="AV76" s="220"/>
      <c r="AW76" s="220"/>
      <c r="AX76" s="220"/>
      <c r="AY76" s="1104"/>
    </row>
    <row r="77" spans="1:53" ht="23.25" hidden="1" customHeight="1">
      <c r="A77" s="124">
        <v>33</v>
      </c>
      <c r="B77" s="273">
        <f>IF($L$2="","",IF($L$2="ORIGINAL",'ORIGINAL BUDGET'!$B77,IF($L$2="BR1",'BR1'!$B77,IF($L$2="BR2",'BR2'!$B77,IF($L$2="BR3",'BR3'!$B77)))))</f>
        <v>0</v>
      </c>
      <c r="C77" s="1028">
        <f>IF($L$2="","",IF($L$2="ORIGINAL",'ORIGINAL BUDGET'!$C77,IF($L$2="BR1",'BR1'!$C77,IF($L$2="BR2",'BR2'!$C77,IF($L$2="BR3",'BR3'!$C77)))))</f>
        <v>0</v>
      </c>
      <c r="D77" s="860" t="str">
        <f t="shared" si="18"/>
        <v/>
      </c>
      <c r="E77" s="404"/>
      <c r="F77" s="589"/>
      <c r="G77" s="845" t="str">
        <f t="shared" si="19"/>
        <v/>
      </c>
      <c r="H77" s="811">
        <f t="shared" si="10"/>
        <v>0</v>
      </c>
      <c r="I77" s="840"/>
      <c r="J77" s="811">
        <f t="shared" si="20"/>
        <v>0</v>
      </c>
      <c r="K77" s="843"/>
      <c r="L77" s="811">
        <f t="shared" si="21"/>
        <v>0</v>
      </c>
      <c r="M77" s="843"/>
      <c r="N77" s="811">
        <f t="shared" si="22"/>
        <v>0</v>
      </c>
      <c r="O77" s="843"/>
      <c r="P77" s="811">
        <f t="shared" si="23"/>
        <v>0</v>
      </c>
      <c r="Q77" s="843"/>
      <c r="R77" s="811">
        <f t="shared" si="24"/>
        <v>0</v>
      </c>
      <c r="S77" s="843"/>
      <c r="T77" s="811">
        <f t="shared" si="25"/>
        <v>0</v>
      </c>
      <c r="U77" s="149"/>
      <c r="V77" s="492" t="str">
        <f>IF(AND('BR3'!$K$2="ACTIVE",'BR3'!H77&gt;0),"Yes",IF(AND('BR2'!$K$2="ACTIVE",'BR2'!H77&gt;0),"Yes",IF(AND('BR1'!$K$2="ACTIVE",'BR1'!H77&gt;0),"Yes",IF(AND('ORIGINAL BUDGET'!$K$2="ACTIVE",'ORIGINAL BUDGET'!H77&gt;0),"Yes",""))))</f>
        <v/>
      </c>
      <c r="W77" s="493"/>
      <c r="X77" s="325" t="str">
        <f>IF(AND('BR3'!$K$2="ACTIVE",'BR3'!J77&gt;0),"Yes",IF(AND('BR2'!$K$2="ACTIVE",'BR2'!J77&gt;0),"Yes",IF(AND('BR1'!$K$2="ACTIVE",'BR1'!J77&gt;0),"Yes",IF(AND('ORIGINAL BUDGET'!$K$2="ACTIVE",'ORIGINAL BUDGET'!J77&gt;0),"Yes",""))))</f>
        <v/>
      </c>
      <c r="Y77" s="493"/>
      <c r="Z77" s="325" t="str">
        <f>IF(AND('BR3'!$K$2="ACTIVE",'BR3'!L77&gt;0),"Yes",IF(AND('BR2'!$K$2="ACTIVE",'BR2'!L77&gt;0),"Yes",IF(AND('BR1'!$K$2="ACTIVE",'BR1'!L77&gt;0),"Yes",IF(AND('ORIGINAL BUDGET'!$K$2="ACTIVE",'ORIGINAL BUDGET'!L77&gt;0),"Yes",""))))</f>
        <v/>
      </c>
      <c r="AA77" s="493"/>
      <c r="AB77" s="325" t="str">
        <f>IF(AND('BR3'!$K$2="ACTIVE",'BR3'!N77&gt;0),"Yes",IF(AND('BR2'!$K$2="ACTIVE",'BR2'!N77&gt;0),"Yes",IF(AND('BR1'!$K$2="ACTIVE",'BR1'!N77&gt;0),"Yes",IF(AND('ORIGINAL BUDGET'!$K$2="ACTIVE",'ORIGINAL BUDGET'!N77&gt;0),"Yes",""))))</f>
        <v/>
      </c>
      <c r="AC77" s="493"/>
      <c r="AD77" s="325" t="str">
        <f>IF(AND('BR3'!$K$2="ACTIVE",'BR3'!P77&gt;0),"Yes",IF(AND('BR2'!$K$2="ACTIVE",'BR2'!P77&gt;0),"Yes",IF(AND('BR1'!$K$2="ACTIVE",'BR1'!P77&gt;0),"Yes",IF(AND('ORIGINAL BUDGET'!$K$2="ACTIVE",'ORIGINAL BUDGET'!P77&gt;0),"Yes",""))))</f>
        <v/>
      </c>
      <c r="AE77" s="493"/>
      <c r="AF77" s="325" t="str">
        <f>IF(AND('BR3'!$K$2="ACTIVE",'BR3'!R77&gt;0),"Yes",IF(AND('BR2'!$K$2="ACTIVE",'BR2'!R77&gt;0),"Yes",IF(AND('BR1'!$K$2="ACTIVE",'BR1'!R77&gt;0),"Yes",IF(AND('ORIGINAL BUDGET'!$K$2="ACTIVE",'ORIGINAL BUDGET'!R77&gt;0),"Yes",""))))</f>
        <v/>
      </c>
      <c r="AG77" s="493"/>
      <c r="AH77" s="493" t="str">
        <f>IF(AND('BR3'!$K$2="ACTIVE",'BR3'!T77&gt;0),"Yes",IF(AND('BR2'!$K$2="ACTIVE",'BR2'!T77&gt;0),"Yes",IF(AND('BR1'!$K$2="ACTIVE",'BR1'!T77&gt;0),"Yes",IF(AND('ORIGINAL BUDGET'!$K$2="ACTIVE",'ORIGINAL BUDGET'!T77&gt;0),"Yes",""))))</f>
        <v/>
      </c>
      <c r="AI77" s="494"/>
      <c r="AJ77" s="218"/>
      <c r="AK77" s="448">
        <f t="shared" ref="AK77:AK94" si="29">$E77*$G77</f>
        <v>0</v>
      </c>
      <c r="AL77" s="448">
        <f t="shared" ref="AL77:AL94" si="30">$E77*$I77</f>
        <v>0</v>
      </c>
      <c r="AM77" s="448">
        <f t="shared" ref="AM77:AM94" si="31">$E77*$K77</f>
        <v>0</v>
      </c>
      <c r="AN77" s="448">
        <f t="shared" ref="AN77:AN94" si="32">$E77*$M77</f>
        <v>0</v>
      </c>
      <c r="AO77" s="448">
        <f t="shared" ref="AO77:AO94" si="33">$E77*$O77</f>
        <v>0</v>
      </c>
      <c r="AP77" s="448">
        <f t="shared" ref="AP77:AP94" si="34">$E77*$Q77</f>
        <v>0</v>
      </c>
      <c r="AQ77" s="448">
        <f t="shared" ref="AQ77:AQ94" si="35">$E77*$S77</f>
        <v>0</v>
      </c>
      <c r="AU77" s="220"/>
      <c r="AV77" s="220"/>
      <c r="AW77" s="220"/>
      <c r="AX77" s="220"/>
      <c r="AY77" s="1104"/>
    </row>
    <row r="78" spans="1:53" ht="23.25" hidden="1" customHeight="1">
      <c r="A78" s="124">
        <v>34</v>
      </c>
      <c r="B78" s="273">
        <f>IF($L$2="","",IF($L$2="ORIGINAL",'ORIGINAL BUDGET'!$B78,IF($L$2="BR1",'BR1'!$B78,IF($L$2="BR2",'BR2'!$B78,IF($L$2="BR3",'BR3'!$B78)))))</f>
        <v>0</v>
      </c>
      <c r="C78" s="1028">
        <f>IF($L$2="","",IF($L$2="ORIGINAL",'ORIGINAL BUDGET'!$C78,IF($L$2="BR1",'BR1'!$C78,IF($L$2="BR2",'BR2'!$C78,IF($L$2="BR3",'BR3'!$C78)))))</f>
        <v>0</v>
      </c>
      <c r="D78" s="860" t="str">
        <f t="shared" si="18"/>
        <v/>
      </c>
      <c r="E78" s="404"/>
      <c r="F78" s="589"/>
      <c r="G78" s="845" t="str">
        <f t="shared" si="19"/>
        <v/>
      </c>
      <c r="H78" s="811">
        <f t="shared" si="10"/>
        <v>0</v>
      </c>
      <c r="I78" s="840"/>
      <c r="J78" s="811">
        <f t="shared" si="20"/>
        <v>0</v>
      </c>
      <c r="K78" s="843"/>
      <c r="L78" s="811">
        <f t="shared" si="21"/>
        <v>0</v>
      </c>
      <c r="M78" s="843"/>
      <c r="N78" s="811">
        <f t="shared" si="22"/>
        <v>0</v>
      </c>
      <c r="O78" s="843"/>
      <c r="P78" s="811">
        <f t="shared" si="23"/>
        <v>0</v>
      </c>
      <c r="Q78" s="843"/>
      <c r="R78" s="811">
        <f t="shared" si="24"/>
        <v>0</v>
      </c>
      <c r="S78" s="843"/>
      <c r="T78" s="811">
        <f t="shared" si="25"/>
        <v>0</v>
      </c>
      <c r="U78" s="149"/>
      <c r="V78" s="492" t="str">
        <f>IF(AND('BR3'!$K$2="ACTIVE",'BR3'!H78&gt;0),"Yes",IF(AND('BR2'!$K$2="ACTIVE",'BR2'!H78&gt;0),"Yes",IF(AND('BR1'!$K$2="ACTIVE",'BR1'!H78&gt;0),"Yes",IF(AND('ORIGINAL BUDGET'!$K$2="ACTIVE",'ORIGINAL BUDGET'!H78&gt;0),"Yes",""))))</f>
        <v/>
      </c>
      <c r="W78" s="493"/>
      <c r="X78" s="325" t="str">
        <f>IF(AND('BR3'!$K$2="ACTIVE",'BR3'!J78&gt;0),"Yes",IF(AND('BR2'!$K$2="ACTIVE",'BR2'!J78&gt;0),"Yes",IF(AND('BR1'!$K$2="ACTIVE",'BR1'!J78&gt;0),"Yes",IF(AND('ORIGINAL BUDGET'!$K$2="ACTIVE",'ORIGINAL BUDGET'!J78&gt;0),"Yes",""))))</f>
        <v/>
      </c>
      <c r="Y78" s="493"/>
      <c r="Z78" s="325" t="str">
        <f>IF(AND('BR3'!$K$2="ACTIVE",'BR3'!L78&gt;0),"Yes",IF(AND('BR2'!$K$2="ACTIVE",'BR2'!L78&gt;0),"Yes",IF(AND('BR1'!$K$2="ACTIVE",'BR1'!L78&gt;0),"Yes",IF(AND('ORIGINAL BUDGET'!$K$2="ACTIVE",'ORIGINAL BUDGET'!L78&gt;0),"Yes",""))))</f>
        <v/>
      </c>
      <c r="AA78" s="493"/>
      <c r="AB78" s="325" t="str">
        <f>IF(AND('BR3'!$K$2="ACTIVE",'BR3'!N78&gt;0),"Yes",IF(AND('BR2'!$K$2="ACTIVE",'BR2'!N78&gt;0),"Yes",IF(AND('BR1'!$K$2="ACTIVE",'BR1'!N78&gt;0),"Yes",IF(AND('ORIGINAL BUDGET'!$K$2="ACTIVE",'ORIGINAL BUDGET'!N78&gt;0),"Yes",""))))</f>
        <v/>
      </c>
      <c r="AC78" s="493"/>
      <c r="AD78" s="325" t="str">
        <f>IF(AND('BR3'!$K$2="ACTIVE",'BR3'!P78&gt;0),"Yes",IF(AND('BR2'!$K$2="ACTIVE",'BR2'!P78&gt;0),"Yes",IF(AND('BR1'!$K$2="ACTIVE",'BR1'!P78&gt;0),"Yes",IF(AND('ORIGINAL BUDGET'!$K$2="ACTIVE",'ORIGINAL BUDGET'!P78&gt;0),"Yes",""))))</f>
        <v/>
      </c>
      <c r="AE78" s="493"/>
      <c r="AF78" s="325" t="str">
        <f>IF(AND('BR3'!$K$2="ACTIVE",'BR3'!R78&gt;0),"Yes",IF(AND('BR2'!$K$2="ACTIVE",'BR2'!R78&gt;0),"Yes",IF(AND('BR1'!$K$2="ACTIVE",'BR1'!R78&gt;0),"Yes",IF(AND('ORIGINAL BUDGET'!$K$2="ACTIVE",'ORIGINAL BUDGET'!R78&gt;0),"Yes",""))))</f>
        <v/>
      </c>
      <c r="AG78" s="493"/>
      <c r="AH78" s="493" t="str">
        <f>IF(AND('BR3'!$K$2="ACTIVE",'BR3'!T78&gt;0),"Yes",IF(AND('BR2'!$K$2="ACTIVE",'BR2'!T78&gt;0),"Yes",IF(AND('BR1'!$K$2="ACTIVE",'BR1'!T78&gt;0),"Yes",IF(AND('ORIGINAL BUDGET'!$K$2="ACTIVE",'ORIGINAL BUDGET'!T78&gt;0),"Yes",""))))</f>
        <v/>
      </c>
      <c r="AI78" s="494"/>
      <c r="AJ78" s="218"/>
      <c r="AK78" s="448">
        <f t="shared" si="29"/>
        <v>0</v>
      </c>
      <c r="AL78" s="448">
        <f t="shared" si="30"/>
        <v>0</v>
      </c>
      <c r="AM78" s="448">
        <f t="shared" si="31"/>
        <v>0</v>
      </c>
      <c r="AN78" s="448">
        <f t="shared" si="32"/>
        <v>0</v>
      </c>
      <c r="AO78" s="448">
        <f t="shared" si="33"/>
        <v>0</v>
      </c>
      <c r="AP78" s="448">
        <f t="shared" si="34"/>
        <v>0</v>
      </c>
      <c r="AQ78" s="448">
        <f t="shared" si="35"/>
        <v>0</v>
      </c>
      <c r="AU78" s="220"/>
      <c r="AV78" s="220"/>
      <c r="AW78" s="220"/>
      <c r="AX78" s="220"/>
      <c r="AY78" s="1104"/>
    </row>
    <row r="79" spans="1:53" ht="23.25" hidden="1" customHeight="1">
      <c r="A79" s="124">
        <v>35</v>
      </c>
      <c r="B79" s="273">
        <f>IF($L$2="","",IF($L$2="ORIGINAL",'ORIGINAL BUDGET'!$B79,IF($L$2="BR1",'BR1'!$B79,IF($L$2="BR2",'BR2'!$B79,IF($L$2="BR3",'BR3'!$B79)))))</f>
        <v>0</v>
      </c>
      <c r="C79" s="1028">
        <f>IF($L$2="","",IF($L$2="ORIGINAL",'ORIGINAL BUDGET'!$C79,IF($L$2="BR1",'BR1'!$C79,IF($L$2="BR2",'BR2'!$C79,IF($L$2="BR3",'BR3'!$C79)))))</f>
        <v>0</v>
      </c>
      <c r="D79" s="860" t="str">
        <f t="shared" si="18"/>
        <v/>
      </c>
      <c r="E79" s="404"/>
      <c r="F79" s="589"/>
      <c r="G79" s="845" t="str">
        <f t="shared" si="19"/>
        <v/>
      </c>
      <c r="H79" s="811">
        <f t="shared" si="10"/>
        <v>0</v>
      </c>
      <c r="I79" s="840"/>
      <c r="J79" s="811">
        <f t="shared" si="20"/>
        <v>0</v>
      </c>
      <c r="K79" s="843"/>
      <c r="L79" s="811">
        <f t="shared" si="21"/>
        <v>0</v>
      </c>
      <c r="M79" s="843"/>
      <c r="N79" s="811">
        <f t="shared" si="22"/>
        <v>0</v>
      </c>
      <c r="O79" s="843"/>
      <c r="P79" s="811">
        <f t="shared" si="23"/>
        <v>0</v>
      </c>
      <c r="Q79" s="843"/>
      <c r="R79" s="811">
        <f t="shared" si="24"/>
        <v>0</v>
      </c>
      <c r="S79" s="843"/>
      <c r="T79" s="811">
        <f t="shared" si="25"/>
        <v>0</v>
      </c>
      <c r="U79" s="149"/>
      <c r="V79" s="492" t="str">
        <f>IF(AND('BR3'!$K$2="ACTIVE",'BR3'!H79&gt;0),"Yes",IF(AND('BR2'!$K$2="ACTIVE",'BR2'!H79&gt;0),"Yes",IF(AND('BR1'!$K$2="ACTIVE",'BR1'!H79&gt;0),"Yes",IF(AND('ORIGINAL BUDGET'!$K$2="ACTIVE",'ORIGINAL BUDGET'!H79&gt;0),"Yes",""))))</f>
        <v/>
      </c>
      <c r="W79" s="493"/>
      <c r="X79" s="325" t="str">
        <f>IF(AND('BR3'!$K$2="ACTIVE",'BR3'!J79&gt;0),"Yes",IF(AND('BR2'!$K$2="ACTIVE",'BR2'!J79&gt;0),"Yes",IF(AND('BR1'!$K$2="ACTIVE",'BR1'!J79&gt;0),"Yes",IF(AND('ORIGINAL BUDGET'!$K$2="ACTIVE",'ORIGINAL BUDGET'!J79&gt;0),"Yes",""))))</f>
        <v/>
      </c>
      <c r="Y79" s="493"/>
      <c r="Z79" s="325" t="str">
        <f>IF(AND('BR3'!$K$2="ACTIVE",'BR3'!L79&gt;0),"Yes",IF(AND('BR2'!$K$2="ACTIVE",'BR2'!L79&gt;0),"Yes",IF(AND('BR1'!$K$2="ACTIVE",'BR1'!L79&gt;0),"Yes",IF(AND('ORIGINAL BUDGET'!$K$2="ACTIVE",'ORIGINAL BUDGET'!L79&gt;0),"Yes",""))))</f>
        <v/>
      </c>
      <c r="AA79" s="493"/>
      <c r="AB79" s="325" t="str">
        <f>IF(AND('BR3'!$K$2="ACTIVE",'BR3'!N79&gt;0),"Yes",IF(AND('BR2'!$K$2="ACTIVE",'BR2'!N79&gt;0),"Yes",IF(AND('BR1'!$K$2="ACTIVE",'BR1'!N79&gt;0),"Yes",IF(AND('ORIGINAL BUDGET'!$K$2="ACTIVE",'ORIGINAL BUDGET'!N79&gt;0),"Yes",""))))</f>
        <v/>
      </c>
      <c r="AC79" s="493"/>
      <c r="AD79" s="325" t="str">
        <f>IF(AND('BR3'!$K$2="ACTIVE",'BR3'!P79&gt;0),"Yes",IF(AND('BR2'!$K$2="ACTIVE",'BR2'!P79&gt;0),"Yes",IF(AND('BR1'!$K$2="ACTIVE",'BR1'!P79&gt;0),"Yes",IF(AND('ORIGINAL BUDGET'!$K$2="ACTIVE",'ORIGINAL BUDGET'!P79&gt;0),"Yes",""))))</f>
        <v/>
      </c>
      <c r="AE79" s="493"/>
      <c r="AF79" s="325" t="str">
        <f>IF(AND('BR3'!$K$2="ACTIVE",'BR3'!R79&gt;0),"Yes",IF(AND('BR2'!$K$2="ACTIVE",'BR2'!R79&gt;0),"Yes",IF(AND('BR1'!$K$2="ACTIVE",'BR1'!R79&gt;0),"Yes",IF(AND('ORIGINAL BUDGET'!$K$2="ACTIVE",'ORIGINAL BUDGET'!R79&gt;0),"Yes",""))))</f>
        <v/>
      </c>
      <c r="AG79" s="493"/>
      <c r="AH79" s="493" t="str">
        <f>IF(AND('BR3'!$K$2="ACTIVE",'BR3'!T79&gt;0),"Yes",IF(AND('BR2'!$K$2="ACTIVE",'BR2'!T79&gt;0),"Yes",IF(AND('BR1'!$K$2="ACTIVE",'BR1'!T79&gt;0),"Yes",IF(AND('ORIGINAL BUDGET'!$K$2="ACTIVE",'ORIGINAL BUDGET'!T79&gt;0),"Yes",""))))</f>
        <v/>
      </c>
      <c r="AI79" s="494"/>
      <c r="AJ79" s="218"/>
      <c r="AK79" s="448">
        <f t="shared" si="29"/>
        <v>0</v>
      </c>
      <c r="AL79" s="448">
        <f t="shared" si="30"/>
        <v>0</v>
      </c>
      <c r="AM79" s="448">
        <f t="shared" si="31"/>
        <v>0</v>
      </c>
      <c r="AN79" s="448">
        <f t="shared" si="32"/>
        <v>0</v>
      </c>
      <c r="AO79" s="448">
        <f t="shared" si="33"/>
        <v>0</v>
      </c>
      <c r="AP79" s="448">
        <f t="shared" si="34"/>
        <v>0</v>
      </c>
      <c r="AQ79" s="448">
        <f t="shared" si="35"/>
        <v>0</v>
      </c>
      <c r="AU79" s="219"/>
      <c r="AV79" s="219"/>
      <c r="AW79" s="219"/>
      <c r="AX79" s="219"/>
      <c r="AY79" s="1104"/>
    </row>
    <row r="80" spans="1:53" ht="23.25" hidden="1" customHeight="1">
      <c r="A80" s="124">
        <v>36</v>
      </c>
      <c r="B80" s="273">
        <f>IF($L$2="","",IF($L$2="ORIGINAL",'ORIGINAL BUDGET'!$B80,IF($L$2="BR1",'BR1'!$B80,IF($L$2="BR2",'BR2'!$B80,IF($L$2="BR3",'BR3'!$B80)))))</f>
        <v>0</v>
      </c>
      <c r="C80" s="1028">
        <f>IF($L$2="","",IF($L$2="ORIGINAL",'ORIGINAL BUDGET'!$C80,IF($L$2="BR1",'BR1'!$C80,IF($L$2="BR2",'BR2'!$C80,IF($L$2="BR3",'BR3'!$C80)))))</f>
        <v>0</v>
      </c>
      <c r="D80" s="860" t="str">
        <f t="shared" si="18"/>
        <v/>
      </c>
      <c r="E80" s="404"/>
      <c r="F80" s="589"/>
      <c r="G80" s="845" t="str">
        <f t="shared" si="19"/>
        <v/>
      </c>
      <c r="H80" s="811">
        <f t="shared" si="10"/>
        <v>0</v>
      </c>
      <c r="I80" s="840"/>
      <c r="J80" s="811">
        <f t="shared" si="20"/>
        <v>0</v>
      </c>
      <c r="K80" s="843"/>
      <c r="L80" s="811">
        <f t="shared" si="21"/>
        <v>0</v>
      </c>
      <c r="M80" s="843"/>
      <c r="N80" s="811">
        <f t="shared" si="22"/>
        <v>0</v>
      </c>
      <c r="O80" s="843"/>
      <c r="P80" s="811">
        <f t="shared" si="23"/>
        <v>0</v>
      </c>
      <c r="Q80" s="843"/>
      <c r="R80" s="811">
        <f t="shared" si="24"/>
        <v>0</v>
      </c>
      <c r="S80" s="843"/>
      <c r="T80" s="811">
        <f t="shared" si="25"/>
        <v>0</v>
      </c>
      <c r="U80" s="149"/>
      <c r="V80" s="492" t="str">
        <f>IF(AND('BR3'!$K$2="ACTIVE",'BR3'!H80&gt;0),"Yes",IF(AND('BR2'!$K$2="ACTIVE",'BR2'!H80&gt;0),"Yes",IF(AND('BR1'!$K$2="ACTIVE",'BR1'!H80&gt;0),"Yes",IF(AND('ORIGINAL BUDGET'!$K$2="ACTIVE",'ORIGINAL BUDGET'!H80&gt;0),"Yes",""))))</f>
        <v/>
      </c>
      <c r="W80" s="493"/>
      <c r="X80" s="325" t="str">
        <f>IF(AND('BR3'!$K$2="ACTIVE",'BR3'!J80&gt;0),"Yes",IF(AND('BR2'!$K$2="ACTIVE",'BR2'!J80&gt;0),"Yes",IF(AND('BR1'!$K$2="ACTIVE",'BR1'!J80&gt;0),"Yes",IF(AND('ORIGINAL BUDGET'!$K$2="ACTIVE",'ORIGINAL BUDGET'!J80&gt;0),"Yes",""))))</f>
        <v/>
      </c>
      <c r="Y80" s="493"/>
      <c r="Z80" s="325" t="str">
        <f>IF(AND('BR3'!$K$2="ACTIVE",'BR3'!L80&gt;0),"Yes",IF(AND('BR2'!$K$2="ACTIVE",'BR2'!L80&gt;0),"Yes",IF(AND('BR1'!$K$2="ACTIVE",'BR1'!L80&gt;0),"Yes",IF(AND('ORIGINAL BUDGET'!$K$2="ACTIVE",'ORIGINAL BUDGET'!L80&gt;0),"Yes",""))))</f>
        <v/>
      </c>
      <c r="AA80" s="493"/>
      <c r="AB80" s="325" t="str">
        <f>IF(AND('BR3'!$K$2="ACTIVE",'BR3'!N80&gt;0),"Yes",IF(AND('BR2'!$K$2="ACTIVE",'BR2'!N80&gt;0),"Yes",IF(AND('BR1'!$K$2="ACTIVE",'BR1'!N80&gt;0),"Yes",IF(AND('ORIGINAL BUDGET'!$K$2="ACTIVE",'ORIGINAL BUDGET'!N80&gt;0),"Yes",""))))</f>
        <v/>
      </c>
      <c r="AC80" s="493"/>
      <c r="AD80" s="325" t="str">
        <f>IF(AND('BR3'!$K$2="ACTIVE",'BR3'!P80&gt;0),"Yes",IF(AND('BR2'!$K$2="ACTIVE",'BR2'!P80&gt;0),"Yes",IF(AND('BR1'!$K$2="ACTIVE",'BR1'!P80&gt;0),"Yes",IF(AND('ORIGINAL BUDGET'!$K$2="ACTIVE",'ORIGINAL BUDGET'!P80&gt;0),"Yes",""))))</f>
        <v/>
      </c>
      <c r="AE80" s="493"/>
      <c r="AF80" s="325" t="str">
        <f>IF(AND('BR3'!$K$2="ACTIVE",'BR3'!R80&gt;0),"Yes",IF(AND('BR2'!$K$2="ACTIVE",'BR2'!R80&gt;0),"Yes",IF(AND('BR1'!$K$2="ACTIVE",'BR1'!R80&gt;0),"Yes",IF(AND('ORIGINAL BUDGET'!$K$2="ACTIVE",'ORIGINAL BUDGET'!R80&gt;0),"Yes",""))))</f>
        <v/>
      </c>
      <c r="AG80" s="493"/>
      <c r="AH80" s="493" t="str">
        <f>IF(AND('BR3'!$K$2="ACTIVE",'BR3'!T80&gt;0),"Yes",IF(AND('BR2'!$K$2="ACTIVE",'BR2'!T80&gt;0),"Yes",IF(AND('BR1'!$K$2="ACTIVE",'BR1'!T80&gt;0),"Yes",IF(AND('ORIGINAL BUDGET'!$K$2="ACTIVE",'ORIGINAL BUDGET'!T80&gt;0),"Yes",""))))</f>
        <v/>
      </c>
      <c r="AI80" s="494"/>
      <c r="AJ80" s="218"/>
      <c r="AK80" s="448">
        <f t="shared" si="29"/>
        <v>0</v>
      </c>
      <c r="AL80" s="448">
        <f t="shared" si="30"/>
        <v>0</v>
      </c>
      <c r="AM80" s="448">
        <f t="shared" si="31"/>
        <v>0</v>
      </c>
      <c r="AN80" s="448">
        <f t="shared" si="32"/>
        <v>0</v>
      </c>
      <c r="AO80" s="448">
        <f t="shared" si="33"/>
        <v>0</v>
      </c>
      <c r="AP80" s="448">
        <f t="shared" si="34"/>
        <v>0</v>
      </c>
      <c r="AQ80" s="448">
        <f t="shared" si="35"/>
        <v>0</v>
      </c>
      <c r="AU80" s="220"/>
      <c r="AV80" s="220"/>
      <c r="AW80" s="220"/>
      <c r="AX80" s="220"/>
      <c r="AY80" s="1104"/>
    </row>
    <row r="81" spans="1:53" ht="23.25" hidden="1" customHeight="1">
      <c r="A81" s="124">
        <v>37</v>
      </c>
      <c r="B81" s="273">
        <f>IF($L$2="","",IF($L$2="ORIGINAL",'ORIGINAL BUDGET'!$B81,IF($L$2="BR1",'BR1'!$B81,IF($L$2="BR2",'BR2'!$B81,IF($L$2="BR3",'BR3'!$B81)))))</f>
        <v>0</v>
      </c>
      <c r="C81" s="1028">
        <f>IF($L$2="","",IF($L$2="ORIGINAL",'ORIGINAL BUDGET'!$C81,IF($L$2="BR1",'BR1'!$C81,IF($L$2="BR2",'BR2'!$C81,IF($L$2="BR3",'BR3'!$C81)))))</f>
        <v>0</v>
      </c>
      <c r="D81" s="860" t="str">
        <f t="shared" si="18"/>
        <v/>
      </c>
      <c r="E81" s="404"/>
      <c r="F81" s="589"/>
      <c r="G81" s="845" t="str">
        <f t="shared" si="19"/>
        <v/>
      </c>
      <c r="H81" s="811">
        <f t="shared" si="10"/>
        <v>0</v>
      </c>
      <c r="I81" s="840"/>
      <c r="J81" s="811">
        <f t="shared" si="20"/>
        <v>0</v>
      </c>
      <c r="K81" s="843"/>
      <c r="L81" s="811">
        <f t="shared" si="21"/>
        <v>0</v>
      </c>
      <c r="M81" s="843"/>
      <c r="N81" s="811">
        <f t="shared" si="22"/>
        <v>0</v>
      </c>
      <c r="O81" s="843"/>
      <c r="P81" s="811">
        <f t="shared" si="23"/>
        <v>0</v>
      </c>
      <c r="Q81" s="843"/>
      <c r="R81" s="811">
        <f t="shared" si="24"/>
        <v>0</v>
      </c>
      <c r="S81" s="843"/>
      <c r="T81" s="811">
        <f t="shared" si="25"/>
        <v>0</v>
      </c>
      <c r="U81" s="149"/>
      <c r="V81" s="492" t="str">
        <f>IF(AND('BR3'!$K$2="ACTIVE",'BR3'!H81&gt;0),"Yes",IF(AND('BR2'!$K$2="ACTIVE",'BR2'!H81&gt;0),"Yes",IF(AND('BR1'!$K$2="ACTIVE",'BR1'!H81&gt;0),"Yes",IF(AND('ORIGINAL BUDGET'!$K$2="ACTIVE",'ORIGINAL BUDGET'!H81&gt;0),"Yes",""))))</f>
        <v/>
      </c>
      <c r="W81" s="493"/>
      <c r="X81" s="325" t="str">
        <f>IF(AND('BR3'!$K$2="ACTIVE",'BR3'!J81&gt;0),"Yes",IF(AND('BR2'!$K$2="ACTIVE",'BR2'!J81&gt;0),"Yes",IF(AND('BR1'!$K$2="ACTIVE",'BR1'!J81&gt;0),"Yes",IF(AND('ORIGINAL BUDGET'!$K$2="ACTIVE",'ORIGINAL BUDGET'!J81&gt;0),"Yes",""))))</f>
        <v/>
      </c>
      <c r="Y81" s="493"/>
      <c r="Z81" s="325" t="str">
        <f>IF(AND('BR3'!$K$2="ACTIVE",'BR3'!L81&gt;0),"Yes",IF(AND('BR2'!$K$2="ACTIVE",'BR2'!L81&gt;0),"Yes",IF(AND('BR1'!$K$2="ACTIVE",'BR1'!L81&gt;0),"Yes",IF(AND('ORIGINAL BUDGET'!$K$2="ACTIVE",'ORIGINAL BUDGET'!L81&gt;0),"Yes",""))))</f>
        <v/>
      </c>
      <c r="AA81" s="493"/>
      <c r="AB81" s="325" t="str">
        <f>IF(AND('BR3'!$K$2="ACTIVE",'BR3'!N81&gt;0),"Yes",IF(AND('BR2'!$K$2="ACTIVE",'BR2'!N81&gt;0),"Yes",IF(AND('BR1'!$K$2="ACTIVE",'BR1'!N81&gt;0),"Yes",IF(AND('ORIGINAL BUDGET'!$K$2="ACTIVE",'ORIGINAL BUDGET'!N81&gt;0),"Yes",""))))</f>
        <v/>
      </c>
      <c r="AC81" s="493"/>
      <c r="AD81" s="325" t="str">
        <f>IF(AND('BR3'!$K$2="ACTIVE",'BR3'!P81&gt;0),"Yes",IF(AND('BR2'!$K$2="ACTIVE",'BR2'!P81&gt;0),"Yes",IF(AND('BR1'!$K$2="ACTIVE",'BR1'!P81&gt;0),"Yes",IF(AND('ORIGINAL BUDGET'!$K$2="ACTIVE",'ORIGINAL BUDGET'!P81&gt;0),"Yes",""))))</f>
        <v/>
      </c>
      <c r="AE81" s="493"/>
      <c r="AF81" s="325" t="str">
        <f>IF(AND('BR3'!$K$2="ACTIVE",'BR3'!R81&gt;0),"Yes",IF(AND('BR2'!$K$2="ACTIVE",'BR2'!R81&gt;0),"Yes",IF(AND('BR1'!$K$2="ACTIVE",'BR1'!R81&gt;0),"Yes",IF(AND('ORIGINAL BUDGET'!$K$2="ACTIVE",'ORIGINAL BUDGET'!R81&gt;0),"Yes",""))))</f>
        <v/>
      </c>
      <c r="AG81" s="493"/>
      <c r="AH81" s="493" t="str">
        <f>IF(AND('BR3'!$K$2="ACTIVE",'BR3'!T81&gt;0),"Yes",IF(AND('BR2'!$K$2="ACTIVE",'BR2'!T81&gt;0),"Yes",IF(AND('BR1'!$K$2="ACTIVE",'BR1'!T81&gt;0),"Yes",IF(AND('ORIGINAL BUDGET'!$K$2="ACTIVE",'ORIGINAL BUDGET'!T81&gt;0),"Yes",""))))</f>
        <v/>
      </c>
      <c r="AI81" s="494"/>
      <c r="AJ81" s="218"/>
      <c r="AK81" s="448">
        <f t="shared" si="29"/>
        <v>0</v>
      </c>
      <c r="AL81" s="448">
        <f t="shared" si="30"/>
        <v>0</v>
      </c>
      <c r="AM81" s="448">
        <f t="shared" si="31"/>
        <v>0</v>
      </c>
      <c r="AN81" s="448">
        <f t="shared" si="32"/>
        <v>0</v>
      </c>
      <c r="AO81" s="448">
        <f t="shared" si="33"/>
        <v>0</v>
      </c>
      <c r="AP81" s="448">
        <f t="shared" si="34"/>
        <v>0</v>
      </c>
      <c r="AQ81" s="448">
        <f t="shared" si="35"/>
        <v>0</v>
      </c>
      <c r="AU81" s="220"/>
      <c r="AV81" s="220"/>
      <c r="AW81" s="220"/>
      <c r="AX81" s="220"/>
      <c r="AY81" s="1104"/>
    </row>
    <row r="82" spans="1:53" ht="23.25" hidden="1" customHeight="1">
      <c r="A82" s="124">
        <v>38</v>
      </c>
      <c r="B82" s="273">
        <f>IF($L$2="","",IF($L$2="ORIGINAL",'ORIGINAL BUDGET'!$B82,IF($L$2="BR1",'BR1'!$B82,IF($L$2="BR2",'BR2'!$B82,IF($L$2="BR3",'BR3'!$B82)))))</f>
        <v>0</v>
      </c>
      <c r="C82" s="1028">
        <f>IF($L$2="","",IF($L$2="ORIGINAL",'ORIGINAL BUDGET'!$C82,IF($L$2="BR1",'BR1'!$C82,IF($L$2="BR2",'BR2'!$C82,IF($L$2="BR3",'BR3'!$C82)))))</f>
        <v>0</v>
      </c>
      <c r="D82" s="860" t="str">
        <f t="shared" si="18"/>
        <v/>
      </c>
      <c r="E82" s="404"/>
      <c r="F82" s="589"/>
      <c r="G82" s="845" t="str">
        <f t="shared" si="19"/>
        <v/>
      </c>
      <c r="H82" s="811">
        <f t="shared" si="10"/>
        <v>0</v>
      </c>
      <c r="I82" s="840"/>
      <c r="J82" s="811">
        <f t="shared" si="20"/>
        <v>0</v>
      </c>
      <c r="K82" s="843"/>
      <c r="L82" s="811">
        <f t="shared" si="21"/>
        <v>0</v>
      </c>
      <c r="M82" s="843"/>
      <c r="N82" s="811">
        <f t="shared" si="22"/>
        <v>0</v>
      </c>
      <c r="O82" s="843"/>
      <c r="P82" s="811">
        <f t="shared" si="23"/>
        <v>0</v>
      </c>
      <c r="Q82" s="843"/>
      <c r="R82" s="811">
        <f t="shared" si="24"/>
        <v>0</v>
      </c>
      <c r="S82" s="843"/>
      <c r="T82" s="811">
        <f t="shared" si="25"/>
        <v>0</v>
      </c>
      <c r="U82" s="149"/>
      <c r="V82" s="492" t="str">
        <f>IF(AND('BR3'!$K$2="ACTIVE",'BR3'!H82&gt;0),"Yes",IF(AND('BR2'!$K$2="ACTIVE",'BR2'!H82&gt;0),"Yes",IF(AND('BR1'!$K$2="ACTIVE",'BR1'!H82&gt;0),"Yes",IF(AND('ORIGINAL BUDGET'!$K$2="ACTIVE",'ORIGINAL BUDGET'!H82&gt;0),"Yes",""))))</f>
        <v/>
      </c>
      <c r="W82" s="493"/>
      <c r="X82" s="325" t="str">
        <f>IF(AND('BR3'!$K$2="ACTIVE",'BR3'!J82&gt;0),"Yes",IF(AND('BR2'!$K$2="ACTIVE",'BR2'!J82&gt;0),"Yes",IF(AND('BR1'!$K$2="ACTIVE",'BR1'!J82&gt;0),"Yes",IF(AND('ORIGINAL BUDGET'!$K$2="ACTIVE",'ORIGINAL BUDGET'!J82&gt;0),"Yes",""))))</f>
        <v/>
      </c>
      <c r="Y82" s="493"/>
      <c r="Z82" s="325" t="str">
        <f>IF(AND('BR3'!$K$2="ACTIVE",'BR3'!L82&gt;0),"Yes",IF(AND('BR2'!$K$2="ACTIVE",'BR2'!L82&gt;0),"Yes",IF(AND('BR1'!$K$2="ACTIVE",'BR1'!L82&gt;0),"Yes",IF(AND('ORIGINAL BUDGET'!$K$2="ACTIVE",'ORIGINAL BUDGET'!L82&gt;0),"Yes",""))))</f>
        <v/>
      </c>
      <c r="AA82" s="493"/>
      <c r="AB82" s="325" t="str">
        <f>IF(AND('BR3'!$K$2="ACTIVE",'BR3'!N82&gt;0),"Yes",IF(AND('BR2'!$K$2="ACTIVE",'BR2'!N82&gt;0),"Yes",IF(AND('BR1'!$K$2="ACTIVE",'BR1'!N82&gt;0),"Yes",IF(AND('ORIGINAL BUDGET'!$K$2="ACTIVE",'ORIGINAL BUDGET'!N82&gt;0),"Yes",""))))</f>
        <v/>
      </c>
      <c r="AC82" s="493"/>
      <c r="AD82" s="325" t="str">
        <f>IF(AND('BR3'!$K$2="ACTIVE",'BR3'!P82&gt;0),"Yes",IF(AND('BR2'!$K$2="ACTIVE",'BR2'!P82&gt;0),"Yes",IF(AND('BR1'!$K$2="ACTIVE",'BR1'!P82&gt;0),"Yes",IF(AND('ORIGINAL BUDGET'!$K$2="ACTIVE",'ORIGINAL BUDGET'!P82&gt;0),"Yes",""))))</f>
        <v/>
      </c>
      <c r="AE82" s="493"/>
      <c r="AF82" s="325" t="str">
        <f>IF(AND('BR3'!$K$2="ACTIVE",'BR3'!R82&gt;0),"Yes",IF(AND('BR2'!$K$2="ACTIVE",'BR2'!R82&gt;0),"Yes",IF(AND('BR1'!$K$2="ACTIVE",'BR1'!R82&gt;0),"Yes",IF(AND('ORIGINAL BUDGET'!$K$2="ACTIVE",'ORIGINAL BUDGET'!R82&gt;0),"Yes",""))))</f>
        <v/>
      </c>
      <c r="AG82" s="493"/>
      <c r="AH82" s="493" t="str">
        <f>IF(AND('BR3'!$K$2="ACTIVE",'BR3'!T82&gt;0),"Yes",IF(AND('BR2'!$K$2="ACTIVE",'BR2'!T82&gt;0),"Yes",IF(AND('BR1'!$K$2="ACTIVE",'BR1'!T82&gt;0),"Yes",IF(AND('ORIGINAL BUDGET'!$K$2="ACTIVE",'ORIGINAL BUDGET'!T82&gt;0),"Yes",""))))</f>
        <v/>
      </c>
      <c r="AI82" s="494"/>
      <c r="AJ82" s="218"/>
      <c r="AK82" s="448">
        <f t="shared" si="29"/>
        <v>0</v>
      </c>
      <c r="AL82" s="448">
        <f t="shared" si="30"/>
        <v>0</v>
      </c>
      <c r="AM82" s="448">
        <f t="shared" si="31"/>
        <v>0</v>
      </c>
      <c r="AN82" s="448">
        <f t="shared" si="32"/>
        <v>0</v>
      </c>
      <c r="AO82" s="448">
        <f t="shared" si="33"/>
        <v>0</v>
      </c>
      <c r="AP82" s="448">
        <f t="shared" si="34"/>
        <v>0</v>
      </c>
      <c r="AQ82" s="448">
        <f t="shared" si="35"/>
        <v>0</v>
      </c>
      <c r="AU82" s="220"/>
      <c r="AV82" s="220"/>
      <c r="AW82" s="220"/>
      <c r="AX82" s="220"/>
      <c r="AY82" s="1104"/>
    </row>
    <row r="83" spans="1:53" ht="23.25" hidden="1" customHeight="1">
      <c r="A83" s="124">
        <v>39</v>
      </c>
      <c r="B83" s="273">
        <f>IF($L$2="","",IF($L$2="ORIGINAL",'ORIGINAL BUDGET'!$B83,IF($L$2="BR1",'BR1'!$B83,IF($L$2="BR2",'BR2'!$B83,IF($L$2="BR3",'BR3'!$B83)))))</f>
        <v>0</v>
      </c>
      <c r="C83" s="1028">
        <f>IF($L$2="","",IF($L$2="ORIGINAL",'ORIGINAL BUDGET'!$C83,IF($L$2="BR1",'BR1'!$C83,IF($L$2="BR2",'BR2'!$C83,IF($L$2="BR3",'BR3'!$C83)))))</f>
        <v>0</v>
      </c>
      <c r="D83" s="860" t="str">
        <f t="shared" si="18"/>
        <v/>
      </c>
      <c r="E83" s="404"/>
      <c r="F83" s="589"/>
      <c r="G83" s="845" t="str">
        <f t="shared" si="19"/>
        <v/>
      </c>
      <c r="H83" s="811">
        <f t="shared" si="10"/>
        <v>0</v>
      </c>
      <c r="I83" s="840"/>
      <c r="J83" s="811">
        <f t="shared" si="20"/>
        <v>0</v>
      </c>
      <c r="K83" s="843"/>
      <c r="L83" s="811">
        <f t="shared" si="21"/>
        <v>0</v>
      </c>
      <c r="M83" s="843"/>
      <c r="N83" s="811">
        <f t="shared" si="22"/>
        <v>0</v>
      </c>
      <c r="O83" s="843"/>
      <c r="P83" s="811">
        <f t="shared" si="23"/>
        <v>0</v>
      </c>
      <c r="Q83" s="843"/>
      <c r="R83" s="811">
        <f t="shared" si="24"/>
        <v>0</v>
      </c>
      <c r="S83" s="843"/>
      <c r="T83" s="811">
        <f t="shared" si="25"/>
        <v>0</v>
      </c>
      <c r="U83" s="149"/>
      <c r="V83" s="492" t="str">
        <f>IF(AND('BR3'!$K$2="ACTIVE",'BR3'!H83&gt;0),"Yes",IF(AND('BR2'!$K$2="ACTIVE",'BR2'!H83&gt;0),"Yes",IF(AND('BR1'!$K$2="ACTIVE",'BR1'!H83&gt;0),"Yes",IF(AND('ORIGINAL BUDGET'!$K$2="ACTIVE",'ORIGINAL BUDGET'!H83&gt;0),"Yes",""))))</f>
        <v/>
      </c>
      <c r="W83" s="493"/>
      <c r="X83" s="325" t="str">
        <f>IF(AND('BR3'!$K$2="ACTIVE",'BR3'!J83&gt;0),"Yes",IF(AND('BR2'!$K$2="ACTIVE",'BR2'!J83&gt;0),"Yes",IF(AND('BR1'!$K$2="ACTIVE",'BR1'!J83&gt;0),"Yes",IF(AND('ORIGINAL BUDGET'!$K$2="ACTIVE",'ORIGINAL BUDGET'!J83&gt;0),"Yes",""))))</f>
        <v/>
      </c>
      <c r="Y83" s="493"/>
      <c r="Z83" s="325" t="str">
        <f>IF(AND('BR3'!$K$2="ACTIVE",'BR3'!L83&gt;0),"Yes",IF(AND('BR2'!$K$2="ACTIVE",'BR2'!L83&gt;0),"Yes",IF(AND('BR1'!$K$2="ACTIVE",'BR1'!L83&gt;0),"Yes",IF(AND('ORIGINAL BUDGET'!$K$2="ACTIVE",'ORIGINAL BUDGET'!L83&gt;0),"Yes",""))))</f>
        <v/>
      </c>
      <c r="AA83" s="493"/>
      <c r="AB83" s="325" t="str">
        <f>IF(AND('BR3'!$K$2="ACTIVE",'BR3'!N83&gt;0),"Yes",IF(AND('BR2'!$K$2="ACTIVE",'BR2'!N83&gt;0),"Yes",IF(AND('BR1'!$K$2="ACTIVE",'BR1'!N83&gt;0),"Yes",IF(AND('ORIGINAL BUDGET'!$K$2="ACTIVE",'ORIGINAL BUDGET'!N83&gt;0),"Yes",""))))</f>
        <v/>
      </c>
      <c r="AC83" s="493"/>
      <c r="AD83" s="325" t="str">
        <f>IF(AND('BR3'!$K$2="ACTIVE",'BR3'!P83&gt;0),"Yes",IF(AND('BR2'!$K$2="ACTIVE",'BR2'!P83&gt;0),"Yes",IF(AND('BR1'!$K$2="ACTIVE",'BR1'!P83&gt;0),"Yes",IF(AND('ORIGINAL BUDGET'!$K$2="ACTIVE",'ORIGINAL BUDGET'!P83&gt;0),"Yes",""))))</f>
        <v/>
      </c>
      <c r="AE83" s="493"/>
      <c r="AF83" s="325" t="str">
        <f>IF(AND('BR3'!$K$2="ACTIVE",'BR3'!R83&gt;0),"Yes",IF(AND('BR2'!$K$2="ACTIVE",'BR2'!R83&gt;0),"Yes",IF(AND('BR1'!$K$2="ACTIVE",'BR1'!R83&gt;0),"Yes",IF(AND('ORIGINAL BUDGET'!$K$2="ACTIVE",'ORIGINAL BUDGET'!R83&gt;0),"Yes",""))))</f>
        <v/>
      </c>
      <c r="AG83" s="493"/>
      <c r="AH83" s="493" t="str">
        <f>IF(AND('BR3'!$K$2="ACTIVE",'BR3'!T83&gt;0),"Yes",IF(AND('BR2'!$K$2="ACTIVE",'BR2'!T83&gt;0),"Yes",IF(AND('BR1'!$K$2="ACTIVE",'BR1'!T83&gt;0),"Yes",IF(AND('ORIGINAL BUDGET'!$K$2="ACTIVE",'ORIGINAL BUDGET'!T83&gt;0),"Yes",""))))</f>
        <v/>
      </c>
      <c r="AI83" s="494"/>
      <c r="AJ83" s="218"/>
      <c r="AK83" s="448">
        <f t="shared" si="29"/>
        <v>0</v>
      </c>
      <c r="AL83" s="448">
        <f t="shared" si="30"/>
        <v>0</v>
      </c>
      <c r="AM83" s="448">
        <f t="shared" si="31"/>
        <v>0</v>
      </c>
      <c r="AN83" s="448">
        <f t="shared" si="32"/>
        <v>0</v>
      </c>
      <c r="AO83" s="448">
        <f t="shared" si="33"/>
        <v>0</v>
      </c>
      <c r="AP83" s="448">
        <f t="shared" si="34"/>
        <v>0</v>
      </c>
      <c r="AQ83" s="448">
        <f t="shared" si="35"/>
        <v>0</v>
      </c>
      <c r="AU83" s="220"/>
      <c r="AV83" s="220"/>
      <c r="AW83" s="220"/>
      <c r="AX83" s="220"/>
      <c r="AY83" s="1104"/>
    </row>
    <row r="84" spans="1:53" ht="23.25" hidden="1" customHeight="1">
      <c r="A84" s="124">
        <v>40</v>
      </c>
      <c r="B84" s="273">
        <f>IF($L$2="","",IF($L$2="ORIGINAL",'ORIGINAL BUDGET'!$B84,IF($L$2="BR1",'BR1'!$B84,IF($L$2="BR2",'BR2'!$B84,IF($L$2="BR3",'BR3'!$B84)))))</f>
        <v>0</v>
      </c>
      <c r="C84" s="1028">
        <f>IF($L$2="","",IF($L$2="ORIGINAL",'ORIGINAL BUDGET'!$C84,IF($L$2="BR1",'BR1'!$C84,IF($L$2="BR2",'BR2'!$C84,IF($L$2="BR3",'BR3'!$C84)))))</f>
        <v>0</v>
      </c>
      <c r="D84" s="860" t="str">
        <f t="shared" si="18"/>
        <v/>
      </c>
      <c r="E84" s="404"/>
      <c r="F84" s="589"/>
      <c r="G84" s="845" t="str">
        <f t="shared" si="19"/>
        <v/>
      </c>
      <c r="H84" s="811">
        <f t="shared" si="10"/>
        <v>0</v>
      </c>
      <c r="I84" s="840"/>
      <c r="J84" s="811">
        <f t="shared" si="20"/>
        <v>0</v>
      </c>
      <c r="K84" s="843"/>
      <c r="L84" s="811">
        <f t="shared" si="21"/>
        <v>0</v>
      </c>
      <c r="M84" s="843"/>
      <c r="N84" s="811">
        <f t="shared" si="22"/>
        <v>0</v>
      </c>
      <c r="O84" s="843"/>
      <c r="P84" s="811">
        <f t="shared" si="23"/>
        <v>0</v>
      </c>
      <c r="Q84" s="843"/>
      <c r="R84" s="811">
        <f t="shared" si="24"/>
        <v>0</v>
      </c>
      <c r="S84" s="843"/>
      <c r="T84" s="811">
        <f t="shared" si="25"/>
        <v>0</v>
      </c>
      <c r="U84" s="149"/>
      <c r="V84" s="492" t="str">
        <f>IF(AND('BR3'!$K$2="ACTIVE",'BR3'!H84&gt;0),"Yes",IF(AND('BR2'!$K$2="ACTIVE",'BR2'!H84&gt;0),"Yes",IF(AND('BR1'!$K$2="ACTIVE",'BR1'!H84&gt;0),"Yes",IF(AND('ORIGINAL BUDGET'!$K$2="ACTIVE",'ORIGINAL BUDGET'!H84&gt;0),"Yes",""))))</f>
        <v/>
      </c>
      <c r="W84" s="493"/>
      <c r="X84" s="325" t="str">
        <f>IF(AND('BR3'!$K$2="ACTIVE",'BR3'!J84&gt;0),"Yes",IF(AND('BR2'!$K$2="ACTIVE",'BR2'!J84&gt;0),"Yes",IF(AND('BR1'!$K$2="ACTIVE",'BR1'!J84&gt;0),"Yes",IF(AND('ORIGINAL BUDGET'!$K$2="ACTIVE",'ORIGINAL BUDGET'!J84&gt;0),"Yes",""))))</f>
        <v/>
      </c>
      <c r="Y84" s="493"/>
      <c r="Z84" s="325" t="str">
        <f>IF(AND('BR3'!$K$2="ACTIVE",'BR3'!L84&gt;0),"Yes",IF(AND('BR2'!$K$2="ACTIVE",'BR2'!L84&gt;0),"Yes",IF(AND('BR1'!$K$2="ACTIVE",'BR1'!L84&gt;0),"Yes",IF(AND('ORIGINAL BUDGET'!$K$2="ACTIVE",'ORIGINAL BUDGET'!L84&gt;0),"Yes",""))))</f>
        <v/>
      </c>
      <c r="AA84" s="493"/>
      <c r="AB84" s="325" t="str">
        <f>IF(AND('BR3'!$K$2="ACTIVE",'BR3'!N84&gt;0),"Yes",IF(AND('BR2'!$K$2="ACTIVE",'BR2'!N84&gt;0),"Yes",IF(AND('BR1'!$K$2="ACTIVE",'BR1'!N84&gt;0),"Yes",IF(AND('ORIGINAL BUDGET'!$K$2="ACTIVE",'ORIGINAL BUDGET'!N84&gt;0),"Yes",""))))</f>
        <v/>
      </c>
      <c r="AC84" s="493"/>
      <c r="AD84" s="325" t="str">
        <f>IF(AND('BR3'!$K$2="ACTIVE",'BR3'!P84&gt;0),"Yes",IF(AND('BR2'!$K$2="ACTIVE",'BR2'!P84&gt;0),"Yes",IF(AND('BR1'!$K$2="ACTIVE",'BR1'!P84&gt;0),"Yes",IF(AND('ORIGINAL BUDGET'!$K$2="ACTIVE",'ORIGINAL BUDGET'!P84&gt;0),"Yes",""))))</f>
        <v/>
      </c>
      <c r="AE84" s="493"/>
      <c r="AF84" s="325" t="str">
        <f>IF(AND('BR3'!$K$2="ACTIVE",'BR3'!R84&gt;0),"Yes",IF(AND('BR2'!$K$2="ACTIVE",'BR2'!R84&gt;0),"Yes",IF(AND('BR1'!$K$2="ACTIVE",'BR1'!R84&gt;0),"Yes",IF(AND('ORIGINAL BUDGET'!$K$2="ACTIVE",'ORIGINAL BUDGET'!R84&gt;0),"Yes",""))))</f>
        <v/>
      </c>
      <c r="AG84" s="493"/>
      <c r="AH84" s="493" t="str">
        <f>IF(AND('BR3'!$K$2="ACTIVE",'BR3'!T84&gt;0),"Yes",IF(AND('BR2'!$K$2="ACTIVE",'BR2'!T84&gt;0),"Yes",IF(AND('BR1'!$K$2="ACTIVE",'BR1'!T84&gt;0),"Yes",IF(AND('ORIGINAL BUDGET'!$K$2="ACTIVE",'ORIGINAL BUDGET'!T84&gt;0),"Yes",""))))</f>
        <v/>
      </c>
      <c r="AI84" s="494"/>
      <c r="AJ84" s="218"/>
      <c r="AK84" s="448">
        <f t="shared" si="29"/>
        <v>0</v>
      </c>
      <c r="AL84" s="448">
        <f t="shared" si="30"/>
        <v>0</v>
      </c>
      <c r="AM84" s="448">
        <f t="shared" si="31"/>
        <v>0</v>
      </c>
      <c r="AN84" s="448">
        <f t="shared" si="32"/>
        <v>0</v>
      </c>
      <c r="AO84" s="448">
        <f t="shared" si="33"/>
        <v>0</v>
      </c>
      <c r="AP84" s="448">
        <f t="shared" si="34"/>
        <v>0</v>
      </c>
      <c r="AQ84" s="448">
        <f t="shared" si="35"/>
        <v>0</v>
      </c>
      <c r="AU84" s="219"/>
      <c r="AV84" s="219"/>
      <c r="AW84" s="219"/>
      <c r="AX84" s="219"/>
      <c r="AY84" s="1104"/>
    </row>
    <row r="85" spans="1:53" ht="23.25" hidden="1" customHeight="1">
      <c r="A85" s="124">
        <v>41</v>
      </c>
      <c r="B85" s="273">
        <f>IF($L$2="","",IF($L$2="ORIGINAL",'ORIGINAL BUDGET'!$B85,IF($L$2="BR1",'BR1'!$B85,IF($L$2="BR2",'BR2'!$B85,IF($L$2="BR3",'BR3'!$B85)))))</f>
        <v>0</v>
      </c>
      <c r="C85" s="1028">
        <f>IF($L$2="","",IF($L$2="ORIGINAL",'ORIGINAL BUDGET'!$C85,IF($L$2="BR1",'BR1'!$C85,IF($L$2="BR2",'BR2'!$C85,IF($L$2="BR3",'BR3'!$C85)))))</f>
        <v>0</v>
      </c>
      <c r="D85" s="860" t="str">
        <f t="shared" si="18"/>
        <v/>
      </c>
      <c r="E85" s="404"/>
      <c r="F85" s="589"/>
      <c r="G85" s="845" t="str">
        <f t="shared" si="19"/>
        <v/>
      </c>
      <c r="H85" s="811">
        <f t="shared" si="10"/>
        <v>0</v>
      </c>
      <c r="I85" s="840"/>
      <c r="J85" s="811">
        <f t="shared" si="20"/>
        <v>0</v>
      </c>
      <c r="K85" s="843"/>
      <c r="L85" s="811">
        <f t="shared" si="21"/>
        <v>0</v>
      </c>
      <c r="M85" s="843"/>
      <c r="N85" s="811">
        <f t="shared" si="22"/>
        <v>0</v>
      </c>
      <c r="O85" s="843"/>
      <c r="P85" s="811">
        <f t="shared" si="23"/>
        <v>0</v>
      </c>
      <c r="Q85" s="843"/>
      <c r="R85" s="811">
        <f t="shared" si="24"/>
        <v>0</v>
      </c>
      <c r="S85" s="843"/>
      <c r="T85" s="811">
        <f t="shared" si="25"/>
        <v>0</v>
      </c>
      <c r="U85" s="149"/>
      <c r="V85" s="492" t="str">
        <f>IF(AND('BR3'!$K$2="ACTIVE",'BR3'!H85&gt;0),"Yes",IF(AND('BR2'!$K$2="ACTIVE",'BR2'!H85&gt;0),"Yes",IF(AND('BR1'!$K$2="ACTIVE",'BR1'!H85&gt;0),"Yes",IF(AND('ORIGINAL BUDGET'!$K$2="ACTIVE",'ORIGINAL BUDGET'!H85&gt;0),"Yes",""))))</f>
        <v/>
      </c>
      <c r="W85" s="493"/>
      <c r="X85" s="325" t="str">
        <f>IF(AND('BR3'!$K$2="ACTIVE",'BR3'!J85&gt;0),"Yes",IF(AND('BR2'!$K$2="ACTIVE",'BR2'!J85&gt;0),"Yes",IF(AND('BR1'!$K$2="ACTIVE",'BR1'!J85&gt;0),"Yes",IF(AND('ORIGINAL BUDGET'!$K$2="ACTIVE",'ORIGINAL BUDGET'!J85&gt;0),"Yes",""))))</f>
        <v/>
      </c>
      <c r="Y85" s="493"/>
      <c r="Z85" s="325" t="str">
        <f>IF(AND('BR3'!$K$2="ACTIVE",'BR3'!L85&gt;0),"Yes",IF(AND('BR2'!$K$2="ACTIVE",'BR2'!L85&gt;0),"Yes",IF(AND('BR1'!$K$2="ACTIVE",'BR1'!L85&gt;0),"Yes",IF(AND('ORIGINAL BUDGET'!$K$2="ACTIVE",'ORIGINAL BUDGET'!L85&gt;0),"Yes",""))))</f>
        <v/>
      </c>
      <c r="AA85" s="493"/>
      <c r="AB85" s="325" t="str">
        <f>IF(AND('BR3'!$K$2="ACTIVE",'BR3'!N85&gt;0),"Yes",IF(AND('BR2'!$K$2="ACTIVE",'BR2'!N85&gt;0),"Yes",IF(AND('BR1'!$K$2="ACTIVE",'BR1'!N85&gt;0),"Yes",IF(AND('ORIGINAL BUDGET'!$K$2="ACTIVE",'ORIGINAL BUDGET'!N85&gt;0),"Yes",""))))</f>
        <v/>
      </c>
      <c r="AC85" s="493"/>
      <c r="AD85" s="325" t="str">
        <f>IF(AND('BR3'!$K$2="ACTIVE",'BR3'!P85&gt;0),"Yes",IF(AND('BR2'!$K$2="ACTIVE",'BR2'!P85&gt;0),"Yes",IF(AND('BR1'!$K$2="ACTIVE",'BR1'!P85&gt;0),"Yes",IF(AND('ORIGINAL BUDGET'!$K$2="ACTIVE",'ORIGINAL BUDGET'!P85&gt;0),"Yes",""))))</f>
        <v/>
      </c>
      <c r="AE85" s="493"/>
      <c r="AF85" s="325" t="str">
        <f>IF(AND('BR3'!$K$2="ACTIVE",'BR3'!R85&gt;0),"Yes",IF(AND('BR2'!$K$2="ACTIVE",'BR2'!R85&gt;0),"Yes",IF(AND('BR1'!$K$2="ACTIVE",'BR1'!R85&gt;0),"Yes",IF(AND('ORIGINAL BUDGET'!$K$2="ACTIVE",'ORIGINAL BUDGET'!R85&gt;0),"Yes",""))))</f>
        <v/>
      </c>
      <c r="AG85" s="493"/>
      <c r="AH85" s="493" t="str">
        <f>IF(AND('BR3'!$K$2="ACTIVE",'BR3'!T85&gt;0),"Yes",IF(AND('BR2'!$K$2="ACTIVE",'BR2'!T85&gt;0),"Yes",IF(AND('BR1'!$K$2="ACTIVE",'BR1'!T85&gt;0),"Yes",IF(AND('ORIGINAL BUDGET'!$K$2="ACTIVE",'ORIGINAL BUDGET'!T85&gt;0),"Yes",""))))</f>
        <v/>
      </c>
      <c r="AI85" s="494"/>
      <c r="AJ85" s="218"/>
      <c r="AK85" s="448">
        <f t="shared" si="29"/>
        <v>0</v>
      </c>
      <c r="AL85" s="448">
        <f t="shared" si="30"/>
        <v>0</v>
      </c>
      <c r="AM85" s="448">
        <f t="shared" si="31"/>
        <v>0</v>
      </c>
      <c r="AN85" s="448">
        <f t="shared" si="32"/>
        <v>0</v>
      </c>
      <c r="AO85" s="448">
        <f t="shared" si="33"/>
        <v>0</v>
      </c>
      <c r="AP85" s="448">
        <f t="shared" si="34"/>
        <v>0</v>
      </c>
      <c r="AQ85" s="448">
        <f t="shared" si="35"/>
        <v>0</v>
      </c>
      <c r="AU85" s="220"/>
      <c r="AV85" s="220"/>
      <c r="AW85" s="220"/>
      <c r="AX85" s="220"/>
      <c r="AY85" s="1104"/>
    </row>
    <row r="86" spans="1:53" ht="23.25" hidden="1" customHeight="1">
      <c r="A86" s="124">
        <v>42</v>
      </c>
      <c r="B86" s="273">
        <f>IF($L$2="","",IF($L$2="ORIGINAL",'ORIGINAL BUDGET'!$B86,IF($L$2="BR1",'BR1'!$B86,IF($L$2="BR2",'BR2'!$B86,IF($L$2="BR3",'BR3'!$B86)))))</f>
        <v>0</v>
      </c>
      <c r="C86" s="1028">
        <f>IF($L$2="","",IF($L$2="ORIGINAL",'ORIGINAL BUDGET'!$C86,IF($L$2="BR1",'BR1'!$C86,IF($L$2="BR2",'BR2'!$C86,IF($L$2="BR3",'BR3'!$C86)))))</f>
        <v>0</v>
      </c>
      <c r="D86" s="860" t="str">
        <f t="shared" si="18"/>
        <v/>
      </c>
      <c r="E86" s="404"/>
      <c r="F86" s="589"/>
      <c r="G86" s="845" t="str">
        <f t="shared" si="19"/>
        <v/>
      </c>
      <c r="H86" s="811">
        <f t="shared" si="10"/>
        <v>0</v>
      </c>
      <c r="I86" s="840"/>
      <c r="J86" s="811">
        <f t="shared" si="20"/>
        <v>0</v>
      </c>
      <c r="K86" s="843"/>
      <c r="L86" s="811">
        <f t="shared" si="21"/>
        <v>0</v>
      </c>
      <c r="M86" s="843"/>
      <c r="N86" s="811">
        <f t="shared" si="22"/>
        <v>0</v>
      </c>
      <c r="O86" s="843"/>
      <c r="P86" s="811">
        <f t="shared" si="23"/>
        <v>0</v>
      </c>
      <c r="Q86" s="843"/>
      <c r="R86" s="811">
        <f t="shared" si="24"/>
        <v>0</v>
      </c>
      <c r="S86" s="843"/>
      <c r="T86" s="811">
        <f t="shared" si="25"/>
        <v>0</v>
      </c>
      <c r="U86" s="149"/>
      <c r="V86" s="492" t="str">
        <f>IF(AND('BR3'!$K$2="ACTIVE",'BR3'!H86&gt;0),"Yes",IF(AND('BR2'!$K$2="ACTIVE",'BR2'!H86&gt;0),"Yes",IF(AND('BR1'!$K$2="ACTIVE",'BR1'!H86&gt;0),"Yes",IF(AND('ORIGINAL BUDGET'!$K$2="ACTIVE",'ORIGINAL BUDGET'!H86&gt;0),"Yes",""))))</f>
        <v/>
      </c>
      <c r="W86" s="493"/>
      <c r="X86" s="325" t="str">
        <f>IF(AND('BR3'!$K$2="ACTIVE",'BR3'!J86&gt;0),"Yes",IF(AND('BR2'!$K$2="ACTIVE",'BR2'!J86&gt;0),"Yes",IF(AND('BR1'!$K$2="ACTIVE",'BR1'!J86&gt;0),"Yes",IF(AND('ORIGINAL BUDGET'!$K$2="ACTIVE",'ORIGINAL BUDGET'!J86&gt;0),"Yes",""))))</f>
        <v/>
      </c>
      <c r="Y86" s="493"/>
      <c r="Z86" s="325" t="str">
        <f>IF(AND('BR3'!$K$2="ACTIVE",'BR3'!L86&gt;0),"Yes",IF(AND('BR2'!$K$2="ACTIVE",'BR2'!L86&gt;0),"Yes",IF(AND('BR1'!$K$2="ACTIVE",'BR1'!L86&gt;0),"Yes",IF(AND('ORIGINAL BUDGET'!$K$2="ACTIVE",'ORIGINAL BUDGET'!L86&gt;0),"Yes",""))))</f>
        <v/>
      </c>
      <c r="AA86" s="493"/>
      <c r="AB86" s="325" t="str">
        <f>IF(AND('BR3'!$K$2="ACTIVE",'BR3'!N86&gt;0),"Yes",IF(AND('BR2'!$K$2="ACTIVE",'BR2'!N86&gt;0),"Yes",IF(AND('BR1'!$K$2="ACTIVE",'BR1'!N86&gt;0),"Yes",IF(AND('ORIGINAL BUDGET'!$K$2="ACTIVE",'ORIGINAL BUDGET'!N86&gt;0),"Yes",""))))</f>
        <v/>
      </c>
      <c r="AC86" s="493"/>
      <c r="AD86" s="325" t="str">
        <f>IF(AND('BR3'!$K$2="ACTIVE",'BR3'!P86&gt;0),"Yes",IF(AND('BR2'!$K$2="ACTIVE",'BR2'!P86&gt;0),"Yes",IF(AND('BR1'!$K$2="ACTIVE",'BR1'!P86&gt;0),"Yes",IF(AND('ORIGINAL BUDGET'!$K$2="ACTIVE",'ORIGINAL BUDGET'!P86&gt;0),"Yes",""))))</f>
        <v/>
      </c>
      <c r="AE86" s="493"/>
      <c r="AF86" s="325" t="str">
        <f>IF(AND('BR3'!$K$2="ACTIVE",'BR3'!R86&gt;0),"Yes",IF(AND('BR2'!$K$2="ACTIVE",'BR2'!R86&gt;0),"Yes",IF(AND('BR1'!$K$2="ACTIVE",'BR1'!R86&gt;0),"Yes",IF(AND('ORIGINAL BUDGET'!$K$2="ACTIVE",'ORIGINAL BUDGET'!R86&gt;0),"Yes",""))))</f>
        <v/>
      </c>
      <c r="AG86" s="493"/>
      <c r="AH86" s="493" t="str">
        <f>IF(AND('BR3'!$K$2="ACTIVE",'BR3'!T86&gt;0),"Yes",IF(AND('BR2'!$K$2="ACTIVE",'BR2'!T86&gt;0),"Yes",IF(AND('BR1'!$K$2="ACTIVE",'BR1'!T86&gt;0),"Yes",IF(AND('ORIGINAL BUDGET'!$K$2="ACTIVE",'ORIGINAL BUDGET'!T86&gt;0),"Yes",""))))</f>
        <v/>
      </c>
      <c r="AI86" s="494"/>
      <c r="AJ86" s="218"/>
      <c r="AK86" s="448">
        <f t="shared" si="29"/>
        <v>0</v>
      </c>
      <c r="AL86" s="448">
        <f t="shared" si="30"/>
        <v>0</v>
      </c>
      <c r="AM86" s="448">
        <f t="shared" si="31"/>
        <v>0</v>
      </c>
      <c r="AN86" s="448">
        <f t="shared" si="32"/>
        <v>0</v>
      </c>
      <c r="AO86" s="448">
        <f t="shared" si="33"/>
        <v>0</v>
      </c>
      <c r="AP86" s="448">
        <f t="shared" si="34"/>
        <v>0</v>
      </c>
      <c r="AQ86" s="448">
        <f t="shared" si="35"/>
        <v>0</v>
      </c>
      <c r="AU86" s="220"/>
      <c r="AV86" s="220"/>
      <c r="AW86" s="220"/>
      <c r="AX86" s="220"/>
      <c r="AY86" s="1104"/>
    </row>
    <row r="87" spans="1:53" ht="23.25" hidden="1" customHeight="1">
      <c r="A87" s="124">
        <v>43</v>
      </c>
      <c r="B87" s="273">
        <f>IF($L$2="","",IF($L$2="ORIGINAL",'ORIGINAL BUDGET'!$B87,IF($L$2="BR1",'BR1'!$B87,IF($L$2="BR2",'BR2'!$B87,IF($L$2="BR3",'BR3'!$B87)))))</f>
        <v>0</v>
      </c>
      <c r="C87" s="1028">
        <f>IF($L$2="","",IF($L$2="ORIGINAL",'ORIGINAL BUDGET'!$C87,IF($L$2="BR1",'BR1'!$C87,IF($L$2="BR2",'BR2'!$C87,IF($L$2="BR3",'BR3'!$C87)))))</f>
        <v>0</v>
      </c>
      <c r="D87" s="860" t="str">
        <f t="shared" si="18"/>
        <v/>
      </c>
      <c r="E87" s="404"/>
      <c r="F87" s="589"/>
      <c r="G87" s="845" t="str">
        <f t="shared" si="19"/>
        <v/>
      </c>
      <c r="H87" s="811">
        <f t="shared" si="10"/>
        <v>0</v>
      </c>
      <c r="I87" s="840"/>
      <c r="J87" s="811">
        <f t="shared" si="20"/>
        <v>0</v>
      </c>
      <c r="K87" s="843"/>
      <c r="L87" s="811">
        <f t="shared" si="21"/>
        <v>0</v>
      </c>
      <c r="M87" s="843"/>
      <c r="N87" s="811">
        <f t="shared" si="22"/>
        <v>0</v>
      </c>
      <c r="O87" s="843"/>
      <c r="P87" s="811">
        <f t="shared" si="23"/>
        <v>0</v>
      </c>
      <c r="Q87" s="843"/>
      <c r="R87" s="811">
        <f t="shared" si="24"/>
        <v>0</v>
      </c>
      <c r="S87" s="843"/>
      <c r="T87" s="811">
        <f t="shared" si="25"/>
        <v>0</v>
      </c>
      <c r="U87" s="149"/>
      <c r="V87" s="492" t="str">
        <f>IF(AND('BR3'!$K$2="ACTIVE",'BR3'!H87&gt;0),"Yes",IF(AND('BR2'!$K$2="ACTIVE",'BR2'!H87&gt;0),"Yes",IF(AND('BR1'!$K$2="ACTIVE",'BR1'!H87&gt;0),"Yes",IF(AND('ORIGINAL BUDGET'!$K$2="ACTIVE",'ORIGINAL BUDGET'!H87&gt;0),"Yes",""))))</f>
        <v/>
      </c>
      <c r="W87" s="493"/>
      <c r="X87" s="325" t="str">
        <f>IF(AND('BR3'!$K$2="ACTIVE",'BR3'!J87&gt;0),"Yes",IF(AND('BR2'!$K$2="ACTIVE",'BR2'!J87&gt;0),"Yes",IF(AND('BR1'!$K$2="ACTIVE",'BR1'!J87&gt;0),"Yes",IF(AND('ORIGINAL BUDGET'!$K$2="ACTIVE",'ORIGINAL BUDGET'!J87&gt;0),"Yes",""))))</f>
        <v/>
      </c>
      <c r="Y87" s="493"/>
      <c r="Z87" s="325" t="str">
        <f>IF(AND('BR3'!$K$2="ACTIVE",'BR3'!L87&gt;0),"Yes",IF(AND('BR2'!$K$2="ACTIVE",'BR2'!L87&gt;0),"Yes",IF(AND('BR1'!$K$2="ACTIVE",'BR1'!L87&gt;0),"Yes",IF(AND('ORIGINAL BUDGET'!$K$2="ACTIVE",'ORIGINAL BUDGET'!L87&gt;0),"Yes",""))))</f>
        <v/>
      </c>
      <c r="AA87" s="493"/>
      <c r="AB87" s="325" t="str">
        <f>IF(AND('BR3'!$K$2="ACTIVE",'BR3'!N87&gt;0),"Yes",IF(AND('BR2'!$K$2="ACTIVE",'BR2'!N87&gt;0),"Yes",IF(AND('BR1'!$K$2="ACTIVE",'BR1'!N87&gt;0),"Yes",IF(AND('ORIGINAL BUDGET'!$K$2="ACTIVE",'ORIGINAL BUDGET'!N87&gt;0),"Yes",""))))</f>
        <v/>
      </c>
      <c r="AC87" s="493"/>
      <c r="AD87" s="325" t="str">
        <f>IF(AND('BR3'!$K$2="ACTIVE",'BR3'!P87&gt;0),"Yes",IF(AND('BR2'!$K$2="ACTIVE",'BR2'!P87&gt;0),"Yes",IF(AND('BR1'!$K$2="ACTIVE",'BR1'!P87&gt;0),"Yes",IF(AND('ORIGINAL BUDGET'!$K$2="ACTIVE",'ORIGINAL BUDGET'!P87&gt;0),"Yes",""))))</f>
        <v/>
      </c>
      <c r="AE87" s="493"/>
      <c r="AF87" s="325" t="str">
        <f>IF(AND('BR3'!$K$2="ACTIVE",'BR3'!R87&gt;0),"Yes",IF(AND('BR2'!$K$2="ACTIVE",'BR2'!R87&gt;0),"Yes",IF(AND('BR1'!$K$2="ACTIVE",'BR1'!R87&gt;0),"Yes",IF(AND('ORIGINAL BUDGET'!$K$2="ACTIVE",'ORIGINAL BUDGET'!R87&gt;0),"Yes",""))))</f>
        <v/>
      </c>
      <c r="AG87" s="493"/>
      <c r="AH87" s="493" t="str">
        <f>IF(AND('BR3'!$K$2="ACTIVE",'BR3'!T87&gt;0),"Yes",IF(AND('BR2'!$K$2="ACTIVE",'BR2'!T87&gt;0),"Yes",IF(AND('BR1'!$K$2="ACTIVE",'BR1'!T87&gt;0),"Yes",IF(AND('ORIGINAL BUDGET'!$K$2="ACTIVE",'ORIGINAL BUDGET'!T87&gt;0),"Yes",""))))</f>
        <v/>
      </c>
      <c r="AI87" s="494"/>
      <c r="AJ87" s="218"/>
      <c r="AK87" s="448">
        <f t="shared" si="29"/>
        <v>0</v>
      </c>
      <c r="AL87" s="448">
        <f t="shared" si="30"/>
        <v>0</v>
      </c>
      <c r="AM87" s="448">
        <f t="shared" si="31"/>
        <v>0</v>
      </c>
      <c r="AN87" s="448">
        <f t="shared" si="32"/>
        <v>0</v>
      </c>
      <c r="AO87" s="448">
        <f t="shared" si="33"/>
        <v>0</v>
      </c>
      <c r="AP87" s="448">
        <f t="shared" si="34"/>
        <v>0</v>
      </c>
      <c r="AQ87" s="448">
        <f t="shared" si="35"/>
        <v>0</v>
      </c>
      <c r="AU87" s="220"/>
      <c r="AV87" s="220"/>
      <c r="AW87" s="220"/>
      <c r="AX87" s="220"/>
      <c r="AY87" s="1104"/>
    </row>
    <row r="88" spans="1:53" ht="23.25" hidden="1" customHeight="1">
      <c r="A88" s="124">
        <v>44</v>
      </c>
      <c r="B88" s="273">
        <f>IF($L$2="","",IF($L$2="ORIGINAL",'ORIGINAL BUDGET'!$B88,IF($L$2="BR1",'BR1'!$B88,IF($L$2="BR2",'BR2'!$B88,IF($L$2="BR3",'BR3'!$B88)))))</f>
        <v>0</v>
      </c>
      <c r="C88" s="1028">
        <f>IF($L$2="","",IF($L$2="ORIGINAL",'ORIGINAL BUDGET'!$C88,IF($L$2="BR1",'BR1'!$C88,IF($L$2="BR2",'BR2'!$C88,IF($L$2="BR3",'BR3'!$C88)))))</f>
        <v>0</v>
      </c>
      <c r="D88" s="860" t="str">
        <f t="shared" si="18"/>
        <v/>
      </c>
      <c r="E88" s="404"/>
      <c r="F88" s="589"/>
      <c r="G88" s="845" t="str">
        <f t="shared" si="19"/>
        <v/>
      </c>
      <c r="H88" s="811">
        <f t="shared" si="10"/>
        <v>0</v>
      </c>
      <c r="I88" s="840"/>
      <c r="J88" s="811">
        <f t="shared" si="20"/>
        <v>0</v>
      </c>
      <c r="K88" s="843"/>
      <c r="L88" s="811">
        <f t="shared" si="21"/>
        <v>0</v>
      </c>
      <c r="M88" s="843"/>
      <c r="N88" s="811">
        <f t="shared" si="22"/>
        <v>0</v>
      </c>
      <c r="O88" s="843"/>
      <c r="P88" s="811">
        <f t="shared" si="23"/>
        <v>0</v>
      </c>
      <c r="Q88" s="843"/>
      <c r="R88" s="811">
        <f t="shared" si="24"/>
        <v>0</v>
      </c>
      <c r="S88" s="843"/>
      <c r="T88" s="811">
        <f t="shared" si="25"/>
        <v>0</v>
      </c>
      <c r="U88" s="149"/>
      <c r="V88" s="492" t="str">
        <f>IF(AND('BR3'!$K$2="ACTIVE",'BR3'!H88&gt;0),"Yes",IF(AND('BR2'!$K$2="ACTIVE",'BR2'!H88&gt;0),"Yes",IF(AND('BR1'!$K$2="ACTIVE",'BR1'!H88&gt;0),"Yes",IF(AND('ORIGINAL BUDGET'!$K$2="ACTIVE",'ORIGINAL BUDGET'!H88&gt;0),"Yes",""))))</f>
        <v/>
      </c>
      <c r="W88" s="493"/>
      <c r="X88" s="325" t="str">
        <f>IF(AND('BR3'!$K$2="ACTIVE",'BR3'!J88&gt;0),"Yes",IF(AND('BR2'!$K$2="ACTIVE",'BR2'!J88&gt;0),"Yes",IF(AND('BR1'!$K$2="ACTIVE",'BR1'!J88&gt;0),"Yes",IF(AND('ORIGINAL BUDGET'!$K$2="ACTIVE",'ORIGINAL BUDGET'!J88&gt;0),"Yes",""))))</f>
        <v/>
      </c>
      <c r="Y88" s="493"/>
      <c r="Z88" s="325" t="str">
        <f>IF(AND('BR3'!$K$2="ACTIVE",'BR3'!L88&gt;0),"Yes",IF(AND('BR2'!$K$2="ACTIVE",'BR2'!L88&gt;0),"Yes",IF(AND('BR1'!$K$2="ACTIVE",'BR1'!L88&gt;0),"Yes",IF(AND('ORIGINAL BUDGET'!$K$2="ACTIVE",'ORIGINAL BUDGET'!L88&gt;0),"Yes",""))))</f>
        <v/>
      </c>
      <c r="AA88" s="493"/>
      <c r="AB88" s="325" t="str">
        <f>IF(AND('BR3'!$K$2="ACTIVE",'BR3'!N88&gt;0),"Yes",IF(AND('BR2'!$K$2="ACTIVE",'BR2'!N88&gt;0),"Yes",IF(AND('BR1'!$K$2="ACTIVE",'BR1'!N88&gt;0),"Yes",IF(AND('ORIGINAL BUDGET'!$K$2="ACTIVE",'ORIGINAL BUDGET'!N88&gt;0),"Yes",""))))</f>
        <v/>
      </c>
      <c r="AC88" s="493"/>
      <c r="AD88" s="325" t="str">
        <f>IF(AND('BR3'!$K$2="ACTIVE",'BR3'!P88&gt;0),"Yes",IF(AND('BR2'!$K$2="ACTIVE",'BR2'!P88&gt;0),"Yes",IF(AND('BR1'!$K$2="ACTIVE",'BR1'!P88&gt;0),"Yes",IF(AND('ORIGINAL BUDGET'!$K$2="ACTIVE",'ORIGINAL BUDGET'!P88&gt;0),"Yes",""))))</f>
        <v/>
      </c>
      <c r="AE88" s="493"/>
      <c r="AF88" s="325" t="str">
        <f>IF(AND('BR3'!$K$2="ACTIVE",'BR3'!R88&gt;0),"Yes",IF(AND('BR2'!$K$2="ACTIVE",'BR2'!R88&gt;0),"Yes",IF(AND('BR1'!$K$2="ACTIVE",'BR1'!R88&gt;0),"Yes",IF(AND('ORIGINAL BUDGET'!$K$2="ACTIVE",'ORIGINAL BUDGET'!R88&gt;0),"Yes",""))))</f>
        <v/>
      </c>
      <c r="AG88" s="493"/>
      <c r="AH88" s="493" t="str">
        <f>IF(AND('BR3'!$K$2="ACTIVE",'BR3'!T88&gt;0),"Yes",IF(AND('BR2'!$K$2="ACTIVE",'BR2'!T88&gt;0),"Yes",IF(AND('BR1'!$K$2="ACTIVE",'BR1'!T88&gt;0),"Yes",IF(AND('ORIGINAL BUDGET'!$K$2="ACTIVE",'ORIGINAL BUDGET'!T88&gt;0),"Yes",""))))</f>
        <v/>
      </c>
      <c r="AI88" s="494"/>
      <c r="AJ88" s="218"/>
      <c r="AK88" s="448">
        <f t="shared" si="29"/>
        <v>0</v>
      </c>
      <c r="AL88" s="448">
        <f t="shared" si="30"/>
        <v>0</v>
      </c>
      <c r="AM88" s="448">
        <f t="shared" si="31"/>
        <v>0</v>
      </c>
      <c r="AN88" s="448">
        <f t="shared" si="32"/>
        <v>0</v>
      </c>
      <c r="AO88" s="448">
        <f t="shared" si="33"/>
        <v>0</v>
      </c>
      <c r="AP88" s="448">
        <f t="shared" si="34"/>
        <v>0</v>
      </c>
      <c r="AQ88" s="448">
        <f t="shared" si="35"/>
        <v>0</v>
      </c>
      <c r="AU88" s="220"/>
      <c r="AV88" s="220"/>
      <c r="AW88" s="220"/>
      <c r="AX88" s="220"/>
      <c r="AY88" s="1104"/>
    </row>
    <row r="89" spans="1:53" ht="23.25" hidden="1" customHeight="1">
      <c r="A89" s="124">
        <v>45</v>
      </c>
      <c r="B89" s="273">
        <f>IF($L$2="","",IF($L$2="ORIGINAL",'ORIGINAL BUDGET'!$B89,IF($L$2="BR1",'BR1'!$B89,IF($L$2="BR2",'BR2'!$B89,IF($L$2="BR3",'BR3'!$B89)))))</f>
        <v>0</v>
      </c>
      <c r="C89" s="1028">
        <f>IF($L$2="","",IF($L$2="ORIGINAL",'ORIGINAL BUDGET'!$C89,IF($L$2="BR1",'BR1'!$C89,IF($L$2="BR2",'BR2'!$C89,IF($L$2="BR3",'BR3'!$C89)))))</f>
        <v>0</v>
      </c>
      <c r="D89" s="860" t="str">
        <f t="shared" si="18"/>
        <v/>
      </c>
      <c r="E89" s="404"/>
      <c r="F89" s="589"/>
      <c r="G89" s="845" t="str">
        <f t="shared" si="19"/>
        <v/>
      </c>
      <c r="H89" s="811">
        <f t="shared" si="10"/>
        <v>0</v>
      </c>
      <c r="I89" s="840"/>
      <c r="J89" s="811">
        <f t="shared" si="20"/>
        <v>0</v>
      </c>
      <c r="K89" s="843"/>
      <c r="L89" s="811">
        <f t="shared" si="21"/>
        <v>0</v>
      </c>
      <c r="M89" s="843"/>
      <c r="N89" s="811">
        <f t="shared" si="22"/>
        <v>0</v>
      </c>
      <c r="O89" s="843"/>
      <c r="P89" s="811">
        <f t="shared" si="23"/>
        <v>0</v>
      </c>
      <c r="Q89" s="843"/>
      <c r="R89" s="811">
        <f t="shared" si="24"/>
        <v>0</v>
      </c>
      <c r="S89" s="843"/>
      <c r="T89" s="811">
        <f t="shared" si="25"/>
        <v>0</v>
      </c>
      <c r="U89" s="149"/>
      <c r="V89" s="492" t="str">
        <f>IF(AND('BR3'!$K$2="ACTIVE",'BR3'!H89&gt;0),"Yes",IF(AND('BR2'!$K$2="ACTIVE",'BR2'!H89&gt;0),"Yes",IF(AND('BR1'!$K$2="ACTIVE",'BR1'!H89&gt;0),"Yes",IF(AND('ORIGINAL BUDGET'!$K$2="ACTIVE",'ORIGINAL BUDGET'!H89&gt;0),"Yes",""))))</f>
        <v/>
      </c>
      <c r="W89" s="493"/>
      <c r="X89" s="325" t="str">
        <f>IF(AND('BR3'!$K$2="ACTIVE",'BR3'!J89&gt;0),"Yes",IF(AND('BR2'!$K$2="ACTIVE",'BR2'!J89&gt;0),"Yes",IF(AND('BR1'!$K$2="ACTIVE",'BR1'!J89&gt;0),"Yes",IF(AND('ORIGINAL BUDGET'!$K$2="ACTIVE",'ORIGINAL BUDGET'!J89&gt;0),"Yes",""))))</f>
        <v/>
      </c>
      <c r="Y89" s="493"/>
      <c r="Z89" s="325" t="str">
        <f>IF(AND('BR3'!$K$2="ACTIVE",'BR3'!L89&gt;0),"Yes",IF(AND('BR2'!$K$2="ACTIVE",'BR2'!L89&gt;0),"Yes",IF(AND('BR1'!$K$2="ACTIVE",'BR1'!L89&gt;0),"Yes",IF(AND('ORIGINAL BUDGET'!$K$2="ACTIVE",'ORIGINAL BUDGET'!L89&gt;0),"Yes",""))))</f>
        <v/>
      </c>
      <c r="AA89" s="493"/>
      <c r="AB89" s="325" t="str">
        <f>IF(AND('BR3'!$K$2="ACTIVE",'BR3'!N89&gt;0),"Yes",IF(AND('BR2'!$K$2="ACTIVE",'BR2'!N89&gt;0),"Yes",IF(AND('BR1'!$K$2="ACTIVE",'BR1'!N89&gt;0),"Yes",IF(AND('ORIGINAL BUDGET'!$K$2="ACTIVE",'ORIGINAL BUDGET'!N89&gt;0),"Yes",""))))</f>
        <v/>
      </c>
      <c r="AC89" s="493"/>
      <c r="AD89" s="325" t="str">
        <f>IF(AND('BR3'!$K$2="ACTIVE",'BR3'!P89&gt;0),"Yes",IF(AND('BR2'!$K$2="ACTIVE",'BR2'!P89&gt;0),"Yes",IF(AND('BR1'!$K$2="ACTIVE",'BR1'!P89&gt;0),"Yes",IF(AND('ORIGINAL BUDGET'!$K$2="ACTIVE",'ORIGINAL BUDGET'!P89&gt;0),"Yes",""))))</f>
        <v/>
      </c>
      <c r="AE89" s="493"/>
      <c r="AF89" s="325" t="str">
        <f>IF(AND('BR3'!$K$2="ACTIVE",'BR3'!R89&gt;0),"Yes",IF(AND('BR2'!$K$2="ACTIVE",'BR2'!R89&gt;0),"Yes",IF(AND('BR1'!$K$2="ACTIVE",'BR1'!R89&gt;0),"Yes",IF(AND('ORIGINAL BUDGET'!$K$2="ACTIVE",'ORIGINAL BUDGET'!R89&gt;0),"Yes",""))))</f>
        <v/>
      </c>
      <c r="AG89" s="493"/>
      <c r="AH89" s="493" t="str">
        <f>IF(AND('BR3'!$K$2="ACTIVE",'BR3'!T89&gt;0),"Yes",IF(AND('BR2'!$K$2="ACTIVE",'BR2'!T89&gt;0),"Yes",IF(AND('BR1'!$K$2="ACTIVE",'BR1'!T89&gt;0),"Yes",IF(AND('ORIGINAL BUDGET'!$K$2="ACTIVE",'ORIGINAL BUDGET'!T89&gt;0),"Yes",""))))</f>
        <v/>
      </c>
      <c r="AI89" s="494"/>
      <c r="AJ89" s="218"/>
      <c r="AK89" s="448">
        <f t="shared" si="29"/>
        <v>0</v>
      </c>
      <c r="AL89" s="448">
        <f t="shared" si="30"/>
        <v>0</v>
      </c>
      <c r="AM89" s="448">
        <f t="shared" si="31"/>
        <v>0</v>
      </c>
      <c r="AN89" s="448">
        <f t="shared" si="32"/>
        <v>0</v>
      </c>
      <c r="AO89" s="448">
        <f t="shared" si="33"/>
        <v>0</v>
      </c>
      <c r="AP89" s="448">
        <f t="shared" si="34"/>
        <v>0</v>
      </c>
      <c r="AQ89" s="448">
        <f t="shared" si="35"/>
        <v>0</v>
      </c>
      <c r="AU89" s="219"/>
      <c r="AV89" s="219"/>
      <c r="AW89" s="219"/>
      <c r="AX89" s="219"/>
      <c r="AY89" s="1104"/>
    </row>
    <row r="90" spans="1:53" ht="23.25" hidden="1" customHeight="1">
      <c r="A90" s="124">
        <v>46</v>
      </c>
      <c r="B90" s="273">
        <f>IF($L$2="","",IF($L$2="ORIGINAL",'ORIGINAL BUDGET'!$B90,IF($L$2="BR1",'BR1'!$B90,IF($L$2="BR2",'BR2'!$B90,IF($L$2="BR3",'BR3'!$B90)))))</f>
        <v>0</v>
      </c>
      <c r="C90" s="1028">
        <f>IF($L$2="","",IF($L$2="ORIGINAL",'ORIGINAL BUDGET'!$C90,IF($L$2="BR1",'BR1'!$C90,IF($L$2="BR2",'BR2'!$C90,IF($L$2="BR3",'BR3'!$C90)))))</f>
        <v>0</v>
      </c>
      <c r="D90" s="860" t="str">
        <f t="shared" si="18"/>
        <v/>
      </c>
      <c r="E90" s="404"/>
      <c r="F90" s="589"/>
      <c r="G90" s="845" t="str">
        <f t="shared" si="19"/>
        <v/>
      </c>
      <c r="H90" s="811">
        <f t="shared" si="10"/>
        <v>0</v>
      </c>
      <c r="I90" s="840"/>
      <c r="J90" s="811">
        <f t="shared" si="20"/>
        <v>0</v>
      </c>
      <c r="K90" s="843"/>
      <c r="L90" s="811">
        <f t="shared" si="21"/>
        <v>0</v>
      </c>
      <c r="M90" s="843"/>
      <c r="N90" s="811">
        <f t="shared" si="22"/>
        <v>0</v>
      </c>
      <c r="O90" s="843"/>
      <c r="P90" s="811">
        <f t="shared" si="23"/>
        <v>0</v>
      </c>
      <c r="Q90" s="843"/>
      <c r="R90" s="811">
        <f t="shared" si="24"/>
        <v>0</v>
      </c>
      <c r="S90" s="843"/>
      <c r="T90" s="811">
        <f t="shared" si="25"/>
        <v>0</v>
      </c>
      <c r="U90" s="149"/>
      <c r="V90" s="492" t="str">
        <f>IF(AND('BR3'!$K$2="ACTIVE",'BR3'!H90&gt;0),"Yes",IF(AND('BR2'!$K$2="ACTIVE",'BR2'!H90&gt;0),"Yes",IF(AND('BR1'!$K$2="ACTIVE",'BR1'!H90&gt;0),"Yes",IF(AND('ORIGINAL BUDGET'!$K$2="ACTIVE",'ORIGINAL BUDGET'!H90&gt;0),"Yes",""))))</f>
        <v/>
      </c>
      <c r="W90" s="493"/>
      <c r="X90" s="325" t="str">
        <f>IF(AND('BR3'!$K$2="ACTIVE",'BR3'!J90&gt;0),"Yes",IF(AND('BR2'!$K$2="ACTIVE",'BR2'!J90&gt;0),"Yes",IF(AND('BR1'!$K$2="ACTIVE",'BR1'!J90&gt;0),"Yes",IF(AND('ORIGINAL BUDGET'!$K$2="ACTIVE",'ORIGINAL BUDGET'!J90&gt;0),"Yes",""))))</f>
        <v/>
      </c>
      <c r="Y90" s="493"/>
      <c r="Z90" s="325" t="str">
        <f>IF(AND('BR3'!$K$2="ACTIVE",'BR3'!L90&gt;0),"Yes",IF(AND('BR2'!$K$2="ACTIVE",'BR2'!L90&gt;0),"Yes",IF(AND('BR1'!$K$2="ACTIVE",'BR1'!L90&gt;0),"Yes",IF(AND('ORIGINAL BUDGET'!$K$2="ACTIVE",'ORIGINAL BUDGET'!L90&gt;0),"Yes",""))))</f>
        <v/>
      </c>
      <c r="AA90" s="493"/>
      <c r="AB90" s="325" t="str">
        <f>IF(AND('BR3'!$K$2="ACTIVE",'BR3'!N90&gt;0),"Yes",IF(AND('BR2'!$K$2="ACTIVE",'BR2'!N90&gt;0),"Yes",IF(AND('BR1'!$K$2="ACTIVE",'BR1'!N90&gt;0),"Yes",IF(AND('ORIGINAL BUDGET'!$K$2="ACTIVE",'ORIGINAL BUDGET'!N90&gt;0),"Yes",""))))</f>
        <v/>
      </c>
      <c r="AC90" s="493"/>
      <c r="AD90" s="325" t="str">
        <f>IF(AND('BR3'!$K$2="ACTIVE",'BR3'!P90&gt;0),"Yes",IF(AND('BR2'!$K$2="ACTIVE",'BR2'!P90&gt;0),"Yes",IF(AND('BR1'!$K$2="ACTIVE",'BR1'!P90&gt;0),"Yes",IF(AND('ORIGINAL BUDGET'!$K$2="ACTIVE",'ORIGINAL BUDGET'!P90&gt;0),"Yes",""))))</f>
        <v/>
      </c>
      <c r="AE90" s="493"/>
      <c r="AF90" s="325" t="str">
        <f>IF(AND('BR3'!$K$2="ACTIVE",'BR3'!R90&gt;0),"Yes",IF(AND('BR2'!$K$2="ACTIVE",'BR2'!R90&gt;0),"Yes",IF(AND('BR1'!$K$2="ACTIVE",'BR1'!R90&gt;0),"Yes",IF(AND('ORIGINAL BUDGET'!$K$2="ACTIVE",'ORIGINAL BUDGET'!R90&gt;0),"Yes",""))))</f>
        <v/>
      </c>
      <c r="AG90" s="493"/>
      <c r="AH90" s="493" t="str">
        <f>IF(AND('BR3'!$K$2="ACTIVE",'BR3'!T90&gt;0),"Yes",IF(AND('BR2'!$K$2="ACTIVE",'BR2'!T90&gt;0),"Yes",IF(AND('BR1'!$K$2="ACTIVE",'BR1'!T90&gt;0),"Yes",IF(AND('ORIGINAL BUDGET'!$K$2="ACTIVE",'ORIGINAL BUDGET'!T90&gt;0),"Yes",""))))</f>
        <v/>
      </c>
      <c r="AI90" s="494"/>
      <c r="AJ90" s="218"/>
      <c r="AK90" s="448">
        <f t="shared" si="29"/>
        <v>0</v>
      </c>
      <c r="AL90" s="448">
        <f t="shared" si="30"/>
        <v>0</v>
      </c>
      <c r="AM90" s="448">
        <f t="shared" si="31"/>
        <v>0</v>
      </c>
      <c r="AN90" s="448">
        <f t="shared" si="32"/>
        <v>0</v>
      </c>
      <c r="AO90" s="448">
        <f t="shared" si="33"/>
        <v>0</v>
      </c>
      <c r="AP90" s="448">
        <f t="shared" si="34"/>
        <v>0</v>
      </c>
      <c r="AQ90" s="448">
        <f t="shared" si="35"/>
        <v>0</v>
      </c>
      <c r="AU90" s="220"/>
      <c r="AV90" s="220"/>
      <c r="AW90" s="220"/>
      <c r="AX90" s="220"/>
      <c r="AY90" s="1104"/>
    </row>
    <row r="91" spans="1:53" ht="23.25" hidden="1" customHeight="1">
      <c r="A91" s="124">
        <v>47</v>
      </c>
      <c r="B91" s="273">
        <f>IF($L$2="","",IF($L$2="ORIGINAL",'ORIGINAL BUDGET'!$B91,IF($L$2="BR1",'BR1'!$B91,IF($L$2="BR2",'BR2'!$B91,IF($L$2="BR3",'BR3'!$B91)))))</f>
        <v>0</v>
      </c>
      <c r="C91" s="1028">
        <f>IF($L$2="","",IF($L$2="ORIGINAL",'ORIGINAL BUDGET'!$C91,IF($L$2="BR1",'BR1'!$C91,IF($L$2="BR2",'BR2'!$C91,IF($L$2="BR3",'BR3'!$C91)))))</f>
        <v>0</v>
      </c>
      <c r="D91" s="860" t="str">
        <f t="shared" si="18"/>
        <v/>
      </c>
      <c r="E91" s="404"/>
      <c r="F91" s="589"/>
      <c r="G91" s="845" t="str">
        <f t="shared" si="19"/>
        <v/>
      </c>
      <c r="H91" s="811">
        <f t="shared" si="10"/>
        <v>0</v>
      </c>
      <c r="I91" s="840"/>
      <c r="J91" s="811">
        <f t="shared" si="20"/>
        <v>0</v>
      </c>
      <c r="K91" s="843"/>
      <c r="L91" s="811">
        <f t="shared" si="21"/>
        <v>0</v>
      </c>
      <c r="M91" s="843"/>
      <c r="N91" s="811">
        <f t="shared" si="22"/>
        <v>0</v>
      </c>
      <c r="O91" s="843"/>
      <c r="P91" s="811">
        <f t="shared" si="23"/>
        <v>0</v>
      </c>
      <c r="Q91" s="843"/>
      <c r="R91" s="811">
        <f t="shared" si="24"/>
        <v>0</v>
      </c>
      <c r="S91" s="843"/>
      <c r="T91" s="811">
        <f t="shared" si="25"/>
        <v>0</v>
      </c>
      <c r="U91" s="149"/>
      <c r="V91" s="492" t="str">
        <f>IF(AND('BR3'!$K$2="ACTIVE",'BR3'!H91&gt;0),"Yes",IF(AND('BR2'!$K$2="ACTIVE",'BR2'!H91&gt;0),"Yes",IF(AND('BR1'!$K$2="ACTIVE",'BR1'!H91&gt;0),"Yes",IF(AND('ORIGINAL BUDGET'!$K$2="ACTIVE",'ORIGINAL BUDGET'!H91&gt;0),"Yes",""))))</f>
        <v/>
      </c>
      <c r="W91" s="493"/>
      <c r="X91" s="325" t="str">
        <f>IF(AND('BR3'!$K$2="ACTIVE",'BR3'!J91&gt;0),"Yes",IF(AND('BR2'!$K$2="ACTIVE",'BR2'!J91&gt;0),"Yes",IF(AND('BR1'!$K$2="ACTIVE",'BR1'!J91&gt;0),"Yes",IF(AND('ORIGINAL BUDGET'!$K$2="ACTIVE",'ORIGINAL BUDGET'!J91&gt;0),"Yes",""))))</f>
        <v/>
      </c>
      <c r="Y91" s="493"/>
      <c r="Z91" s="325" t="str">
        <f>IF(AND('BR3'!$K$2="ACTIVE",'BR3'!L91&gt;0),"Yes",IF(AND('BR2'!$K$2="ACTIVE",'BR2'!L91&gt;0),"Yes",IF(AND('BR1'!$K$2="ACTIVE",'BR1'!L91&gt;0),"Yes",IF(AND('ORIGINAL BUDGET'!$K$2="ACTIVE",'ORIGINAL BUDGET'!L91&gt;0),"Yes",""))))</f>
        <v/>
      </c>
      <c r="AA91" s="493"/>
      <c r="AB91" s="325" t="str">
        <f>IF(AND('BR3'!$K$2="ACTIVE",'BR3'!N91&gt;0),"Yes",IF(AND('BR2'!$K$2="ACTIVE",'BR2'!N91&gt;0),"Yes",IF(AND('BR1'!$K$2="ACTIVE",'BR1'!N91&gt;0),"Yes",IF(AND('ORIGINAL BUDGET'!$K$2="ACTIVE",'ORIGINAL BUDGET'!N91&gt;0),"Yes",""))))</f>
        <v/>
      </c>
      <c r="AC91" s="493"/>
      <c r="AD91" s="325" t="str">
        <f>IF(AND('BR3'!$K$2="ACTIVE",'BR3'!P91&gt;0),"Yes",IF(AND('BR2'!$K$2="ACTIVE",'BR2'!P91&gt;0),"Yes",IF(AND('BR1'!$K$2="ACTIVE",'BR1'!P91&gt;0),"Yes",IF(AND('ORIGINAL BUDGET'!$K$2="ACTIVE",'ORIGINAL BUDGET'!P91&gt;0),"Yes",""))))</f>
        <v/>
      </c>
      <c r="AE91" s="493"/>
      <c r="AF91" s="325" t="str">
        <f>IF(AND('BR3'!$K$2="ACTIVE",'BR3'!R91&gt;0),"Yes",IF(AND('BR2'!$K$2="ACTIVE",'BR2'!R91&gt;0),"Yes",IF(AND('BR1'!$K$2="ACTIVE",'BR1'!R91&gt;0),"Yes",IF(AND('ORIGINAL BUDGET'!$K$2="ACTIVE",'ORIGINAL BUDGET'!R91&gt;0),"Yes",""))))</f>
        <v/>
      </c>
      <c r="AG91" s="493"/>
      <c r="AH91" s="493" t="str">
        <f>IF(AND('BR3'!$K$2="ACTIVE",'BR3'!T91&gt;0),"Yes",IF(AND('BR2'!$K$2="ACTIVE",'BR2'!T91&gt;0),"Yes",IF(AND('BR1'!$K$2="ACTIVE",'BR1'!T91&gt;0),"Yes",IF(AND('ORIGINAL BUDGET'!$K$2="ACTIVE",'ORIGINAL BUDGET'!T91&gt;0),"Yes",""))))</f>
        <v/>
      </c>
      <c r="AI91" s="494"/>
      <c r="AJ91" s="218"/>
      <c r="AK91" s="448">
        <f t="shared" si="29"/>
        <v>0</v>
      </c>
      <c r="AL91" s="448">
        <f t="shared" si="30"/>
        <v>0</v>
      </c>
      <c r="AM91" s="448">
        <f t="shared" si="31"/>
        <v>0</v>
      </c>
      <c r="AN91" s="448">
        <f t="shared" si="32"/>
        <v>0</v>
      </c>
      <c r="AO91" s="448">
        <f t="shared" si="33"/>
        <v>0</v>
      </c>
      <c r="AP91" s="448">
        <f t="shared" si="34"/>
        <v>0</v>
      </c>
      <c r="AQ91" s="448">
        <f t="shared" si="35"/>
        <v>0</v>
      </c>
      <c r="AU91" s="220"/>
      <c r="AV91" s="220"/>
      <c r="AW91" s="220"/>
      <c r="AX91" s="220"/>
      <c r="AY91" s="1104"/>
    </row>
    <row r="92" spans="1:53" ht="23.25" hidden="1" customHeight="1">
      <c r="A92" s="124">
        <v>48</v>
      </c>
      <c r="B92" s="273">
        <f>IF($L$2="","",IF($L$2="ORIGINAL",'ORIGINAL BUDGET'!$B92,IF($L$2="BR1",'BR1'!$B92,IF($L$2="BR2",'BR2'!$B92,IF($L$2="BR3",'BR3'!$B92)))))</f>
        <v>0</v>
      </c>
      <c r="C92" s="1028">
        <f>IF($L$2="","",IF($L$2="ORIGINAL",'ORIGINAL BUDGET'!$C92,IF($L$2="BR1",'BR1'!$C92,IF($L$2="BR2",'BR2'!$C92,IF($L$2="BR3",'BR3'!$C92)))))</f>
        <v>0</v>
      </c>
      <c r="D92" s="860" t="str">
        <f t="shared" si="18"/>
        <v/>
      </c>
      <c r="E92" s="404"/>
      <c r="F92" s="589"/>
      <c r="G92" s="845" t="str">
        <f t="shared" si="19"/>
        <v/>
      </c>
      <c r="H92" s="811">
        <f t="shared" si="10"/>
        <v>0</v>
      </c>
      <c r="I92" s="840"/>
      <c r="J92" s="811">
        <f t="shared" si="20"/>
        <v>0</v>
      </c>
      <c r="K92" s="843"/>
      <c r="L92" s="811">
        <f t="shared" si="21"/>
        <v>0</v>
      </c>
      <c r="M92" s="843"/>
      <c r="N92" s="811">
        <f t="shared" si="22"/>
        <v>0</v>
      </c>
      <c r="O92" s="843"/>
      <c r="P92" s="811">
        <f t="shared" si="23"/>
        <v>0</v>
      </c>
      <c r="Q92" s="843"/>
      <c r="R92" s="811">
        <f t="shared" si="24"/>
        <v>0</v>
      </c>
      <c r="S92" s="843"/>
      <c r="T92" s="811">
        <f t="shared" si="25"/>
        <v>0</v>
      </c>
      <c r="U92" s="149"/>
      <c r="V92" s="492" t="str">
        <f>IF(AND('BR3'!$K$2="ACTIVE",'BR3'!H92&gt;0),"Yes",IF(AND('BR2'!$K$2="ACTIVE",'BR2'!H92&gt;0),"Yes",IF(AND('BR1'!$K$2="ACTIVE",'BR1'!H92&gt;0),"Yes",IF(AND('ORIGINAL BUDGET'!$K$2="ACTIVE",'ORIGINAL BUDGET'!H92&gt;0),"Yes",""))))</f>
        <v/>
      </c>
      <c r="W92" s="493"/>
      <c r="X92" s="325" t="str">
        <f>IF(AND('BR3'!$K$2="ACTIVE",'BR3'!J92&gt;0),"Yes",IF(AND('BR2'!$K$2="ACTIVE",'BR2'!J92&gt;0),"Yes",IF(AND('BR1'!$K$2="ACTIVE",'BR1'!J92&gt;0),"Yes",IF(AND('ORIGINAL BUDGET'!$K$2="ACTIVE",'ORIGINAL BUDGET'!J92&gt;0),"Yes",""))))</f>
        <v/>
      </c>
      <c r="Y92" s="493"/>
      <c r="Z92" s="325" t="str">
        <f>IF(AND('BR3'!$K$2="ACTIVE",'BR3'!L92&gt;0),"Yes",IF(AND('BR2'!$K$2="ACTIVE",'BR2'!L92&gt;0),"Yes",IF(AND('BR1'!$K$2="ACTIVE",'BR1'!L92&gt;0),"Yes",IF(AND('ORIGINAL BUDGET'!$K$2="ACTIVE",'ORIGINAL BUDGET'!L92&gt;0),"Yes",""))))</f>
        <v/>
      </c>
      <c r="AA92" s="493"/>
      <c r="AB92" s="325" t="str">
        <f>IF(AND('BR3'!$K$2="ACTIVE",'BR3'!N92&gt;0),"Yes",IF(AND('BR2'!$K$2="ACTIVE",'BR2'!N92&gt;0),"Yes",IF(AND('BR1'!$K$2="ACTIVE",'BR1'!N92&gt;0),"Yes",IF(AND('ORIGINAL BUDGET'!$K$2="ACTIVE",'ORIGINAL BUDGET'!N92&gt;0),"Yes",""))))</f>
        <v/>
      </c>
      <c r="AC92" s="493"/>
      <c r="AD92" s="325" t="str">
        <f>IF(AND('BR3'!$K$2="ACTIVE",'BR3'!P92&gt;0),"Yes",IF(AND('BR2'!$K$2="ACTIVE",'BR2'!P92&gt;0),"Yes",IF(AND('BR1'!$K$2="ACTIVE",'BR1'!P92&gt;0),"Yes",IF(AND('ORIGINAL BUDGET'!$K$2="ACTIVE",'ORIGINAL BUDGET'!P92&gt;0),"Yes",""))))</f>
        <v/>
      </c>
      <c r="AE92" s="493"/>
      <c r="AF92" s="325" t="str">
        <f>IF(AND('BR3'!$K$2="ACTIVE",'BR3'!R92&gt;0),"Yes",IF(AND('BR2'!$K$2="ACTIVE",'BR2'!R92&gt;0),"Yes",IF(AND('BR1'!$K$2="ACTIVE",'BR1'!R92&gt;0),"Yes",IF(AND('ORIGINAL BUDGET'!$K$2="ACTIVE",'ORIGINAL BUDGET'!R92&gt;0),"Yes",""))))</f>
        <v/>
      </c>
      <c r="AG92" s="493"/>
      <c r="AH92" s="493" t="str">
        <f>IF(AND('BR3'!$K$2="ACTIVE",'BR3'!T92&gt;0),"Yes",IF(AND('BR2'!$K$2="ACTIVE",'BR2'!T92&gt;0),"Yes",IF(AND('BR1'!$K$2="ACTIVE",'BR1'!T92&gt;0),"Yes",IF(AND('ORIGINAL BUDGET'!$K$2="ACTIVE",'ORIGINAL BUDGET'!T92&gt;0),"Yes",""))))</f>
        <v/>
      </c>
      <c r="AI92" s="494"/>
      <c r="AJ92" s="218"/>
      <c r="AK92" s="448">
        <f t="shared" si="29"/>
        <v>0</v>
      </c>
      <c r="AL92" s="448">
        <f t="shared" si="30"/>
        <v>0</v>
      </c>
      <c r="AM92" s="448">
        <f t="shared" si="31"/>
        <v>0</v>
      </c>
      <c r="AN92" s="448">
        <f t="shared" si="32"/>
        <v>0</v>
      </c>
      <c r="AO92" s="448">
        <f t="shared" si="33"/>
        <v>0</v>
      </c>
      <c r="AP92" s="448">
        <f t="shared" si="34"/>
        <v>0</v>
      </c>
      <c r="AQ92" s="448">
        <f t="shared" si="35"/>
        <v>0</v>
      </c>
      <c r="AU92" s="220"/>
      <c r="AV92" s="220"/>
      <c r="AW92" s="220"/>
      <c r="AX92" s="220"/>
      <c r="AY92" s="1104"/>
    </row>
    <row r="93" spans="1:53" ht="23.25" hidden="1" customHeight="1">
      <c r="A93" s="124">
        <v>49</v>
      </c>
      <c r="B93" s="273">
        <f>IF($L$2="","",IF($L$2="ORIGINAL",'ORIGINAL BUDGET'!$B93,IF($L$2="BR1",'BR1'!$B93,IF($L$2="BR2",'BR2'!$B93,IF($L$2="BR3",'BR3'!$B93)))))</f>
        <v>0</v>
      </c>
      <c r="C93" s="1028">
        <f>IF($L$2="","",IF($L$2="ORIGINAL",'ORIGINAL BUDGET'!$C93,IF($L$2="BR1",'BR1'!$C93,IF($L$2="BR2",'BR2'!$C93,IF($L$2="BR3",'BR3'!$C93)))))</f>
        <v>0</v>
      </c>
      <c r="D93" s="860" t="str">
        <f t="shared" si="18"/>
        <v/>
      </c>
      <c r="E93" s="404"/>
      <c r="F93" s="589"/>
      <c r="G93" s="845" t="str">
        <f t="shared" si="19"/>
        <v/>
      </c>
      <c r="H93" s="811">
        <f t="shared" si="10"/>
        <v>0</v>
      </c>
      <c r="I93" s="840"/>
      <c r="J93" s="811">
        <f t="shared" si="20"/>
        <v>0</v>
      </c>
      <c r="K93" s="843"/>
      <c r="L93" s="811">
        <f t="shared" si="21"/>
        <v>0</v>
      </c>
      <c r="M93" s="843"/>
      <c r="N93" s="811">
        <f t="shared" si="22"/>
        <v>0</v>
      </c>
      <c r="O93" s="843"/>
      <c r="P93" s="811">
        <f t="shared" si="23"/>
        <v>0</v>
      </c>
      <c r="Q93" s="843"/>
      <c r="R93" s="811">
        <f t="shared" si="24"/>
        <v>0</v>
      </c>
      <c r="S93" s="843"/>
      <c r="T93" s="811">
        <f t="shared" si="25"/>
        <v>0</v>
      </c>
      <c r="U93" s="149"/>
      <c r="V93" s="492" t="str">
        <f>IF(AND('BR3'!$K$2="ACTIVE",'BR3'!H93&gt;0),"Yes",IF(AND('BR2'!$K$2="ACTIVE",'BR2'!H93&gt;0),"Yes",IF(AND('BR1'!$K$2="ACTIVE",'BR1'!H93&gt;0),"Yes",IF(AND('ORIGINAL BUDGET'!$K$2="ACTIVE",'ORIGINAL BUDGET'!H93&gt;0),"Yes",""))))</f>
        <v/>
      </c>
      <c r="W93" s="493"/>
      <c r="X93" s="325" t="str">
        <f>IF(AND('BR3'!$K$2="ACTIVE",'BR3'!J93&gt;0),"Yes",IF(AND('BR2'!$K$2="ACTIVE",'BR2'!J93&gt;0),"Yes",IF(AND('BR1'!$K$2="ACTIVE",'BR1'!J93&gt;0),"Yes",IF(AND('ORIGINAL BUDGET'!$K$2="ACTIVE",'ORIGINAL BUDGET'!J93&gt;0),"Yes",""))))</f>
        <v/>
      </c>
      <c r="Y93" s="493"/>
      <c r="Z93" s="325" t="str">
        <f>IF(AND('BR3'!$K$2="ACTIVE",'BR3'!L93&gt;0),"Yes",IF(AND('BR2'!$K$2="ACTIVE",'BR2'!L93&gt;0),"Yes",IF(AND('BR1'!$K$2="ACTIVE",'BR1'!L93&gt;0),"Yes",IF(AND('ORIGINAL BUDGET'!$K$2="ACTIVE",'ORIGINAL BUDGET'!L93&gt;0),"Yes",""))))</f>
        <v/>
      </c>
      <c r="AA93" s="493"/>
      <c r="AB93" s="325" t="str">
        <f>IF(AND('BR3'!$K$2="ACTIVE",'BR3'!N93&gt;0),"Yes",IF(AND('BR2'!$K$2="ACTIVE",'BR2'!N93&gt;0),"Yes",IF(AND('BR1'!$K$2="ACTIVE",'BR1'!N93&gt;0),"Yes",IF(AND('ORIGINAL BUDGET'!$K$2="ACTIVE",'ORIGINAL BUDGET'!N93&gt;0),"Yes",""))))</f>
        <v/>
      </c>
      <c r="AC93" s="493"/>
      <c r="AD93" s="325" t="str">
        <f>IF(AND('BR3'!$K$2="ACTIVE",'BR3'!P93&gt;0),"Yes",IF(AND('BR2'!$K$2="ACTIVE",'BR2'!P93&gt;0),"Yes",IF(AND('BR1'!$K$2="ACTIVE",'BR1'!P93&gt;0),"Yes",IF(AND('ORIGINAL BUDGET'!$K$2="ACTIVE",'ORIGINAL BUDGET'!P93&gt;0),"Yes",""))))</f>
        <v/>
      </c>
      <c r="AE93" s="493"/>
      <c r="AF93" s="325" t="str">
        <f>IF(AND('BR3'!$K$2="ACTIVE",'BR3'!R93&gt;0),"Yes",IF(AND('BR2'!$K$2="ACTIVE",'BR2'!R93&gt;0),"Yes",IF(AND('BR1'!$K$2="ACTIVE",'BR1'!R93&gt;0),"Yes",IF(AND('ORIGINAL BUDGET'!$K$2="ACTIVE",'ORIGINAL BUDGET'!R93&gt;0),"Yes",""))))</f>
        <v/>
      </c>
      <c r="AG93" s="493"/>
      <c r="AH93" s="493" t="str">
        <f>IF(AND('BR3'!$K$2="ACTIVE",'BR3'!T93&gt;0),"Yes",IF(AND('BR2'!$K$2="ACTIVE",'BR2'!T93&gt;0),"Yes",IF(AND('BR1'!$K$2="ACTIVE",'BR1'!T93&gt;0),"Yes",IF(AND('ORIGINAL BUDGET'!$K$2="ACTIVE",'ORIGINAL BUDGET'!T93&gt;0),"Yes",""))))</f>
        <v/>
      </c>
      <c r="AI93" s="494"/>
      <c r="AJ93" s="218"/>
      <c r="AK93" s="448">
        <f t="shared" si="29"/>
        <v>0</v>
      </c>
      <c r="AL93" s="448">
        <f t="shared" si="30"/>
        <v>0</v>
      </c>
      <c r="AM93" s="448">
        <f t="shared" si="31"/>
        <v>0</v>
      </c>
      <c r="AN93" s="448">
        <f t="shared" si="32"/>
        <v>0</v>
      </c>
      <c r="AO93" s="448">
        <f t="shared" si="33"/>
        <v>0</v>
      </c>
      <c r="AP93" s="448">
        <f t="shared" si="34"/>
        <v>0</v>
      </c>
      <c r="AQ93" s="448">
        <f t="shared" si="35"/>
        <v>0</v>
      </c>
      <c r="AU93" s="220"/>
      <c r="AV93" s="220"/>
      <c r="AW93" s="220"/>
      <c r="AX93" s="220"/>
      <c r="AY93" s="1104"/>
    </row>
    <row r="94" spans="1:53" ht="23.25" hidden="1" customHeight="1" thickBot="1">
      <c r="A94" s="1219">
        <v>50</v>
      </c>
      <c r="B94" s="1220">
        <f>IF($L$2="","",IF($L$2="ORIGINAL",'ORIGINAL BUDGET'!$B94,IF($L$2="BR1",'BR1'!$B94,IF($L$2="BR2",'BR2'!$B94,IF($L$2="BR3",'BR3'!$B94)))))</f>
        <v>0</v>
      </c>
      <c r="C94" s="1221">
        <f>IF($L$2="","",IF($L$2="ORIGINAL",'ORIGINAL BUDGET'!$C94,IF($L$2="BR1",'BR1'!$C94,IF($L$2="BR2",'BR2'!$C94,IF($L$2="BR3",'BR3'!$C94)))))</f>
        <v>0</v>
      </c>
      <c r="D94" s="1222" t="str">
        <f t="shared" si="18"/>
        <v/>
      </c>
      <c r="E94" s="1223"/>
      <c r="F94" s="1224"/>
      <c r="G94" s="1225" t="str">
        <f t="shared" si="19"/>
        <v/>
      </c>
      <c r="H94" s="811">
        <f t="shared" si="10"/>
        <v>0</v>
      </c>
      <c r="I94" s="841"/>
      <c r="J94" s="811">
        <f t="shared" si="20"/>
        <v>0</v>
      </c>
      <c r="K94" s="844"/>
      <c r="L94" s="811">
        <f t="shared" si="21"/>
        <v>0</v>
      </c>
      <c r="M94" s="844"/>
      <c r="N94" s="811">
        <f t="shared" si="22"/>
        <v>0</v>
      </c>
      <c r="O94" s="844"/>
      <c r="P94" s="811">
        <f t="shared" si="23"/>
        <v>0</v>
      </c>
      <c r="Q94" s="844"/>
      <c r="R94" s="811">
        <f t="shared" si="24"/>
        <v>0</v>
      </c>
      <c r="S94" s="844"/>
      <c r="T94" s="811">
        <f t="shared" si="25"/>
        <v>0</v>
      </c>
      <c r="U94" s="149"/>
      <c r="V94" s="495" t="str">
        <f>IF(AND('BR3'!$K$2="ACTIVE",'BR3'!H94&gt;0),"Yes",IF(AND('BR2'!$K$2="ACTIVE",'BR2'!H94&gt;0),"Yes",IF(AND('BR1'!$K$2="ACTIVE",'BR1'!H94&gt;0),"Yes",IF(AND('ORIGINAL BUDGET'!$K$2="ACTIVE",'ORIGINAL BUDGET'!H94&gt;0),"Yes",""))))</f>
        <v/>
      </c>
      <c r="W94" s="1086"/>
      <c r="X94" s="1085" t="str">
        <f>IF(AND('BR3'!$K$2="ACTIVE",'BR3'!J94&gt;0),"Yes",IF(AND('BR2'!$K$2="ACTIVE",'BR2'!J94&gt;0),"Yes",IF(AND('BR1'!$K$2="ACTIVE",'BR1'!J94&gt;0),"Yes",IF(AND('ORIGINAL BUDGET'!$K$2="ACTIVE",'ORIGINAL BUDGET'!J94&gt;0),"Yes",""))))</f>
        <v/>
      </c>
      <c r="Y94" s="1086"/>
      <c r="Z94" s="1085" t="str">
        <f>IF(AND('BR3'!$K$2="ACTIVE",'BR3'!L94&gt;0),"Yes",IF(AND('BR2'!$K$2="ACTIVE",'BR2'!L94&gt;0),"Yes",IF(AND('BR1'!$K$2="ACTIVE",'BR1'!L94&gt;0),"Yes",IF(AND('ORIGINAL BUDGET'!$K$2="ACTIVE",'ORIGINAL BUDGET'!L94&gt;0),"Yes",""))))</f>
        <v/>
      </c>
      <c r="AA94" s="1086"/>
      <c r="AB94" s="1085" t="str">
        <f>IF(AND('BR3'!$K$2="ACTIVE",'BR3'!N94&gt;0),"Yes",IF(AND('BR2'!$K$2="ACTIVE",'BR2'!N94&gt;0),"Yes",IF(AND('BR1'!$K$2="ACTIVE",'BR1'!N94&gt;0),"Yes",IF(AND('ORIGINAL BUDGET'!$K$2="ACTIVE",'ORIGINAL BUDGET'!N94&gt;0),"Yes",""))))</f>
        <v/>
      </c>
      <c r="AC94" s="1086"/>
      <c r="AD94" s="1085" t="str">
        <f>IF(AND('BR3'!$K$2="ACTIVE",'BR3'!P94&gt;0),"Yes",IF(AND('BR2'!$K$2="ACTIVE",'BR2'!P94&gt;0),"Yes",IF(AND('BR1'!$K$2="ACTIVE",'BR1'!P94&gt;0),"Yes",IF(AND('ORIGINAL BUDGET'!$K$2="ACTIVE",'ORIGINAL BUDGET'!P94&gt;0),"Yes",""))))</f>
        <v/>
      </c>
      <c r="AE94" s="1086"/>
      <c r="AF94" s="1085" t="str">
        <f>IF(AND('BR3'!$K$2="ACTIVE",'BR3'!R94&gt;0),"Yes",IF(AND('BR2'!$K$2="ACTIVE",'BR2'!R94&gt;0),"Yes",IF(AND('BR1'!$K$2="ACTIVE",'BR1'!R94&gt;0),"Yes",IF(AND('ORIGINAL BUDGET'!$K$2="ACTIVE",'ORIGINAL BUDGET'!R94&gt;0),"Yes",""))))</f>
        <v/>
      </c>
      <c r="AG94" s="1086"/>
      <c r="AH94" s="1086" t="str">
        <f>IF(AND('BR3'!$K$2="ACTIVE",'BR3'!T94&gt;0),"Yes",IF(AND('BR2'!$K$2="ACTIVE",'BR2'!T94&gt;0),"Yes",IF(AND('BR1'!$K$2="ACTIVE",'BR1'!T94&gt;0),"Yes",IF(AND('ORIGINAL BUDGET'!$K$2="ACTIVE",'ORIGINAL BUDGET'!T94&gt;0),"Yes",""))))</f>
        <v/>
      </c>
      <c r="AI94" s="498"/>
      <c r="AJ94" s="58"/>
      <c r="AK94" s="448">
        <f t="shared" si="29"/>
        <v>0</v>
      </c>
      <c r="AL94" s="448">
        <f t="shared" si="30"/>
        <v>0</v>
      </c>
      <c r="AM94" s="448">
        <f t="shared" si="31"/>
        <v>0</v>
      </c>
      <c r="AN94" s="448">
        <f t="shared" si="32"/>
        <v>0</v>
      </c>
      <c r="AO94" s="448">
        <f t="shared" si="33"/>
        <v>0</v>
      </c>
      <c r="AP94" s="448">
        <f t="shared" si="34"/>
        <v>0</v>
      </c>
      <c r="AQ94" s="448">
        <f t="shared" si="35"/>
        <v>0</v>
      </c>
      <c r="AU94" s="219"/>
      <c r="AV94" s="219"/>
      <c r="AW94" s="219"/>
      <c r="AX94" s="219"/>
      <c r="AY94" s="1104"/>
    </row>
    <row r="95" spans="1:53" s="197" customFormat="1" ht="15.95" customHeight="1" thickTop="1" thickBot="1">
      <c r="A95" s="435"/>
      <c r="B95" s="520"/>
      <c r="C95" s="521"/>
      <c r="D95" s="522"/>
      <c r="E95" s="523"/>
      <c r="F95" s="436"/>
      <c r="G95" s="849"/>
      <c r="H95" s="437"/>
      <c r="I95" s="849"/>
      <c r="J95" s="437"/>
      <c r="K95" s="849"/>
      <c r="L95" s="437"/>
      <c r="M95" s="849"/>
      <c r="N95" s="437"/>
      <c r="O95" s="849"/>
      <c r="P95" s="437"/>
      <c r="Q95" s="849"/>
      <c r="R95" s="437"/>
      <c r="S95" s="849"/>
      <c r="T95" s="437"/>
      <c r="U95" s="276"/>
      <c r="V95" s="1085"/>
      <c r="W95" s="1085"/>
      <c r="X95" s="1085"/>
      <c r="Y95" s="1085"/>
      <c r="Z95" s="1085"/>
      <c r="AA95" s="1085"/>
      <c r="AB95" s="1085"/>
      <c r="AC95" s="1085"/>
      <c r="AD95" s="1085"/>
      <c r="AE95" s="1085"/>
      <c r="AF95" s="1085"/>
      <c r="AG95" s="1085"/>
      <c r="AH95" s="1086"/>
      <c r="AI95" s="1086"/>
      <c r="AJ95" s="328" t="s">
        <v>128</v>
      </c>
      <c r="AK95" s="327">
        <f t="shared" ref="AK95:AQ95" si="36">SUM(AK45:AK94)</f>
        <v>0</v>
      </c>
      <c r="AL95" s="327">
        <f t="shared" si="36"/>
        <v>0</v>
      </c>
      <c r="AM95" s="327">
        <f t="shared" si="36"/>
        <v>0</v>
      </c>
      <c r="AN95" s="327">
        <f t="shared" si="36"/>
        <v>0</v>
      </c>
      <c r="AO95" s="327">
        <f t="shared" si="36"/>
        <v>0</v>
      </c>
      <c r="AP95" s="327">
        <f t="shared" si="36"/>
        <v>0</v>
      </c>
      <c r="AQ95" s="327">
        <f t="shared" si="36"/>
        <v>0</v>
      </c>
      <c r="AS95" s="169"/>
      <c r="AT95" s="169"/>
      <c r="AU95" s="277"/>
      <c r="AV95" s="277"/>
      <c r="AW95" s="277"/>
      <c r="AX95" s="277"/>
      <c r="AY95" s="1104"/>
      <c r="AZ95" s="169"/>
      <c r="BA95" s="169"/>
    </row>
    <row r="96" spans="1:53" ht="20.25" customHeight="1" thickTop="1">
      <c r="A96" s="1739" t="str">
        <f>A12</f>
        <v>OPERATING EXPENSES</v>
      </c>
      <c r="B96" s="1740"/>
      <c r="C96" s="1740"/>
      <c r="D96" s="1740"/>
      <c r="E96" s="1740"/>
      <c r="F96" s="1740"/>
      <c r="G96" s="1736" t="s">
        <v>84</v>
      </c>
      <c r="H96" s="1737"/>
      <c r="I96" s="1737"/>
      <c r="J96" s="1737"/>
      <c r="K96" s="1737"/>
      <c r="L96" s="1737"/>
      <c r="M96" s="1737"/>
      <c r="N96" s="1737"/>
      <c r="O96" s="1737"/>
      <c r="P96" s="1737"/>
      <c r="Q96" s="1737"/>
      <c r="R96" s="1737"/>
      <c r="S96" s="1737"/>
      <c r="T96" s="1737"/>
      <c r="U96" s="947"/>
      <c r="V96" s="1821" t="s">
        <v>155</v>
      </c>
      <c r="W96" s="1821"/>
      <c r="X96" s="1821"/>
      <c r="Y96" s="1821"/>
      <c r="Z96" s="1821"/>
      <c r="AA96" s="1821"/>
      <c r="AB96" s="1821"/>
      <c r="AC96" s="1821"/>
      <c r="AD96" s="1821"/>
      <c r="AE96" s="1821"/>
      <c r="AF96" s="1821"/>
      <c r="AG96" s="1821"/>
      <c r="AH96" s="1821"/>
      <c r="AI96" s="1821"/>
      <c r="AL96" s="1738"/>
      <c r="AM96" s="1738"/>
      <c r="AN96" s="1738"/>
      <c r="AO96" s="475"/>
      <c r="AP96" s="1084"/>
      <c r="AQ96" s="1084"/>
      <c r="AR96" s="1084"/>
      <c r="AY96" s="1104"/>
    </row>
    <row r="97" spans="1:51" ht="15.6" customHeight="1" thickBot="1">
      <c r="A97" s="1584"/>
      <c r="B97" s="1586"/>
      <c r="C97" s="1586"/>
      <c r="D97" s="1586"/>
      <c r="E97" s="1586"/>
      <c r="F97" s="1586"/>
      <c r="G97" s="1226" t="str">
        <f>'Fund Rec'!G79</f>
        <v/>
      </c>
      <c r="H97" s="1227">
        <f>'Fund Rec'!H79</f>
        <v>0</v>
      </c>
      <c r="I97" s="1228" t="str">
        <f>'Fund Rec'!I79</f>
        <v/>
      </c>
      <c r="J97" s="1227">
        <f>'Fund Rec'!J79</f>
        <v>0</v>
      </c>
      <c r="K97" s="1228" t="str">
        <f>'Fund Rec'!K79</f>
        <v/>
      </c>
      <c r="L97" s="1227">
        <f>'Fund Rec'!L79</f>
        <v>0</v>
      </c>
      <c r="M97" s="1228" t="str">
        <f>'Fund Rec'!M79</f>
        <v/>
      </c>
      <c r="N97" s="1227">
        <f>'Fund Rec'!N79</f>
        <v>0</v>
      </c>
      <c r="O97" s="1229" t="str">
        <f>'Fund Rec'!O79</f>
        <v/>
      </c>
      <c r="P97" s="697">
        <f>'Fund Rec'!P79</f>
        <v>0</v>
      </c>
      <c r="Q97" s="1229" t="str">
        <f>'Fund Rec'!Q79</f>
        <v/>
      </c>
      <c r="R97" s="1230">
        <f>'Fund Rec'!R79</f>
        <v>0</v>
      </c>
      <c r="S97" s="1229" t="str">
        <f>'Fund Rec'!S79</f>
        <v/>
      </c>
      <c r="T97" s="697">
        <f>'Fund Rec'!T79</f>
        <v>0</v>
      </c>
      <c r="U97" s="408"/>
      <c r="V97" s="1732" t="str">
        <f>$G$5</f>
        <v>RPPC, 53110</v>
      </c>
      <c r="W97" s="1716"/>
      <c r="X97" s="1716" t="str">
        <f>$I$5</f>
        <v>RPPC , 53129</v>
      </c>
      <c r="Y97" s="1716"/>
      <c r="Z97" s="1716" t="str">
        <f>$K$5</f>
        <v/>
      </c>
      <c r="AA97" s="1716"/>
      <c r="AB97" s="1716" t="str">
        <f>$M$5</f>
        <v/>
      </c>
      <c r="AC97" s="1716"/>
      <c r="AD97" s="1716" t="str">
        <f>$O$5</f>
        <v/>
      </c>
      <c r="AE97" s="1716"/>
      <c r="AF97" s="1716" t="str">
        <f>$Q$5</f>
        <v/>
      </c>
      <c r="AG97" s="1716"/>
      <c r="AH97" s="1716" t="str">
        <f>$S$5</f>
        <v/>
      </c>
      <c r="AI97" s="1718"/>
      <c r="AL97" s="2"/>
      <c r="AM97" s="2"/>
      <c r="AN97" s="2"/>
      <c r="AO97" s="2"/>
      <c r="AP97" s="2"/>
      <c r="AQ97" s="2"/>
      <c r="AR97" s="2"/>
      <c r="AY97" s="1104"/>
    </row>
    <row r="98" spans="1:51" ht="25.5" customHeight="1" thickTop="1" thickBot="1">
      <c r="A98" s="131"/>
      <c r="B98" s="159"/>
      <c r="C98" s="159"/>
      <c r="D98" s="18"/>
      <c r="E98" s="130" t="str">
        <f>'ORIGINAL BUDGET'!E98</f>
        <v>TOTAL OPERATING EXPENSES</v>
      </c>
      <c r="F98" s="1112">
        <f>SUM(F99:F113)</f>
        <v>0</v>
      </c>
      <c r="G98" s="614"/>
      <c r="H98" s="605">
        <f>SUM(H99:H113)</f>
        <v>0</v>
      </c>
      <c r="I98" s="607"/>
      <c r="J98" s="605">
        <f>SUM(J99:J113)</f>
        <v>0</v>
      </c>
      <c r="K98" s="607"/>
      <c r="L98" s="596">
        <f>SUM(L99:L113)</f>
        <v>0</v>
      </c>
      <c r="M98" s="695"/>
      <c r="N98" s="596">
        <f>SUM(N99:N113)</f>
        <v>0</v>
      </c>
      <c r="O98" s="695"/>
      <c r="P98" s="596">
        <f>SUM(P99:P113)</f>
        <v>0</v>
      </c>
      <c r="Q98" s="607"/>
      <c r="R98" s="596">
        <f>SUM(R99:R113)</f>
        <v>0</v>
      </c>
      <c r="S98" s="695"/>
      <c r="T98" s="596">
        <f>SUM(T99:T113)</f>
        <v>0</v>
      </c>
      <c r="U98" s="409"/>
      <c r="V98" s="1733"/>
      <c r="W98" s="1717"/>
      <c r="X98" s="1717"/>
      <c r="Y98" s="1717"/>
      <c r="Z98" s="1717"/>
      <c r="AA98" s="1717"/>
      <c r="AB98" s="1717"/>
      <c r="AC98" s="1717"/>
      <c r="AD98" s="1717"/>
      <c r="AE98" s="1717"/>
      <c r="AF98" s="1717"/>
      <c r="AG98" s="1717"/>
      <c r="AH98" s="1717"/>
      <c r="AI98" s="1719"/>
      <c r="AL98" s="221"/>
      <c r="AM98" s="221"/>
      <c r="AN98" s="222"/>
      <c r="AO98" s="222"/>
      <c r="AP98" s="222"/>
      <c r="AQ98" s="222"/>
      <c r="AR98" s="222"/>
      <c r="AY98" s="1104"/>
    </row>
    <row r="99" spans="1:51" ht="23.25" customHeight="1" thickTop="1">
      <c r="A99" s="122">
        <v>1</v>
      </c>
      <c r="B99" s="1773">
        <f>IF($L$2="","",IF($L$2="ORIGINAL",'ORIGINAL BUDGET'!$B99,IF($L$2="BR1",'BR1'!$B99,IF($L$2="BR2",'BR2'!$B99,IF($L$2="BR3",'BR3'!$B99)))))</f>
        <v>0</v>
      </c>
      <c r="C99" s="1774">
        <f>IF($L$2="","",IF($L$2="ORIGINAL",'ORIGINAL BUDGET'!$B99,IF($L$2="BR1",'BR1'!$B99,IF($L$2="BR2",'BR2'!$B99,IF($L$2="BR3",'BR3'!$B99)))))</f>
        <v>0</v>
      </c>
      <c r="D99" s="1774">
        <f>IF($L$2="","",IF($L$2="ORIGINAL",'ORIGINAL BUDGET'!$B99,IF($L$2="BR1",'BR1'!$B99,IF($L$2="BR2",'BR2'!$B99,IF($L$2="BR3",'BR3'!$B99)))))</f>
        <v>0</v>
      </c>
      <c r="E99" s="1775">
        <f>IF($L$2="","",IF($L$2="ORIGINAL",'ORIGINAL BUDGET'!$B99,IF($L$2="BR1",'BR1'!$B99,IF($L$2="BR2",'BR2'!$B99,IF($L$2="BR3",'BR3'!$B99)))))</f>
        <v>0</v>
      </c>
      <c r="F99" s="1111"/>
      <c r="G99" s="847" t="str">
        <f t="shared" ref="G99:G113" si="37">IF(AND(F99&lt;&gt;0, 1-I99-K99-Q99-S99-M99-O99),1-I99-K99-Q99-S99-M99-O99,"")</f>
        <v/>
      </c>
      <c r="H99" s="812">
        <f t="shared" ref="H99:H113" si="38">IF(AND(G99*F99&lt;0.0001,G99*F99&gt;0),"",G99*F99)</f>
        <v>0</v>
      </c>
      <c r="I99" s="840"/>
      <c r="J99" s="812">
        <f>I99*F99</f>
        <v>0</v>
      </c>
      <c r="K99" s="840"/>
      <c r="L99" s="812">
        <f>K99*F99</f>
        <v>0</v>
      </c>
      <c r="M99" s="840"/>
      <c r="N99" s="812">
        <f>M99*F99</f>
        <v>0</v>
      </c>
      <c r="O99" s="840"/>
      <c r="P99" s="812">
        <f>O99*F99</f>
        <v>0</v>
      </c>
      <c r="Q99" s="840"/>
      <c r="R99" s="812">
        <f t="shared" ref="R99:R113" si="39">Q99*F99</f>
        <v>0</v>
      </c>
      <c r="S99" s="840"/>
      <c r="T99" s="812">
        <f t="shared" ref="T99:T113" si="40">S99*F99</f>
        <v>0</v>
      </c>
      <c r="U99" s="410"/>
      <c r="V99" s="492" t="str">
        <f>IF(AND('BR3'!$K$2="ACTIVE",'BR3'!H99&gt;0),"Yes",IF(AND('BR2'!$K$2="ACTIVE",'BR2'!H99&gt;0),"Yes",IF(AND('BR1'!$K$2="ACTIVE",'BR1'!H99&gt;0),"Yes",IF(AND('ORIGINAL BUDGET'!$K$2="ACTIVE",'ORIGINAL BUDGET'!H99&gt;0),"Yes",""))))</f>
        <v/>
      </c>
      <c r="W99" s="493"/>
      <c r="X99" s="325" t="str">
        <f>IF(AND('BR3'!$K$2="ACTIVE",'BR3'!J99&gt;0),"Yes",IF(AND('BR2'!$K$2="ACTIVE",'BR2'!J99&gt;0),"Yes",IF(AND('BR1'!$K$2="ACTIVE",'BR1'!J99&gt;0),"Yes",IF(AND('ORIGINAL BUDGET'!$K$2="ACTIVE",'ORIGINAL BUDGET'!J99&gt;0),"Yes",""))))</f>
        <v/>
      </c>
      <c r="Y99" s="493"/>
      <c r="Z99" s="325" t="str">
        <f>IF(AND('BR3'!$K$2="ACTIVE",'BR3'!L99&gt;0),"Yes",IF(AND('BR2'!$K$2="ACTIVE",'BR2'!L99&gt;0),"Yes",IF(AND('BR1'!$K$2="ACTIVE",'BR1'!L99&gt;0),"Yes",IF(AND('ORIGINAL BUDGET'!$K$2="ACTIVE",'ORIGINAL BUDGET'!L99&gt;0),"Yes",""))))</f>
        <v/>
      </c>
      <c r="AA99" s="493"/>
      <c r="AB99" s="325" t="str">
        <f>IF(AND('BR3'!$K$2="ACTIVE",'BR3'!N99&gt;0),"Yes",IF(AND('BR2'!$K$2="ACTIVE",'BR2'!N99&gt;0),"Yes",IF(AND('BR1'!$K$2="ACTIVE",'BR1'!N99&gt;0),"Yes",IF(AND('ORIGINAL BUDGET'!$K$2="ACTIVE",'ORIGINAL BUDGET'!N99&gt;0),"Yes",""))))</f>
        <v/>
      </c>
      <c r="AC99" s="493"/>
      <c r="AD99" s="325" t="str">
        <f>IF(AND('BR3'!$K$2="ACTIVE",'BR3'!P99&gt;0),"Yes",IF(AND('BR2'!$K$2="ACTIVE",'BR2'!P99&gt;0),"Yes",IF(AND('BR1'!$K$2="ACTIVE",'BR1'!P99&gt;0),"Yes",IF(AND('ORIGINAL BUDGET'!$K$2="ACTIVE",'ORIGINAL BUDGET'!P99&gt;0),"Yes",""))))</f>
        <v/>
      </c>
      <c r="AE99" s="493"/>
      <c r="AF99" s="325" t="str">
        <f>IF(AND('BR3'!$K$2="ACTIVE",'BR3'!R99&gt;0),"Yes",IF(AND('BR2'!$K$2="ACTIVE",'BR2'!R99&gt;0),"Yes",IF(AND('BR1'!$K$2="ACTIVE",'BR1'!R99&gt;0),"Yes",IF(AND('ORIGINAL BUDGET'!$K$2="ACTIVE",'ORIGINAL BUDGET'!R99&gt;0),"Yes",""))))</f>
        <v/>
      </c>
      <c r="AG99" s="493"/>
      <c r="AH99" s="493" t="str">
        <f>IF(AND('BR3'!$K$2="ACTIVE",'BR3'!T99&gt;0),"Yes",IF(AND('BR2'!$K$2="ACTIVE",'BR2'!T99&gt;0),"Yes",IF(AND('BR1'!$K$2="ACTIVE",'BR1'!T99&gt;0),"Yes",IF(AND('ORIGINAL BUDGET'!$K$2="ACTIVE",'ORIGINAL BUDGET'!T99&gt;0),"Yes",""))))</f>
        <v/>
      </c>
      <c r="AI99" s="494"/>
      <c r="AL99" s="221"/>
      <c r="AM99" s="221"/>
      <c r="AN99" s="221"/>
      <c r="AO99" s="221"/>
      <c r="AP99" s="221"/>
      <c r="AQ99" s="221"/>
      <c r="AR99" s="57"/>
      <c r="AY99" s="1104"/>
    </row>
    <row r="100" spans="1:51" ht="23.25" customHeight="1">
      <c r="A100" s="122">
        <v>2</v>
      </c>
      <c r="B100" s="1773">
        <f>IF($L$2="","",IF($L$2="ORIGINAL",'ORIGINAL BUDGET'!$B100,IF($L$2="BR1",'BR1'!$B100,IF($L$2="BR2",'BR2'!$B100,IF($L$2="BR3",'BR3'!$B100)))))</f>
        <v>0</v>
      </c>
      <c r="C100" s="1774">
        <f>IF($L$2="","",IF($L$2="ORIGINAL",'ORIGINAL BUDGET'!$B100,IF($L$2="BR1",'BR1'!$B100,IF($L$2="BR2",'BR2'!$B100,IF($L$2="BR3",'BR3'!$B100)))))</f>
        <v>0</v>
      </c>
      <c r="D100" s="1774">
        <f>IF($L$2="","",IF($L$2="ORIGINAL",'ORIGINAL BUDGET'!$B100,IF($L$2="BR1",'BR1'!$B100,IF($L$2="BR2",'BR2'!$B100,IF($L$2="BR3",'BR3'!$B100)))))</f>
        <v>0</v>
      </c>
      <c r="E100" s="1775">
        <f>IF($L$2="","",IF($L$2="ORIGINAL",'ORIGINAL BUDGET'!$B100,IF($L$2="BR1",'BR1'!$B100,IF($L$2="BR2",'BR2'!$B100,IF($L$2="BR3",'BR3'!$B100)))))</f>
        <v>0</v>
      </c>
      <c r="F100" s="611"/>
      <c r="G100" s="847" t="str">
        <f t="shared" si="37"/>
        <v/>
      </c>
      <c r="H100" s="810">
        <f t="shared" si="38"/>
        <v>0</v>
      </c>
      <c r="I100" s="840"/>
      <c r="J100" s="810">
        <f t="shared" ref="J100:J113" si="41">I100*F100</f>
        <v>0</v>
      </c>
      <c r="K100" s="840"/>
      <c r="L100" s="810">
        <f t="shared" ref="L100:L113" si="42">K100*F100</f>
        <v>0</v>
      </c>
      <c r="M100" s="840"/>
      <c r="N100" s="810">
        <f t="shared" ref="N100:N113" si="43">M100*F100</f>
        <v>0</v>
      </c>
      <c r="O100" s="840"/>
      <c r="P100" s="810">
        <f t="shared" ref="P100:P113" si="44">O100*F100</f>
        <v>0</v>
      </c>
      <c r="Q100" s="840"/>
      <c r="R100" s="810">
        <f t="shared" si="39"/>
        <v>0</v>
      </c>
      <c r="S100" s="840"/>
      <c r="T100" s="810">
        <f t="shared" si="40"/>
        <v>0</v>
      </c>
      <c r="U100" s="410"/>
      <c r="V100" s="492" t="str">
        <f>IF(AND('BR3'!$K$2="ACTIVE",'BR3'!H100&gt;0),"Yes",IF(AND('BR2'!$K$2="ACTIVE",'BR2'!H100&gt;0),"Yes",IF(AND('BR1'!$K$2="ACTIVE",'BR1'!H100&gt;0),"Yes",IF(AND('ORIGINAL BUDGET'!$K$2="ACTIVE",'ORIGINAL BUDGET'!H100&gt;0),"Yes",""))))</f>
        <v/>
      </c>
      <c r="W100" s="493"/>
      <c r="X100" s="325" t="str">
        <f>IF(AND('BR3'!$K$2="ACTIVE",'BR3'!J100&gt;0),"Yes",IF(AND('BR2'!$K$2="ACTIVE",'BR2'!J100&gt;0),"Yes",IF(AND('BR1'!$K$2="ACTIVE",'BR1'!J100&gt;0),"Yes",IF(AND('ORIGINAL BUDGET'!$K$2="ACTIVE",'ORIGINAL BUDGET'!J100&gt;0),"Yes",""))))</f>
        <v/>
      </c>
      <c r="Y100" s="493"/>
      <c r="Z100" s="325" t="str">
        <f>IF(AND('BR3'!$K$2="ACTIVE",'BR3'!L100&gt;0),"Yes",IF(AND('BR2'!$K$2="ACTIVE",'BR2'!L100&gt;0),"Yes",IF(AND('BR1'!$K$2="ACTIVE",'BR1'!L100&gt;0),"Yes",IF(AND('ORIGINAL BUDGET'!$K$2="ACTIVE",'ORIGINAL BUDGET'!L100&gt;0),"Yes",""))))</f>
        <v/>
      </c>
      <c r="AA100" s="493"/>
      <c r="AB100" s="325" t="str">
        <f>IF(AND('BR3'!$K$2="ACTIVE",'BR3'!N100&gt;0),"Yes",IF(AND('BR2'!$K$2="ACTIVE",'BR2'!N100&gt;0),"Yes",IF(AND('BR1'!$K$2="ACTIVE",'BR1'!N100&gt;0),"Yes",IF(AND('ORIGINAL BUDGET'!$K$2="ACTIVE",'ORIGINAL BUDGET'!N100&gt;0),"Yes",""))))</f>
        <v/>
      </c>
      <c r="AC100" s="493"/>
      <c r="AD100" s="325" t="str">
        <f>IF(AND('BR3'!$K$2="ACTIVE",'BR3'!P100&gt;0),"Yes",IF(AND('BR2'!$K$2="ACTIVE",'BR2'!P100&gt;0),"Yes",IF(AND('BR1'!$K$2="ACTIVE",'BR1'!P100&gt;0),"Yes",IF(AND('ORIGINAL BUDGET'!$K$2="ACTIVE",'ORIGINAL BUDGET'!P100&gt;0),"Yes",""))))</f>
        <v/>
      </c>
      <c r="AE100" s="493"/>
      <c r="AF100" s="325" t="str">
        <f>IF(AND('BR3'!$K$2="ACTIVE",'BR3'!R100&gt;0),"Yes",IF(AND('BR2'!$K$2="ACTIVE",'BR2'!R100&gt;0),"Yes",IF(AND('BR1'!$K$2="ACTIVE",'BR1'!R100&gt;0),"Yes",IF(AND('ORIGINAL BUDGET'!$K$2="ACTIVE",'ORIGINAL BUDGET'!R100&gt;0),"Yes",""))))</f>
        <v/>
      </c>
      <c r="AG100" s="493"/>
      <c r="AH100" s="493" t="str">
        <f>IF(AND('BR3'!$K$2="ACTIVE",'BR3'!T100&gt;0),"Yes",IF(AND('BR2'!$K$2="ACTIVE",'BR2'!T100&gt;0),"Yes",IF(AND('BR1'!$K$2="ACTIVE",'BR1'!T100&gt;0),"Yes",IF(AND('ORIGINAL BUDGET'!$K$2="ACTIVE",'ORIGINAL BUDGET'!T100&gt;0),"Yes",""))))</f>
        <v/>
      </c>
      <c r="AI100" s="494"/>
      <c r="AL100" s="221"/>
      <c r="AM100" s="221"/>
      <c r="AN100" s="221"/>
      <c r="AO100" s="221"/>
      <c r="AP100" s="221"/>
      <c r="AQ100" s="221"/>
      <c r="AR100" s="57"/>
      <c r="AY100" s="1104"/>
    </row>
    <row r="101" spans="1:51" ht="23.25" customHeight="1">
      <c r="A101" s="122">
        <v>3</v>
      </c>
      <c r="B101" s="1726">
        <f>IF($L$2="","",IF($L$2="ORIGINAL",'ORIGINAL BUDGET'!$B101,IF($L$2="BR1",'BR1'!$B101,IF($L$2="BR2",'BR2'!$B101,IF($L$2="BR3",'BR3'!$B101)))))</f>
        <v>0</v>
      </c>
      <c r="C101" s="1727">
        <f>IF($L$2="","",IF($L$2="ORIGINAL",'ORIGINAL BUDGET'!$B101,IF($L$2="BR1",'BR1'!$B101,IF($L$2="BR2",'BR2'!$B101,IF($L$2="BR3",'BR3'!$B101)))))</f>
        <v>0</v>
      </c>
      <c r="D101" s="1727">
        <f>IF($L$2="","",IF($L$2="ORIGINAL",'ORIGINAL BUDGET'!$B101,IF($L$2="BR1",'BR1'!$B101,IF($L$2="BR2",'BR2'!$B101,IF($L$2="BR3",'BR3'!$B101)))))</f>
        <v>0</v>
      </c>
      <c r="E101" s="1728">
        <f>IF($L$2="","",IF($L$2="ORIGINAL",'ORIGINAL BUDGET'!$B101,IF($L$2="BR1",'BR1'!$B101,IF($L$2="BR2",'BR2'!$B101,IF($L$2="BR3",'BR3'!$B101)))))</f>
        <v>0</v>
      </c>
      <c r="F101" s="612"/>
      <c r="G101" s="847" t="str">
        <f t="shared" si="37"/>
        <v/>
      </c>
      <c r="H101" s="810">
        <f t="shared" si="38"/>
        <v>0</v>
      </c>
      <c r="I101" s="840"/>
      <c r="J101" s="810">
        <f t="shared" si="41"/>
        <v>0</v>
      </c>
      <c r="K101" s="840"/>
      <c r="L101" s="810">
        <f t="shared" si="42"/>
        <v>0</v>
      </c>
      <c r="M101" s="840"/>
      <c r="N101" s="810">
        <f t="shared" si="43"/>
        <v>0</v>
      </c>
      <c r="O101" s="840"/>
      <c r="P101" s="810">
        <f t="shared" si="44"/>
        <v>0</v>
      </c>
      <c r="Q101" s="840"/>
      <c r="R101" s="810">
        <f t="shared" si="39"/>
        <v>0</v>
      </c>
      <c r="S101" s="840"/>
      <c r="T101" s="810">
        <f t="shared" si="40"/>
        <v>0</v>
      </c>
      <c r="U101" s="410"/>
      <c r="V101" s="492" t="str">
        <f>IF(AND('BR3'!$K$2="ACTIVE",'BR3'!H101&gt;0),"Yes",IF(AND('BR2'!$K$2="ACTIVE",'BR2'!H101&gt;0),"Yes",IF(AND('BR1'!$K$2="ACTIVE",'BR1'!H101&gt;0),"Yes",IF(AND('ORIGINAL BUDGET'!$K$2="ACTIVE",'ORIGINAL BUDGET'!H101&gt;0),"Yes",""))))</f>
        <v/>
      </c>
      <c r="W101" s="493"/>
      <c r="X101" s="325" t="str">
        <f>IF(AND('BR3'!$K$2="ACTIVE",'BR3'!J101&gt;0),"Yes",IF(AND('BR2'!$K$2="ACTIVE",'BR2'!J101&gt;0),"Yes",IF(AND('BR1'!$K$2="ACTIVE",'BR1'!J101&gt;0),"Yes",IF(AND('ORIGINAL BUDGET'!$K$2="ACTIVE",'ORIGINAL BUDGET'!J101&gt;0),"Yes",""))))</f>
        <v/>
      </c>
      <c r="Y101" s="493"/>
      <c r="Z101" s="325" t="str">
        <f>IF(AND('BR3'!$K$2="ACTIVE",'BR3'!L101&gt;0),"Yes",IF(AND('BR2'!$K$2="ACTIVE",'BR2'!L101&gt;0),"Yes",IF(AND('BR1'!$K$2="ACTIVE",'BR1'!L101&gt;0),"Yes",IF(AND('ORIGINAL BUDGET'!$K$2="ACTIVE",'ORIGINAL BUDGET'!L101&gt;0),"Yes",""))))</f>
        <v/>
      </c>
      <c r="AA101" s="493"/>
      <c r="AB101" s="325" t="str">
        <f>IF(AND('BR3'!$K$2="ACTIVE",'BR3'!N101&gt;0),"Yes",IF(AND('BR2'!$K$2="ACTIVE",'BR2'!N101&gt;0),"Yes",IF(AND('BR1'!$K$2="ACTIVE",'BR1'!N101&gt;0),"Yes",IF(AND('ORIGINAL BUDGET'!$K$2="ACTIVE",'ORIGINAL BUDGET'!N101&gt;0),"Yes",""))))</f>
        <v/>
      </c>
      <c r="AC101" s="493"/>
      <c r="AD101" s="325" t="str">
        <f>IF(AND('BR3'!$K$2="ACTIVE",'BR3'!P101&gt;0),"Yes",IF(AND('BR2'!$K$2="ACTIVE",'BR2'!P101&gt;0),"Yes",IF(AND('BR1'!$K$2="ACTIVE",'BR1'!P101&gt;0),"Yes",IF(AND('ORIGINAL BUDGET'!$K$2="ACTIVE",'ORIGINAL BUDGET'!P101&gt;0),"Yes",""))))</f>
        <v/>
      </c>
      <c r="AE101" s="493"/>
      <c r="AF101" s="325" t="str">
        <f>IF(AND('BR3'!$K$2="ACTIVE",'BR3'!R101&gt;0),"Yes",IF(AND('BR2'!$K$2="ACTIVE",'BR2'!R101&gt;0),"Yes",IF(AND('BR1'!$K$2="ACTIVE",'BR1'!R101&gt;0),"Yes",IF(AND('ORIGINAL BUDGET'!$K$2="ACTIVE",'ORIGINAL BUDGET'!R101&gt;0),"Yes",""))))</f>
        <v/>
      </c>
      <c r="AG101" s="493"/>
      <c r="AH101" s="493" t="str">
        <f>IF(AND('BR3'!$K$2="ACTIVE",'BR3'!T101&gt;0),"Yes",IF(AND('BR2'!$K$2="ACTIVE",'BR2'!T101&gt;0),"Yes",IF(AND('BR1'!$K$2="ACTIVE",'BR1'!T101&gt;0),"Yes",IF(AND('ORIGINAL BUDGET'!$K$2="ACTIVE",'ORIGINAL BUDGET'!T101&gt;0),"Yes",""))))</f>
        <v/>
      </c>
      <c r="AI101" s="494"/>
      <c r="AL101" s="221"/>
      <c r="AM101" s="221"/>
      <c r="AN101" s="221"/>
      <c r="AO101" s="221"/>
      <c r="AP101" s="221"/>
      <c r="AQ101" s="221"/>
      <c r="AR101" s="57"/>
      <c r="AY101" s="1104"/>
    </row>
    <row r="102" spans="1:51" ht="23.25" customHeight="1">
      <c r="A102" s="122">
        <v>4</v>
      </c>
      <c r="B102" s="1726">
        <f>IF($L$2="","",IF($L$2="ORIGINAL",'ORIGINAL BUDGET'!$B102,IF($L$2="BR1",'BR1'!$B102,IF($L$2="BR2",'BR2'!$B102,IF($L$2="BR3",'BR3'!$B102)))))</f>
        <v>0</v>
      </c>
      <c r="C102" s="1727">
        <f>IF($L$2="","",IF($L$2="ORIGINAL",'ORIGINAL BUDGET'!$B102,IF($L$2="BR1",'BR1'!$B102,IF($L$2="BR2",'BR2'!$B102,IF($L$2="BR3",'BR3'!$B102)))))</f>
        <v>0</v>
      </c>
      <c r="D102" s="1727">
        <f>IF($L$2="","",IF($L$2="ORIGINAL",'ORIGINAL BUDGET'!$B102,IF($L$2="BR1",'BR1'!$B102,IF($L$2="BR2",'BR2'!$B102,IF($L$2="BR3",'BR3'!$B102)))))</f>
        <v>0</v>
      </c>
      <c r="E102" s="1728">
        <f>IF($L$2="","",IF($L$2="ORIGINAL",'ORIGINAL BUDGET'!$B102,IF($L$2="BR1",'BR1'!$B102,IF($L$2="BR2",'BR2'!$B102,IF($L$2="BR3",'BR3'!$B102)))))</f>
        <v>0</v>
      </c>
      <c r="F102" s="612"/>
      <c r="G102" s="847" t="str">
        <f t="shared" si="37"/>
        <v/>
      </c>
      <c r="H102" s="810">
        <f t="shared" si="38"/>
        <v>0</v>
      </c>
      <c r="I102" s="840"/>
      <c r="J102" s="810">
        <f t="shared" si="41"/>
        <v>0</v>
      </c>
      <c r="K102" s="840"/>
      <c r="L102" s="810">
        <f t="shared" si="42"/>
        <v>0</v>
      </c>
      <c r="M102" s="840"/>
      <c r="N102" s="810">
        <f t="shared" si="43"/>
        <v>0</v>
      </c>
      <c r="O102" s="840"/>
      <c r="P102" s="810">
        <f t="shared" si="44"/>
        <v>0</v>
      </c>
      <c r="Q102" s="840"/>
      <c r="R102" s="810">
        <f t="shared" si="39"/>
        <v>0</v>
      </c>
      <c r="S102" s="840"/>
      <c r="T102" s="810">
        <f t="shared" si="40"/>
        <v>0</v>
      </c>
      <c r="U102" s="410"/>
      <c r="V102" s="492" t="str">
        <f>IF(AND('BR3'!$K$2="ACTIVE",'BR3'!H102&gt;0),"Yes",IF(AND('BR2'!$K$2="ACTIVE",'BR2'!H102&gt;0),"Yes",IF(AND('BR1'!$K$2="ACTIVE",'BR1'!H102&gt;0),"Yes",IF(AND('ORIGINAL BUDGET'!$K$2="ACTIVE",'ORIGINAL BUDGET'!H102&gt;0),"Yes",""))))</f>
        <v/>
      </c>
      <c r="W102" s="493"/>
      <c r="X102" s="325" t="str">
        <f>IF(AND('BR3'!$K$2="ACTIVE",'BR3'!J102&gt;0),"Yes",IF(AND('BR2'!$K$2="ACTIVE",'BR2'!J102&gt;0),"Yes",IF(AND('BR1'!$K$2="ACTIVE",'BR1'!J102&gt;0),"Yes",IF(AND('ORIGINAL BUDGET'!$K$2="ACTIVE",'ORIGINAL BUDGET'!J102&gt;0),"Yes",""))))</f>
        <v/>
      </c>
      <c r="Y102" s="493"/>
      <c r="Z102" s="325" t="str">
        <f>IF(AND('BR3'!$K$2="ACTIVE",'BR3'!L102&gt;0),"Yes",IF(AND('BR2'!$K$2="ACTIVE",'BR2'!L102&gt;0),"Yes",IF(AND('BR1'!$K$2="ACTIVE",'BR1'!L102&gt;0),"Yes",IF(AND('ORIGINAL BUDGET'!$K$2="ACTIVE",'ORIGINAL BUDGET'!L102&gt;0),"Yes",""))))</f>
        <v/>
      </c>
      <c r="AA102" s="493"/>
      <c r="AB102" s="325" t="str">
        <f>IF(AND('BR3'!$K$2="ACTIVE",'BR3'!N102&gt;0),"Yes",IF(AND('BR2'!$K$2="ACTIVE",'BR2'!N102&gt;0),"Yes",IF(AND('BR1'!$K$2="ACTIVE",'BR1'!N102&gt;0),"Yes",IF(AND('ORIGINAL BUDGET'!$K$2="ACTIVE",'ORIGINAL BUDGET'!N102&gt;0),"Yes",""))))</f>
        <v/>
      </c>
      <c r="AC102" s="493"/>
      <c r="AD102" s="325" t="str">
        <f>IF(AND('BR3'!$K$2="ACTIVE",'BR3'!P102&gt;0),"Yes",IF(AND('BR2'!$K$2="ACTIVE",'BR2'!P102&gt;0),"Yes",IF(AND('BR1'!$K$2="ACTIVE",'BR1'!P102&gt;0),"Yes",IF(AND('ORIGINAL BUDGET'!$K$2="ACTIVE",'ORIGINAL BUDGET'!P102&gt;0),"Yes",""))))</f>
        <v/>
      </c>
      <c r="AE102" s="493"/>
      <c r="AF102" s="325" t="str">
        <f>IF(AND('BR3'!$K$2="ACTIVE",'BR3'!R102&gt;0),"Yes",IF(AND('BR2'!$K$2="ACTIVE",'BR2'!R102&gt;0),"Yes",IF(AND('BR1'!$K$2="ACTIVE",'BR1'!R102&gt;0),"Yes",IF(AND('ORIGINAL BUDGET'!$K$2="ACTIVE",'ORIGINAL BUDGET'!R102&gt;0),"Yes",""))))</f>
        <v/>
      </c>
      <c r="AG102" s="493"/>
      <c r="AH102" s="493" t="str">
        <f>IF(AND('BR3'!$K$2="ACTIVE",'BR3'!T102&gt;0),"Yes",IF(AND('BR2'!$K$2="ACTIVE",'BR2'!T102&gt;0),"Yes",IF(AND('BR1'!$K$2="ACTIVE",'BR1'!T102&gt;0),"Yes",IF(AND('ORIGINAL BUDGET'!$K$2="ACTIVE",'ORIGINAL BUDGET'!T102&gt;0),"Yes",""))))</f>
        <v/>
      </c>
      <c r="AI102" s="494"/>
      <c r="AK102" s="221"/>
      <c r="AL102" s="221"/>
      <c r="AM102" s="221"/>
      <c r="AN102" s="221"/>
      <c r="AO102" s="221"/>
      <c r="AP102" s="221"/>
      <c r="AQ102" s="221"/>
      <c r="AR102" s="57"/>
      <c r="AU102" s="2"/>
      <c r="AV102" s="2"/>
      <c r="AW102" s="2"/>
      <c r="AX102" s="2"/>
      <c r="AY102" s="1104"/>
    </row>
    <row r="103" spans="1:51" ht="23.25" customHeight="1" thickBot="1">
      <c r="A103" s="122">
        <v>5</v>
      </c>
      <c r="B103" s="1726">
        <f>IF($L$2="","",IF($L$2="ORIGINAL",'ORIGINAL BUDGET'!$B103,IF($L$2="BR1",'BR1'!$B103,IF($L$2="BR2",'BR2'!$B103,IF($L$2="BR3",'BR3'!$B103)))))</f>
        <v>0</v>
      </c>
      <c r="C103" s="1727">
        <f>IF($L$2="","",IF($L$2="ORIGINAL",'ORIGINAL BUDGET'!$B103,IF($L$2="BR1",'BR1'!$B103,IF($L$2="BR2",'BR2'!$B103,IF($L$2="BR3",'BR3'!$B103)))))</f>
        <v>0</v>
      </c>
      <c r="D103" s="1727">
        <f>IF($L$2="","",IF($L$2="ORIGINAL",'ORIGINAL BUDGET'!$B103,IF($L$2="BR1",'BR1'!$B103,IF($L$2="BR2",'BR2'!$B103,IF($L$2="BR3",'BR3'!$B103)))))</f>
        <v>0</v>
      </c>
      <c r="E103" s="1728">
        <f>IF($L$2="","",IF($L$2="ORIGINAL",'ORIGINAL BUDGET'!$B103,IF($L$2="BR1",'BR1'!$B103,IF($L$2="BR2",'BR2'!$B103,IF($L$2="BR3",'BR3'!$B103)))))</f>
        <v>0</v>
      </c>
      <c r="F103" s="612"/>
      <c r="G103" s="847" t="str">
        <f t="shared" si="37"/>
        <v/>
      </c>
      <c r="H103" s="810">
        <f t="shared" si="38"/>
        <v>0</v>
      </c>
      <c r="I103" s="840"/>
      <c r="J103" s="810">
        <f t="shared" si="41"/>
        <v>0</v>
      </c>
      <c r="K103" s="840"/>
      <c r="L103" s="810">
        <f t="shared" si="42"/>
        <v>0</v>
      </c>
      <c r="M103" s="840"/>
      <c r="N103" s="810">
        <f t="shared" si="43"/>
        <v>0</v>
      </c>
      <c r="O103" s="840"/>
      <c r="P103" s="810">
        <f t="shared" si="44"/>
        <v>0</v>
      </c>
      <c r="Q103" s="840"/>
      <c r="R103" s="810">
        <f t="shared" si="39"/>
        <v>0</v>
      </c>
      <c r="S103" s="840"/>
      <c r="T103" s="810">
        <f t="shared" si="40"/>
        <v>0</v>
      </c>
      <c r="U103" s="410"/>
      <c r="V103" s="492" t="str">
        <f>IF(AND('BR3'!$K$2="ACTIVE",'BR3'!H103&gt;0),"Yes",IF(AND('BR2'!$K$2="ACTIVE",'BR2'!H103&gt;0),"Yes",IF(AND('BR1'!$K$2="ACTIVE",'BR1'!H103&gt;0),"Yes",IF(AND('ORIGINAL BUDGET'!$K$2="ACTIVE",'ORIGINAL BUDGET'!H103&gt;0),"Yes",""))))</f>
        <v/>
      </c>
      <c r="W103" s="493"/>
      <c r="X103" s="325" t="str">
        <f>IF(AND('BR3'!$K$2="ACTIVE",'BR3'!J103&gt;0),"Yes",IF(AND('BR2'!$K$2="ACTIVE",'BR2'!J103&gt;0),"Yes",IF(AND('BR1'!$K$2="ACTIVE",'BR1'!J103&gt;0),"Yes",IF(AND('ORIGINAL BUDGET'!$K$2="ACTIVE",'ORIGINAL BUDGET'!J103&gt;0),"Yes",""))))</f>
        <v/>
      </c>
      <c r="Y103" s="493"/>
      <c r="Z103" s="325" t="str">
        <f>IF(AND('BR3'!$K$2="ACTIVE",'BR3'!L103&gt;0),"Yes",IF(AND('BR2'!$K$2="ACTIVE",'BR2'!L103&gt;0),"Yes",IF(AND('BR1'!$K$2="ACTIVE",'BR1'!L103&gt;0),"Yes",IF(AND('ORIGINAL BUDGET'!$K$2="ACTIVE",'ORIGINAL BUDGET'!L103&gt;0),"Yes",""))))</f>
        <v/>
      </c>
      <c r="AA103" s="493"/>
      <c r="AB103" s="325" t="str">
        <f>IF(AND('BR3'!$K$2="ACTIVE",'BR3'!N103&gt;0),"Yes",IF(AND('BR2'!$K$2="ACTIVE",'BR2'!N103&gt;0),"Yes",IF(AND('BR1'!$K$2="ACTIVE",'BR1'!N103&gt;0),"Yes",IF(AND('ORIGINAL BUDGET'!$K$2="ACTIVE",'ORIGINAL BUDGET'!N103&gt;0),"Yes",""))))</f>
        <v/>
      </c>
      <c r="AC103" s="493"/>
      <c r="AD103" s="325" t="str">
        <f>IF(AND('BR3'!$K$2="ACTIVE",'BR3'!P103&gt;0),"Yes",IF(AND('BR2'!$K$2="ACTIVE",'BR2'!P103&gt;0),"Yes",IF(AND('BR1'!$K$2="ACTIVE",'BR1'!P103&gt;0),"Yes",IF(AND('ORIGINAL BUDGET'!$K$2="ACTIVE",'ORIGINAL BUDGET'!P103&gt;0),"Yes",""))))</f>
        <v/>
      </c>
      <c r="AE103" s="493"/>
      <c r="AF103" s="325" t="str">
        <f>IF(AND('BR3'!$K$2="ACTIVE",'BR3'!R103&gt;0),"Yes",IF(AND('BR2'!$K$2="ACTIVE",'BR2'!R103&gt;0),"Yes",IF(AND('BR1'!$K$2="ACTIVE",'BR1'!R103&gt;0),"Yes",IF(AND('ORIGINAL BUDGET'!$K$2="ACTIVE",'ORIGINAL BUDGET'!R103&gt;0),"Yes",""))))</f>
        <v/>
      </c>
      <c r="AG103" s="493"/>
      <c r="AH103" s="493" t="str">
        <f>IF(AND('BR3'!$K$2="ACTIVE",'BR3'!T103&gt;0),"Yes",IF(AND('BR2'!$K$2="ACTIVE",'BR2'!T103&gt;0),"Yes",IF(AND('BR1'!$K$2="ACTIVE",'BR1'!T103&gt;0),"Yes",IF(AND('ORIGINAL BUDGET'!$K$2="ACTIVE",'ORIGINAL BUDGET'!T103&gt;0),"Yes",""))))</f>
        <v/>
      </c>
      <c r="AI103" s="494"/>
      <c r="AK103" s="221"/>
      <c r="AL103" s="221"/>
      <c r="AM103" s="221"/>
      <c r="AN103" s="221"/>
      <c r="AO103" s="221"/>
      <c r="AP103" s="221"/>
      <c r="AQ103" s="221"/>
      <c r="AR103" s="57"/>
      <c r="AU103" s="2"/>
      <c r="AV103" s="2"/>
      <c r="AW103" s="2"/>
      <c r="AX103" s="2"/>
      <c r="AY103" s="1104"/>
    </row>
    <row r="104" spans="1:51" ht="23.25" hidden="1" customHeight="1">
      <c r="A104" s="122">
        <v>6</v>
      </c>
      <c r="B104" s="1726">
        <f>IF($L$2="","",IF($L$2="ORIGINAL",'ORIGINAL BUDGET'!$B104,IF($L$2="BR1",'BR1'!$B104,IF($L$2="BR2",'BR2'!$B104,IF($L$2="BR3",'BR3'!$B104)))))</f>
        <v>0</v>
      </c>
      <c r="C104" s="1727">
        <f>IF($L$2="","",IF($L$2="ORIGINAL",'ORIGINAL BUDGET'!$B104,IF($L$2="BR1",'BR1'!$B104,IF($L$2="BR2",'BR2'!$B104,IF($L$2="BR3",'BR3'!$B104)))))</f>
        <v>0</v>
      </c>
      <c r="D104" s="1727">
        <f>IF($L$2="","",IF($L$2="ORIGINAL",'ORIGINAL BUDGET'!$B104,IF($L$2="BR1",'BR1'!$B104,IF($L$2="BR2",'BR2'!$B104,IF($L$2="BR3",'BR3'!$B104)))))</f>
        <v>0</v>
      </c>
      <c r="E104" s="1728">
        <f>IF($L$2="","",IF($L$2="ORIGINAL",'ORIGINAL BUDGET'!$B104,IF($L$2="BR1",'BR1'!$B104,IF($L$2="BR2",'BR2'!$B104,IF($L$2="BR3",'BR3'!$B104)))))</f>
        <v>0</v>
      </c>
      <c r="F104" s="612"/>
      <c r="G104" s="847" t="str">
        <f t="shared" si="37"/>
        <v/>
      </c>
      <c r="H104" s="810">
        <f t="shared" si="38"/>
        <v>0</v>
      </c>
      <c r="I104" s="840"/>
      <c r="J104" s="810">
        <f t="shared" si="41"/>
        <v>0</v>
      </c>
      <c r="K104" s="840"/>
      <c r="L104" s="810">
        <f t="shared" si="42"/>
        <v>0</v>
      </c>
      <c r="M104" s="840"/>
      <c r="N104" s="810">
        <f t="shared" si="43"/>
        <v>0</v>
      </c>
      <c r="O104" s="840"/>
      <c r="P104" s="810">
        <f t="shared" si="44"/>
        <v>0</v>
      </c>
      <c r="Q104" s="840"/>
      <c r="R104" s="810">
        <f t="shared" si="39"/>
        <v>0</v>
      </c>
      <c r="S104" s="840"/>
      <c r="T104" s="810">
        <f t="shared" si="40"/>
        <v>0</v>
      </c>
      <c r="U104" s="410"/>
      <c r="V104" s="492" t="str">
        <f>IF(AND('BR3'!$K$2="ACTIVE",'BR3'!H104&gt;0),"Yes",IF(AND('BR2'!$K$2="ACTIVE",'BR2'!H104&gt;0),"Yes",IF(AND('BR1'!$K$2="ACTIVE",'BR1'!H104&gt;0),"Yes",IF(AND('ORIGINAL BUDGET'!$K$2="ACTIVE",'ORIGINAL BUDGET'!H104&gt;0),"Yes",""))))</f>
        <v/>
      </c>
      <c r="W104" s="493"/>
      <c r="X104" s="325" t="str">
        <f>IF(AND('BR3'!$K$2="ACTIVE",'BR3'!J104&gt;0),"Yes",IF(AND('BR2'!$K$2="ACTIVE",'BR2'!J104&gt;0),"Yes",IF(AND('BR1'!$K$2="ACTIVE",'BR1'!J104&gt;0),"Yes",IF(AND('ORIGINAL BUDGET'!$K$2="ACTIVE",'ORIGINAL BUDGET'!J104&gt;0),"Yes",""))))</f>
        <v/>
      </c>
      <c r="Y104" s="493"/>
      <c r="Z104" s="325" t="str">
        <f>IF(AND('BR3'!$K$2="ACTIVE",'BR3'!L104&gt;0),"Yes",IF(AND('BR2'!$K$2="ACTIVE",'BR2'!L104&gt;0),"Yes",IF(AND('BR1'!$K$2="ACTIVE",'BR1'!L104&gt;0),"Yes",IF(AND('ORIGINAL BUDGET'!$K$2="ACTIVE",'ORIGINAL BUDGET'!L104&gt;0),"Yes",""))))</f>
        <v/>
      </c>
      <c r="AA104" s="493"/>
      <c r="AB104" s="325" t="str">
        <f>IF(AND('BR3'!$K$2="ACTIVE",'BR3'!N104&gt;0),"Yes",IF(AND('BR2'!$K$2="ACTIVE",'BR2'!N104&gt;0),"Yes",IF(AND('BR1'!$K$2="ACTIVE",'BR1'!N104&gt;0),"Yes",IF(AND('ORIGINAL BUDGET'!$K$2="ACTIVE",'ORIGINAL BUDGET'!N104&gt;0),"Yes",""))))</f>
        <v/>
      </c>
      <c r="AC104" s="493"/>
      <c r="AD104" s="325" t="str">
        <f>IF(AND('BR3'!$K$2="ACTIVE",'BR3'!P104&gt;0),"Yes",IF(AND('BR2'!$K$2="ACTIVE",'BR2'!P104&gt;0),"Yes",IF(AND('BR1'!$K$2="ACTIVE",'BR1'!P104&gt;0),"Yes",IF(AND('ORIGINAL BUDGET'!$K$2="ACTIVE",'ORIGINAL BUDGET'!P104&gt;0),"Yes",""))))</f>
        <v/>
      </c>
      <c r="AE104" s="493"/>
      <c r="AF104" s="325" t="str">
        <f>IF(AND('BR3'!$K$2="ACTIVE",'BR3'!R104&gt;0),"Yes",IF(AND('BR2'!$K$2="ACTIVE",'BR2'!R104&gt;0),"Yes",IF(AND('BR1'!$K$2="ACTIVE",'BR1'!R104&gt;0),"Yes",IF(AND('ORIGINAL BUDGET'!$K$2="ACTIVE",'ORIGINAL BUDGET'!R104&gt;0),"Yes",""))))</f>
        <v/>
      </c>
      <c r="AG104" s="493"/>
      <c r="AH104" s="493" t="str">
        <f>IF(AND('BR3'!$K$2="ACTIVE",'BR3'!T104&gt;0),"Yes",IF(AND('BR2'!$K$2="ACTIVE",'BR2'!T104&gt;0),"Yes",IF(AND('BR1'!$K$2="ACTIVE",'BR1'!T104&gt;0),"Yes",IF(AND('ORIGINAL BUDGET'!$K$2="ACTIVE",'ORIGINAL BUDGET'!T104&gt;0),"Yes",""))))</f>
        <v/>
      </c>
      <c r="AI104" s="494"/>
      <c r="AK104" s="221"/>
      <c r="AL104" s="221"/>
      <c r="AM104" s="221"/>
      <c r="AN104" s="221"/>
      <c r="AO104" s="221"/>
      <c r="AP104" s="221"/>
      <c r="AQ104" s="221"/>
      <c r="AR104" s="57"/>
      <c r="AU104" s="2"/>
      <c r="AV104" s="2"/>
      <c r="AW104" s="2"/>
      <c r="AX104" s="2"/>
      <c r="AY104" s="1104"/>
    </row>
    <row r="105" spans="1:51" ht="23.25" hidden="1" customHeight="1">
      <c r="A105" s="122">
        <v>7</v>
      </c>
      <c r="B105" s="1726">
        <f>IF($L$2="","",IF($L$2="ORIGINAL",'ORIGINAL BUDGET'!$B105,IF($L$2="BR1",'BR1'!$B105,IF($L$2="BR2",'BR2'!$B105,IF($L$2="BR3",'BR3'!$B105)))))</f>
        <v>0</v>
      </c>
      <c r="C105" s="1727">
        <f>IF($L$2="","",IF($L$2="ORIGINAL",'ORIGINAL BUDGET'!$B105,IF($L$2="BR1",'BR1'!$B105,IF($L$2="BR2",'BR2'!$B105,IF($L$2="BR3",'BR3'!$B105)))))</f>
        <v>0</v>
      </c>
      <c r="D105" s="1727">
        <f>IF($L$2="","",IF($L$2="ORIGINAL",'ORIGINAL BUDGET'!$B105,IF($L$2="BR1",'BR1'!$B105,IF($L$2="BR2",'BR2'!$B105,IF($L$2="BR3",'BR3'!$B105)))))</f>
        <v>0</v>
      </c>
      <c r="E105" s="1728">
        <f>IF($L$2="","",IF($L$2="ORIGINAL",'ORIGINAL BUDGET'!$B105,IF($L$2="BR1",'BR1'!$B105,IF($L$2="BR2",'BR2'!$B105,IF($L$2="BR3",'BR3'!$B105)))))</f>
        <v>0</v>
      </c>
      <c r="F105" s="612"/>
      <c r="G105" s="847" t="str">
        <f t="shared" si="37"/>
        <v/>
      </c>
      <c r="H105" s="810">
        <f t="shared" si="38"/>
        <v>0</v>
      </c>
      <c r="I105" s="840"/>
      <c r="J105" s="810">
        <f t="shared" si="41"/>
        <v>0</v>
      </c>
      <c r="K105" s="840"/>
      <c r="L105" s="810">
        <f t="shared" si="42"/>
        <v>0</v>
      </c>
      <c r="M105" s="840"/>
      <c r="N105" s="810">
        <f t="shared" si="43"/>
        <v>0</v>
      </c>
      <c r="O105" s="840"/>
      <c r="P105" s="810">
        <f t="shared" si="44"/>
        <v>0</v>
      </c>
      <c r="Q105" s="840"/>
      <c r="R105" s="810">
        <f t="shared" si="39"/>
        <v>0</v>
      </c>
      <c r="S105" s="840"/>
      <c r="T105" s="810">
        <f t="shared" si="40"/>
        <v>0</v>
      </c>
      <c r="U105" s="410"/>
      <c r="V105" s="492" t="str">
        <f>IF(AND('BR3'!$K$2="ACTIVE",'BR3'!H105&gt;0),"Yes",IF(AND('BR2'!$K$2="ACTIVE",'BR2'!H105&gt;0),"Yes",IF(AND('BR1'!$K$2="ACTIVE",'BR1'!H105&gt;0),"Yes",IF(AND('ORIGINAL BUDGET'!$K$2="ACTIVE",'ORIGINAL BUDGET'!H105&gt;0),"Yes",""))))</f>
        <v/>
      </c>
      <c r="W105" s="493"/>
      <c r="X105" s="325" t="str">
        <f>IF(AND('BR3'!$K$2="ACTIVE",'BR3'!J105&gt;0),"Yes",IF(AND('BR2'!$K$2="ACTIVE",'BR2'!J105&gt;0),"Yes",IF(AND('BR1'!$K$2="ACTIVE",'BR1'!J105&gt;0),"Yes",IF(AND('ORIGINAL BUDGET'!$K$2="ACTIVE",'ORIGINAL BUDGET'!J105&gt;0),"Yes",""))))</f>
        <v/>
      </c>
      <c r="Y105" s="493"/>
      <c r="Z105" s="325" t="str">
        <f>IF(AND('BR3'!$K$2="ACTIVE",'BR3'!L105&gt;0),"Yes",IF(AND('BR2'!$K$2="ACTIVE",'BR2'!L105&gt;0),"Yes",IF(AND('BR1'!$K$2="ACTIVE",'BR1'!L105&gt;0),"Yes",IF(AND('ORIGINAL BUDGET'!$K$2="ACTIVE",'ORIGINAL BUDGET'!L105&gt;0),"Yes",""))))</f>
        <v/>
      </c>
      <c r="AA105" s="493"/>
      <c r="AB105" s="325" t="str">
        <f>IF(AND('BR3'!$K$2="ACTIVE",'BR3'!N105&gt;0),"Yes",IF(AND('BR2'!$K$2="ACTIVE",'BR2'!N105&gt;0),"Yes",IF(AND('BR1'!$K$2="ACTIVE",'BR1'!N105&gt;0),"Yes",IF(AND('ORIGINAL BUDGET'!$K$2="ACTIVE",'ORIGINAL BUDGET'!N105&gt;0),"Yes",""))))</f>
        <v/>
      </c>
      <c r="AC105" s="493"/>
      <c r="AD105" s="325" t="str">
        <f>IF(AND('BR3'!$K$2="ACTIVE",'BR3'!P105&gt;0),"Yes",IF(AND('BR2'!$K$2="ACTIVE",'BR2'!P105&gt;0),"Yes",IF(AND('BR1'!$K$2="ACTIVE",'BR1'!P105&gt;0),"Yes",IF(AND('ORIGINAL BUDGET'!$K$2="ACTIVE",'ORIGINAL BUDGET'!P105&gt;0),"Yes",""))))</f>
        <v/>
      </c>
      <c r="AE105" s="493"/>
      <c r="AF105" s="325" t="str">
        <f>IF(AND('BR3'!$K$2="ACTIVE",'BR3'!R105&gt;0),"Yes",IF(AND('BR2'!$K$2="ACTIVE",'BR2'!R105&gt;0),"Yes",IF(AND('BR1'!$K$2="ACTIVE",'BR1'!R105&gt;0),"Yes",IF(AND('ORIGINAL BUDGET'!$K$2="ACTIVE",'ORIGINAL BUDGET'!R105&gt;0),"Yes",""))))</f>
        <v/>
      </c>
      <c r="AG105" s="493"/>
      <c r="AH105" s="493" t="str">
        <f>IF(AND('BR3'!$K$2="ACTIVE",'BR3'!T105&gt;0),"Yes",IF(AND('BR2'!$K$2="ACTIVE",'BR2'!T105&gt;0),"Yes",IF(AND('BR1'!$K$2="ACTIVE",'BR1'!T105&gt;0),"Yes",IF(AND('ORIGINAL BUDGET'!$K$2="ACTIVE",'ORIGINAL BUDGET'!T105&gt;0),"Yes",""))))</f>
        <v/>
      </c>
      <c r="AI105" s="494"/>
      <c r="AK105" s="221"/>
      <c r="AL105" s="221"/>
      <c r="AM105" s="221"/>
      <c r="AN105" s="221"/>
      <c r="AO105" s="221"/>
      <c r="AP105" s="221"/>
      <c r="AQ105" s="221"/>
      <c r="AR105" s="57"/>
      <c r="AU105" s="2"/>
      <c r="AV105" s="2"/>
      <c r="AW105" s="2"/>
      <c r="AX105" s="2"/>
      <c r="AY105" s="1104"/>
    </row>
    <row r="106" spans="1:51" ht="23.25" hidden="1" customHeight="1">
      <c r="A106" s="122">
        <v>8</v>
      </c>
      <c r="B106" s="1726">
        <f>IF($L$2="","",IF($L$2="ORIGINAL",'ORIGINAL BUDGET'!$B106,IF($L$2="BR1",'BR1'!$B106,IF($L$2="BR2",'BR2'!$B106,IF($L$2="BR3",'BR3'!$B106)))))</f>
        <v>0</v>
      </c>
      <c r="C106" s="1727">
        <f>IF($L$2="","",IF($L$2="ORIGINAL",'ORIGINAL BUDGET'!$B106,IF($L$2="BR1",'BR1'!$B106,IF($L$2="BR2",'BR2'!$B106,IF($L$2="BR3",'BR3'!$B106)))))</f>
        <v>0</v>
      </c>
      <c r="D106" s="1727">
        <f>IF($L$2="","",IF($L$2="ORIGINAL",'ORIGINAL BUDGET'!$B106,IF($L$2="BR1",'BR1'!$B106,IF($L$2="BR2",'BR2'!$B106,IF($L$2="BR3",'BR3'!$B106)))))</f>
        <v>0</v>
      </c>
      <c r="E106" s="1728">
        <f>IF($L$2="","",IF($L$2="ORIGINAL",'ORIGINAL BUDGET'!$B106,IF($L$2="BR1",'BR1'!$B106,IF($L$2="BR2",'BR2'!$B106,IF($L$2="BR3",'BR3'!$B106)))))</f>
        <v>0</v>
      </c>
      <c r="F106" s="612"/>
      <c r="G106" s="847" t="str">
        <f t="shared" si="37"/>
        <v/>
      </c>
      <c r="H106" s="810">
        <f t="shared" si="38"/>
        <v>0</v>
      </c>
      <c r="I106" s="840"/>
      <c r="J106" s="810">
        <f t="shared" si="41"/>
        <v>0</v>
      </c>
      <c r="K106" s="840"/>
      <c r="L106" s="810">
        <f t="shared" si="42"/>
        <v>0</v>
      </c>
      <c r="M106" s="840"/>
      <c r="N106" s="810">
        <f t="shared" si="43"/>
        <v>0</v>
      </c>
      <c r="O106" s="840"/>
      <c r="P106" s="810">
        <f t="shared" si="44"/>
        <v>0</v>
      </c>
      <c r="Q106" s="840"/>
      <c r="R106" s="810">
        <f t="shared" si="39"/>
        <v>0</v>
      </c>
      <c r="S106" s="840"/>
      <c r="T106" s="810">
        <f t="shared" si="40"/>
        <v>0</v>
      </c>
      <c r="U106" s="410"/>
      <c r="V106" s="492" t="str">
        <f>IF(AND('BR3'!$K$2="ACTIVE",'BR3'!H106&gt;0),"Yes",IF(AND('BR2'!$K$2="ACTIVE",'BR2'!H106&gt;0),"Yes",IF(AND('BR1'!$K$2="ACTIVE",'BR1'!H106&gt;0),"Yes",IF(AND('ORIGINAL BUDGET'!$K$2="ACTIVE",'ORIGINAL BUDGET'!H106&gt;0),"Yes",""))))</f>
        <v/>
      </c>
      <c r="W106" s="493"/>
      <c r="X106" s="325" t="str">
        <f>IF(AND('BR3'!$K$2="ACTIVE",'BR3'!J106&gt;0),"Yes",IF(AND('BR2'!$K$2="ACTIVE",'BR2'!J106&gt;0),"Yes",IF(AND('BR1'!$K$2="ACTIVE",'BR1'!J106&gt;0),"Yes",IF(AND('ORIGINAL BUDGET'!$K$2="ACTIVE",'ORIGINAL BUDGET'!J106&gt;0),"Yes",""))))</f>
        <v/>
      </c>
      <c r="Y106" s="493"/>
      <c r="Z106" s="325" t="str">
        <f>IF(AND('BR3'!$K$2="ACTIVE",'BR3'!L106&gt;0),"Yes",IF(AND('BR2'!$K$2="ACTIVE",'BR2'!L106&gt;0),"Yes",IF(AND('BR1'!$K$2="ACTIVE",'BR1'!L106&gt;0),"Yes",IF(AND('ORIGINAL BUDGET'!$K$2="ACTIVE",'ORIGINAL BUDGET'!L106&gt;0),"Yes",""))))</f>
        <v/>
      </c>
      <c r="AA106" s="493"/>
      <c r="AB106" s="325" t="str">
        <f>IF(AND('BR3'!$K$2="ACTIVE",'BR3'!N106&gt;0),"Yes",IF(AND('BR2'!$K$2="ACTIVE",'BR2'!N106&gt;0),"Yes",IF(AND('BR1'!$K$2="ACTIVE",'BR1'!N106&gt;0),"Yes",IF(AND('ORIGINAL BUDGET'!$K$2="ACTIVE",'ORIGINAL BUDGET'!N106&gt;0),"Yes",""))))</f>
        <v/>
      </c>
      <c r="AC106" s="493"/>
      <c r="AD106" s="325" t="str">
        <f>IF(AND('BR3'!$K$2="ACTIVE",'BR3'!P106&gt;0),"Yes",IF(AND('BR2'!$K$2="ACTIVE",'BR2'!P106&gt;0),"Yes",IF(AND('BR1'!$K$2="ACTIVE",'BR1'!P106&gt;0),"Yes",IF(AND('ORIGINAL BUDGET'!$K$2="ACTIVE",'ORIGINAL BUDGET'!P106&gt;0),"Yes",""))))</f>
        <v/>
      </c>
      <c r="AE106" s="493"/>
      <c r="AF106" s="325" t="str">
        <f>IF(AND('BR3'!$K$2="ACTIVE",'BR3'!R106&gt;0),"Yes",IF(AND('BR2'!$K$2="ACTIVE",'BR2'!R106&gt;0),"Yes",IF(AND('BR1'!$K$2="ACTIVE",'BR1'!R106&gt;0),"Yes",IF(AND('ORIGINAL BUDGET'!$K$2="ACTIVE",'ORIGINAL BUDGET'!R106&gt;0),"Yes",""))))</f>
        <v/>
      </c>
      <c r="AG106" s="493"/>
      <c r="AH106" s="493" t="str">
        <f>IF(AND('BR3'!$K$2="ACTIVE",'BR3'!T106&gt;0),"Yes",IF(AND('BR2'!$K$2="ACTIVE",'BR2'!T106&gt;0),"Yes",IF(AND('BR1'!$K$2="ACTIVE",'BR1'!T106&gt;0),"Yes",IF(AND('ORIGINAL BUDGET'!$K$2="ACTIVE",'ORIGINAL BUDGET'!T106&gt;0),"Yes",""))))</f>
        <v/>
      </c>
      <c r="AI106" s="494"/>
      <c r="AK106" s="221"/>
      <c r="AL106" s="221"/>
      <c r="AM106" s="221"/>
      <c r="AN106" s="221"/>
      <c r="AO106" s="221"/>
      <c r="AP106" s="221"/>
      <c r="AQ106" s="221"/>
      <c r="AR106" s="57"/>
      <c r="AU106" s="2"/>
      <c r="AV106" s="2"/>
      <c r="AW106" s="2"/>
      <c r="AX106" s="2"/>
      <c r="AY106" s="1104"/>
    </row>
    <row r="107" spans="1:51" ht="23.25" hidden="1" customHeight="1">
      <c r="A107" s="122">
        <v>9</v>
      </c>
      <c r="B107" s="1726">
        <f>IF($L$2="","",IF($L$2="ORIGINAL",'ORIGINAL BUDGET'!$B107,IF($L$2="BR1",'BR1'!$B107,IF($L$2="BR2",'BR2'!$B107,IF($L$2="BR3",'BR3'!$B107)))))</f>
        <v>0</v>
      </c>
      <c r="C107" s="1727">
        <f>IF($L$2="","",IF($L$2="ORIGINAL",'ORIGINAL BUDGET'!$B107,IF($L$2="BR1",'BR1'!$B107,IF($L$2="BR2",'BR2'!$B107,IF($L$2="BR3",'BR3'!$B107)))))</f>
        <v>0</v>
      </c>
      <c r="D107" s="1727">
        <f>IF($L$2="","",IF($L$2="ORIGINAL",'ORIGINAL BUDGET'!$B107,IF($L$2="BR1",'BR1'!$B107,IF($L$2="BR2",'BR2'!$B107,IF($L$2="BR3",'BR3'!$B107)))))</f>
        <v>0</v>
      </c>
      <c r="E107" s="1727">
        <f>IF($L$2="","",IF($L$2="ORIGINAL",'ORIGINAL BUDGET'!$B107,IF($L$2="BR1",'BR1'!$B107,IF($L$2="BR2",'BR2'!$B107,IF($L$2="BR3",'BR3'!$B107)))))</f>
        <v>0</v>
      </c>
      <c r="F107" s="612"/>
      <c r="G107" s="847" t="str">
        <f t="shared" si="37"/>
        <v/>
      </c>
      <c r="H107" s="810">
        <f t="shared" si="38"/>
        <v>0</v>
      </c>
      <c r="I107" s="840"/>
      <c r="J107" s="810">
        <f t="shared" si="41"/>
        <v>0</v>
      </c>
      <c r="K107" s="840"/>
      <c r="L107" s="810">
        <f t="shared" si="42"/>
        <v>0</v>
      </c>
      <c r="M107" s="840"/>
      <c r="N107" s="810">
        <f t="shared" si="43"/>
        <v>0</v>
      </c>
      <c r="O107" s="840"/>
      <c r="P107" s="810">
        <f t="shared" si="44"/>
        <v>0</v>
      </c>
      <c r="Q107" s="840"/>
      <c r="R107" s="810">
        <f t="shared" si="39"/>
        <v>0</v>
      </c>
      <c r="S107" s="840"/>
      <c r="T107" s="810">
        <f t="shared" si="40"/>
        <v>0</v>
      </c>
      <c r="U107" s="410"/>
      <c r="V107" s="492" t="str">
        <f>IF(AND('BR3'!$K$2="ACTIVE",'BR3'!H107&gt;0),"Yes",IF(AND('BR2'!$K$2="ACTIVE",'BR2'!H107&gt;0),"Yes",IF(AND('BR1'!$K$2="ACTIVE",'BR1'!H107&gt;0),"Yes",IF(AND('ORIGINAL BUDGET'!$K$2="ACTIVE",'ORIGINAL BUDGET'!H107&gt;0),"Yes",""))))</f>
        <v/>
      </c>
      <c r="W107" s="493"/>
      <c r="X107" s="325" t="str">
        <f>IF(AND('BR3'!$K$2="ACTIVE",'BR3'!J107&gt;0),"Yes",IF(AND('BR2'!$K$2="ACTIVE",'BR2'!J107&gt;0),"Yes",IF(AND('BR1'!$K$2="ACTIVE",'BR1'!J107&gt;0),"Yes",IF(AND('ORIGINAL BUDGET'!$K$2="ACTIVE",'ORIGINAL BUDGET'!J107&gt;0),"Yes",""))))</f>
        <v/>
      </c>
      <c r="Y107" s="493"/>
      <c r="Z107" s="325" t="str">
        <f>IF(AND('BR3'!$K$2="ACTIVE",'BR3'!L107&gt;0),"Yes",IF(AND('BR2'!$K$2="ACTIVE",'BR2'!L107&gt;0),"Yes",IF(AND('BR1'!$K$2="ACTIVE",'BR1'!L107&gt;0),"Yes",IF(AND('ORIGINAL BUDGET'!$K$2="ACTIVE",'ORIGINAL BUDGET'!L107&gt;0),"Yes",""))))</f>
        <v/>
      </c>
      <c r="AA107" s="493"/>
      <c r="AB107" s="325" t="str">
        <f>IF(AND('BR3'!$K$2="ACTIVE",'BR3'!N107&gt;0),"Yes",IF(AND('BR2'!$K$2="ACTIVE",'BR2'!N107&gt;0),"Yes",IF(AND('BR1'!$K$2="ACTIVE",'BR1'!N107&gt;0),"Yes",IF(AND('ORIGINAL BUDGET'!$K$2="ACTIVE",'ORIGINAL BUDGET'!N107&gt;0),"Yes",""))))</f>
        <v/>
      </c>
      <c r="AC107" s="493"/>
      <c r="AD107" s="325" t="str">
        <f>IF(AND('BR3'!$K$2="ACTIVE",'BR3'!P107&gt;0),"Yes",IF(AND('BR2'!$K$2="ACTIVE",'BR2'!P107&gt;0),"Yes",IF(AND('BR1'!$K$2="ACTIVE",'BR1'!P107&gt;0),"Yes",IF(AND('ORIGINAL BUDGET'!$K$2="ACTIVE",'ORIGINAL BUDGET'!P107&gt;0),"Yes",""))))</f>
        <v/>
      </c>
      <c r="AE107" s="493"/>
      <c r="AF107" s="325" t="str">
        <f>IF(AND('BR3'!$K$2="ACTIVE",'BR3'!R107&gt;0),"Yes",IF(AND('BR2'!$K$2="ACTIVE",'BR2'!R107&gt;0),"Yes",IF(AND('BR1'!$K$2="ACTIVE",'BR1'!R107&gt;0),"Yes",IF(AND('ORIGINAL BUDGET'!$K$2="ACTIVE",'ORIGINAL BUDGET'!R107&gt;0),"Yes",""))))</f>
        <v/>
      </c>
      <c r="AG107" s="493"/>
      <c r="AH107" s="493" t="str">
        <f>IF(AND('BR3'!$K$2="ACTIVE",'BR3'!T107&gt;0),"Yes",IF(AND('BR2'!$K$2="ACTIVE",'BR2'!T107&gt;0),"Yes",IF(AND('BR1'!$K$2="ACTIVE",'BR1'!T107&gt;0),"Yes",IF(AND('ORIGINAL BUDGET'!$K$2="ACTIVE",'ORIGINAL BUDGET'!T107&gt;0),"Yes",""))))</f>
        <v/>
      </c>
      <c r="AI107" s="494"/>
      <c r="AK107" s="221"/>
      <c r="AL107" s="221"/>
      <c r="AM107" s="221"/>
      <c r="AN107" s="221"/>
      <c r="AO107" s="221"/>
      <c r="AP107" s="221"/>
      <c r="AQ107" s="221"/>
      <c r="AR107" s="57"/>
      <c r="AU107" s="2"/>
      <c r="AV107" s="2"/>
      <c r="AW107" s="2"/>
      <c r="AX107" s="2"/>
      <c r="AY107" s="1104"/>
    </row>
    <row r="108" spans="1:51" ht="23.25" hidden="1" customHeight="1" thickBot="1">
      <c r="A108" s="122">
        <v>10</v>
      </c>
      <c r="B108" s="1726">
        <f>IF($L$2="","",IF($L$2="ORIGINAL",'ORIGINAL BUDGET'!$B108,IF($L$2="BR1",'BR1'!$B108,IF($L$2="BR2",'BR2'!$B108,IF($L$2="BR3",'BR3'!$B108)))))</f>
        <v>0</v>
      </c>
      <c r="C108" s="1727">
        <f>IF($L$2="","",IF($L$2="ORIGINAL",'ORIGINAL BUDGET'!$B108,IF($L$2="BR1",'BR1'!$B108,IF($L$2="BR2",'BR2'!$B108,IF($L$2="BR3",'BR3'!$B108)))))</f>
        <v>0</v>
      </c>
      <c r="D108" s="1727">
        <f>IF($L$2="","",IF($L$2="ORIGINAL",'ORIGINAL BUDGET'!$B108,IF($L$2="BR1",'BR1'!$B108,IF($L$2="BR2",'BR2'!$B108,IF($L$2="BR3",'BR3'!$B108)))))</f>
        <v>0</v>
      </c>
      <c r="E108" s="1727">
        <f>IF($L$2="","",IF($L$2="ORIGINAL",'ORIGINAL BUDGET'!$B108,IF($L$2="BR1",'BR1'!$B108,IF($L$2="BR2",'BR2'!$B108,IF($L$2="BR3",'BR3'!$B108)))))</f>
        <v>0</v>
      </c>
      <c r="F108" s="612"/>
      <c r="G108" s="847" t="str">
        <f t="shared" si="37"/>
        <v/>
      </c>
      <c r="H108" s="810">
        <f t="shared" si="38"/>
        <v>0</v>
      </c>
      <c r="I108" s="840"/>
      <c r="J108" s="810">
        <f t="shared" si="41"/>
        <v>0</v>
      </c>
      <c r="K108" s="840"/>
      <c r="L108" s="810">
        <f t="shared" si="42"/>
        <v>0</v>
      </c>
      <c r="M108" s="840"/>
      <c r="N108" s="810">
        <f t="shared" si="43"/>
        <v>0</v>
      </c>
      <c r="O108" s="840"/>
      <c r="P108" s="810">
        <f t="shared" si="44"/>
        <v>0</v>
      </c>
      <c r="Q108" s="840"/>
      <c r="R108" s="810">
        <f t="shared" si="39"/>
        <v>0</v>
      </c>
      <c r="S108" s="840"/>
      <c r="T108" s="810">
        <f t="shared" si="40"/>
        <v>0</v>
      </c>
      <c r="U108" s="410"/>
      <c r="V108" s="492" t="str">
        <f>IF(AND('BR3'!$K$2="ACTIVE",'BR3'!H108&gt;0),"Yes",IF(AND('BR2'!$K$2="ACTIVE",'BR2'!H108&gt;0),"Yes",IF(AND('BR1'!$K$2="ACTIVE",'BR1'!H108&gt;0),"Yes",IF(AND('ORIGINAL BUDGET'!$K$2="ACTIVE",'ORIGINAL BUDGET'!H108&gt;0),"Yes",""))))</f>
        <v/>
      </c>
      <c r="W108" s="493"/>
      <c r="X108" s="325" t="str">
        <f>IF(AND('BR3'!$K$2="ACTIVE",'BR3'!J108&gt;0),"Yes",IF(AND('BR2'!$K$2="ACTIVE",'BR2'!J108&gt;0),"Yes",IF(AND('BR1'!$K$2="ACTIVE",'BR1'!J108&gt;0),"Yes",IF(AND('ORIGINAL BUDGET'!$K$2="ACTIVE",'ORIGINAL BUDGET'!J108&gt;0),"Yes",""))))</f>
        <v/>
      </c>
      <c r="Y108" s="493"/>
      <c r="Z108" s="325" t="str">
        <f>IF(AND('BR3'!$K$2="ACTIVE",'BR3'!L108&gt;0),"Yes",IF(AND('BR2'!$K$2="ACTIVE",'BR2'!L108&gt;0),"Yes",IF(AND('BR1'!$K$2="ACTIVE",'BR1'!L108&gt;0),"Yes",IF(AND('ORIGINAL BUDGET'!$K$2="ACTIVE",'ORIGINAL BUDGET'!L108&gt;0),"Yes",""))))</f>
        <v/>
      </c>
      <c r="AA108" s="493"/>
      <c r="AB108" s="325" t="str">
        <f>IF(AND('BR3'!$K$2="ACTIVE",'BR3'!N108&gt;0),"Yes",IF(AND('BR2'!$K$2="ACTIVE",'BR2'!N108&gt;0),"Yes",IF(AND('BR1'!$K$2="ACTIVE",'BR1'!N108&gt;0),"Yes",IF(AND('ORIGINAL BUDGET'!$K$2="ACTIVE",'ORIGINAL BUDGET'!N108&gt;0),"Yes",""))))</f>
        <v/>
      </c>
      <c r="AC108" s="493"/>
      <c r="AD108" s="325" t="str">
        <f>IF(AND('BR3'!$K$2="ACTIVE",'BR3'!P108&gt;0),"Yes",IF(AND('BR2'!$K$2="ACTIVE",'BR2'!P108&gt;0),"Yes",IF(AND('BR1'!$K$2="ACTIVE",'BR1'!P108&gt;0),"Yes",IF(AND('ORIGINAL BUDGET'!$K$2="ACTIVE",'ORIGINAL BUDGET'!P108&gt;0),"Yes",""))))</f>
        <v/>
      </c>
      <c r="AE108" s="493"/>
      <c r="AF108" s="325" t="str">
        <f>IF(AND('BR3'!$K$2="ACTIVE",'BR3'!R108&gt;0),"Yes",IF(AND('BR2'!$K$2="ACTIVE",'BR2'!R108&gt;0),"Yes",IF(AND('BR1'!$K$2="ACTIVE",'BR1'!R108&gt;0),"Yes",IF(AND('ORIGINAL BUDGET'!$K$2="ACTIVE",'ORIGINAL BUDGET'!R108&gt;0),"Yes",""))))</f>
        <v/>
      </c>
      <c r="AG108" s="493"/>
      <c r="AH108" s="493" t="str">
        <f>IF(AND('BR3'!$K$2="ACTIVE",'BR3'!T108&gt;0),"Yes",IF(AND('BR2'!$K$2="ACTIVE",'BR2'!T108&gt;0),"Yes",IF(AND('BR1'!$K$2="ACTIVE",'BR1'!T108&gt;0),"Yes",IF(AND('ORIGINAL BUDGET'!$K$2="ACTIVE",'ORIGINAL BUDGET'!T108&gt;0),"Yes",""))))</f>
        <v/>
      </c>
      <c r="AI108" s="494"/>
      <c r="AK108" s="221"/>
      <c r="AL108" s="221"/>
      <c r="AM108" s="221"/>
      <c r="AN108" s="221"/>
      <c r="AO108" s="221"/>
      <c r="AP108" s="221"/>
      <c r="AQ108" s="221"/>
      <c r="AR108" s="57"/>
      <c r="AU108" s="2"/>
      <c r="AV108" s="2"/>
      <c r="AW108" s="2"/>
      <c r="AX108" s="2"/>
      <c r="AY108" s="1104"/>
    </row>
    <row r="109" spans="1:51" ht="23.25" hidden="1" customHeight="1">
      <c r="A109" s="122">
        <v>11</v>
      </c>
      <c r="B109" s="1726">
        <f>IF($L$2="","",IF($L$2="ORIGINAL",'ORIGINAL BUDGET'!$B109,IF($L$2="BR1",'BR1'!$B109,IF($L$2="BR2",'BR2'!$B109,IF($L$2="BR3",'BR3'!$B109)))))</f>
        <v>0</v>
      </c>
      <c r="C109" s="1727">
        <f>IF($L$2="","",IF($L$2="ORIGINAL",'ORIGINAL BUDGET'!$B109,IF($L$2="BR1",'BR1'!$B109,IF($L$2="BR2",'BR2'!$B109,IF($L$2="BR3",'BR3'!$B109)))))</f>
        <v>0</v>
      </c>
      <c r="D109" s="1727">
        <f>IF($L$2="","",IF($L$2="ORIGINAL",'ORIGINAL BUDGET'!$B109,IF($L$2="BR1",'BR1'!$B109,IF($L$2="BR2",'BR2'!$B109,IF($L$2="BR3",'BR3'!$B109)))))</f>
        <v>0</v>
      </c>
      <c r="E109" s="1727">
        <f>IF($L$2="","",IF($L$2="ORIGINAL",'ORIGINAL BUDGET'!$B109,IF($L$2="BR1",'BR1'!$B109,IF($L$2="BR2",'BR2'!$B109,IF($L$2="BR3",'BR3'!$B109)))))</f>
        <v>0</v>
      </c>
      <c r="F109" s="612"/>
      <c r="G109" s="847" t="str">
        <f t="shared" si="37"/>
        <v/>
      </c>
      <c r="H109" s="810">
        <f t="shared" si="38"/>
        <v>0</v>
      </c>
      <c r="I109" s="840"/>
      <c r="J109" s="810">
        <f t="shared" si="41"/>
        <v>0</v>
      </c>
      <c r="K109" s="840"/>
      <c r="L109" s="810">
        <f t="shared" si="42"/>
        <v>0</v>
      </c>
      <c r="M109" s="840"/>
      <c r="N109" s="810">
        <f t="shared" si="43"/>
        <v>0</v>
      </c>
      <c r="O109" s="840"/>
      <c r="P109" s="810">
        <f t="shared" si="44"/>
        <v>0</v>
      </c>
      <c r="Q109" s="840"/>
      <c r="R109" s="810">
        <f t="shared" si="39"/>
        <v>0</v>
      </c>
      <c r="S109" s="840"/>
      <c r="T109" s="810">
        <f t="shared" si="40"/>
        <v>0</v>
      </c>
      <c r="U109" s="410"/>
      <c r="V109" s="492" t="str">
        <f>IF(AND('BR3'!$K$2="ACTIVE",'BR3'!H109&gt;0),"Yes",IF(AND('BR2'!$K$2="ACTIVE",'BR2'!H109&gt;0),"Yes",IF(AND('BR1'!$K$2="ACTIVE",'BR1'!H109&gt;0),"Yes",IF(AND('ORIGINAL BUDGET'!$K$2="ACTIVE",'ORIGINAL BUDGET'!H109&gt;0),"Yes",""))))</f>
        <v/>
      </c>
      <c r="W109" s="493"/>
      <c r="X109" s="325" t="str">
        <f>IF(AND('BR3'!$K$2="ACTIVE",'BR3'!J109&gt;0),"Yes",IF(AND('BR2'!$K$2="ACTIVE",'BR2'!J109&gt;0),"Yes",IF(AND('BR1'!$K$2="ACTIVE",'BR1'!J109&gt;0),"Yes",IF(AND('ORIGINAL BUDGET'!$K$2="ACTIVE",'ORIGINAL BUDGET'!J109&gt;0),"Yes",""))))</f>
        <v/>
      </c>
      <c r="Y109" s="493"/>
      <c r="Z109" s="325" t="str">
        <f>IF(AND('BR3'!$K$2="ACTIVE",'BR3'!L109&gt;0),"Yes",IF(AND('BR2'!$K$2="ACTIVE",'BR2'!L109&gt;0),"Yes",IF(AND('BR1'!$K$2="ACTIVE",'BR1'!L109&gt;0),"Yes",IF(AND('ORIGINAL BUDGET'!$K$2="ACTIVE",'ORIGINAL BUDGET'!L109&gt;0),"Yes",""))))</f>
        <v/>
      </c>
      <c r="AA109" s="493"/>
      <c r="AB109" s="325" t="str">
        <f>IF(AND('BR3'!$K$2="ACTIVE",'BR3'!N109&gt;0),"Yes",IF(AND('BR2'!$K$2="ACTIVE",'BR2'!N109&gt;0),"Yes",IF(AND('BR1'!$K$2="ACTIVE",'BR1'!N109&gt;0),"Yes",IF(AND('ORIGINAL BUDGET'!$K$2="ACTIVE",'ORIGINAL BUDGET'!N109&gt;0),"Yes",""))))</f>
        <v/>
      </c>
      <c r="AC109" s="493"/>
      <c r="AD109" s="325" t="str">
        <f>IF(AND('BR3'!$K$2="ACTIVE",'BR3'!P109&gt;0),"Yes",IF(AND('BR2'!$K$2="ACTIVE",'BR2'!P109&gt;0),"Yes",IF(AND('BR1'!$K$2="ACTIVE",'BR1'!P109&gt;0),"Yes",IF(AND('ORIGINAL BUDGET'!$K$2="ACTIVE",'ORIGINAL BUDGET'!P109&gt;0),"Yes",""))))</f>
        <v/>
      </c>
      <c r="AE109" s="493"/>
      <c r="AF109" s="325" t="str">
        <f>IF(AND('BR3'!$K$2="ACTIVE",'BR3'!R109&gt;0),"Yes",IF(AND('BR2'!$K$2="ACTIVE",'BR2'!R109&gt;0),"Yes",IF(AND('BR1'!$K$2="ACTIVE",'BR1'!R109&gt;0),"Yes",IF(AND('ORIGINAL BUDGET'!$K$2="ACTIVE",'ORIGINAL BUDGET'!R109&gt;0),"Yes",""))))</f>
        <v/>
      </c>
      <c r="AG109" s="493"/>
      <c r="AH109" s="493" t="str">
        <f>IF(AND('BR3'!$K$2="ACTIVE",'BR3'!T109&gt;0),"Yes",IF(AND('BR2'!$K$2="ACTIVE",'BR2'!T109&gt;0),"Yes",IF(AND('BR1'!$K$2="ACTIVE",'BR1'!T109&gt;0),"Yes",IF(AND('ORIGINAL BUDGET'!$K$2="ACTIVE",'ORIGINAL BUDGET'!T109&gt;0),"Yes",""))))</f>
        <v/>
      </c>
      <c r="AI109" s="494"/>
      <c r="AK109" s="221"/>
      <c r="AL109" s="221"/>
      <c r="AM109" s="221"/>
      <c r="AN109" s="221"/>
      <c r="AO109" s="221"/>
      <c r="AP109" s="221"/>
      <c r="AQ109" s="221"/>
      <c r="AR109" s="57"/>
      <c r="AU109" s="2"/>
      <c r="AV109" s="2"/>
      <c r="AW109" s="2"/>
      <c r="AX109" s="2"/>
      <c r="AY109" s="1104"/>
    </row>
    <row r="110" spans="1:51" ht="23.25" hidden="1" customHeight="1">
      <c r="A110" s="122">
        <v>12</v>
      </c>
      <c r="B110" s="1726">
        <f>IF($L$2="","",IF($L$2="ORIGINAL",'ORIGINAL BUDGET'!$B110,IF($L$2="BR1",'BR1'!$B110,IF($L$2="BR2",'BR2'!$B110,IF($L$2="BR3",'BR3'!$B110)))))</f>
        <v>0</v>
      </c>
      <c r="C110" s="1727">
        <f>IF($L$2="","",IF($L$2="ORIGINAL",'ORIGINAL BUDGET'!$B110,IF($L$2="BR1",'BR1'!$B110,IF($L$2="BR2",'BR2'!$B110,IF($L$2="BR3",'BR3'!$B110)))))</f>
        <v>0</v>
      </c>
      <c r="D110" s="1727">
        <f>IF($L$2="","",IF($L$2="ORIGINAL",'ORIGINAL BUDGET'!$B110,IF($L$2="BR1",'BR1'!$B110,IF($L$2="BR2",'BR2'!$B110,IF($L$2="BR3",'BR3'!$B110)))))</f>
        <v>0</v>
      </c>
      <c r="E110" s="1727">
        <f>IF($L$2="","",IF($L$2="ORIGINAL",'ORIGINAL BUDGET'!$B110,IF($L$2="BR1",'BR1'!$B110,IF($L$2="BR2",'BR2'!$B110,IF($L$2="BR3",'BR3'!$B110)))))</f>
        <v>0</v>
      </c>
      <c r="F110" s="612"/>
      <c r="G110" s="847" t="str">
        <f t="shared" si="37"/>
        <v/>
      </c>
      <c r="H110" s="810">
        <f t="shared" si="38"/>
        <v>0</v>
      </c>
      <c r="I110" s="840"/>
      <c r="J110" s="810">
        <f t="shared" si="41"/>
        <v>0</v>
      </c>
      <c r="K110" s="840"/>
      <c r="L110" s="810">
        <f t="shared" si="42"/>
        <v>0</v>
      </c>
      <c r="M110" s="840"/>
      <c r="N110" s="810">
        <f t="shared" si="43"/>
        <v>0</v>
      </c>
      <c r="O110" s="840"/>
      <c r="P110" s="810">
        <f t="shared" si="44"/>
        <v>0</v>
      </c>
      <c r="Q110" s="840"/>
      <c r="R110" s="810">
        <f t="shared" si="39"/>
        <v>0</v>
      </c>
      <c r="S110" s="840"/>
      <c r="T110" s="810">
        <f t="shared" si="40"/>
        <v>0</v>
      </c>
      <c r="U110" s="410"/>
      <c r="V110" s="492" t="str">
        <f>IF(AND('BR3'!$K$2="ACTIVE",'BR3'!H110&gt;0),"Yes",IF(AND('BR2'!$K$2="ACTIVE",'BR2'!H110&gt;0),"Yes",IF(AND('BR1'!$K$2="ACTIVE",'BR1'!H110&gt;0),"Yes",IF(AND('ORIGINAL BUDGET'!$K$2="ACTIVE",'ORIGINAL BUDGET'!H110&gt;0),"Yes",""))))</f>
        <v/>
      </c>
      <c r="W110" s="493"/>
      <c r="X110" s="325" t="str">
        <f>IF(AND('BR3'!$K$2="ACTIVE",'BR3'!J110&gt;0),"Yes",IF(AND('BR2'!$K$2="ACTIVE",'BR2'!J110&gt;0),"Yes",IF(AND('BR1'!$K$2="ACTIVE",'BR1'!J110&gt;0),"Yes",IF(AND('ORIGINAL BUDGET'!$K$2="ACTIVE",'ORIGINAL BUDGET'!J110&gt;0),"Yes",""))))</f>
        <v/>
      </c>
      <c r="Y110" s="493"/>
      <c r="Z110" s="325" t="str">
        <f>IF(AND('BR3'!$K$2="ACTIVE",'BR3'!L110&gt;0),"Yes",IF(AND('BR2'!$K$2="ACTIVE",'BR2'!L110&gt;0),"Yes",IF(AND('BR1'!$K$2="ACTIVE",'BR1'!L110&gt;0),"Yes",IF(AND('ORIGINAL BUDGET'!$K$2="ACTIVE",'ORIGINAL BUDGET'!L110&gt;0),"Yes",""))))</f>
        <v/>
      </c>
      <c r="AA110" s="493"/>
      <c r="AB110" s="325" t="str">
        <f>IF(AND('BR3'!$K$2="ACTIVE",'BR3'!N110&gt;0),"Yes",IF(AND('BR2'!$K$2="ACTIVE",'BR2'!N110&gt;0),"Yes",IF(AND('BR1'!$K$2="ACTIVE",'BR1'!N110&gt;0),"Yes",IF(AND('ORIGINAL BUDGET'!$K$2="ACTIVE",'ORIGINAL BUDGET'!N110&gt;0),"Yes",""))))</f>
        <v/>
      </c>
      <c r="AC110" s="493"/>
      <c r="AD110" s="325" t="str">
        <f>IF(AND('BR3'!$K$2="ACTIVE",'BR3'!P110&gt;0),"Yes",IF(AND('BR2'!$K$2="ACTIVE",'BR2'!P110&gt;0),"Yes",IF(AND('BR1'!$K$2="ACTIVE",'BR1'!P110&gt;0),"Yes",IF(AND('ORIGINAL BUDGET'!$K$2="ACTIVE",'ORIGINAL BUDGET'!P110&gt;0),"Yes",""))))</f>
        <v/>
      </c>
      <c r="AE110" s="493"/>
      <c r="AF110" s="325" t="str">
        <f>IF(AND('BR3'!$K$2="ACTIVE",'BR3'!R110&gt;0),"Yes",IF(AND('BR2'!$K$2="ACTIVE",'BR2'!R110&gt;0),"Yes",IF(AND('BR1'!$K$2="ACTIVE",'BR1'!R110&gt;0),"Yes",IF(AND('ORIGINAL BUDGET'!$K$2="ACTIVE",'ORIGINAL BUDGET'!R110&gt;0),"Yes",""))))</f>
        <v/>
      </c>
      <c r="AG110" s="493"/>
      <c r="AH110" s="493" t="str">
        <f>IF(AND('BR3'!$K$2="ACTIVE",'BR3'!T110&gt;0),"Yes",IF(AND('BR2'!$K$2="ACTIVE",'BR2'!T110&gt;0),"Yes",IF(AND('BR1'!$K$2="ACTIVE",'BR1'!T110&gt;0),"Yes",IF(AND('ORIGINAL BUDGET'!$K$2="ACTIVE",'ORIGINAL BUDGET'!T110&gt;0),"Yes",""))))</f>
        <v/>
      </c>
      <c r="AI110" s="494"/>
      <c r="AK110" s="221"/>
      <c r="AL110" s="221"/>
      <c r="AM110" s="221"/>
      <c r="AN110" s="221"/>
      <c r="AO110" s="221"/>
      <c r="AP110" s="221"/>
      <c r="AQ110" s="221"/>
      <c r="AR110" s="57"/>
      <c r="AU110" s="2"/>
      <c r="AV110" s="2"/>
      <c r="AW110" s="2"/>
      <c r="AX110" s="2"/>
      <c r="AY110" s="1104"/>
    </row>
    <row r="111" spans="1:51" ht="23.25" hidden="1" customHeight="1">
      <c r="A111" s="122">
        <v>13</v>
      </c>
      <c r="B111" s="1726">
        <f>IF($L$2="","",IF($L$2="ORIGINAL",'ORIGINAL BUDGET'!$B111,IF($L$2="BR1",'BR1'!$B111,IF($L$2="BR2",'BR2'!$B111,IF($L$2="BR3",'BR3'!$B111)))))</f>
        <v>0</v>
      </c>
      <c r="C111" s="1727">
        <f>IF($L$2="","",IF($L$2="ORIGINAL",'ORIGINAL BUDGET'!$B111,IF($L$2="BR1",'BR1'!$B111,IF($L$2="BR2",'BR2'!$B111,IF($L$2="BR3",'BR3'!$B111)))))</f>
        <v>0</v>
      </c>
      <c r="D111" s="1727">
        <f>IF($L$2="","",IF($L$2="ORIGINAL",'ORIGINAL BUDGET'!$B111,IF($L$2="BR1",'BR1'!$B111,IF($L$2="BR2",'BR2'!$B111,IF($L$2="BR3",'BR3'!$B111)))))</f>
        <v>0</v>
      </c>
      <c r="E111" s="1727">
        <f>IF($L$2="","",IF($L$2="ORIGINAL",'ORIGINAL BUDGET'!$B111,IF($L$2="BR1",'BR1'!$B111,IF($L$2="BR2",'BR2'!$B111,IF($L$2="BR3",'BR3'!$B111)))))</f>
        <v>0</v>
      </c>
      <c r="F111" s="612"/>
      <c r="G111" s="847" t="str">
        <f t="shared" si="37"/>
        <v/>
      </c>
      <c r="H111" s="810">
        <f t="shared" si="38"/>
        <v>0</v>
      </c>
      <c r="I111" s="840"/>
      <c r="J111" s="810">
        <f t="shared" si="41"/>
        <v>0</v>
      </c>
      <c r="K111" s="840"/>
      <c r="L111" s="810">
        <f t="shared" si="42"/>
        <v>0</v>
      </c>
      <c r="M111" s="840"/>
      <c r="N111" s="810">
        <f t="shared" si="43"/>
        <v>0</v>
      </c>
      <c r="O111" s="840"/>
      <c r="P111" s="810">
        <f t="shared" si="44"/>
        <v>0</v>
      </c>
      <c r="Q111" s="840"/>
      <c r="R111" s="810">
        <f t="shared" si="39"/>
        <v>0</v>
      </c>
      <c r="S111" s="840"/>
      <c r="T111" s="810">
        <f t="shared" si="40"/>
        <v>0</v>
      </c>
      <c r="U111" s="410"/>
      <c r="V111" s="492" t="str">
        <f>IF(AND('BR3'!$K$2="ACTIVE",'BR3'!H111&gt;0),"Yes",IF(AND('BR2'!$K$2="ACTIVE",'BR2'!H111&gt;0),"Yes",IF(AND('BR1'!$K$2="ACTIVE",'BR1'!H111&gt;0),"Yes",IF(AND('ORIGINAL BUDGET'!$K$2="ACTIVE",'ORIGINAL BUDGET'!H111&gt;0),"Yes",""))))</f>
        <v/>
      </c>
      <c r="W111" s="493"/>
      <c r="X111" s="325" t="str">
        <f>IF(AND('BR3'!$K$2="ACTIVE",'BR3'!J111&gt;0),"Yes",IF(AND('BR2'!$K$2="ACTIVE",'BR2'!J111&gt;0),"Yes",IF(AND('BR1'!$K$2="ACTIVE",'BR1'!J111&gt;0),"Yes",IF(AND('ORIGINAL BUDGET'!$K$2="ACTIVE",'ORIGINAL BUDGET'!J111&gt;0),"Yes",""))))</f>
        <v/>
      </c>
      <c r="Y111" s="493"/>
      <c r="Z111" s="325" t="str">
        <f>IF(AND('BR3'!$K$2="ACTIVE",'BR3'!L111&gt;0),"Yes",IF(AND('BR2'!$K$2="ACTIVE",'BR2'!L111&gt;0),"Yes",IF(AND('BR1'!$K$2="ACTIVE",'BR1'!L111&gt;0),"Yes",IF(AND('ORIGINAL BUDGET'!$K$2="ACTIVE",'ORIGINAL BUDGET'!L111&gt;0),"Yes",""))))</f>
        <v/>
      </c>
      <c r="AA111" s="493"/>
      <c r="AB111" s="325" t="str">
        <f>IF(AND('BR3'!$K$2="ACTIVE",'BR3'!N111&gt;0),"Yes",IF(AND('BR2'!$K$2="ACTIVE",'BR2'!N111&gt;0),"Yes",IF(AND('BR1'!$K$2="ACTIVE",'BR1'!N111&gt;0),"Yes",IF(AND('ORIGINAL BUDGET'!$K$2="ACTIVE",'ORIGINAL BUDGET'!N111&gt;0),"Yes",""))))</f>
        <v/>
      </c>
      <c r="AC111" s="493"/>
      <c r="AD111" s="325" t="str">
        <f>IF(AND('BR3'!$K$2="ACTIVE",'BR3'!P111&gt;0),"Yes",IF(AND('BR2'!$K$2="ACTIVE",'BR2'!P111&gt;0),"Yes",IF(AND('BR1'!$K$2="ACTIVE",'BR1'!P111&gt;0),"Yes",IF(AND('ORIGINAL BUDGET'!$K$2="ACTIVE",'ORIGINAL BUDGET'!P111&gt;0),"Yes",""))))</f>
        <v/>
      </c>
      <c r="AE111" s="493"/>
      <c r="AF111" s="325" t="str">
        <f>IF(AND('BR3'!$K$2="ACTIVE",'BR3'!R111&gt;0),"Yes",IF(AND('BR2'!$K$2="ACTIVE",'BR2'!R111&gt;0),"Yes",IF(AND('BR1'!$K$2="ACTIVE",'BR1'!R111&gt;0),"Yes",IF(AND('ORIGINAL BUDGET'!$K$2="ACTIVE",'ORIGINAL BUDGET'!R111&gt;0),"Yes",""))))</f>
        <v/>
      </c>
      <c r="AG111" s="493"/>
      <c r="AH111" s="493" t="str">
        <f>IF(AND('BR3'!$K$2="ACTIVE",'BR3'!T111&gt;0),"Yes",IF(AND('BR2'!$K$2="ACTIVE",'BR2'!T111&gt;0),"Yes",IF(AND('BR1'!$K$2="ACTIVE",'BR1'!T111&gt;0),"Yes",IF(AND('ORIGINAL BUDGET'!$K$2="ACTIVE",'ORIGINAL BUDGET'!T111&gt;0),"Yes",""))))</f>
        <v/>
      </c>
      <c r="AI111" s="494"/>
      <c r="AK111" s="221"/>
      <c r="AL111" s="221"/>
      <c r="AM111" s="221"/>
      <c r="AN111" s="221"/>
      <c r="AO111" s="221"/>
      <c r="AP111" s="221"/>
      <c r="AQ111" s="221"/>
      <c r="AR111" s="57"/>
      <c r="AU111" s="2"/>
      <c r="AV111" s="2"/>
      <c r="AW111" s="2"/>
      <c r="AX111" s="2"/>
      <c r="AY111" s="1104"/>
    </row>
    <row r="112" spans="1:51" ht="23.25" hidden="1" customHeight="1">
      <c r="A112" s="122">
        <v>14</v>
      </c>
      <c r="B112" s="1726">
        <f>IF($L$2="","",IF($L$2="ORIGINAL",'ORIGINAL BUDGET'!$B112,IF($L$2="BR1",'BR1'!$B112,IF($L$2="BR2",'BR2'!$B112,IF($L$2="BR3",'BR3'!$B112)))))</f>
        <v>0</v>
      </c>
      <c r="C112" s="1727">
        <f>IF($L$2="","",IF($L$2="ORIGINAL",'ORIGINAL BUDGET'!$B112,IF($L$2="BR1",'BR1'!$B112,IF($L$2="BR2",'BR2'!$B112,IF($L$2="BR3",'BR3'!$B112)))))</f>
        <v>0</v>
      </c>
      <c r="D112" s="1727">
        <f>IF($L$2="","",IF($L$2="ORIGINAL",'ORIGINAL BUDGET'!$B112,IF($L$2="BR1",'BR1'!$B112,IF($L$2="BR2",'BR2'!$B112,IF($L$2="BR3",'BR3'!$B112)))))</f>
        <v>0</v>
      </c>
      <c r="E112" s="1728">
        <f>IF($L$2="","",IF($L$2="ORIGINAL",'ORIGINAL BUDGET'!$B112,IF($L$2="BR1",'BR1'!$B112,IF($L$2="BR2",'BR2'!$B112,IF($L$2="BR3",'BR3'!$B112)))))</f>
        <v>0</v>
      </c>
      <c r="F112" s="612"/>
      <c r="G112" s="847" t="str">
        <f t="shared" si="37"/>
        <v/>
      </c>
      <c r="H112" s="810">
        <f t="shared" si="38"/>
        <v>0</v>
      </c>
      <c r="I112" s="840"/>
      <c r="J112" s="810">
        <f t="shared" si="41"/>
        <v>0</v>
      </c>
      <c r="K112" s="840"/>
      <c r="L112" s="810">
        <f t="shared" si="42"/>
        <v>0</v>
      </c>
      <c r="M112" s="840"/>
      <c r="N112" s="810">
        <f t="shared" si="43"/>
        <v>0</v>
      </c>
      <c r="O112" s="840"/>
      <c r="P112" s="810">
        <f t="shared" si="44"/>
        <v>0</v>
      </c>
      <c r="Q112" s="840"/>
      <c r="R112" s="810">
        <f t="shared" si="39"/>
        <v>0</v>
      </c>
      <c r="S112" s="840"/>
      <c r="T112" s="810">
        <f t="shared" si="40"/>
        <v>0</v>
      </c>
      <c r="U112" s="410"/>
      <c r="V112" s="492" t="str">
        <f>IF(AND('BR3'!$K$2="ACTIVE",'BR3'!H112&gt;0),"Yes",IF(AND('BR2'!$K$2="ACTIVE",'BR2'!H112&gt;0),"Yes",IF(AND('BR1'!$K$2="ACTIVE",'BR1'!H112&gt;0),"Yes",IF(AND('ORIGINAL BUDGET'!$K$2="ACTIVE",'ORIGINAL BUDGET'!H112&gt;0),"Yes",""))))</f>
        <v/>
      </c>
      <c r="W112" s="493"/>
      <c r="X112" s="325" t="str">
        <f>IF(AND('BR3'!$K$2="ACTIVE",'BR3'!J112&gt;0),"Yes",IF(AND('BR2'!$K$2="ACTIVE",'BR2'!J112&gt;0),"Yes",IF(AND('BR1'!$K$2="ACTIVE",'BR1'!J112&gt;0),"Yes",IF(AND('ORIGINAL BUDGET'!$K$2="ACTIVE",'ORIGINAL BUDGET'!J112&gt;0),"Yes",""))))</f>
        <v/>
      </c>
      <c r="Y112" s="493"/>
      <c r="Z112" s="325" t="str">
        <f>IF(AND('BR3'!$K$2="ACTIVE",'BR3'!L112&gt;0),"Yes",IF(AND('BR2'!$K$2="ACTIVE",'BR2'!L112&gt;0),"Yes",IF(AND('BR1'!$K$2="ACTIVE",'BR1'!L112&gt;0),"Yes",IF(AND('ORIGINAL BUDGET'!$K$2="ACTIVE",'ORIGINAL BUDGET'!L112&gt;0),"Yes",""))))</f>
        <v/>
      </c>
      <c r="AA112" s="493"/>
      <c r="AB112" s="325" t="str">
        <f>IF(AND('BR3'!$K$2="ACTIVE",'BR3'!N112&gt;0),"Yes",IF(AND('BR2'!$K$2="ACTIVE",'BR2'!N112&gt;0),"Yes",IF(AND('BR1'!$K$2="ACTIVE",'BR1'!N112&gt;0),"Yes",IF(AND('ORIGINAL BUDGET'!$K$2="ACTIVE",'ORIGINAL BUDGET'!N112&gt;0),"Yes",""))))</f>
        <v/>
      </c>
      <c r="AC112" s="493"/>
      <c r="AD112" s="325" t="str">
        <f>IF(AND('BR3'!$K$2="ACTIVE",'BR3'!P112&gt;0),"Yes",IF(AND('BR2'!$K$2="ACTIVE",'BR2'!P112&gt;0),"Yes",IF(AND('BR1'!$K$2="ACTIVE",'BR1'!P112&gt;0),"Yes",IF(AND('ORIGINAL BUDGET'!$K$2="ACTIVE",'ORIGINAL BUDGET'!P112&gt;0),"Yes",""))))</f>
        <v/>
      </c>
      <c r="AE112" s="493"/>
      <c r="AF112" s="325" t="str">
        <f>IF(AND('BR3'!$K$2="ACTIVE",'BR3'!R112&gt;0),"Yes",IF(AND('BR2'!$K$2="ACTIVE",'BR2'!R112&gt;0),"Yes",IF(AND('BR1'!$K$2="ACTIVE",'BR1'!R112&gt;0),"Yes",IF(AND('ORIGINAL BUDGET'!$K$2="ACTIVE",'ORIGINAL BUDGET'!R112&gt;0),"Yes",""))))</f>
        <v/>
      </c>
      <c r="AG112" s="493"/>
      <c r="AH112" s="493" t="str">
        <f>IF(AND('BR3'!$K$2="ACTIVE",'BR3'!T112&gt;0),"Yes",IF(AND('BR2'!$K$2="ACTIVE",'BR2'!T112&gt;0),"Yes",IF(AND('BR1'!$K$2="ACTIVE",'BR1'!T112&gt;0),"Yes",IF(AND('ORIGINAL BUDGET'!$K$2="ACTIVE",'ORIGINAL BUDGET'!T112&gt;0),"Yes",""))))</f>
        <v/>
      </c>
      <c r="AI112" s="494"/>
      <c r="AK112" s="221"/>
      <c r="AL112" s="221"/>
      <c r="AM112" s="221"/>
      <c r="AN112" s="221"/>
      <c r="AO112" s="221"/>
      <c r="AP112" s="221"/>
      <c r="AQ112" s="221"/>
      <c r="AR112" s="57"/>
      <c r="AU112" s="2"/>
      <c r="AV112" s="2"/>
      <c r="AW112" s="2"/>
      <c r="AX112" s="2"/>
      <c r="AY112" s="1104"/>
    </row>
    <row r="113" spans="1:51" ht="23.25" hidden="1" customHeight="1" thickBot="1">
      <c r="A113" s="122">
        <v>15</v>
      </c>
      <c r="B113" s="1729">
        <f>IF($L$2="","",IF($L$2="ORIGINAL",'ORIGINAL BUDGET'!$B113,IF($L$2="BR1",'BR1'!$B113,IF($L$2="BR2",'BR2'!$B113,IF($L$2="BR3",'BR3'!$B113)))))</f>
        <v>0</v>
      </c>
      <c r="C113" s="1730">
        <f>IF($L$2="","",IF($L$2="ORIGINAL",'ORIGINAL BUDGET'!$B113,IF($L$2="BR1",'BR1'!$B113,IF($L$2="BR2",'BR2'!$B113,IF($L$2="BR3",'BR3'!$B113)))))</f>
        <v>0</v>
      </c>
      <c r="D113" s="1730">
        <f>IF($L$2="","",IF($L$2="ORIGINAL",'ORIGINAL BUDGET'!$B113,IF($L$2="BR1",'BR1'!$B113,IF($L$2="BR2",'BR2'!$B113,IF($L$2="BR3",'BR3'!$B113)))))</f>
        <v>0</v>
      </c>
      <c r="E113" s="1731">
        <f>IF($L$2="","",IF($L$2="ORIGINAL",'ORIGINAL BUDGET'!$B113,IF($L$2="BR1",'BR1'!$B113,IF($L$2="BR2",'BR2'!$B113,IF($L$2="BR3",'BR3'!$B113)))))</f>
        <v>0</v>
      </c>
      <c r="F113" s="613"/>
      <c r="G113" s="848" t="str">
        <f t="shared" si="37"/>
        <v/>
      </c>
      <c r="H113" s="813">
        <f t="shared" si="38"/>
        <v>0</v>
      </c>
      <c r="I113" s="840"/>
      <c r="J113" s="813">
        <f t="shared" si="41"/>
        <v>0</v>
      </c>
      <c r="K113" s="840"/>
      <c r="L113" s="813">
        <f t="shared" si="42"/>
        <v>0</v>
      </c>
      <c r="M113" s="840"/>
      <c r="N113" s="813">
        <f t="shared" si="43"/>
        <v>0</v>
      </c>
      <c r="O113" s="840"/>
      <c r="P113" s="813">
        <f t="shared" si="44"/>
        <v>0</v>
      </c>
      <c r="Q113" s="840"/>
      <c r="R113" s="813">
        <f t="shared" si="39"/>
        <v>0</v>
      </c>
      <c r="S113" s="840"/>
      <c r="T113" s="813">
        <f t="shared" si="40"/>
        <v>0</v>
      </c>
      <c r="U113" s="410"/>
      <c r="V113" s="495" t="str">
        <f>IF(AND('BR3'!$K$2="ACTIVE",'BR3'!H113&gt;0),"Yes",IF(AND('BR2'!$K$2="ACTIVE",'BR2'!H113&gt;0),"Yes",IF(AND('BR1'!$K$2="ACTIVE",'BR1'!H113&gt;0),"Yes",IF(AND('ORIGINAL BUDGET'!$K$2="ACTIVE",'ORIGINAL BUDGET'!H113&gt;0),"Yes",""))))</f>
        <v/>
      </c>
      <c r="W113" s="497"/>
      <c r="X113" s="496" t="str">
        <f>IF(AND('BR3'!$K$2="ACTIVE",'BR3'!J113&gt;0),"Yes",IF(AND('BR2'!$K$2="ACTIVE",'BR2'!J113&gt;0),"Yes",IF(AND('BR1'!$K$2="ACTIVE",'BR1'!J113&gt;0),"Yes",IF(AND('ORIGINAL BUDGET'!$K$2="ACTIVE",'ORIGINAL BUDGET'!J113&gt;0),"Yes",""))))</f>
        <v/>
      </c>
      <c r="Y113" s="497"/>
      <c r="Z113" s="496" t="str">
        <f>IF(AND('BR3'!$K$2="ACTIVE",'BR3'!L113&gt;0),"Yes",IF(AND('BR2'!$K$2="ACTIVE",'BR2'!L113&gt;0),"Yes",IF(AND('BR1'!$K$2="ACTIVE",'BR1'!L113&gt;0),"Yes",IF(AND('ORIGINAL BUDGET'!$K$2="ACTIVE",'ORIGINAL BUDGET'!L113&gt;0),"Yes",""))))</f>
        <v/>
      </c>
      <c r="AA113" s="497"/>
      <c r="AB113" s="496" t="str">
        <f>IF(AND('BR3'!$K$2="ACTIVE",'BR3'!N113&gt;0),"Yes",IF(AND('BR2'!$K$2="ACTIVE",'BR2'!N113&gt;0),"Yes",IF(AND('BR1'!$K$2="ACTIVE",'BR1'!N113&gt;0),"Yes",IF(AND('ORIGINAL BUDGET'!$K$2="ACTIVE",'ORIGINAL BUDGET'!N113&gt;0),"Yes",""))))</f>
        <v/>
      </c>
      <c r="AC113" s="497"/>
      <c r="AD113" s="496" t="str">
        <f>IF(AND('BR3'!$K$2="ACTIVE",'BR3'!P113&gt;0),"Yes",IF(AND('BR2'!$K$2="ACTIVE",'BR2'!P113&gt;0),"Yes",IF(AND('BR1'!$K$2="ACTIVE",'BR1'!P113&gt;0),"Yes",IF(AND('ORIGINAL BUDGET'!$K$2="ACTIVE",'ORIGINAL BUDGET'!P113&gt;0),"Yes",""))))</f>
        <v/>
      </c>
      <c r="AE113" s="497"/>
      <c r="AF113" s="496" t="str">
        <f>IF(AND('BR3'!$K$2="ACTIVE",'BR3'!R113&gt;0),"Yes",IF(AND('BR2'!$K$2="ACTIVE",'BR2'!R113&gt;0),"Yes",IF(AND('BR1'!$K$2="ACTIVE",'BR1'!R113&gt;0),"Yes",IF(AND('ORIGINAL BUDGET'!$K$2="ACTIVE",'ORIGINAL BUDGET'!R113&gt;0),"Yes",""))))</f>
        <v/>
      </c>
      <c r="AG113" s="497"/>
      <c r="AH113" s="497" t="str">
        <f>IF(AND('BR3'!$K$2="ACTIVE",'BR3'!T113&gt;0),"Yes",IF(AND('BR2'!$K$2="ACTIVE",'BR2'!T113&gt;0),"Yes",IF(AND('BR1'!$K$2="ACTIVE",'BR1'!T113&gt;0),"Yes",IF(AND('ORIGINAL BUDGET'!$K$2="ACTIVE",'ORIGINAL BUDGET'!T113&gt;0),"Yes",""))))</f>
        <v/>
      </c>
      <c r="AI113" s="498"/>
      <c r="AK113" s="221"/>
      <c r="AL113" s="221"/>
      <c r="AM113" s="221"/>
      <c r="AN113" s="221"/>
      <c r="AO113" s="221"/>
      <c r="AP113" s="221"/>
      <c r="AQ113" s="221"/>
      <c r="AR113" s="57"/>
      <c r="AU113" s="2"/>
      <c r="AV113" s="2"/>
      <c r="AW113" s="2"/>
      <c r="AX113" s="2"/>
      <c r="AY113" s="1104"/>
    </row>
    <row r="114" spans="1:51" ht="15.95" customHeight="1" thickTop="1" thickBot="1">
      <c r="A114" s="435"/>
      <c r="B114" s="520"/>
      <c r="C114" s="521"/>
      <c r="D114" s="522"/>
      <c r="E114" s="523"/>
      <c r="F114" s="436"/>
      <c r="G114" s="849"/>
      <c r="H114" s="437"/>
      <c r="I114" s="849"/>
      <c r="J114" s="437"/>
      <c r="K114" s="849"/>
      <c r="L114" s="437"/>
      <c r="M114" s="849"/>
      <c r="N114" s="437"/>
      <c r="O114" s="849"/>
      <c r="P114" s="437"/>
      <c r="Q114" s="849"/>
      <c r="R114" s="437"/>
      <c r="S114" s="849"/>
      <c r="T114" s="437"/>
      <c r="U114" s="214"/>
      <c r="V114" s="499"/>
      <c r="W114" s="504"/>
      <c r="X114" s="504">
        <f>SUM(X99:X113)</f>
        <v>0</v>
      </c>
      <c r="Y114" s="504"/>
      <c r="Z114" s="504">
        <f>SUM(Z99:Z113)</f>
        <v>0</v>
      </c>
      <c r="AA114" s="504"/>
      <c r="AB114" s="504">
        <f>SUM(AB99:AB113)</f>
        <v>0</v>
      </c>
      <c r="AC114" s="504"/>
      <c r="AD114" s="504">
        <f>SUM(AD99:AD113)</f>
        <v>0</v>
      </c>
      <c r="AE114" s="504"/>
      <c r="AF114" s="504">
        <f>SUM(AF99:AF113)</f>
        <v>0</v>
      </c>
      <c r="AG114" s="504"/>
      <c r="AH114" s="504">
        <f>SUM(AH99:AH113)</f>
        <v>0</v>
      </c>
      <c r="AI114" s="504"/>
      <c r="AL114" s="2"/>
      <c r="AM114" s="2"/>
      <c r="AN114" s="2"/>
      <c r="AO114" s="2"/>
      <c r="AP114" s="2"/>
      <c r="AQ114" s="2"/>
      <c r="AR114" s="2"/>
      <c r="AU114" s="2"/>
      <c r="AV114" s="2"/>
      <c r="AW114" s="2"/>
      <c r="AX114" s="2"/>
      <c r="AY114" s="1104"/>
    </row>
    <row r="115" spans="1:51" ht="24" customHeight="1" thickTop="1">
      <c r="A115" s="1739" t="str">
        <f>A13</f>
        <v>CAPITAL EXPENDITURES</v>
      </c>
      <c r="B115" s="1740"/>
      <c r="C115" s="1740"/>
      <c r="D115" s="1740"/>
      <c r="E115" s="1740"/>
      <c r="F115" s="1740"/>
      <c r="G115" s="1736" t="s">
        <v>84</v>
      </c>
      <c r="H115" s="1737"/>
      <c r="I115" s="1737"/>
      <c r="J115" s="1737"/>
      <c r="K115" s="1737"/>
      <c r="L115" s="1737"/>
      <c r="M115" s="1737"/>
      <c r="N115" s="1737"/>
      <c r="O115" s="1737"/>
      <c r="P115" s="1737"/>
      <c r="Q115" s="1737"/>
      <c r="R115" s="1737"/>
      <c r="S115" s="1737"/>
      <c r="T115" s="1737"/>
      <c r="U115" s="947"/>
      <c r="V115" s="1720" t="s">
        <v>155</v>
      </c>
      <c r="W115" s="1721"/>
      <c r="X115" s="1721"/>
      <c r="Y115" s="1721"/>
      <c r="Z115" s="1721"/>
      <c r="AA115" s="1721"/>
      <c r="AB115" s="1721"/>
      <c r="AC115" s="1721"/>
      <c r="AD115" s="1721"/>
      <c r="AE115" s="1721"/>
      <c r="AF115" s="1721"/>
      <c r="AG115" s="1721"/>
      <c r="AH115" s="1721"/>
      <c r="AI115" s="1722"/>
      <c r="AL115" s="1738"/>
      <c r="AM115" s="1738"/>
      <c r="AN115" s="1738"/>
      <c r="AO115" s="475"/>
      <c r="AP115" s="1084"/>
      <c r="AQ115" s="1084"/>
      <c r="AR115" s="1084"/>
      <c r="AY115" s="1104"/>
    </row>
    <row r="116" spans="1:51" ht="15.6" customHeight="1" thickBot="1">
      <c r="A116" s="1584"/>
      <c r="B116" s="1586"/>
      <c r="C116" s="1586"/>
      <c r="D116" s="1586"/>
      <c r="E116" s="1586"/>
      <c r="F116" s="1586"/>
      <c r="G116" s="1226" t="str">
        <f>'Fund Rec'!G110</f>
        <v/>
      </c>
      <c r="H116" s="1227">
        <f>'Fund Rec'!H110</f>
        <v>0</v>
      </c>
      <c r="I116" s="1228" t="str">
        <f>'Fund Rec'!I110</f>
        <v/>
      </c>
      <c r="J116" s="1227">
        <f>'Fund Rec'!J110</f>
        <v>0</v>
      </c>
      <c r="K116" s="1228" t="str">
        <f>'Fund Rec'!K110</f>
        <v/>
      </c>
      <c r="L116" s="1227">
        <f>'Fund Rec'!L110</f>
        <v>0</v>
      </c>
      <c r="M116" s="1228" t="str">
        <f>'Fund Rec'!M110</f>
        <v/>
      </c>
      <c r="N116" s="1227">
        <f>'Fund Rec'!N110</f>
        <v>0</v>
      </c>
      <c r="O116" s="1229" t="str">
        <f>'Fund Rec'!O110</f>
        <v/>
      </c>
      <c r="P116" s="697">
        <f>'Fund Rec'!P110</f>
        <v>0</v>
      </c>
      <c r="Q116" s="1229" t="str">
        <f>'Fund Rec'!Q110</f>
        <v/>
      </c>
      <c r="R116" s="1230">
        <f>'Fund Rec'!R110</f>
        <v>0</v>
      </c>
      <c r="S116" s="1229" t="str">
        <f>'Fund Rec'!S110</f>
        <v/>
      </c>
      <c r="T116" s="697">
        <f>'Fund Rec'!T110</f>
        <v>0</v>
      </c>
      <c r="U116" s="408"/>
      <c r="V116" s="1732" t="str">
        <f>$G$5</f>
        <v>RPPC, 53110</v>
      </c>
      <c r="W116" s="1716"/>
      <c r="X116" s="1716" t="str">
        <f>$I$5</f>
        <v>RPPC , 53129</v>
      </c>
      <c r="Y116" s="1716"/>
      <c r="Z116" s="1716" t="str">
        <f>$K$5</f>
        <v/>
      </c>
      <c r="AA116" s="1716"/>
      <c r="AB116" s="1716" t="str">
        <f>$M$5</f>
        <v/>
      </c>
      <c r="AC116" s="1716"/>
      <c r="AD116" s="1716" t="str">
        <f>$O$5</f>
        <v/>
      </c>
      <c r="AE116" s="1716"/>
      <c r="AF116" s="1716" t="str">
        <f>$Q$5</f>
        <v/>
      </c>
      <c r="AG116" s="1716"/>
      <c r="AH116" s="1716" t="str">
        <f>$S$5</f>
        <v/>
      </c>
      <c r="AI116" s="1718"/>
      <c r="AL116" s="2"/>
      <c r="AM116" s="2"/>
      <c r="AN116" s="2"/>
      <c r="AO116" s="2"/>
      <c r="AP116" s="2"/>
      <c r="AQ116" s="2"/>
      <c r="AR116" s="2"/>
      <c r="AY116" s="1104"/>
    </row>
    <row r="117" spans="1:51" ht="25.5" customHeight="1" thickTop="1" thickBot="1">
      <c r="A117" s="131"/>
      <c r="B117" s="159"/>
      <c r="C117" s="159"/>
      <c r="D117" s="18"/>
      <c r="E117" s="130" t="str">
        <f>'ORIGINAL BUDGET'!E117</f>
        <v>TOTAL CAPITAL EXPENDITURES</v>
      </c>
      <c r="F117" s="1112">
        <f>SUM(F118:F132)</f>
        <v>0</v>
      </c>
      <c r="G117" s="614"/>
      <c r="H117" s="615">
        <f>SUM(H118:H132)</f>
        <v>0</v>
      </c>
      <c r="I117" s="607"/>
      <c r="J117" s="605">
        <f>SUM(J118:J132)</f>
        <v>0</v>
      </c>
      <c r="K117" s="607"/>
      <c r="L117" s="596">
        <f>SUM(L118:L132)</f>
        <v>0</v>
      </c>
      <c r="M117" s="695"/>
      <c r="N117" s="596">
        <f>SUM(N118:N132)</f>
        <v>0</v>
      </c>
      <c r="O117" s="695"/>
      <c r="P117" s="596">
        <f>SUM(P118:P132)</f>
        <v>0</v>
      </c>
      <c r="Q117" s="607"/>
      <c r="R117" s="596">
        <f>SUM(R118:R132)</f>
        <v>0</v>
      </c>
      <c r="S117" s="695"/>
      <c r="T117" s="596">
        <f>SUM(T118:T132)</f>
        <v>0</v>
      </c>
      <c r="U117" s="409"/>
      <c r="V117" s="1733"/>
      <c r="W117" s="1717"/>
      <c r="X117" s="1717"/>
      <c r="Y117" s="1717"/>
      <c r="Z117" s="1717"/>
      <c r="AA117" s="1717"/>
      <c r="AB117" s="1717"/>
      <c r="AC117" s="1717"/>
      <c r="AD117" s="1717"/>
      <c r="AE117" s="1717"/>
      <c r="AF117" s="1717"/>
      <c r="AG117" s="1717"/>
      <c r="AH117" s="1717"/>
      <c r="AI117" s="1719"/>
      <c r="AL117" s="221"/>
      <c r="AM117" s="221"/>
      <c r="AN117" s="222"/>
      <c r="AO117" s="222"/>
      <c r="AP117" s="222"/>
      <c r="AQ117" s="222"/>
      <c r="AR117" s="222"/>
      <c r="AY117" s="1104"/>
    </row>
    <row r="118" spans="1:51" ht="23.25" customHeight="1" thickTop="1">
      <c r="A118" s="122">
        <v>1</v>
      </c>
      <c r="B118" s="1726">
        <f>IF($L$2="","",IF($L$2="ORIGINAL",'ORIGINAL BUDGET'!$B118,IF($L$2="BR1",'BR1'!$B118,IF($L$2="BR2",'BR2'!$B118,IF($L$2="BR3",'BR3'!$B118)))))</f>
        <v>0</v>
      </c>
      <c r="C118" s="1727">
        <f>IF($L$2="","",IF($L$2="ORIGINAL",'ORIGINAL BUDGET'!$B118,IF($L$2="BR1",'BR1'!$B118,IF($L$2="BR2",'BR2'!$B118,IF($L$2="BR3",'BR3'!$B118)))))</f>
        <v>0</v>
      </c>
      <c r="D118" s="1727">
        <f>IF($L$2="","",IF($L$2="ORIGINAL",'ORIGINAL BUDGET'!$B118,IF($L$2="BR1",'BR1'!$B118,IF($L$2="BR2",'BR2'!$B118,IF($L$2="BR3",'BR3'!$B118)))))</f>
        <v>0</v>
      </c>
      <c r="E118" s="1728">
        <f>IF($L$2="","",IF($L$2="ORIGINAL",'ORIGINAL BUDGET'!$B118,IF($L$2="BR1",'BR1'!$B118,IF($L$2="BR2",'BR2'!$B118,IF($L$2="BR3",'BR3'!$B118)))))</f>
        <v>0</v>
      </c>
      <c r="F118" s="1111"/>
      <c r="G118" s="847" t="str">
        <f t="shared" ref="G118:G132" si="45">IF(AND(F118&lt;&gt;0, 1-I118-K118-Q118-S118-M118-O118),1-I118-K118-Q118-S118-M118-O118,"")</f>
        <v/>
      </c>
      <c r="H118" s="810">
        <f t="shared" ref="H118:H132" si="46">IF(AND(G118*F118&lt;0.0001,G118*F118&gt;0),"",G118*F118)</f>
        <v>0</v>
      </c>
      <c r="I118" s="840"/>
      <c r="J118" s="810">
        <f>I118*F118</f>
        <v>0</v>
      </c>
      <c r="K118" s="842"/>
      <c r="L118" s="810">
        <f>K118*F118</f>
        <v>0</v>
      </c>
      <c r="M118" s="842"/>
      <c r="N118" s="810">
        <f>M118*F118</f>
        <v>0</v>
      </c>
      <c r="O118" s="842"/>
      <c r="P118" s="810">
        <f>O118*F118</f>
        <v>0</v>
      </c>
      <c r="Q118" s="842"/>
      <c r="R118" s="810">
        <f t="shared" ref="R118:R132" si="47">Q118*F118</f>
        <v>0</v>
      </c>
      <c r="S118" s="842"/>
      <c r="T118" s="810">
        <f t="shared" ref="T118:T132" si="48">S118*F118</f>
        <v>0</v>
      </c>
      <c r="U118" s="410"/>
      <c r="V118" s="492" t="str">
        <f>IF(AND('BR3'!$K$2="ACTIVE",'BR3'!H118&gt;0),"Yes",IF(AND('BR2'!$K$2="ACTIVE",'BR2'!H118&gt;0),"Yes",IF(AND('BR1'!$K$2="ACTIVE",'BR1'!H118&gt;0),"Yes",IF(AND('ORIGINAL BUDGET'!$K$2="ACTIVE",'ORIGINAL BUDGET'!H118&gt;0),"Yes",""))))</f>
        <v/>
      </c>
      <c r="W118" s="325"/>
      <c r="X118" s="325" t="str">
        <f>IF(AND('BR3'!$K$2="ACTIVE",'BR3'!J118&gt;0),"Yes",IF(AND('BR2'!$K$2="ACTIVE",'BR2'!J118&gt;0),"Yes",IF(AND('BR1'!$K$2="ACTIVE",'BR1'!J118&gt;0),"Yes",IF(AND('ORIGINAL BUDGET'!$K$2="ACTIVE",'ORIGINAL BUDGET'!J118&gt;0),"Yes",""))))</f>
        <v/>
      </c>
      <c r="Y118" s="325"/>
      <c r="Z118" s="325" t="str">
        <f>IF(AND('BR3'!$K$2="ACTIVE",'BR3'!L118&gt;0),"Yes",IF(AND('BR2'!$K$2="ACTIVE",'BR2'!L118&gt;0),"Yes",IF(AND('BR1'!$K$2="ACTIVE",'BR1'!L118&gt;0),"Yes",IF(AND('ORIGINAL BUDGET'!$K$2="ACTIVE",'ORIGINAL BUDGET'!L118&gt;0),"Yes",""))))</f>
        <v/>
      </c>
      <c r="AA118" s="325"/>
      <c r="AB118" s="325" t="str">
        <f>IF(AND('BR3'!$K$2="ACTIVE",'BR3'!N118&gt;0),"Yes",IF(AND('BR2'!$K$2="ACTIVE",'BR2'!N118&gt;0),"Yes",IF(AND('BR1'!$K$2="ACTIVE",'BR1'!N118&gt;0),"Yes",IF(AND('ORIGINAL BUDGET'!$K$2="ACTIVE",'ORIGINAL BUDGET'!N118&gt;0),"Yes",""))))</f>
        <v/>
      </c>
      <c r="AC118" s="325"/>
      <c r="AD118" s="325" t="str">
        <f>IF(AND('BR3'!$K$2="ACTIVE",'BR3'!P118&gt;0),"Yes",IF(AND('BR2'!$K$2="ACTIVE",'BR2'!P118&gt;0),"Yes",IF(AND('BR1'!$K$2="ACTIVE",'BR1'!P118&gt;0),"Yes",IF(AND('ORIGINAL BUDGET'!$K$2="ACTIVE",'ORIGINAL BUDGET'!P118&gt;0),"Yes",""))))</f>
        <v/>
      </c>
      <c r="AE118" s="325"/>
      <c r="AF118" s="325" t="str">
        <f>IF(AND('BR3'!$K$2="ACTIVE",'BR3'!R118&gt;0),"Yes",IF(AND('BR2'!$K$2="ACTIVE",'BR2'!R118&gt;0),"Yes",IF(AND('BR1'!$K$2="ACTIVE",'BR1'!R118&gt;0),"Yes",IF(AND('ORIGINAL BUDGET'!$K$2="ACTIVE",'ORIGINAL BUDGET'!R118&gt;0),"Yes",""))))</f>
        <v/>
      </c>
      <c r="AG118" s="325"/>
      <c r="AH118" s="493" t="str">
        <f>IF(AND('BR3'!$K$2="ACTIVE",'BR3'!T118&gt;0),"Yes",IF(AND('BR2'!$K$2="ACTIVE",'BR2'!T118&gt;0),"Yes",IF(AND('BR1'!$K$2="ACTIVE",'BR1'!T118&gt;0),"Yes",IF(AND('ORIGINAL BUDGET'!$K$2="ACTIVE",'ORIGINAL BUDGET'!T118&gt;0),"Yes",""))))</f>
        <v/>
      </c>
      <c r="AI118" s="500"/>
      <c r="AL118" s="221"/>
      <c r="AM118" s="221"/>
      <c r="AN118" s="221"/>
      <c r="AO118" s="221"/>
      <c r="AP118" s="221"/>
      <c r="AQ118" s="221"/>
      <c r="AR118" s="57"/>
      <c r="AY118" s="1104"/>
    </row>
    <row r="119" spans="1:51" ht="23.25" customHeight="1">
      <c r="A119" s="122">
        <v>2</v>
      </c>
      <c r="B119" s="1726">
        <f>IF($L$2="","",IF($L$2="ORIGINAL",'ORIGINAL BUDGET'!$B119,IF($L$2="BR1",'BR1'!$B119,IF($L$2="BR2",'BR2'!$B119,IF($L$2="BR3",'BR3'!$B119)))))</f>
        <v>0</v>
      </c>
      <c r="C119" s="1727">
        <f>IF($L$2="","",IF($L$2="ORIGINAL",'ORIGINAL BUDGET'!$B119,IF($L$2="BR1",'BR1'!$B119,IF($L$2="BR2",'BR2'!$B119,IF($L$2="BR3",'BR3'!$B119)))))</f>
        <v>0</v>
      </c>
      <c r="D119" s="1727">
        <f>IF($L$2="","",IF($L$2="ORIGINAL",'ORIGINAL BUDGET'!$B119,IF($L$2="BR1",'BR1'!$B119,IF($L$2="BR2",'BR2'!$B119,IF($L$2="BR3",'BR3'!$B119)))))</f>
        <v>0</v>
      </c>
      <c r="E119" s="1728">
        <f>IF($L$2="","",IF($L$2="ORIGINAL",'ORIGINAL BUDGET'!$B119,IF($L$2="BR1",'BR1'!$B119,IF($L$2="BR2",'BR2'!$B119,IF($L$2="BR3",'BR3'!$B119)))))</f>
        <v>0</v>
      </c>
      <c r="F119" s="612"/>
      <c r="G119" s="847" t="str">
        <f t="shared" si="45"/>
        <v/>
      </c>
      <c r="H119" s="810">
        <f t="shared" si="46"/>
        <v>0</v>
      </c>
      <c r="I119" s="840"/>
      <c r="J119" s="810">
        <f t="shared" ref="J119:J132" si="49">I119*F119</f>
        <v>0</v>
      </c>
      <c r="K119" s="842"/>
      <c r="L119" s="810">
        <f t="shared" ref="L119:L132" si="50">K119*F119</f>
        <v>0</v>
      </c>
      <c r="M119" s="842"/>
      <c r="N119" s="810">
        <f t="shared" ref="N119:N132" si="51">M119*F119</f>
        <v>0</v>
      </c>
      <c r="O119" s="842"/>
      <c r="P119" s="810">
        <f t="shared" ref="P119:P132" si="52">O119*F119</f>
        <v>0</v>
      </c>
      <c r="Q119" s="842"/>
      <c r="R119" s="810">
        <f t="shared" si="47"/>
        <v>0</v>
      </c>
      <c r="S119" s="842"/>
      <c r="T119" s="810">
        <f t="shared" si="48"/>
        <v>0</v>
      </c>
      <c r="U119" s="410"/>
      <c r="V119" s="492" t="str">
        <f>IF(AND('BR3'!$K$2="ACTIVE",'BR3'!H119&gt;0),"Yes",IF(AND('BR2'!$K$2="ACTIVE",'BR2'!H119&gt;0),"Yes",IF(AND('BR1'!$K$2="ACTIVE",'BR1'!H119&gt;0),"Yes",IF(AND('ORIGINAL BUDGET'!$K$2="ACTIVE",'ORIGINAL BUDGET'!H119&gt;0),"Yes",""))))</f>
        <v/>
      </c>
      <c r="W119" s="325"/>
      <c r="X119" s="325" t="str">
        <f>IF(AND('BR3'!$K$2="ACTIVE",'BR3'!J119&gt;0),"Yes",IF(AND('BR2'!$K$2="ACTIVE",'BR2'!J119&gt;0),"Yes",IF(AND('BR1'!$K$2="ACTIVE",'BR1'!J119&gt;0),"Yes",IF(AND('ORIGINAL BUDGET'!$K$2="ACTIVE",'ORIGINAL BUDGET'!J119&gt;0),"Yes",""))))</f>
        <v/>
      </c>
      <c r="Y119" s="325"/>
      <c r="Z119" s="325" t="str">
        <f>IF(AND('BR3'!$K$2="ACTIVE",'BR3'!L119&gt;0),"Yes",IF(AND('BR2'!$K$2="ACTIVE",'BR2'!L119&gt;0),"Yes",IF(AND('BR1'!$K$2="ACTIVE",'BR1'!L119&gt;0),"Yes",IF(AND('ORIGINAL BUDGET'!$K$2="ACTIVE",'ORIGINAL BUDGET'!L119&gt;0),"Yes",""))))</f>
        <v/>
      </c>
      <c r="AA119" s="325"/>
      <c r="AB119" s="325" t="str">
        <f>IF(AND('BR3'!$K$2="ACTIVE",'BR3'!N119&gt;0),"Yes",IF(AND('BR2'!$K$2="ACTIVE",'BR2'!N119&gt;0),"Yes",IF(AND('BR1'!$K$2="ACTIVE",'BR1'!N119&gt;0),"Yes",IF(AND('ORIGINAL BUDGET'!$K$2="ACTIVE",'ORIGINAL BUDGET'!N119&gt;0),"Yes",""))))</f>
        <v/>
      </c>
      <c r="AC119" s="325"/>
      <c r="AD119" s="325" t="str">
        <f>IF(AND('BR3'!$K$2="ACTIVE",'BR3'!P119&gt;0),"Yes",IF(AND('BR2'!$K$2="ACTIVE",'BR2'!P119&gt;0),"Yes",IF(AND('BR1'!$K$2="ACTIVE",'BR1'!P119&gt;0),"Yes",IF(AND('ORIGINAL BUDGET'!$K$2="ACTIVE",'ORIGINAL BUDGET'!P119&gt;0),"Yes",""))))</f>
        <v/>
      </c>
      <c r="AE119" s="325"/>
      <c r="AF119" s="325" t="str">
        <f>IF(AND('BR3'!$K$2="ACTIVE",'BR3'!R119&gt;0),"Yes",IF(AND('BR2'!$K$2="ACTIVE",'BR2'!R119&gt;0),"Yes",IF(AND('BR1'!$K$2="ACTIVE",'BR1'!R119&gt;0),"Yes",IF(AND('ORIGINAL BUDGET'!$K$2="ACTIVE",'ORIGINAL BUDGET'!R119&gt;0),"Yes",""))))</f>
        <v/>
      </c>
      <c r="AG119" s="325"/>
      <c r="AH119" s="493" t="str">
        <f>IF(AND('BR3'!$K$2="ACTIVE",'BR3'!T119&gt;0),"Yes",IF(AND('BR2'!$K$2="ACTIVE",'BR2'!T119&gt;0),"Yes",IF(AND('BR1'!$K$2="ACTIVE",'BR1'!T119&gt;0),"Yes",IF(AND('ORIGINAL BUDGET'!$K$2="ACTIVE",'ORIGINAL BUDGET'!T119&gt;0),"Yes",""))))</f>
        <v/>
      </c>
      <c r="AI119" s="500"/>
      <c r="AL119" s="221"/>
      <c r="AM119" s="221"/>
      <c r="AN119" s="221"/>
      <c r="AO119" s="221"/>
      <c r="AP119" s="221"/>
      <c r="AQ119" s="221"/>
      <c r="AR119" s="57"/>
      <c r="AY119" s="1104"/>
    </row>
    <row r="120" spans="1:51" ht="23.25" customHeight="1">
      <c r="A120" s="122">
        <v>3</v>
      </c>
      <c r="B120" s="1726">
        <f>IF($L$2="","",IF($L$2="ORIGINAL",'ORIGINAL BUDGET'!$B120,IF($L$2="BR1",'BR1'!$B120,IF($L$2="BR2",'BR2'!$B120,IF($L$2="BR3",'BR3'!$B120)))))</f>
        <v>0</v>
      </c>
      <c r="C120" s="1727">
        <f>IF($L$2="","",IF($L$2="ORIGINAL",'ORIGINAL BUDGET'!$B120,IF($L$2="BR1",'BR1'!$B120,IF($L$2="BR2",'BR2'!$B120,IF($L$2="BR3",'BR3'!$B120)))))</f>
        <v>0</v>
      </c>
      <c r="D120" s="1727">
        <f>IF($L$2="","",IF($L$2="ORIGINAL",'ORIGINAL BUDGET'!$B120,IF($L$2="BR1",'BR1'!$B120,IF($L$2="BR2",'BR2'!$B120,IF($L$2="BR3",'BR3'!$B120)))))</f>
        <v>0</v>
      </c>
      <c r="E120" s="1728">
        <f>IF($L$2="","",IF($L$2="ORIGINAL",'ORIGINAL BUDGET'!$B120,IF($L$2="BR1",'BR1'!$B120,IF($L$2="BR2",'BR2'!$B120,IF($L$2="BR3",'BR3'!$B120)))))</f>
        <v>0</v>
      </c>
      <c r="F120" s="612"/>
      <c r="G120" s="847" t="str">
        <f t="shared" si="45"/>
        <v/>
      </c>
      <c r="H120" s="810">
        <f t="shared" si="46"/>
        <v>0</v>
      </c>
      <c r="I120" s="840"/>
      <c r="J120" s="810">
        <f t="shared" si="49"/>
        <v>0</v>
      </c>
      <c r="K120" s="842"/>
      <c r="L120" s="810">
        <f t="shared" si="50"/>
        <v>0</v>
      </c>
      <c r="M120" s="842"/>
      <c r="N120" s="810">
        <f t="shared" si="51"/>
        <v>0</v>
      </c>
      <c r="O120" s="842"/>
      <c r="P120" s="810">
        <f t="shared" si="52"/>
        <v>0</v>
      </c>
      <c r="Q120" s="842"/>
      <c r="R120" s="810">
        <f t="shared" si="47"/>
        <v>0</v>
      </c>
      <c r="S120" s="842"/>
      <c r="T120" s="810">
        <f t="shared" si="48"/>
        <v>0</v>
      </c>
      <c r="U120" s="410"/>
      <c r="V120" s="492" t="str">
        <f>IF(AND('BR3'!$K$2="ACTIVE",'BR3'!H120&gt;0),"Yes",IF(AND('BR2'!$K$2="ACTIVE",'BR2'!H120&gt;0),"Yes",IF(AND('BR1'!$K$2="ACTIVE",'BR1'!H120&gt;0),"Yes",IF(AND('ORIGINAL BUDGET'!$K$2="ACTIVE",'ORIGINAL BUDGET'!H120&gt;0),"Yes",""))))</f>
        <v/>
      </c>
      <c r="W120" s="325"/>
      <c r="X120" s="325" t="str">
        <f>IF(AND('BR3'!$K$2="ACTIVE",'BR3'!J120&gt;0),"Yes",IF(AND('BR2'!$K$2="ACTIVE",'BR2'!J120&gt;0),"Yes",IF(AND('BR1'!$K$2="ACTIVE",'BR1'!J120&gt;0),"Yes",IF(AND('ORIGINAL BUDGET'!$K$2="ACTIVE",'ORIGINAL BUDGET'!J120&gt;0),"Yes",""))))</f>
        <v/>
      </c>
      <c r="Y120" s="325"/>
      <c r="Z120" s="325" t="str">
        <f>IF(AND('BR3'!$K$2="ACTIVE",'BR3'!L120&gt;0),"Yes",IF(AND('BR2'!$K$2="ACTIVE",'BR2'!L120&gt;0),"Yes",IF(AND('BR1'!$K$2="ACTIVE",'BR1'!L120&gt;0),"Yes",IF(AND('ORIGINAL BUDGET'!$K$2="ACTIVE",'ORIGINAL BUDGET'!L120&gt;0),"Yes",""))))</f>
        <v/>
      </c>
      <c r="AA120" s="325"/>
      <c r="AB120" s="325" t="str">
        <f>IF(AND('BR3'!$K$2="ACTIVE",'BR3'!N120&gt;0),"Yes",IF(AND('BR2'!$K$2="ACTIVE",'BR2'!N120&gt;0),"Yes",IF(AND('BR1'!$K$2="ACTIVE",'BR1'!N120&gt;0),"Yes",IF(AND('ORIGINAL BUDGET'!$K$2="ACTIVE",'ORIGINAL BUDGET'!N120&gt;0),"Yes",""))))</f>
        <v/>
      </c>
      <c r="AC120" s="325"/>
      <c r="AD120" s="325" t="str">
        <f>IF(AND('BR3'!$K$2="ACTIVE",'BR3'!P120&gt;0),"Yes",IF(AND('BR2'!$K$2="ACTIVE",'BR2'!P120&gt;0),"Yes",IF(AND('BR1'!$K$2="ACTIVE",'BR1'!P120&gt;0),"Yes",IF(AND('ORIGINAL BUDGET'!$K$2="ACTIVE",'ORIGINAL BUDGET'!P120&gt;0),"Yes",""))))</f>
        <v/>
      </c>
      <c r="AE120" s="325"/>
      <c r="AF120" s="325" t="str">
        <f>IF(AND('BR3'!$K$2="ACTIVE",'BR3'!R120&gt;0),"Yes",IF(AND('BR2'!$K$2="ACTIVE",'BR2'!R120&gt;0),"Yes",IF(AND('BR1'!$K$2="ACTIVE",'BR1'!R120&gt;0),"Yes",IF(AND('ORIGINAL BUDGET'!$K$2="ACTIVE",'ORIGINAL BUDGET'!R120&gt;0),"Yes",""))))</f>
        <v/>
      </c>
      <c r="AG120" s="325"/>
      <c r="AH120" s="493" t="str">
        <f>IF(AND('BR3'!$K$2="ACTIVE",'BR3'!T120&gt;0),"Yes",IF(AND('BR2'!$K$2="ACTIVE",'BR2'!T120&gt;0),"Yes",IF(AND('BR1'!$K$2="ACTIVE",'BR1'!T120&gt;0),"Yes",IF(AND('ORIGINAL BUDGET'!$K$2="ACTIVE",'ORIGINAL BUDGET'!T120&gt;0),"Yes",""))))</f>
        <v/>
      </c>
      <c r="AI120" s="500"/>
      <c r="AK120" s="221"/>
      <c r="AL120" s="221"/>
      <c r="AM120" s="221"/>
      <c r="AN120" s="221"/>
      <c r="AO120" s="221"/>
      <c r="AP120" s="221"/>
      <c r="AQ120" s="221"/>
      <c r="AR120" s="57"/>
      <c r="AU120" s="2"/>
      <c r="AV120" s="2"/>
      <c r="AW120" s="2"/>
      <c r="AX120" s="2"/>
      <c r="AY120" s="1104"/>
    </row>
    <row r="121" spans="1:51" ht="23.25" customHeight="1">
      <c r="A121" s="122">
        <v>4</v>
      </c>
      <c r="B121" s="1726">
        <f>IF($L$2="","",IF($L$2="ORIGINAL",'ORIGINAL BUDGET'!$B121,IF($L$2="BR1",'BR1'!$B121,IF($L$2="BR2",'BR2'!$B121,IF($L$2="BR3",'BR3'!$B121)))))</f>
        <v>0</v>
      </c>
      <c r="C121" s="1727">
        <f>IF($L$2="","",IF($L$2="ORIGINAL",'ORIGINAL BUDGET'!$B121,IF($L$2="BR1",'BR1'!$B121,IF($L$2="BR2",'BR2'!$B121,IF($L$2="BR3",'BR3'!$B121)))))</f>
        <v>0</v>
      </c>
      <c r="D121" s="1727">
        <f>IF($L$2="","",IF($L$2="ORIGINAL",'ORIGINAL BUDGET'!$B121,IF($L$2="BR1",'BR1'!$B121,IF($L$2="BR2",'BR2'!$B121,IF($L$2="BR3",'BR3'!$B121)))))</f>
        <v>0</v>
      </c>
      <c r="E121" s="1728">
        <f>IF($L$2="","",IF($L$2="ORIGINAL",'ORIGINAL BUDGET'!$B121,IF($L$2="BR1",'BR1'!$B121,IF($L$2="BR2",'BR2'!$B121,IF($L$2="BR3",'BR3'!$B121)))))</f>
        <v>0</v>
      </c>
      <c r="F121" s="612"/>
      <c r="G121" s="847" t="str">
        <f t="shared" si="45"/>
        <v/>
      </c>
      <c r="H121" s="810">
        <f t="shared" si="46"/>
        <v>0</v>
      </c>
      <c r="I121" s="840"/>
      <c r="J121" s="810">
        <f t="shared" si="49"/>
        <v>0</v>
      </c>
      <c r="K121" s="842"/>
      <c r="L121" s="810">
        <f t="shared" si="50"/>
        <v>0</v>
      </c>
      <c r="M121" s="842"/>
      <c r="N121" s="810">
        <f t="shared" si="51"/>
        <v>0</v>
      </c>
      <c r="O121" s="842"/>
      <c r="P121" s="810">
        <f t="shared" si="52"/>
        <v>0</v>
      </c>
      <c r="Q121" s="842"/>
      <c r="R121" s="810">
        <f t="shared" si="47"/>
        <v>0</v>
      </c>
      <c r="S121" s="842"/>
      <c r="T121" s="810">
        <f t="shared" si="48"/>
        <v>0</v>
      </c>
      <c r="U121" s="410"/>
      <c r="V121" s="492" t="str">
        <f>IF(AND('BR3'!$K$2="ACTIVE",'BR3'!H121&gt;0),"Yes",IF(AND('BR2'!$K$2="ACTIVE",'BR2'!H121&gt;0),"Yes",IF(AND('BR1'!$K$2="ACTIVE",'BR1'!H121&gt;0),"Yes",IF(AND('ORIGINAL BUDGET'!$K$2="ACTIVE",'ORIGINAL BUDGET'!H121&gt;0),"Yes",""))))</f>
        <v/>
      </c>
      <c r="W121" s="325"/>
      <c r="X121" s="325" t="str">
        <f>IF(AND('BR3'!$K$2="ACTIVE",'BR3'!J121&gt;0),"Yes",IF(AND('BR2'!$K$2="ACTIVE",'BR2'!J121&gt;0),"Yes",IF(AND('BR1'!$K$2="ACTIVE",'BR1'!J121&gt;0),"Yes",IF(AND('ORIGINAL BUDGET'!$K$2="ACTIVE",'ORIGINAL BUDGET'!J121&gt;0),"Yes",""))))</f>
        <v/>
      </c>
      <c r="Y121" s="325"/>
      <c r="Z121" s="325" t="str">
        <f>IF(AND('BR3'!$K$2="ACTIVE",'BR3'!L121&gt;0),"Yes",IF(AND('BR2'!$K$2="ACTIVE",'BR2'!L121&gt;0),"Yes",IF(AND('BR1'!$K$2="ACTIVE",'BR1'!L121&gt;0),"Yes",IF(AND('ORIGINAL BUDGET'!$K$2="ACTIVE",'ORIGINAL BUDGET'!L121&gt;0),"Yes",""))))</f>
        <v/>
      </c>
      <c r="AA121" s="325"/>
      <c r="AB121" s="325" t="str">
        <f>IF(AND('BR3'!$K$2="ACTIVE",'BR3'!N121&gt;0),"Yes",IF(AND('BR2'!$K$2="ACTIVE",'BR2'!N121&gt;0),"Yes",IF(AND('BR1'!$K$2="ACTIVE",'BR1'!N121&gt;0),"Yes",IF(AND('ORIGINAL BUDGET'!$K$2="ACTIVE",'ORIGINAL BUDGET'!N121&gt;0),"Yes",""))))</f>
        <v/>
      </c>
      <c r="AC121" s="325"/>
      <c r="AD121" s="325" t="str">
        <f>IF(AND('BR3'!$K$2="ACTIVE",'BR3'!P121&gt;0),"Yes",IF(AND('BR2'!$K$2="ACTIVE",'BR2'!P121&gt;0),"Yes",IF(AND('BR1'!$K$2="ACTIVE",'BR1'!P121&gt;0),"Yes",IF(AND('ORIGINAL BUDGET'!$K$2="ACTIVE",'ORIGINAL BUDGET'!P121&gt;0),"Yes",""))))</f>
        <v/>
      </c>
      <c r="AE121" s="325"/>
      <c r="AF121" s="325" t="str">
        <f>IF(AND('BR3'!$K$2="ACTIVE",'BR3'!R121&gt;0),"Yes",IF(AND('BR2'!$K$2="ACTIVE",'BR2'!R121&gt;0),"Yes",IF(AND('BR1'!$K$2="ACTIVE",'BR1'!R121&gt;0),"Yes",IF(AND('ORIGINAL BUDGET'!$K$2="ACTIVE",'ORIGINAL BUDGET'!R121&gt;0),"Yes",""))))</f>
        <v/>
      </c>
      <c r="AG121" s="325"/>
      <c r="AH121" s="493" t="str">
        <f>IF(AND('BR3'!$K$2="ACTIVE",'BR3'!T121&gt;0),"Yes",IF(AND('BR2'!$K$2="ACTIVE",'BR2'!T121&gt;0),"Yes",IF(AND('BR1'!$K$2="ACTIVE",'BR1'!T121&gt;0),"Yes",IF(AND('ORIGINAL BUDGET'!$K$2="ACTIVE",'ORIGINAL BUDGET'!T121&gt;0),"Yes",""))))</f>
        <v/>
      </c>
      <c r="AI121" s="500"/>
      <c r="AK121" s="221"/>
      <c r="AL121" s="221"/>
      <c r="AM121" s="221"/>
      <c r="AN121" s="221"/>
      <c r="AO121" s="221"/>
      <c r="AP121" s="221"/>
      <c r="AQ121" s="221"/>
      <c r="AR121" s="57"/>
      <c r="AU121" s="2"/>
      <c r="AV121" s="2"/>
      <c r="AW121" s="2"/>
      <c r="AX121" s="2"/>
      <c r="AY121" s="1104"/>
    </row>
    <row r="122" spans="1:51" ht="23.25" customHeight="1" thickBot="1">
      <c r="A122" s="122">
        <v>5</v>
      </c>
      <c r="B122" s="1726">
        <f>IF($L$2="","",IF($L$2="ORIGINAL",'ORIGINAL BUDGET'!$B122,IF($L$2="BR1",'BR1'!$B122,IF($L$2="BR2",'BR2'!$B122,IF($L$2="BR3",'BR3'!$B122)))))</f>
        <v>0</v>
      </c>
      <c r="C122" s="1727">
        <f>IF($L$2="","",IF($L$2="ORIGINAL",'ORIGINAL BUDGET'!$B122,IF($L$2="BR1",'BR1'!$B122,IF($L$2="BR2",'BR2'!$B122,IF($L$2="BR3",'BR3'!$B122)))))</f>
        <v>0</v>
      </c>
      <c r="D122" s="1727">
        <f>IF($L$2="","",IF($L$2="ORIGINAL",'ORIGINAL BUDGET'!$B122,IF($L$2="BR1",'BR1'!$B122,IF($L$2="BR2",'BR2'!$B122,IF($L$2="BR3",'BR3'!$B122)))))</f>
        <v>0</v>
      </c>
      <c r="E122" s="1728">
        <f>IF($L$2="","",IF($L$2="ORIGINAL",'ORIGINAL BUDGET'!$B122,IF($L$2="BR1",'BR1'!$B122,IF($L$2="BR2",'BR2'!$B122,IF($L$2="BR3",'BR3'!$B122)))))</f>
        <v>0</v>
      </c>
      <c r="F122" s="612"/>
      <c r="G122" s="847" t="str">
        <f t="shared" si="45"/>
        <v/>
      </c>
      <c r="H122" s="810">
        <f t="shared" si="46"/>
        <v>0</v>
      </c>
      <c r="I122" s="840"/>
      <c r="J122" s="810">
        <f t="shared" si="49"/>
        <v>0</v>
      </c>
      <c r="K122" s="842"/>
      <c r="L122" s="810">
        <f t="shared" si="50"/>
        <v>0</v>
      </c>
      <c r="M122" s="842"/>
      <c r="N122" s="810">
        <f t="shared" si="51"/>
        <v>0</v>
      </c>
      <c r="O122" s="842"/>
      <c r="P122" s="810">
        <f t="shared" si="52"/>
        <v>0</v>
      </c>
      <c r="Q122" s="842"/>
      <c r="R122" s="810">
        <f t="shared" si="47"/>
        <v>0</v>
      </c>
      <c r="S122" s="842"/>
      <c r="T122" s="810">
        <f t="shared" si="48"/>
        <v>0</v>
      </c>
      <c r="U122" s="410"/>
      <c r="V122" s="492" t="str">
        <f>IF(AND('BR3'!$K$2="ACTIVE",'BR3'!H122&gt;0),"Yes",IF(AND('BR2'!$K$2="ACTIVE",'BR2'!H122&gt;0),"Yes",IF(AND('BR1'!$K$2="ACTIVE",'BR1'!H122&gt;0),"Yes",IF(AND('ORIGINAL BUDGET'!$K$2="ACTIVE",'ORIGINAL BUDGET'!H122&gt;0),"Yes",""))))</f>
        <v/>
      </c>
      <c r="W122" s="325"/>
      <c r="X122" s="325" t="str">
        <f>IF(AND('BR3'!$K$2="ACTIVE",'BR3'!J122&gt;0),"Yes",IF(AND('BR2'!$K$2="ACTIVE",'BR2'!J122&gt;0),"Yes",IF(AND('BR1'!$K$2="ACTIVE",'BR1'!J122&gt;0),"Yes",IF(AND('ORIGINAL BUDGET'!$K$2="ACTIVE",'ORIGINAL BUDGET'!J122&gt;0),"Yes",""))))</f>
        <v/>
      </c>
      <c r="Y122" s="325"/>
      <c r="Z122" s="325" t="str">
        <f>IF(AND('BR3'!$K$2="ACTIVE",'BR3'!L122&gt;0),"Yes",IF(AND('BR2'!$K$2="ACTIVE",'BR2'!L122&gt;0),"Yes",IF(AND('BR1'!$K$2="ACTIVE",'BR1'!L122&gt;0),"Yes",IF(AND('ORIGINAL BUDGET'!$K$2="ACTIVE",'ORIGINAL BUDGET'!L122&gt;0),"Yes",""))))</f>
        <v/>
      </c>
      <c r="AA122" s="325"/>
      <c r="AB122" s="325" t="str">
        <f>IF(AND('BR3'!$K$2="ACTIVE",'BR3'!N122&gt;0),"Yes",IF(AND('BR2'!$K$2="ACTIVE",'BR2'!N122&gt;0),"Yes",IF(AND('BR1'!$K$2="ACTIVE",'BR1'!N122&gt;0),"Yes",IF(AND('ORIGINAL BUDGET'!$K$2="ACTIVE",'ORIGINAL BUDGET'!N122&gt;0),"Yes",""))))</f>
        <v/>
      </c>
      <c r="AC122" s="325"/>
      <c r="AD122" s="325" t="str">
        <f>IF(AND('BR3'!$K$2="ACTIVE",'BR3'!P122&gt;0),"Yes",IF(AND('BR2'!$K$2="ACTIVE",'BR2'!P122&gt;0),"Yes",IF(AND('BR1'!$K$2="ACTIVE",'BR1'!P122&gt;0),"Yes",IF(AND('ORIGINAL BUDGET'!$K$2="ACTIVE",'ORIGINAL BUDGET'!P122&gt;0),"Yes",""))))</f>
        <v/>
      </c>
      <c r="AE122" s="325"/>
      <c r="AF122" s="325" t="str">
        <f>IF(AND('BR3'!$K$2="ACTIVE",'BR3'!R122&gt;0),"Yes",IF(AND('BR2'!$K$2="ACTIVE",'BR2'!R122&gt;0),"Yes",IF(AND('BR1'!$K$2="ACTIVE",'BR1'!R122&gt;0),"Yes",IF(AND('ORIGINAL BUDGET'!$K$2="ACTIVE",'ORIGINAL BUDGET'!R122&gt;0),"Yes",""))))</f>
        <v/>
      </c>
      <c r="AG122" s="325"/>
      <c r="AH122" s="493" t="str">
        <f>IF(AND('BR3'!$K$2="ACTIVE",'BR3'!T122&gt;0),"Yes",IF(AND('BR2'!$K$2="ACTIVE",'BR2'!T122&gt;0),"Yes",IF(AND('BR1'!$K$2="ACTIVE",'BR1'!T122&gt;0),"Yes",IF(AND('ORIGINAL BUDGET'!$K$2="ACTIVE",'ORIGINAL BUDGET'!T122&gt;0),"Yes",""))))</f>
        <v/>
      </c>
      <c r="AI122" s="500"/>
      <c r="AK122" s="221"/>
      <c r="AL122" s="221"/>
      <c r="AM122" s="221"/>
      <c r="AN122" s="221"/>
      <c r="AO122" s="221"/>
      <c r="AP122" s="221"/>
      <c r="AQ122" s="221"/>
      <c r="AR122" s="57"/>
      <c r="AU122" s="2"/>
      <c r="AV122" s="2"/>
      <c r="AW122" s="2"/>
      <c r="AX122" s="2"/>
      <c r="AY122" s="1104"/>
    </row>
    <row r="123" spans="1:51" ht="23.25" hidden="1" customHeight="1">
      <c r="A123" s="122">
        <v>6</v>
      </c>
      <c r="B123" s="1726">
        <f>IF($L$2="","",IF($L$2="ORIGINAL",'ORIGINAL BUDGET'!$B123,IF($L$2="BR1",'BR1'!$B123,IF($L$2="BR2",'BR2'!$B123,IF($L$2="BR3",'BR3'!$B123)))))</f>
        <v>0</v>
      </c>
      <c r="C123" s="1727">
        <f>IF($L$2="","",IF($L$2="ORIGINAL",'ORIGINAL BUDGET'!$B123,IF($L$2="BR1",'BR1'!$B123,IF($L$2="BR2",'BR2'!$B123,IF($L$2="BR3",'BR3'!$B123)))))</f>
        <v>0</v>
      </c>
      <c r="D123" s="1727">
        <f>IF($L$2="","",IF($L$2="ORIGINAL",'ORIGINAL BUDGET'!$B123,IF($L$2="BR1",'BR1'!$B123,IF($L$2="BR2",'BR2'!$B123,IF($L$2="BR3",'BR3'!$B123)))))</f>
        <v>0</v>
      </c>
      <c r="E123" s="1728">
        <f>IF($L$2="","",IF($L$2="ORIGINAL",'ORIGINAL BUDGET'!$B123,IF($L$2="BR1",'BR1'!$B123,IF($L$2="BR2",'BR2'!$B123,IF($L$2="BR3",'BR3'!$B123)))))</f>
        <v>0</v>
      </c>
      <c r="F123" s="612"/>
      <c r="G123" s="847" t="str">
        <f t="shared" si="45"/>
        <v/>
      </c>
      <c r="H123" s="810">
        <f t="shared" si="46"/>
        <v>0</v>
      </c>
      <c r="I123" s="840"/>
      <c r="J123" s="810">
        <f t="shared" si="49"/>
        <v>0</v>
      </c>
      <c r="K123" s="842"/>
      <c r="L123" s="810">
        <f t="shared" si="50"/>
        <v>0</v>
      </c>
      <c r="M123" s="842"/>
      <c r="N123" s="810">
        <f t="shared" si="51"/>
        <v>0</v>
      </c>
      <c r="O123" s="842"/>
      <c r="P123" s="810">
        <f t="shared" si="52"/>
        <v>0</v>
      </c>
      <c r="Q123" s="842"/>
      <c r="R123" s="810">
        <f t="shared" si="47"/>
        <v>0</v>
      </c>
      <c r="S123" s="842"/>
      <c r="T123" s="810">
        <f t="shared" si="48"/>
        <v>0</v>
      </c>
      <c r="U123" s="410"/>
      <c r="V123" s="492" t="str">
        <f>IF(AND('BR3'!$K$2="ACTIVE",'BR3'!H123&gt;0),"Yes",IF(AND('BR2'!$K$2="ACTIVE",'BR2'!H123&gt;0),"Yes",IF(AND('BR1'!$K$2="ACTIVE",'BR1'!H123&gt;0),"Yes",IF(AND('ORIGINAL BUDGET'!$K$2="ACTIVE",'ORIGINAL BUDGET'!H123&gt;0),"Yes",""))))</f>
        <v/>
      </c>
      <c r="W123" s="325"/>
      <c r="X123" s="325" t="str">
        <f>IF(AND('BR3'!$K$2="ACTIVE",'BR3'!J123&gt;0),"Yes",IF(AND('BR2'!$K$2="ACTIVE",'BR2'!J123&gt;0),"Yes",IF(AND('BR1'!$K$2="ACTIVE",'BR1'!J123&gt;0),"Yes",IF(AND('ORIGINAL BUDGET'!$K$2="ACTIVE",'ORIGINAL BUDGET'!J123&gt;0),"Yes",""))))</f>
        <v/>
      </c>
      <c r="Y123" s="325"/>
      <c r="Z123" s="325" t="str">
        <f>IF(AND('BR3'!$K$2="ACTIVE",'BR3'!L123&gt;0),"Yes",IF(AND('BR2'!$K$2="ACTIVE",'BR2'!L123&gt;0),"Yes",IF(AND('BR1'!$K$2="ACTIVE",'BR1'!L123&gt;0),"Yes",IF(AND('ORIGINAL BUDGET'!$K$2="ACTIVE",'ORIGINAL BUDGET'!L123&gt;0),"Yes",""))))</f>
        <v/>
      </c>
      <c r="AA123" s="325"/>
      <c r="AB123" s="325" t="str">
        <f>IF(AND('BR3'!$K$2="ACTIVE",'BR3'!N123&gt;0),"Yes",IF(AND('BR2'!$K$2="ACTIVE",'BR2'!N123&gt;0),"Yes",IF(AND('BR1'!$K$2="ACTIVE",'BR1'!N123&gt;0),"Yes",IF(AND('ORIGINAL BUDGET'!$K$2="ACTIVE",'ORIGINAL BUDGET'!N123&gt;0),"Yes",""))))</f>
        <v/>
      </c>
      <c r="AC123" s="325"/>
      <c r="AD123" s="325" t="str">
        <f>IF(AND('BR3'!$K$2="ACTIVE",'BR3'!P123&gt;0),"Yes",IF(AND('BR2'!$K$2="ACTIVE",'BR2'!P123&gt;0),"Yes",IF(AND('BR1'!$K$2="ACTIVE",'BR1'!P123&gt;0),"Yes",IF(AND('ORIGINAL BUDGET'!$K$2="ACTIVE",'ORIGINAL BUDGET'!P123&gt;0),"Yes",""))))</f>
        <v/>
      </c>
      <c r="AE123" s="325"/>
      <c r="AF123" s="325" t="str">
        <f>IF(AND('BR3'!$K$2="ACTIVE",'BR3'!R123&gt;0),"Yes",IF(AND('BR2'!$K$2="ACTIVE",'BR2'!R123&gt;0),"Yes",IF(AND('BR1'!$K$2="ACTIVE",'BR1'!R123&gt;0),"Yes",IF(AND('ORIGINAL BUDGET'!$K$2="ACTIVE",'ORIGINAL BUDGET'!R123&gt;0),"Yes",""))))</f>
        <v/>
      </c>
      <c r="AG123" s="325"/>
      <c r="AH123" s="493" t="str">
        <f>IF(AND('BR3'!$K$2="ACTIVE",'BR3'!T123&gt;0),"Yes",IF(AND('BR2'!$K$2="ACTIVE",'BR2'!T123&gt;0),"Yes",IF(AND('BR1'!$K$2="ACTIVE",'BR1'!T123&gt;0),"Yes",IF(AND('ORIGINAL BUDGET'!$K$2="ACTIVE",'ORIGINAL BUDGET'!T123&gt;0),"Yes",""))))</f>
        <v/>
      </c>
      <c r="AI123" s="500"/>
      <c r="AK123" s="221"/>
      <c r="AL123" s="221"/>
      <c r="AM123" s="221"/>
      <c r="AN123" s="221"/>
      <c r="AO123" s="221"/>
      <c r="AP123" s="221"/>
      <c r="AQ123" s="221"/>
      <c r="AR123" s="57"/>
      <c r="AU123" s="2"/>
      <c r="AV123" s="2"/>
      <c r="AW123" s="2"/>
      <c r="AX123" s="2"/>
      <c r="AY123" s="1104"/>
    </row>
    <row r="124" spans="1:51" ht="23.25" hidden="1" customHeight="1">
      <c r="A124" s="122">
        <v>7</v>
      </c>
      <c r="B124" s="1726">
        <f>IF($L$2="","",IF($L$2="ORIGINAL",'ORIGINAL BUDGET'!$B124,IF($L$2="BR1",'BR1'!$B124,IF($L$2="BR2",'BR2'!$B124,IF($L$2="BR3",'BR3'!$B124)))))</f>
        <v>0</v>
      </c>
      <c r="C124" s="1727">
        <f>IF($L$2="","",IF($L$2="ORIGINAL",'ORIGINAL BUDGET'!$B124,IF($L$2="BR1",'BR1'!$B124,IF($L$2="BR2",'BR2'!$B124,IF($L$2="BR3",'BR3'!$B124)))))</f>
        <v>0</v>
      </c>
      <c r="D124" s="1727">
        <f>IF($L$2="","",IF($L$2="ORIGINAL",'ORIGINAL BUDGET'!$B124,IF($L$2="BR1",'BR1'!$B124,IF($L$2="BR2",'BR2'!$B124,IF($L$2="BR3",'BR3'!$B124)))))</f>
        <v>0</v>
      </c>
      <c r="E124" s="1728">
        <f>IF($L$2="","",IF($L$2="ORIGINAL",'ORIGINAL BUDGET'!$B124,IF($L$2="BR1",'BR1'!$B124,IF($L$2="BR2",'BR2'!$B124,IF($L$2="BR3",'BR3'!$B124)))))</f>
        <v>0</v>
      </c>
      <c r="F124" s="612"/>
      <c r="G124" s="847" t="str">
        <f t="shared" si="45"/>
        <v/>
      </c>
      <c r="H124" s="810">
        <f t="shared" si="46"/>
        <v>0</v>
      </c>
      <c r="I124" s="840"/>
      <c r="J124" s="810">
        <f t="shared" si="49"/>
        <v>0</v>
      </c>
      <c r="K124" s="843"/>
      <c r="L124" s="810">
        <f t="shared" si="50"/>
        <v>0</v>
      </c>
      <c r="M124" s="843"/>
      <c r="N124" s="810">
        <f t="shared" si="51"/>
        <v>0</v>
      </c>
      <c r="O124" s="843"/>
      <c r="P124" s="810">
        <f t="shared" si="52"/>
        <v>0</v>
      </c>
      <c r="Q124" s="843"/>
      <c r="R124" s="810">
        <f t="shared" si="47"/>
        <v>0</v>
      </c>
      <c r="S124" s="843"/>
      <c r="T124" s="810">
        <f t="shared" si="48"/>
        <v>0</v>
      </c>
      <c r="U124" s="410"/>
      <c r="V124" s="492" t="str">
        <f>IF(AND('BR3'!$K$2="ACTIVE",'BR3'!H124&gt;0),"Yes",IF(AND('BR2'!$K$2="ACTIVE",'BR2'!H124&gt;0),"Yes",IF(AND('BR1'!$K$2="ACTIVE",'BR1'!H124&gt;0),"Yes",IF(AND('ORIGINAL BUDGET'!$K$2="ACTIVE",'ORIGINAL BUDGET'!H124&gt;0),"Yes",""))))</f>
        <v/>
      </c>
      <c r="W124" s="325"/>
      <c r="X124" s="325" t="str">
        <f>IF(AND('BR3'!$K$2="ACTIVE",'BR3'!J124&gt;0),"Yes",IF(AND('BR2'!$K$2="ACTIVE",'BR2'!J124&gt;0),"Yes",IF(AND('BR1'!$K$2="ACTIVE",'BR1'!J124&gt;0),"Yes",IF(AND('ORIGINAL BUDGET'!$K$2="ACTIVE",'ORIGINAL BUDGET'!J124&gt;0),"Yes",""))))</f>
        <v/>
      </c>
      <c r="Y124" s="325"/>
      <c r="Z124" s="325" t="str">
        <f>IF(AND('BR3'!$K$2="ACTIVE",'BR3'!L124&gt;0),"Yes",IF(AND('BR2'!$K$2="ACTIVE",'BR2'!L124&gt;0),"Yes",IF(AND('BR1'!$K$2="ACTIVE",'BR1'!L124&gt;0),"Yes",IF(AND('ORIGINAL BUDGET'!$K$2="ACTIVE",'ORIGINAL BUDGET'!L124&gt;0),"Yes",""))))</f>
        <v/>
      </c>
      <c r="AA124" s="325"/>
      <c r="AB124" s="325" t="str">
        <f>IF(AND('BR3'!$K$2="ACTIVE",'BR3'!N124&gt;0),"Yes",IF(AND('BR2'!$K$2="ACTIVE",'BR2'!N124&gt;0),"Yes",IF(AND('BR1'!$K$2="ACTIVE",'BR1'!N124&gt;0),"Yes",IF(AND('ORIGINAL BUDGET'!$K$2="ACTIVE",'ORIGINAL BUDGET'!N124&gt;0),"Yes",""))))</f>
        <v/>
      </c>
      <c r="AC124" s="325"/>
      <c r="AD124" s="325" t="str">
        <f>IF(AND('BR3'!$K$2="ACTIVE",'BR3'!P124&gt;0),"Yes",IF(AND('BR2'!$K$2="ACTIVE",'BR2'!P124&gt;0),"Yes",IF(AND('BR1'!$K$2="ACTIVE",'BR1'!P124&gt;0),"Yes",IF(AND('ORIGINAL BUDGET'!$K$2="ACTIVE",'ORIGINAL BUDGET'!P124&gt;0),"Yes",""))))</f>
        <v/>
      </c>
      <c r="AE124" s="325"/>
      <c r="AF124" s="325" t="str">
        <f>IF(AND('BR3'!$K$2="ACTIVE",'BR3'!R124&gt;0),"Yes",IF(AND('BR2'!$K$2="ACTIVE",'BR2'!R124&gt;0),"Yes",IF(AND('BR1'!$K$2="ACTIVE",'BR1'!R124&gt;0),"Yes",IF(AND('ORIGINAL BUDGET'!$K$2="ACTIVE",'ORIGINAL BUDGET'!R124&gt;0),"Yes",""))))</f>
        <v/>
      </c>
      <c r="AG124" s="325"/>
      <c r="AH124" s="493" t="str">
        <f>IF(AND('BR3'!$K$2="ACTIVE",'BR3'!T124&gt;0),"Yes",IF(AND('BR2'!$K$2="ACTIVE",'BR2'!T124&gt;0),"Yes",IF(AND('BR1'!$K$2="ACTIVE",'BR1'!T124&gt;0),"Yes",IF(AND('ORIGINAL BUDGET'!$K$2="ACTIVE",'ORIGINAL BUDGET'!T124&gt;0),"Yes",""))))</f>
        <v/>
      </c>
      <c r="AI124" s="500"/>
      <c r="AK124" s="221"/>
      <c r="AL124" s="221"/>
      <c r="AM124" s="221"/>
      <c r="AN124" s="221"/>
      <c r="AO124" s="221"/>
      <c r="AP124" s="221"/>
      <c r="AQ124" s="221"/>
      <c r="AR124" s="57"/>
      <c r="AU124" s="2"/>
      <c r="AV124" s="2"/>
      <c r="AW124" s="2"/>
      <c r="AX124" s="2"/>
      <c r="AY124" s="1104"/>
    </row>
    <row r="125" spans="1:51" ht="23.25" hidden="1" customHeight="1">
      <c r="A125" s="122">
        <v>8</v>
      </c>
      <c r="B125" s="1726">
        <f>IF($L$2="","",IF($L$2="ORIGINAL",'ORIGINAL BUDGET'!$B125,IF($L$2="BR1",'BR1'!$B125,IF($L$2="BR2",'BR2'!$B125,IF($L$2="BR3",'BR3'!$B125)))))</f>
        <v>0</v>
      </c>
      <c r="C125" s="1727">
        <f>IF($L$2="","",IF($L$2="ORIGINAL",'ORIGINAL BUDGET'!$B125,IF($L$2="BR1",'BR1'!$B125,IF($L$2="BR2",'BR2'!$B125,IF($L$2="BR3",'BR3'!$B125)))))</f>
        <v>0</v>
      </c>
      <c r="D125" s="1727">
        <f>IF($L$2="","",IF($L$2="ORIGINAL",'ORIGINAL BUDGET'!$B125,IF($L$2="BR1",'BR1'!$B125,IF($L$2="BR2",'BR2'!$B125,IF($L$2="BR3",'BR3'!$B125)))))</f>
        <v>0</v>
      </c>
      <c r="E125" s="1727">
        <f>IF($L$2="","",IF($L$2="ORIGINAL",'ORIGINAL BUDGET'!$B125,IF($L$2="BR1",'BR1'!$B125,IF($L$2="BR2",'BR2'!$B125,IF($L$2="BR3",'BR3'!$B125)))))</f>
        <v>0</v>
      </c>
      <c r="F125" s="612"/>
      <c r="G125" s="847" t="str">
        <f t="shared" si="45"/>
        <v/>
      </c>
      <c r="H125" s="810">
        <f t="shared" si="46"/>
        <v>0</v>
      </c>
      <c r="I125" s="840"/>
      <c r="J125" s="810">
        <f t="shared" si="49"/>
        <v>0</v>
      </c>
      <c r="K125" s="843"/>
      <c r="L125" s="810">
        <f t="shared" si="50"/>
        <v>0</v>
      </c>
      <c r="M125" s="843"/>
      <c r="N125" s="810">
        <f t="shared" si="51"/>
        <v>0</v>
      </c>
      <c r="O125" s="843"/>
      <c r="P125" s="810">
        <f t="shared" si="52"/>
        <v>0</v>
      </c>
      <c r="Q125" s="843"/>
      <c r="R125" s="810">
        <f t="shared" si="47"/>
        <v>0</v>
      </c>
      <c r="S125" s="843"/>
      <c r="T125" s="810">
        <f t="shared" si="48"/>
        <v>0</v>
      </c>
      <c r="U125" s="410"/>
      <c r="V125" s="492" t="str">
        <f>IF(AND('BR3'!$K$2="ACTIVE",'BR3'!H125&gt;0),"Yes",IF(AND('BR2'!$K$2="ACTIVE",'BR2'!H125&gt;0),"Yes",IF(AND('BR1'!$K$2="ACTIVE",'BR1'!H125&gt;0),"Yes",IF(AND('ORIGINAL BUDGET'!$K$2="ACTIVE",'ORIGINAL BUDGET'!H125&gt;0),"Yes",""))))</f>
        <v/>
      </c>
      <c r="W125" s="325"/>
      <c r="X125" s="325" t="str">
        <f>IF(AND('BR3'!$K$2="ACTIVE",'BR3'!J125&gt;0),"Yes",IF(AND('BR2'!$K$2="ACTIVE",'BR2'!J125&gt;0),"Yes",IF(AND('BR1'!$K$2="ACTIVE",'BR1'!J125&gt;0),"Yes",IF(AND('ORIGINAL BUDGET'!$K$2="ACTIVE",'ORIGINAL BUDGET'!J125&gt;0),"Yes",""))))</f>
        <v/>
      </c>
      <c r="Y125" s="325"/>
      <c r="Z125" s="325" t="str">
        <f>IF(AND('BR3'!$K$2="ACTIVE",'BR3'!L125&gt;0),"Yes",IF(AND('BR2'!$K$2="ACTIVE",'BR2'!L125&gt;0),"Yes",IF(AND('BR1'!$K$2="ACTIVE",'BR1'!L125&gt;0),"Yes",IF(AND('ORIGINAL BUDGET'!$K$2="ACTIVE",'ORIGINAL BUDGET'!L125&gt;0),"Yes",""))))</f>
        <v/>
      </c>
      <c r="AA125" s="325"/>
      <c r="AB125" s="325" t="str">
        <f>IF(AND('BR3'!$K$2="ACTIVE",'BR3'!N125&gt;0),"Yes",IF(AND('BR2'!$K$2="ACTIVE",'BR2'!N125&gt;0),"Yes",IF(AND('BR1'!$K$2="ACTIVE",'BR1'!N125&gt;0),"Yes",IF(AND('ORIGINAL BUDGET'!$K$2="ACTIVE",'ORIGINAL BUDGET'!N125&gt;0),"Yes",""))))</f>
        <v/>
      </c>
      <c r="AC125" s="325"/>
      <c r="AD125" s="325" t="str">
        <f>IF(AND('BR3'!$K$2="ACTIVE",'BR3'!P125&gt;0),"Yes",IF(AND('BR2'!$K$2="ACTIVE",'BR2'!P125&gt;0),"Yes",IF(AND('BR1'!$K$2="ACTIVE",'BR1'!P125&gt;0),"Yes",IF(AND('ORIGINAL BUDGET'!$K$2="ACTIVE",'ORIGINAL BUDGET'!P125&gt;0),"Yes",""))))</f>
        <v/>
      </c>
      <c r="AE125" s="325"/>
      <c r="AF125" s="325" t="str">
        <f>IF(AND('BR3'!$K$2="ACTIVE",'BR3'!R125&gt;0),"Yes",IF(AND('BR2'!$K$2="ACTIVE",'BR2'!R125&gt;0),"Yes",IF(AND('BR1'!$K$2="ACTIVE",'BR1'!R125&gt;0),"Yes",IF(AND('ORIGINAL BUDGET'!$K$2="ACTIVE",'ORIGINAL BUDGET'!R125&gt;0),"Yes",""))))</f>
        <v/>
      </c>
      <c r="AG125" s="325"/>
      <c r="AH125" s="493" t="str">
        <f>IF(AND('BR3'!$K$2="ACTIVE",'BR3'!T125&gt;0),"Yes",IF(AND('BR2'!$K$2="ACTIVE",'BR2'!T125&gt;0),"Yes",IF(AND('BR1'!$K$2="ACTIVE",'BR1'!T125&gt;0),"Yes",IF(AND('ORIGINAL BUDGET'!$K$2="ACTIVE",'ORIGINAL BUDGET'!T125&gt;0),"Yes",""))))</f>
        <v/>
      </c>
      <c r="AI125" s="500"/>
      <c r="AK125" s="221"/>
      <c r="AL125" s="221"/>
      <c r="AM125" s="221"/>
      <c r="AN125" s="221"/>
      <c r="AO125" s="221"/>
      <c r="AP125" s="221"/>
      <c r="AQ125" s="221"/>
      <c r="AR125" s="57"/>
      <c r="AU125" s="2"/>
      <c r="AV125" s="2"/>
      <c r="AW125" s="2"/>
      <c r="AX125" s="2"/>
      <c r="AY125" s="1104"/>
    </row>
    <row r="126" spans="1:51" ht="23.25" hidden="1" customHeight="1">
      <c r="A126" s="122">
        <v>9</v>
      </c>
      <c r="B126" s="1726">
        <f>IF($L$2="","",IF($L$2="ORIGINAL",'ORIGINAL BUDGET'!$B126,IF($L$2="BR1",'BR1'!$B126,IF($L$2="BR2",'BR2'!$B126,IF($L$2="BR3",'BR3'!$B126)))))</f>
        <v>0</v>
      </c>
      <c r="C126" s="1727">
        <f>IF($L$2="","",IF($L$2="ORIGINAL",'ORIGINAL BUDGET'!$B126,IF($L$2="BR1",'BR1'!$B126,IF($L$2="BR2",'BR2'!$B126,IF($L$2="BR3",'BR3'!$B126)))))</f>
        <v>0</v>
      </c>
      <c r="D126" s="1727">
        <f>IF($L$2="","",IF($L$2="ORIGINAL",'ORIGINAL BUDGET'!$B126,IF($L$2="BR1",'BR1'!$B126,IF($L$2="BR2",'BR2'!$B126,IF($L$2="BR3",'BR3'!$B126)))))</f>
        <v>0</v>
      </c>
      <c r="E126" s="1727">
        <f>IF($L$2="","",IF($L$2="ORIGINAL",'ORIGINAL BUDGET'!$B126,IF($L$2="BR1",'BR1'!$B126,IF($L$2="BR2",'BR2'!$B126,IF($L$2="BR3",'BR3'!$B126)))))</f>
        <v>0</v>
      </c>
      <c r="F126" s="612"/>
      <c r="G126" s="847" t="str">
        <f t="shared" si="45"/>
        <v/>
      </c>
      <c r="H126" s="810">
        <f t="shared" si="46"/>
        <v>0</v>
      </c>
      <c r="I126" s="840"/>
      <c r="J126" s="810">
        <f t="shared" si="49"/>
        <v>0</v>
      </c>
      <c r="K126" s="843"/>
      <c r="L126" s="810">
        <f t="shared" si="50"/>
        <v>0</v>
      </c>
      <c r="M126" s="843"/>
      <c r="N126" s="810">
        <f t="shared" si="51"/>
        <v>0</v>
      </c>
      <c r="O126" s="843"/>
      <c r="P126" s="810">
        <f t="shared" si="52"/>
        <v>0</v>
      </c>
      <c r="Q126" s="843"/>
      <c r="R126" s="810">
        <f t="shared" si="47"/>
        <v>0</v>
      </c>
      <c r="S126" s="843"/>
      <c r="T126" s="810">
        <f t="shared" si="48"/>
        <v>0</v>
      </c>
      <c r="U126" s="410"/>
      <c r="V126" s="492" t="str">
        <f>IF(AND('BR3'!$K$2="ACTIVE",'BR3'!H126&gt;0),"Yes",IF(AND('BR2'!$K$2="ACTIVE",'BR2'!H126&gt;0),"Yes",IF(AND('BR1'!$K$2="ACTIVE",'BR1'!H126&gt;0),"Yes",IF(AND('ORIGINAL BUDGET'!$K$2="ACTIVE",'ORIGINAL BUDGET'!H126&gt;0),"Yes",""))))</f>
        <v/>
      </c>
      <c r="W126" s="325"/>
      <c r="X126" s="325" t="str">
        <f>IF(AND('BR3'!$K$2="ACTIVE",'BR3'!J126&gt;0),"Yes",IF(AND('BR2'!$K$2="ACTIVE",'BR2'!J126&gt;0),"Yes",IF(AND('BR1'!$K$2="ACTIVE",'BR1'!J126&gt;0),"Yes",IF(AND('ORIGINAL BUDGET'!$K$2="ACTIVE",'ORIGINAL BUDGET'!J126&gt;0),"Yes",""))))</f>
        <v/>
      </c>
      <c r="Y126" s="325"/>
      <c r="Z126" s="325" t="str">
        <f>IF(AND('BR3'!$K$2="ACTIVE",'BR3'!L126&gt;0),"Yes",IF(AND('BR2'!$K$2="ACTIVE",'BR2'!L126&gt;0),"Yes",IF(AND('BR1'!$K$2="ACTIVE",'BR1'!L126&gt;0),"Yes",IF(AND('ORIGINAL BUDGET'!$K$2="ACTIVE",'ORIGINAL BUDGET'!L126&gt;0),"Yes",""))))</f>
        <v/>
      </c>
      <c r="AA126" s="325"/>
      <c r="AB126" s="325" t="str">
        <f>IF(AND('BR3'!$K$2="ACTIVE",'BR3'!N126&gt;0),"Yes",IF(AND('BR2'!$K$2="ACTIVE",'BR2'!N126&gt;0),"Yes",IF(AND('BR1'!$K$2="ACTIVE",'BR1'!N126&gt;0),"Yes",IF(AND('ORIGINAL BUDGET'!$K$2="ACTIVE",'ORIGINAL BUDGET'!N126&gt;0),"Yes",""))))</f>
        <v/>
      </c>
      <c r="AC126" s="325"/>
      <c r="AD126" s="325" t="str">
        <f>IF(AND('BR3'!$K$2="ACTIVE",'BR3'!P126&gt;0),"Yes",IF(AND('BR2'!$K$2="ACTIVE",'BR2'!P126&gt;0),"Yes",IF(AND('BR1'!$K$2="ACTIVE",'BR1'!P126&gt;0),"Yes",IF(AND('ORIGINAL BUDGET'!$K$2="ACTIVE",'ORIGINAL BUDGET'!P126&gt;0),"Yes",""))))</f>
        <v/>
      </c>
      <c r="AE126" s="325"/>
      <c r="AF126" s="325" t="str">
        <f>IF(AND('BR3'!$K$2="ACTIVE",'BR3'!R126&gt;0),"Yes",IF(AND('BR2'!$K$2="ACTIVE",'BR2'!R126&gt;0),"Yes",IF(AND('BR1'!$K$2="ACTIVE",'BR1'!R126&gt;0),"Yes",IF(AND('ORIGINAL BUDGET'!$K$2="ACTIVE",'ORIGINAL BUDGET'!R126&gt;0),"Yes",""))))</f>
        <v/>
      </c>
      <c r="AG126" s="325"/>
      <c r="AH126" s="493" t="str">
        <f>IF(AND('BR3'!$K$2="ACTIVE",'BR3'!T126&gt;0),"Yes",IF(AND('BR2'!$K$2="ACTIVE",'BR2'!T126&gt;0),"Yes",IF(AND('BR1'!$K$2="ACTIVE",'BR1'!T126&gt;0),"Yes",IF(AND('ORIGINAL BUDGET'!$K$2="ACTIVE",'ORIGINAL BUDGET'!T126&gt;0),"Yes",""))))</f>
        <v/>
      </c>
      <c r="AI126" s="500"/>
      <c r="AK126" s="221"/>
      <c r="AL126" s="221"/>
      <c r="AM126" s="221"/>
      <c r="AN126" s="221"/>
      <c r="AO126" s="221"/>
      <c r="AP126" s="221"/>
      <c r="AQ126" s="221"/>
      <c r="AR126" s="57"/>
      <c r="AU126" s="2"/>
      <c r="AV126" s="2"/>
      <c r="AW126" s="2"/>
      <c r="AX126" s="2"/>
      <c r="AY126" s="1104"/>
    </row>
    <row r="127" spans="1:51" ht="23.25" hidden="1" customHeight="1">
      <c r="A127" s="122">
        <v>10</v>
      </c>
      <c r="B127" s="1726">
        <f>IF($L$2="","",IF($L$2="ORIGINAL",'ORIGINAL BUDGET'!$B127,IF($L$2="BR1",'BR1'!$B127,IF($L$2="BR2",'BR2'!$B127,IF($L$2="BR3",'BR3'!$B127)))))</f>
        <v>0</v>
      </c>
      <c r="C127" s="1727">
        <f>IF($L$2="","",IF($L$2="ORIGINAL",'ORIGINAL BUDGET'!$B127,IF($L$2="BR1",'BR1'!$B127,IF($L$2="BR2",'BR2'!$B127,IF($L$2="BR3",'BR3'!$B127)))))</f>
        <v>0</v>
      </c>
      <c r="D127" s="1727">
        <f>IF($L$2="","",IF($L$2="ORIGINAL",'ORIGINAL BUDGET'!$B127,IF($L$2="BR1",'BR1'!$B127,IF($L$2="BR2",'BR2'!$B127,IF($L$2="BR3",'BR3'!$B127)))))</f>
        <v>0</v>
      </c>
      <c r="E127" s="1727">
        <f>IF($L$2="","",IF($L$2="ORIGINAL",'ORIGINAL BUDGET'!$B127,IF($L$2="BR1",'BR1'!$B127,IF($L$2="BR2",'BR2'!$B127,IF($L$2="BR3",'BR3'!$B127)))))</f>
        <v>0</v>
      </c>
      <c r="F127" s="612"/>
      <c r="G127" s="847" t="str">
        <f t="shared" si="45"/>
        <v/>
      </c>
      <c r="H127" s="810">
        <f t="shared" si="46"/>
        <v>0</v>
      </c>
      <c r="I127" s="840"/>
      <c r="J127" s="810">
        <f t="shared" si="49"/>
        <v>0</v>
      </c>
      <c r="K127" s="843"/>
      <c r="L127" s="810">
        <f t="shared" si="50"/>
        <v>0</v>
      </c>
      <c r="M127" s="843"/>
      <c r="N127" s="810">
        <f t="shared" si="51"/>
        <v>0</v>
      </c>
      <c r="O127" s="843"/>
      <c r="P127" s="810">
        <f t="shared" si="52"/>
        <v>0</v>
      </c>
      <c r="Q127" s="843"/>
      <c r="R127" s="810">
        <f t="shared" si="47"/>
        <v>0</v>
      </c>
      <c r="S127" s="843"/>
      <c r="T127" s="810">
        <f t="shared" si="48"/>
        <v>0</v>
      </c>
      <c r="U127" s="410"/>
      <c r="V127" s="492" t="str">
        <f>IF(AND('BR3'!$K$2="ACTIVE",'BR3'!H127&gt;0),"Yes",IF(AND('BR2'!$K$2="ACTIVE",'BR2'!H127&gt;0),"Yes",IF(AND('BR1'!$K$2="ACTIVE",'BR1'!H127&gt;0),"Yes",IF(AND('ORIGINAL BUDGET'!$K$2="ACTIVE",'ORIGINAL BUDGET'!H127&gt;0),"Yes",""))))</f>
        <v/>
      </c>
      <c r="W127" s="325"/>
      <c r="X127" s="325" t="str">
        <f>IF(AND('BR3'!$K$2="ACTIVE",'BR3'!J127&gt;0),"Yes",IF(AND('BR2'!$K$2="ACTIVE",'BR2'!J127&gt;0),"Yes",IF(AND('BR1'!$K$2="ACTIVE",'BR1'!J127&gt;0),"Yes",IF(AND('ORIGINAL BUDGET'!$K$2="ACTIVE",'ORIGINAL BUDGET'!J127&gt;0),"Yes",""))))</f>
        <v/>
      </c>
      <c r="Y127" s="325"/>
      <c r="Z127" s="325" t="str">
        <f>IF(AND('BR3'!$K$2="ACTIVE",'BR3'!L127&gt;0),"Yes",IF(AND('BR2'!$K$2="ACTIVE",'BR2'!L127&gt;0),"Yes",IF(AND('BR1'!$K$2="ACTIVE",'BR1'!L127&gt;0),"Yes",IF(AND('ORIGINAL BUDGET'!$K$2="ACTIVE",'ORIGINAL BUDGET'!L127&gt;0),"Yes",""))))</f>
        <v/>
      </c>
      <c r="AA127" s="325"/>
      <c r="AB127" s="325" t="str">
        <f>IF(AND('BR3'!$K$2="ACTIVE",'BR3'!N127&gt;0),"Yes",IF(AND('BR2'!$K$2="ACTIVE",'BR2'!N127&gt;0),"Yes",IF(AND('BR1'!$K$2="ACTIVE",'BR1'!N127&gt;0),"Yes",IF(AND('ORIGINAL BUDGET'!$K$2="ACTIVE",'ORIGINAL BUDGET'!N127&gt;0),"Yes",""))))</f>
        <v/>
      </c>
      <c r="AC127" s="325"/>
      <c r="AD127" s="325" t="str">
        <f>IF(AND('BR3'!$K$2="ACTIVE",'BR3'!P127&gt;0),"Yes",IF(AND('BR2'!$K$2="ACTIVE",'BR2'!P127&gt;0),"Yes",IF(AND('BR1'!$K$2="ACTIVE",'BR1'!P127&gt;0),"Yes",IF(AND('ORIGINAL BUDGET'!$K$2="ACTIVE",'ORIGINAL BUDGET'!P127&gt;0),"Yes",""))))</f>
        <v/>
      </c>
      <c r="AE127" s="325"/>
      <c r="AF127" s="325" t="str">
        <f>IF(AND('BR3'!$K$2="ACTIVE",'BR3'!R127&gt;0),"Yes",IF(AND('BR2'!$K$2="ACTIVE",'BR2'!R127&gt;0),"Yes",IF(AND('BR1'!$K$2="ACTIVE",'BR1'!R127&gt;0),"Yes",IF(AND('ORIGINAL BUDGET'!$K$2="ACTIVE",'ORIGINAL BUDGET'!R127&gt;0),"Yes",""))))</f>
        <v/>
      </c>
      <c r="AG127" s="325"/>
      <c r="AH127" s="493" t="str">
        <f>IF(AND('BR3'!$K$2="ACTIVE",'BR3'!T127&gt;0),"Yes",IF(AND('BR2'!$K$2="ACTIVE",'BR2'!T127&gt;0),"Yes",IF(AND('BR1'!$K$2="ACTIVE",'BR1'!T127&gt;0),"Yes",IF(AND('ORIGINAL BUDGET'!$K$2="ACTIVE",'ORIGINAL BUDGET'!T127&gt;0),"Yes",""))))</f>
        <v/>
      </c>
      <c r="AI127" s="500"/>
      <c r="AK127" s="221"/>
      <c r="AL127" s="221"/>
      <c r="AM127" s="221"/>
      <c r="AN127" s="221"/>
      <c r="AO127" s="221"/>
      <c r="AP127" s="221"/>
      <c r="AQ127" s="221"/>
      <c r="AR127" s="57"/>
      <c r="AU127" s="2"/>
      <c r="AV127" s="2"/>
      <c r="AW127" s="2"/>
      <c r="AX127" s="2"/>
      <c r="AY127" s="1104"/>
    </row>
    <row r="128" spans="1:51" ht="23.25" hidden="1" customHeight="1">
      <c r="A128" s="122">
        <v>11</v>
      </c>
      <c r="B128" s="1726">
        <f>IF($L$2="","",IF($L$2="ORIGINAL",'ORIGINAL BUDGET'!$B128,IF($L$2="BR1",'BR1'!$B128,IF($L$2="BR2",'BR2'!$B128,IF($L$2="BR3",'BR3'!$B128)))))</f>
        <v>0</v>
      </c>
      <c r="C128" s="1727">
        <f>IF($L$2="","",IF($L$2="ORIGINAL",'ORIGINAL BUDGET'!$B128,IF($L$2="BR1",'BR1'!$B128,IF($L$2="BR2",'BR2'!$B128,IF($L$2="BR3",'BR3'!$B128)))))</f>
        <v>0</v>
      </c>
      <c r="D128" s="1727">
        <f>IF($L$2="","",IF($L$2="ORIGINAL",'ORIGINAL BUDGET'!$B128,IF($L$2="BR1",'BR1'!$B128,IF($L$2="BR2",'BR2'!$B128,IF($L$2="BR3",'BR3'!$B128)))))</f>
        <v>0</v>
      </c>
      <c r="E128" s="1727">
        <f>IF($L$2="","",IF($L$2="ORIGINAL",'ORIGINAL BUDGET'!$B128,IF($L$2="BR1",'BR1'!$B128,IF($L$2="BR2",'BR2'!$B128,IF($L$2="BR3",'BR3'!$B128)))))</f>
        <v>0</v>
      </c>
      <c r="F128" s="612"/>
      <c r="G128" s="847" t="str">
        <f t="shared" si="45"/>
        <v/>
      </c>
      <c r="H128" s="810">
        <f t="shared" si="46"/>
        <v>0</v>
      </c>
      <c r="I128" s="840"/>
      <c r="J128" s="810">
        <f t="shared" si="49"/>
        <v>0</v>
      </c>
      <c r="K128" s="843"/>
      <c r="L128" s="810">
        <f t="shared" si="50"/>
        <v>0</v>
      </c>
      <c r="M128" s="843"/>
      <c r="N128" s="810">
        <f t="shared" si="51"/>
        <v>0</v>
      </c>
      <c r="O128" s="843"/>
      <c r="P128" s="810">
        <f t="shared" si="52"/>
        <v>0</v>
      </c>
      <c r="Q128" s="843"/>
      <c r="R128" s="810">
        <f t="shared" si="47"/>
        <v>0</v>
      </c>
      <c r="S128" s="843"/>
      <c r="T128" s="810">
        <f t="shared" si="48"/>
        <v>0</v>
      </c>
      <c r="U128" s="410"/>
      <c r="V128" s="492" t="str">
        <f>IF(AND('BR3'!$K$2="ACTIVE",'BR3'!H128&gt;0),"Yes",IF(AND('BR2'!$K$2="ACTIVE",'BR2'!H128&gt;0),"Yes",IF(AND('BR1'!$K$2="ACTIVE",'BR1'!H128&gt;0),"Yes",IF(AND('ORIGINAL BUDGET'!$K$2="ACTIVE",'ORIGINAL BUDGET'!H128&gt;0),"Yes",""))))</f>
        <v/>
      </c>
      <c r="W128" s="325"/>
      <c r="X128" s="325" t="str">
        <f>IF(AND('BR3'!$K$2="ACTIVE",'BR3'!J128&gt;0),"Yes",IF(AND('BR2'!$K$2="ACTIVE",'BR2'!J128&gt;0),"Yes",IF(AND('BR1'!$K$2="ACTIVE",'BR1'!J128&gt;0),"Yes",IF(AND('ORIGINAL BUDGET'!$K$2="ACTIVE",'ORIGINAL BUDGET'!J128&gt;0),"Yes",""))))</f>
        <v/>
      </c>
      <c r="Y128" s="325"/>
      <c r="Z128" s="325" t="str">
        <f>IF(AND('BR3'!$K$2="ACTIVE",'BR3'!L128&gt;0),"Yes",IF(AND('BR2'!$K$2="ACTIVE",'BR2'!L128&gt;0),"Yes",IF(AND('BR1'!$K$2="ACTIVE",'BR1'!L128&gt;0),"Yes",IF(AND('ORIGINAL BUDGET'!$K$2="ACTIVE",'ORIGINAL BUDGET'!L128&gt;0),"Yes",""))))</f>
        <v/>
      </c>
      <c r="AA128" s="325"/>
      <c r="AB128" s="325" t="str">
        <f>IF(AND('BR3'!$K$2="ACTIVE",'BR3'!N128&gt;0),"Yes",IF(AND('BR2'!$K$2="ACTIVE",'BR2'!N128&gt;0),"Yes",IF(AND('BR1'!$K$2="ACTIVE",'BR1'!N128&gt;0),"Yes",IF(AND('ORIGINAL BUDGET'!$K$2="ACTIVE",'ORIGINAL BUDGET'!N128&gt;0),"Yes",""))))</f>
        <v/>
      </c>
      <c r="AC128" s="325"/>
      <c r="AD128" s="325" t="str">
        <f>IF(AND('BR3'!$K$2="ACTIVE",'BR3'!P128&gt;0),"Yes",IF(AND('BR2'!$K$2="ACTIVE",'BR2'!P128&gt;0),"Yes",IF(AND('BR1'!$K$2="ACTIVE",'BR1'!P128&gt;0),"Yes",IF(AND('ORIGINAL BUDGET'!$K$2="ACTIVE",'ORIGINAL BUDGET'!P128&gt;0),"Yes",""))))</f>
        <v/>
      </c>
      <c r="AE128" s="325"/>
      <c r="AF128" s="325" t="str">
        <f>IF(AND('BR3'!$K$2="ACTIVE",'BR3'!R128&gt;0),"Yes",IF(AND('BR2'!$K$2="ACTIVE",'BR2'!R128&gt;0),"Yes",IF(AND('BR1'!$K$2="ACTIVE",'BR1'!R128&gt;0),"Yes",IF(AND('ORIGINAL BUDGET'!$K$2="ACTIVE",'ORIGINAL BUDGET'!R128&gt;0),"Yes",""))))</f>
        <v/>
      </c>
      <c r="AG128" s="325"/>
      <c r="AH128" s="493" t="str">
        <f>IF(AND('BR3'!$K$2="ACTIVE",'BR3'!T128&gt;0),"Yes",IF(AND('BR2'!$K$2="ACTIVE",'BR2'!T128&gt;0),"Yes",IF(AND('BR1'!$K$2="ACTIVE",'BR1'!T128&gt;0),"Yes",IF(AND('ORIGINAL BUDGET'!$K$2="ACTIVE",'ORIGINAL BUDGET'!T128&gt;0),"Yes",""))))</f>
        <v/>
      </c>
      <c r="AI128" s="500"/>
      <c r="AK128" s="221"/>
      <c r="AL128" s="221"/>
      <c r="AM128" s="221"/>
      <c r="AN128" s="221"/>
      <c r="AO128" s="221"/>
      <c r="AP128" s="221"/>
      <c r="AQ128" s="221"/>
      <c r="AR128" s="57"/>
      <c r="AU128" s="2"/>
      <c r="AV128" s="2"/>
      <c r="AW128" s="2"/>
      <c r="AX128" s="2"/>
      <c r="AY128" s="1104"/>
    </row>
    <row r="129" spans="1:51" ht="23.25" hidden="1" customHeight="1">
      <c r="A129" s="122">
        <v>12</v>
      </c>
      <c r="B129" s="1726">
        <f>IF($L$2="","",IF($L$2="ORIGINAL",'ORIGINAL BUDGET'!$B129,IF($L$2="BR1",'BR1'!$B129,IF($L$2="BR2",'BR2'!$B129,IF($L$2="BR3",'BR3'!$B129)))))</f>
        <v>0</v>
      </c>
      <c r="C129" s="1727">
        <f>IF($L$2="","",IF($L$2="ORIGINAL",'ORIGINAL BUDGET'!$B129,IF($L$2="BR1",'BR1'!$B129,IF($L$2="BR2",'BR2'!$B129,IF($L$2="BR3",'BR3'!$B129)))))</f>
        <v>0</v>
      </c>
      <c r="D129" s="1727">
        <f>IF($L$2="","",IF($L$2="ORIGINAL",'ORIGINAL BUDGET'!$B129,IF($L$2="BR1",'BR1'!$B129,IF($L$2="BR2",'BR2'!$B129,IF($L$2="BR3",'BR3'!$B129)))))</f>
        <v>0</v>
      </c>
      <c r="E129" s="1727">
        <f>IF($L$2="","",IF($L$2="ORIGINAL",'ORIGINAL BUDGET'!$B129,IF($L$2="BR1",'BR1'!$B129,IF($L$2="BR2",'BR2'!$B129,IF($L$2="BR3",'BR3'!$B129)))))</f>
        <v>0</v>
      </c>
      <c r="F129" s="612"/>
      <c r="G129" s="847" t="str">
        <f t="shared" si="45"/>
        <v/>
      </c>
      <c r="H129" s="810">
        <f t="shared" si="46"/>
        <v>0</v>
      </c>
      <c r="I129" s="840"/>
      <c r="J129" s="810">
        <f t="shared" si="49"/>
        <v>0</v>
      </c>
      <c r="K129" s="843"/>
      <c r="L129" s="810">
        <f t="shared" si="50"/>
        <v>0</v>
      </c>
      <c r="M129" s="843"/>
      <c r="N129" s="810">
        <f t="shared" si="51"/>
        <v>0</v>
      </c>
      <c r="O129" s="843"/>
      <c r="P129" s="810">
        <f t="shared" si="52"/>
        <v>0</v>
      </c>
      <c r="Q129" s="843"/>
      <c r="R129" s="810">
        <f t="shared" si="47"/>
        <v>0</v>
      </c>
      <c r="S129" s="843"/>
      <c r="T129" s="810">
        <f t="shared" si="48"/>
        <v>0</v>
      </c>
      <c r="U129" s="410"/>
      <c r="V129" s="492" t="str">
        <f>IF(AND('BR3'!$K$2="ACTIVE",'BR3'!H129&gt;0),"Yes",IF(AND('BR2'!$K$2="ACTIVE",'BR2'!H129&gt;0),"Yes",IF(AND('BR1'!$K$2="ACTIVE",'BR1'!H129&gt;0),"Yes",IF(AND('ORIGINAL BUDGET'!$K$2="ACTIVE",'ORIGINAL BUDGET'!H129&gt;0),"Yes",""))))</f>
        <v/>
      </c>
      <c r="W129" s="325"/>
      <c r="X129" s="325" t="str">
        <f>IF(AND('BR3'!$K$2="ACTIVE",'BR3'!J129&gt;0),"Yes",IF(AND('BR2'!$K$2="ACTIVE",'BR2'!J129&gt;0),"Yes",IF(AND('BR1'!$K$2="ACTIVE",'BR1'!J129&gt;0),"Yes",IF(AND('ORIGINAL BUDGET'!$K$2="ACTIVE",'ORIGINAL BUDGET'!J129&gt;0),"Yes",""))))</f>
        <v/>
      </c>
      <c r="Y129" s="325"/>
      <c r="Z129" s="325" t="str">
        <f>IF(AND('BR3'!$K$2="ACTIVE",'BR3'!L129&gt;0),"Yes",IF(AND('BR2'!$K$2="ACTIVE",'BR2'!L129&gt;0),"Yes",IF(AND('BR1'!$K$2="ACTIVE",'BR1'!L129&gt;0),"Yes",IF(AND('ORIGINAL BUDGET'!$K$2="ACTIVE",'ORIGINAL BUDGET'!L129&gt;0),"Yes",""))))</f>
        <v/>
      </c>
      <c r="AA129" s="325"/>
      <c r="AB129" s="325" t="str">
        <f>IF(AND('BR3'!$K$2="ACTIVE",'BR3'!N129&gt;0),"Yes",IF(AND('BR2'!$K$2="ACTIVE",'BR2'!N129&gt;0),"Yes",IF(AND('BR1'!$K$2="ACTIVE",'BR1'!N129&gt;0),"Yes",IF(AND('ORIGINAL BUDGET'!$K$2="ACTIVE",'ORIGINAL BUDGET'!N129&gt;0),"Yes",""))))</f>
        <v/>
      </c>
      <c r="AC129" s="325"/>
      <c r="AD129" s="325" t="str">
        <f>IF(AND('BR3'!$K$2="ACTIVE",'BR3'!P129&gt;0),"Yes",IF(AND('BR2'!$K$2="ACTIVE",'BR2'!P129&gt;0),"Yes",IF(AND('BR1'!$K$2="ACTIVE",'BR1'!P129&gt;0),"Yes",IF(AND('ORIGINAL BUDGET'!$K$2="ACTIVE",'ORIGINAL BUDGET'!P129&gt;0),"Yes",""))))</f>
        <v/>
      </c>
      <c r="AE129" s="325"/>
      <c r="AF129" s="325" t="str">
        <f>IF(AND('BR3'!$K$2="ACTIVE",'BR3'!R129&gt;0),"Yes",IF(AND('BR2'!$K$2="ACTIVE",'BR2'!R129&gt;0),"Yes",IF(AND('BR1'!$K$2="ACTIVE",'BR1'!R129&gt;0),"Yes",IF(AND('ORIGINAL BUDGET'!$K$2="ACTIVE",'ORIGINAL BUDGET'!R129&gt;0),"Yes",""))))</f>
        <v/>
      </c>
      <c r="AG129" s="325"/>
      <c r="AH129" s="493" t="str">
        <f>IF(AND('BR3'!$K$2="ACTIVE",'BR3'!T129&gt;0),"Yes",IF(AND('BR2'!$K$2="ACTIVE",'BR2'!T129&gt;0),"Yes",IF(AND('BR1'!$K$2="ACTIVE",'BR1'!T129&gt;0),"Yes",IF(AND('ORIGINAL BUDGET'!$K$2="ACTIVE",'ORIGINAL BUDGET'!T129&gt;0),"Yes",""))))</f>
        <v/>
      </c>
      <c r="AI129" s="500"/>
      <c r="AK129" s="221"/>
      <c r="AL129" s="221"/>
      <c r="AM129" s="221"/>
      <c r="AN129" s="221"/>
      <c r="AO129" s="221"/>
      <c r="AP129" s="221"/>
      <c r="AQ129" s="221"/>
      <c r="AR129" s="57"/>
      <c r="AU129" s="2"/>
      <c r="AV129" s="2"/>
      <c r="AW129" s="2"/>
      <c r="AX129" s="2"/>
      <c r="AY129" s="1104"/>
    </row>
    <row r="130" spans="1:51" ht="23.25" hidden="1" customHeight="1">
      <c r="A130" s="122">
        <v>13</v>
      </c>
      <c r="B130" s="1726">
        <f>IF($L$2="","",IF($L$2="ORIGINAL",'ORIGINAL BUDGET'!$B130,IF($L$2="BR1",'BR1'!$B130,IF($L$2="BR2",'BR2'!$B130,IF($L$2="BR3",'BR3'!$B130)))))</f>
        <v>0</v>
      </c>
      <c r="C130" s="1727">
        <f>IF($L$2="","",IF($L$2="ORIGINAL",'ORIGINAL BUDGET'!$B130,IF($L$2="BR1",'BR1'!$B130,IF($L$2="BR2",'BR2'!$B130,IF($L$2="BR3",'BR3'!$B130)))))</f>
        <v>0</v>
      </c>
      <c r="D130" s="1727">
        <f>IF($L$2="","",IF($L$2="ORIGINAL",'ORIGINAL BUDGET'!$B130,IF($L$2="BR1",'BR1'!$B130,IF($L$2="BR2",'BR2'!$B130,IF($L$2="BR3",'BR3'!$B130)))))</f>
        <v>0</v>
      </c>
      <c r="E130" s="1728">
        <f>IF($L$2="","",IF($L$2="ORIGINAL",'ORIGINAL BUDGET'!$B130,IF($L$2="BR1",'BR1'!$B130,IF($L$2="BR2",'BR2'!$B130,IF($L$2="BR3",'BR3'!$B130)))))</f>
        <v>0</v>
      </c>
      <c r="F130" s="612"/>
      <c r="G130" s="847" t="str">
        <f t="shared" si="45"/>
        <v/>
      </c>
      <c r="H130" s="810">
        <f t="shared" si="46"/>
        <v>0</v>
      </c>
      <c r="I130" s="840"/>
      <c r="J130" s="810">
        <f t="shared" si="49"/>
        <v>0</v>
      </c>
      <c r="K130" s="843"/>
      <c r="L130" s="810">
        <f t="shared" si="50"/>
        <v>0</v>
      </c>
      <c r="M130" s="843"/>
      <c r="N130" s="810">
        <f t="shared" si="51"/>
        <v>0</v>
      </c>
      <c r="O130" s="843"/>
      <c r="P130" s="810">
        <f t="shared" si="52"/>
        <v>0</v>
      </c>
      <c r="Q130" s="843"/>
      <c r="R130" s="810">
        <f t="shared" si="47"/>
        <v>0</v>
      </c>
      <c r="S130" s="843"/>
      <c r="T130" s="810">
        <f t="shared" si="48"/>
        <v>0</v>
      </c>
      <c r="U130" s="410"/>
      <c r="V130" s="492" t="str">
        <f>IF(AND('BR3'!$K$2="ACTIVE",'BR3'!H130&gt;0),"Yes",IF(AND('BR2'!$K$2="ACTIVE",'BR2'!H130&gt;0),"Yes",IF(AND('BR1'!$K$2="ACTIVE",'BR1'!H130&gt;0),"Yes",IF(AND('ORIGINAL BUDGET'!$K$2="ACTIVE",'ORIGINAL BUDGET'!H130&gt;0),"Yes",""))))</f>
        <v/>
      </c>
      <c r="W130" s="325"/>
      <c r="X130" s="325" t="str">
        <f>IF(AND('BR3'!$K$2="ACTIVE",'BR3'!J130&gt;0),"Yes",IF(AND('BR2'!$K$2="ACTIVE",'BR2'!J130&gt;0),"Yes",IF(AND('BR1'!$K$2="ACTIVE",'BR1'!J130&gt;0),"Yes",IF(AND('ORIGINAL BUDGET'!$K$2="ACTIVE",'ORIGINAL BUDGET'!J130&gt;0),"Yes",""))))</f>
        <v/>
      </c>
      <c r="Y130" s="325"/>
      <c r="Z130" s="325" t="str">
        <f>IF(AND('BR3'!$K$2="ACTIVE",'BR3'!L130&gt;0),"Yes",IF(AND('BR2'!$K$2="ACTIVE",'BR2'!L130&gt;0),"Yes",IF(AND('BR1'!$K$2="ACTIVE",'BR1'!L130&gt;0),"Yes",IF(AND('ORIGINAL BUDGET'!$K$2="ACTIVE",'ORIGINAL BUDGET'!L130&gt;0),"Yes",""))))</f>
        <v/>
      </c>
      <c r="AA130" s="325"/>
      <c r="AB130" s="325" t="str">
        <f>IF(AND('BR3'!$K$2="ACTIVE",'BR3'!N130&gt;0),"Yes",IF(AND('BR2'!$K$2="ACTIVE",'BR2'!N130&gt;0),"Yes",IF(AND('BR1'!$K$2="ACTIVE",'BR1'!N130&gt;0),"Yes",IF(AND('ORIGINAL BUDGET'!$K$2="ACTIVE",'ORIGINAL BUDGET'!N130&gt;0),"Yes",""))))</f>
        <v/>
      </c>
      <c r="AC130" s="325"/>
      <c r="AD130" s="325" t="str">
        <f>IF(AND('BR3'!$K$2="ACTIVE",'BR3'!P130&gt;0),"Yes",IF(AND('BR2'!$K$2="ACTIVE",'BR2'!P130&gt;0),"Yes",IF(AND('BR1'!$K$2="ACTIVE",'BR1'!P130&gt;0),"Yes",IF(AND('ORIGINAL BUDGET'!$K$2="ACTIVE",'ORIGINAL BUDGET'!P130&gt;0),"Yes",""))))</f>
        <v/>
      </c>
      <c r="AE130" s="325"/>
      <c r="AF130" s="325" t="str">
        <f>IF(AND('BR3'!$K$2="ACTIVE",'BR3'!R130&gt;0),"Yes",IF(AND('BR2'!$K$2="ACTIVE",'BR2'!R130&gt;0),"Yes",IF(AND('BR1'!$K$2="ACTIVE",'BR1'!R130&gt;0),"Yes",IF(AND('ORIGINAL BUDGET'!$K$2="ACTIVE",'ORIGINAL BUDGET'!R130&gt;0),"Yes",""))))</f>
        <v/>
      </c>
      <c r="AG130" s="325"/>
      <c r="AH130" s="493" t="str">
        <f>IF(AND('BR3'!$K$2="ACTIVE",'BR3'!T130&gt;0),"Yes",IF(AND('BR2'!$K$2="ACTIVE",'BR2'!T130&gt;0),"Yes",IF(AND('BR1'!$K$2="ACTIVE",'BR1'!T130&gt;0),"Yes",IF(AND('ORIGINAL BUDGET'!$K$2="ACTIVE",'ORIGINAL BUDGET'!T130&gt;0),"Yes",""))))</f>
        <v/>
      </c>
      <c r="AI130" s="500"/>
      <c r="AK130" s="221"/>
      <c r="AL130" s="221"/>
      <c r="AM130" s="221"/>
      <c r="AN130" s="221"/>
      <c r="AO130" s="221"/>
      <c r="AP130" s="221"/>
      <c r="AQ130" s="221"/>
      <c r="AR130" s="57"/>
      <c r="AU130" s="2"/>
      <c r="AV130" s="2"/>
      <c r="AW130" s="2"/>
      <c r="AX130" s="2"/>
      <c r="AY130" s="1104"/>
    </row>
    <row r="131" spans="1:51" ht="23.25" hidden="1" customHeight="1">
      <c r="A131" s="122">
        <v>14</v>
      </c>
      <c r="B131" s="1726">
        <f>IF($L$2="","",IF($L$2="ORIGINAL",'ORIGINAL BUDGET'!$B131,IF($L$2="BR1",'BR1'!$B131,IF($L$2="BR2",'BR2'!$B131,IF($L$2="BR3",'BR3'!$B131)))))</f>
        <v>0</v>
      </c>
      <c r="C131" s="1727">
        <f>IF($L$2="","",IF($L$2="ORIGINAL",'ORIGINAL BUDGET'!$B131,IF($L$2="BR1",'BR1'!$B131,IF($L$2="BR2",'BR2'!$B131,IF($L$2="BR3",'BR3'!$B131)))))</f>
        <v>0</v>
      </c>
      <c r="D131" s="1727">
        <f>IF($L$2="","",IF($L$2="ORIGINAL",'ORIGINAL BUDGET'!$B131,IF($L$2="BR1",'BR1'!$B131,IF($L$2="BR2",'BR2'!$B131,IF($L$2="BR3",'BR3'!$B131)))))</f>
        <v>0</v>
      </c>
      <c r="E131" s="1728">
        <f>IF($L$2="","",IF($L$2="ORIGINAL",'ORIGINAL BUDGET'!$B131,IF($L$2="BR1",'BR1'!$B131,IF($L$2="BR2",'BR2'!$B131,IF($L$2="BR3",'BR3'!$B131)))))</f>
        <v>0</v>
      </c>
      <c r="F131" s="612"/>
      <c r="G131" s="847" t="str">
        <f t="shared" si="45"/>
        <v/>
      </c>
      <c r="H131" s="810">
        <f t="shared" si="46"/>
        <v>0</v>
      </c>
      <c r="I131" s="840"/>
      <c r="J131" s="810">
        <f t="shared" si="49"/>
        <v>0</v>
      </c>
      <c r="K131" s="843"/>
      <c r="L131" s="810">
        <f t="shared" si="50"/>
        <v>0</v>
      </c>
      <c r="M131" s="843"/>
      <c r="N131" s="810">
        <f t="shared" si="51"/>
        <v>0</v>
      </c>
      <c r="O131" s="843"/>
      <c r="P131" s="810">
        <f t="shared" si="52"/>
        <v>0</v>
      </c>
      <c r="Q131" s="843"/>
      <c r="R131" s="810">
        <f t="shared" si="47"/>
        <v>0</v>
      </c>
      <c r="S131" s="843"/>
      <c r="T131" s="810">
        <f t="shared" si="48"/>
        <v>0</v>
      </c>
      <c r="U131" s="410"/>
      <c r="V131" s="492" t="str">
        <f>IF(AND('BR3'!$K$2="ACTIVE",'BR3'!H131&gt;0),"Yes",IF(AND('BR2'!$K$2="ACTIVE",'BR2'!H131&gt;0),"Yes",IF(AND('BR1'!$K$2="ACTIVE",'BR1'!H131&gt;0),"Yes",IF(AND('ORIGINAL BUDGET'!$K$2="ACTIVE",'ORIGINAL BUDGET'!H131&gt;0),"Yes",""))))</f>
        <v/>
      </c>
      <c r="W131" s="325"/>
      <c r="X131" s="325" t="str">
        <f>IF(AND('BR3'!$K$2="ACTIVE",'BR3'!J131&gt;0),"Yes",IF(AND('BR2'!$K$2="ACTIVE",'BR2'!J131&gt;0),"Yes",IF(AND('BR1'!$K$2="ACTIVE",'BR1'!J131&gt;0),"Yes",IF(AND('ORIGINAL BUDGET'!$K$2="ACTIVE",'ORIGINAL BUDGET'!J131&gt;0),"Yes",""))))</f>
        <v/>
      </c>
      <c r="Y131" s="325"/>
      <c r="Z131" s="325" t="str">
        <f>IF(AND('BR3'!$K$2="ACTIVE",'BR3'!L131&gt;0),"Yes",IF(AND('BR2'!$K$2="ACTIVE",'BR2'!L131&gt;0),"Yes",IF(AND('BR1'!$K$2="ACTIVE",'BR1'!L131&gt;0),"Yes",IF(AND('ORIGINAL BUDGET'!$K$2="ACTIVE",'ORIGINAL BUDGET'!L131&gt;0),"Yes",""))))</f>
        <v/>
      </c>
      <c r="AA131" s="325"/>
      <c r="AB131" s="325" t="str">
        <f>IF(AND('BR3'!$K$2="ACTIVE",'BR3'!N131&gt;0),"Yes",IF(AND('BR2'!$K$2="ACTIVE",'BR2'!N131&gt;0),"Yes",IF(AND('BR1'!$K$2="ACTIVE",'BR1'!N131&gt;0),"Yes",IF(AND('ORIGINAL BUDGET'!$K$2="ACTIVE",'ORIGINAL BUDGET'!N131&gt;0),"Yes",""))))</f>
        <v/>
      </c>
      <c r="AC131" s="325"/>
      <c r="AD131" s="325" t="str">
        <f>IF(AND('BR3'!$K$2="ACTIVE",'BR3'!P131&gt;0),"Yes",IF(AND('BR2'!$K$2="ACTIVE",'BR2'!P131&gt;0),"Yes",IF(AND('BR1'!$K$2="ACTIVE",'BR1'!P131&gt;0),"Yes",IF(AND('ORIGINAL BUDGET'!$K$2="ACTIVE",'ORIGINAL BUDGET'!P131&gt;0),"Yes",""))))</f>
        <v/>
      </c>
      <c r="AE131" s="325"/>
      <c r="AF131" s="325" t="str">
        <f>IF(AND('BR3'!$K$2="ACTIVE",'BR3'!R131&gt;0),"Yes",IF(AND('BR2'!$K$2="ACTIVE",'BR2'!R131&gt;0),"Yes",IF(AND('BR1'!$K$2="ACTIVE",'BR1'!R131&gt;0),"Yes",IF(AND('ORIGINAL BUDGET'!$K$2="ACTIVE",'ORIGINAL BUDGET'!R131&gt;0),"Yes",""))))</f>
        <v/>
      </c>
      <c r="AG131" s="325"/>
      <c r="AH131" s="493" t="str">
        <f>IF(AND('BR3'!$K$2="ACTIVE",'BR3'!T131&gt;0),"Yes",IF(AND('BR2'!$K$2="ACTIVE",'BR2'!T131&gt;0),"Yes",IF(AND('BR1'!$K$2="ACTIVE",'BR1'!T131&gt;0),"Yes",IF(AND('ORIGINAL BUDGET'!$K$2="ACTIVE",'ORIGINAL BUDGET'!T131&gt;0),"Yes",""))))</f>
        <v/>
      </c>
      <c r="AI131" s="500"/>
      <c r="AK131" s="221"/>
      <c r="AL131" s="221"/>
      <c r="AM131" s="221"/>
      <c r="AN131" s="221"/>
      <c r="AO131" s="221"/>
      <c r="AP131" s="221"/>
      <c r="AQ131" s="221"/>
      <c r="AR131" s="57"/>
      <c r="AU131" s="2"/>
      <c r="AV131" s="2"/>
      <c r="AW131" s="2"/>
      <c r="AX131" s="2"/>
      <c r="AY131" s="1104"/>
    </row>
    <row r="132" spans="1:51" ht="23.25" hidden="1" customHeight="1" thickBot="1">
      <c r="A132" s="122">
        <v>15</v>
      </c>
      <c r="B132" s="1729">
        <f>IF($L$2="","",IF($L$2="ORIGINAL",'ORIGINAL BUDGET'!$B132,IF($L$2="BR1",'BR1'!$B132,IF($L$2="BR2",'BR2'!$B132,IF($L$2="BR3",'BR3'!$B132)))))</f>
        <v>0</v>
      </c>
      <c r="C132" s="1730">
        <f>IF($L$2="","",IF($L$2="ORIGINAL",'ORIGINAL BUDGET'!$B132,IF($L$2="BR1",'BR1'!$B132,IF($L$2="BR2",'BR2'!$B132,IF($L$2="BR3",'BR3'!$B132)))))</f>
        <v>0</v>
      </c>
      <c r="D132" s="1730">
        <f>IF($L$2="","",IF($L$2="ORIGINAL",'ORIGINAL BUDGET'!$B132,IF($L$2="BR1",'BR1'!$B132,IF($L$2="BR2",'BR2'!$B132,IF($L$2="BR3",'BR3'!$B132)))))</f>
        <v>0</v>
      </c>
      <c r="E132" s="1731">
        <f>IF($L$2="","",IF($L$2="ORIGINAL",'ORIGINAL BUDGET'!$B132,IF($L$2="BR1",'BR1'!$B132,IF($L$2="BR2",'BR2'!$B132,IF($L$2="BR3",'BR3'!$B132)))))</f>
        <v>0</v>
      </c>
      <c r="F132" s="613"/>
      <c r="G132" s="850" t="str">
        <f t="shared" si="45"/>
        <v/>
      </c>
      <c r="H132" s="813">
        <f t="shared" si="46"/>
        <v>0</v>
      </c>
      <c r="I132" s="840"/>
      <c r="J132" s="813">
        <f t="shared" si="49"/>
        <v>0</v>
      </c>
      <c r="K132" s="842"/>
      <c r="L132" s="813">
        <f t="shared" si="50"/>
        <v>0</v>
      </c>
      <c r="M132" s="842"/>
      <c r="N132" s="813">
        <f t="shared" si="51"/>
        <v>0</v>
      </c>
      <c r="O132" s="842"/>
      <c r="P132" s="813">
        <f t="shared" si="52"/>
        <v>0</v>
      </c>
      <c r="Q132" s="842"/>
      <c r="R132" s="813">
        <f t="shared" si="47"/>
        <v>0</v>
      </c>
      <c r="S132" s="842"/>
      <c r="T132" s="813">
        <f t="shared" si="48"/>
        <v>0</v>
      </c>
      <c r="U132" s="410"/>
      <c r="V132" s="495" t="str">
        <f>IF(AND('BR3'!$K$2="ACTIVE",'BR3'!H132&gt;0),"Yes",IF(AND('BR2'!$K$2="ACTIVE",'BR2'!H132&gt;0),"Yes",IF(AND('BR1'!$K$2="ACTIVE",'BR1'!H132&gt;0),"Yes",IF(AND('ORIGINAL BUDGET'!$K$2="ACTIVE",'ORIGINAL BUDGET'!H132&gt;0),"Yes",""))))</f>
        <v/>
      </c>
      <c r="W132" s="496"/>
      <c r="X132" s="496" t="str">
        <f>IF(AND('BR3'!$K$2="ACTIVE",'BR3'!J132&gt;0),"Yes",IF(AND('BR2'!$K$2="ACTIVE",'BR2'!J132&gt;0),"Yes",IF(AND('BR1'!$K$2="ACTIVE",'BR1'!J132&gt;0),"Yes",IF(AND('ORIGINAL BUDGET'!$K$2="ACTIVE",'ORIGINAL BUDGET'!J132&gt;0),"Yes",""))))</f>
        <v/>
      </c>
      <c r="Y132" s="496"/>
      <c r="Z132" s="496" t="str">
        <f>IF(AND('BR3'!$K$2="ACTIVE",'BR3'!L132&gt;0),"Yes",IF(AND('BR2'!$K$2="ACTIVE",'BR2'!L132&gt;0),"Yes",IF(AND('BR1'!$K$2="ACTIVE",'BR1'!L132&gt;0),"Yes",IF(AND('ORIGINAL BUDGET'!$K$2="ACTIVE",'ORIGINAL BUDGET'!L132&gt;0),"Yes",""))))</f>
        <v/>
      </c>
      <c r="AA132" s="496"/>
      <c r="AB132" s="496" t="str">
        <f>IF(AND('BR3'!$K$2="ACTIVE",'BR3'!N132&gt;0),"Yes",IF(AND('BR2'!$K$2="ACTIVE",'BR2'!N132&gt;0),"Yes",IF(AND('BR1'!$K$2="ACTIVE",'BR1'!N132&gt;0),"Yes",IF(AND('ORIGINAL BUDGET'!$K$2="ACTIVE",'ORIGINAL BUDGET'!N132&gt;0),"Yes",""))))</f>
        <v/>
      </c>
      <c r="AC132" s="496"/>
      <c r="AD132" s="496" t="str">
        <f>IF(AND('BR3'!$K$2="ACTIVE",'BR3'!P132&gt;0),"Yes",IF(AND('BR2'!$K$2="ACTIVE",'BR2'!P132&gt;0),"Yes",IF(AND('BR1'!$K$2="ACTIVE",'BR1'!P132&gt;0),"Yes",IF(AND('ORIGINAL BUDGET'!$K$2="ACTIVE",'ORIGINAL BUDGET'!P132&gt;0),"Yes",""))))</f>
        <v/>
      </c>
      <c r="AE132" s="496"/>
      <c r="AF132" s="496" t="str">
        <f>IF(AND('BR3'!$K$2="ACTIVE",'BR3'!R132&gt;0),"Yes",IF(AND('BR2'!$K$2="ACTIVE",'BR2'!R132&gt;0),"Yes",IF(AND('BR1'!$K$2="ACTIVE",'BR1'!R132&gt;0),"Yes",IF(AND('ORIGINAL BUDGET'!$K$2="ACTIVE",'ORIGINAL BUDGET'!R132&gt;0),"Yes",""))))</f>
        <v/>
      </c>
      <c r="AG132" s="496"/>
      <c r="AH132" s="497" t="str">
        <f>IF(AND('BR3'!$K$2="ACTIVE",'BR3'!T132&gt;0),"Yes",IF(AND('BR2'!$K$2="ACTIVE",'BR2'!T132&gt;0),"Yes",IF(AND('BR1'!$K$2="ACTIVE",'BR1'!T132&gt;0),"Yes",IF(AND('ORIGINAL BUDGET'!$K$2="ACTIVE",'ORIGINAL BUDGET'!T132&gt;0),"Yes",""))))</f>
        <v/>
      </c>
      <c r="AI132" s="501"/>
      <c r="AK132" s="221"/>
      <c r="AL132" s="221"/>
      <c r="AM132" s="221"/>
      <c r="AN132" s="221"/>
      <c r="AO132" s="221"/>
      <c r="AP132" s="221"/>
      <c r="AQ132" s="221"/>
      <c r="AR132" s="57"/>
      <c r="AU132" s="2"/>
      <c r="AV132" s="2"/>
      <c r="AW132" s="2"/>
      <c r="AX132" s="2"/>
      <c r="AY132" s="1104"/>
    </row>
    <row r="133" spans="1:51" ht="15.95" customHeight="1" thickTop="1" thickBot="1">
      <c r="A133" s="435"/>
      <c r="B133" s="520"/>
      <c r="C133" s="521"/>
      <c r="D133" s="522"/>
      <c r="E133" s="523"/>
      <c r="F133" s="436"/>
      <c r="G133" s="849"/>
      <c r="H133" s="437"/>
      <c r="I133" s="849"/>
      <c r="J133" s="437"/>
      <c r="K133" s="849"/>
      <c r="L133" s="437"/>
      <c r="M133" s="849"/>
      <c r="N133" s="437"/>
      <c r="O133" s="849"/>
      <c r="P133" s="437"/>
      <c r="Q133" s="849"/>
      <c r="R133" s="437"/>
      <c r="S133" s="849"/>
      <c r="T133" s="437"/>
      <c r="U133" s="214"/>
      <c r="V133" s="499"/>
      <c r="W133" s="504"/>
      <c r="X133" s="504">
        <f>SUM(X118:X132)</f>
        <v>0</v>
      </c>
      <c r="Y133" s="504"/>
      <c r="Z133" s="504">
        <f t="shared" ref="Z133:AH133" si="53">SUM(Z118:Z132)</f>
        <v>0</v>
      </c>
      <c r="AA133" s="504"/>
      <c r="AB133" s="504">
        <f t="shared" si="53"/>
        <v>0</v>
      </c>
      <c r="AC133" s="504"/>
      <c r="AD133" s="504">
        <f t="shared" si="53"/>
        <v>0</v>
      </c>
      <c r="AE133" s="504"/>
      <c r="AF133" s="504">
        <f t="shared" si="53"/>
        <v>0</v>
      </c>
      <c r="AG133" s="504"/>
      <c r="AH133" s="504">
        <f t="shared" si="53"/>
        <v>0</v>
      </c>
      <c r="AI133" s="504"/>
      <c r="AL133" s="2"/>
      <c r="AM133" s="2"/>
      <c r="AN133" s="2"/>
      <c r="AO133" s="2"/>
      <c r="AP133" s="2"/>
      <c r="AQ133" s="2"/>
      <c r="AR133" s="2"/>
      <c r="AU133" s="2"/>
      <c r="AV133" s="2"/>
      <c r="AW133" s="2"/>
      <c r="AX133" s="2"/>
      <c r="AY133" s="1104"/>
    </row>
    <row r="134" spans="1:51" ht="20.25" customHeight="1" thickTop="1">
      <c r="A134" s="1739" t="str">
        <f>A14</f>
        <v>OTHER COSTS</v>
      </c>
      <c r="B134" s="1740"/>
      <c r="C134" s="1740"/>
      <c r="D134" s="1740"/>
      <c r="E134" s="1740"/>
      <c r="F134" s="1740"/>
      <c r="G134" s="1736" t="s">
        <v>84</v>
      </c>
      <c r="H134" s="1737"/>
      <c r="I134" s="1737"/>
      <c r="J134" s="1737"/>
      <c r="K134" s="1737"/>
      <c r="L134" s="1737"/>
      <c r="M134" s="1737"/>
      <c r="N134" s="1737"/>
      <c r="O134" s="1737"/>
      <c r="P134" s="1737"/>
      <c r="Q134" s="1737"/>
      <c r="R134" s="1737"/>
      <c r="S134" s="1737"/>
      <c r="T134" s="1737"/>
      <c r="U134" s="947"/>
      <c r="V134" s="1723" t="s">
        <v>155</v>
      </c>
      <c r="W134" s="1724"/>
      <c r="X134" s="1724"/>
      <c r="Y134" s="1724"/>
      <c r="Z134" s="1724"/>
      <c r="AA134" s="1724"/>
      <c r="AB134" s="1724"/>
      <c r="AC134" s="1724"/>
      <c r="AD134" s="1724"/>
      <c r="AE134" s="1724"/>
      <c r="AF134" s="1724"/>
      <c r="AG134" s="1724"/>
      <c r="AH134" s="1724"/>
      <c r="AI134" s="1725"/>
      <c r="AL134" s="1738"/>
      <c r="AM134" s="1738"/>
      <c r="AN134" s="1738"/>
      <c r="AO134" s="475"/>
      <c r="AP134" s="1084"/>
      <c r="AQ134" s="1084"/>
      <c r="AR134" s="1084"/>
      <c r="AY134" s="1104"/>
    </row>
    <row r="135" spans="1:51" ht="15.6" customHeight="1" thickBot="1">
      <c r="A135" s="1584"/>
      <c r="B135" s="1586"/>
      <c r="C135" s="1586"/>
      <c r="D135" s="1586"/>
      <c r="E135" s="1586"/>
      <c r="F135" s="1586"/>
      <c r="G135" s="1226" t="str">
        <f>'Fund Rec'!G141</f>
        <v/>
      </c>
      <c r="H135" s="1227">
        <f>'Fund Rec'!H141</f>
        <v>0</v>
      </c>
      <c r="I135" s="1228" t="str">
        <f>'Fund Rec'!I141</f>
        <v/>
      </c>
      <c r="J135" s="1227">
        <f>'Fund Rec'!J141</f>
        <v>0</v>
      </c>
      <c r="K135" s="1228" t="str">
        <f>'Fund Rec'!K141</f>
        <v/>
      </c>
      <c r="L135" s="1227">
        <f>'Fund Rec'!L141</f>
        <v>0</v>
      </c>
      <c r="M135" s="1228" t="str">
        <f>'Fund Rec'!M141</f>
        <v/>
      </c>
      <c r="N135" s="1227">
        <f>'Fund Rec'!N141</f>
        <v>0</v>
      </c>
      <c r="O135" s="1229" t="str">
        <f>'Fund Rec'!O141</f>
        <v/>
      </c>
      <c r="P135" s="697">
        <f>'Fund Rec'!P141</f>
        <v>0</v>
      </c>
      <c r="Q135" s="1229" t="str">
        <f>'Fund Rec'!Q141</f>
        <v/>
      </c>
      <c r="R135" s="1230">
        <f>'Fund Rec'!R141</f>
        <v>0</v>
      </c>
      <c r="S135" s="1229" t="str">
        <f>'Fund Rec'!S141</f>
        <v/>
      </c>
      <c r="T135" s="697">
        <f>'Fund Rec'!T141</f>
        <v>0</v>
      </c>
      <c r="U135" s="408"/>
      <c r="V135" s="1732" t="str">
        <f>$G$5</f>
        <v>RPPC, 53110</v>
      </c>
      <c r="W135" s="1716" t="s">
        <v>154</v>
      </c>
      <c r="X135" s="1716" t="str">
        <f>$I$5</f>
        <v>RPPC , 53129</v>
      </c>
      <c r="Y135" s="1716"/>
      <c r="Z135" s="1716" t="str">
        <f>$K$5</f>
        <v/>
      </c>
      <c r="AA135" s="1716"/>
      <c r="AB135" s="1716" t="str">
        <f>$M$5</f>
        <v/>
      </c>
      <c r="AC135" s="1716"/>
      <c r="AD135" s="1716" t="str">
        <f>$O$5</f>
        <v/>
      </c>
      <c r="AE135" s="1716"/>
      <c r="AF135" s="1716" t="str">
        <f>$Q$5</f>
        <v/>
      </c>
      <c r="AG135" s="1716"/>
      <c r="AH135" s="1716" t="str">
        <f>$S$5</f>
        <v/>
      </c>
      <c r="AI135" s="1718"/>
      <c r="AL135" s="2"/>
      <c r="AM135" s="2"/>
      <c r="AN135" s="2"/>
      <c r="AO135" s="2"/>
      <c r="AP135" s="2"/>
      <c r="AQ135" s="2"/>
      <c r="AR135" s="2"/>
      <c r="AY135" s="1104"/>
    </row>
    <row r="136" spans="1:51" ht="25.5" customHeight="1" thickTop="1" thickBot="1">
      <c r="A136" s="131"/>
      <c r="B136" s="159"/>
      <c r="C136" s="159"/>
      <c r="D136" s="18"/>
      <c r="E136" s="130" t="str">
        <f>'ORIGINAL BUDGET'!E136</f>
        <v>TOTAL OTHER COSTS</v>
      </c>
      <c r="F136" s="809">
        <f>SUM(F137:F151)</f>
        <v>0</v>
      </c>
      <c r="G136" s="614"/>
      <c r="H136" s="615">
        <f>SUM(H137:H151)</f>
        <v>0</v>
      </c>
      <c r="I136" s="607"/>
      <c r="J136" s="605">
        <f>SUM(J137:J151)</f>
        <v>0</v>
      </c>
      <c r="K136" s="607"/>
      <c r="L136" s="596">
        <f>SUM(L137:L151)</f>
        <v>0</v>
      </c>
      <c r="M136" s="695"/>
      <c r="N136" s="596">
        <f>SUM(N137:N151)</f>
        <v>0</v>
      </c>
      <c r="O136" s="607"/>
      <c r="P136" s="596">
        <f>SUM(P137:P151)</f>
        <v>0</v>
      </c>
      <c r="Q136" s="607"/>
      <c r="R136" s="596">
        <f>SUM(R137:R151)</f>
        <v>0</v>
      </c>
      <c r="S136" s="695"/>
      <c r="T136" s="596">
        <f>SUM(T137:T151)</f>
        <v>0</v>
      </c>
      <c r="U136" s="409"/>
      <c r="V136" s="1733"/>
      <c r="W136" s="1717"/>
      <c r="X136" s="1717"/>
      <c r="Y136" s="1717"/>
      <c r="Z136" s="1717"/>
      <c r="AA136" s="1717"/>
      <c r="AB136" s="1717"/>
      <c r="AC136" s="1717"/>
      <c r="AD136" s="1717"/>
      <c r="AE136" s="1717"/>
      <c r="AF136" s="1717"/>
      <c r="AG136" s="1717"/>
      <c r="AH136" s="1717"/>
      <c r="AI136" s="1719"/>
      <c r="AL136" s="221"/>
      <c r="AM136" s="221"/>
      <c r="AN136" s="222"/>
      <c r="AO136" s="222"/>
      <c r="AP136" s="222"/>
      <c r="AQ136" s="222"/>
      <c r="AR136" s="222"/>
      <c r="AY136" s="1104"/>
    </row>
    <row r="137" spans="1:51" ht="23.25" customHeight="1" thickTop="1">
      <c r="A137" s="122">
        <v>1</v>
      </c>
      <c r="B137" s="1726">
        <f>IF($L$2="","",IF($L$2="ORIGINAL",'ORIGINAL BUDGET'!$B137,IF($L$2="BR1",'BR1'!$B137,IF($L$2="BR2",'BR2'!$B137,IF($L$2="BR3",'BR3'!$B137)))))</f>
        <v>0</v>
      </c>
      <c r="C137" s="1727">
        <f>IF($L$2="","",IF($L$2="ORIGINAL",'ORIGINAL BUDGET'!$B137,IF($L$2="BR1",'BR1'!$B137,IF($L$2="BR2",'BR2'!$B137,IF($L$2="BR3",'BR3'!$B137)))))</f>
        <v>0</v>
      </c>
      <c r="D137" s="1727">
        <f>IF($L$2="","",IF($L$2="ORIGINAL",'ORIGINAL BUDGET'!$B137,IF($L$2="BR1",'BR1'!$B137,IF($L$2="BR2",'BR2'!$B137,IF($L$2="BR3",'BR3'!$B137)))))</f>
        <v>0</v>
      </c>
      <c r="E137" s="1728">
        <f>IF($L$2="","",IF($L$2="ORIGINAL",'ORIGINAL BUDGET'!$B137,IF($L$2="BR1",'BR1'!$B137,IF($L$2="BR2",'BR2'!$B137,IF($L$2="BR3",'BR3'!$B137)))))</f>
        <v>0</v>
      </c>
      <c r="F137" s="610"/>
      <c r="G137" s="847" t="str">
        <f t="shared" ref="G137:G151" si="54">IF(AND(F137&lt;&gt;0, 1-I137-K137-Q137-S137-M137-O137),1-I137-K137-Q137-S137-M137-O137,"")</f>
        <v/>
      </c>
      <c r="H137" s="810">
        <f t="shared" ref="H137:H151" si="55">IF(AND(G137*F137&lt;0.0001,G137*F137&gt;0),"",G137*F137)</f>
        <v>0</v>
      </c>
      <c r="I137" s="840"/>
      <c r="J137" s="810">
        <f>I137*F137</f>
        <v>0</v>
      </c>
      <c r="K137" s="842"/>
      <c r="L137" s="810">
        <f>K137*F137</f>
        <v>0</v>
      </c>
      <c r="M137" s="842"/>
      <c r="N137" s="810">
        <f>M137*F137</f>
        <v>0</v>
      </c>
      <c r="O137" s="842"/>
      <c r="P137" s="810">
        <f>O137*F137</f>
        <v>0</v>
      </c>
      <c r="Q137" s="842"/>
      <c r="R137" s="810">
        <f t="shared" ref="R137:R151" si="56">Q137*F137</f>
        <v>0</v>
      </c>
      <c r="S137" s="842"/>
      <c r="T137" s="810">
        <f t="shared" ref="T137:T151" si="57">S137*F137</f>
        <v>0</v>
      </c>
      <c r="U137" s="410"/>
      <c r="V137" s="492" t="str">
        <f>IF(AND('BR3'!$K$2="ACTIVE",'BR3'!H137&gt;0),"Yes",IF(AND('BR2'!$K$2="ACTIVE",'BR2'!H137&gt;0),"Yes",IF(AND('BR1'!$K$2="ACTIVE",'BR1'!H137&gt;0),"Yes",IF(AND('ORIGINAL BUDGET'!$K$2="ACTIVE",'ORIGINAL BUDGET'!H137&gt;0),"Yes",""))))</f>
        <v/>
      </c>
      <c r="W137" s="325" t="str">
        <f t="shared" ref="W137:W151" si="58">IF(AND(G137&gt;0,V137=""),1,"")</f>
        <v/>
      </c>
      <c r="X137" s="325" t="str">
        <f>IF(AND('BR3'!$K$2="ACTIVE",'BR3'!J137&gt;0),"Yes",IF(AND('BR2'!$K$2="ACTIVE",'BR2'!J137&gt;0),"Yes",IF(AND('BR1'!$K$2="ACTIVE",'BR1'!J137&gt;0),"Yes",IF(AND('ORIGINAL BUDGET'!$K$2="ACTIVE",'ORIGINAL BUDGET'!J137&gt;0),"Yes",""))))</f>
        <v/>
      </c>
      <c r="Y137" s="325"/>
      <c r="Z137" s="325" t="str">
        <f>IF(AND('BR3'!$K$2="ACTIVE",'BR3'!L137&gt;0),"Yes",IF(AND('BR2'!$K$2="ACTIVE",'BR2'!L137&gt;0),"Yes",IF(AND('BR1'!$K$2="ACTIVE",'BR1'!L137&gt;0),"Yes",IF(AND('ORIGINAL BUDGET'!$K$2="ACTIVE",'ORIGINAL BUDGET'!L137&gt;0),"Yes",""))))</f>
        <v/>
      </c>
      <c r="AA137" s="325"/>
      <c r="AB137" s="325" t="str">
        <f>IF(AND('BR3'!$K$2="ACTIVE",'BR3'!N137&gt;0),"Yes",IF(AND('BR2'!$K$2="ACTIVE",'BR2'!N137&gt;0),"Yes",IF(AND('BR1'!$K$2="ACTIVE",'BR1'!N137&gt;0),"Yes",IF(AND('ORIGINAL BUDGET'!$K$2="ACTIVE",'ORIGINAL BUDGET'!N137&gt;0),"Yes",""))))</f>
        <v/>
      </c>
      <c r="AC137" s="325"/>
      <c r="AD137" s="325" t="str">
        <f>IF(AND('BR3'!$K$2="ACTIVE",'BR3'!P137&gt;0),"Yes",IF(AND('BR2'!$K$2="ACTIVE",'BR2'!P137&gt;0),"Yes",IF(AND('BR1'!$K$2="ACTIVE",'BR1'!P137&gt;0),"Yes",IF(AND('ORIGINAL BUDGET'!$K$2="ACTIVE",'ORIGINAL BUDGET'!P137&gt;0),"Yes",""))))</f>
        <v/>
      </c>
      <c r="AE137" s="325"/>
      <c r="AF137" s="325" t="str">
        <f>IF(AND('BR3'!$K$2="ACTIVE",'BR3'!R137&gt;0),"Yes",IF(AND('BR2'!$K$2="ACTIVE",'BR2'!R137&gt;0),"Yes",IF(AND('BR1'!$K$2="ACTIVE",'BR1'!R137&gt;0),"Yes",IF(AND('ORIGINAL BUDGET'!$K$2="ACTIVE",'ORIGINAL BUDGET'!R137&gt;0),"Yes",""))))</f>
        <v/>
      </c>
      <c r="AG137" s="325"/>
      <c r="AH137" s="493" t="str">
        <f>IF(AND('BR3'!$K$2="ACTIVE",'BR3'!T137&gt;0),"Yes",IF(AND('BR2'!$K$2="ACTIVE",'BR2'!T137&gt;0),"Yes",IF(AND('BR1'!$K$2="ACTIVE",'BR1'!T137&gt;0),"Yes",IF(AND('ORIGINAL BUDGET'!$K$2="ACTIVE",'ORIGINAL BUDGET'!T137&gt;0),"Yes",""))))</f>
        <v/>
      </c>
      <c r="AI137" s="500"/>
      <c r="AL137" s="221"/>
      <c r="AM137" s="221"/>
      <c r="AN137" s="221"/>
      <c r="AO137" s="221"/>
      <c r="AP137" s="221"/>
      <c r="AQ137" s="221"/>
      <c r="AR137" s="57"/>
      <c r="AY137" s="1104"/>
    </row>
    <row r="138" spans="1:51" ht="23.25" customHeight="1">
      <c r="A138" s="122">
        <v>2</v>
      </c>
      <c r="B138" s="1726">
        <f>IF($L$2="","",IF($L$2="ORIGINAL",'ORIGINAL BUDGET'!$B138,IF($L$2="BR1",'BR1'!$B138,IF($L$2="BR2",'BR2'!$B138,IF($L$2="BR3",'BR3'!$B138)))))</f>
        <v>0</v>
      </c>
      <c r="C138" s="1727">
        <f>IF($L$2="","",IF($L$2="ORIGINAL",'ORIGINAL BUDGET'!$B138,IF($L$2="BR1",'BR1'!$B138,IF($L$2="BR2",'BR2'!$B138,IF($L$2="BR3",'BR3'!$B138)))))</f>
        <v>0</v>
      </c>
      <c r="D138" s="1727">
        <f>IF($L$2="","",IF($L$2="ORIGINAL",'ORIGINAL BUDGET'!$B138,IF($L$2="BR1",'BR1'!$B138,IF($L$2="BR2",'BR2'!$B138,IF($L$2="BR3",'BR3'!$B138)))))</f>
        <v>0</v>
      </c>
      <c r="E138" s="1728">
        <f>IF($L$2="","",IF($L$2="ORIGINAL",'ORIGINAL BUDGET'!$B138,IF($L$2="BR1",'BR1'!$B138,IF($L$2="BR2",'BR2'!$B138,IF($L$2="BR3",'BR3'!$B138)))))</f>
        <v>0</v>
      </c>
      <c r="F138" s="617"/>
      <c r="G138" s="847" t="str">
        <f t="shared" si="54"/>
        <v/>
      </c>
      <c r="H138" s="810">
        <f t="shared" si="55"/>
        <v>0</v>
      </c>
      <c r="I138" s="840"/>
      <c r="J138" s="810">
        <f t="shared" ref="J138:J151" si="59">I138*F138</f>
        <v>0</v>
      </c>
      <c r="K138" s="842"/>
      <c r="L138" s="810">
        <f t="shared" ref="L138:L151" si="60">K138*F138</f>
        <v>0</v>
      </c>
      <c r="M138" s="842"/>
      <c r="N138" s="810">
        <f t="shared" ref="N138:N151" si="61">M138*F138</f>
        <v>0</v>
      </c>
      <c r="O138" s="842"/>
      <c r="P138" s="810">
        <f t="shared" ref="P138:P151" si="62">O138*F138</f>
        <v>0</v>
      </c>
      <c r="Q138" s="842"/>
      <c r="R138" s="810">
        <f t="shared" si="56"/>
        <v>0</v>
      </c>
      <c r="S138" s="842"/>
      <c r="T138" s="810">
        <f t="shared" si="57"/>
        <v>0</v>
      </c>
      <c r="U138" s="410"/>
      <c r="V138" s="492" t="str">
        <f>IF(AND('BR3'!$K$2="ACTIVE",'BR3'!H138&gt;0),"Yes",IF(AND('BR2'!$K$2="ACTIVE",'BR2'!H138&gt;0),"Yes",IF(AND('BR1'!$K$2="ACTIVE",'BR1'!H138&gt;0),"Yes",IF(AND('ORIGINAL BUDGET'!$K$2="ACTIVE",'ORIGINAL BUDGET'!H138&gt;0),"Yes",""))))</f>
        <v/>
      </c>
      <c r="W138" s="325" t="str">
        <f t="shared" si="58"/>
        <v/>
      </c>
      <c r="X138" s="325" t="str">
        <f>IF(AND('BR3'!$K$2="ACTIVE",'BR3'!J138&gt;0),"Yes",IF(AND('BR2'!$K$2="ACTIVE",'BR2'!J138&gt;0),"Yes",IF(AND('BR1'!$K$2="ACTIVE",'BR1'!J138&gt;0),"Yes",IF(AND('ORIGINAL BUDGET'!$K$2="ACTIVE",'ORIGINAL BUDGET'!J138&gt;0),"Yes",""))))</f>
        <v/>
      </c>
      <c r="Y138" s="325"/>
      <c r="Z138" s="325" t="str">
        <f>IF(AND('BR3'!$K$2="ACTIVE",'BR3'!L138&gt;0),"Yes",IF(AND('BR2'!$K$2="ACTIVE",'BR2'!L138&gt;0),"Yes",IF(AND('BR1'!$K$2="ACTIVE",'BR1'!L138&gt;0),"Yes",IF(AND('ORIGINAL BUDGET'!$K$2="ACTIVE",'ORIGINAL BUDGET'!L138&gt;0),"Yes",""))))</f>
        <v/>
      </c>
      <c r="AA138" s="325"/>
      <c r="AB138" s="325" t="str">
        <f>IF(AND('BR3'!$K$2="ACTIVE",'BR3'!N138&gt;0),"Yes",IF(AND('BR2'!$K$2="ACTIVE",'BR2'!N138&gt;0),"Yes",IF(AND('BR1'!$K$2="ACTIVE",'BR1'!N138&gt;0),"Yes",IF(AND('ORIGINAL BUDGET'!$K$2="ACTIVE",'ORIGINAL BUDGET'!N138&gt;0),"Yes",""))))</f>
        <v/>
      </c>
      <c r="AC138" s="325"/>
      <c r="AD138" s="325" t="str">
        <f>IF(AND('BR3'!$K$2="ACTIVE",'BR3'!P138&gt;0),"Yes",IF(AND('BR2'!$K$2="ACTIVE",'BR2'!P138&gt;0),"Yes",IF(AND('BR1'!$K$2="ACTIVE",'BR1'!P138&gt;0),"Yes",IF(AND('ORIGINAL BUDGET'!$K$2="ACTIVE",'ORIGINAL BUDGET'!P138&gt;0),"Yes",""))))</f>
        <v/>
      </c>
      <c r="AE138" s="325"/>
      <c r="AF138" s="325" t="str">
        <f>IF(AND('BR3'!$K$2="ACTIVE",'BR3'!R138&gt;0),"Yes",IF(AND('BR2'!$K$2="ACTIVE",'BR2'!R138&gt;0),"Yes",IF(AND('BR1'!$K$2="ACTIVE",'BR1'!R138&gt;0),"Yes",IF(AND('ORIGINAL BUDGET'!$K$2="ACTIVE",'ORIGINAL BUDGET'!R138&gt;0),"Yes",""))))</f>
        <v/>
      </c>
      <c r="AG138" s="325"/>
      <c r="AH138" s="493" t="str">
        <f>IF(AND('BR3'!$K$2="ACTIVE",'BR3'!T138&gt;0),"Yes",IF(AND('BR2'!$K$2="ACTIVE",'BR2'!T138&gt;0),"Yes",IF(AND('BR1'!$K$2="ACTIVE",'BR1'!T138&gt;0),"Yes",IF(AND('ORIGINAL BUDGET'!$K$2="ACTIVE",'ORIGINAL BUDGET'!T138&gt;0),"Yes",""))))</f>
        <v/>
      </c>
      <c r="AI138" s="500"/>
      <c r="AL138" s="221"/>
      <c r="AM138" s="221"/>
      <c r="AN138" s="221"/>
      <c r="AO138" s="221"/>
      <c r="AP138" s="221"/>
      <c r="AQ138" s="221"/>
      <c r="AR138" s="57"/>
      <c r="AY138" s="1104"/>
    </row>
    <row r="139" spans="1:51" ht="23.25" customHeight="1">
      <c r="A139" s="122">
        <v>3</v>
      </c>
      <c r="B139" s="1726">
        <f>IF($L$2="","",IF($L$2="ORIGINAL",'ORIGINAL BUDGET'!$B139,IF($L$2="BR1",'BR1'!$B139,IF($L$2="BR2",'BR2'!$B139,IF($L$2="BR3",'BR3'!$B139)))))</f>
        <v>0</v>
      </c>
      <c r="C139" s="1727">
        <f>IF($L$2="","",IF($L$2="ORIGINAL",'ORIGINAL BUDGET'!$B139,IF($L$2="BR1",'BR1'!$B139,IF($L$2="BR2",'BR2'!$B139,IF($L$2="BR3",'BR3'!$B139)))))</f>
        <v>0</v>
      </c>
      <c r="D139" s="1727">
        <f>IF($L$2="","",IF($L$2="ORIGINAL",'ORIGINAL BUDGET'!$B139,IF($L$2="BR1",'BR1'!$B139,IF($L$2="BR2",'BR2'!$B139,IF($L$2="BR3",'BR3'!$B139)))))</f>
        <v>0</v>
      </c>
      <c r="E139" s="1728">
        <f>IF($L$2="","",IF($L$2="ORIGINAL",'ORIGINAL BUDGET'!$B139,IF($L$2="BR1",'BR1'!$B139,IF($L$2="BR2",'BR2'!$B139,IF($L$2="BR3",'BR3'!$B139)))))</f>
        <v>0</v>
      </c>
      <c r="F139" s="617"/>
      <c r="G139" s="847" t="str">
        <f t="shared" si="54"/>
        <v/>
      </c>
      <c r="H139" s="810">
        <f t="shared" si="55"/>
        <v>0</v>
      </c>
      <c r="I139" s="840"/>
      <c r="J139" s="810">
        <f t="shared" si="59"/>
        <v>0</v>
      </c>
      <c r="K139" s="842"/>
      <c r="L139" s="810">
        <f t="shared" si="60"/>
        <v>0</v>
      </c>
      <c r="M139" s="842"/>
      <c r="N139" s="810">
        <f t="shared" si="61"/>
        <v>0</v>
      </c>
      <c r="O139" s="842"/>
      <c r="P139" s="810">
        <f t="shared" si="62"/>
        <v>0</v>
      </c>
      <c r="Q139" s="842"/>
      <c r="R139" s="810">
        <f t="shared" si="56"/>
        <v>0</v>
      </c>
      <c r="S139" s="842"/>
      <c r="T139" s="810">
        <f t="shared" si="57"/>
        <v>0</v>
      </c>
      <c r="U139" s="410"/>
      <c r="V139" s="492" t="str">
        <f>IF(AND('BR3'!$K$2="ACTIVE",'BR3'!H139&gt;0),"Yes",IF(AND('BR2'!$K$2="ACTIVE",'BR2'!H139&gt;0),"Yes",IF(AND('BR1'!$K$2="ACTIVE",'BR1'!H139&gt;0),"Yes",IF(AND('ORIGINAL BUDGET'!$K$2="ACTIVE",'ORIGINAL BUDGET'!H139&gt;0),"Yes",""))))</f>
        <v/>
      </c>
      <c r="W139" s="325" t="str">
        <f t="shared" si="58"/>
        <v/>
      </c>
      <c r="X139" s="325" t="str">
        <f>IF(AND('BR3'!$K$2="ACTIVE",'BR3'!J139&gt;0),"Yes",IF(AND('BR2'!$K$2="ACTIVE",'BR2'!J139&gt;0),"Yes",IF(AND('BR1'!$K$2="ACTIVE",'BR1'!J139&gt;0),"Yes",IF(AND('ORIGINAL BUDGET'!$K$2="ACTIVE",'ORIGINAL BUDGET'!J139&gt;0),"Yes",""))))</f>
        <v/>
      </c>
      <c r="Y139" s="325"/>
      <c r="Z139" s="325" t="str">
        <f>IF(AND('BR3'!$K$2="ACTIVE",'BR3'!L139&gt;0),"Yes",IF(AND('BR2'!$K$2="ACTIVE",'BR2'!L139&gt;0),"Yes",IF(AND('BR1'!$K$2="ACTIVE",'BR1'!L139&gt;0),"Yes",IF(AND('ORIGINAL BUDGET'!$K$2="ACTIVE",'ORIGINAL BUDGET'!L139&gt;0),"Yes",""))))</f>
        <v/>
      </c>
      <c r="AA139" s="325"/>
      <c r="AB139" s="325" t="str">
        <f>IF(AND('BR3'!$K$2="ACTIVE",'BR3'!N139&gt;0),"Yes",IF(AND('BR2'!$K$2="ACTIVE",'BR2'!N139&gt;0),"Yes",IF(AND('BR1'!$K$2="ACTIVE",'BR1'!N139&gt;0),"Yes",IF(AND('ORIGINAL BUDGET'!$K$2="ACTIVE",'ORIGINAL BUDGET'!N139&gt;0),"Yes",""))))</f>
        <v/>
      </c>
      <c r="AC139" s="325"/>
      <c r="AD139" s="325" t="str">
        <f>IF(AND('BR3'!$K$2="ACTIVE",'BR3'!P139&gt;0),"Yes",IF(AND('BR2'!$K$2="ACTIVE",'BR2'!P139&gt;0),"Yes",IF(AND('BR1'!$K$2="ACTIVE",'BR1'!P139&gt;0),"Yes",IF(AND('ORIGINAL BUDGET'!$K$2="ACTIVE",'ORIGINAL BUDGET'!P139&gt;0),"Yes",""))))</f>
        <v/>
      </c>
      <c r="AE139" s="325"/>
      <c r="AF139" s="325" t="str">
        <f>IF(AND('BR3'!$K$2="ACTIVE",'BR3'!R139&gt;0),"Yes",IF(AND('BR2'!$K$2="ACTIVE",'BR2'!R139&gt;0),"Yes",IF(AND('BR1'!$K$2="ACTIVE",'BR1'!R139&gt;0),"Yes",IF(AND('ORIGINAL BUDGET'!$K$2="ACTIVE",'ORIGINAL BUDGET'!R139&gt;0),"Yes",""))))</f>
        <v/>
      </c>
      <c r="AG139" s="325"/>
      <c r="AH139" s="493" t="str">
        <f>IF(AND('BR3'!$K$2="ACTIVE",'BR3'!T139&gt;0),"Yes",IF(AND('BR2'!$K$2="ACTIVE",'BR2'!T139&gt;0),"Yes",IF(AND('BR1'!$K$2="ACTIVE",'BR1'!T139&gt;0),"Yes",IF(AND('ORIGINAL BUDGET'!$K$2="ACTIVE",'ORIGINAL BUDGET'!T139&gt;0),"Yes",""))))</f>
        <v/>
      </c>
      <c r="AI139" s="500"/>
      <c r="AK139" s="221"/>
      <c r="AL139" s="221"/>
      <c r="AM139" s="221"/>
      <c r="AN139" s="221"/>
      <c r="AO139" s="221"/>
      <c r="AP139" s="221"/>
      <c r="AQ139" s="221"/>
      <c r="AR139" s="57"/>
      <c r="AU139" s="2"/>
      <c r="AV139" s="2"/>
      <c r="AW139" s="2"/>
      <c r="AX139" s="2"/>
      <c r="AY139" s="1104"/>
    </row>
    <row r="140" spans="1:51" ht="23.25" customHeight="1">
      <c r="A140" s="122">
        <v>4</v>
      </c>
      <c r="B140" s="1726">
        <f>IF($L$2="","",IF($L$2="ORIGINAL",'ORIGINAL BUDGET'!$B140,IF($L$2="BR1",'BR1'!$B140,IF($L$2="BR2",'BR2'!$B140,IF($L$2="BR3",'BR3'!$B140)))))</f>
        <v>0</v>
      </c>
      <c r="C140" s="1727">
        <f>IF($L$2="","",IF($L$2="ORIGINAL",'ORIGINAL BUDGET'!$B140,IF($L$2="BR1",'BR1'!$B140,IF($L$2="BR2",'BR2'!$B140,IF($L$2="BR3",'BR3'!$B140)))))</f>
        <v>0</v>
      </c>
      <c r="D140" s="1727">
        <f>IF($L$2="","",IF($L$2="ORIGINAL",'ORIGINAL BUDGET'!$B140,IF($L$2="BR1",'BR1'!$B140,IF($L$2="BR2",'BR2'!$B140,IF($L$2="BR3",'BR3'!$B140)))))</f>
        <v>0</v>
      </c>
      <c r="E140" s="1728">
        <f>IF($L$2="","",IF($L$2="ORIGINAL",'ORIGINAL BUDGET'!$B140,IF($L$2="BR1",'BR1'!$B140,IF($L$2="BR2",'BR2'!$B140,IF($L$2="BR3",'BR3'!$B140)))))</f>
        <v>0</v>
      </c>
      <c r="F140" s="617"/>
      <c r="G140" s="847" t="str">
        <f t="shared" si="54"/>
        <v/>
      </c>
      <c r="H140" s="810">
        <f t="shared" si="55"/>
        <v>0</v>
      </c>
      <c r="I140" s="840"/>
      <c r="J140" s="810">
        <f t="shared" si="59"/>
        <v>0</v>
      </c>
      <c r="K140" s="842"/>
      <c r="L140" s="810">
        <f t="shared" si="60"/>
        <v>0</v>
      </c>
      <c r="M140" s="842"/>
      <c r="N140" s="810">
        <f t="shared" si="61"/>
        <v>0</v>
      </c>
      <c r="O140" s="842"/>
      <c r="P140" s="810">
        <f t="shared" si="62"/>
        <v>0</v>
      </c>
      <c r="Q140" s="842"/>
      <c r="R140" s="810">
        <f t="shared" si="56"/>
        <v>0</v>
      </c>
      <c r="S140" s="842"/>
      <c r="T140" s="810">
        <f t="shared" si="57"/>
        <v>0</v>
      </c>
      <c r="U140" s="410"/>
      <c r="V140" s="492" t="str">
        <f>IF(AND('BR3'!$K$2="ACTIVE",'BR3'!H140&gt;0),"Yes",IF(AND('BR2'!$K$2="ACTIVE",'BR2'!H140&gt;0),"Yes",IF(AND('BR1'!$K$2="ACTIVE",'BR1'!H140&gt;0),"Yes",IF(AND('ORIGINAL BUDGET'!$K$2="ACTIVE",'ORIGINAL BUDGET'!H140&gt;0),"Yes",""))))</f>
        <v/>
      </c>
      <c r="W140" s="325" t="str">
        <f t="shared" si="58"/>
        <v/>
      </c>
      <c r="X140" s="325" t="str">
        <f>IF(AND('BR3'!$K$2="ACTIVE",'BR3'!J140&gt;0),"Yes",IF(AND('BR2'!$K$2="ACTIVE",'BR2'!J140&gt;0),"Yes",IF(AND('BR1'!$K$2="ACTIVE",'BR1'!J140&gt;0),"Yes",IF(AND('ORIGINAL BUDGET'!$K$2="ACTIVE",'ORIGINAL BUDGET'!J140&gt;0),"Yes",""))))</f>
        <v/>
      </c>
      <c r="Y140" s="325"/>
      <c r="Z140" s="325" t="str">
        <f>IF(AND('BR3'!$K$2="ACTIVE",'BR3'!L140&gt;0),"Yes",IF(AND('BR2'!$K$2="ACTIVE",'BR2'!L140&gt;0),"Yes",IF(AND('BR1'!$K$2="ACTIVE",'BR1'!L140&gt;0),"Yes",IF(AND('ORIGINAL BUDGET'!$K$2="ACTIVE",'ORIGINAL BUDGET'!L140&gt;0),"Yes",""))))</f>
        <v/>
      </c>
      <c r="AA140" s="325"/>
      <c r="AB140" s="325" t="str">
        <f>IF(AND('BR3'!$K$2="ACTIVE",'BR3'!N140&gt;0),"Yes",IF(AND('BR2'!$K$2="ACTIVE",'BR2'!N140&gt;0),"Yes",IF(AND('BR1'!$K$2="ACTIVE",'BR1'!N140&gt;0),"Yes",IF(AND('ORIGINAL BUDGET'!$K$2="ACTIVE",'ORIGINAL BUDGET'!N140&gt;0),"Yes",""))))</f>
        <v/>
      </c>
      <c r="AC140" s="325"/>
      <c r="AD140" s="325" t="str">
        <f>IF(AND('BR3'!$K$2="ACTIVE",'BR3'!P140&gt;0),"Yes",IF(AND('BR2'!$K$2="ACTIVE",'BR2'!P140&gt;0),"Yes",IF(AND('BR1'!$K$2="ACTIVE",'BR1'!P140&gt;0),"Yes",IF(AND('ORIGINAL BUDGET'!$K$2="ACTIVE",'ORIGINAL BUDGET'!P140&gt;0),"Yes",""))))</f>
        <v/>
      </c>
      <c r="AE140" s="325"/>
      <c r="AF140" s="325" t="str">
        <f>IF(AND('BR3'!$K$2="ACTIVE",'BR3'!R140&gt;0),"Yes",IF(AND('BR2'!$K$2="ACTIVE",'BR2'!R140&gt;0),"Yes",IF(AND('BR1'!$K$2="ACTIVE",'BR1'!R140&gt;0),"Yes",IF(AND('ORIGINAL BUDGET'!$K$2="ACTIVE",'ORIGINAL BUDGET'!R140&gt;0),"Yes",""))))</f>
        <v/>
      </c>
      <c r="AG140" s="325"/>
      <c r="AH140" s="493" t="str">
        <f>IF(AND('BR3'!$K$2="ACTIVE",'BR3'!T140&gt;0),"Yes",IF(AND('BR2'!$K$2="ACTIVE",'BR2'!T140&gt;0),"Yes",IF(AND('BR1'!$K$2="ACTIVE",'BR1'!T140&gt;0),"Yes",IF(AND('ORIGINAL BUDGET'!$K$2="ACTIVE",'ORIGINAL BUDGET'!T140&gt;0),"Yes",""))))</f>
        <v/>
      </c>
      <c r="AI140" s="500"/>
      <c r="AK140" s="221"/>
      <c r="AL140" s="221"/>
      <c r="AM140" s="221"/>
      <c r="AN140" s="221"/>
      <c r="AO140" s="221"/>
      <c r="AP140" s="221"/>
      <c r="AQ140" s="221"/>
      <c r="AR140" s="57"/>
      <c r="AU140" s="2"/>
      <c r="AV140" s="2"/>
      <c r="AW140" s="2"/>
      <c r="AX140" s="2"/>
      <c r="AY140" s="1104"/>
    </row>
    <row r="141" spans="1:51" ht="23.25" customHeight="1" thickBot="1">
      <c r="A141" s="122">
        <v>5</v>
      </c>
      <c r="B141" s="1726">
        <f>IF($L$2="","",IF($L$2="ORIGINAL",'ORIGINAL BUDGET'!$B141,IF($L$2="BR1",'BR1'!$B141,IF($L$2="BR2",'BR2'!$B141,IF($L$2="BR3",'BR3'!$B141)))))</f>
        <v>0</v>
      </c>
      <c r="C141" s="1727">
        <f>IF($L$2="","",IF($L$2="ORIGINAL",'ORIGINAL BUDGET'!$B141,IF($L$2="BR1",'BR1'!$B141,IF($L$2="BR2",'BR2'!$B141,IF($L$2="BR3",'BR3'!$B141)))))</f>
        <v>0</v>
      </c>
      <c r="D141" s="1727">
        <f>IF($L$2="","",IF($L$2="ORIGINAL",'ORIGINAL BUDGET'!$B141,IF($L$2="BR1",'BR1'!$B141,IF($L$2="BR2",'BR2'!$B141,IF($L$2="BR3",'BR3'!$B141)))))</f>
        <v>0</v>
      </c>
      <c r="E141" s="1728">
        <f>IF($L$2="","",IF($L$2="ORIGINAL",'ORIGINAL BUDGET'!$B141,IF($L$2="BR1",'BR1'!$B141,IF($L$2="BR2",'BR2'!$B141,IF($L$2="BR3",'BR3'!$B141)))))</f>
        <v>0</v>
      </c>
      <c r="F141" s="617"/>
      <c r="G141" s="847" t="str">
        <f t="shared" si="54"/>
        <v/>
      </c>
      <c r="H141" s="810">
        <f t="shared" si="55"/>
        <v>0</v>
      </c>
      <c r="I141" s="840"/>
      <c r="J141" s="810">
        <f t="shared" si="59"/>
        <v>0</v>
      </c>
      <c r="K141" s="842"/>
      <c r="L141" s="810">
        <f t="shared" si="60"/>
        <v>0</v>
      </c>
      <c r="M141" s="842"/>
      <c r="N141" s="810">
        <f t="shared" si="61"/>
        <v>0</v>
      </c>
      <c r="O141" s="842"/>
      <c r="P141" s="810">
        <f t="shared" si="62"/>
        <v>0</v>
      </c>
      <c r="Q141" s="842"/>
      <c r="R141" s="810">
        <f t="shared" si="56"/>
        <v>0</v>
      </c>
      <c r="S141" s="842"/>
      <c r="T141" s="810">
        <f t="shared" si="57"/>
        <v>0</v>
      </c>
      <c r="U141" s="410"/>
      <c r="V141" s="492" t="str">
        <f>IF(AND('BR3'!$K$2="ACTIVE",'BR3'!H141&gt;0),"Yes",IF(AND('BR2'!$K$2="ACTIVE",'BR2'!H141&gt;0),"Yes",IF(AND('BR1'!$K$2="ACTIVE",'BR1'!H141&gt;0),"Yes",IF(AND('ORIGINAL BUDGET'!$K$2="ACTIVE",'ORIGINAL BUDGET'!H141&gt;0),"Yes",""))))</f>
        <v/>
      </c>
      <c r="W141" s="325" t="str">
        <f t="shared" si="58"/>
        <v/>
      </c>
      <c r="X141" s="325" t="str">
        <f>IF(AND('BR3'!$K$2="ACTIVE",'BR3'!J141&gt;0),"Yes",IF(AND('BR2'!$K$2="ACTIVE",'BR2'!J141&gt;0),"Yes",IF(AND('BR1'!$K$2="ACTIVE",'BR1'!J141&gt;0),"Yes",IF(AND('ORIGINAL BUDGET'!$K$2="ACTIVE",'ORIGINAL BUDGET'!J141&gt;0),"Yes",""))))</f>
        <v/>
      </c>
      <c r="Y141" s="325"/>
      <c r="Z141" s="325" t="str">
        <f>IF(AND('BR3'!$K$2="ACTIVE",'BR3'!L141&gt;0),"Yes",IF(AND('BR2'!$K$2="ACTIVE",'BR2'!L141&gt;0),"Yes",IF(AND('BR1'!$K$2="ACTIVE",'BR1'!L141&gt;0),"Yes",IF(AND('ORIGINAL BUDGET'!$K$2="ACTIVE",'ORIGINAL BUDGET'!L141&gt;0),"Yes",""))))</f>
        <v/>
      </c>
      <c r="AA141" s="325"/>
      <c r="AB141" s="325" t="str">
        <f>IF(AND('BR3'!$K$2="ACTIVE",'BR3'!N141&gt;0),"Yes",IF(AND('BR2'!$K$2="ACTIVE",'BR2'!N141&gt;0),"Yes",IF(AND('BR1'!$K$2="ACTIVE",'BR1'!N141&gt;0),"Yes",IF(AND('ORIGINAL BUDGET'!$K$2="ACTIVE",'ORIGINAL BUDGET'!N141&gt;0),"Yes",""))))</f>
        <v/>
      </c>
      <c r="AC141" s="325"/>
      <c r="AD141" s="325" t="str">
        <f>IF(AND('BR3'!$K$2="ACTIVE",'BR3'!P141&gt;0),"Yes",IF(AND('BR2'!$K$2="ACTIVE",'BR2'!P141&gt;0),"Yes",IF(AND('BR1'!$K$2="ACTIVE",'BR1'!P141&gt;0),"Yes",IF(AND('ORIGINAL BUDGET'!$K$2="ACTIVE",'ORIGINAL BUDGET'!P141&gt;0),"Yes",""))))</f>
        <v/>
      </c>
      <c r="AE141" s="325"/>
      <c r="AF141" s="325" t="str">
        <f>IF(AND('BR3'!$K$2="ACTIVE",'BR3'!R141&gt;0),"Yes",IF(AND('BR2'!$K$2="ACTIVE",'BR2'!R141&gt;0),"Yes",IF(AND('BR1'!$K$2="ACTIVE",'BR1'!R141&gt;0),"Yes",IF(AND('ORIGINAL BUDGET'!$K$2="ACTIVE",'ORIGINAL BUDGET'!R141&gt;0),"Yes",""))))</f>
        <v/>
      </c>
      <c r="AG141" s="325"/>
      <c r="AH141" s="493" t="str">
        <f>IF(AND('BR3'!$K$2="ACTIVE",'BR3'!T141&gt;0),"Yes",IF(AND('BR2'!$K$2="ACTIVE",'BR2'!T141&gt;0),"Yes",IF(AND('BR1'!$K$2="ACTIVE",'BR1'!T141&gt;0),"Yes",IF(AND('ORIGINAL BUDGET'!$K$2="ACTIVE",'ORIGINAL BUDGET'!T141&gt;0),"Yes",""))))</f>
        <v/>
      </c>
      <c r="AI141" s="500"/>
      <c r="AK141" s="221"/>
      <c r="AL141" s="221"/>
      <c r="AM141" s="221"/>
      <c r="AN141" s="221"/>
      <c r="AO141" s="221"/>
      <c r="AP141" s="221"/>
      <c r="AQ141" s="221"/>
      <c r="AR141" s="57"/>
      <c r="AU141" s="2"/>
      <c r="AV141" s="2"/>
      <c r="AW141" s="2"/>
      <c r="AX141" s="2"/>
      <c r="AY141" s="1104"/>
    </row>
    <row r="142" spans="1:51" ht="23.25" hidden="1" customHeight="1">
      <c r="A142" s="122">
        <v>6</v>
      </c>
      <c r="B142" s="1726">
        <f>IF($L$2="","",IF($L$2="ORIGINAL",'ORIGINAL BUDGET'!$B142,IF($L$2="BR1",'BR1'!$B142,IF($L$2="BR2",'BR2'!$B142,IF($L$2="BR3",'BR3'!$B142)))))</f>
        <v>0</v>
      </c>
      <c r="C142" s="1727">
        <f>IF($L$2="","",IF($L$2="ORIGINAL",'ORIGINAL BUDGET'!$B142,IF($L$2="BR1",'BR1'!$B142,IF($L$2="BR2",'BR2'!$B142,IF($L$2="BR3",'BR3'!$B142)))))</f>
        <v>0</v>
      </c>
      <c r="D142" s="1727">
        <f>IF($L$2="","",IF($L$2="ORIGINAL",'ORIGINAL BUDGET'!$B142,IF($L$2="BR1",'BR1'!$B142,IF($L$2="BR2",'BR2'!$B142,IF($L$2="BR3",'BR3'!$B142)))))</f>
        <v>0</v>
      </c>
      <c r="E142" s="1728">
        <f>IF($L$2="","",IF($L$2="ORIGINAL",'ORIGINAL BUDGET'!$B142,IF($L$2="BR1",'BR1'!$B142,IF($L$2="BR2",'BR2'!$B142,IF($L$2="BR3",'BR3'!$B142)))))</f>
        <v>0</v>
      </c>
      <c r="F142" s="617"/>
      <c r="G142" s="847" t="str">
        <f t="shared" si="54"/>
        <v/>
      </c>
      <c r="H142" s="810">
        <f t="shared" si="55"/>
        <v>0</v>
      </c>
      <c r="I142" s="840"/>
      <c r="J142" s="810">
        <f t="shared" si="59"/>
        <v>0</v>
      </c>
      <c r="K142" s="842"/>
      <c r="L142" s="810">
        <f t="shared" si="60"/>
        <v>0</v>
      </c>
      <c r="M142" s="842"/>
      <c r="N142" s="810">
        <f t="shared" si="61"/>
        <v>0</v>
      </c>
      <c r="O142" s="842"/>
      <c r="P142" s="810">
        <f t="shared" si="62"/>
        <v>0</v>
      </c>
      <c r="Q142" s="842"/>
      <c r="R142" s="810">
        <f t="shared" si="56"/>
        <v>0</v>
      </c>
      <c r="S142" s="842"/>
      <c r="T142" s="810">
        <f t="shared" si="57"/>
        <v>0</v>
      </c>
      <c r="U142" s="410"/>
      <c r="V142" s="492" t="str">
        <f>IF(AND('BR3'!$K$2="ACTIVE",'BR3'!H142&gt;0),"Yes",IF(AND('BR2'!$K$2="ACTIVE",'BR2'!H142&gt;0),"Yes",IF(AND('BR1'!$K$2="ACTIVE",'BR1'!H142&gt;0),"Yes",IF(AND('ORIGINAL BUDGET'!$K$2="ACTIVE",'ORIGINAL BUDGET'!H142&gt;0),"Yes",""))))</f>
        <v/>
      </c>
      <c r="W142" s="325" t="str">
        <f t="shared" si="58"/>
        <v/>
      </c>
      <c r="X142" s="325" t="str">
        <f>IF(AND('BR3'!$K$2="ACTIVE",'BR3'!J142&gt;0),"Yes",IF(AND('BR2'!$K$2="ACTIVE",'BR2'!J142&gt;0),"Yes",IF(AND('BR1'!$K$2="ACTIVE",'BR1'!J142&gt;0),"Yes",IF(AND('ORIGINAL BUDGET'!$K$2="ACTIVE",'ORIGINAL BUDGET'!J142&gt;0),"Yes",""))))</f>
        <v/>
      </c>
      <c r="Y142" s="325"/>
      <c r="Z142" s="325" t="str">
        <f>IF(AND('BR3'!$K$2="ACTIVE",'BR3'!L142&gt;0),"Yes",IF(AND('BR2'!$K$2="ACTIVE",'BR2'!L142&gt;0),"Yes",IF(AND('BR1'!$K$2="ACTIVE",'BR1'!L142&gt;0),"Yes",IF(AND('ORIGINAL BUDGET'!$K$2="ACTIVE",'ORIGINAL BUDGET'!L142&gt;0),"Yes",""))))</f>
        <v/>
      </c>
      <c r="AA142" s="325"/>
      <c r="AB142" s="325" t="str">
        <f>IF(AND('BR3'!$K$2="ACTIVE",'BR3'!N142&gt;0),"Yes",IF(AND('BR2'!$K$2="ACTIVE",'BR2'!N142&gt;0),"Yes",IF(AND('BR1'!$K$2="ACTIVE",'BR1'!N142&gt;0),"Yes",IF(AND('ORIGINAL BUDGET'!$K$2="ACTIVE",'ORIGINAL BUDGET'!N142&gt;0),"Yes",""))))</f>
        <v/>
      </c>
      <c r="AC142" s="325"/>
      <c r="AD142" s="325" t="str">
        <f>IF(AND('BR3'!$K$2="ACTIVE",'BR3'!P142&gt;0),"Yes",IF(AND('BR2'!$K$2="ACTIVE",'BR2'!P142&gt;0),"Yes",IF(AND('BR1'!$K$2="ACTIVE",'BR1'!P142&gt;0),"Yes",IF(AND('ORIGINAL BUDGET'!$K$2="ACTIVE",'ORIGINAL BUDGET'!P142&gt;0),"Yes",""))))</f>
        <v/>
      </c>
      <c r="AE142" s="325"/>
      <c r="AF142" s="325" t="str">
        <f>IF(AND('BR3'!$K$2="ACTIVE",'BR3'!R142&gt;0),"Yes",IF(AND('BR2'!$K$2="ACTIVE",'BR2'!R142&gt;0),"Yes",IF(AND('BR1'!$K$2="ACTIVE",'BR1'!R142&gt;0),"Yes",IF(AND('ORIGINAL BUDGET'!$K$2="ACTIVE",'ORIGINAL BUDGET'!R142&gt;0),"Yes",""))))</f>
        <v/>
      </c>
      <c r="AG142" s="325"/>
      <c r="AH142" s="493" t="str">
        <f>IF(AND('BR3'!$K$2="ACTIVE",'BR3'!T142&gt;0),"Yes",IF(AND('BR2'!$K$2="ACTIVE",'BR2'!T142&gt;0),"Yes",IF(AND('BR1'!$K$2="ACTIVE",'BR1'!T142&gt;0),"Yes",IF(AND('ORIGINAL BUDGET'!$K$2="ACTIVE",'ORIGINAL BUDGET'!T142&gt;0),"Yes",""))))</f>
        <v/>
      </c>
      <c r="AI142" s="500"/>
      <c r="AK142" s="221"/>
      <c r="AL142" s="221"/>
      <c r="AM142" s="221"/>
      <c r="AN142" s="221"/>
      <c r="AO142" s="221"/>
      <c r="AP142" s="221"/>
      <c r="AQ142" s="221"/>
      <c r="AR142" s="57"/>
      <c r="AU142" s="2"/>
      <c r="AV142" s="2"/>
      <c r="AW142" s="2"/>
      <c r="AX142" s="2"/>
      <c r="AY142" s="1104"/>
    </row>
    <row r="143" spans="1:51" ht="23.25" hidden="1" customHeight="1">
      <c r="A143" s="122">
        <v>7</v>
      </c>
      <c r="B143" s="1726">
        <f>IF($L$2="","",IF($L$2="ORIGINAL",'ORIGINAL BUDGET'!$B143,IF($L$2="BR1",'BR1'!$B143,IF($L$2="BR2",'BR2'!$B143,IF($L$2="BR3",'BR3'!$B143)))))</f>
        <v>0</v>
      </c>
      <c r="C143" s="1727">
        <f>IF($L$2="","",IF($L$2="ORIGINAL",'ORIGINAL BUDGET'!$B143,IF($L$2="BR1",'BR1'!$B143,IF($L$2="BR2",'BR2'!$B143,IF($L$2="BR3",'BR3'!$B143)))))</f>
        <v>0</v>
      </c>
      <c r="D143" s="1727">
        <f>IF($L$2="","",IF($L$2="ORIGINAL",'ORIGINAL BUDGET'!$B143,IF($L$2="BR1",'BR1'!$B143,IF($L$2="BR2",'BR2'!$B143,IF($L$2="BR3",'BR3'!$B143)))))</f>
        <v>0</v>
      </c>
      <c r="E143" s="1728">
        <f>IF($L$2="","",IF($L$2="ORIGINAL",'ORIGINAL BUDGET'!$B143,IF($L$2="BR1",'BR1'!$B143,IF($L$2="BR2",'BR2'!$B143,IF($L$2="BR3",'BR3'!$B143)))))</f>
        <v>0</v>
      </c>
      <c r="F143" s="617"/>
      <c r="G143" s="847" t="str">
        <f t="shared" si="54"/>
        <v/>
      </c>
      <c r="H143" s="810">
        <f t="shared" si="55"/>
        <v>0</v>
      </c>
      <c r="I143" s="840"/>
      <c r="J143" s="810">
        <f t="shared" si="59"/>
        <v>0</v>
      </c>
      <c r="K143" s="842"/>
      <c r="L143" s="810">
        <f t="shared" si="60"/>
        <v>0</v>
      </c>
      <c r="M143" s="842"/>
      <c r="N143" s="810">
        <f t="shared" si="61"/>
        <v>0</v>
      </c>
      <c r="O143" s="842"/>
      <c r="P143" s="810">
        <f t="shared" si="62"/>
        <v>0</v>
      </c>
      <c r="Q143" s="842"/>
      <c r="R143" s="810">
        <f t="shared" si="56"/>
        <v>0</v>
      </c>
      <c r="S143" s="842"/>
      <c r="T143" s="810">
        <f t="shared" si="57"/>
        <v>0</v>
      </c>
      <c r="U143" s="410"/>
      <c r="V143" s="492" t="str">
        <f>IF(AND('BR3'!$K$2="ACTIVE",'BR3'!H143&gt;0),"Yes",IF(AND('BR2'!$K$2="ACTIVE",'BR2'!H143&gt;0),"Yes",IF(AND('BR1'!$K$2="ACTIVE",'BR1'!H143&gt;0),"Yes",IF(AND('ORIGINAL BUDGET'!$K$2="ACTIVE",'ORIGINAL BUDGET'!H143&gt;0),"Yes",""))))</f>
        <v/>
      </c>
      <c r="W143" s="325" t="str">
        <f t="shared" si="58"/>
        <v/>
      </c>
      <c r="X143" s="325" t="str">
        <f>IF(AND('BR3'!$K$2="ACTIVE",'BR3'!J143&gt;0),"Yes",IF(AND('BR2'!$K$2="ACTIVE",'BR2'!J143&gt;0),"Yes",IF(AND('BR1'!$K$2="ACTIVE",'BR1'!J143&gt;0),"Yes",IF(AND('ORIGINAL BUDGET'!$K$2="ACTIVE",'ORIGINAL BUDGET'!J143&gt;0),"Yes",""))))</f>
        <v/>
      </c>
      <c r="Y143" s="325"/>
      <c r="Z143" s="325" t="str">
        <f>IF(AND('BR3'!$K$2="ACTIVE",'BR3'!L143&gt;0),"Yes",IF(AND('BR2'!$K$2="ACTIVE",'BR2'!L143&gt;0),"Yes",IF(AND('BR1'!$K$2="ACTIVE",'BR1'!L143&gt;0),"Yes",IF(AND('ORIGINAL BUDGET'!$K$2="ACTIVE",'ORIGINAL BUDGET'!L143&gt;0),"Yes",""))))</f>
        <v/>
      </c>
      <c r="AA143" s="325"/>
      <c r="AB143" s="325" t="str">
        <f>IF(AND('BR3'!$K$2="ACTIVE",'BR3'!N143&gt;0),"Yes",IF(AND('BR2'!$K$2="ACTIVE",'BR2'!N143&gt;0),"Yes",IF(AND('BR1'!$K$2="ACTIVE",'BR1'!N143&gt;0),"Yes",IF(AND('ORIGINAL BUDGET'!$K$2="ACTIVE",'ORIGINAL BUDGET'!N143&gt;0),"Yes",""))))</f>
        <v/>
      </c>
      <c r="AC143" s="325"/>
      <c r="AD143" s="325" t="str">
        <f>IF(AND('BR3'!$K$2="ACTIVE",'BR3'!P143&gt;0),"Yes",IF(AND('BR2'!$K$2="ACTIVE",'BR2'!P143&gt;0),"Yes",IF(AND('BR1'!$K$2="ACTIVE",'BR1'!P143&gt;0),"Yes",IF(AND('ORIGINAL BUDGET'!$K$2="ACTIVE",'ORIGINAL BUDGET'!P143&gt;0),"Yes",""))))</f>
        <v/>
      </c>
      <c r="AE143" s="325"/>
      <c r="AF143" s="325" t="str">
        <f>IF(AND('BR3'!$K$2="ACTIVE",'BR3'!R143&gt;0),"Yes",IF(AND('BR2'!$K$2="ACTIVE",'BR2'!R143&gt;0),"Yes",IF(AND('BR1'!$K$2="ACTIVE",'BR1'!R143&gt;0),"Yes",IF(AND('ORIGINAL BUDGET'!$K$2="ACTIVE",'ORIGINAL BUDGET'!R143&gt;0),"Yes",""))))</f>
        <v/>
      </c>
      <c r="AG143" s="325"/>
      <c r="AH143" s="493" t="str">
        <f>IF(AND('BR3'!$K$2="ACTIVE",'BR3'!T143&gt;0),"Yes",IF(AND('BR2'!$K$2="ACTIVE",'BR2'!T143&gt;0),"Yes",IF(AND('BR1'!$K$2="ACTIVE",'BR1'!T143&gt;0),"Yes",IF(AND('ORIGINAL BUDGET'!$K$2="ACTIVE",'ORIGINAL BUDGET'!T143&gt;0),"Yes",""))))</f>
        <v/>
      </c>
      <c r="AI143" s="500"/>
      <c r="AK143" s="221"/>
      <c r="AL143" s="221"/>
      <c r="AM143" s="221"/>
      <c r="AN143" s="221"/>
      <c r="AO143" s="221"/>
      <c r="AP143" s="221"/>
      <c r="AQ143" s="221"/>
      <c r="AR143" s="57"/>
      <c r="AU143" s="2"/>
      <c r="AV143" s="2"/>
      <c r="AW143" s="2"/>
      <c r="AX143" s="2"/>
      <c r="AY143" s="1104"/>
    </row>
    <row r="144" spans="1:51" ht="23.25" hidden="1" customHeight="1">
      <c r="A144" s="122">
        <v>8</v>
      </c>
      <c r="B144" s="1726">
        <f>IF($L$2="","",IF($L$2="ORIGINAL",'ORIGINAL BUDGET'!$B144,IF($L$2="BR1",'BR1'!$B144,IF($L$2="BR2",'BR2'!$B144,IF($L$2="BR3",'BR3'!$B144)))))</f>
        <v>0</v>
      </c>
      <c r="C144" s="1727">
        <f>IF($L$2="","",IF($L$2="ORIGINAL",'ORIGINAL BUDGET'!$B144,IF($L$2="BR1",'BR1'!$B144,IF($L$2="BR2",'BR2'!$B144,IF($L$2="BR3",'BR3'!$B144)))))</f>
        <v>0</v>
      </c>
      <c r="D144" s="1727">
        <f>IF($L$2="","",IF($L$2="ORIGINAL",'ORIGINAL BUDGET'!$B144,IF($L$2="BR1",'BR1'!$B144,IF($L$2="BR2",'BR2'!$B144,IF($L$2="BR3",'BR3'!$B144)))))</f>
        <v>0</v>
      </c>
      <c r="E144" s="1727">
        <f>IF($L$2="","",IF($L$2="ORIGINAL",'ORIGINAL BUDGET'!$B144,IF($L$2="BR1",'BR1'!$B144,IF($L$2="BR2",'BR2'!$B144,IF($L$2="BR3",'BR3'!$B144)))))</f>
        <v>0</v>
      </c>
      <c r="F144" s="617"/>
      <c r="G144" s="847" t="str">
        <f t="shared" si="54"/>
        <v/>
      </c>
      <c r="H144" s="810">
        <f t="shared" si="55"/>
        <v>0</v>
      </c>
      <c r="I144" s="840"/>
      <c r="J144" s="810">
        <f t="shared" si="59"/>
        <v>0</v>
      </c>
      <c r="K144" s="842"/>
      <c r="L144" s="810">
        <f t="shared" si="60"/>
        <v>0</v>
      </c>
      <c r="M144" s="842"/>
      <c r="N144" s="810">
        <f t="shared" si="61"/>
        <v>0</v>
      </c>
      <c r="O144" s="842"/>
      <c r="P144" s="810">
        <f t="shared" si="62"/>
        <v>0</v>
      </c>
      <c r="Q144" s="842"/>
      <c r="R144" s="810">
        <f t="shared" si="56"/>
        <v>0</v>
      </c>
      <c r="S144" s="842"/>
      <c r="T144" s="810">
        <f t="shared" si="57"/>
        <v>0</v>
      </c>
      <c r="U144" s="410"/>
      <c r="V144" s="492" t="str">
        <f>IF(AND('BR3'!$K$2="ACTIVE",'BR3'!H144&gt;0),"Yes",IF(AND('BR2'!$K$2="ACTIVE",'BR2'!H144&gt;0),"Yes",IF(AND('BR1'!$K$2="ACTIVE",'BR1'!H144&gt;0),"Yes",IF(AND('ORIGINAL BUDGET'!$K$2="ACTIVE",'ORIGINAL BUDGET'!H144&gt;0),"Yes",""))))</f>
        <v/>
      </c>
      <c r="W144" s="325" t="str">
        <f t="shared" si="58"/>
        <v/>
      </c>
      <c r="X144" s="325" t="str">
        <f>IF(AND('BR3'!$K$2="ACTIVE",'BR3'!J144&gt;0),"Yes",IF(AND('BR2'!$K$2="ACTIVE",'BR2'!J144&gt;0),"Yes",IF(AND('BR1'!$K$2="ACTIVE",'BR1'!J144&gt;0),"Yes",IF(AND('ORIGINAL BUDGET'!$K$2="ACTIVE",'ORIGINAL BUDGET'!J144&gt;0),"Yes",""))))</f>
        <v/>
      </c>
      <c r="Y144" s="325"/>
      <c r="Z144" s="325" t="str">
        <f>IF(AND('BR3'!$K$2="ACTIVE",'BR3'!L144&gt;0),"Yes",IF(AND('BR2'!$K$2="ACTIVE",'BR2'!L144&gt;0),"Yes",IF(AND('BR1'!$K$2="ACTIVE",'BR1'!L144&gt;0),"Yes",IF(AND('ORIGINAL BUDGET'!$K$2="ACTIVE",'ORIGINAL BUDGET'!L144&gt;0),"Yes",""))))</f>
        <v/>
      </c>
      <c r="AA144" s="325"/>
      <c r="AB144" s="325" t="str">
        <f>IF(AND('BR3'!$K$2="ACTIVE",'BR3'!N144&gt;0),"Yes",IF(AND('BR2'!$K$2="ACTIVE",'BR2'!N144&gt;0),"Yes",IF(AND('BR1'!$K$2="ACTIVE",'BR1'!N144&gt;0),"Yes",IF(AND('ORIGINAL BUDGET'!$K$2="ACTIVE",'ORIGINAL BUDGET'!N144&gt;0),"Yes",""))))</f>
        <v/>
      </c>
      <c r="AC144" s="325"/>
      <c r="AD144" s="325" t="str">
        <f>IF(AND('BR3'!$K$2="ACTIVE",'BR3'!P144&gt;0),"Yes",IF(AND('BR2'!$K$2="ACTIVE",'BR2'!P144&gt;0),"Yes",IF(AND('BR1'!$K$2="ACTIVE",'BR1'!P144&gt;0),"Yes",IF(AND('ORIGINAL BUDGET'!$K$2="ACTIVE",'ORIGINAL BUDGET'!P144&gt;0),"Yes",""))))</f>
        <v/>
      </c>
      <c r="AE144" s="325"/>
      <c r="AF144" s="325" t="str">
        <f>IF(AND('BR3'!$K$2="ACTIVE",'BR3'!R144&gt;0),"Yes",IF(AND('BR2'!$K$2="ACTIVE",'BR2'!R144&gt;0),"Yes",IF(AND('BR1'!$K$2="ACTIVE",'BR1'!R144&gt;0),"Yes",IF(AND('ORIGINAL BUDGET'!$K$2="ACTIVE",'ORIGINAL BUDGET'!R144&gt;0),"Yes",""))))</f>
        <v/>
      </c>
      <c r="AG144" s="325"/>
      <c r="AH144" s="493" t="str">
        <f>IF(AND('BR3'!$K$2="ACTIVE",'BR3'!T144&gt;0),"Yes",IF(AND('BR2'!$K$2="ACTIVE",'BR2'!T144&gt;0),"Yes",IF(AND('BR1'!$K$2="ACTIVE",'BR1'!T144&gt;0),"Yes",IF(AND('ORIGINAL BUDGET'!$K$2="ACTIVE",'ORIGINAL BUDGET'!T144&gt;0),"Yes",""))))</f>
        <v/>
      </c>
      <c r="AI144" s="500"/>
      <c r="AK144" s="221"/>
      <c r="AL144" s="221"/>
      <c r="AM144" s="221"/>
      <c r="AN144" s="221"/>
      <c r="AO144" s="221"/>
      <c r="AP144" s="221"/>
      <c r="AQ144" s="221"/>
      <c r="AR144" s="57"/>
      <c r="AU144" s="2"/>
      <c r="AV144" s="2"/>
      <c r="AW144" s="2"/>
      <c r="AX144" s="2"/>
      <c r="AY144" s="1104"/>
    </row>
    <row r="145" spans="1:51" ht="23.25" hidden="1" customHeight="1">
      <c r="A145" s="122">
        <v>9</v>
      </c>
      <c r="B145" s="1726">
        <f>IF($L$2="","",IF($L$2="ORIGINAL",'ORIGINAL BUDGET'!$B145,IF($L$2="BR1",'BR1'!$B145,IF($L$2="BR2",'BR2'!$B145,IF($L$2="BR3",'BR3'!$B145)))))</f>
        <v>0</v>
      </c>
      <c r="C145" s="1727">
        <f>IF($L$2="","",IF($L$2="ORIGINAL",'ORIGINAL BUDGET'!$B145,IF($L$2="BR1",'BR1'!$B145,IF($L$2="BR2",'BR2'!$B145,IF($L$2="BR3",'BR3'!$B145)))))</f>
        <v>0</v>
      </c>
      <c r="D145" s="1727">
        <f>IF($L$2="","",IF($L$2="ORIGINAL",'ORIGINAL BUDGET'!$B145,IF($L$2="BR1",'BR1'!$B145,IF($L$2="BR2",'BR2'!$B145,IF($L$2="BR3",'BR3'!$B145)))))</f>
        <v>0</v>
      </c>
      <c r="E145" s="1727">
        <f>IF($L$2="","",IF($L$2="ORIGINAL",'ORIGINAL BUDGET'!$B145,IF($L$2="BR1",'BR1'!$B145,IF($L$2="BR2",'BR2'!$B145,IF($L$2="BR3",'BR3'!$B145)))))</f>
        <v>0</v>
      </c>
      <c r="F145" s="617"/>
      <c r="G145" s="847" t="str">
        <f t="shared" si="54"/>
        <v/>
      </c>
      <c r="H145" s="810">
        <f t="shared" si="55"/>
        <v>0</v>
      </c>
      <c r="I145" s="840"/>
      <c r="J145" s="810">
        <f t="shared" si="59"/>
        <v>0</v>
      </c>
      <c r="K145" s="842"/>
      <c r="L145" s="810">
        <f t="shared" si="60"/>
        <v>0</v>
      </c>
      <c r="M145" s="842"/>
      <c r="N145" s="810">
        <f t="shared" si="61"/>
        <v>0</v>
      </c>
      <c r="O145" s="842"/>
      <c r="P145" s="810">
        <f t="shared" si="62"/>
        <v>0</v>
      </c>
      <c r="Q145" s="842"/>
      <c r="R145" s="810">
        <f t="shared" si="56"/>
        <v>0</v>
      </c>
      <c r="S145" s="842"/>
      <c r="T145" s="810">
        <f t="shared" si="57"/>
        <v>0</v>
      </c>
      <c r="U145" s="410"/>
      <c r="V145" s="492" t="str">
        <f>IF(AND('BR3'!$K$2="ACTIVE",'BR3'!H145&gt;0),"Yes",IF(AND('BR2'!$K$2="ACTIVE",'BR2'!H145&gt;0),"Yes",IF(AND('BR1'!$K$2="ACTIVE",'BR1'!H145&gt;0),"Yes",IF(AND('ORIGINAL BUDGET'!$K$2="ACTIVE",'ORIGINAL BUDGET'!H145&gt;0),"Yes",""))))</f>
        <v/>
      </c>
      <c r="W145" s="325" t="str">
        <f t="shared" si="58"/>
        <v/>
      </c>
      <c r="X145" s="325" t="str">
        <f>IF(AND('BR3'!$K$2="ACTIVE",'BR3'!J145&gt;0),"Yes",IF(AND('BR2'!$K$2="ACTIVE",'BR2'!J145&gt;0),"Yes",IF(AND('BR1'!$K$2="ACTIVE",'BR1'!J145&gt;0),"Yes",IF(AND('ORIGINAL BUDGET'!$K$2="ACTIVE",'ORIGINAL BUDGET'!J145&gt;0),"Yes",""))))</f>
        <v/>
      </c>
      <c r="Y145" s="325"/>
      <c r="Z145" s="325" t="str">
        <f>IF(AND('BR3'!$K$2="ACTIVE",'BR3'!L145&gt;0),"Yes",IF(AND('BR2'!$K$2="ACTIVE",'BR2'!L145&gt;0),"Yes",IF(AND('BR1'!$K$2="ACTIVE",'BR1'!L145&gt;0),"Yes",IF(AND('ORIGINAL BUDGET'!$K$2="ACTIVE",'ORIGINAL BUDGET'!L145&gt;0),"Yes",""))))</f>
        <v/>
      </c>
      <c r="AA145" s="325"/>
      <c r="AB145" s="325" t="str">
        <f>IF(AND('BR3'!$K$2="ACTIVE",'BR3'!N145&gt;0),"Yes",IF(AND('BR2'!$K$2="ACTIVE",'BR2'!N145&gt;0),"Yes",IF(AND('BR1'!$K$2="ACTIVE",'BR1'!N145&gt;0),"Yes",IF(AND('ORIGINAL BUDGET'!$K$2="ACTIVE",'ORIGINAL BUDGET'!N145&gt;0),"Yes",""))))</f>
        <v/>
      </c>
      <c r="AC145" s="325"/>
      <c r="AD145" s="325" t="str">
        <f>IF(AND('BR3'!$K$2="ACTIVE",'BR3'!P145&gt;0),"Yes",IF(AND('BR2'!$K$2="ACTIVE",'BR2'!P145&gt;0),"Yes",IF(AND('BR1'!$K$2="ACTIVE",'BR1'!P145&gt;0),"Yes",IF(AND('ORIGINAL BUDGET'!$K$2="ACTIVE",'ORIGINAL BUDGET'!P145&gt;0),"Yes",""))))</f>
        <v/>
      </c>
      <c r="AE145" s="325"/>
      <c r="AF145" s="325" t="str">
        <f>IF(AND('BR3'!$K$2="ACTIVE",'BR3'!R145&gt;0),"Yes",IF(AND('BR2'!$K$2="ACTIVE",'BR2'!R145&gt;0),"Yes",IF(AND('BR1'!$K$2="ACTIVE",'BR1'!R145&gt;0),"Yes",IF(AND('ORIGINAL BUDGET'!$K$2="ACTIVE",'ORIGINAL BUDGET'!R145&gt;0),"Yes",""))))</f>
        <v/>
      </c>
      <c r="AG145" s="325"/>
      <c r="AH145" s="493" t="str">
        <f>IF(AND('BR3'!$K$2="ACTIVE",'BR3'!T145&gt;0),"Yes",IF(AND('BR2'!$K$2="ACTIVE",'BR2'!T145&gt;0),"Yes",IF(AND('BR1'!$K$2="ACTIVE",'BR1'!T145&gt;0),"Yes",IF(AND('ORIGINAL BUDGET'!$K$2="ACTIVE",'ORIGINAL BUDGET'!T145&gt;0),"Yes",""))))</f>
        <v/>
      </c>
      <c r="AI145" s="500"/>
      <c r="AK145" s="221"/>
      <c r="AL145" s="221"/>
      <c r="AM145" s="221"/>
      <c r="AN145" s="221"/>
      <c r="AO145" s="221"/>
      <c r="AP145" s="221"/>
      <c r="AQ145" s="221"/>
      <c r="AR145" s="57"/>
      <c r="AU145" s="2"/>
      <c r="AV145" s="2"/>
      <c r="AW145" s="2"/>
      <c r="AX145" s="2"/>
      <c r="AY145" s="1104"/>
    </row>
    <row r="146" spans="1:51" ht="23.25" hidden="1" customHeight="1">
      <c r="A146" s="122">
        <v>10</v>
      </c>
      <c r="B146" s="1726">
        <f>IF($L$2="","",IF($L$2="ORIGINAL",'ORIGINAL BUDGET'!$B146,IF($L$2="BR1",'BR1'!$B146,IF($L$2="BR2",'BR2'!$B146,IF($L$2="BR3",'BR3'!$B146)))))</f>
        <v>0</v>
      </c>
      <c r="C146" s="1727">
        <f>IF($L$2="","",IF($L$2="ORIGINAL",'ORIGINAL BUDGET'!$B146,IF($L$2="BR1",'BR1'!$B146,IF($L$2="BR2",'BR2'!$B146,IF($L$2="BR3",'BR3'!$B146)))))</f>
        <v>0</v>
      </c>
      <c r="D146" s="1727">
        <f>IF($L$2="","",IF($L$2="ORIGINAL",'ORIGINAL BUDGET'!$B146,IF($L$2="BR1",'BR1'!$B146,IF($L$2="BR2",'BR2'!$B146,IF($L$2="BR3",'BR3'!$B146)))))</f>
        <v>0</v>
      </c>
      <c r="E146" s="1727">
        <f>IF($L$2="","",IF($L$2="ORIGINAL",'ORIGINAL BUDGET'!$B146,IF($L$2="BR1",'BR1'!$B146,IF($L$2="BR2",'BR2'!$B146,IF($L$2="BR3",'BR3'!$B146)))))</f>
        <v>0</v>
      </c>
      <c r="F146" s="617"/>
      <c r="G146" s="847" t="str">
        <f t="shared" si="54"/>
        <v/>
      </c>
      <c r="H146" s="810">
        <f t="shared" si="55"/>
        <v>0</v>
      </c>
      <c r="I146" s="840"/>
      <c r="J146" s="810">
        <f t="shared" si="59"/>
        <v>0</v>
      </c>
      <c r="K146" s="842"/>
      <c r="L146" s="810">
        <f t="shared" si="60"/>
        <v>0</v>
      </c>
      <c r="M146" s="842"/>
      <c r="N146" s="810">
        <f t="shared" si="61"/>
        <v>0</v>
      </c>
      <c r="O146" s="842"/>
      <c r="P146" s="810">
        <f t="shared" si="62"/>
        <v>0</v>
      </c>
      <c r="Q146" s="842"/>
      <c r="R146" s="810">
        <f t="shared" si="56"/>
        <v>0</v>
      </c>
      <c r="S146" s="842"/>
      <c r="T146" s="810">
        <f t="shared" si="57"/>
        <v>0</v>
      </c>
      <c r="U146" s="410"/>
      <c r="V146" s="492" t="str">
        <f>IF(AND('BR3'!$K$2="ACTIVE",'BR3'!H146&gt;0),"Yes",IF(AND('BR2'!$K$2="ACTIVE",'BR2'!H146&gt;0),"Yes",IF(AND('BR1'!$K$2="ACTIVE",'BR1'!H146&gt;0),"Yes",IF(AND('ORIGINAL BUDGET'!$K$2="ACTIVE",'ORIGINAL BUDGET'!H146&gt;0),"Yes",""))))</f>
        <v/>
      </c>
      <c r="W146" s="325" t="str">
        <f t="shared" si="58"/>
        <v/>
      </c>
      <c r="X146" s="325" t="str">
        <f>IF(AND('BR3'!$K$2="ACTIVE",'BR3'!J146&gt;0),"Yes",IF(AND('BR2'!$K$2="ACTIVE",'BR2'!J146&gt;0),"Yes",IF(AND('BR1'!$K$2="ACTIVE",'BR1'!J146&gt;0),"Yes",IF(AND('ORIGINAL BUDGET'!$K$2="ACTIVE",'ORIGINAL BUDGET'!J146&gt;0),"Yes",""))))</f>
        <v/>
      </c>
      <c r="Y146" s="325"/>
      <c r="Z146" s="325" t="str">
        <f>IF(AND('BR3'!$K$2="ACTIVE",'BR3'!L146&gt;0),"Yes",IF(AND('BR2'!$K$2="ACTIVE",'BR2'!L146&gt;0),"Yes",IF(AND('BR1'!$K$2="ACTIVE",'BR1'!L146&gt;0),"Yes",IF(AND('ORIGINAL BUDGET'!$K$2="ACTIVE",'ORIGINAL BUDGET'!L146&gt;0),"Yes",""))))</f>
        <v/>
      </c>
      <c r="AA146" s="325"/>
      <c r="AB146" s="325" t="str">
        <f>IF(AND('BR3'!$K$2="ACTIVE",'BR3'!N146&gt;0),"Yes",IF(AND('BR2'!$K$2="ACTIVE",'BR2'!N146&gt;0),"Yes",IF(AND('BR1'!$K$2="ACTIVE",'BR1'!N146&gt;0),"Yes",IF(AND('ORIGINAL BUDGET'!$K$2="ACTIVE",'ORIGINAL BUDGET'!N146&gt;0),"Yes",""))))</f>
        <v/>
      </c>
      <c r="AC146" s="325"/>
      <c r="AD146" s="325" t="str">
        <f>IF(AND('BR3'!$K$2="ACTIVE",'BR3'!P146&gt;0),"Yes",IF(AND('BR2'!$K$2="ACTIVE",'BR2'!P146&gt;0),"Yes",IF(AND('BR1'!$K$2="ACTIVE",'BR1'!P146&gt;0),"Yes",IF(AND('ORIGINAL BUDGET'!$K$2="ACTIVE",'ORIGINAL BUDGET'!P146&gt;0),"Yes",""))))</f>
        <v/>
      </c>
      <c r="AE146" s="325"/>
      <c r="AF146" s="325" t="str">
        <f>IF(AND('BR3'!$K$2="ACTIVE",'BR3'!R146&gt;0),"Yes",IF(AND('BR2'!$K$2="ACTIVE",'BR2'!R146&gt;0),"Yes",IF(AND('BR1'!$K$2="ACTIVE",'BR1'!R146&gt;0),"Yes",IF(AND('ORIGINAL BUDGET'!$K$2="ACTIVE",'ORIGINAL BUDGET'!R146&gt;0),"Yes",""))))</f>
        <v/>
      </c>
      <c r="AG146" s="325"/>
      <c r="AH146" s="493" t="str">
        <f>IF(AND('BR3'!$K$2="ACTIVE",'BR3'!T146&gt;0),"Yes",IF(AND('BR2'!$K$2="ACTIVE",'BR2'!T146&gt;0),"Yes",IF(AND('BR1'!$K$2="ACTIVE",'BR1'!T146&gt;0),"Yes",IF(AND('ORIGINAL BUDGET'!$K$2="ACTIVE",'ORIGINAL BUDGET'!T146&gt;0),"Yes",""))))</f>
        <v/>
      </c>
      <c r="AI146" s="500"/>
      <c r="AK146" s="221"/>
      <c r="AL146" s="221"/>
      <c r="AM146" s="221"/>
      <c r="AN146" s="221"/>
      <c r="AO146" s="221"/>
      <c r="AP146" s="221"/>
      <c r="AQ146" s="221"/>
      <c r="AR146" s="57"/>
      <c r="AU146" s="2"/>
      <c r="AV146" s="2"/>
      <c r="AW146" s="2"/>
      <c r="AX146" s="2"/>
      <c r="AY146" s="1104"/>
    </row>
    <row r="147" spans="1:51" ht="23.25" hidden="1" customHeight="1">
      <c r="A147" s="122">
        <v>11</v>
      </c>
      <c r="B147" s="1726">
        <f>IF($L$2="","",IF($L$2="ORIGINAL",'ORIGINAL BUDGET'!$B147,IF($L$2="BR1",'BR1'!$B147,IF($L$2="BR2",'BR2'!$B147,IF($L$2="BR3",'BR3'!$B147)))))</f>
        <v>0</v>
      </c>
      <c r="C147" s="1727">
        <f>IF($L$2="","",IF($L$2="ORIGINAL",'ORIGINAL BUDGET'!$B147,IF($L$2="BR1",'BR1'!$B147,IF($L$2="BR2",'BR2'!$B147,IF($L$2="BR3",'BR3'!$B147)))))</f>
        <v>0</v>
      </c>
      <c r="D147" s="1727">
        <f>IF($L$2="","",IF($L$2="ORIGINAL",'ORIGINAL BUDGET'!$B147,IF($L$2="BR1",'BR1'!$B147,IF($L$2="BR2",'BR2'!$B147,IF($L$2="BR3",'BR3'!$B147)))))</f>
        <v>0</v>
      </c>
      <c r="E147" s="1727">
        <f>IF($L$2="","",IF($L$2="ORIGINAL",'ORIGINAL BUDGET'!$B147,IF($L$2="BR1",'BR1'!$B147,IF($L$2="BR2",'BR2'!$B147,IF($L$2="BR3",'BR3'!$B147)))))</f>
        <v>0</v>
      </c>
      <c r="F147" s="617"/>
      <c r="G147" s="847" t="str">
        <f t="shared" si="54"/>
        <v/>
      </c>
      <c r="H147" s="810">
        <f t="shared" si="55"/>
        <v>0</v>
      </c>
      <c r="I147" s="840"/>
      <c r="J147" s="810">
        <f t="shared" si="59"/>
        <v>0</v>
      </c>
      <c r="K147" s="842"/>
      <c r="L147" s="810">
        <f t="shared" si="60"/>
        <v>0</v>
      </c>
      <c r="M147" s="842"/>
      <c r="N147" s="810">
        <f t="shared" si="61"/>
        <v>0</v>
      </c>
      <c r="O147" s="842"/>
      <c r="P147" s="810">
        <f t="shared" si="62"/>
        <v>0</v>
      </c>
      <c r="Q147" s="842"/>
      <c r="R147" s="810">
        <f t="shared" si="56"/>
        <v>0</v>
      </c>
      <c r="S147" s="842"/>
      <c r="T147" s="810">
        <f t="shared" si="57"/>
        <v>0</v>
      </c>
      <c r="U147" s="410"/>
      <c r="V147" s="492" t="str">
        <f>IF(AND('BR3'!$K$2="ACTIVE",'BR3'!H147&gt;0),"Yes",IF(AND('BR2'!$K$2="ACTIVE",'BR2'!H147&gt;0),"Yes",IF(AND('BR1'!$K$2="ACTIVE",'BR1'!H147&gt;0),"Yes",IF(AND('ORIGINAL BUDGET'!$K$2="ACTIVE",'ORIGINAL BUDGET'!H147&gt;0),"Yes",""))))</f>
        <v/>
      </c>
      <c r="W147" s="325" t="str">
        <f t="shared" si="58"/>
        <v/>
      </c>
      <c r="X147" s="325" t="str">
        <f>IF(AND('BR3'!$K$2="ACTIVE",'BR3'!J147&gt;0),"Yes",IF(AND('BR2'!$K$2="ACTIVE",'BR2'!J147&gt;0),"Yes",IF(AND('BR1'!$K$2="ACTIVE",'BR1'!J147&gt;0),"Yes",IF(AND('ORIGINAL BUDGET'!$K$2="ACTIVE",'ORIGINAL BUDGET'!J147&gt;0),"Yes",""))))</f>
        <v/>
      </c>
      <c r="Y147" s="325"/>
      <c r="Z147" s="325" t="str">
        <f>IF(AND('BR3'!$K$2="ACTIVE",'BR3'!L147&gt;0),"Yes",IF(AND('BR2'!$K$2="ACTIVE",'BR2'!L147&gt;0),"Yes",IF(AND('BR1'!$K$2="ACTIVE",'BR1'!L147&gt;0),"Yes",IF(AND('ORIGINAL BUDGET'!$K$2="ACTIVE",'ORIGINAL BUDGET'!L147&gt;0),"Yes",""))))</f>
        <v/>
      </c>
      <c r="AA147" s="325"/>
      <c r="AB147" s="325" t="str">
        <f>IF(AND('BR3'!$K$2="ACTIVE",'BR3'!N147&gt;0),"Yes",IF(AND('BR2'!$K$2="ACTIVE",'BR2'!N147&gt;0),"Yes",IF(AND('BR1'!$K$2="ACTIVE",'BR1'!N147&gt;0),"Yes",IF(AND('ORIGINAL BUDGET'!$K$2="ACTIVE",'ORIGINAL BUDGET'!N147&gt;0),"Yes",""))))</f>
        <v/>
      </c>
      <c r="AC147" s="325"/>
      <c r="AD147" s="325" t="str">
        <f>IF(AND('BR3'!$K$2="ACTIVE",'BR3'!P147&gt;0),"Yes",IF(AND('BR2'!$K$2="ACTIVE",'BR2'!P147&gt;0),"Yes",IF(AND('BR1'!$K$2="ACTIVE",'BR1'!P147&gt;0),"Yes",IF(AND('ORIGINAL BUDGET'!$K$2="ACTIVE",'ORIGINAL BUDGET'!P147&gt;0),"Yes",""))))</f>
        <v/>
      </c>
      <c r="AE147" s="325"/>
      <c r="AF147" s="325" t="str">
        <f>IF(AND('BR3'!$K$2="ACTIVE",'BR3'!R147&gt;0),"Yes",IF(AND('BR2'!$K$2="ACTIVE",'BR2'!R147&gt;0),"Yes",IF(AND('BR1'!$K$2="ACTIVE",'BR1'!R147&gt;0),"Yes",IF(AND('ORIGINAL BUDGET'!$K$2="ACTIVE",'ORIGINAL BUDGET'!R147&gt;0),"Yes",""))))</f>
        <v/>
      </c>
      <c r="AG147" s="325"/>
      <c r="AH147" s="493" t="str">
        <f>IF(AND('BR3'!$K$2="ACTIVE",'BR3'!T147&gt;0),"Yes",IF(AND('BR2'!$K$2="ACTIVE",'BR2'!T147&gt;0),"Yes",IF(AND('BR1'!$K$2="ACTIVE",'BR1'!T147&gt;0),"Yes",IF(AND('ORIGINAL BUDGET'!$K$2="ACTIVE",'ORIGINAL BUDGET'!T147&gt;0),"Yes",""))))</f>
        <v/>
      </c>
      <c r="AI147" s="500"/>
      <c r="AK147" s="221"/>
      <c r="AL147" s="221"/>
      <c r="AM147" s="221"/>
      <c r="AN147" s="221"/>
      <c r="AO147" s="221"/>
      <c r="AP147" s="221"/>
      <c r="AQ147" s="221"/>
      <c r="AR147" s="57"/>
      <c r="AU147" s="2"/>
      <c r="AV147" s="2"/>
      <c r="AW147" s="2"/>
      <c r="AX147" s="2"/>
      <c r="AY147" s="1104"/>
    </row>
    <row r="148" spans="1:51" ht="23.25" hidden="1" customHeight="1">
      <c r="A148" s="122">
        <v>12</v>
      </c>
      <c r="B148" s="1726">
        <f>IF($L$2="","",IF($L$2="ORIGINAL",'ORIGINAL BUDGET'!$B148,IF($L$2="BR1",'BR1'!$B148,IF($L$2="BR2",'BR2'!$B148,IF($L$2="BR3",'BR3'!$B148)))))</f>
        <v>0</v>
      </c>
      <c r="C148" s="1727">
        <f>IF($L$2="","",IF($L$2="ORIGINAL",'ORIGINAL BUDGET'!$B148,IF($L$2="BR1",'BR1'!$B148,IF($L$2="BR2",'BR2'!$B148,IF($L$2="BR3",'BR3'!$B148)))))</f>
        <v>0</v>
      </c>
      <c r="D148" s="1727">
        <f>IF($L$2="","",IF($L$2="ORIGINAL",'ORIGINAL BUDGET'!$B148,IF($L$2="BR1",'BR1'!$B148,IF($L$2="BR2",'BR2'!$B148,IF($L$2="BR3",'BR3'!$B148)))))</f>
        <v>0</v>
      </c>
      <c r="E148" s="1727">
        <f>IF($L$2="","",IF($L$2="ORIGINAL",'ORIGINAL BUDGET'!$B148,IF($L$2="BR1",'BR1'!$B148,IF($L$2="BR2",'BR2'!$B148,IF($L$2="BR3",'BR3'!$B148)))))</f>
        <v>0</v>
      </c>
      <c r="F148" s="617"/>
      <c r="G148" s="847" t="str">
        <f t="shared" si="54"/>
        <v/>
      </c>
      <c r="H148" s="810">
        <f t="shared" si="55"/>
        <v>0</v>
      </c>
      <c r="I148" s="840"/>
      <c r="J148" s="810">
        <f t="shared" si="59"/>
        <v>0</v>
      </c>
      <c r="K148" s="842"/>
      <c r="L148" s="810">
        <f t="shared" si="60"/>
        <v>0</v>
      </c>
      <c r="M148" s="842"/>
      <c r="N148" s="810">
        <f t="shared" si="61"/>
        <v>0</v>
      </c>
      <c r="O148" s="842"/>
      <c r="P148" s="810">
        <f t="shared" si="62"/>
        <v>0</v>
      </c>
      <c r="Q148" s="842"/>
      <c r="R148" s="810">
        <f t="shared" si="56"/>
        <v>0</v>
      </c>
      <c r="S148" s="842"/>
      <c r="T148" s="810">
        <f t="shared" si="57"/>
        <v>0</v>
      </c>
      <c r="U148" s="410"/>
      <c r="V148" s="492" t="str">
        <f>IF(AND('BR3'!$K$2="ACTIVE",'BR3'!H148&gt;0),"Yes",IF(AND('BR2'!$K$2="ACTIVE",'BR2'!H148&gt;0),"Yes",IF(AND('BR1'!$K$2="ACTIVE",'BR1'!H148&gt;0),"Yes",IF(AND('ORIGINAL BUDGET'!$K$2="ACTIVE",'ORIGINAL BUDGET'!H148&gt;0),"Yes",""))))</f>
        <v/>
      </c>
      <c r="W148" s="325" t="str">
        <f t="shared" si="58"/>
        <v/>
      </c>
      <c r="X148" s="325" t="str">
        <f>IF(AND('BR3'!$K$2="ACTIVE",'BR3'!J148&gt;0),"Yes",IF(AND('BR2'!$K$2="ACTIVE",'BR2'!J148&gt;0),"Yes",IF(AND('BR1'!$K$2="ACTIVE",'BR1'!J148&gt;0),"Yes",IF(AND('ORIGINAL BUDGET'!$K$2="ACTIVE",'ORIGINAL BUDGET'!J148&gt;0),"Yes",""))))</f>
        <v/>
      </c>
      <c r="Y148" s="325"/>
      <c r="Z148" s="325" t="str">
        <f>IF(AND('BR3'!$K$2="ACTIVE",'BR3'!L148&gt;0),"Yes",IF(AND('BR2'!$K$2="ACTIVE",'BR2'!L148&gt;0),"Yes",IF(AND('BR1'!$K$2="ACTIVE",'BR1'!L148&gt;0),"Yes",IF(AND('ORIGINAL BUDGET'!$K$2="ACTIVE",'ORIGINAL BUDGET'!L148&gt;0),"Yes",""))))</f>
        <v/>
      </c>
      <c r="AA148" s="325"/>
      <c r="AB148" s="325" t="str">
        <f>IF(AND('BR3'!$K$2="ACTIVE",'BR3'!N148&gt;0),"Yes",IF(AND('BR2'!$K$2="ACTIVE",'BR2'!N148&gt;0),"Yes",IF(AND('BR1'!$K$2="ACTIVE",'BR1'!N148&gt;0),"Yes",IF(AND('ORIGINAL BUDGET'!$K$2="ACTIVE",'ORIGINAL BUDGET'!N148&gt;0),"Yes",""))))</f>
        <v/>
      </c>
      <c r="AC148" s="325"/>
      <c r="AD148" s="325" t="str">
        <f>IF(AND('BR3'!$K$2="ACTIVE",'BR3'!P148&gt;0),"Yes",IF(AND('BR2'!$K$2="ACTIVE",'BR2'!P148&gt;0),"Yes",IF(AND('BR1'!$K$2="ACTIVE",'BR1'!P148&gt;0),"Yes",IF(AND('ORIGINAL BUDGET'!$K$2="ACTIVE",'ORIGINAL BUDGET'!P148&gt;0),"Yes",""))))</f>
        <v/>
      </c>
      <c r="AE148" s="325"/>
      <c r="AF148" s="325" t="str">
        <f>IF(AND('BR3'!$K$2="ACTIVE",'BR3'!R148&gt;0),"Yes",IF(AND('BR2'!$K$2="ACTIVE",'BR2'!R148&gt;0),"Yes",IF(AND('BR1'!$K$2="ACTIVE",'BR1'!R148&gt;0),"Yes",IF(AND('ORIGINAL BUDGET'!$K$2="ACTIVE",'ORIGINAL BUDGET'!R148&gt;0),"Yes",""))))</f>
        <v/>
      </c>
      <c r="AG148" s="325"/>
      <c r="AH148" s="493" t="str">
        <f>IF(AND('BR3'!$K$2="ACTIVE",'BR3'!T148&gt;0),"Yes",IF(AND('BR2'!$K$2="ACTIVE",'BR2'!T148&gt;0),"Yes",IF(AND('BR1'!$K$2="ACTIVE",'BR1'!T148&gt;0),"Yes",IF(AND('ORIGINAL BUDGET'!$K$2="ACTIVE",'ORIGINAL BUDGET'!T148&gt;0),"Yes",""))))</f>
        <v/>
      </c>
      <c r="AI148" s="500"/>
      <c r="AK148" s="221"/>
      <c r="AL148" s="221"/>
      <c r="AM148" s="221"/>
      <c r="AN148" s="221"/>
      <c r="AO148" s="221"/>
      <c r="AP148" s="221"/>
      <c r="AQ148" s="221"/>
      <c r="AR148" s="57"/>
      <c r="AU148" s="2"/>
      <c r="AV148" s="2"/>
      <c r="AW148" s="2"/>
      <c r="AX148" s="2"/>
      <c r="AY148" s="1104"/>
    </row>
    <row r="149" spans="1:51" ht="23.25" hidden="1" customHeight="1">
      <c r="A149" s="122">
        <v>13</v>
      </c>
      <c r="B149" s="1726">
        <f>IF($L$2="","",IF($L$2="ORIGINAL",'ORIGINAL BUDGET'!$B149,IF($L$2="BR1",'BR1'!$B149,IF($L$2="BR2",'BR2'!$B149,IF($L$2="BR3",'BR3'!$B149)))))</f>
        <v>0</v>
      </c>
      <c r="C149" s="1727">
        <f>IF($L$2="","",IF($L$2="ORIGINAL",'ORIGINAL BUDGET'!$B149,IF($L$2="BR1",'BR1'!$B149,IF($L$2="BR2",'BR2'!$B149,IF($L$2="BR3",'BR3'!$B149)))))</f>
        <v>0</v>
      </c>
      <c r="D149" s="1727">
        <f>IF($L$2="","",IF($L$2="ORIGINAL",'ORIGINAL BUDGET'!$B149,IF($L$2="BR1",'BR1'!$B149,IF($L$2="BR2",'BR2'!$B149,IF($L$2="BR3",'BR3'!$B149)))))</f>
        <v>0</v>
      </c>
      <c r="E149" s="1728">
        <f>IF($L$2="","",IF($L$2="ORIGINAL",'ORIGINAL BUDGET'!$B149,IF($L$2="BR1",'BR1'!$B149,IF($L$2="BR2",'BR2'!$B149,IF($L$2="BR3",'BR3'!$B149)))))</f>
        <v>0</v>
      </c>
      <c r="F149" s="617"/>
      <c r="G149" s="847" t="str">
        <f t="shared" si="54"/>
        <v/>
      </c>
      <c r="H149" s="810">
        <f t="shared" si="55"/>
        <v>0</v>
      </c>
      <c r="I149" s="840"/>
      <c r="J149" s="810">
        <f t="shared" si="59"/>
        <v>0</v>
      </c>
      <c r="K149" s="842"/>
      <c r="L149" s="810">
        <f t="shared" si="60"/>
        <v>0</v>
      </c>
      <c r="M149" s="842"/>
      <c r="N149" s="810">
        <f t="shared" si="61"/>
        <v>0</v>
      </c>
      <c r="O149" s="842"/>
      <c r="P149" s="810">
        <f t="shared" si="62"/>
        <v>0</v>
      </c>
      <c r="Q149" s="842"/>
      <c r="R149" s="810">
        <f t="shared" si="56"/>
        <v>0</v>
      </c>
      <c r="S149" s="842"/>
      <c r="T149" s="810">
        <f t="shared" si="57"/>
        <v>0</v>
      </c>
      <c r="U149" s="410"/>
      <c r="V149" s="492" t="str">
        <f>IF(AND('BR3'!$K$2="ACTIVE",'BR3'!H149&gt;0),"Yes",IF(AND('BR2'!$K$2="ACTIVE",'BR2'!H149&gt;0),"Yes",IF(AND('BR1'!$K$2="ACTIVE",'BR1'!H149&gt;0),"Yes",IF(AND('ORIGINAL BUDGET'!$K$2="ACTIVE",'ORIGINAL BUDGET'!H149&gt;0),"Yes",""))))</f>
        <v/>
      </c>
      <c r="W149" s="325" t="str">
        <f t="shared" si="58"/>
        <v/>
      </c>
      <c r="X149" s="325" t="str">
        <f>IF(AND('BR3'!$K$2="ACTIVE",'BR3'!J149&gt;0),"Yes",IF(AND('BR2'!$K$2="ACTIVE",'BR2'!J149&gt;0),"Yes",IF(AND('BR1'!$K$2="ACTIVE",'BR1'!J149&gt;0),"Yes",IF(AND('ORIGINAL BUDGET'!$K$2="ACTIVE",'ORIGINAL BUDGET'!J149&gt;0),"Yes",""))))</f>
        <v/>
      </c>
      <c r="Y149" s="325"/>
      <c r="Z149" s="325" t="str">
        <f>IF(AND('BR3'!$K$2="ACTIVE",'BR3'!L149&gt;0),"Yes",IF(AND('BR2'!$K$2="ACTIVE",'BR2'!L149&gt;0),"Yes",IF(AND('BR1'!$K$2="ACTIVE",'BR1'!L149&gt;0),"Yes",IF(AND('ORIGINAL BUDGET'!$K$2="ACTIVE",'ORIGINAL BUDGET'!L149&gt;0),"Yes",""))))</f>
        <v/>
      </c>
      <c r="AA149" s="325"/>
      <c r="AB149" s="325" t="str">
        <f>IF(AND('BR3'!$K$2="ACTIVE",'BR3'!N149&gt;0),"Yes",IF(AND('BR2'!$K$2="ACTIVE",'BR2'!N149&gt;0),"Yes",IF(AND('BR1'!$K$2="ACTIVE",'BR1'!N149&gt;0),"Yes",IF(AND('ORIGINAL BUDGET'!$K$2="ACTIVE",'ORIGINAL BUDGET'!N149&gt;0),"Yes",""))))</f>
        <v/>
      </c>
      <c r="AC149" s="325"/>
      <c r="AD149" s="325" t="str">
        <f>IF(AND('BR3'!$K$2="ACTIVE",'BR3'!P149&gt;0),"Yes",IF(AND('BR2'!$K$2="ACTIVE",'BR2'!P149&gt;0),"Yes",IF(AND('BR1'!$K$2="ACTIVE",'BR1'!P149&gt;0),"Yes",IF(AND('ORIGINAL BUDGET'!$K$2="ACTIVE",'ORIGINAL BUDGET'!P149&gt;0),"Yes",""))))</f>
        <v/>
      </c>
      <c r="AE149" s="325"/>
      <c r="AF149" s="325" t="str">
        <f>IF(AND('BR3'!$K$2="ACTIVE",'BR3'!R149&gt;0),"Yes",IF(AND('BR2'!$K$2="ACTIVE",'BR2'!R149&gt;0),"Yes",IF(AND('BR1'!$K$2="ACTIVE",'BR1'!R149&gt;0),"Yes",IF(AND('ORIGINAL BUDGET'!$K$2="ACTIVE",'ORIGINAL BUDGET'!R149&gt;0),"Yes",""))))</f>
        <v/>
      </c>
      <c r="AG149" s="325"/>
      <c r="AH149" s="493" t="str">
        <f>IF(AND('BR3'!$K$2="ACTIVE",'BR3'!T149&gt;0),"Yes",IF(AND('BR2'!$K$2="ACTIVE",'BR2'!T149&gt;0),"Yes",IF(AND('BR1'!$K$2="ACTIVE",'BR1'!T149&gt;0),"Yes",IF(AND('ORIGINAL BUDGET'!$K$2="ACTIVE",'ORIGINAL BUDGET'!T149&gt;0),"Yes",""))))</f>
        <v/>
      </c>
      <c r="AI149" s="500"/>
      <c r="AK149" s="221"/>
      <c r="AL149" s="221"/>
      <c r="AM149" s="221"/>
      <c r="AN149" s="221"/>
      <c r="AO149" s="221"/>
      <c r="AP149" s="221"/>
      <c r="AQ149" s="221"/>
      <c r="AR149" s="57"/>
      <c r="AU149" s="2"/>
      <c r="AV149" s="2"/>
      <c r="AW149" s="2"/>
      <c r="AX149" s="2"/>
      <c r="AY149" s="1104"/>
    </row>
    <row r="150" spans="1:51" ht="23.25" hidden="1" customHeight="1">
      <c r="A150" s="122">
        <v>14</v>
      </c>
      <c r="B150" s="1726">
        <f>IF($L$2="","",IF($L$2="ORIGINAL",'ORIGINAL BUDGET'!$B150,IF($L$2="BR1",'BR1'!$B150,IF($L$2="BR2",'BR2'!$B150,IF($L$2="BR3",'BR3'!$B150)))))</f>
        <v>0</v>
      </c>
      <c r="C150" s="1727">
        <f>IF($L$2="","",IF($L$2="ORIGINAL",'ORIGINAL BUDGET'!$B150,IF($L$2="BR1",'BR1'!$B150,IF($L$2="BR2",'BR2'!$B150,IF($L$2="BR3",'BR3'!$B150)))))</f>
        <v>0</v>
      </c>
      <c r="D150" s="1727">
        <f>IF($L$2="","",IF($L$2="ORIGINAL",'ORIGINAL BUDGET'!$B150,IF($L$2="BR1",'BR1'!$B150,IF($L$2="BR2",'BR2'!$B150,IF($L$2="BR3",'BR3'!$B150)))))</f>
        <v>0</v>
      </c>
      <c r="E150" s="1728">
        <f>IF($L$2="","",IF($L$2="ORIGINAL",'ORIGINAL BUDGET'!$B150,IF($L$2="BR1",'BR1'!$B150,IF($L$2="BR2",'BR2'!$B150,IF($L$2="BR3",'BR3'!$B150)))))</f>
        <v>0</v>
      </c>
      <c r="F150" s="617"/>
      <c r="G150" s="847" t="str">
        <f t="shared" si="54"/>
        <v/>
      </c>
      <c r="H150" s="810">
        <f t="shared" si="55"/>
        <v>0</v>
      </c>
      <c r="I150" s="840"/>
      <c r="J150" s="810">
        <f t="shared" si="59"/>
        <v>0</v>
      </c>
      <c r="K150" s="842"/>
      <c r="L150" s="810">
        <f t="shared" si="60"/>
        <v>0</v>
      </c>
      <c r="M150" s="842"/>
      <c r="N150" s="810">
        <f t="shared" si="61"/>
        <v>0</v>
      </c>
      <c r="O150" s="842"/>
      <c r="P150" s="810">
        <f t="shared" si="62"/>
        <v>0</v>
      </c>
      <c r="Q150" s="842"/>
      <c r="R150" s="810">
        <f t="shared" si="56"/>
        <v>0</v>
      </c>
      <c r="S150" s="842"/>
      <c r="T150" s="810">
        <f t="shared" si="57"/>
        <v>0</v>
      </c>
      <c r="U150" s="410"/>
      <c r="V150" s="492" t="str">
        <f>IF(AND('BR3'!$K$2="ACTIVE",'BR3'!H150&gt;0),"Yes",IF(AND('BR2'!$K$2="ACTIVE",'BR2'!H150&gt;0),"Yes",IF(AND('BR1'!$K$2="ACTIVE",'BR1'!H150&gt;0),"Yes",IF(AND('ORIGINAL BUDGET'!$K$2="ACTIVE",'ORIGINAL BUDGET'!H150&gt;0),"Yes",""))))</f>
        <v/>
      </c>
      <c r="W150" s="325" t="str">
        <f t="shared" si="58"/>
        <v/>
      </c>
      <c r="X150" s="325" t="str">
        <f>IF(AND('BR3'!$K$2="ACTIVE",'BR3'!J150&gt;0),"Yes",IF(AND('BR2'!$K$2="ACTIVE",'BR2'!J150&gt;0),"Yes",IF(AND('BR1'!$K$2="ACTIVE",'BR1'!J150&gt;0),"Yes",IF(AND('ORIGINAL BUDGET'!$K$2="ACTIVE",'ORIGINAL BUDGET'!J150&gt;0),"Yes",""))))</f>
        <v/>
      </c>
      <c r="Y150" s="325"/>
      <c r="Z150" s="325" t="str">
        <f>IF(AND('BR3'!$K$2="ACTIVE",'BR3'!L150&gt;0),"Yes",IF(AND('BR2'!$K$2="ACTIVE",'BR2'!L150&gt;0),"Yes",IF(AND('BR1'!$K$2="ACTIVE",'BR1'!L150&gt;0),"Yes",IF(AND('ORIGINAL BUDGET'!$K$2="ACTIVE",'ORIGINAL BUDGET'!L150&gt;0),"Yes",""))))</f>
        <v/>
      </c>
      <c r="AA150" s="325"/>
      <c r="AB150" s="325" t="str">
        <f>IF(AND('BR3'!$K$2="ACTIVE",'BR3'!N150&gt;0),"Yes",IF(AND('BR2'!$K$2="ACTIVE",'BR2'!N150&gt;0),"Yes",IF(AND('BR1'!$K$2="ACTIVE",'BR1'!N150&gt;0),"Yes",IF(AND('ORIGINAL BUDGET'!$K$2="ACTIVE",'ORIGINAL BUDGET'!N150&gt;0),"Yes",""))))</f>
        <v/>
      </c>
      <c r="AC150" s="325"/>
      <c r="AD150" s="325" t="str">
        <f>IF(AND('BR3'!$K$2="ACTIVE",'BR3'!P150&gt;0),"Yes",IF(AND('BR2'!$K$2="ACTIVE",'BR2'!P150&gt;0),"Yes",IF(AND('BR1'!$K$2="ACTIVE",'BR1'!P150&gt;0),"Yes",IF(AND('ORIGINAL BUDGET'!$K$2="ACTIVE",'ORIGINAL BUDGET'!P150&gt;0),"Yes",""))))</f>
        <v/>
      </c>
      <c r="AE150" s="325"/>
      <c r="AF150" s="325" t="str">
        <f>IF(AND('BR3'!$K$2="ACTIVE",'BR3'!R150&gt;0),"Yes",IF(AND('BR2'!$K$2="ACTIVE",'BR2'!R150&gt;0),"Yes",IF(AND('BR1'!$K$2="ACTIVE",'BR1'!R150&gt;0),"Yes",IF(AND('ORIGINAL BUDGET'!$K$2="ACTIVE",'ORIGINAL BUDGET'!R150&gt;0),"Yes",""))))</f>
        <v/>
      </c>
      <c r="AG150" s="325"/>
      <c r="AH150" s="493" t="str">
        <f>IF(AND('BR3'!$K$2="ACTIVE",'BR3'!T150&gt;0),"Yes",IF(AND('BR2'!$K$2="ACTIVE",'BR2'!T150&gt;0),"Yes",IF(AND('BR1'!$K$2="ACTIVE",'BR1'!T150&gt;0),"Yes",IF(AND('ORIGINAL BUDGET'!$K$2="ACTIVE",'ORIGINAL BUDGET'!T150&gt;0),"Yes",""))))</f>
        <v/>
      </c>
      <c r="AI150" s="500"/>
      <c r="AK150" s="221"/>
      <c r="AL150" s="221"/>
      <c r="AM150" s="221"/>
      <c r="AN150" s="221"/>
      <c r="AO150" s="221"/>
      <c r="AP150" s="221"/>
      <c r="AQ150" s="221"/>
      <c r="AR150" s="57"/>
      <c r="AU150" s="2"/>
      <c r="AV150" s="2"/>
      <c r="AW150" s="2"/>
      <c r="AX150" s="2"/>
      <c r="AY150" s="1104"/>
    </row>
    <row r="151" spans="1:51" ht="23.25" hidden="1" customHeight="1" thickBot="1">
      <c r="A151" s="122">
        <v>15</v>
      </c>
      <c r="B151" s="1729">
        <f>IF($L$2="","",IF($L$2="ORIGINAL",'ORIGINAL BUDGET'!$B151,IF($L$2="BR1",'BR1'!$B151,IF($L$2="BR2",'BR2'!$B151,IF($L$2="BR3",'BR3'!$B151)))))</f>
        <v>0</v>
      </c>
      <c r="C151" s="1730">
        <f>IF($L$2="","",IF($L$2="ORIGINAL",'ORIGINAL BUDGET'!$B151,IF($L$2="BR1",'BR1'!$B151,IF($L$2="BR2",'BR2'!$B151,IF($L$2="BR3",'BR3'!$B151)))))</f>
        <v>0</v>
      </c>
      <c r="D151" s="1730">
        <f>IF($L$2="","",IF($L$2="ORIGINAL",'ORIGINAL BUDGET'!$B151,IF($L$2="BR1",'BR1'!$B151,IF($L$2="BR2",'BR2'!$B151,IF($L$2="BR3",'BR3'!$B151)))))</f>
        <v>0</v>
      </c>
      <c r="E151" s="1731">
        <f>IF($L$2="","",IF($L$2="ORIGINAL",'ORIGINAL BUDGET'!$B151,IF($L$2="BR1",'BR1'!$B151,IF($L$2="BR2",'BR2'!$B151,IF($L$2="BR3",'BR3'!$B151)))))</f>
        <v>0</v>
      </c>
      <c r="F151" s="618"/>
      <c r="G151" s="850" t="str">
        <f t="shared" si="54"/>
        <v/>
      </c>
      <c r="H151" s="813">
        <f t="shared" si="55"/>
        <v>0</v>
      </c>
      <c r="I151" s="840"/>
      <c r="J151" s="813">
        <f t="shared" si="59"/>
        <v>0</v>
      </c>
      <c r="K151" s="842"/>
      <c r="L151" s="813">
        <f t="shared" si="60"/>
        <v>0</v>
      </c>
      <c r="M151" s="842"/>
      <c r="N151" s="813">
        <f t="shared" si="61"/>
        <v>0</v>
      </c>
      <c r="O151" s="842"/>
      <c r="P151" s="813">
        <f t="shared" si="62"/>
        <v>0</v>
      </c>
      <c r="Q151" s="842"/>
      <c r="R151" s="813">
        <f t="shared" si="56"/>
        <v>0</v>
      </c>
      <c r="S151" s="842"/>
      <c r="T151" s="813">
        <f t="shared" si="57"/>
        <v>0</v>
      </c>
      <c r="U151" s="410"/>
      <c r="V151" s="495" t="str">
        <f>IF(AND('BR3'!$K$2="ACTIVE",'BR3'!H151&gt;0),"Yes",IF(AND('BR2'!$K$2="ACTIVE",'BR2'!H151&gt;0),"Yes",IF(AND('BR1'!$K$2="ACTIVE",'BR1'!H151&gt;0),"Yes",IF(AND('ORIGINAL BUDGET'!$K$2="ACTIVE",'ORIGINAL BUDGET'!H151&gt;0),"Yes",""))))</f>
        <v/>
      </c>
      <c r="W151" s="496" t="str">
        <f t="shared" si="58"/>
        <v/>
      </c>
      <c r="X151" s="496" t="str">
        <f>IF(AND('BR3'!$K$2="ACTIVE",'BR3'!J151&gt;0),"Yes",IF(AND('BR2'!$K$2="ACTIVE",'BR2'!J151&gt;0),"Yes",IF(AND('BR1'!$K$2="ACTIVE",'BR1'!J151&gt;0),"Yes",IF(AND('ORIGINAL BUDGET'!$K$2="ACTIVE",'ORIGINAL BUDGET'!J151&gt;0),"Yes",""))))</f>
        <v/>
      </c>
      <c r="Y151" s="496"/>
      <c r="Z151" s="496" t="str">
        <f>IF(AND('BR3'!$K$2="ACTIVE",'BR3'!L151&gt;0),"Yes",IF(AND('BR2'!$K$2="ACTIVE",'BR2'!L151&gt;0),"Yes",IF(AND('BR1'!$K$2="ACTIVE",'BR1'!L151&gt;0),"Yes",IF(AND('ORIGINAL BUDGET'!$K$2="ACTIVE",'ORIGINAL BUDGET'!L151&gt;0),"Yes",""))))</f>
        <v/>
      </c>
      <c r="AA151" s="496"/>
      <c r="AB151" s="496" t="str">
        <f>IF(AND('BR3'!$K$2="ACTIVE",'BR3'!N151&gt;0),"Yes",IF(AND('BR2'!$K$2="ACTIVE",'BR2'!N151&gt;0),"Yes",IF(AND('BR1'!$K$2="ACTIVE",'BR1'!N151&gt;0),"Yes",IF(AND('ORIGINAL BUDGET'!$K$2="ACTIVE",'ORIGINAL BUDGET'!N151&gt;0),"Yes",""))))</f>
        <v/>
      </c>
      <c r="AC151" s="496"/>
      <c r="AD151" s="496" t="str">
        <f>IF(AND('BR3'!$K$2="ACTIVE",'BR3'!P151&gt;0),"Yes",IF(AND('BR2'!$K$2="ACTIVE",'BR2'!P151&gt;0),"Yes",IF(AND('BR1'!$K$2="ACTIVE",'BR1'!P151&gt;0),"Yes",IF(AND('ORIGINAL BUDGET'!$K$2="ACTIVE",'ORIGINAL BUDGET'!P151&gt;0),"Yes",""))))</f>
        <v/>
      </c>
      <c r="AE151" s="496"/>
      <c r="AF151" s="496" t="str">
        <f>IF(AND('BR3'!$K$2="ACTIVE",'BR3'!R151&gt;0),"Yes",IF(AND('BR2'!$K$2="ACTIVE",'BR2'!R151&gt;0),"Yes",IF(AND('BR1'!$K$2="ACTIVE",'BR1'!R151&gt;0),"Yes",IF(AND('ORIGINAL BUDGET'!$K$2="ACTIVE",'ORIGINAL BUDGET'!R151&gt;0),"Yes",""))))</f>
        <v/>
      </c>
      <c r="AG151" s="496"/>
      <c r="AH151" s="497" t="str">
        <f>IF(AND('BR3'!$K$2="ACTIVE",'BR3'!T151&gt;0),"Yes",IF(AND('BR2'!$K$2="ACTIVE",'BR2'!T151&gt;0),"Yes",IF(AND('BR1'!$K$2="ACTIVE",'BR1'!T151&gt;0),"Yes",IF(AND('ORIGINAL BUDGET'!$K$2="ACTIVE",'ORIGINAL BUDGET'!T151&gt;0),"Yes",""))))</f>
        <v/>
      </c>
      <c r="AI151" s="501"/>
      <c r="AK151" s="221"/>
      <c r="AL151" s="221"/>
      <c r="AM151" s="221"/>
      <c r="AN151" s="221"/>
      <c r="AO151" s="221"/>
      <c r="AP151" s="221"/>
      <c r="AQ151" s="221"/>
      <c r="AR151" s="57"/>
      <c r="AU151" s="2"/>
      <c r="AV151" s="2"/>
      <c r="AW151" s="2"/>
      <c r="AX151" s="2"/>
      <c r="AY151" s="1104"/>
    </row>
    <row r="152" spans="1:51" ht="15.95" customHeight="1" thickTop="1" thickBot="1">
      <c r="A152" s="435"/>
      <c r="B152" s="520"/>
      <c r="C152" s="521"/>
      <c r="D152" s="522"/>
      <c r="E152" s="523"/>
      <c r="F152" s="436"/>
      <c r="G152" s="849"/>
      <c r="H152" s="437"/>
      <c r="I152" s="849"/>
      <c r="J152" s="437"/>
      <c r="K152" s="849"/>
      <c r="L152" s="437"/>
      <c r="M152" s="849"/>
      <c r="N152" s="437"/>
      <c r="O152" s="849"/>
      <c r="P152" s="437"/>
      <c r="Q152" s="849"/>
      <c r="R152" s="437"/>
      <c r="S152" s="849"/>
      <c r="T152" s="437"/>
      <c r="U152" s="257"/>
      <c r="V152" s="499"/>
      <c r="W152" s="504">
        <f>SUM(W137:W151)</f>
        <v>0</v>
      </c>
      <c r="X152" s="504">
        <f t="shared" ref="X152:AH152" si="63">SUM(X137:X151)</f>
        <v>0</v>
      </c>
      <c r="Y152" s="504"/>
      <c r="Z152" s="504">
        <f t="shared" si="63"/>
        <v>0</v>
      </c>
      <c r="AA152" s="504"/>
      <c r="AB152" s="504">
        <f t="shared" si="63"/>
        <v>0</v>
      </c>
      <c r="AC152" s="504"/>
      <c r="AD152" s="504">
        <f t="shared" si="63"/>
        <v>0</v>
      </c>
      <c r="AE152" s="504"/>
      <c r="AF152" s="504">
        <f t="shared" si="63"/>
        <v>0</v>
      </c>
      <c r="AG152" s="504"/>
      <c r="AH152" s="502">
        <f t="shared" si="63"/>
        <v>0</v>
      </c>
      <c r="AI152" s="505"/>
      <c r="AY152" s="1104"/>
    </row>
    <row r="153" spans="1:51" ht="20.25" customHeight="1" thickTop="1">
      <c r="A153" s="1739" t="str">
        <f>A15</f>
        <v>INDIRECT COSTS</v>
      </c>
      <c r="B153" s="1740"/>
      <c r="C153" s="1740"/>
      <c r="D153" s="1740"/>
      <c r="E153" s="1740"/>
      <c r="F153" s="1740"/>
      <c r="G153" s="1736" t="s">
        <v>84</v>
      </c>
      <c r="H153" s="1737"/>
      <c r="I153" s="1737"/>
      <c r="J153" s="1737"/>
      <c r="K153" s="1737"/>
      <c r="L153" s="1737"/>
      <c r="M153" s="1737"/>
      <c r="N153" s="1737"/>
      <c r="O153" s="1737"/>
      <c r="P153" s="1737"/>
      <c r="Q153" s="1737"/>
      <c r="R153" s="1737"/>
      <c r="S153" s="1737"/>
      <c r="T153" s="1737"/>
      <c r="U153" s="947"/>
      <c r="V153" s="1741" t="s">
        <v>155</v>
      </c>
      <c r="W153" s="1721"/>
      <c r="X153" s="1721"/>
      <c r="Y153" s="1721"/>
      <c r="Z153" s="1721"/>
      <c r="AA153" s="1721"/>
      <c r="AB153" s="1721"/>
      <c r="AC153" s="1721"/>
      <c r="AD153" s="1721"/>
      <c r="AE153" s="1721"/>
      <c r="AF153" s="1721"/>
      <c r="AG153" s="1721"/>
      <c r="AH153" s="1721"/>
      <c r="AI153" s="1722"/>
      <c r="AL153" s="1738"/>
      <c r="AM153" s="1738"/>
      <c r="AN153" s="1738"/>
      <c r="AO153" s="475"/>
      <c r="AP153" s="1084"/>
      <c r="AQ153" s="1084"/>
      <c r="AR153" s="1084"/>
      <c r="AY153" s="1104"/>
    </row>
    <row r="154" spans="1:51" ht="15.6" customHeight="1" thickBot="1">
      <c r="A154" s="1584"/>
      <c r="B154" s="1586"/>
      <c r="C154" s="1586"/>
      <c r="D154" s="1586"/>
      <c r="E154" s="1586"/>
      <c r="F154" s="1586"/>
      <c r="G154" s="1226" t="str">
        <f>'Fund Rec'!G172</f>
        <v/>
      </c>
      <c r="H154" s="1227">
        <f>'Fund Rec'!H172</f>
        <v>0</v>
      </c>
      <c r="I154" s="1228" t="str">
        <f>'Fund Rec'!I172</f>
        <v/>
      </c>
      <c r="J154" s="1227">
        <f>'Fund Rec'!J172</f>
        <v>0</v>
      </c>
      <c r="K154" s="1228" t="str">
        <f>'Fund Rec'!K172</f>
        <v/>
      </c>
      <c r="L154" s="1227">
        <f>'Fund Rec'!L172</f>
        <v>0</v>
      </c>
      <c r="M154" s="1228" t="str">
        <f>'Fund Rec'!M172</f>
        <v/>
      </c>
      <c r="N154" s="1227">
        <f>'Fund Rec'!N172</f>
        <v>0</v>
      </c>
      <c r="O154" s="1229" t="str">
        <f>'Fund Rec'!O172</f>
        <v/>
      </c>
      <c r="P154" s="697">
        <f>'Fund Rec'!P172</f>
        <v>0</v>
      </c>
      <c r="Q154" s="1229" t="str">
        <f>'Fund Rec'!Q172</f>
        <v/>
      </c>
      <c r="R154" s="1230">
        <f>'Fund Rec'!R172</f>
        <v>0</v>
      </c>
      <c r="S154" s="1229" t="str">
        <f>'Fund Rec'!S172</f>
        <v/>
      </c>
      <c r="T154" s="1234">
        <f>'Fund Rec'!T172</f>
        <v>0</v>
      </c>
      <c r="U154" s="947"/>
      <c r="V154" s="1734" t="str">
        <f>$G$5</f>
        <v>RPPC, 53110</v>
      </c>
      <c r="W154" s="1716" t="s">
        <v>154</v>
      </c>
      <c r="X154" s="1716" t="str">
        <f>$I$5</f>
        <v>RPPC , 53129</v>
      </c>
      <c r="Y154" s="1716"/>
      <c r="Z154" s="1716" t="str">
        <f>$K$5</f>
        <v/>
      </c>
      <c r="AA154" s="1716"/>
      <c r="AB154" s="1716" t="str">
        <f>$M$5</f>
        <v/>
      </c>
      <c r="AC154" s="1716"/>
      <c r="AD154" s="1716" t="str">
        <f>$O$5</f>
        <v/>
      </c>
      <c r="AE154" s="1716"/>
      <c r="AF154" s="1716" t="str">
        <f>$Q$5</f>
        <v/>
      </c>
      <c r="AG154" s="1716"/>
      <c r="AH154" s="1716" t="str">
        <f>$S$5</f>
        <v/>
      </c>
      <c r="AI154" s="1718"/>
      <c r="AL154" s="2"/>
      <c r="AM154" s="2"/>
      <c r="AN154" s="2"/>
      <c r="AO154" s="2"/>
      <c r="AP154" s="2"/>
      <c r="AQ154" s="2"/>
      <c r="AR154" s="2"/>
      <c r="AY154" s="1104"/>
    </row>
    <row r="155" spans="1:51" ht="25.5" customHeight="1" thickTop="1" thickBot="1">
      <c r="A155" s="131"/>
      <c r="B155" s="159"/>
      <c r="C155" s="159"/>
      <c r="D155" s="18"/>
      <c r="E155" s="130" t="str">
        <f>'ORIGINAL BUDGET'!E155</f>
        <v>TOTAL INDIRECT COSTS</v>
      </c>
      <c r="F155" s="809">
        <f>SUM(F156:F156)</f>
        <v>0</v>
      </c>
      <c r="G155" s="619"/>
      <c r="H155" s="609">
        <f>SUM(H156:H156)</f>
        <v>0</v>
      </c>
      <c r="I155" s="607"/>
      <c r="J155" s="605">
        <f>SUM(J156:J156)</f>
        <v>0</v>
      </c>
      <c r="K155" s="695"/>
      <c r="L155" s="596">
        <f>SUM(L156:L156)</f>
        <v>0</v>
      </c>
      <c r="M155" s="695"/>
      <c r="N155" s="1233">
        <f>SUM(N156:N156)</f>
        <v>0</v>
      </c>
      <c r="O155" s="1231"/>
      <c r="P155" s="596">
        <f>SUM(P156:P156)</f>
        <v>0</v>
      </c>
      <c r="Q155" s="607"/>
      <c r="R155" s="596">
        <f>SUM(R156:R156)</f>
        <v>0</v>
      </c>
      <c r="S155" s="695"/>
      <c r="T155" s="1235">
        <f>SUM(T156:T156)</f>
        <v>0</v>
      </c>
      <c r="U155" s="947"/>
      <c r="V155" s="1735"/>
      <c r="W155" s="1717"/>
      <c r="X155" s="1717"/>
      <c r="Y155" s="1717"/>
      <c r="Z155" s="1717"/>
      <c r="AA155" s="1717"/>
      <c r="AB155" s="1717"/>
      <c r="AC155" s="1717"/>
      <c r="AD155" s="1717"/>
      <c r="AE155" s="1717"/>
      <c r="AF155" s="1717"/>
      <c r="AG155" s="1717"/>
      <c r="AH155" s="1717"/>
      <c r="AI155" s="1719"/>
      <c r="AL155" s="221"/>
      <c r="AM155" s="221"/>
      <c r="AN155" s="222"/>
      <c r="AO155" s="222"/>
      <c r="AP155" s="222"/>
      <c r="AQ155" s="222"/>
      <c r="AR155" s="222"/>
      <c r="AY155" s="1104"/>
    </row>
    <row r="156" spans="1:51" ht="23.25" customHeight="1" thickTop="1" thickBot="1">
      <c r="A156" s="1506"/>
      <c r="B156" s="1756" t="str">
        <f>IF('BR3'!$K$2="ACTIVE",'BR3'!B156,IF('BR2'!$K$2="ACTIVE",'BR2'!B156,IF('BR1'!$K$2="ACTIVE",'BR1'!B156,'ORIGINAL BUDGET'!B156)))</f>
        <v>of Total Wages and Benefits</v>
      </c>
      <c r="C156" s="1757">
        <f>IF('BR3'!$K$2="ACTIVE",'BR3'!C156,IF('BR2'!$K$2="ACTIVE",'BR2'!C156,IF('BR1'!$K$2="ACTIVE",'BR1'!C156,'ORIGINAL BUDGET'!C156)))</f>
        <v>0</v>
      </c>
      <c r="D156" s="1757">
        <f>IF('BR3'!$K$2="ACTIVE",'BR3'!D156,IF('BR2'!$K$2="ACTIVE",'BR2'!D156,IF('BR1'!$K$2="ACTIVE",'BR1'!D156,'ORIGINAL BUDGET'!D156)))</f>
        <v>0</v>
      </c>
      <c r="E156" s="1758">
        <f>IF('BR3'!$K$2="ACTIVE",'BR3'!E156,IF('BR2'!$K$2="ACTIVE",'BR2'!E156,IF('BR1'!$K$2="ACTIVE",'BR1'!E156,'ORIGINAL BUDGET'!E156)))</f>
        <v>0</v>
      </c>
      <c r="F156" s="1097">
        <f>IF($B156='ORIGINAL BUDGET'!$V154,((F11+F12+F13+F14)*$A156),IF($B156='ORIGINAL BUDGET'!$V155,(F11*$A156),F43*$A156))</f>
        <v>0</v>
      </c>
      <c r="G156" s="851" t="str">
        <f>IF(AND(F156&lt;&gt;0, 1-I156-K156-Q156-S156-M156-O156),1-I156-K156-Q156-S156-M156-O156,"")</f>
        <v/>
      </c>
      <c r="H156" s="998">
        <f>IF($B156='ORIGINAL BUDGET'!$V154,((H11+H12+H13+H14)*$A156),IF($B156='ORIGINAL BUDGET'!$V155,(H11*$A156),H43*$A156))</f>
        <v>0</v>
      </c>
      <c r="I156" s="1095" t="str">
        <f>IF($F156&lt;&gt;0,J156/$F156,"")</f>
        <v/>
      </c>
      <c r="J156" s="995">
        <f>IF($B156='ORIGINAL BUDGET'!$V154,((J11+J12+J13+J14)*$A156),IF($B156='ORIGINAL BUDGET'!$V155,(J11*$A156),J43*$A156))</f>
        <v>0</v>
      </c>
      <c r="K156" s="1095" t="str">
        <f>IF($F156&lt;&gt;0,L156/$F156,"")</f>
        <v/>
      </c>
      <c r="L156" s="995">
        <f>IF($B156='ORIGINAL BUDGET'!$V154,((L11+L12+L13+L14)*$A156),IF($B156='ORIGINAL BUDGET'!$V155,(L11*$A156),L43*$A156))</f>
        <v>0</v>
      </c>
      <c r="M156" s="1095" t="str">
        <f>IF($F156&lt;&gt;0,N156/$F156,"")</f>
        <v/>
      </c>
      <c r="N156" s="1019">
        <f>IF($B156='ORIGINAL BUDGET'!$V154,((N11+N12+N13+N14)*$A156),IF($B156='ORIGINAL BUDGET'!$V155,(N11*$A156),N43*$A156))</f>
        <v>0</v>
      </c>
      <c r="O156" s="1232" t="str">
        <f>IF($F156&lt;&gt;0,P156/$F156,"")</f>
        <v/>
      </c>
      <c r="P156" s="814">
        <f>IF($B156='ORIGINAL BUDGET'!$V154,((P11+P12+P13+P14)*$A156),IF($B156='ORIGINAL BUDGET'!$V155,(P11*$A156),P43*$A156))</f>
        <v>0</v>
      </c>
      <c r="Q156" s="1096" t="str">
        <f>IF($F156&lt;&gt;0,R156/$F156,"")</f>
        <v/>
      </c>
      <c r="R156" s="815">
        <f>IF($B156='ORIGINAL BUDGET'!$V154,((R11+R12+R13+R14)*$A156),IF($B156='ORIGINAL BUDGET'!$V155,(R11*$A156),R43*$A156))</f>
        <v>0</v>
      </c>
      <c r="S156" s="1095" t="str">
        <f>IF($F156&lt;&gt;0,T156/$F156,"")</f>
        <v/>
      </c>
      <c r="T156" s="1236">
        <f>IF($B156='ORIGINAL BUDGET'!$V154,((T11+T12+T13+T14)*$A156),IF($B156='ORIGINAL BUDGET'!$V155,(T11*$A156),T43*$A156))</f>
        <v>0</v>
      </c>
      <c r="U156" s="947"/>
      <c r="V156" s="1085" t="str">
        <f>IF(AND('BR3'!$K$2="ACTIVE",'BR3'!H156&gt;0),"Yes",IF(AND('BR2'!$K$2="ACTIVE",'BR2'!H156&gt;0),"Yes",IF(AND('BR1'!$K$2="ACTIVE",'BR1'!H156&gt;0),"Yes",IF(AND('ORIGINAL BUDGET'!$K$2="ACTIVE",'ORIGINAL BUDGET'!H156&gt;0),"Yes",""))))</f>
        <v/>
      </c>
      <c r="W156" s="496" t="str">
        <f t="shared" ref="W156" si="64">IF(AND(G156&gt;0,V156=""),1,"")</f>
        <v/>
      </c>
      <c r="X156" s="496" t="str">
        <f>IF(AND('BR3'!$K$2="ACTIVE",'BR3'!J156&gt;0),"Yes",IF(AND('BR2'!$K$2="ACTIVE",'BR2'!J156&gt;0),"Yes",IF(AND('BR1'!$K$2="ACTIVE",'BR1'!J156&gt;0),"Yes",IF(AND('ORIGINAL BUDGET'!$K$2="ACTIVE",'ORIGINAL BUDGET'!J156&gt;0),"Yes",""))))</f>
        <v/>
      </c>
      <c r="Y156" s="496"/>
      <c r="Z156" s="496" t="str">
        <f>IF(AND('BR3'!$K$2="ACTIVE",'BR3'!L156&gt;0),"Yes",IF(AND('BR2'!$K$2="ACTIVE",'BR2'!L156&gt;0),"Yes",IF(AND('BR1'!$K$2="ACTIVE",'BR1'!L156&gt;0),"Yes",IF(AND('ORIGINAL BUDGET'!$K$2="ACTIVE",'ORIGINAL BUDGET'!L156&gt;0),"Yes",""))))</f>
        <v/>
      </c>
      <c r="AA156" s="496"/>
      <c r="AB156" s="496" t="str">
        <f>IF(AND('BR3'!$K$2="ACTIVE",'BR3'!N156&gt;0),"Yes",IF(AND('BR2'!$K$2="ACTIVE",'BR2'!N156&gt;0),"Yes",IF(AND('BR1'!$K$2="ACTIVE",'BR1'!N156&gt;0),"Yes",IF(AND('ORIGINAL BUDGET'!$K$2="ACTIVE",'ORIGINAL BUDGET'!N156&gt;0),"Yes",""))))</f>
        <v/>
      </c>
      <c r="AC156" s="496"/>
      <c r="AD156" s="496" t="str">
        <f>IF(AND('BR3'!$K$2="ACTIVE",'BR3'!P156&gt;0),"Yes",IF(AND('BR2'!$K$2="ACTIVE",'BR2'!P156&gt;0),"Yes",IF(AND('BR1'!$K$2="ACTIVE",'BR1'!P156&gt;0),"Yes",IF(AND('ORIGINAL BUDGET'!$K$2="ACTIVE",'ORIGINAL BUDGET'!P156&gt;0),"Yes",""))))</f>
        <v/>
      </c>
      <c r="AE156" s="496"/>
      <c r="AF156" s="496" t="str">
        <f>IF(AND('BR3'!$K$2="ACTIVE",'BR3'!R156&gt;0),"Yes",IF(AND('BR2'!$K$2="ACTIVE",'BR2'!R156&gt;0),"Yes",IF(AND('BR1'!$K$2="ACTIVE",'BR1'!R156&gt;0),"Yes",IF(AND('ORIGINAL BUDGET'!$K$2="ACTIVE",'ORIGINAL BUDGET'!R156&gt;0),"Yes",""))))</f>
        <v/>
      </c>
      <c r="AG156" s="496"/>
      <c r="AH156" s="497" t="str">
        <f>IF(AND('BR3'!$K$2="ACTIVE",'BR3'!T156&gt;0),"Yes",IF(AND('BR2'!$K$2="ACTIVE",'BR2'!T156&gt;0),"Yes",IF(AND('BR1'!$K$2="ACTIVE",'BR1'!T156&gt;0),"Yes",IF(AND('ORIGINAL BUDGET'!$K$2="ACTIVE",'ORIGINAL BUDGET'!T156&gt;0),"Yes",""))))</f>
        <v/>
      </c>
      <c r="AI156" s="501"/>
      <c r="AL156" s="221"/>
      <c r="AM156" s="221"/>
      <c r="AN156" s="221"/>
      <c r="AO156" s="221"/>
      <c r="AP156" s="221"/>
      <c r="AQ156" s="221"/>
      <c r="AR156" s="57"/>
      <c r="AY156" s="1104"/>
    </row>
    <row r="157" spans="1:51" ht="15.75" thickTop="1">
      <c r="H157" s="211"/>
      <c r="I157" s="54"/>
      <c r="J157" s="211"/>
      <c r="K157" s="54"/>
      <c r="L157" s="211"/>
      <c r="M157" s="54"/>
      <c r="N157" s="211"/>
      <c r="O157" s="54"/>
      <c r="P157" s="211"/>
      <c r="Q157" s="54"/>
      <c r="R157" s="211"/>
      <c r="S157" s="54"/>
      <c r="T157" s="211"/>
      <c r="V157" s="488"/>
      <c r="W157" s="506">
        <f>SUM(W156)</f>
        <v>0</v>
      </c>
      <c r="X157" s="506">
        <f t="shared" ref="X157:AI157" si="65">SUM(X156)</f>
        <v>0</v>
      </c>
      <c r="Y157" s="506">
        <f t="shared" si="65"/>
        <v>0</v>
      </c>
      <c r="Z157" s="506">
        <f t="shared" si="65"/>
        <v>0</v>
      </c>
      <c r="AA157" s="506">
        <f t="shared" si="65"/>
        <v>0</v>
      </c>
      <c r="AB157" s="506">
        <f t="shared" si="65"/>
        <v>0</v>
      </c>
      <c r="AC157" s="506">
        <f t="shared" si="65"/>
        <v>0</v>
      </c>
      <c r="AD157" s="506">
        <f t="shared" si="65"/>
        <v>0</v>
      </c>
      <c r="AE157" s="506">
        <f t="shared" si="65"/>
        <v>0</v>
      </c>
      <c r="AF157" s="506">
        <f t="shared" si="65"/>
        <v>0</v>
      </c>
      <c r="AG157" s="506">
        <f t="shared" si="65"/>
        <v>0</v>
      </c>
      <c r="AH157" s="506">
        <f t="shared" si="65"/>
        <v>0</v>
      </c>
      <c r="AI157" s="506">
        <f t="shared" si="65"/>
        <v>0</v>
      </c>
      <c r="AY157" s="1104"/>
    </row>
    <row r="158" spans="1:51">
      <c r="B158" s="1060"/>
      <c r="AY158" s="1104"/>
    </row>
    <row r="159" spans="1:51">
      <c r="B159" s="1058"/>
      <c r="AY159" s="1104"/>
    </row>
    <row r="160" spans="1:51">
      <c r="B160" s="1059"/>
      <c r="AY160" s="1104"/>
    </row>
    <row r="161" spans="2:51">
      <c r="B161" s="1059"/>
      <c r="AY161" s="1104"/>
    </row>
    <row r="162" spans="2:51">
      <c r="AY162" s="1104"/>
    </row>
    <row r="163" spans="2:51">
      <c r="AY163" s="1104"/>
    </row>
    <row r="164" spans="2:51">
      <c r="J164" s="160" t="s">
        <v>162</v>
      </c>
      <c r="AY164" s="1104"/>
    </row>
    <row r="165" spans="2:51">
      <c r="AY165" s="1104"/>
    </row>
    <row r="166" spans="2:51">
      <c r="AY166" s="1104"/>
    </row>
    <row r="167" spans="2:51">
      <c r="AY167" s="1104"/>
    </row>
    <row r="168" spans="2:51">
      <c r="AY168" s="1104"/>
    </row>
    <row r="169" spans="2:51">
      <c r="AY169" s="1104"/>
    </row>
    <row r="170" spans="2:51">
      <c r="AY170" s="1104"/>
    </row>
    <row r="171" spans="2:51">
      <c r="AY171" s="1104"/>
    </row>
    <row r="172" spans="2:51">
      <c r="AY172" s="1104"/>
    </row>
    <row r="173" spans="2:51">
      <c r="AY173" s="1104"/>
    </row>
    <row r="174" spans="2:51">
      <c r="AY174" s="1104"/>
    </row>
    <row r="175" spans="2:51">
      <c r="AY175" s="1104"/>
    </row>
    <row r="176" spans="2:51">
      <c r="AY176" s="1104"/>
    </row>
    <row r="177" spans="51:51">
      <c r="AY177" s="1104"/>
    </row>
    <row r="178" spans="51:51">
      <c r="AY178" s="1104"/>
    </row>
    <row r="179" spans="51:51">
      <c r="AY179" s="1104"/>
    </row>
    <row r="180" spans="51:51">
      <c r="AY180" s="1104"/>
    </row>
    <row r="181" spans="51:51">
      <c r="AY181" s="1104"/>
    </row>
    <row r="182" spans="51:51">
      <c r="AY182" s="1104"/>
    </row>
    <row r="183" spans="51:51">
      <c r="AY183" s="1104"/>
    </row>
    <row r="184" spans="51:51">
      <c r="AY184" s="1104"/>
    </row>
    <row r="185" spans="51:51">
      <c r="AY185" s="1104"/>
    </row>
    <row r="186" spans="51:51">
      <c r="AY186" s="1104"/>
    </row>
    <row r="187" spans="51:51">
      <c r="AY187" s="1104"/>
    </row>
    <row r="188" spans="51:51">
      <c r="AY188" s="1104"/>
    </row>
    <row r="189" spans="51:51">
      <c r="AY189" s="1104"/>
    </row>
    <row r="190" spans="51:51">
      <c r="AY190" s="1104"/>
    </row>
    <row r="191" spans="51:51">
      <c r="AY191" s="1104"/>
    </row>
    <row r="192" spans="51:51">
      <c r="AY192" s="1104"/>
    </row>
    <row r="193" spans="51:51">
      <c r="AY193" s="1104"/>
    </row>
    <row r="194" spans="51:51">
      <c r="AY194" s="1104"/>
    </row>
    <row r="195" spans="51:51">
      <c r="AY195" s="1104"/>
    </row>
    <row r="196" spans="51:51">
      <c r="AY196" s="1104"/>
    </row>
    <row r="197" spans="51:51">
      <c r="AY197" s="1104"/>
    </row>
    <row r="198" spans="51:51">
      <c r="AY198" s="1104"/>
    </row>
    <row r="199" spans="51:51">
      <c r="AY199" s="1104"/>
    </row>
    <row r="200" spans="51:51">
      <c r="AY200" s="1104"/>
    </row>
    <row r="201" spans="51:51">
      <c r="AY201" s="1104"/>
    </row>
    <row r="202" spans="51:51">
      <c r="AY202" s="1104"/>
    </row>
    <row r="203" spans="51:51">
      <c r="AY203" s="1104"/>
    </row>
    <row r="204" spans="51:51">
      <c r="AY204" s="1104"/>
    </row>
    <row r="205" spans="51:51">
      <c r="AY205" s="1104"/>
    </row>
    <row r="206" spans="51:51">
      <c r="AY206" s="1104"/>
    </row>
    <row r="207" spans="51:51">
      <c r="AY207" s="1104"/>
    </row>
    <row r="208" spans="51:51">
      <c r="AY208" s="1104"/>
    </row>
    <row r="209" spans="51:51">
      <c r="AY209" s="1104"/>
    </row>
    <row r="210" spans="51:51">
      <c r="AY210" s="1104"/>
    </row>
    <row r="211" spans="51:51">
      <c r="AY211" s="1104"/>
    </row>
    <row r="212" spans="51:51">
      <c r="AY212" s="1104"/>
    </row>
    <row r="213" spans="51:51">
      <c r="AY213" s="1104"/>
    </row>
    <row r="214" spans="51:51">
      <c r="AY214" s="1104"/>
    </row>
    <row r="215" spans="51:51">
      <c r="AY215" s="1104"/>
    </row>
    <row r="216" spans="51:51">
      <c r="AY216" s="1104"/>
    </row>
    <row r="217" spans="51:51">
      <c r="AY217" s="1104"/>
    </row>
    <row r="218" spans="51:51">
      <c r="AY218" s="1104"/>
    </row>
    <row r="219" spans="51:51">
      <c r="AY219" s="1104"/>
    </row>
    <row r="220" spans="51:51">
      <c r="AY220" s="1104"/>
    </row>
    <row r="221" spans="51:51">
      <c r="AY221" s="1104"/>
    </row>
    <row r="222" spans="51:51">
      <c r="AY222" s="1104"/>
    </row>
    <row r="223" spans="51:51">
      <c r="AY223" s="1104"/>
    </row>
    <row r="224" spans="51:51">
      <c r="AY224" s="1104"/>
    </row>
    <row r="225" spans="51:51">
      <c r="AY225" s="1104"/>
    </row>
    <row r="226" spans="51:51">
      <c r="AY226" s="1104"/>
    </row>
    <row r="227" spans="51:51">
      <c r="AY227" s="1104"/>
    </row>
    <row r="228" spans="51:51">
      <c r="AY228" s="1104"/>
    </row>
    <row r="229" spans="51:51">
      <c r="AY229" s="1104"/>
    </row>
    <row r="230" spans="51:51">
      <c r="AY230" s="1104"/>
    </row>
    <row r="231" spans="51:51">
      <c r="AY231" s="1104"/>
    </row>
    <row r="232" spans="51:51">
      <c r="AY232" s="1104"/>
    </row>
    <row r="233" spans="51:51">
      <c r="AY233" s="1104"/>
    </row>
    <row r="234" spans="51:51">
      <c r="AY234" s="1104"/>
    </row>
    <row r="235" spans="51:51">
      <c r="AY235" s="1104"/>
    </row>
    <row r="236" spans="51:51">
      <c r="AY236" s="1104"/>
    </row>
    <row r="237" spans="51:51">
      <c r="AY237" s="1104"/>
    </row>
    <row r="238" spans="51:51">
      <c r="AY238" s="1104"/>
    </row>
    <row r="239" spans="51:51">
      <c r="AY239" s="1104"/>
    </row>
    <row r="240" spans="51:51">
      <c r="AY240" s="1104"/>
    </row>
    <row r="241" spans="51:51">
      <c r="AY241" s="1104"/>
    </row>
    <row r="242" spans="51:51">
      <c r="AY242" s="1104"/>
    </row>
    <row r="243" spans="51:51">
      <c r="AY243" s="1104"/>
    </row>
    <row r="244" spans="51:51">
      <c r="AY244" s="1104"/>
    </row>
    <row r="245" spans="51:51">
      <c r="AY245" s="1104"/>
    </row>
    <row r="246" spans="51:51">
      <c r="AY246" s="1104"/>
    </row>
    <row r="247" spans="51:51">
      <c r="AY247" s="1104"/>
    </row>
    <row r="248" spans="51:51">
      <c r="AY248" s="1104"/>
    </row>
    <row r="249" spans="51:51">
      <c r="AY249" s="1104"/>
    </row>
    <row r="250" spans="51:51">
      <c r="AY250" s="1104"/>
    </row>
    <row r="251" spans="51:51">
      <c r="AY251" s="1104"/>
    </row>
    <row r="252" spans="51:51">
      <c r="AY252" s="1104"/>
    </row>
    <row r="253" spans="51:51">
      <c r="AY253" s="1104"/>
    </row>
    <row r="254" spans="51:51">
      <c r="AY254" s="1104"/>
    </row>
    <row r="255" spans="51:51">
      <c r="AY255" s="1104"/>
    </row>
    <row r="256" spans="51:51">
      <c r="AY256" s="1104"/>
    </row>
    <row r="257" spans="51:51">
      <c r="AY257" s="1104"/>
    </row>
    <row r="258" spans="51:51">
      <c r="AY258" s="1104"/>
    </row>
    <row r="259" spans="51:51">
      <c r="AY259" s="1104"/>
    </row>
    <row r="260" spans="51:51">
      <c r="AY260" s="1104"/>
    </row>
    <row r="261" spans="51:51">
      <c r="AY261" s="1104"/>
    </row>
    <row r="262" spans="51:51">
      <c r="AY262" s="1104"/>
    </row>
    <row r="263" spans="51:51">
      <c r="AY263" s="1104"/>
    </row>
    <row r="264" spans="51:51">
      <c r="AY264" s="1104"/>
    </row>
    <row r="265" spans="51:51">
      <c r="AY265" s="1104"/>
    </row>
    <row r="266" spans="51:51">
      <c r="AY266" s="1104"/>
    </row>
    <row r="267" spans="51:51">
      <c r="AY267" s="1104"/>
    </row>
    <row r="268" spans="51:51">
      <c r="AY268" s="1104"/>
    </row>
    <row r="269" spans="51:51">
      <c r="AY269" s="1104"/>
    </row>
    <row r="270" spans="51:51">
      <c r="AY270" s="1104"/>
    </row>
    <row r="271" spans="51:51">
      <c r="AY271" s="1104"/>
    </row>
    <row r="272" spans="51:51">
      <c r="AY272" s="1104"/>
    </row>
    <row r="273" spans="51:51">
      <c r="AY273" s="1104"/>
    </row>
    <row r="274" spans="51:51">
      <c r="AY274" s="1104"/>
    </row>
    <row r="275" spans="51:51">
      <c r="AY275" s="1104"/>
    </row>
    <row r="276" spans="51:51">
      <c r="AY276" s="1104"/>
    </row>
    <row r="277" spans="51:51">
      <c r="AY277" s="1104"/>
    </row>
    <row r="278" spans="51:51">
      <c r="AY278" s="1104"/>
    </row>
    <row r="279" spans="51:51">
      <c r="AY279" s="1104"/>
    </row>
    <row r="280" spans="51:51">
      <c r="AY280" s="1104"/>
    </row>
    <row r="281" spans="51:51">
      <c r="AY281" s="1104"/>
    </row>
    <row r="282" spans="51:51">
      <c r="AY282" s="1104"/>
    </row>
    <row r="283" spans="51:51">
      <c r="AY283" s="1104"/>
    </row>
    <row r="284" spans="51:51">
      <c r="AY284" s="1104"/>
    </row>
    <row r="285" spans="51:51">
      <c r="AY285" s="1104"/>
    </row>
    <row r="286" spans="51:51">
      <c r="AY286" s="1104"/>
    </row>
    <row r="287" spans="51:51">
      <c r="AY287" s="1104"/>
    </row>
    <row r="288" spans="51:51">
      <c r="AY288" s="1104"/>
    </row>
    <row r="289" spans="51:51">
      <c r="AY289" s="1104"/>
    </row>
    <row r="290" spans="51:51">
      <c r="AY290" s="1104"/>
    </row>
    <row r="291" spans="51:51">
      <c r="AY291" s="1104"/>
    </row>
    <row r="292" spans="51:51">
      <c r="AY292" s="1104"/>
    </row>
    <row r="293" spans="51:51">
      <c r="AY293" s="1104"/>
    </row>
    <row r="294" spans="51:51">
      <c r="AY294" s="1104"/>
    </row>
    <row r="295" spans="51:51">
      <c r="AY295" s="1104"/>
    </row>
    <row r="296" spans="51:51">
      <c r="AY296" s="1104"/>
    </row>
    <row r="297" spans="51:51">
      <c r="AY297" s="1104"/>
    </row>
    <row r="298" spans="51:51">
      <c r="AY298" s="1104"/>
    </row>
    <row r="299" spans="51:51">
      <c r="AY299" s="1104"/>
    </row>
    <row r="300" spans="51:51">
      <c r="AY300" s="1104"/>
    </row>
    <row r="301" spans="51:51">
      <c r="AY301" s="1104"/>
    </row>
    <row r="302" spans="51:51">
      <c r="AY302" s="1104"/>
    </row>
    <row r="303" spans="51:51">
      <c r="AY303" s="1104"/>
    </row>
    <row r="304" spans="51:51">
      <c r="AY304" s="1104"/>
    </row>
    <row r="305" spans="51:51">
      <c r="AY305" s="1104"/>
    </row>
    <row r="306" spans="51:51">
      <c r="AY306" s="1104"/>
    </row>
    <row r="307" spans="51:51">
      <c r="AY307" s="1104"/>
    </row>
    <row r="308" spans="51:51">
      <c r="AY308" s="1104"/>
    </row>
    <row r="309" spans="51:51">
      <c r="AY309" s="1104"/>
    </row>
    <row r="310" spans="51:51">
      <c r="AY310" s="1104"/>
    </row>
    <row r="311" spans="51:51">
      <c r="AY311" s="1104"/>
    </row>
    <row r="312" spans="51:51">
      <c r="AY312" s="1104"/>
    </row>
    <row r="313" spans="51:51">
      <c r="AY313" s="1104"/>
    </row>
    <row r="314" spans="51:51">
      <c r="AY314" s="1104"/>
    </row>
    <row r="315" spans="51:51">
      <c r="AY315" s="1104"/>
    </row>
    <row r="316" spans="51:51">
      <c r="AY316" s="1104"/>
    </row>
    <row r="317" spans="51:51">
      <c r="AY317" s="1104"/>
    </row>
    <row r="318" spans="51:51">
      <c r="AY318" s="1104"/>
    </row>
    <row r="319" spans="51:51">
      <c r="AY319" s="1104"/>
    </row>
    <row r="320" spans="51:51">
      <c r="AY320" s="1104"/>
    </row>
    <row r="321" spans="51:51">
      <c r="AY321" s="1104"/>
    </row>
    <row r="322" spans="51:51">
      <c r="AY322" s="1104"/>
    </row>
    <row r="323" spans="51:51">
      <c r="AY323" s="1104"/>
    </row>
    <row r="324" spans="51:51">
      <c r="AY324" s="1104"/>
    </row>
    <row r="325" spans="51:51">
      <c r="AY325" s="1104"/>
    </row>
    <row r="326" spans="51:51">
      <c r="AY326" s="1104"/>
    </row>
    <row r="327" spans="51:51">
      <c r="AY327" s="1104"/>
    </row>
    <row r="328" spans="51:51">
      <c r="AY328" s="1104"/>
    </row>
    <row r="329" spans="51:51">
      <c r="AY329" s="1104"/>
    </row>
    <row r="330" spans="51:51">
      <c r="AY330" s="1104"/>
    </row>
    <row r="331" spans="51:51">
      <c r="AY331" s="1104"/>
    </row>
    <row r="332" spans="51:51">
      <c r="AY332" s="1104"/>
    </row>
    <row r="333" spans="51:51">
      <c r="AY333" s="1104"/>
    </row>
    <row r="334" spans="51:51">
      <c r="AY334" s="1104"/>
    </row>
    <row r="335" spans="51:51">
      <c r="AY335" s="1104"/>
    </row>
    <row r="336" spans="51:51">
      <c r="AY336" s="1104"/>
    </row>
    <row r="337" spans="51:51">
      <c r="AY337" s="1104"/>
    </row>
    <row r="338" spans="51:51">
      <c r="AY338" s="1104"/>
    </row>
    <row r="339" spans="51:51">
      <c r="AY339" s="1104"/>
    </row>
    <row r="340" spans="51:51">
      <c r="AY340" s="1104"/>
    </row>
    <row r="341" spans="51:51">
      <c r="AY341" s="1104"/>
    </row>
    <row r="342" spans="51:51">
      <c r="AY342" s="1104"/>
    </row>
    <row r="343" spans="51:51">
      <c r="AY343" s="1104"/>
    </row>
    <row r="344" spans="51:51">
      <c r="AY344" s="1104"/>
    </row>
    <row r="345" spans="51:51">
      <c r="AY345" s="1104"/>
    </row>
    <row r="346" spans="51:51">
      <c r="AY346" s="1104"/>
    </row>
    <row r="347" spans="51:51">
      <c r="AY347" s="1104"/>
    </row>
    <row r="348" spans="51:51">
      <c r="AY348" s="1104"/>
    </row>
    <row r="349" spans="51:51">
      <c r="AY349" s="1104"/>
    </row>
    <row r="350" spans="51:51">
      <c r="AY350" s="1104"/>
    </row>
    <row r="351" spans="51:51">
      <c r="AY351" s="1104"/>
    </row>
    <row r="352" spans="51:51">
      <c r="AY352" s="1104"/>
    </row>
    <row r="353" spans="51:51">
      <c r="AY353" s="1104"/>
    </row>
    <row r="354" spans="51:51">
      <c r="AY354" s="1104"/>
    </row>
    <row r="355" spans="51:51">
      <c r="AY355" s="1104"/>
    </row>
    <row r="356" spans="51:51">
      <c r="AY356" s="1104"/>
    </row>
    <row r="357" spans="51:51">
      <c r="AY357" s="1104"/>
    </row>
    <row r="358" spans="51:51">
      <c r="AY358" s="1104"/>
    </row>
    <row r="359" spans="51:51">
      <c r="AY359" s="1104"/>
    </row>
    <row r="360" spans="51:51">
      <c r="AY360" s="1104"/>
    </row>
    <row r="361" spans="51:51">
      <c r="AY361" s="1104"/>
    </row>
    <row r="362" spans="51:51">
      <c r="AY362" s="1104"/>
    </row>
    <row r="363" spans="51:51">
      <c r="AY363" s="1104"/>
    </row>
    <row r="364" spans="51:51">
      <c r="AY364" s="1104"/>
    </row>
    <row r="365" spans="51:51">
      <c r="AY365" s="1104"/>
    </row>
    <row r="366" spans="51:51">
      <c r="AY366" s="1104"/>
    </row>
    <row r="367" spans="51:51">
      <c r="AY367" s="1104"/>
    </row>
    <row r="368" spans="51:51">
      <c r="AY368" s="1104"/>
    </row>
    <row r="369" spans="51:51">
      <c r="AY369" s="1104"/>
    </row>
    <row r="370" spans="51:51">
      <c r="AY370" s="1104"/>
    </row>
    <row r="371" spans="51:51">
      <c r="AY371" s="1104"/>
    </row>
    <row r="372" spans="51:51">
      <c r="AY372" s="1104"/>
    </row>
    <row r="373" spans="51:51">
      <c r="AY373" s="1104"/>
    </row>
    <row r="374" spans="51:51">
      <c r="AY374" s="1104"/>
    </row>
    <row r="375" spans="51:51">
      <c r="AY375" s="1104"/>
    </row>
    <row r="376" spans="51:51">
      <c r="AY376" s="1104"/>
    </row>
    <row r="377" spans="51:51">
      <c r="AY377" s="1104"/>
    </row>
    <row r="378" spans="51:51">
      <c r="AY378" s="1104"/>
    </row>
    <row r="379" spans="51:51">
      <c r="AY379" s="1104"/>
    </row>
    <row r="380" spans="51:51">
      <c r="AY380" s="1104"/>
    </row>
    <row r="381" spans="51:51">
      <c r="AY381" s="1104"/>
    </row>
    <row r="382" spans="51:51">
      <c r="AY382" s="1104"/>
    </row>
    <row r="383" spans="51:51">
      <c r="AY383" s="1104"/>
    </row>
    <row r="384" spans="51:51">
      <c r="AY384" s="1104"/>
    </row>
    <row r="385" spans="51:51">
      <c r="AY385" s="1104"/>
    </row>
    <row r="386" spans="51:51">
      <c r="AY386" s="1104"/>
    </row>
    <row r="387" spans="51:51">
      <c r="AY387" s="1104"/>
    </row>
    <row r="388" spans="51:51">
      <c r="AY388" s="1104"/>
    </row>
    <row r="389" spans="51:51">
      <c r="AY389" s="1104"/>
    </row>
    <row r="390" spans="51:51">
      <c r="AY390" s="1104"/>
    </row>
    <row r="391" spans="51:51">
      <c r="AY391" s="1104"/>
    </row>
    <row r="392" spans="51:51">
      <c r="AY392" s="1104"/>
    </row>
    <row r="393" spans="51:51">
      <c r="AY393" s="1104"/>
    </row>
    <row r="394" spans="51:51">
      <c r="AY394" s="1104"/>
    </row>
    <row r="395" spans="51:51">
      <c r="AY395" s="1104"/>
    </row>
    <row r="396" spans="51:51">
      <c r="AY396" s="1104"/>
    </row>
    <row r="397" spans="51:51">
      <c r="AY397" s="1104"/>
    </row>
    <row r="398" spans="51:51">
      <c r="AY398" s="1104"/>
    </row>
    <row r="399" spans="51:51">
      <c r="AY399" s="1104"/>
    </row>
    <row r="400" spans="51:51">
      <c r="AY400" s="1104"/>
    </row>
    <row r="401" spans="51:51">
      <c r="AY401" s="1104"/>
    </row>
    <row r="402" spans="51:51">
      <c r="AY402" s="1104"/>
    </row>
    <row r="403" spans="51:51">
      <c r="AY403" s="1104"/>
    </row>
    <row r="404" spans="51:51">
      <c r="AY404" s="1104"/>
    </row>
    <row r="405" spans="51:51">
      <c r="AY405" s="1104"/>
    </row>
    <row r="406" spans="51:51">
      <c r="AY406" s="1104"/>
    </row>
    <row r="407" spans="51:51">
      <c r="AY407" s="1104"/>
    </row>
    <row r="408" spans="51:51">
      <c r="AY408" s="1104"/>
    </row>
    <row r="409" spans="51:51">
      <c r="AY409" s="1104"/>
    </row>
    <row r="410" spans="51:51">
      <c r="AY410" s="1104"/>
    </row>
    <row r="411" spans="51:51">
      <c r="AY411" s="1104"/>
    </row>
    <row r="412" spans="51:51">
      <c r="AY412" s="1104"/>
    </row>
    <row r="413" spans="51:51">
      <c r="AY413" s="1104"/>
    </row>
    <row r="414" spans="51:51">
      <c r="AY414" s="1104"/>
    </row>
    <row r="415" spans="51:51">
      <c r="AY415" s="1104"/>
    </row>
    <row r="416" spans="51:51">
      <c r="AY416" s="1104"/>
    </row>
    <row r="417" spans="51:51">
      <c r="AY417" s="1104"/>
    </row>
    <row r="418" spans="51:51">
      <c r="AY418" s="1104"/>
    </row>
    <row r="419" spans="51:51">
      <c r="AY419" s="1104"/>
    </row>
    <row r="420" spans="51:51">
      <c r="AY420" s="1104"/>
    </row>
    <row r="421" spans="51:51">
      <c r="AY421" s="1104"/>
    </row>
    <row r="422" spans="51:51">
      <c r="AY422" s="1104"/>
    </row>
    <row r="423" spans="51:51">
      <c r="AY423" s="1104"/>
    </row>
    <row r="424" spans="51:51">
      <c r="AY424" s="1104"/>
    </row>
    <row r="425" spans="51:51">
      <c r="AY425" s="1104"/>
    </row>
    <row r="426" spans="51:51">
      <c r="AY426" s="1104"/>
    </row>
    <row r="427" spans="51:51">
      <c r="AY427" s="1104"/>
    </row>
    <row r="428" spans="51:51">
      <c r="AY428" s="1104"/>
    </row>
    <row r="429" spans="51:51">
      <c r="AY429" s="1104"/>
    </row>
    <row r="430" spans="51:51">
      <c r="AY430" s="1104"/>
    </row>
    <row r="431" spans="51:51">
      <c r="AY431" s="1104"/>
    </row>
    <row r="432" spans="51:51">
      <c r="AY432" s="1104"/>
    </row>
    <row r="433" spans="51:51">
      <c r="AY433" s="1104"/>
    </row>
    <row r="434" spans="51:51">
      <c r="AY434" s="1104"/>
    </row>
    <row r="435" spans="51:51">
      <c r="AY435" s="1104"/>
    </row>
    <row r="436" spans="51:51">
      <c r="AY436" s="1104"/>
    </row>
    <row r="437" spans="51:51">
      <c r="AY437" s="1104"/>
    </row>
    <row r="438" spans="51:51">
      <c r="AY438" s="1104"/>
    </row>
    <row r="439" spans="51:51">
      <c r="AY439" s="1104"/>
    </row>
    <row r="440" spans="51:51">
      <c r="AY440" s="1104"/>
    </row>
    <row r="441" spans="51:51">
      <c r="AY441" s="1104"/>
    </row>
    <row r="442" spans="51:51">
      <c r="AY442" s="1104"/>
    </row>
    <row r="443" spans="51:51">
      <c r="AY443" s="1104"/>
    </row>
    <row r="444" spans="51:51">
      <c r="AY444" s="1104"/>
    </row>
    <row r="445" spans="51:51">
      <c r="AY445" s="1104"/>
    </row>
    <row r="446" spans="51:51">
      <c r="AY446" s="1104"/>
    </row>
    <row r="447" spans="51:51">
      <c r="AY447" s="1104"/>
    </row>
    <row r="448" spans="51:51">
      <c r="AY448" s="1104"/>
    </row>
    <row r="449" spans="51:51">
      <c r="AY449" s="1104"/>
    </row>
    <row r="450" spans="51:51">
      <c r="AY450" s="1104"/>
    </row>
    <row r="451" spans="51:51">
      <c r="AY451" s="1104"/>
    </row>
    <row r="452" spans="51:51">
      <c r="AY452" s="1104"/>
    </row>
    <row r="453" spans="51:51">
      <c r="AY453" s="1104"/>
    </row>
    <row r="454" spans="51:51">
      <c r="AY454" s="1104"/>
    </row>
    <row r="455" spans="51:51">
      <c r="AY455" s="1104"/>
    </row>
    <row r="456" spans="51:51">
      <c r="AY456" s="1104"/>
    </row>
    <row r="457" spans="51:51">
      <c r="AY457" s="1104"/>
    </row>
    <row r="458" spans="51:51">
      <c r="AY458" s="1104"/>
    </row>
    <row r="459" spans="51:51">
      <c r="AY459" s="1104"/>
    </row>
    <row r="460" spans="51:51">
      <c r="AY460" s="1104"/>
    </row>
    <row r="461" spans="51:51">
      <c r="AY461" s="1104"/>
    </row>
    <row r="462" spans="51:51">
      <c r="AY462" s="1104"/>
    </row>
    <row r="463" spans="51:51">
      <c r="AY463" s="1104"/>
    </row>
    <row r="464" spans="51:51">
      <c r="AY464" s="1104"/>
    </row>
    <row r="465" spans="51:51">
      <c r="AY465" s="1104"/>
    </row>
    <row r="466" spans="51:51">
      <c r="AY466" s="1104"/>
    </row>
    <row r="467" spans="51:51">
      <c r="AY467" s="1104"/>
    </row>
    <row r="468" spans="51:51">
      <c r="AY468" s="1104"/>
    </row>
    <row r="469" spans="51:51">
      <c r="AY469" s="1104"/>
    </row>
    <row r="470" spans="51:51">
      <c r="AY470" s="1104"/>
    </row>
    <row r="471" spans="51:51">
      <c r="AY471" s="1104"/>
    </row>
    <row r="472" spans="51:51">
      <c r="AY472" s="1104"/>
    </row>
    <row r="473" spans="51:51">
      <c r="AY473" s="1104"/>
    </row>
    <row r="474" spans="51:51">
      <c r="AY474" s="1104"/>
    </row>
    <row r="475" spans="51:51">
      <c r="AY475" s="1104"/>
    </row>
    <row r="476" spans="51:51">
      <c r="AY476" s="1104"/>
    </row>
    <row r="477" spans="51:51">
      <c r="AY477" s="1104"/>
    </row>
    <row r="478" spans="51:51">
      <c r="AY478" s="1104"/>
    </row>
    <row r="479" spans="51:51">
      <c r="AY479" s="1104"/>
    </row>
    <row r="480" spans="51:51">
      <c r="AY480" s="1104"/>
    </row>
    <row r="481" spans="51:51">
      <c r="AY481" s="1104"/>
    </row>
    <row r="482" spans="51:51">
      <c r="AY482" s="1104"/>
    </row>
    <row r="483" spans="51:51">
      <c r="AY483" s="1104"/>
    </row>
    <row r="484" spans="51:51">
      <c r="AY484" s="1104"/>
    </row>
    <row r="485" spans="51:51">
      <c r="AY485" s="1104"/>
    </row>
    <row r="486" spans="51:51">
      <c r="AY486" s="1104"/>
    </row>
    <row r="487" spans="51:51">
      <c r="AY487" s="1104"/>
    </row>
    <row r="488" spans="51:51">
      <c r="AY488" s="1104"/>
    </row>
    <row r="489" spans="51:51">
      <c r="AY489" s="1104"/>
    </row>
    <row r="490" spans="51:51">
      <c r="AY490" s="1104"/>
    </row>
    <row r="491" spans="51:51">
      <c r="AY491" s="1104"/>
    </row>
    <row r="492" spans="51:51">
      <c r="AY492" s="1104"/>
    </row>
    <row r="493" spans="51:51">
      <c r="AY493" s="1104"/>
    </row>
    <row r="494" spans="51:51">
      <c r="AY494" s="1104"/>
    </row>
    <row r="495" spans="51:51">
      <c r="AY495" s="1104"/>
    </row>
    <row r="496" spans="51:51">
      <c r="AY496" s="1104"/>
    </row>
    <row r="497" spans="51:51">
      <c r="AY497" s="1104"/>
    </row>
    <row r="498" spans="51:51">
      <c r="AY498" s="1104"/>
    </row>
    <row r="499" spans="51:51">
      <c r="AY499" s="1104"/>
    </row>
    <row r="500" spans="51:51">
      <c r="AY500" s="1104"/>
    </row>
    <row r="501" spans="51:51">
      <c r="AY501" s="1104"/>
    </row>
    <row r="502" spans="51:51">
      <c r="AY502" s="1104"/>
    </row>
    <row r="503" spans="51:51">
      <c r="AY503" s="1104"/>
    </row>
    <row r="504" spans="51:51">
      <c r="AY504" s="1104"/>
    </row>
    <row r="505" spans="51:51">
      <c r="AY505" s="1104"/>
    </row>
    <row r="506" spans="51:51">
      <c r="AY506" s="1104"/>
    </row>
    <row r="507" spans="51:51">
      <c r="AY507" s="1104"/>
    </row>
    <row r="508" spans="51:51">
      <c r="AY508" s="1104"/>
    </row>
    <row r="509" spans="51:51">
      <c r="AY509" s="1104"/>
    </row>
    <row r="510" spans="51:51">
      <c r="AY510" s="1104"/>
    </row>
    <row r="511" spans="51:51">
      <c r="AY511" s="1104"/>
    </row>
    <row r="512" spans="51:51">
      <c r="AY512" s="1104"/>
    </row>
    <row r="513" spans="51:51">
      <c r="AY513" s="1104"/>
    </row>
    <row r="514" spans="51:51">
      <c r="AY514" s="1104"/>
    </row>
    <row r="515" spans="51:51">
      <c r="AY515" s="1104"/>
    </row>
    <row r="516" spans="51:51">
      <c r="AY516" s="1104"/>
    </row>
    <row r="517" spans="51:51">
      <c r="AY517" s="1104"/>
    </row>
    <row r="518" spans="51:51">
      <c r="AY518" s="1104"/>
    </row>
    <row r="519" spans="51:51">
      <c r="AY519" s="1104"/>
    </row>
    <row r="520" spans="51:51">
      <c r="AY520" s="1104"/>
    </row>
    <row r="521" spans="51:51">
      <c r="AY521" s="1104"/>
    </row>
    <row r="522" spans="51:51">
      <c r="AY522" s="1104"/>
    </row>
    <row r="523" spans="51:51">
      <c r="AY523" s="1104"/>
    </row>
    <row r="524" spans="51:51">
      <c r="AY524" s="1104"/>
    </row>
    <row r="525" spans="51:51">
      <c r="AY525" s="1104"/>
    </row>
    <row r="526" spans="51:51">
      <c r="AY526" s="1104"/>
    </row>
    <row r="527" spans="51:51">
      <c r="AY527" s="1104"/>
    </row>
    <row r="528" spans="51:51">
      <c r="AY528" s="1104"/>
    </row>
    <row r="529" spans="51:51">
      <c r="AY529" s="1104"/>
    </row>
    <row r="530" spans="51:51">
      <c r="AY530" s="1104"/>
    </row>
    <row r="531" spans="51:51">
      <c r="AY531" s="1104"/>
    </row>
    <row r="532" spans="51:51">
      <c r="AY532" s="1104"/>
    </row>
    <row r="533" spans="51:51">
      <c r="AY533" s="1104"/>
    </row>
    <row r="534" spans="51:51">
      <c r="AY534" s="1104"/>
    </row>
    <row r="535" spans="51:51">
      <c r="AY535" s="1104"/>
    </row>
    <row r="536" spans="51:51">
      <c r="AY536" s="1104"/>
    </row>
    <row r="537" spans="51:51">
      <c r="AY537" s="1104"/>
    </row>
    <row r="538" spans="51:51">
      <c r="AY538" s="1104"/>
    </row>
    <row r="539" spans="51:51">
      <c r="AY539" s="1104"/>
    </row>
    <row r="540" spans="51:51">
      <c r="AY540" s="1104"/>
    </row>
    <row r="541" spans="51:51">
      <c r="AY541" s="1104"/>
    </row>
    <row r="542" spans="51:51">
      <c r="AY542" s="1104"/>
    </row>
    <row r="543" spans="51:51">
      <c r="AY543" s="1104"/>
    </row>
    <row r="544" spans="51:51">
      <c r="AY544" s="1104"/>
    </row>
    <row r="545" spans="51:51">
      <c r="AY545" s="1104"/>
    </row>
    <row r="546" spans="51:51">
      <c r="AY546" s="1104"/>
    </row>
    <row r="547" spans="51:51">
      <c r="AY547" s="1104"/>
    </row>
    <row r="548" spans="51:51">
      <c r="AY548" s="1104"/>
    </row>
    <row r="549" spans="51:51">
      <c r="AY549" s="1104"/>
    </row>
    <row r="550" spans="51:51">
      <c r="AY550" s="1104"/>
    </row>
    <row r="551" spans="51:51">
      <c r="AY551" s="1104"/>
    </row>
    <row r="552" spans="51:51">
      <c r="AY552" s="1104"/>
    </row>
    <row r="553" spans="51:51">
      <c r="AY553" s="1104"/>
    </row>
    <row r="554" spans="51:51">
      <c r="AY554" s="1104"/>
    </row>
    <row r="555" spans="51:51">
      <c r="AY555" s="1104"/>
    </row>
    <row r="556" spans="51:51">
      <c r="AY556" s="1104"/>
    </row>
    <row r="557" spans="51:51">
      <c r="AY557" s="1104"/>
    </row>
    <row r="558" spans="51:51">
      <c r="AY558" s="1104"/>
    </row>
    <row r="559" spans="51:51">
      <c r="AY559" s="1104"/>
    </row>
    <row r="560" spans="51:51">
      <c r="AY560" s="1104"/>
    </row>
    <row r="561" spans="51:51">
      <c r="AY561" s="1104"/>
    </row>
    <row r="562" spans="51:51">
      <c r="AY562" s="1104"/>
    </row>
    <row r="563" spans="51:51">
      <c r="AY563" s="1104"/>
    </row>
    <row r="564" spans="51:51">
      <c r="AY564" s="1104"/>
    </row>
    <row r="565" spans="51:51">
      <c r="AY565" s="1104"/>
    </row>
    <row r="566" spans="51:51">
      <c r="AY566" s="1104"/>
    </row>
    <row r="567" spans="51:51">
      <c r="AY567" s="1104"/>
    </row>
    <row r="568" spans="51:51">
      <c r="AY568" s="1104"/>
    </row>
    <row r="569" spans="51:51">
      <c r="AY569" s="1104"/>
    </row>
    <row r="570" spans="51:51">
      <c r="AY570" s="1104"/>
    </row>
    <row r="571" spans="51:51">
      <c r="AY571" s="1104"/>
    </row>
    <row r="572" spans="51:51">
      <c r="AY572" s="1104"/>
    </row>
    <row r="573" spans="51:51">
      <c r="AY573" s="1104"/>
    </row>
    <row r="574" spans="51:51">
      <c r="AY574" s="1104"/>
    </row>
    <row r="575" spans="51:51">
      <c r="AY575" s="1104"/>
    </row>
    <row r="576" spans="51:51">
      <c r="AY576" s="1104"/>
    </row>
    <row r="577" spans="51:51">
      <c r="AY577" s="1104"/>
    </row>
    <row r="578" spans="51:51">
      <c r="AY578" s="1104"/>
    </row>
    <row r="579" spans="51:51">
      <c r="AY579" s="1104"/>
    </row>
    <row r="580" spans="51:51">
      <c r="AY580" s="1104"/>
    </row>
    <row r="581" spans="51:51">
      <c r="AY581" s="1104"/>
    </row>
    <row r="582" spans="51:51">
      <c r="AY582" s="1104"/>
    </row>
    <row r="583" spans="51:51">
      <c r="AY583" s="1104"/>
    </row>
    <row r="584" spans="51:51">
      <c r="AY584" s="1104"/>
    </row>
    <row r="585" spans="51:51">
      <c r="AY585" s="1104"/>
    </row>
    <row r="586" spans="51:51">
      <c r="AY586" s="1104"/>
    </row>
    <row r="587" spans="51:51">
      <c r="AY587" s="1104"/>
    </row>
    <row r="588" spans="51:51">
      <c r="AY588" s="1104"/>
    </row>
    <row r="589" spans="51:51">
      <c r="AY589" s="1104"/>
    </row>
    <row r="590" spans="51:51">
      <c r="AY590" s="1104"/>
    </row>
    <row r="591" spans="51:51">
      <c r="AY591" s="1104"/>
    </row>
    <row r="592" spans="51:51">
      <c r="AY592" s="1104"/>
    </row>
    <row r="593" spans="51:51">
      <c r="AY593" s="1104"/>
    </row>
    <row r="594" spans="51:51">
      <c r="AY594" s="1104"/>
    </row>
    <row r="595" spans="51:51">
      <c r="AY595" s="1104"/>
    </row>
    <row r="596" spans="51:51">
      <c r="AY596" s="1104"/>
    </row>
    <row r="597" spans="51:51">
      <c r="AY597" s="1104"/>
    </row>
    <row r="598" spans="51:51">
      <c r="AY598" s="1104"/>
    </row>
    <row r="599" spans="51:51">
      <c r="AY599" s="1104"/>
    </row>
    <row r="600" spans="51:51">
      <c r="AY600" s="1104"/>
    </row>
    <row r="601" spans="51:51">
      <c r="AY601" s="1104"/>
    </row>
    <row r="602" spans="51:51">
      <c r="AY602" s="1104"/>
    </row>
    <row r="603" spans="51:51">
      <c r="AY603" s="1104"/>
    </row>
    <row r="604" spans="51:51">
      <c r="AY604" s="1104"/>
    </row>
    <row r="605" spans="51:51">
      <c r="AY605" s="1104"/>
    </row>
    <row r="606" spans="51:51">
      <c r="AY606" s="1104"/>
    </row>
    <row r="607" spans="51:51">
      <c r="AY607" s="1104"/>
    </row>
    <row r="608" spans="51:51">
      <c r="AY608" s="1104"/>
    </row>
    <row r="609" spans="51:51">
      <c r="AY609" s="1104"/>
    </row>
    <row r="610" spans="51:51">
      <c r="AY610" s="1104"/>
    </row>
    <row r="611" spans="51:51">
      <c r="AY611" s="1104"/>
    </row>
    <row r="612" spans="51:51">
      <c r="AY612" s="1104"/>
    </row>
    <row r="613" spans="51:51">
      <c r="AY613" s="1104"/>
    </row>
    <row r="614" spans="51:51">
      <c r="AY614" s="1104"/>
    </row>
    <row r="615" spans="51:51">
      <c r="AY615" s="1104"/>
    </row>
    <row r="616" spans="51:51">
      <c r="AY616" s="1104"/>
    </row>
    <row r="617" spans="51:51">
      <c r="AY617" s="1104"/>
    </row>
    <row r="618" spans="51:51">
      <c r="AY618" s="1104"/>
    </row>
    <row r="619" spans="51:51">
      <c r="AY619" s="1104"/>
    </row>
    <row r="620" spans="51:51">
      <c r="AY620" s="1104"/>
    </row>
    <row r="621" spans="51:51">
      <c r="AY621" s="1104"/>
    </row>
    <row r="622" spans="51:51">
      <c r="AY622" s="1104"/>
    </row>
    <row r="623" spans="51:51">
      <c r="AY623" s="1104"/>
    </row>
    <row r="624" spans="51:51">
      <c r="AY624" s="1104"/>
    </row>
    <row r="625" spans="51:51">
      <c r="AY625" s="1104"/>
    </row>
    <row r="626" spans="51:51">
      <c r="AY626" s="1104"/>
    </row>
    <row r="627" spans="51:51">
      <c r="AY627" s="1104"/>
    </row>
    <row r="628" spans="51:51">
      <c r="AY628" s="1104"/>
    </row>
    <row r="629" spans="51:51">
      <c r="AY629" s="1104"/>
    </row>
    <row r="630" spans="51:51">
      <c r="AY630" s="1104"/>
    </row>
    <row r="631" spans="51:51">
      <c r="AY631" s="1104"/>
    </row>
    <row r="632" spans="51:51">
      <c r="AY632" s="1104"/>
    </row>
    <row r="633" spans="51:51">
      <c r="AY633" s="1104"/>
    </row>
    <row r="634" spans="51:51">
      <c r="AY634" s="1104"/>
    </row>
    <row r="635" spans="51:51">
      <c r="AY635" s="1104"/>
    </row>
    <row r="636" spans="51:51">
      <c r="AY636" s="1104"/>
    </row>
    <row r="637" spans="51:51">
      <c r="AY637" s="1104"/>
    </row>
    <row r="638" spans="51:51">
      <c r="AY638" s="1104"/>
    </row>
    <row r="639" spans="51:51">
      <c r="AY639" s="1104"/>
    </row>
    <row r="640" spans="51:51">
      <c r="AY640" s="1104"/>
    </row>
    <row r="641" spans="51:51">
      <c r="AY641" s="1104"/>
    </row>
    <row r="642" spans="51:51">
      <c r="AY642" s="1104"/>
    </row>
    <row r="643" spans="51:51">
      <c r="AY643" s="1104"/>
    </row>
    <row r="644" spans="51:51">
      <c r="AY644" s="1104"/>
    </row>
    <row r="645" spans="51:51">
      <c r="AY645" s="1104"/>
    </row>
    <row r="646" spans="51:51">
      <c r="AY646" s="1104"/>
    </row>
    <row r="647" spans="51:51">
      <c r="AY647" s="1104"/>
    </row>
    <row r="648" spans="51:51">
      <c r="AY648" s="1104"/>
    </row>
    <row r="649" spans="51:51">
      <c r="AY649" s="1104"/>
    </row>
    <row r="650" spans="51:51">
      <c r="AY650" s="1104"/>
    </row>
    <row r="651" spans="51:51">
      <c r="AY651" s="1104"/>
    </row>
    <row r="652" spans="51:51">
      <c r="AY652" s="1104"/>
    </row>
    <row r="653" spans="51:51">
      <c r="AY653" s="1104"/>
    </row>
    <row r="654" spans="51:51">
      <c r="AY654" s="1104"/>
    </row>
    <row r="655" spans="51:51">
      <c r="AY655" s="1104"/>
    </row>
    <row r="656" spans="51:51">
      <c r="AY656" s="1104"/>
    </row>
    <row r="657" spans="51:51">
      <c r="AY657" s="1104"/>
    </row>
    <row r="658" spans="51:51">
      <c r="AY658" s="1104"/>
    </row>
    <row r="659" spans="51:51">
      <c r="AY659" s="1104"/>
    </row>
    <row r="660" spans="51:51">
      <c r="AY660" s="1104"/>
    </row>
    <row r="661" spans="51:51">
      <c r="AY661" s="1104"/>
    </row>
    <row r="662" spans="51:51">
      <c r="AY662" s="1104"/>
    </row>
    <row r="663" spans="51:51">
      <c r="AY663" s="1104"/>
    </row>
    <row r="664" spans="51:51">
      <c r="AY664" s="1104"/>
    </row>
    <row r="665" spans="51:51">
      <c r="AY665" s="1104"/>
    </row>
    <row r="666" spans="51:51">
      <c r="AY666" s="1104"/>
    </row>
    <row r="667" spans="51:51">
      <c r="AY667" s="1104"/>
    </row>
    <row r="668" spans="51:51">
      <c r="AY668" s="1104"/>
    </row>
    <row r="669" spans="51:51">
      <c r="AY669" s="1104"/>
    </row>
    <row r="670" spans="51:51">
      <c r="AY670" s="1104"/>
    </row>
    <row r="671" spans="51:51">
      <c r="AY671" s="1104"/>
    </row>
    <row r="672" spans="51:51">
      <c r="AY672" s="1104"/>
    </row>
    <row r="673" spans="51:51">
      <c r="AY673" s="1104"/>
    </row>
    <row r="674" spans="51:51">
      <c r="AY674" s="1104"/>
    </row>
    <row r="675" spans="51:51">
      <c r="AY675" s="1104"/>
    </row>
    <row r="676" spans="51:51">
      <c r="AY676" s="1104"/>
    </row>
    <row r="677" spans="51:51">
      <c r="AY677" s="1104"/>
    </row>
    <row r="678" spans="51:51">
      <c r="AY678" s="1104"/>
    </row>
    <row r="679" spans="51:51">
      <c r="AY679" s="1104"/>
    </row>
    <row r="680" spans="51:51">
      <c r="AY680" s="1104"/>
    </row>
    <row r="681" spans="51:51">
      <c r="AY681" s="1104"/>
    </row>
    <row r="682" spans="51:51">
      <c r="AY682" s="1104"/>
    </row>
    <row r="683" spans="51:51">
      <c r="AY683" s="1104"/>
    </row>
    <row r="684" spans="51:51">
      <c r="AY684" s="1104"/>
    </row>
    <row r="685" spans="51:51">
      <c r="AY685" s="1104"/>
    </row>
    <row r="686" spans="51:51">
      <c r="AY686" s="1104"/>
    </row>
    <row r="687" spans="51:51">
      <c r="AY687" s="1104"/>
    </row>
    <row r="688" spans="51:51">
      <c r="AY688" s="1104"/>
    </row>
    <row r="689" spans="51:51">
      <c r="AY689" s="1104"/>
    </row>
    <row r="690" spans="51:51">
      <c r="AY690" s="1104"/>
    </row>
    <row r="691" spans="51:51">
      <c r="AY691" s="1104"/>
    </row>
    <row r="692" spans="51:51">
      <c r="AY692" s="1104"/>
    </row>
    <row r="693" spans="51:51">
      <c r="AY693" s="1104"/>
    </row>
    <row r="694" spans="51:51">
      <c r="AY694" s="1104"/>
    </row>
    <row r="695" spans="51:51">
      <c r="AY695" s="1104"/>
    </row>
    <row r="696" spans="51:51">
      <c r="AY696" s="1104"/>
    </row>
    <row r="697" spans="51:51">
      <c r="AY697" s="1104"/>
    </row>
    <row r="698" spans="51:51">
      <c r="AY698" s="1104"/>
    </row>
    <row r="699" spans="51:51">
      <c r="AY699" s="1104"/>
    </row>
    <row r="700" spans="51:51">
      <c r="AY700" s="1104"/>
    </row>
    <row r="701" spans="51:51">
      <c r="AY701" s="1104"/>
    </row>
    <row r="702" spans="51:51">
      <c r="AY702" s="1104"/>
    </row>
    <row r="703" spans="51:51">
      <c r="AY703" s="1104"/>
    </row>
    <row r="704" spans="51:51">
      <c r="AY704" s="1104"/>
    </row>
    <row r="705" spans="51:51">
      <c r="AY705" s="1104"/>
    </row>
    <row r="706" spans="51:51">
      <c r="AY706" s="1104"/>
    </row>
    <row r="707" spans="51:51">
      <c r="AY707" s="1104"/>
    </row>
    <row r="708" spans="51:51">
      <c r="AY708" s="1104"/>
    </row>
    <row r="709" spans="51:51">
      <c r="AY709" s="1104"/>
    </row>
    <row r="710" spans="51:51">
      <c r="AY710" s="1104"/>
    </row>
    <row r="711" spans="51:51">
      <c r="AY711" s="1104"/>
    </row>
    <row r="712" spans="51:51">
      <c r="AY712" s="1104"/>
    </row>
    <row r="713" spans="51:51">
      <c r="AY713" s="1104"/>
    </row>
    <row r="714" spans="51:51">
      <c r="AY714" s="1104"/>
    </row>
    <row r="715" spans="51:51">
      <c r="AY715" s="1104"/>
    </row>
    <row r="716" spans="51:51">
      <c r="AY716" s="1104"/>
    </row>
    <row r="717" spans="51:51">
      <c r="AY717" s="1104"/>
    </row>
    <row r="718" spans="51:51">
      <c r="AY718" s="1104"/>
    </row>
    <row r="719" spans="51:51">
      <c r="AY719" s="1104"/>
    </row>
    <row r="720" spans="51:51">
      <c r="AY720" s="1104"/>
    </row>
    <row r="721" spans="51:51">
      <c r="AY721" s="1104"/>
    </row>
    <row r="722" spans="51:51">
      <c r="AY722" s="1104"/>
    </row>
    <row r="723" spans="51:51">
      <c r="AY723" s="1104"/>
    </row>
    <row r="724" spans="51:51">
      <c r="AY724" s="1104"/>
    </row>
    <row r="725" spans="51:51">
      <c r="AY725" s="1104"/>
    </row>
    <row r="726" spans="51:51">
      <c r="AY726" s="1104"/>
    </row>
    <row r="727" spans="51:51">
      <c r="AY727" s="1104"/>
    </row>
    <row r="728" spans="51:51">
      <c r="AY728" s="1104"/>
    </row>
    <row r="729" spans="51:51">
      <c r="AY729" s="1104"/>
    </row>
    <row r="730" spans="51:51">
      <c r="AY730" s="1104"/>
    </row>
    <row r="731" spans="51:51">
      <c r="AY731" s="1104"/>
    </row>
    <row r="732" spans="51:51">
      <c r="AY732" s="1104"/>
    </row>
    <row r="733" spans="51:51">
      <c r="AY733" s="1104"/>
    </row>
    <row r="734" spans="51:51">
      <c r="AY734" s="1104"/>
    </row>
    <row r="735" spans="51:51">
      <c r="AY735" s="1104"/>
    </row>
    <row r="736" spans="51:51">
      <c r="AY736" s="1104"/>
    </row>
    <row r="737" spans="51:51">
      <c r="AY737" s="1104"/>
    </row>
    <row r="738" spans="51:51">
      <c r="AY738" s="1104"/>
    </row>
    <row r="739" spans="51:51">
      <c r="AY739" s="1104"/>
    </row>
    <row r="740" spans="51:51">
      <c r="AY740" s="1104"/>
    </row>
    <row r="741" spans="51:51">
      <c r="AY741" s="1104"/>
    </row>
    <row r="742" spans="51:51">
      <c r="AY742" s="1104"/>
    </row>
    <row r="743" spans="51:51">
      <c r="AY743" s="1104"/>
    </row>
    <row r="744" spans="51:51">
      <c r="AY744" s="1104"/>
    </row>
    <row r="745" spans="51:51">
      <c r="AY745" s="1104"/>
    </row>
    <row r="746" spans="51:51">
      <c r="AY746" s="1104"/>
    </row>
    <row r="747" spans="51:51">
      <c r="AY747" s="1104"/>
    </row>
    <row r="748" spans="51:51">
      <c r="AY748" s="1104"/>
    </row>
    <row r="749" spans="51:51">
      <c r="AY749" s="1104"/>
    </row>
    <row r="750" spans="51:51">
      <c r="AY750" s="1104"/>
    </row>
    <row r="751" spans="51:51">
      <c r="AY751" s="1104"/>
    </row>
    <row r="752" spans="51:51">
      <c r="AY752" s="1104"/>
    </row>
    <row r="753" spans="51:51">
      <c r="AY753" s="1104"/>
    </row>
    <row r="754" spans="51:51">
      <c r="AY754" s="1104"/>
    </row>
    <row r="755" spans="51:51">
      <c r="AY755" s="1104"/>
    </row>
    <row r="756" spans="51:51">
      <c r="AY756" s="1104"/>
    </row>
    <row r="757" spans="51:51">
      <c r="AY757" s="1104"/>
    </row>
    <row r="758" spans="51:51">
      <c r="AY758" s="1104"/>
    </row>
    <row r="759" spans="51:51">
      <c r="AY759" s="1104"/>
    </row>
    <row r="760" spans="51:51">
      <c r="AY760" s="1104"/>
    </row>
    <row r="761" spans="51:51">
      <c r="AY761" s="1104"/>
    </row>
    <row r="762" spans="51:51">
      <c r="AY762" s="1104"/>
    </row>
    <row r="763" spans="51:51">
      <c r="AY763" s="1104"/>
    </row>
    <row r="764" spans="51:51">
      <c r="AY764" s="1104"/>
    </row>
    <row r="765" spans="51:51">
      <c r="AY765" s="1104"/>
    </row>
    <row r="766" spans="51:51">
      <c r="AY766" s="1104"/>
    </row>
    <row r="767" spans="51:51">
      <c r="AY767" s="1104"/>
    </row>
    <row r="768" spans="51:51">
      <c r="AY768" s="1104"/>
    </row>
    <row r="769" spans="51:51">
      <c r="AY769" s="1104"/>
    </row>
    <row r="770" spans="51:51">
      <c r="AY770" s="1104"/>
    </row>
    <row r="771" spans="51:51">
      <c r="AY771" s="1104"/>
    </row>
    <row r="772" spans="51:51">
      <c r="AY772" s="1104"/>
    </row>
    <row r="773" spans="51:51">
      <c r="AY773" s="1104"/>
    </row>
    <row r="774" spans="51:51">
      <c r="AY774" s="1104"/>
    </row>
    <row r="775" spans="51:51">
      <c r="AY775" s="1104"/>
    </row>
    <row r="776" spans="51:51">
      <c r="AY776" s="1104"/>
    </row>
    <row r="777" spans="51:51">
      <c r="AY777" s="1104"/>
    </row>
    <row r="778" spans="51:51">
      <c r="AY778" s="1104"/>
    </row>
    <row r="779" spans="51:51">
      <c r="AY779" s="1104"/>
    </row>
    <row r="780" spans="51:51">
      <c r="AY780" s="1104"/>
    </row>
    <row r="781" spans="51:51">
      <c r="AY781" s="1104"/>
    </row>
    <row r="782" spans="51:51">
      <c r="AY782" s="1104"/>
    </row>
    <row r="783" spans="51:51">
      <c r="AY783" s="1104"/>
    </row>
    <row r="784" spans="51:51">
      <c r="AY784" s="1104"/>
    </row>
    <row r="785" spans="51:51">
      <c r="AY785" s="1104"/>
    </row>
    <row r="786" spans="51:51">
      <c r="AY786" s="1104"/>
    </row>
    <row r="787" spans="51:51">
      <c r="AY787" s="1104"/>
    </row>
    <row r="788" spans="51:51">
      <c r="AY788" s="1104"/>
    </row>
    <row r="789" spans="51:51">
      <c r="AY789" s="1104"/>
    </row>
    <row r="790" spans="51:51">
      <c r="AY790" s="1104"/>
    </row>
    <row r="791" spans="51:51">
      <c r="AY791" s="1104"/>
    </row>
    <row r="792" spans="51:51">
      <c r="AY792" s="1104"/>
    </row>
    <row r="793" spans="51:51">
      <c r="AY793" s="1104"/>
    </row>
    <row r="794" spans="51:51">
      <c r="AY794" s="1104"/>
    </row>
    <row r="795" spans="51:51">
      <c r="AY795" s="1104"/>
    </row>
    <row r="796" spans="51:51">
      <c r="AY796" s="1104"/>
    </row>
    <row r="797" spans="51:51">
      <c r="AY797" s="1104"/>
    </row>
    <row r="798" spans="51:51">
      <c r="AY798" s="1104"/>
    </row>
    <row r="799" spans="51:51">
      <c r="AY799" s="1104"/>
    </row>
    <row r="800" spans="51:51">
      <c r="AY800" s="1104"/>
    </row>
    <row r="801" spans="51:51">
      <c r="AY801" s="1104"/>
    </row>
    <row r="802" spans="51:51">
      <c r="AY802" s="1104"/>
    </row>
    <row r="803" spans="51:51">
      <c r="AY803" s="1104"/>
    </row>
    <row r="804" spans="51:51">
      <c r="AY804" s="1104"/>
    </row>
    <row r="805" spans="51:51">
      <c r="AY805" s="1104"/>
    </row>
    <row r="806" spans="51:51">
      <c r="AY806" s="1104"/>
    </row>
    <row r="807" spans="51:51">
      <c r="AY807" s="1104"/>
    </row>
    <row r="808" spans="51:51">
      <c r="AY808" s="1104"/>
    </row>
    <row r="809" spans="51:51">
      <c r="AY809" s="1104"/>
    </row>
    <row r="810" spans="51:51">
      <c r="AY810" s="1104"/>
    </row>
    <row r="811" spans="51:51">
      <c r="AY811" s="1104"/>
    </row>
    <row r="812" spans="51:51">
      <c r="AY812" s="1104"/>
    </row>
    <row r="813" spans="51:51">
      <c r="AY813" s="1104"/>
    </row>
    <row r="814" spans="51:51">
      <c r="AY814" s="1104"/>
    </row>
    <row r="815" spans="51:51">
      <c r="AY815" s="1104"/>
    </row>
    <row r="816" spans="51:51">
      <c r="AY816" s="1104"/>
    </row>
    <row r="817" spans="51:51">
      <c r="AY817" s="1104"/>
    </row>
    <row r="818" spans="51:51">
      <c r="AY818" s="1104"/>
    </row>
    <row r="819" spans="51:51">
      <c r="AY819" s="1104"/>
    </row>
    <row r="820" spans="51:51">
      <c r="AY820" s="1104"/>
    </row>
    <row r="821" spans="51:51">
      <c r="AY821" s="1104"/>
    </row>
    <row r="822" spans="51:51">
      <c r="AY822" s="1104"/>
    </row>
    <row r="823" spans="51:51">
      <c r="AY823" s="1104"/>
    </row>
    <row r="824" spans="51:51">
      <c r="AY824" s="1104"/>
    </row>
    <row r="825" spans="51:51">
      <c r="AY825" s="1104"/>
    </row>
    <row r="826" spans="51:51">
      <c r="AY826" s="1104"/>
    </row>
    <row r="827" spans="51:51">
      <c r="AY827" s="1104"/>
    </row>
    <row r="828" spans="51:51">
      <c r="AY828" s="1104"/>
    </row>
    <row r="829" spans="51:51">
      <c r="AY829" s="1104"/>
    </row>
    <row r="830" spans="51:51">
      <c r="AY830" s="1104"/>
    </row>
    <row r="831" spans="51:51">
      <c r="AY831" s="1104"/>
    </row>
    <row r="832" spans="51:51">
      <c r="AY832" s="1104"/>
    </row>
    <row r="833" spans="51:51">
      <c r="AY833" s="1104"/>
    </row>
    <row r="834" spans="51:51">
      <c r="AY834" s="1104"/>
    </row>
    <row r="835" spans="51:51">
      <c r="AY835" s="1104"/>
    </row>
    <row r="836" spans="51:51">
      <c r="AY836" s="1104"/>
    </row>
    <row r="837" spans="51:51">
      <c r="AY837" s="1104"/>
    </row>
    <row r="838" spans="51:51">
      <c r="AY838" s="1104"/>
    </row>
    <row r="839" spans="51:51">
      <c r="AY839" s="1104"/>
    </row>
    <row r="840" spans="51:51">
      <c r="AY840" s="1104"/>
    </row>
    <row r="841" spans="51:51">
      <c r="AY841" s="1104"/>
    </row>
    <row r="842" spans="51:51">
      <c r="AY842" s="1104"/>
    </row>
    <row r="843" spans="51:51">
      <c r="AY843" s="1104"/>
    </row>
    <row r="844" spans="51:51">
      <c r="AY844" s="1104"/>
    </row>
    <row r="845" spans="51:51">
      <c r="AY845" s="1104"/>
    </row>
    <row r="846" spans="51:51">
      <c r="AY846" s="1104"/>
    </row>
    <row r="847" spans="51:51">
      <c r="AY847" s="1104"/>
    </row>
    <row r="848" spans="51:51">
      <c r="AY848" s="1104"/>
    </row>
    <row r="849" spans="51:51">
      <c r="AY849" s="1104"/>
    </row>
    <row r="850" spans="51:51">
      <c r="AY850" s="1104"/>
    </row>
    <row r="851" spans="51:51">
      <c r="AY851" s="1104"/>
    </row>
    <row r="852" spans="51:51">
      <c r="AY852" s="1104"/>
    </row>
    <row r="853" spans="51:51">
      <c r="AY853" s="1104"/>
    </row>
    <row r="854" spans="51:51">
      <c r="AY854" s="1104"/>
    </row>
    <row r="855" spans="51:51">
      <c r="AY855" s="1104"/>
    </row>
    <row r="856" spans="51:51">
      <c r="AY856" s="1104"/>
    </row>
    <row r="857" spans="51:51">
      <c r="AY857" s="1104"/>
    </row>
    <row r="858" spans="51:51">
      <c r="AY858" s="1104"/>
    </row>
    <row r="859" spans="51:51">
      <c r="AY859" s="1104"/>
    </row>
    <row r="860" spans="51:51">
      <c r="AY860" s="1104"/>
    </row>
    <row r="861" spans="51:51">
      <c r="AY861" s="1104"/>
    </row>
    <row r="862" spans="51:51">
      <c r="AY862" s="1104"/>
    </row>
    <row r="863" spans="51:51">
      <c r="AY863" s="1104"/>
    </row>
    <row r="864" spans="51:51">
      <c r="AY864" s="1104"/>
    </row>
    <row r="865" spans="51:51">
      <c r="AY865" s="1104"/>
    </row>
    <row r="866" spans="51:51">
      <c r="AY866" s="1104"/>
    </row>
    <row r="867" spans="51:51">
      <c r="AY867" s="1104"/>
    </row>
    <row r="868" spans="51:51">
      <c r="AY868" s="1104"/>
    </row>
    <row r="869" spans="51:51">
      <c r="AY869" s="1104"/>
    </row>
    <row r="870" spans="51:51">
      <c r="AY870" s="1104"/>
    </row>
    <row r="871" spans="51:51">
      <c r="AY871" s="1104"/>
    </row>
    <row r="872" spans="51:51">
      <c r="AY872" s="1104"/>
    </row>
    <row r="873" spans="51:51">
      <c r="AY873" s="1104"/>
    </row>
    <row r="874" spans="51:51">
      <c r="AY874" s="1104"/>
    </row>
    <row r="875" spans="51:51">
      <c r="AY875" s="1104"/>
    </row>
    <row r="876" spans="51:51">
      <c r="AY876" s="1104"/>
    </row>
    <row r="877" spans="51:51">
      <c r="AY877" s="1104"/>
    </row>
    <row r="878" spans="51:51">
      <c r="AY878" s="1104"/>
    </row>
    <row r="879" spans="51:51">
      <c r="AY879" s="1104"/>
    </row>
    <row r="880" spans="51:51">
      <c r="AY880" s="1104"/>
    </row>
    <row r="881" spans="51:51">
      <c r="AY881" s="1104"/>
    </row>
    <row r="882" spans="51:51">
      <c r="AY882" s="1104"/>
    </row>
    <row r="883" spans="51:51">
      <c r="AY883" s="1104"/>
    </row>
    <row r="884" spans="51:51">
      <c r="AY884" s="1104"/>
    </row>
    <row r="885" spans="51:51">
      <c r="AY885" s="1104"/>
    </row>
    <row r="886" spans="51:51">
      <c r="AY886" s="1104"/>
    </row>
    <row r="887" spans="51:51">
      <c r="AY887" s="1104"/>
    </row>
    <row r="888" spans="51:51">
      <c r="AY888" s="1104"/>
    </row>
    <row r="889" spans="51:51">
      <c r="AY889" s="1104"/>
    </row>
    <row r="890" spans="51:51">
      <c r="AY890" s="1104"/>
    </row>
    <row r="891" spans="51:51">
      <c r="AY891" s="1104"/>
    </row>
    <row r="892" spans="51:51">
      <c r="AY892" s="1104"/>
    </row>
    <row r="893" spans="51:51">
      <c r="AY893" s="1104"/>
    </row>
    <row r="894" spans="51:51">
      <c r="AY894" s="1104"/>
    </row>
    <row r="895" spans="51:51">
      <c r="AY895" s="1104"/>
    </row>
    <row r="896" spans="51:51">
      <c r="AY896" s="1104"/>
    </row>
    <row r="897" spans="51:51">
      <c r="AY897" s="1104"/>
    </row>
    <row r="898" spans="51:51">
      <c r="AY898" s="1104"/>
    </row>
    <row r="899" spans="51:51">
      <c r="AY899" s="1104"/>
    </row>
    <row r="900" spans="51:51">
      <c r="AY900" s="1104"/>
    </row>
    <row r="901" spans="51:51">
      <c r="AY901" s="1104"/>
    </row>
    <row r="902" spans="51:51">
      <c r="AY902" s="1104"/>
    </row>
    <row r="903" spans="51:51">
      <c r="AY903" s="1104"/>
    </row>
    <row r="904" spans="51:51">
      <c r="AY904" s="1104"/>
    </row>
    <row r="905" spans="51:51">
      <c r="AY905" s="1104"/>
    </row>
    <row r="906" spans="51:51">
      <c r="AY906" s="1104"/>
    </row>
    <row r="907" spans="51:51">
      <c r="AY907" s="1104"/>
    </row>
    <row r="908" spans="51:51">
      <c r="AY908" s="1104"/>
    </row>
    <row r="909" spans="51:51">
      <c r="AY909" s="1104"/>
    </row>
    <row r="910" spans="51:51">
      <c r="AY910" s="1104"/>
    </row>
    <row r="911" spans="51:51">
      <c r="AY911" s="1104"/>
    </row>
    <row r="912" spans="51:51">
      <c r="AY912" s="1104"/>
    </row>
    <row r="913" spans="51:51">
      <c r="AY913" s="1104"/>
    </row>
    <row r="914" spans="51:51">
      <c r="AY914" s="1104"/>
    </row>
    <row r="915" spans="51:51">
      <c r="AY915" s="1104"/>
    </row>
    <row r="916" spans="51:51">
      <c r="AY916" s="1104"/>
    </row>
    <row r="917" spans="51:51">
      <c r="AY917" s="1104"/>
    </row>
    <row r="918" spans="51:51">
      <c r="AY918" s="1104"/>
    </row>
    <row r="919" spans="51:51">
      <c r="AY919" s="1104"/>
    </row>
    <row r="920" spans="51:51">
      <c r="AY920" s="1104"/>
    </row>
    <row r="921" spans="51:51">
      <c r="AY921" s="1104"/>
    </row>
    <row r="922" spans="51:51">
      <c r="AY922" s="1104"/>
    </row>
    <row r="923" spans="51:51">
      <c r="AY923" s="1104"/>
    </row>
    <row r="924" spans="51:51">
      <c r="AY924" s="1104"/>
    </row>
    <row r="925" spans="51:51">
      <c r="AY925" s="1104"/>
    </row>
    <row r="926" spans="51:51">
      <c r="AY926" s="1104"/>
    </row>
    <row r="927" spans="51:51">
      <c r="AY927" s="1104"/>
    </row>
    <row r="928" spans="51:51">
      <c r="AY928" s="1104"/>
    </row>
    <row r="929" spans="51:51">
      <c r="AY929" s="1104"/>
    </row>
    <row r="930" spans="51:51">
      <c r="AY930" s="1104"/>
    </row>
    <row r="931" spans="51:51">
      <c r="AY931" s="1104"/>
    </row>
    <row r="932" spans="51:51">
      <c r="AY932" s="1104"/>
    </row>
    <row r="933" spans="51:51">
      <c r="AY933" s="1104"/>
    </row>
    <row r="934" spans="51:51">
      <c r="AY934" s="1104"/>
    </row>
    <row r="935" spans="51:51">
      <c r="AY935" s="1104"/>
    </row>
    <row r="936" spans="51:51">
      <c r="AY936" s="1104"/>
    </row>
    <row r="937" spans="51:51">
      <c r="AY937" s="1104"/>
    </row>
    <row r="938" spans="51:51">
      <c r="AY938" s="1104"/>
    </row>
    <row r="939" spans="51:51">
      <c r="AY939" s="1104"/>
    </row>
    <row r="940" spans="51:51">
      <c r="AY940" s="1104"/>
    </row>
    <row r="941" spans="51:51">
      <c r="AY941" s="1104"/>
    </row>
    <row r="942" spans="51:51">
      <c r="AY942" s="1104"/>
    </row>
    <row r="943" spans="51:51">
      <c r="AY943" s="1104"/>
    </row>
    <row r="944" spans="51:51">
      <c r="AY944" s="1104"/>
    </row>
    <row r="945" spans="51:51">
      <c r="AY945" s="1104"/>
    </row>
    <row r="946" spans="51:51">
      <c r="AY946" s="1104"/>
    </row>
    <row r="947" spans="51:51">
      <c r="AY947" s="1104"/>
    </row>
    <row r="948" spans="51:51">
      <c r="AY948" s="1104"/>
    </row>
  </sheetData>
  <sheetProtection algorithmName="SHA-512" hashValue="sIXLxTjIemKR7vlzWU+Zz5supWV1aFFWvMSCxhSu6/zZsv//AzXVMeXfx1ok58M+aiPejX/wAJM1GDC6VociOw==" saltValue="4BFSE2iX+J+47aey3JDSsg==" spinCount="100000" sheet="1" objects="1" scenarios="1"/>
  <dataConsolidate/>
  <mergeCells count="187">
    <mergeCell ref="AH135:AH136"/>
    <mergeCell ref="AC97:AC98"/>
    <mergeCell ref="AE97:AE98"/>
    <mergeCell ref="AG97:AG98"/>
    <mergeCell ref="V115:AI115"/>
    <mergeCell ref="W116:W117"/>
    <mergeCell ref="Y116:Y117"/>
    <mergeCell ref="AA116:AA117"/>
    <mergeCell ref="AC116:AC117"/>
    <mergeCell ref="AE116:AE117"/>
    <mergeCell ref="AG116:AG117"/>
    <mergeCell ref="AH97:AH98"/>
    <mergeCell ref="AD97:AD98"/>
    <mergeCell ref="V116:V117"/>
    <mergeCell ref="X116:X117"/>
    <mergeCell ref="AI116:AI117"/>
    <mergeCell ref="AB116:AB117"/>
    <mergeCell ref="AD116:AD117"/>
    <mergeCell ref="AF116:AF117"/>
    <mergeCell ref="AH116:AH117"/>
    <mergeCell ref="X97:X98"/>
    <mergeCell ref="Z97:Z98"/>
    <mergeCell ref="AB97:AB98"/>
    <mergeCell ref="AA97:AA98"/>
    <mergeCell ref="J1:K1"/>
    <mergeCell ref="J2:K2"/>
    <mergeCell ref="B111:E111"/>
    <mergeCell ref="B42:E42"/>
    <mergeCell ref="B112:E112"/>
    <mergeCell ref="A12:E12"/>
    <mergeCell ref="A13:E13"/>
    <mergeCell ref="O30:P30"/>
    <mergeCell ref="G115:T115"/>
    <mergeCell ref="A115:F116"/>
    <mergeCell ref="L1:N1"/>
    <mergeCell ref="B110:E110"/>
    <mergeCell ref="F1:G1"/>
    <mergeCell ref="H1:I1"/>
    <mergeCell ref="S1:T1"/>
    <mergeCell ref="A1:D1"/>
    <mergeCell ref="M4:N4"/>
    <mergeCell ref="A5:B5"/>
    <mergeCell ref="I30:J30"/>
    <mergeCell ref="D27:F27"/>
    <mergeCell ref="D26:F26"/>
    <mergeCell ref="A22:T23"/>
    <mergeCell ref="A30:E30"/>
    <mergeCell ref="H26:I26"/>
    <mergeCell ref="A2:D2"/>
    <mergeCell ref="S4:T4"/>
    <mergeCell ref="B107:E107"/>
    <mergeCell ref="B109:E109"/>
    <mergeCell ref="W97:W98"/>
    <mergeCell ref="Y97:Y98"/>
    <mergeCell ref="B105:E105"/>
    <mergeCell ref="B106:E106"/>
    <mergeCell ref="A10:E10"/>
    <mergeCell ref="H2:I2"/>
    <mergeCell ref="S2:T2"/>
    <mergeCell ref="Q30:R30"/>
    <mergeCell ref="S30:T30"/>
    <mergeCell ref="A14:E14"/>
    <mergeCell ref="A11:E11"/>
    <mergeCell ref="F18:H19"/>
    <mergeCell ref="L2:N2"/>
    <mergeCell ref="I18:I19"/>
    <mergeCell ref="V43:AI43"/>
    <mergeCell ref="V96:AI96"/>
    <mergeCell ref="AI97:AI98"/>
    <mergeCell ref="F2:G2"/>
    <mergeCell ref="AI7:AI10"/>
    <mergeCell ref="V97:V98"/>
    <mergeCell ref="Z116:Z117"/>
    <mergeCell ref="AX6:AX10"/>
    <mergeCell ref="C4:F4"/>
    <mergeCell ref="Q5:R5"/>
    <mergeCell ref="S5:T5"/>
    <mergeCell ref="C6:E6"/>
    <mergeCell ref="C5:F5"/>
    <mergeCell ref="G5:H5"/>
    <mergeCell ref="I5:J5"/>
    <mergeCell ref="K5:L5"/>
    <mergeCell ref="M5:N5"/>
    <mergeCell ref="O5:P5"/>
    <mergeCell ref="I4:J4"/>
    <mergeCell ref="K4:L4"/>
    <mergeCell ref="AK6:AK10"/>
    <mergeCell ref="U7:U10"/>
    <mergeCell ref="AH7:AH10"/>
    <mergeCell ref="AP6:AP10"/>
    <mergeCell ref="AR6:AR10"/>
    <mergeCell ref="AT6:AT10"/>
    <mergeCell ref="G4:H4"/>
    <mergeCell ref="AL6:AL10"/>
    <mergeCell ref="AN6:AN10"/>
    <mergeCell ref="O4:P4"/>
    <mergeCell ref="Q4:R4"/>
    <mergeCell ref="AV6:AV10"/>
    <mergeCell ref="AK43:AQ43"/>
    <mergeCell ref="AL115:AN115"/>
    <mergeCell ref="G39:T39"/>
    <mergeCell ref="B99:E99"/>
    <mergeCell ref="A96:F97"/>
    <mergeCell ref="B100:E100"/>
    <mergeCell ref="B101:E101"/>
    <mergeCell ref="G96:T96"/>
    <mergeCell ref="B102:E102"/>
    <mergeCell ref="B103:E103"/>
    <mergeCell ref="B104:E104"/>
    <mergeCell ref="B108:E108"/>
    <mergeCell ref="B113:E113"/>
    <mergeCell ref="K30:L30"/>
    <mergeCell ref="M30:N30"/>
    <mergeCell ref="A39:F40"/>
    <mergeCell ref="A15:E15"/>
    <mergeCell ref="C7:E7"/>
    <mergeCell ref="AF97:AF98"/>
    <mergeCell ref="AL96:AN96"/>
    <mergeCell ref="J18:N18"/>
    <mergeCell ref="J19:N19"/>
    <mergeCell ref="G30:H30"/>
    <mergeCell ref="B118:E118"/>
    <mergeCell ref="B119:E119"/>
    <mergeCell ref="B128:E128"/>
    <mergeCell ref="B129:E129"/>
    <mergeCell ref="B122:E122"/>
    <mergeCell ref="B123:E123"/>
    <mergeCell ref="B124:E124"/>
    <mergeCell ref="B130:E130"/>
    <mergeCell ref="B131:E131"/>
    <mergeCell ref="B132:E132"/>
    <mergeCell ref="B120:E120"/>
    <mergeCell ref="B121:E121"/>
    <mergeCell ref="B144:E144"/>
    <mergeCell ref="B137:E137"/>
    <mergeCell ref="G134:T134"/>
    <mergeCell ref="B156:E156"/>
    <mergeCell ref="G153:T153"/>
    <mergeCell ref="B125:E125"/>
    <mergeCell ref="B126:E126"/>
    <mergeCell ref="B127:E127"/>
    <mergeCell ref="A153:F154"/>
    <mergeCell ref="B150:E150"/>
    <mergeCell ref="B151:E151"/>
    <mergeCell ref="B140:E140"/>
    <mergeCell ref="B141:E141"/>
    <mergeCell ref="B143:E143"/>
    <mergeCell ref="B142:E142"/>
    <mergeCell ref="AH154:AH155"/>
    <mergeCell ref="V154:V155"/>
    <mergeCell ref="X154:X155"/>
    <mergeCell ref="Z154:Z155"/>
    <mergeCell ref="AB154:AB155"/>
    <mergeCell ref="AD154:AD155"/>
    <mergeCell ref="AF154:AF155"/>
    <mergeCell ref="V153:AI153"/>
    <mergeCell ref="W154:W155"/>
    <mergeCell ref="Y154:Y155"/>
    <mergeCell ref="AA154:AA155"/>
    <mergeCell ref="AC154:AC155"/>
    <mergeCell ref="AE154:AE155"/>
    <mergeCell ref="AG154:AG155"/>
    <mergeCell ref="AI154:AI155"/>
    <mergeCell ref="AL153:AN153"/>
    <mergeCell ref="B145:E145"/>
    <mergeCell ref="B146:E146"/>
    <mergeCell ref="B147:E147"/>
    <mergeCell ref="B148:E148"/>
    <mergeCell ref="B149:E149"/>
    <mergeCell ref="AL134:AN134"/>
    <mergeCell ref="B138:E138"/>
    <mergeCell ref="B139:E139"/>
    <mergeCell ref="V135:V136"/>
    <mergeCell ref="X135:X136"/>
    <mergeCell ref="Z135:Z136"/>
    <mergeCell ref="AB135:AB136"/>
    <mergeCell ref="AD135:AD136"/>
    <mergeCell ref="AF135:AF136"/>
    <mergeCell ref="A134:F135"/>
    <mergeCell ref="V134:AI134"/>
    <mergeCell ref="W135:W136"/>
    <mergeCell ref="Y135:Y136"/>
    <mergeCell ref="AA135:AA136"/>
    <mergeCell ref="AC135:AC136"/>
    <mergeCell ref="AE135:AE136"/>
    <mergeCell ref="AG135:AG136"/>
    <mergeCell ref="AI135:AI136"/>
  </mergeCells>
  <conditionalFormatting sqref="G98">
    <cfRule type="cellIs" dxfId="1737" priority="822" stopIfTrue="1" operator="lessThan">
      <formula>-0.0000444444444444444</formula>
    </cfRule>
  </conditionalFormatting>
  <conditionalFormatting sqref="I97">
    <cfRule type="expression" dxfId="1736" priority="821" stopIfTrue="1">
      <formula>ISERROR(I97)</formula>
    </cfRule>
  </conditionalFormatting>
  <conditionalFormatting sqref="K97">
    <cfRule type="expression" dxfId="1735" priority="819" stopIfTrue="1">
      <formula>ISERROR(K97)</formula>
    </cfRule>
  </conditionalFormatting>
  <conditionalFormatting sqref="M97">
    <cfRule type="expression" dxfId="1734" priority="818" stopIfTrue="1">
      <formula>ISERROR(M97)</formula>
    </cfRule>
  </conditionalFormatting>
  <conditionalFormatting sqref="O97">
    <cfRule type="expression" dxfId="1733" priority="817" stopIfTrue="1">
      <formula>ISERROR(O97)</formula>
    </cfRule>
  </conditionalFormatting>
  <conditionalFormatting sqref="Q97">
    <cfRule type="expression" dxfId="1732" priority="816" stopIfTrue="1">
      <formula>ISERROR(Q97)</formula>
    </cfRule>
  </conditionalFormatting>
  <conditionalFormatting sqref="S97">
    <cfRule type="expression" dxfId="1731" priority="815" stopIfTrue="1">
      <formula>ISERROR(S97)</formula>
    </cfRule>
  </conditionalFormatting>
  <conditionalFormatting sqref="G117">
    <cfRule type="cellIs" dxfId="1730" priority="814" stopIfTrue="1" operator="lessThan">
      <formula>-0.0000444444444444444</formula>
    </cfRule>
  </conditionalFormatting>
  <conditionalFormatting sqref="G136">
    <cfRule type="cellIs" dxfId="1729" priority="798" stopIfTrue="1" operator="lessThan">
      <formula>-0.0000444444444444444</formula>
    </cfRule>
  </conditionalFormatting>
  <conditionalFormatting sqref="G155">
    <cfRule type="cellIs" dxfId="1728" priority="790" stopIfTrue="1" operator="lessThan">
      <formula>-0.0000444444444444444</formula>
    </cfRule>
  </conditionalFormatting>
  <conditionalFormatting sqref="H155">
    <cfRule type="cellIs" dxfId="1727" priority="775" stopIfTrue="1" operator="lessThan">
      <formula>-0.0000444444444444444</formula>
    </cfRule>
  </conditionalFormatting>
  <conditionalFormatting sqref="H94">
    <cfRule type="expression" dxfId="1726" priority="761">
      <formula>IF(H94&lt;0, TRUE, IF(AND(H94&gt;0,V94=""),TRUE,FALSE))</formula>
    </cfRule>
  </conditionalFormatting>
  <conditionalFormatting sqref="H60">
    <cfRule type="expression" dxfId="1725" priority="758">
      <formula>IF(H60&lt;0, TRUE, IF(AND(H60&gt;0,V60=""),TRUE,FALSE))</formula>
    </cfRule>
  </conditionalFormatting>
  <conditionalFormatting sqref="H61">
    <cfRule type="expression" dxfId="1724" priority="757">
      <formula>IF(H61&lt;0, TRUE, IF(AND(H61&gt;0,V61=""),TRUE,FALSE))</formula>
    </cfRule>
  </conditionalFormatting>
  <conditionalFormatting sqref="H62">
    <cfRule type="expression" dxfId="1723" priority="756">
      <formula>IF(H62&lt;0, TRUE, IF(AND(H62&gt;0,V62=""),TRUE,FALSE))</formula>
    </cfRule>
  </conditionalFormatting>
  <conditionalFormatting sqref="H63">
    <cfRule type="expression" dxfId="1722" priority="755">
      <formula>IF(H63&lt;0, TRUE, IF(AND(H63&gt;0,V63=""),TRUE,FALSE))</formula>
    </cfRule>
  </conditionalFormatting>
  <conditionalFormatting sqref="H64">
    <cfRule type="expression" dxfId="1721" priority="754">
      <formula>IF(H64&lt;0, TRUE, IF(AND(H64&gt;0,V64=""),TRUE,FALSE))</formula>
    </cfRule>
  </conditionalFormatting>
  <conditionalFormatting sqref="H65">
    <cfRule type="expression" dxfId="1720" priority="753">
      <formula>IF(H65&lt;0, TRUE, IF(AND(H65&gt;0,V65=""),TRUE,FALSE))</formula>
    </cfRule>
  </conditionalFormatting>
  <conditionalFormatting sqref="H66">
    <cfRule type="expression" dxfId="1719" priority="752">
      <formula>IF(H66&lt;0, TRUE, IF(AND(H66&gt;0,V66=""),TRUE,FALSE))</formula>
    </cfRule>
  </conditionalFormatting>
  <conditionalFormatting sqref="H67">
    <cfRule type="expression" dxfId="1718" priority="751">
      <formula>IF(H67&lt;0, TRUE, IF(AND(H67&gt;0,V67=""),TRUE,FALSE))</formula>
    </cfRule>
  </conditionalFormatting>
  <conditionalFormatting sqref="H68">
    <cfRule type="expression" dxfId="1717" priority="750">
      <formula>IF(H68&lt;0, TRUE, IF(AND(H68&gt;0,V68=""),TRUE,FALSE))</formula>
    </cfRule>
  </conditionalFormatting>
  <conditionalFormatting sqref="H69">
    <cfRule type="expression" dxfId="1716" priority="749">
      <formula>IF(H69&lt;0, TRUE, IF(AND(H69&gt;0,V69=""),TRUE,FALSE))</formula>
    </cfRule>
  </conditionalFormatting>
  <conditionalFormatting sqref="H70">
    <cfRule type="expression" dxfId="1715" priority="748">
      <formula>IF(H70&lt;0, TRUE, IF(AND(H70&gt;0,V70=""),TRUE,FALSE))</formula>
    </cfRule>
  </conditionalFormatting>
  <conditionalFormatting sqref="H71">
    <cfRule type="expression" dxfId="1714" priority="747">
      <formula>IF(H71&lt;0, TRUE, IF(AND(H71&gt;0,V71=""),TRUE,FALSE))</formula>
    </cfRule>
  </conditionalFormatting>
  <conditionalFormatting sqref="H72">
    <cfRule type="expression" dxfId="1713" priority="746">
      <formula>IF(H72&lt;0, TRUE, IF(AND(H72&gt;0,V72=""),TRUE,FALSE))</formula>
    </cfRule>
  </conditionalFormatting>
  <conditionalFormatting sqref="H73">
    <cfRule type="expression" dxfId="1712" priority="745">
      <formula>IF(H73&lt;0, TRUE, IF(AND(H73&gt;0,V73=""),TRUE,FALSE))</formula>
    </cfRule>
  </conditionalFormatting>
  <conditionalFormatting sqref="H74">
    <cfRule type="expression" dxfId="1711" priority="744">
      <formula>IF(H74&lt;0, TRUE, IF(AND(H74&gt;0,V74=""),TRUE,FALSE))</formula>
    </cfRule>
  </conditionalFormatting>
  <conditionalFormatting sqref="H75">
    <cfRule type="expression" dxfId="1710" priority="743">
      <formula>IF(H75&lt;0, TRUE, IF(AND(H75&gt;0,V75=""),TRUE,FALSE))</formula>
    </cfRule>
  </conditionalFormatting>
  <conditionalFormatting sqref="H76">
    <cfRule type="expression" dxfId="1709" priority="742">
      <formula>IF(H76&lt;0, TRUE, IF(AND(H76&gt;0,V76=""),TRUE,FALSE))</formula>
    </cfRule>
  </conditionalFormatting>
  <conditionalFormatting sqref="H77">
    <cfRule type="expression" dxfId="1708" priority="741">
      <formula>IF(H77&lt;0, TRUE, IF(AND(H77&gt;0,V77=""),TRUE,FALSE))</formula>
    </cfRule>
  </conditionalFormatting>
  <conditionalFormatting sqref="H78">
    <cfRule type="expression" dxfId="1707" priority="740">
      <formula>IF(H78&lt;0, TRUE, IF(AND(H78&gt;0,V78=""),TRUE,FALSE))</formula>
    </cfRule>
  </conditionalFormatting>
  <conditionalFormatting sqref="H79">
    <cfRule type="expression" dxfId="1706" priority="739">
      <formula>IF(H79&lt;0, TRUE, IF(AND(H79&gt;0,V79=""),TRUE,FALSE))</formula>
    </cfRule>
  </conditionalFormatting>
  <conditionalFormatting sqref="H80">
    <cfRule type="expression" dxfId="1705" priority="738">
      <formula>IF(H80&lt;0, TRUE, IF(AND(H80&gt;0,V80=""),TRUE,FALSE))</formula>
    </cfRule>
  </conditionalFormatting>
  <conditionalFormatting sqref="H81">
    <cfRule type="expression" dxfId="1704" priority="737">
      <formula>IF(H81&lt;0, TRUE, IF(AND(H81&gt;0,V81=""),TRUE,FALSE))</formula>
    </cfRule>
  </conditionalFormatting>
  <conditionalFormatting sqref="H82">
    <cfRule type="expression" dxfId="1703" priority="736">
      <formula>IF(H82&lt;0, TRUE, IF(AND(H82&gt;0,V82=""),TRUE,FALSE))</formula>
    </cfRule>
  </conditionalFormatting>
  <conditionalFormatting sqref="H83">
    <cfRule type="expression" dxfId="1702" priority="735">
      <formula>IF(H83&lt;0, TRUE, IF(AND(H83&gt;0,V83=""),TRUE,FALSE))</formula>
    </cfRule>
  </conditionalFormatting>
  <conditionalFormatting sqref="H84">
    <cfRule type="expression" dxfId="1701" priority="734">
      <formula>IF(H84&lt;0, TRUE, IF(AND(H84&gt;0,V84=""),TRUE,FALSE))</formula>
    </cfRule>
  </conditionalFormatting>
  <conditionalFormatting sqref="H85">
    <cfRule type="expression" dxfId="1700" priority="733">
      <formula>IF(H85&lt;0, TRUE, IF(AND(H85&gt;0,V85=""),TRUE,FALSE))</formula>
    </cfRule>
  </conditionalFormatting>
  <conditionalFormatting sqref="H86">
    <cfRule type="expression" dxfId="1699" priority="732">
      <formula>IF(H86&lt;0, TRUE, IF(AND(H86&gt;0,V86=""),TRUE,FALSE))</formula>
    </cfRule>
  </conditionalFormatting>
  <conditionalFormatting sqref="H87">
    <cfRule type="expression" dxfId="1698" priority="731">
      <formula>IF(H87&lt;0, TRUE, IF(AND(H87&gt;0,V87=""),TRUE,FALSE))</formula>
    </cfRule>
  </conditionalFormatting>
  <conditionalFormatting sqref="H88">
    <cfRule type="expression" dxfId="1697" priority="730">
      <formula>IF(H88&lt;0, TRUE, IF(AND(H88&gt;0,V88=""),TRUE,FALSE))</formula>
    </cfRule>
  </conditionalFormatting>
  <conditionalFormatting sqref="H89">
    <cfRule type="expression" dxfId="1696" priority="729">
      <formula>IF(H89&lt;0, TRUE, IF(AND(H89&gt;0,V89=""),TRUE,FALSE))</formula>
    </cfRule>
  </conditionalFormatting>
  <conditionalFormatting sqref="H90">
    <cfRule type="expression" dxfId="1695" priority="728">
      <formula>IF(H90&lt;0, TRUE, IF(AND(H90&gt;0,V90=""),TRUE,FALSE))</formula>
    </cfRule>
  </conditionalFormatting>
  <conditionalFormatting sqref="H91">
    <cfRule type="expression" dxfId="1694" priority="727">
      <formula>IF(H91&lt;0, TRUE, IF(AND(H91&gt;0,V91=""),TRUE,FALSE))</formula>
    </cfRule>
  </conditionalFormatting>
  <conditionalFormatting sqref="H92">
    <cfRule type="expression" dxfId="1693" priority="726">
      <formula>IF(H92&lt;0, TRUE, IF(AND(H92&gt;0,V92=""),TRUE,FALSE))</formula>
    </cfRule>
  </conditionalFormatting>
  <conditionalFormatting sqref="H93">
    <cfRule type="expression" dxfId="1692" priority="725">
      <formula>IF(H93&lt;0, TRUE, IF(AND(H93&gt;0,V93=""),TRUE,FALSE))</formula>
    </cfRule>
  </conditionalFormatting>
  <conditionalFormatting sqref="J94">
    <cfRule type="expression" dxfId="1691" priority="711">
      <formula>IF(J94&lt;0, TRUE, IF(AND(J94&gt;0,X94=""),TRUE,FALSE))</formula>
    </cfRule>
  </conditionalFormatting>
  <conditionalFormatting sqref="J60">
    <cfRule type="expression" dxfId="1690" priority="708">
      <formula>IF(J60&lt;0, TRUE, IF(AND(J60&gt;0,X60=""),TRUE,FALSE))</formula>
    </cfRule>
  </conditionalFormatting>
  <conditionalFormatting sqref="J61">
    <cfRule type="expression" dxfId="1689" priority="707">
      <formula>IF(J61&lt;0, TRUE, IF(AND(J61&gt;0,X61=""),TRUE,FALSE))</formula>
    </cfRule>
  </conditionalFormatting>
  <conditionalFormatting sqref="J62">
    <cfRule type="expression" dxfId="1688" priority="706">
      <formula>IF(J62&lt;0, TRUE, IF(AND(J62&gt;0,X62=""),TRUE,FALSE))</formula>
    </cfRule>
  </conditionalFormatting>
  <conditionalFormatting sqref="J63">
    <cfRule type="expression" dxfId="1687" priority="705">
      <formula>IF(J63&lt;0, TRUE, IF(AND(J63&gt;0,X63=""),TRUE,FALSE))</formula>
    </cfRule>
  </conditionalFormatting>
  <conditionalFormatting sqref="J64">
    <cfRule type="expression" dxfId="1686" priority="704">
      <formula>IF(J64&lt;0, TRUE, IF(AND(J64&gt;0,X64=""),TRUE,FALSE))</formula>
    </cfRule>
  </conditionalFormatting>
  <conditionalFormatting sqref="J65">
    <cfRule type="expression" dxfId="1685" priority="703">
      <formula>IF(J65&lt;0, TRUE, IF(AND(J65&gt;0,X65=""),TRUE,FALSE))</formula>
    </cfRule>
  </conditionalFormatting>
  <conditionalFormatting sqref="J66">
    <cfRule type="expression" dxfId="1684" priority="702">
      <formula>IF(J66&lt;0, TRUE, IF(AND(J66&gt;0,X66=""),TRUE,FALSE))</formula>
    </cfRule>
  </conditionalFormatting>
  <conditionalFormatting sqref="J67">
    <cfRule type="expression" dxfId="1683" priority="701">
      <formula>IF(J67&lt;0, TRUE, IF(AND(J67&gt;0,X67=""),TRUE,FALSE))</formula>
    </cfRule>
  </conditionalFormatting>
  <conditionalFormatting sqref="J68">
    <cfRule type="expression" dxfId="1682" priority="700">
      <formula>IF(J68&lt;0, TRUE, IF(AND(J68&gt;0,X68=""),TRUE,FALSE))</formula>
    </cfRule>
  </conditionalFormatting>
  <conditionalFormatting sqref="J69">
    <cfRule type="expression" dxfId="1681" priority="699">
      <formula>IF(J69&lt;0, TRUE, IF(AND(J69&gt;0,X69=""),TRUE,FALSE))</formula>
    </cfRule>
  </conditionalFormatting>
  <conditionalFormatting sqref="J70">
    <cfRule type="expression" dxfId="1680" priority="698">
      <formula>IF(J70&lt;0, TRUE, IF(AND(J70&gt;0,X70=""),TRUE,FALSE))</formula>
    </cfRule>
  </conditionalFormatting>
  <conditionalFormatting sqref="J71">
    <cfRule type="expression" dxfId="1679" priority="697">
      <formula>IF(J71&lt;0, TRUE, IF(AND(J71&gt;0,X71=""),TRUE,FALSE))</formula>
    </cfRule>
  </conditionalFormatting>
  <conditionalFormatting sqref="J72">
    <cfRule type="expression" dxfId="1678" priority="696">
      <formula>IF(J72&lt;0, TRUE, IF(AND(J72&gt;0,X72=""),TRUE,FALSE))</formula>
    </cfRule>
  </conditionalFormatting>
  <conditionalFormatting sqref="J73">
    <cfRule type="expression" dxfId="1677" priority="695">
      <formula>IF(J73&lt;0, TRUE, IF(AND(J73&gt;0,X73=""),TRUE,FALSE))</formula>
    </cfRule>
  </conditionalFormatting>
  <conditionalFormatting sqref="J74">
    <cfRule type="expression" dxfId="1676" priority="694">
      <formula>IF(J74&lt;0, TRUE, IF(AND(J74&gt;0,X74=""),TRUE,FALSE))</formula>
    </cfRule>
  </conditionalFormatting>
  <conditionalFormatting sqref="J75">
    <cfRule type="expression" dxfId="1675" priority="693">
      <formula>IF(J75&lt;0, TRUE, IF(AND(J75&gt;0,X75=""),TRUE,FALSE))</formula>
    </cfRule>
  </conditionalFormatting>
  <conditionalFormatting sqref="J76">
    <cfRule type="expression" dxfId="1674" priority="692">
      <formula>IF(J76&lt;0, TRUE, IF(AND(J76&gt;0,X76=""),TRUE,FALSE))</formula>
    </cfRule>
  </conditionalFormatting>
  <conditionalFormatting sqref="J77">
    <cfRule type="expression" dxfId="1673" priority="691">
      <formula>IF(J77&lt;0, TRUE, IF(AND(J77&gt;0,X77=""),TRUE,FALSE))</formula>
    </cfRule>
  </conditionalFormatting>
  <conditionalFormatting sqref="J78">
    <cfRule type="expression" dxfId="1672" priority="690">
      <formula>IF(J78&lt;0, TRUE, IF(AND(J78&gt;0,X78=""),TRUE,FALSE))</formula>
    </cfRule>
  </conditionalFormatting>
  <conditionalFormatting sqref="J79">
    <cfRule type="expression" dxfId="1671" priority="689">
      <formula>IF(J79&lt;0, TRUE, IF(AND(J79&gt;0,X79=""),TRUE,FALSE))</formula>
    </cfRule>
  </conditionalFormatting>
  <conditionalFormatting sqref="J80">
    <cfRule type="expression" dxfId="1670" priority="688">
      <formula>IF(J80&lt;0, TRUE, IF(AND(J80&gt;0,X80=""),TRUE,FALSE))</formula>
    </cfRule>
  </conditionalFormatting>
  <conditionalFormatting sqref="J81">
    <cfRule type="expression" dxfId="1669" priority="687">
      <formula>IF(J81&lt;0, TRUE, IF(AND(J81&gt;0,X81=""),TRUE,FALSE))</formula>
    </cfRule>
  </conditionalFormatting>
  <conditionalFormatting sqref="J82">
    <cfRule type="expression" dxfId="1668" priority="686">
      <formula>IF(J82&lt;0, TRUE, IF(AND(J82&gt;0,X82=""),TRUE,FALSE))</formula>
    </cfRule>
  </conditionalFormatting>
  <conditionalFormatting sqref="J83">
    <cfRule type="expression" dxfId="1667" priority="685">
      <formula>IF(J83&lt;0, TRUE, IF(AND(J83&gt;0,X83=""),TRUE,FALSE))</formula>
    </cfRule>
  </conditionalFormatting>
  <conditionalFormatting sqref="J84">
    <cfRule type="expression" dxfId="1666" priority="684">
      <formula>IF(J84&lt;0, TRUE, IF(AND(J84&gt;0,X84=""),TRUE,FALSE))</formula>
    </cfRule>
  </conditionalFormatting>
  <conditionalFormatting sqref="J85">
    <cfRule type="expression" dxfId="1665" priority="683">
      <formula>IF(J85&lt;0, TRUE, IF(AND(J85&gt;0,X85=""),TRUE,FALSE))</formula>
    </cfRule>
  </conditionalFormatting>
  <conditionalFormatting sqref="J86">
    <cfRule type="expression" dxfId="1664" priority="682">
      <formula>IF(J86&lt;0, TRUE, IF(AND(J86&gt;0,X86=""),TRUE,FALSE))</formula>
    </cfRule>
  </conditionalFormatting>
  <conditionalFormatting sqref="J87">
    <cfRule type="expression" dxfId="1663" priority="681">
      <formula>IF(J87&lt;0, TRUE, IF(AND(J87&gt;0,X87=""),TRUE,FALSE))</formula>
    </cfRule>
  </conditionalFormatting>
  <conditionalFormatting sqref="J88">
    <cfRule type="expression" dxfId="1662" priority="680">
      <formula>IF(J88&lt;0, TRUE, IF(AND(J88&gt;0,X88=""),TRUE,FALSE))</formula>
    </cfRule>
  </conditionalFormatting>
  <conditionalFormatting sqref="J89">
    <cfRule type="expression" dxfId="1661" priority="679">
      <formula>IF(J89&lt;0, TRUE, IF(AND(J89&gt;0,X89=""),TRUE,FALSE))</formula>
    </cfRule>
  </conditionalFormatting>
  <conditionalFormatting sqref="J90">
    <cfRule type="expression" dxfId="1660" priority="678">
      <formula>IF(J90&lt;0, TRUE, IF(AND(J90&gt;0,X90=""),TRUE,FALSE))</formula>
    </cfRule>
  </conditionalFormatting>
  <conditionalFormatting sqref="J91">
    <cfRule type="expression" dxfId="1659" priority="677">
      <formula>IF(J91&lt;0, TRUE, IF(AND(J91&gt;0,X91=""),TRUE,FALSE))</formula>
    </cfRule>
  </conditionalFormatting>
  <conditionalFormatting sqref="J92">
    <cfRule type="expression" dxfId="1658" priority="676">
      <formula>IF(J92&lt;0, TRUE, IF(AND(J92&gt;0,X92=""),TRUE,FALSE))</formula>
    </cfRule>
  </conditionalFormatting>
  <conditionalFormatting sqref="J93">
    <cfRule type="expression" dxfId="1657" priority="675">
      <formula>IF(J93&lt;0, TRUE, IF(AND(J93&gt;0,X93=""),TRUE,FALSE))</formula>
    </cfRule>
  </conditionalFormatting>
  <conditionalFormatting sqref="L94">
    <cfRule type="expression" dxfId="1656" priority="661">
      <formula>IF(L94&lt;0, TRUE, IF(AND(L94&gt;0,Z94=""),TRUE,FALSE))</formula>
    </cfRule>
  </conditionalFormatting>
  <conditionalFormatting sqref="L60">
    <cfRule type="expression" dxfId="1655" priority="658">
      <formula>IF(L60&lt;0, TRUE, IF(AND(L60&gt;0,Z60=""),TRUE,FALSE))</formula>
    </cfRule>
  </conditionalFormatting>
  <conditionalFormatting sqref="L61">
    <cfRule type="expression" dxfId="1654" priority="657">
      <formula>IF(L61&lt;0, TRUE, IF(AND(L61&gt;0,Z61=""),TRUE,FALSE))</formula>
    </cfRule>
  </conditionalFormatting>
  <conditionalFormatting sqref="L62">
    <cfRule type="expression" dxfId="1653" priority="656">
      <formula>IF(L62&lt;0, TRUE, IF(AND(L62&gt;0,Z62=""),TRUE,FALSE))</formula>
    </cfRule>
  </conditionalFormatting>
  <conditionalFormatting sqref="L63">
    <cfRule type="expression" dxfId="1652" priority="655">
      <formula>IF(L63&lt;0, TRUE, IF(AND(L63&gt;0,Z63=""),TRUE,FALSE))</formula>
    </cfRule>
  </conditionalFormatting>
  <conditionalFormatting sqref="L64">
    <cfRule type="expression" dxfId="1651" priority="654">
      <formula>IF(L64&lt;0, TRUE, IF(AND(L64&gt;0,Z64=""),TRUE,FALSE))</formula>
    </cfRule>
  </conditionalFormatting>
  <conditionalFormatting sqref="L65">
    <cfRule type="expression" dxfId="1650" priority="653">
      <formula>IF(L65&lt;0, TRUE, IF(AND(L65&gt;0,Z65=""),TRUE,FALSE))</formula>
    </cfRule>
  </conditionalFormatting>
  <conditionalFormatting sqref="L66">
    <cfRule type="expression" dxfId="1649" priority="652">
      <formula>IF(L66&lt;0, TRUE, IF(AND(L66&gt;0,Z66=""),TRUE,FALSE))</formula>
    </cfRule>
  </conditionalFormatting>
  <conditionalFormatting sqref="L67">
    <cfRule type="expression" dxfId="1648" priority="651">
      <formula>IF(L67&lt;0, TRUE, IF(AND(L67&gt;0,Z67=""),TRUE,FALSE))</formula>
    </cfRule>
  </conditionalFormatting>
  <conditionalFormatting sqref="L68">
    <cfRule type="expression" dxfId="1647" priority="650">
      <formula>IF(L68&lt;0, TRUE, IF(AND(L68&gt;0,Z68=""),TRUE,FALSE))</formula>
    </cfRule>
  </conditionalFormatting>
  <conditionalFormatting sqref="L69">
    <cfRule type="expression" dxfId="1646" priority="649">
      <formula>IF(L69&lt;0, TRUE, IF(AND(L69&gt;0,Z69=""),TRUE,FALSE))</formula>
    </cfRule>
  </conditionalFormatting>
  <conditionalFormatting sqref="L70">
    <cfRule type="expression" dxfId="1645" priority="648">
      <formula>IF(L70&lt;0, TRUE, IF(AND(L70&gt;0,Z70=""),TRUE,FALSE))</formula>
    </cfRule>
  </conditionalFormatting>
  <conditionalFormatting sqref="L71">
    <cfRule type="expression" dxfId="1644" priority="647">
      <formula>IF(L71&lt;0, TRUE, IF(AND(L71&gt;0,Z71=""),TRUE,FALSE))</formula>
    </cfRule>
  </conditionalFormatting>
  <conditionalFormatting sqref="L72">
    <cfRule type="expression" dxfId="1643" priority="646">
      <formula>IF(L72&lt;0, TRUE, IF(AND(L72&gt;0,Z72=""),TRUE,FALSE))</formula>
    </cfRule>
  </conditionalFormatting>
  <conditionalFormatting sqref="L73">
    <cfRule type="expression" dxfId="1642" priority="645">
      <formula>IF(L73&lt;0, TRUE, IF(AND(L73&gt;0,Z73=""),TRUE,FALSE))</formula>
    </cfRule>
  </conditionalFormatting>
  <conditionalFormatting sqref="L74">
    <cfRule type="expression" dxfId="1641" priority="644">
      <formula>IF(L74&lt;0, TRUE, IF(AND(L74&gt;0,Z74=""),TRUE,FALSE))</formula>
    </cfRule>
  </conditionalFormatting>
  <conditionalFormatting sqref="L75">
    <cfRule type="expression" dxfId="1640" priority="643">
      <formula>IF(L75&lt;0, TRUE, IF(AND(L75&gt;0,Z75=""),TRUE,FALSE))</formula>
    </cfRule>
  </conditionalFormatting>
  <conditionalFormatting sqref="L76">
    <cfRule type="expression" dxfId="1639" priority="642">
      <formula>IF(L76&lt;0, TRUE, IF(AND(L76&gt;0,Z76=""),TRUE,FALSE))</formula>
    </cfRule>
  </conditionalFormatting>
  <conditionalFormatting sqref="L77">
    <cfRule type="expression" dxfId="1638" priority="641">
      <formula>IF(L77&lt;0, TRUE, IF(AND(L77&gt;0,Z77=""),TRUE,FALSE))</formula>
    </cfRule>
  </conditionalFormatting>
  <conditionalFormatting sqref="L78">
    <cfRule type="expression" dxfId="1637" priority="640">
      <formula>IF(L78&lt;0, TRUE, IF(AND(L78&gt;0,Z78=""),TRUE,FALSE))</formula>
    </cfRule>
  </conditionalFormatting>
  <conditionalFormatting sqref="L79">
    <cfRule type="expression" dxfId="1636" priority="639">
      <formula>IF(L79&lt;0, TRUE, IF(AND(L79&gt;0,Z79=""),TRUE,FALSE))</formula>
    </cfRule>
  </conditionalFormatting>
  <conditionalFormatting sqref="L80">
    <cfRule type="expression" dxfId="1635" priority="638">
      <formula>IF(L80&lt;0, TRUE, IF(AND(L80&gt;0,Z80=""),TRUE,FALSE))</formula>
    </cfRule>
  </conditionalFormatting>
  <conditionalFormatting sqref="L81">
    <cfRule type="expression" dxfId="1634" priority="637">
      <formula>IF(L81&lt;0, TRUE, IF(AND(L81&gt;0,Z81=""),TRUE,FALSE))</formula>
    </cfRule>
  </conditionalFormatting>
  <conditionalFormatting sqref="L82">
    <cfRule type="expression" dxfId="1633" priority="636">
      <formula>IF(L82&lt;0, TRUE, IF(AND(L82&gt;0,Z82=""),TRUE,FALSE))</formula>
    </cfRule>
  </conditionalFormatting>
  <conditionalFormatting sqref="L83">
    <cfRule type="expression" dxfId="1632" priority="635">
      <formula>IF(L83&lt;0, TRUE, IF(AND(L83&gt;0,Z83=""),TRUE,FALSE))</formula>
    </cfRule>
  </conditionalFormatting>
  <conditionalFormatting sqref="L84">
    <cfRule type="expression" dxfId="1631" priority="634">
      <formula>IF(L84&lt;0, TRUE, IF(AND(L84&gt;0,Z84=""),TRUE,FALSE))</formula>
    </cfRule>
  </conditionalFormatting>
  <conditionalFormatting sqref="L85">
    <cfRule type="expression" dxfId="1630" priority="633">
      <formula>IF(L85&lt;0, TRUE, IF(AND(L85&gt;0,Z85=""),TRUE,FALSE))</formula>
    </cfRule>
  </conditionalFormatting>
  <conditionalFormatting sqref="L86">
    <cfRule type="expression" dxfId="1629" priority="632">
      <formula>IF(L86&lt;0, TRUE, IF(AND(L86&gt;0,Z86=""),TRUE,FALSE))</formula>
    </cfRule>
  </conditionalFormatting>
  <conditionalFormatting sqref="L87">
    <cfRule type="expression" dxfId="1628" priority="631">
      <formula>IF(L87&lt;0, TRUE, IF(AND(L87&gt;0,Z87=""),TRUE,FALSE))</formula>
    </cfRule>
  </conditionalFormatting>
  <conditionalFormatting sqref="L88">
    <cfRule type="expression" dxfId="1627" priority="630">
      <formula>IF(L88&lt;0, TRUE, IF(AND(L88&gt;0,Z88=""),TRUE,FALSE))</formula>
    </cfRule>
  </conditionalFormatting>
  <conditionalFormatting sqref="L89">
    <cfRule type="expression" dxfId="1626" priority="629">
      <formula>IF(L89&lt;0, TRUE, IF(AND(L89&gt;0,Z89=""),TRUE,FALSE))</formula>
    </cfRule>
  </conditionalFormatting>
  <conditionalFormatting sqref="L90">
    <cfRule type="expression" dxfId="1625" priority="628">
      <formula>IF(L90&lt;0, TRUE, IF(AND(L90&gt;0,Z90=""),TRUE,FALSE))</formula>
    </cfRule>
  </conditionalFormatting>
  <conditionalFormatting sqref="L91">
    <cfRule type="expression" dxfId="1624" priority="627">
      <formula>IF(L91&lt;0, TRUE, IF(AND(L91&gt;0,Z91=""),TRUE,FALSE))</formula>
    </cfRule>
  </conditionalFormatting>
  <conditionalFormatting sqref="L92">
    <cfRule type="expression" dxfId="1623" priority="626">
      <formula>IF(L92&lt;0, TRUE, IF(AND(L92&gt;0,Z92=""),TRUE,FALSE))</formula>
    </cfRule>
  </conditionalFormatting>
  <conditionalFormatting sqref="L93">
    <cfRule type="expression" dxfId="1622" priority="625">
      <formula>IF(L93&lt;0, TRUE, IF(AND(L93&gt;0,Z93=""),TRUE,FALSE))</formula>
    </cfRule>
  </conditionalFormatting>
  <conditionalFormatting sqref="P94">
    <cfRule type="expression" dxfId="1621" priority="611">
      <formula>IF(P94&lt;0, TRUE, IF(AND(P94&gt;0,AD94=""),TRUE,FALSE))</formula>
    </cfRule>
  </conditionalFormatting>
  <conditionalFormatting sqref="P60">
    <cfRule type="expression" dxfId="1620" priority="608">
      <formula>IF(P60&lt;0, TRUE, IF(AND(P60&gt;0,AD60=""),TRUE,FALSE))</formula>
    </cfRule>
  </conditionalFormatting>
  <conditionalFormatting sqref="P61">
    <cfRule type="expression" dxfId="1619" priority="607">
      <formula>IF(P61&lt;0, TRUE, IF(AND(P61&gt;0,AD61=""),TRUE,FALSE))</formula>
    </cfRule>
  </conditionalFormatting>
  <conditionalFormatting sqref="P62">
    <cfRule type="expression" dxfId="1618" priority="606">
      <formula>IF(P62&lt;0, TRUE, IF(AND(P62&gt;0,AD62=""),TRUE,FALSE))</formula>
    </cfRule>
  </conditionalFormatting>
  <conditionalFormatting sqref="P63">
    <cfRule type="expression" dxfId="1617" priority="605">
      <formula>IF(P63&lt;0, TRUE, IF(AND(P63&gt;0,AD63=""),TRUE,FALSE))</formula>
    </cfRule>
  </conditionalFormatting>
  <conditionalFormatting sqref="P64">
    <cfRule type="expression" dxfId="1616" priority="604">
      <formula>IF(P64&lt;0, TRUE, IF(AND(P64&gt;0,AD64=""),TRUE,FALSE))</formula>
    </cfRule>
  </conditionalFormatting>
  <conditionalFormatting sqref="P65:P71">
    <cfRule type="expression" dxfId="1615" priority="603">
      <formula>IF(P65&lt;0, TRUE, IF(AND(P65&gt;0,AD65=""),TRUE,FALSE))</formula>
    </cfRule>
  </conditionalFormatting>
  <conditionalFormatting sqref="P72">
    <cfRule type="expression" dxfId="1614" priority="596">
      <formula>IF(P72&lt;0, TRUE, IF(AND(P72&gt;0,AD72=""),TRUE,FALSE))</formula>
    </cfRule>
  </conditionalFormatting>
  <conditionalFormatting sqref="P73">
    <cfRule type="expression" dxfId="1613" priority="595">
      <formula>IF(P73&lt;0, TRUE, IF(AND(P73&gt;0,AD73=""),TRUE,FALSE))</formula>
    </cfRule>
  </conditionalFormatting>
  <conditionalFormatting sqref="P74">
    <cfRule type="expression" dxfId="1612" priority="594">
      <formula>IF(P74&lt;0, TRUE, IF(AND(P74&gt;0,AD74=""),TRUE,FALSE))</formula>
    </cfRule>
  </conditionalFormatting>
  <conditionalFormatting sqref="P75">
    <cfRule type="expression" dxfId="1611" priority="593">
      <formula>IF(P75&lt;0, TRUE, IF(AND(P75&gt;0,AD75=""),TRUE,FALSE))</formula>
    </cfRule>
  </conditionalFormatting>
  <conditionalFormatting sqref="P76">
    <cfRule type="expression" dxfId="1610" priority="592">
      <formula>IF(P76&lt;0, TRUE, IF(AND(P76&gt;0,AD76=""),TRUE,FALSE))</formula>
    </cfRule>
  </conditionalFormatting>
  <conditionalFormatting sqref="P77">
    <cfRule type="expression" dxfId="1609" priority="591">
      <formula>IF(P77&lt;0, TRUE, IF(AND(P77&gt;0,AD77=""),TRUE,FALSE))</formula>
    </cfRule>
  </conditionalFormatting>
  <conditionalFormatting sqref="P78">
    <cfRule type="expression" dxfId="1608" priority="590">
      <formula>IF(P78&lt;0, TRUE, IF(AND(P78&gt;0,AD78=""),TRUE,FALSE))</formula>
    </cfRule>
  </conditionalFormatting>
  <conditionalFormatting sqref="P79">
    <cfRule type="expression" dxfId="1607" priority="589">
      <formula>IF(P79&lt;0, TRUE, IF(AND(P79&gt;0,AD79=""),TRUE,FALSE))</formula>
    </cfRule>
  </conditionalFormatting>
  <conditionalFormatting sqref="P80">
    <cfRule type="expression" dxfId="1606" priority="588">
      <formula>IF(P80&lt;0, TRUE, IF(AND(P80&gt;0,AD80=""),TRUE,FALSE))</formula>
    </cfRule>
  </conditionalFormatting>
  <conditionalFormatting sqref="P81">
    <cfRule type="expression" dxfId="1605" priority="587">
      <formula>IF(P81&lt;0, TRUE, IF(AND(P81&gt;0,AD81=""),TRUE,FALSE))</formula>
    </cfRule>
  </conditionalFormatting>
  <conditionalFormatting sqref="P82">
    <cfRule type="expression" dxfId="1604" priority="586">
      <formula>IF(P82&lt;0, TRUE, IF(AND(P82&gt;0,AD82=""),TRUE,FALSE))</formula>
    </cfRule>
  </conditionalFormatting>
  <conditionalFormatting sqref="P83">
    <cfRule type="expression" dxfId="1603" priority="585">
      <formula>IF(P83&lt;0, TRUE, IF(AND(P83&gt;0,AD83=""),TRUE,FALSE))</formula>
    </cfRule>
  </conditionalFormatting>
  <conditionalFormatting sqref="P84">
    <cfRule type="expression" dxfId="1602" priority="584">
      <formula>IF(P84&lt;0, TRUE, IF(AND(P84&gt;0,AD84=""),TRUE,FALSE))</formula>
    </cfRule>
  </conditionalFormatting>
  <conditionalFormatting sqref="P85">
    <cfRule type="expression" dxfId="1601" priority="583">
      <formula>IF(P85&lt;0, TRUE, IF(AND(P85&gt;0,AD85=""),TRUE,FALSE))</formula>
    </cfRule>
  </conditionalFormatting>
  <conditionalFormatting sqref="P86">
    <cfRule type="expression" dxfId="1600" priority="582">
      <formula>IF(P86&lt;0, TRUE, IF(AND(P86&gt;0,AD86=""),TRUE,FALSE))</formula>
    </cfRule>
  </conditionalFormatting>
  <conditionalFormatting sqref="P87">
    <cfRule type="expression" dxfId="1599" priority="581">
      <formula>IF(P87&lt;0, TRUE, IF(AND(P87&gt;0,AD87=""),TRUE,FALSE))</formula>
    </cfRule>
  </conditionalFormatting>
  <conditionalFormatting sqref="P88">
    <cfRule type="expression" dxfId="1598" priority="580">
      <formula>IF(P88&lt;0, TRUE, IF(AND(P88&gt;0,AD88=""),TRUE,FALSE))</formula>
    </cfRule>
  </conditionalFormatting>
  <conditionalFormatting sqref="P89">
    <cfRule type="expression" dxfId="1597" priority="579">
      <formula>IF(P89&lt;0, TRUE, IF(AND(P89&gt;0,AD89=""),TRUE,FALSE))</formula>
    </cfRule>
  </conditionalFormatting>
  <conditionalFormatting sqref="P90">
    <cfRule type="expression" dxfId="1596" priority="578">
      <formula>IF(P90&lt;0, TRUE, IF(AND(P90&gt;0,AD90=""),TRUE,FALSE))</formula>
    </cfRule>
  </conditionalFormatting>
  <conditionalFormatting sqref="P91">
    <cfRule type="expression" dxfId="1595" priority="577">
      <formula>IF(P91&lt;0, TRUE, IF(AND(P91&gt;0,AD91=""),TRUE,FALSE))</formula>
    </cfRule>
  </conditionalFormatting>
  <conditionalFormatting sqref="P92">
    <cfRule type="expression" dxfId="1594" priority="576">
      <formula>IF(P92&lt;0, TRUE, IF(AND(P92&gt;0,AD92=""),TRUE,FALSE))</formula>
    </cfRule>
  </conditionalFormatting>
  <conditionalFormatting sqref="P93">
    <cfRule type="expression" dxfId="1593" priority="575">
      <formula>IF(P93&lt;0, TRUE, IF(AND(P93&gt;0,AD93=""),TRUE,FALSE))</formula>
    </cfRule>
  </conditionalFormatting>
  <conditionalFormatting sqref="R94">
    <cfRule type="expression" dxfId="1592" priority="561">
      <formula>IF(R94&lt;0, TRUE, IF(AND(R94&gt;0,AF94=""),TRUE,FALSE))</formula>
    </cfRule>
  </conditionalFormatting>
  <conditionalFormatting sqref="R60">
    <cfRule type="expression" dxfId="1591" priority="558">
      <formula>IF(R60&lt;0, TRUE, IF(AND(R60&gt;0,AF60=""),TRUE,FALSE))</formula>
    </cfRule>
  </conditionalFormatting>
  <conditionalFormatting sqref="R61">
    <cfRule type="expression" dxfId="1590" priority="557">
      <formula>IF(R61&lt;0, TRUE, IF(AND(R61&gt;0,AF61=""),TRUE,FALSE))</formula>
    </cfRule>
  </conditionalFormatting>
  <conditionalFormatting sqref="R62">
    <cfRule type="expression" dxfId="1589" priority="556">
      <formula>IF(R62&lt;0, TRUE, IF(AND(R62&gt;0,AF62=""),TRUE,FALSE))</formula>
    </cfRule>
  </conditionalFormatting>
  <conditionalFormatting sqref="R63">
    <cfRule type="expression" dxfId="1588" priority="555">
      <formula>IF(R63&lt;0, TRUE, IF(AND(R63&gt;0,AF63=""),TRUE,FALSE))</formula>
    </cfRule>
  </conditionalFormatting>
  <conditionalFormatting sqref="R64">
    <cfRule type="expression" dxfId="1587" priority="554">
      <formula>IF(R64&lt;0, TRUE, IF(AND(R64&gt;0,AF64=""),TRUE,FALSE))</formula>
    </cfRule>
  </conditionalFormatting>
  <conditionalFormatting sqref="R65:R71">
    <cfRule type="expression" dxfId="1586" priority="553">
      <formula>IF(R65&lt;0, TRUE, IF(AND(R65&gt;0,AF65=""),TRUE,FALSE))</formula>
    </cfRule>
  </conditionalFormatting>
  <conditionalFormatting sqref="R72">
    <cfRule type="expression" dxfId="1585" priority="546">
      <formula>IF(R72&lt;0, TRUE, IF(AND(R72&gt;0,AF72=""),TRUE,FALSE))</formula>
    </cfRule>
  </conditionalFormatting>
  <conditionalFormatting sqref="R73">
    <cfRule type="expression" dxfId="1584" priority="545">
      <formula>IF(R73&lt;0, TRUE, IF(AND(R73&gt;0,AF73=""),TRUE,FALSE))</formula>
    </cfRule>
  </conditionalFormatting>
  <conditionalFormatting sqref="R74">
    <cfRule type="expression" dxfId="1583" priority="544">
      <formula>IF(R74&lt;0, TRUE, IF(AND(R74&gt;0,AF74=""),TRUE,FALSE))</formula>
    </cfRule>
  </conditionalFormatting>
  <conditionalFormatting sqref="R75">
    <cfRule type="expression" dxfId="1582" priority="543">
      <formula>IF(R75&lt;0, TRUE, IF(AND(R75&gt;0,AF75=""),TRUE,FALSE))</formula>
    </cfRule>
  </conditionalFormatting>
  <conditionalFormatting sqref="R76">
    <cfRule type="expression" dxfId="1581" priority="542">
      <formula>IF(R76&lt;0, TRUE, IF(AND(R76&gt;0,AF76=""),TRUE,FALSE))</formula>
    </cfRule>
  </conditionalFormatting>
  <conditionalFormatting sqref="R77">
    <cfRule type="expression" dxfId="1580" priority="541">
      <formula>IF(R77&lt;0, TRUE, IF(AND(R77&gt;0,AF77=""),TRUE,FALSE))</formula>
    </cfRule>
  </conditionalFormatting>
  <conditionalFormatting sqref="R78">
    <cfRule type="expression" dxfId="1579" priority="540">
      <formula>IF(R78&lt;0, TRUE, IF(AND(R78&gt;0,AF78=""),TRUE,FALSE))</formula>
    </cfRule>
  </conditionalFormatting>
  <conditionalFormatting sqref="R79">
    <cfRule type="expression" dxfId="1578" priority="539">
      <formula>IF(R79&lt;0, TRUE, IF(AND(R79&gt;0,AF79=""),TRUE,FALSE))</formula>
    </cfRule>
  </conditionalFormatting>
  <conditionalFormatting sqref="R80">
    <cfRule type="expression" dxfId="1577" priority="538">
      <formula>IF(R80&lt;0, TRUE, IF(AND(R80&gt;0,AF80=""),TRUE,FALSE))</formula>
    </cfRule>
  </conditionalFormatting>
  <conditionalFormatting sqref="R81">
    <cfRule type="expression" dxfId="1576" priority="537">
      <formula>IF(R81&lt;0, TRUE, IF(AND(R81&gt;0,AF81=""),TRUE,FALSE))</formula>
    </cfRule>
  </conditionalFormatting>
  <conditionalFormatting sqref="R82">
    <cfRule type="expression" dxfId="1575" priority="536">
      <formula>IF(R82&lt;0, TRUE, IF(AND(R82&gt;0,AF82=""),TRUE,FALSE))</formula>
    </cfRule>
  </conditionalFormatting>
  <conditionalFormatting sqref="R83">
    <cfRule type="expression" dxfId="1574" priority="535">
      <formula>IF(R83&lt;0, TRUE, IF(AND(R83&gt;0,AF83=""),TRUE,FALSE))</formula>
    </cfRule>
  </conditionalFormatting>
  <conditionalFormatting sqref="R84">
    <cfRule type="expression" dxfId="1573" priority="534">
      <formula>IF(R84&lt;0, TRUE, IF(AND(R84&gt;0,AF84=""),TRUE,FALSE))</formula>
    </cfRule>
  </conditionalFormatting>
  <conditionalFormatting sqref="R85">
    <cfRule type="expression" dxfId="1572" priority="533">
      <formula>IF(R85&lt;0, TRUE, IF(AND(R85&gt;0,AF85=""),TRUE,FALSE))</formula>
    </cfRule>
  </conditionalFormatting>
  <conditionalFormatting sqref="R86">
    <cfRule type="expression" dxfId="1571" priority="532">
      <formula>IF(R86&lt;0, TRUE, IF(AND(R86&gt;0,AF86=""),TRUE,FALSE))</formula>
    </cfRule>
  </conditionalFormatting>
  <conditionalFormatting sqref="R87">
    <cfRule type="expression" dxfId="1570" priority="531">
      <formula>IF(R87&lt;0, TRUE, IF(AND(R87&gt;0,AF87=""),TRUE,FALSE))</formula>
    </cfRule>
  </conditionalFormatting>
  <conditionalFormatting sqref="R88">
    <cfRule type="expression" dxfId="1569" priority="530">
      <formula>IF(R88&lt;0, TRUE, IF(AND(R88&gt;0,AF88=""),TRUE,FALSE))</formula>
    </cfRule>
  </conditionalFormatting>
  <conditionalFormatting sqref="R89">
    <cfRule type="expression" dxfId="1568" priority="529">
      <formula>IF(R89&lt;0, TRUE, IF(AND(R89&gt;0,AF89=""),TRUE,FALSE))</formula>
    </cfRule>
  </conditionalFormatting>
  <conditionalFormatting sqref="R90">
    <cfRule type="expression" dxfId="1567" priority="528">
      <formula>IF(R90&lt;0, TRUE, IF(AND(R90&gt;0,AF90=""),TRUE,FALSE))</formula>
    </cfRule>
  </conditionalFormatting>
  <conditionalFormatting sqref="R91">
    <cfRule type="expression" dxfId="1566" priority="527">
      <formula>IF(R91&lt;0, TRUE, IF(AND(R91&gt;0,AF91=""),TRUE,FALSE))</formula>
    </cfRule>
  </conditionalFormatting>
  <conditionalFormatting sqref="R92">
    <cfRule type="expression" dxfId="1565" priority="526">
      <formula>IF(R92&lt;0, TRUE, IF(AND(R92&gt;0,AF92=""),TRUE,FALSE))</formula>
    </cfRule>
  </conditionalFormatting>
  <conditionalFormatting sqref="R93">
    <cfRule type="expression" dxfId="1564" priority="525">
      <formula>IF(R93&lt;0, TRUE, IF(AND(R93&gt;0,AF93=""),TRUE,FALSE))</formula>
    </cfRule>
  </conditionalFormatting>
  <conditionalFormatting sqref="T94">
    <cfRule type="expression" dxfId="1563" priority="511">
      <formula>IF(T94&lt;0, TRUE, IF(AND(T94&gt;0,AH94=""),TRUE,FALSE))</formula>
    </cfRule>
  </conditionalFormatting>
  <conditionalFormatting sqref="T60">
    <cfRule type="expression" dxfId="1562" priority="508">
      <formula>IF(T60&lt;0, TRUE, IF(AND(T60&gt;0,AH60=""),TRUE,FALSE))</formula>
    </cfRule>
  </conditionalFormatting>
  <conditionalFormatting sqref="T61">
    <cfRule type="expression" dxfId="1561" priority="507">
      <formula>IF(T61&lt;0, TRUE, IF(AND(T61&gt;0,AH61=""),TRUE,FALSE))</formula>
    </cfRule>
  </conditionalFormatting>
  <conditionalFormatting sqref="T62">
    <cfRule type="expression" dxfId="1560" priority="506">
      <formula>IF(T62&lt;0, TRUE, IF(AND(T62&gt;0,AH62=""),TRUE,FALSE))</formula>
    </cfRule>
  </conditionalFormatting>
  <conditionalFormatting sqref="T63">
    <cfRule type="expression" dxfId="1559" priority="505">
      <formula>IF(T63&lt;0, TRUE, IF(AND(T63&gt;0,AH63=""),TRUE,FALSE))</formula>
    </cfRule>
  </conditionalFormatting>
  <conditionalFormatting sqref="T64">
    <cfRule type="expression" dxfId="1558" priority="504">
      <formula>IF(T64&lt;0, TRUE, IF(AND(T64&gt;0,AH64=""),TRUE,FALSE))</formula>
    </cfRule>
  </conditionalFormatting>
  <conditionalFormatting sqref="T65:T71">
    <cfRule type="expression" dxfId="1557" priority="503">
      <formula>IF(T65&lt;0, TRUE, IF(AND(T65&gt;0,AH65=""),TRUE,FALSE))</formula>
    </cfRule>
  </conditionalFormatting>
  <conditionalFormatting sqref="T72">
    <cfRule type="expression" dxfId="1556" priority="496">
      <formula>IF(T72&lt;0, TRUE, IF(AND(T72&gt;0,AH72=""),TRUE,FALSE))</formula>
    </cfRule>
  </conditionalFormatting>
  <conditionalFormatting sqref="T73">
    <cfRule type="expression" dxfId="1555" priority="495">
      <formula>IF(T73&lt;0, TRUE, IF(AND(T73&gt;0,AH73=""),TRUE,FALSE))</formula>
    </cfRule>
  </conditionalFormatting>
  <conditionalFormatting sqref="T74">
    <cfRule type="expression" dxfId="1554" priority="494">
      <formula>IF(T74&lt;0, TRUE, IF(AND(T74&gt;0,AH74=""),TRUE,FALSE))</formula>
    </cfRule>
  </conditionalFormatting>
  <conditionalFormatting sqref="T75">
    <cfRule type="expression" dxfId="1553" priority="493">
      <formula>IF(T75&lt;0, TRUE, IF(AND(T75&gt;0,AH75=""),TRUE,FALSE))</formula>
    </cfRule>
  </conditionalFormatting>
  <conditionalFormatting sqref="T76">
    <cfRule type="expression" dxfId="1552" priority="492">
      <formula>IF(T76&lt;0, TRUE, IF(AND(T76&gt;0,AH76=""),TRUE,FALSE))</formula>
    </cfRule>
  </conditionalFormatting>
  <conditionalFormatting sqref="T77">
    <cfRule type="expression" dxfId="1551" priority="491">
      <formula>IF(T77&lt;0, TRUE, IF(AND(T77&gt;0,AH77=""),TRUE,FALSE))</formula>
    </cfRule>
  </conditionalFormatting>
  <conditionalFormatting sqref="T78">
    <cfRule type="expression" dxfId="1550" priority="490">
      <formula>IF(T78&lt;0, TRUE, IF(AND(T78&gt;0,AH78=""),TRUE,FALSE))</formula>
    </cfRule>
  </conditionalFormatting>
  <conditionalFormatting sqref="T79">
    <cfRule type="expression" dxfId="1549" priority="489">
      <formula>IF(T79&lt;0, TRUE, IF(AND(T79&gt;0,AH79=""),TRUE,FALSE))</formula>
    </cfRule>
  </conditionalFormatting>
  <conditionalFormatting sqref="T80">
    <cfRule type="expression" dxfId="1548" priority="488">
      <formula>IF(T80&lt;0, TRUE, IF(AND(T80&gt;0,AH80=""),TRUE,FALSE))</formula>
    </cfRule>
  </conditionalFormatting>
  <conditionalFormatting sqref="T81">
    <cfRule type="expression" dxfId="1547" priority="487">
      <formula>IF(T81&lt;0, TRUE, IF(AND(T81&gt;0,AH81=""),TRUE,FALSE))</formula>
    </cfRule>
  </conditionalFormatting>
  <conditionalFormatting sqref="T82">
    <cfRule type="expression" dxfId="1546" priority="486">
      <formula>IF(T82&lt;0, TRUE, IF(AND(T82&gt;0,AH82=""),TRUE,FALSE))</formula>
    </cfRule>
  </conditionalFormatting>
  <conditionalFormatting sqref="T83">
    <cfRule type="expression" dxfId="1545" priority="485">
      <formula>IF(T83&lt;0, TRUE, IF(AND(T83&gt;0,AH83=""),TRUE,FALSE))</formula>
    </cfRule>
  </conditionalFormatting>
  <conditionalFormatting sqref="T84">
    <cfRule type="expression" dxfId="1544" priority="484">
      <formula>IF(T84&lt;0, TRUE, IF(AND(T84&gt;0,AH84=""),TRUE,FALSE))</formula>
    </cfRule>
  </conditionalFormatting>
  <conditionalFormatting sqref="T85">
    <cfRule type="expression" dxfId="1543" priority="483">
      <formula>IF(T85&lt;0, TRUE, IF(AND(T85&gt;0,AH85=""),TRUE,FALSE))</formula>
    </cfRule>
  </conditionalFormatting>
  <conditionalFormatting sqref="T86">
    <cfRule type="expression" dxfId="1542" priority="482">
      <formula>IF(T86&lt;0, TRUE, IF(AND(T86&gt;0,AH86=""),TRUE,FALSE))</formula>
    </cfRule>
  </conditionalFormatting>
  <conditionalFormatting sqref="T87">
    <cfRule type="expression" dxfId="1541" priority="481">
      <formula>IF(T87&lt;0, TRUE, IF(AND(T87&gt;0,AH87=""),TRUE,FALSE))</formula>
    </cfRule>
  </conditionalFormatting>
  <conditionalFormatting sqref="T88">
    <cfRule type="expression" dxfId="1540" priority="480">
      <formula>IF(T88&lt;0, TRUE, IF(AND(T88&gt;0,AH88=""),TRUE,FALSE))</formula>
    </cfRule>
  </conditionalFormatting>
  <conditionalFormatting sqref="T89">
    <cfRule type="expression" dxfId="1539" priority="479">
      <formula>IF(T89&lt;0, TRUE, IF(AND(T89&gt;0,AH89=""),TRUE,FALSE))</formula>
    </cfRule>
  </conditionalFormatting>
  <conditionalFormatting sqref="T90">
    <cfRule type="expression" dxfId="1538" priority="478">
      <formula>IF(T90&lt;0, TRUE, IF(AND(T90&gt;0,AH90=""),TRUE,FALSE))</formula>
    </cfRule>
  </conditionalFormatting>
  <conditionalFormatting sqref="T91">
    <cfRule type="expression" dxfId="1537" priority="477">
      <formula>IF(T91&lt;0, TRUE, IF(AND(T91&gt;0,AH91=""),TRUE,FALSE))</formula>
    </cfRule>
  </conditionalFormatting>
  <conditionalFormatting sqref="T92">
    <cfRule type="expression" dxfId="1536" priority="476">
      <formula>IF(T92&lt;0, TRUE, IF(AND(T92&gt;0,AH92=""),TRUE,FALSE))</formula>
    </cfRule>
  </conditionalFormatting>
  <conditionalFormatting sqref="T93">
    <cfRule type="expression" dxfId="1535" priority="475">
      <formula>IF(T93&lt;0, TRUE, IF(AND(T93&gt;0,AH93=""),TRUE,FALSE))</formula>
    </cfRule>
  </conditionalFormatting>
  <conditionalFormatting sqref="H99">
    <cfRule type="expression" dxfId="1534" priority="474">
      <formula>IF(H99&lt;0, TRUE, IF(AND(H99&gt;0,V99=""),TRUE,FALSE))</formula>
    </cfRule>
  </conditionalFormatting>
  <conditionalFormatting sqref="H100">
    <cfRule type="expression" dxfId="1533" priority="473">
      <formula>IF(H100&lt;0, TRUE, IF(AND(H100&gt;0,V100=""),TRUE,FALSE))</formula>
    </cfRule>
  </conditionalFormatting>
  <conditionalFormatting sqref="H101">
    <cfRule type="expression" dxfId="1532" priority="472">
      <formula>IF(H101&lt;0, TRUE, IF(AND(H101&gt;0,V101=""),TRUE,FALSE))</formula>
    </cfRule>
  </conditionalFormatting>
  <conditionalFormatting sqref="H102">
    <cfRule type="expression" dxfId="1531" priority="471">
      <formula>IF(H102&lt;0, TRUE, IF(AND(H102&gt;0,V102=""),TRUE,FALSE))</formula>
    </cfRule>
  </conditionalFormatting>
  <conditionalFormatting sqref="H103">
    <cfRule type="expression" dxfId="1530" priority="470">
      <formula>IF(H103&lt;0, TRUE, IF(AND(H103&gt;0,V103=""),TRUE,FALSE))</formula>
    </cfRule>
  </conditionalFormatting>
  <conditionalFormatting sqref="H104">
    <cfRule type="expression" dxfId="1529" priority="469">
      <formula>IF(H104&lt;0, TRUE, IF(AND(H104&gt;0,V104=""),TRUE,FALSE))</formula>
    </cfRule>
  </conditionalFormatting>
  <conditionalFormatting sqref="H105">
    <cfRule type="expression" dxfId="1528" priority="468">
      <formula>IF(H105&lt;0, TRUE, IF(AND(H105&gt;0,V105=""),TRUE,FALSE))</formula>
    </cfRule>
  </conditionalFormatting>
  <conditionalFormatting sqref="H106">
    <cfRule type="expression" dxfId="1527" priority="467">
      <formula>IF(H106&lt;0, TRUE, IF(AND(H106&gt;0,V106=""),TRUE,FALSE))</formula>
    </cfRule>
  </conditionalFormatting>
  <conditionalFormatting sqref="H107">
    <cfRule type="expression" dxfId="1526" priority="466">
      <formula>IF(H107&lt;0, TRUE, IF(AND(H107&gt;0,V107=""),TRUE,FALSE))</formula>
    </cfRule>
  </conditionalFormatting>
  <conditionalFormatting sqref="H108">
    <cfRule type="expression" dxfId="1525" priority="465">
      <formula>IF(H108&lt;0, TRUE, IF(AND(H108&gt;0,V108=""),TRUE,FALSE))</formula>
    </cfRule>
  </conditionalFormatting>
  <conditionalFormatting sqref="H109">
    <cfRule type="expression" dxfId="1524" priority="464">
      <formula>IF(H109&lt;0, TRUE, IF(AND(H109&gt;0,V109=""),TRUE,FALSE))</formula>
    </cfRule>
  </conditionalFormatting>
  <conditionalFormatting sqref="H110">
    <cfRule type="expression" dxfId="1523" priority="463">
      <formula>IF(H110&lt;0, TRUE, IF(AND(H110&gt;0,V110=""),TRUE,FALSE))</formula>
    </cfRule>
  </conditionalFormatting>
  <conditionalFormatting sqref="H111">
    <cfRule type="expression" dxfId="1522" priority="462">
      <formula>IF(H111&lt;0, TRUE, IF(AND(H111&gt;0,V111=""),TRUE,FALSE))</formula>
    </cfRule>
  </conditionalFormatting>
  <conditionalFormatting sqref="H112">
    <cfRule type="expression" dxfId="1521" priority="461">
      <formula>IF(H112&lt;0, TRUE, IF(AND(H112&gt;0,V112=""),TRUE,FALSE))</formula>
    </cfRule>
  </conditionalFormatting>
  <conditionalFormatting sqref="J99">
    <cfRule type="expression" dxfId="1520" priority="459">
      <formula>IF(J99&lt;0, TRUE, IF(AND(J99&gt;0,X99=""),TRUE,FALSE))</formula>
    </cfRule>
  </conditionalFormatting>
  <conditionalFormatting sqref="J100">
    <cfRule type="expression" dxfId="1519" priority="458">
      <formula>IF(J100&lt;0, TRUE, IF(AND(J100&gt;0,X100=""),TRUE,FALSE))</formula>
    </cfRule>
  </conditionalFormatting>
  <conditionalFormatting sqref="J101">
    <cfRule type="expression" dxfId="1518" priority="457">
      <formula>IF(J101&lt;0, TRUE, IF(AND(J101&gt;0,X101=""),TRUE,FALSE))</formula>
    </cfRule>
  </conditionalFormatting>
  <conditionalFormatting sqref="J102">
    <cfRule type="expression" dxfId="1517" priority="456">
      <formula>IF(J102&lt;0, TRUE, IF(AND(J102&gt;0,X102=""),TRUE,FALSE))</formula>
    </cfRule>
  </conditionalFormatting>
  <conditionalFormatting sqref="J103">
    <cfRule type="expression" dxfId="1516" priority="455">
      <formula>IF(J103&lt;0, TRUE, IF(AND(J103&gt;0,X103=""),TRUE,FALSE))</formula>
    </cfRule>
  </conditionalFormatting>
  <conditionalFormatting sqref="J104">
    <cfRule type="expression" dxfId="1515" priority="454">
      <formula>IF(J104&lt;0, TRUE, IF(AND(J104&gt;0,X104=""),TRUE,FALSE))</formula>
    </cfRule>
  </conditionalFormatting>
  <conditionalFormatting sqref="J105">
    <cfRule type="expression" dxfId="1514" priority="453">
      <formula>IF(J105&lt;0, TRUE, IF(AND(J105&gt;0,X105=""),TRUE,FALSE))</formula>
    </cfRule>
  </conditionalFormatting>
  <conditionalFormatting sqref="J106">
    <cfRule type="expression" dxfId="1513" priority="452">
      <formula>IF(J106&lt;0, TRUE, IF(AND(J106&gt;0,X106=""),TRUE,FALSE))</formula>
    </cfRule>
  </conditionalFormatting>
  <conditionalFormatting sqref="J107">
    <cfRule type="expression" dxfId="1512" priority="451">
      <formula>IF(J107&lt;0, TRUE, IF(AND(J107&gt;0,X107=""),TRUE,FALSE))</formula>
    </cfRule>
  </conditionalFormatting>
  <conditionalFormatting sqref="J108">
    <cfRule type="expression" dxfId="1511" priority="450">
      <formula>IF(J108&lt;0, TRUE, IF(AND(J108&gt;0,X108=""),TRUE,FALSE))</formula>
    </cfRule>
  </conditionalFormatting>
  <conditionalFormatting sqref="J109">
    <cfRule type="expression" dxfId="1510" priority="449">
      <formula>IF(J109&lt;0, TRUE, IF(AND(J109&gt;0,X109=""),TRUE,FALSE))</formula>
    </cfRule>
  </conditionalFormatting>
  <conditionalFormatting sqref="J110">
    <cfRule type="expression" dxfId="1509" priority="448">
      <formula>IF(J110&lt;0, TRUE, IF(AND(J110&gt;0,X110=""),TRUE,FALSE))</formula>
    </cfRule>
  </conditionalFormatting>
  <conditionalFormatting sqref="J111">
    <cfRule type="expression" dxfId="1508" priority="447">
      <formula>IF(J111&lt;0, TRUE, IF(AND(J111&gt;0,X111=""),TRUE,FALSE))</formula>
    </cfRule>
  </conditionalFormatting>
  <conditionalFormatting sqref="J112">
    <cfRule type="expression" dxfId="1507" priority="446">
      <formula>IF(J112&lt;0, TRUE, IF(AND(J112&gt;0,X112=""),TRUE,FALSE))</formula>
    </cfRule>
  </conditionalFormatting>
  <conditionalFormatting sqref="L99">
    <cfRule type="expression" dxfId="1506" priority="444">
      <formula>IF(L99&lt;0, TRUE, IF(AND(L99&gt;0,Z99=""),TRUE,FALSE))</formula>
    </cfRule>
  </conditionalFormatting>
  <conditionalFormatting sqref="L100">
    <cfRule type="expression" dxfId="1505" priority="443">
      <formula>IF(L100&lt;0, TRUE, IF(AND(L100&gt;0,Z100=""),TRUE,FALSE))</formula>
    </cfRule>
  </conditionalFormatting>
  <conditionalFormatting sqref="L101">
    <cfRule type="expression" dxfId="1504" priority="442">
      <formula>IF(L101&lt;0, TRUE, IF(AND(L101&gt;0,Z101=""),TRUE,FALSE))</formula>
    </cfRule>
  </conditionalFormatting>
  <conditionalFormatting sqref="L102">
    <cfRule type="expression" dxfId="1503" priority="441">
      <formula>IF(L102&lt;0, TRUE, IF(AND(L102&gt;0,Z102=""),TRUE,FALSE))</formula>
    </cfRule>
  </conditionalFormatting>
  <conditionalFormatting sqref="L103">
    <cfRule type="expression" dxfId="1502" priority="440">
      <formula>IF(L103&lt;0, TRUE, IF(AND(L103&gt;0,Z103=""),TRUE,FALSE))</formula>
    </cfRule>
  </conditionalFormatting>
  <conditionalFormatting sqref="L104">
    <cfRule type="expression" dxfId="1501" priority="439">
      <formula>IF(L104&lt;0, TRUE, IF(AND(L104&gt;0,Z104=""),TRUE,FALSE))</formula>
    </cfRule>
  </conditionalFormatting>
  <conditionalFormatting sqref="L105">
    <cfRule type="expression" dxfId="1500" priority="438">
      <formula>IF(L105&lt;0, TRUE, IF(AND(L105&gt;0,Z105=""),TRUE,FALSE))</formula>
    </cfRule>
  </conditionalFormatting>
  <conditionalFormatting sqref="L106">
    <cfRule type="expression" dxfId="1499" priority="437">
      <formula>IF(L106&lt;0, TRUE, IF(AND(L106&gt;0,Z106=""),TRUE,FALSE))</formula>
    </cfRule>
  </conditionalFormatting>
  <conditionalFormatting sqref="L107">
    <cfRule type="expression" dxfId="1498" priority="436">
      <formula>IF(L107&lt;0, TRUE, IF(AND(L107&gt;0,Z107=""),TRUE,FALSE))</formula>
    </cfRule>
  </conditionalFormatting>
  <conditionalFormatting sqref="L108">
    <cfRule type="expression" dxfId="1497" priority="435">
      <formula>IF(L108&lt;0, TRUE, IF(AND(L108&gt;0,Z108=""),TRUE,FALSE))</formula>
    </cfRule>
  </conditionalFormatting>
  <conditionalFormatting sqref="L109">
    <cfRule type="expression" dxfId="1496" priority="434">
      <formula>IF(L109&lt;0, TRUE, IF(AND(L109&gt;0,Z109=""),TRUE,FALSE))</formula>
    </cfRule>
  </conditionalFormatting>
  <conditionalFormatting sqref="L110">
    <cfRule type="expression" dxfId="1495" priority="433">
      <formula>IF(L110&lt;0, TRUE, IF(AND(L110&gt;0,Z110=""),TRUE,FALSE))</formula>
    </cfRule>
  </conditionalFormatting>
  <conditionalFormatting sqref="L111">
    <cfRule type="expression" dxfId="1494" priority="432">
      <formula>IF(L111&lt;0, TRUE, IF(AND(L111&gt;0,Z111=""),TRUE,FALSE))</formula>
    </cfRule>
  </conditionalFormatting>
  <conditionalFormatting sqref="L112">
    <cfRule type="expression" dxfId="1493" priority="431">
      <formula>IF(L112&lt;0, TRUE, IF(AND(L112&gt;0,Z112=""),TRUE,FALSE))</formula>
    </cfRule>
  </conditionalFormatting>
  <conditionalFormatting sqref="P99">
    <cfRule type="expression" dxfId="1492" priority="429">
      <formula>IF(P99&lt;0, TRUE, IF(AND(P99&gt;0,AD99=""),TRUE,FALSE))</formula>
    </cfRule>
  </conditionalFormatting>
  <conditionalFormatting sqref="P100">
    <cfRule type="expression" dxfId="1491" priority="428">
      <formula>IF(P100&lt;0, TRUE, IF(AND(P100&gt;0,AD100=""),TRUE,FALSE))</formula>
    </cfRule>
  </conditionalFormatting>
  <conditionalFormatting sqref="P101">
    <cfRule type="expression" dxfId="1490" priority="427">
      <formula>IF(P101&lt;0, TRUE, IF(AND(P101&gt;0,AD101=""),TRUE,FALSE))</formula>
    </cfRule>
  </conditionalFormatting>
  <conditionalFormatting sqref="P102">
    <cfRule type="expression" dxfId="1489" priority="426">
      <formula>IF(P102&lt;0, TRUE, IF(AND(P102&gt;0,AD102=""),TRUE,FALSE))</formula>
    </cfRule>
  </conditionalFormatting>
  <conditionalFormatting sqref="P103">
    <cfRule type="expression" dxfId="1488" priority="425">
      <formula>IF(P103&lt;0, TRUE, IF(AND(P103&gt;0,AD103=""),TRUE,FALSE))</formula>
    </cfRule>
  </conditionalFormatting>
  <conditionalFormatting sqref="P104">
    <cfRule type="expression" dxfId="1487" priority="424">
      <formula>IF(P104&lt;0, TRUE, IF(AND(P104&gt;0,AD104=""),TRUE,FALSE))</formula>
    </cfRule>
  </conditionalFormatting>
  <conditionalFormatting sqref="P105">
    <cfRule type="expression" dxfId="1486" priority="423">
      <formula>IF(P105&lt;0, TRUE, IF(AND(P105&gt;0,AD105=""),TRUE,FALSE))</formula>
    </cfRule>
  </conditionalFormatting>
  <conditionalFormatting sqref="P106">
    <cfRule type="expression" dxfId="1485" priority="422">
      <formula>IF(P106&lt;0, TRUE, IF(AND(P106&gt;0,AD106=""),TRUE,FALSE))</formula>
    </cfRule>
  </conditionalFormatting>
  <conditionalFormatting sqref="P107">
    <cfRule type="expression" dxfId="1484" priority="421">
      <formula>IF(P107&lt;0, TRUE, IF(AND(P107&gt;0,AD107=""),TRUE,FALSE))</formula>
    </cfRule>
  </conditionalFormatting>
  <conditionalFormatting sqref="P108">
    <cfRule type="expression" dxfId="1483" priority="420">
      <formula>IF(P108&lt;0, TRUE, IF(AND(P108&gt;0,AD108=""),TRUE,FALSE))</formula>
    </cfRule>
  </conditionalFormatting>
  <conditionalFormatting sqref="P109">
    <cfRule type="expression" dxfId="1482" priority="419">
      <formula>IF(P109&lt;0, TRUE, IF(AND(P109&gt;0,AD109=""),TRUE,FALSE))</formula>
    </cfRule>
  </conditionalFormatting>
  <conditionalFormatting sqref="P110">
    <cfRule type="expression" dxfId="1481" priority="418">
      <formula>IF(P110&lt;0, TRUE, IF(AND(P110&gt;0,AD110=""),TRUE,FALSE))</formula>
    </cfRule>
  </conditionalFormatting>
  <conditionalFormatting sqref="P111">
    <cfRule type="expression" dxfId="1480" priority="417">
      <formula>IF(P111&lt;0, TRUE, IF(AND(P111&gt;0,AD111=""),TRUE,FALSE))</formula>
    </cfRule>
  </conditionalFormatting>
  <conditionalFormatting sqref="P112">
    <cfRule type="expression" dxfId="1479" priority="416">
      <formula>IF(P112&lt;0, TRUE, IF(AND(P112&gt;0,AD112=""),TRUE,FALSE))</formula>
    </cfRule>
  </conditionalFormatting>
  <conditionalFormatting sqref="R99">
    <cfRule type="expression" dxfId="1478" priority="414">
      <formula>IF(R99&lt;0, TRUE, IF(AND(R99&gt;0,AF99=""),TRUE,FALSE))</formula>
    </cfRule>
  </conditionalFormatting>
  <conditionalFormatting sqref="R100">
    <cfRule type="expression" dxfId="1477" priority="413">
      <formula>IF(R100&lt;0, TRUE, IF(AND(R100&gt;0,AF100=""),TRUE,FALSE))</formula>
    </cfRule>
  </conditionalFormatting>
  <conditionalFormatting sqref="R101">
    <cfRule type="expression" dxfId="1476" priority="412">
      <formula>IF(R101&lt;0, TRUE, IF(AND(R101&gt;0,AF101=""),TRUE,FALSE))</formula>
    </cfRule>
  </conditionalFormatting>
  <conditionalFormatting sqref="R102">
    <cfRule type="expression" dxfId="1475" priority="411">
      <formula>IF(R102&lt;0, TRUE, IF(AND(R102&gt;0,AF102=""),TRUE,FALSE))</formula>
    </cfRule>
  </conditionalFormatting>
  <conditionalFormatting sqref="R103">
    <cfRule type="expression" dxfId="1474" priority="410">
      <formula>IF(R103&lt;0, TRUE, IF(AND(R103&gt;0,AF103=""),TRUE,FALSE))</formula>
    </cfRule>
  </conditionalFormatting>
  <conditionalFormatting sqref="R104">
    <cfRule type="expression" dxfId="1473" priority="409">
      <formula>IF(R104&lt;0, TRUE, IF(AND(R104&gt;0,AF104=""),TRUE,FALSE))</formula>
    </cfRule>
  </conditionalFormatting>
  <conditionalFormatting sqref="R105">
    <cfRule type="expression" dxfId="1472" priority="408">
      <formula>IF(R105&lt;0, TRUE, IF(AND(R105&gt;0,AF105=""),TRUE,FALSE))</formula>
    </cfRule>
  </conditionalFormatting>
  <conditionalFormatting sqref="R106">
    <cfRule type="expression" dxfId="1471" priority="407">
      <formula>IF(R106&lt;0, TRUE, IF(AND(R106&gt;0,AF106=""),TRUE,FALSE))</formula>
    </cfRule>
  </conditionalFormatting>
  <conditionalFormatting sqref="R107">
    <cfRule type="expression" dxfId="1470" priority="406">
      <formula>IF(R107&lt;0, TRUE, IF(AND(R107&gt;0,AF107=""),TRUE,FALSE))</formula>
    </cfRule>
  </conditionalFormatting>
  <conditionalFormatting sqref="R108">
    <cfRule type="expression" dxfId="1469" priority="405">
      <formula>IF(R108&lt;0, TRUE, IF(AND(R108&gt;0,AF108=""),TRUE,FALSE))</formula>
    </cfRule>
  </conditionalFormatting>
  <conditionalFormatting sqref="R109">
    <cfRule type="expression" dxfId="1468" priority="404">
      <formula>IF(R109&lt;0, TRUE, IF(AND(R109&gt;0,AF109=""),TRUE,FALSE))</formula>
    </cfRule>
  </conditionalFormatting>
  <conditionalFormatting sqref="R110">
    <cfRule type="expression" dxfId="1467" priority="403">
      <formula>IF(R110&lt;0, TRUE, IF(AND(R110&gt;0,AF110=""),TRUE,FALSE))</formula>
    </cfRule>
  </conditionalFormatting>
  <conditionalFormatting sqref="R111">
    <cfRule type="expression" dxfId="1466" priority="402">
      <formula>IF(R111&lt;0, TRUE, IF(AND(R111&gt;0,AF111=""),TRUE,FALSE))</formula>
    </cfRule>
  </conditionalFormatting>
  <conditionalFormatting sqref="R112">
    <cfRule type="expression" dxfId="1465" priority="401">
      <formula>IF(R112&lt;0, TRUE, IF(AND(R112&gt;0,AF112=""),TRUE,FALSE))</formula>
    </cfRule>
  </conditionalFormatting>
  <conditionalFormatting sqref="T99">
    <cfRule type="expression" dxfId="1464" priority="399">
      <formula>IF(T99&lt;0, TRUE, IF(AND(T99&gt;0,AH99=""),TRUE,FALSE))</formula>
    </cfRule>
  </conditionalFormatting>
  <conditionalFormatting sqref="T100">
    <cfRule type="expression" dxfId="1463" priority="398">
      <formula>IF(T100&lt;0, TRUE, IF(AND(T100&gt;0,AH100=""),TRUE,FALSE))</formula>
    </cfRule>
  </conditionalFormatting>
  <conditionalFormatting sqref="T101">
    <cfRule type="expression" dxfId="1462" priority="397">
      <formula>IF(T101&lt;0, TRUE, IF(AND(T101&gt;0,AH101=""),TRUE,FALSE))</formula>
    </cfRule>
  </conditionalFormatting>
  <conditionalFormatting sqref="T102">
    <cfRule type="expression" dxfId="1461" priority="396">
      <formula>IF(T102&lt;0, TRUE, IF(AND(T102&gt;0,AH102=""),TRUE,FALSE))</formula>
    </cfRule>
  </conditionalFormatting>
  <conditionalFormatting sqref="T103">
    <cfRule type="expression" dxfId="1460" priority="395">
      <formula>IF(T103&lt;0, TRUE, IF(AND(T103&gt;0,AH103=""),TRUE,FALSE))</formula>
    </cfRule>
  </conditionalFormatting>
  <conditionalFormatting sqref="T104">
    <cfRule type="expression" dxfId="1459" priority="394">
      <formula>IF(T104&lt;0, TRUE, IF(AND(T104&gt;0,AH104=""),TRUE,FALSE))</formula>
    </cfRule>
  </conditionalFormatting>
  <conditionalFormatting sqref="T105">
    <cfRule type="expression" dxfId="1458" priority="393">
      <formula>IF(T105&lt;0, TRUE, IF(AND(T105&gt;0,AH105=""),TRUE,FALSE))</formula>
    </cfRule>
  </conditionalFormatting>
  <conditionalFormatting sqref="T106">
    <cfRule type="expression" dxfId="1457" priority="392">
      <formula>IF(T106&lt;0, TRUE, IF(AND(T106&gt;0,AH106=""),TRUE,FALSE))</formula>
    </cfRule>
  </conditionalFormatting>
  <conditionalFormatting sqref="T107">
    <cfRule type="expression" dxfId="1456" priority="391">
      <formula>IF(T107&lt;0, TRUE, IF(AND(T107&gt;0,AH107=""),TRUE,FALSE))</formula>
    </cfRule>
  </conditionalFormatting>
  <conditionalFormatting sqref="T108">
    <cfRule type="expression" dxfId="1455" priority="390">
      <formula>IF(T108&lt;0, TRUE, IF(AND(T108&gt;0,AH108=""),TRUE,FALSE))</formula>
    </cfRule>
  </conditionalFormatting>
  <conditionalFormatting sqref="T109">
    <cfRule type="expression" dxfId="1454" priority="389">
      <formula>IF(T109&lt;0, TRUE, IF(AND(T109&gt;0,AH109=""),TRUE,FALSE))</formula>
    </cfRule>
  </conditionalFormatting>
  <conditionalFormatting sqref="T110">
    <cfRule type="expression" dxfId="1453" priority="388">
      <formula>IF(T110&lt;0, TRUE, IF(AND(T110&gt;0,AH110=""),TRUE,FALSE))</formula>
    </cfRule>
  </conditionalFormatting>
  <conditionalFormatting sqref="T111">
    <cfRule type="expression" dxfId="1452" priority="387">
      <formula>IF(T111&lt;0, TRUE, IF(AND(T111&gt;0,AH111=""),TRUE,FALSE))</formula>
    </cfRule>
  </conditionalFormatting>
  <conditionalFormatting sqref="T112">
    <cfRule type="expression" dxfId="1451" priority="386">
      <formula>IF(T112&lt;0, TRUE, IF(AND(T112&gt;0,AH112=""),TRUE,FALSE))</formula>
    </cfRule>
  </conditionalFormatting>
  <conditionalFormatting sqref="H113">
    <cfRule type="expression" dxfId="1450" priority="384">
      <formula>IF(H113&lt;0, TRUE, IF(AND(H113&gt;0,V113=""),TRUE,FALSE))</formula>
    </cfRule>
  </conditionalFormatting>
  <conditionalFormatting sqref="J113">
    <cfRule type="expression" dxfId="1449" priority="383">
      <formula>IF(J113&lt;0, TRUE, IF(AND(J113&gt;0,X113=""),TRUE,FALSE))</formula>
    </cfRule>
  </conditionalFormatting>
  <conditionalFormatting sqref="L113">
    <cfRule type="expression" dxfId="1448" priority="382">
      <formula>IF(L113&lt;0, TRUE, IF(AND(L113&gt;0,Z113=""),TRUE,FALSE))</formula>
    </cfRule>
  </conditionalFormatting>
  <conditionalFormatting sqref="P113">
    <cfRule type="expression" dxfId="1447" priority="381">
      <formula>IF(P113&lt;0, TRUE, IF(AND(P113&gt;0,AD113=""),TRUE,FALSE))</formula>
    </cfRule>
  </conditionalFormatting>
  <conditionalFormatting sqref="R113">
    <cfRule type="expression" dxfId="1446" priority="380">
      <formula>IF(R113&lt;0, TRUE, IF(AND(R113&gt;0,AF113=""),TRUE,FALSE))</formula>
    </cfRule>
  </conditionalFormatting>
  <conditionalFormatting sqref="T113">
    <cfRule type="expression" dxfId="1445" priority="379">
      <formula>IF(T113&lt;0, TRUE, IF(AND(T113&gt;0,AH113=""),TRUE,FALSE))</formula>
    </cfRule>
  </conditionalFormatting>
  <conditionalFormatting sqref="H118">
    <cfRule type="expression" dxfId="1444" priority="378">
      <formula>IF(H118&lt;0, TRUE, IF(AND(H118&gt;0,V118=""),TRUE,FALSE))</formula>
    </cfRule>
  </conditionalFormatting>
  <conditionalFormatting sqref="H119">
    <cfRule type="expression" dxfId="1443" priority="377">
      <formula>IF(H119&lt;0, TRUE, IF(AND(H119&gt;0,V119=""),TRUE,FALSE))</formula>
    </cfRule>
  </conditionalFormatting>
  <conditionalFormatting sqref="H120">
    <cfRule type="expression" dxfId="1442" priority="376">
      <formula>IF(H120&lt;0, TRUE, IF(AND(H120&gt;0,V120=""),TRUE,FALSE))</formula>
    </cfRule>
  </conditionalFormatting>
  <conditionalFormatting sqref="H121">
    <cfRule type="expression" dxfId="1441" priority="375">
      <formula>IF(H121&lt;0, TRUE, IF(AND(H121&gt;0,V121=""),TRUE,FALSE))</formula>
    </cfRule>
  </conditionalFormatting>
  <conditionalFormatting sqref="H122">
    <cfRule type="expression" dxfId="1440" priority="374">
      <formula>IF(H122&lt;0, TRUE, IF(AND(H122&gt;0,V122=""),TRUE,FALSE))</formula>
    </cfRule>
  </conditionalFormatting>
  <conditionalFormatting sqref="H123">
    <cfRule type="expression" dxfId="1439" priority="373">
      <formula>IF(H123&lt;0, TRUE, IF(AND(H123&gt;0,V123=""),TRUE,FALSE))</formula>
    </cfRule>
  </conditionalFormatting>
  <conditionalFormatting sqref="H124">
    <cfRule type="expression" dxfId="1438" priority="372">
      <formula>IF(H124&lt;0, TRUE, IF(AND(H124&gt;0,V124=""),TRUE,FALSE))</formula>
    </cfRule>
  </conditionalFormatting>
  <conditionalFormatting sqref="H125">
    <cfRule type="expression" dxfId="1437" priority="371">
      <formula>IF(H125&lt;0, TRUE, IF(AND(H125&gt;0,V125=""),TRUE,FALSE))</formula>
    </cfRule>
  </conditionalFormatting>
  <conditionalFormatting sqref="H126">
    <cfRule type="expression" dxfId="1436" priority="370">
      <formula>IF(H126&lt;0, TRUE, IF(AND(H126&gt;0,V126=""),TRUE,FALSE))</formula>
    </cfRule>
  </conditionalFormatting>
  <conditionalFormatting sqref="H127">
    <cfRule type="expression" dxfId="1435" priority="369">
      <formula>IF(H127&lt;0, TRUE, IF(AND(H127&gt;0,V127=""),TRUE,FALSE))</formula>
    </cfRule>
  </conditionalFormatting>
  <conditionalFormatting sqref="H128">
    <cfRule type="expression" dxfId="1434" priority="368">
      <formula>IF(H128&lt;0, TRUE, IF(AND(H128&gt;0,V128=""),TRUE,FALSE))</formula>
    </cfRule>
  </conditionalFormatting>
  <conditionalFormatting sqref="H129">
    <cfRule type="expression" dxfId="1433" priority="367">
      <formula>IF(H129&lt;0, TRUE, IF(AND(H129&gt;0,V129=""),TRUE,FALSE))</formula>
    </cfRule>
  </conditionalFormatting>
  <conditionalFormatting sqref="H130">
    <cfRule type="expression" dxfId="1432" priority="366">
      <formula>IF(H130&lt;0, TRUE, IF(AND(H130&gt;0,V130=""),TRUE,FALSE))</formula>
    </cfRule>
  </conditionalFormatting>
  <conditionalFormatting sqref="H131">
    <cfRule type="expression" dxfId="1431" priority="365">
      <formula>IF(H131&lt;0, TRUE, IF(AND(H131&gt;0,V131=""),TRUE,FALSE))</formula>
    </cfRule>
  </conditionalFormatting>
  <conditionalFormatting sqref="J118">
    <cfRule type="expression" dxfId="1430" priority="364">
      <formula>IF(J118&lt;0, TRUE, IF(AND(J118&gt;0,X118=""),TRUE,FALSE))</formula>
    </cfRule>
  </conditionalFormatting>
  <conditionalFormatting sqref="J119">
    <cfRule type="expression" dxfId="1429" priority="363">
      <formula>IF(J119&lt;0, TRUE, IF(AND(J119&gt;0,X119=""),TRUE,FALSE))</formula>
    </cfRule>
  </conditionalFormatting>
  <conditionalFormatting sqref="J120">
    <cfRule type="expression" dxfId="1428" priority="362">
      <formula>IF(J120&lt;0, TRUE, IF(AND(J120&gt;0,X120=""),TRUE,FALSE))</formula>
    </cfRule>
  </conditionalFormatting>
  <conditionalFormatting sqref="J121">
    <cfRule type="expression" dxfId="1427" priority="361">
      <formula>IF(J121&lt;0, TRUE, IF(AND(J121&gt;0,X121=""),TRUE,FALSE))</formula>
    </cfRule>
  </conditionalFormatting>
  <conditionalFormatting sqref="J122">
    <cfRule type="expression" dxfId="1426" priority="360">
      <formula>IF(J122&lt;0, TRUE, IF(AND(J122&gt;0,X122=""),TRUE,FALSE))</formula>
    </cfRule>
  </conditionalFormatting>
  <conditionalFormatting sqref="J123">
    <cfRule type="expression" dxfId="1425" priority="359">
      <formula>IF(J123&lt;0, TRUE, IF(AND(J123&gt;0,X123=""),TRUE,FALSE))</formula>
    </cfRule>
  </conditionalFormatting>
  <conditionalFormatting sqref="J124">
    <cfRule type="expression" dxfId="1424" priority="358">
      <formula>IF(J124&lt;0, TRUE, IF(AND(J124&gt;0,X124=""),TRUE,FALSE))</formula>
    </cfRule>
  </conditionalFormatting>
  <conditionalFormatting sqref="J125">
    <cfRule type="expression" dxfId="1423" priority="357">
      <formula>IF(J125&lt;0, TRUE, IF(AND(J125&gt;0,X125=""),TRUE,FALSE))</formula>
    </cfRule>
  </conditionalFormatting>
  <conditionalFormatting sqref="J126">
    <cfRule type="expression" dxfId="1422" priority="356">
      <formula>IF(J126&lt;0, TRUE, IF(AND(J126&gt;0,X126=""),TRUE,FALSE))</formula>
    </cfRule>
  </conditionalFormatting>
  <conditionalFormatting sqref="J127">
    <cfRule type="expression" dxfId="1421" priority="355">
      <formula>IF(J127&lt;0, TRUE, IF(AND(J127&gt;0,X127=""),TRUE,FALSE))</formula>
    </cfRule>
  </conditionalFormatting>
  <conditionalFormatting sqref="J128">
    <cfRule type="expression" dxfId="1420" priority="354">
      <formula>IF(J128&lt;0, TRUE, IF(AND(J128&gt;0,X128=""),TRUE,FALSE))</formula>
    </cfRule>
  </conditionalFormatting>
  <conditionalFormatting sqref="J129">
    <cfRule type="expression" dxfId="1419" priority="353">
      <formula>IF(J129&lt;0, TRUE, IF(AND(J129&gt;0,X129=""),TRUE,FALSE))</formula>
    </cfRule>
  </conditionalFormatting>
  <conditionalFormatting sqref="J130">
    <cfRule type="expression" dxfId="1418" priority="352">
      <formula>IF(J130&lt;0, TRUE, IF(AND(J130&gt;0,X130=""),TRUE,FALSE))</formula>
    </cfRule>
  </conditionalFormatting>
  <conditionalFormatting sqref="J131">
    <cfRule type="expression" dxfId="1417" priority="351">
      <formula>IF(J131&lt;0, TRUE, IF(AND(J131&gt;0,X131=""),TRUE,FALSE))</formula>
    </cfRule>
  </conditionalFormatting>
  <conditionalFormatting sqref="L118">
    <cfRule type="expression" dxfId="1416" priority="350">
      <formula>IF(L118&lt;0, TRUE, IF(AND(L118&gt;0,Z118=""),TRUE,FALSE))</formula>
    </cfRule>
  </conditionalFormatting>
  <conditionalFormatting sqref="L119">
    <cfRule type="expression" dxfId="1415" priority="349">
      <formula>IF(L119&lt;0, TRUE, IF(AND(L119&gt;0,Z119=""),TRUE,FALSE))</formula>
    </cfRule>
  </conditionalFormatting>
  <conditionalFormatting sqref="L120">
    <cfRule type="expression" dxfId="1414" priority="348">
      <formula>IF(L120&lt;0, TRUE, IF(AND(L120&gt;0,Z120=""),TRUE,FALSE))</formula>
    </cfRule>
  </conditionalFormatting>
  <conditionalFormatting sqref="L121">
    <cfRule type="expression" dxfId="1413" priority="347">
      <formula>IF(L121&lt;0, TRUE, IF(AND(L121&gt;0,Z121=""),TRUE,FALSE))</formula>
    </cfRule>
  </conditionalFormatting>
  <conditionalFormatting sqref="L122">
    <cfRule type="expression" dxfId="1412" priority="346">
      <formula>IF(L122&lt;0, TRUE, IF(AND(L122&gt;0,Z122=""),TRUE,FALSE))</formula>
    </cfRule>
  </conditionalFormatting>
  <conditionalFormatting sqref="L123">
    <cfRule type="expression" dxfId="1411" priority="345">
      <formula>IF(L123&lt;0, TRUE, IF(AND(L123&gt;0,Z123=""),TRUE,FALSE))</formula>
    </cfRule>
  </conditionalFormatting>
  <conditionalFormatting sqref="L124">
    <cfRule type="expression" dxfId="1410" priority="344">
      <formula>IF(L124&lt;0, TRUE, IF(AND(L124&gt;0,Z124=""),TRUE,FALSE))</formula>
    </cfRule>
  </conditionalFormatting>
  <conditionalFormatting sqref="L125">
    <cfRule type="expression" dxfId="1409" priority="343">
      <formula>IF(L125&lt;0, TRUE, IF(AND(L125&gt;0,Z125=""),TRUE,FALSE))</formula>
    </cfRule>
  </conditionalFormatting>
  <conditionalFormatting sqref="L126">
    <cfRule type="expression" dxfId="1408" priority="342">
      <formula>IF(L126&lt;0, TRUE, IF(AND(L126&gt;0,Z126=""),TRUE,FALSE))</formula>
    </cfRule>
  </conditionalFormatting>
  <conditionalFormatting sqref="L127">
    <cfRule type="expression" dxfId="1407" priority="341">
      <formula>IF(L127&lt;0, TRUE, IF(AND(L127&gt;0,Z127=""),TRUE,FALSE))</formula>
    </cfRule>
  </conditionalFormatting>
  <conditionalFormatting sqref="L128">
    <cfRule type="expression" dxfId="1406" priority="340">
      <formula>IF(L128&lt;0, TRUE, IF(AND(L128&gt;0,Z128=""),TRUE,FALSE))</formula>
    </cfRule>
  </conditionalFormatting>
  <conditionalFormatting sqref="L129">
    <cfRule type="expression" dxfId="1405" priority="339">
      <formula>IF(L129&lt;0, TRUE, IF(AND(L129&gt;0,Z129=""),TRUE,FALSE))</formula>
    </cfRule>
  </conditionalFormatting>
  <conditionalFormatting sqref="L130">
    <cfRule type="expression" dxfId="1404" priority="338">
      <formula>IF(L130&lt;0, TRUE, IF(AND(L130&gt;0,Z130=""),TRUE,FALSE))</formula>
    </cfRule>
  </conditionalFormatting>
  <conditionalFormatting sqref="L131">
    <cfRule type="expression" dxfId="1403" priority="337">
      <formula>IF(L131&lt;0, TRUE, IF(AND(L131&gt;0,Z131=""),TRUE,FALSE))</formula>
    </cfRule>
  </conditionalFormatting>
  <conditionalFormatting sqref="P118">
    <cfRule type="expression" dxfId="1402" priority="336">
      <formula>IF(P118&lt;0, TRUE, IF(AND(P118&gt;0,AD118=""),TRUE,FALSE))</formula>
    </cfRule>
  </conditionalFormatting>
  <conditionalFormatting sqref="P119">
    <cfRule type="expression" dxfId="1401" priority="335">
      <formula>IF(P119&lt;0, TRUE, IF(AND(P119&gt;0,AD119=""),TRUE,FALSE))</formula>
    </cfRule>
  </conditionalFormatting>
  <conditionalFormatting sqref="P120">
    <cfRule type="expression" dxfId="1400" priority="334">
      <formula>IF(P120&lt;0, TRUE, IF(AND(P120&gt;0,AD120=""),TRUE,FALSE))</formula>
    </cfRule>
  </conditionalFormatting>
  <conditionalFormatting sqref="P121">
    <cfRule type="expression" dxfId="1399" priority="333">
      <formula>IF(P121&lt;0, TRUE, IF(AND(P121&gt;0,AD121=""),TRUE,FALSE))</formula>
    </cfRule>
  </conditionalFormatting>
  <conditionalFormatting sqref="P122">
    <cfRule type="expression" dxfId="1398" priority="332">
      <formula>IF(P122&lt;0, TRUE, IF(AND(P122&gt;0,AD122=""),TRUE,FALSE))</formula>
    </cfRule>
  </conditionalFormatting>
  <conditionalFormatting sqref="P123">
    <cfRule type="expression" dxfId="1397" priority="331">
      <formula>IF(P123&lt;0, TRUE, IF(AND(P123&gt;0,AD123=""),TRUE,FALSE))</formula>
    </cfRule>
  </conditionalFormatting>
  <conditionalFormatting sqref="P124">
    <cfRule type="expression" dxfId="1396" priority="330">
      <formula>IF(P124&lt;0, TRUE, IF(AND(P124&gt;0,AD124=""),TRUE,FALSE))</formula>
    </cfRule>
  </conditionalFormatting>
  <conditionalFormatting sqref="P125">
    <cfRule type="expression" dxfId="1395" priority="329">
      <formula>IF(P125&lt;0, TRUE, IF(AND(P125&gt;0,AD125=""),TRUE,FALSE))</formula>
    </cfRule>
  </conditionalFormatting>
  <conditionalFormatting sqref="P126">
    <cfRule type="expression" dxfId="1394" priority="328">
      <formula>IF(P126&lt;0, TRUE, IF(AND(P126&gt;0,AD126=""),TRUE,FALSE))</formula>
    </cfRule>
  </conditionalFormatting>
  <conditionalFormatting sqref="P127">
    <cfRule type="expression" dxfId="1393" priority="327">
      <formula>IF(P127&lt;0, TRUE, IF(AND(P127&gt;0,AD127=""),TRUE,FALSE))</formula>
    </cfRule>
  </conditionalFormatting>
  <conditionalFormatting sqref="P128">
    <cfRule type="expression" dxfId="1392" priority="326">
      <formula>IF(P128&lt;0, TRUE, IF(AND(P128&gt;0,AD128=""),TRUE,FALSE))</formula>
    </cfRule>
  </conditionalFormatting>
  <conditionalFormatting sqref="P129">
    <cfRule type="expression" dxfId="1391" priority="325">
      <formula>IF(P129&lt;0, TRUE, IF(AND(P129&gt;0,AD129=""),TRUE,FALSE))</formula>
    </cfRule>
  </conditionalFormatting>
  <conditionalFormatting sqref="P130">
    <cfRule type="expression" dxfId="1390" priority="324">
      <formula>IF(P130&lt;0, TRUE, IF(AND(P130&gt;0,AD130=""),TRUE,FALSE))</formula>
    </cfRule>
  </conditionalFormatting>
  <conditionalFormatting sqref="P131">
    <cfRule type="expression" dxfId="1389" priority="323">
      <formula>IF(P131&lt;0, TRUE, IF(AND(P131&gt;0,AD131=""),TRUE,FALSE))</formula>
    </cfRule>
  </conditionalFormatting>
  <conditionalFormatting sqref="R118">
    <cfRule type="expression" dxfId="1388" priority="322">
      <formula>IF(R118&lt;0, TRUE, IF(AND(R118&gt;0,AF118=""),TRUE,FALSE))</formula>
    </cfRule>
  </conditionalFormatting>
  <conditionalFormatting sqref="R119">
    <cfRule type="expression" dxfId="1387" priority="321">
      <formula>IF(R119&lt;0, TRUE, IF(AND(R119&gt;0,AF119=""),TRUE,FALSE))</formula>
    </cfRule>
  </conditionalFormatting>
  <conditionalFormatting sqref="R120">
    <cfRule type="expression" dxfId="1386" priority="320">
      <formula>IF(R120&lt;0, TRUE, IF(AND(R120&gt;0,AF120=""),TRUE,FALSE))</formula>
    </cfRule>
  </conditionalFormatting>
  <conditionalFormatting sqref="R121">
    <cfRule type="expression" dxfId="1385" priority="319">
      <formula>IF(R121&lt;0, TRUE, IF(AND(R121&gt;0,AF121=""),TRUE,FALSE))</formula>
    </cfRule>
  </conditionalFormatting>
  <conditionalFormatting sqref="R122">
    <cfRule type="expression" dxfId="1384" priority="318">
      <formula>IF(R122&lt;0, TRUE, IF(AND(R122&gt;0,AF122=""),TRUE,FALSE))</formula>
    </cfRule>
  </conditionalFormatting>
  <conditionalFormatting sqref="R123">
    <cfRule type="expression" dxfId="1383" priority="317">
      <formula>IF(R123&lt;0, TRUE, IF(AND(R123&gt;0,AF123=""),TRUE,FALSE))</formula>
    </cfRule>
  </conditionalFormatting>
  <conditionalFormatting sqref="R124">
    <cfRule type="expression" dxfId="1382" priority="316">
      <formula>IF(R124&lt;0, TRUE, IF(AND(R124&gt;0,AF124=""),TRUE,FALSE))</formula>
    </cfRule>
  </conditionalFormatting>
  <conditionalFormatting sqref="R125">
    <cfRule type="expression" dxfId="1381" priority="315">
      <formula>IF(R125&lt;0, TRUE, IF(AND(R125&gt;0,AF125=""),TRUE,FALSE))</formula>
    </cfRule>
  </conditionalFormatting>
  <conditionalFormatting sqref="R126">
    <cfRule type="expression" dxfId="1380" priority="314">
      <formula>IF(R126&lt;0, TRUE, IF(AND(R126&gt;0,AF126=""),TRUE,FALSE))</formula>
    </cfRule>
  </conditionalFormatting>
  <conditionalFormatting sqref="R127">
    <cfRule type="expression" dxfId="1379" priority="313">
      <formula>IF(R127&lt;0, TRUE, IF(AND(R127&gt;0,AF127=""),TRUE,FALSE))</formula>
    </cfRule>
  </conditionalFormatting>
  <conditionalFormatting sqref="R128">
    <cfRule type="expression" dxfId="1378" priority="312">
      <formula>IF(R128&lt;0, TRUE, IF(AND(R128&gt;0,AF128=""),TRUE,FALSE))</formula>
    </cfRule>
  </conditionalFormatting>
  <conditionalFormatting sqref="R129">
    <cfRule type="expression" dxfId="1377" priority="311">
      <formula>IF(R129&lt;0, TRUE, IF(AND(R129&gt;0,AF129=""),TRUE,FALSE))</formula>
    </cfRule>
  </conditionalFormatting>
  <conditionalFormatting sqref="R130">
    <cfRule type="expression" dxfId="1376" priority="310">
      <formula>IF(R130&lt;0, TRUE, IF(AND(R130&gt;0,AF130=""),TRUE,FALSE))</formula>
    </cfRule>
  </conditionalFormatting>
  <conditionalFormatting sqref="R131">
    <cfRule type="expression" dxfId="1375" priority="309">
      <formula>IF(R131&lt;0, TRUE, IF(AND(R131&gt;0,AF131=""),TRUE,FALSE))</formula>
    </cfRule>
  </conditionalFormatting>
  <conditionalFormatting sqref="T118">
    <cfRule type="expression" dxfId="1374" priority="308">
      <formula>IF(T118&lt;0, TRUE, IF(AND(T118&gt;0,AH118=""),TRUE,FALSE))</formula>
    </cfRule>
  </conditionalFormatting>
  <conditionalFormatting sqref="T119">
    <cfRule type="expression" dxfId="1373" priority="307">
      <formula>IF(T119&lt;0, TRUE, IF(AND(T119&gt;0,AH119=""),TRUE,FALSE))</formula>
    </cfRule>
  </conditionalFormatting>
  <conditionalFormatting sqref="T120">
    <cfRule type="expression" dxfId="1372" priority="306">
      <formula>IF(T120&lt;0, TRUE, IF(AND(T120&gt;0,AH120=""),TRUE,FALSE))</formula>
    </cfRule>
  </conditionalFormatting>
  <conditionalFormatting sqref="T121">
    <cfRule type="expression" dxfId="1371" priority="305">
      <formula>IF(T121&lt;0, TRUE, IF(AND(T121&gt;0,AH121=""),TRUE,FALSE))</formula>
    </cfRule>
  </conditionalFormatting>
  <conditionalFormatting sqref="T122">
    <cfRule type="expression" dxfId="1370" priority="304">
      <formula>IF(T122&lt;0, TRUE, IF(AND(T122&gt;0,AH122=""),TRUE,FALSE))</formula>
    </cfRule>
  </conditionalFormatting>
  <conditionalFormatting sqref="T123">
    <cfRule type="expression" dxfId="1369" priority="303">
      <formula>IF(T123&lt;0, TRUE, IF(AND(T123&gt;0,AH123=""),TRUE,FALSE))</formula>
    </cfRule>
  </conditionalFormatting>
  <conditionalFormatting sqref="T124">
    <cfRule type="expression" dxfId="1368" priority="302">
      <formula>IF(T124&lt;0, TRUE, IF(AND(T124&gt;0,AH124=""),TRUE,FALSE))</formula>
    </cfRule>
  </conditionalFormatting>
  <conditionalFormatting sqref="T125">
    <cfRule type="expression" dxfId="1367" priority="301">
      <formula>IF(T125&lt;0, TRUE, IF(AND(T125&gt;0,AH125=""),TRUE,FALSE))</formula>
    </cfRule>
  </conditionalFormatting>
  <conditionalFormatting sqref="T126">
    <cfRule type="expression" dxfId="1366" priority="300">
      <formula>IF(T126&lt;0, TRUE, IF(AND(T126&gt;0,AH126=""),TRUE,FALSE))</formula>
    </cfRule>
  </conditionalFormatting>
  <conditionalFormatting sqref="T127">
    <cfRule type="expression" dxfId="1365" priority="299">
      <formula>IF(T127&lt;0, TRUE, IF(AND(T127&gt;0,AH127=""),TRUE,FALSE))</formula>
    </cfRule>
  </conditionalFormatting>
  <conditionalFormatting sqref="T128">
    <cfRule type="expression" dxfId="1364" priority="298">
      <formula>IF(T128&lt;0, TRUE, IF(AND(T128&gt;0,AH128=""),TRUE,FALSE))</formula>
    </cfRule>
  </conditionalFormatting>
  <conditionalFormatting sqref="T129">
    <cfRule type="expression" dxfId="1363" priority="297">
      <formula>IF(T129&lt;0, TRUE, IF(AND(T129&gt;0,AH129=""),TRUE,FALSE))</formula>
    </cfRule>
  </conditionalFormatting>
  <conditionalFormatting sqref="T130">
    <cfRule type="expression" dxfId="1362" priority="296">
      <formula>IF(T130&lt;0, TRUE, IF(AND(T130&gt;0,AH130=""),TRUE,FALSE))</formula>
    </cfRule>
  </conditionalFormatting>
  <conditionalFormatting sqref="T131">
    <cfRule type="expression" dxfId="1361" priority="295">
      <formula>IF(T131&lt;0, TRUE, IF(AND(T131&gt;0,AH131=""),TRUE,FALSE))</formula>
    </cfRule>
  </conditionalFormatting>
  <conditionalFormatting sqref="H132">
    <cfRule type="expression" dxfId="1360" priority="294">
      <formula>IF(H132&lt;0, TRUE, IF(AND(H132&gt;0,V132=""),TRUE,FALSE))</formula>
    </cfRule>
  </conditionalFormatting>
  <conditionalFormatting sqref="J132">
    <cfRule type="expression" dxfId="1359" priority="293">
      <formula>IF(J132&lt;0, TRUE, IF(AND(J132&gt;0,X132=""),TRUE,FALSE))</formula>
    </cfRule>
  </conditionalFormatting>
  <conditionalFormatting sqref="L132">
    <cfRule type="expression" dxfId="1358" priority="292">
      <formula>IF(L132&lt;0, TRUE, IF(AND(L132&gt;0,Z132=""),TRUE,FALSE))</formula>
    </cfRule>
  </conditionalFormatting>
  <conditionalFormatting sqref="P132">
    <cfRule type="expression" dxfId="1357" priority="291">
      <formula>IF(P132&lt;0, TRUE, IF(AND(P132&gt;0,AD132=""),TRUE,FALSE))</formula>
    </cfRule>
  </conditionalFormatting>
  <conditionalFormatting sqref="R132">
    <cfRule type="expression" dxfId="1356" priority="290">
      <formula>IF(R132&lt;0, TRUE, IF(AND(R132&gt;0,AF132=""),TRUE,FALSE))</formula>
    </cfRule>
  </conditionalFormatting>
  <conditionalFormatting sqref="T132">
    <cfRule type="expression" dxfId="1355" priority="289">
      <formula>IF(T132&lt;0, TRUE, IF(AND(T132&gt;0,AH132=""),TRUE,FALSE))</formula>
    </cfRule>
  </conditionalFormatting>
  <conditionalFormatting sqref="H137">
    <cfRule type="expression" dxfId="1354" priority="228">
      <formula>IF(H137&lt;0, TRUE, IF(AND(H137&gt;0,V137=""),TRUE,FALSE))</formula>
    </cfRule>
  </conditionalFormatting>
  <conditionalFormatting sqref="H138">
    <cfRule type="expression" dxfId="1353" priority="227">
      <formula>IF(H138&lt;0, TRUE, IF(AND(H138&gt;0,V138=""),TRUE,FALSE))</formula>
    </cfRule>
  </conditionalFormatting>
  <conditionalFormatting sqref="H139">
    <cfRule type="expression" dxfId="1352" priority="226">
      <formula>IF(H139&lt;0, TRUE, IF(AND(H139&gt;0,V139=""),TRUE,FALSE))</formula>
    </cfRule>
  </conditionalFormatting>
  <conditionalFormatting sqref="H140">
    <cfRule type="expression" dxfId="1351" priority="225">
      <formula>IF(H140&lt;0, TRUE, IF(AND(H140&gt;0,V140=""),TRUE,FALSE))</formula>
    </cfRule>
  </conditionalFormatting>
  <conditionalFormatting sqref="H141">
    <cfRule type="expression" dxfId="1350" priority="224">
      <formula>IF(H141&lt;0, TRUE, IF(AND(H141&gt;0,V141=""),TRUE,FALSE))</formula>
    </cfRule>
  </conditionalFormatting>
  <conditionalFormatting sqref="J137">
    <cfRule type="expression" dxfId="1349" priority="223">
      <formula>IF(J137&lt;0, TRUE, IF(AND(J137&gt;0,X137=""),TRUE,FALSE))</formula>
    </cfRule>
  </conditionalFormatting>
  <conditionalFormatting sqref="J138">
    <cfRule type="expression" dxfId="1348" priority="222">
      <formula>IF(J138&lt;0, TRUE, IF(AND(J138&gt;0,X138=""),TRUE,FALSE))</formula>
    </cfRule>
  </conditionalFormatting>
  <conditionalFormatting sqref="J139">
    <cfRule type="expression" dxfId="1347" priority="221">
      <formula>IF(J139&lt;0, TRUE, IF(AND(J139&gt;0,X139=""),TRUE,FALSE))</formula>
    </cfRule>
  </conditionalFormatting>
  <conditionalFormatting sqref="J140">
    <cfRule type="expression" dxfId="1346" priority="220">
      <formula>IF(J140&lt;0, TRUE, IF(AND(J140&gt;0,X140=""),TRUE,FALSE))</formula>
    </cfRule>
  </conditionalFormatting>
  <conditionalFormatting sqref="J141">
    <cfRule type="expression" dxfId="1345" priority="219">
      <formula>IF(J141&lt;0, TRUE, IF(AND(J141&gt;0,X141=""),TRUE,FALSE))</formula>
    </cfRule>
  </conditionalFormatting>
  <conditionalFormatting sqref="L137">
    <cfRule type="expression" dxfId="1344" priority="218">
      <formula>IF(L137&lt;0, TRUE, IF(AND(L137&gt;0,Z137=""),TRUE,FALSE))</formula>
    </cfRule>
  </conditionalFormatting>
  <conditionalFormatting sqref="L138">
    <cfRule type="expression" dxfId="1343" priority="217">
      <formula>IF(L138&lt;0, TRUE, IF(AND(L138&gt;0,Z138=""),TRUE,FALSE))</formula>
    </cfRule>
  </conditionalFormatting>
  <conditionalFormatting sqref="L139">
    <cfRule type="expression" dxfId="1342" priority="216">
      <formula>IF(L139&lt;0, TRUE, IF(AND(L139&gt;0,Z139=""),TRUE,FALSE))</formula>
    </cfRule>
  </conditionalFormatting>
  <conditionalFormatting sqref="L140">
    <cfRule type="expression" dxfId="1341" priority="215">
      <formula>IF(L140&lt;0, TRUE, IF(AND(L140&gt;0,Z140=""),TRUE,FALSE))</formula>
    </cfRule>
  </conditionalFormatting>
  <conditionalFormatting sqref="L141">
    <cfRule type="expression" dxfId="1340" priority="214">
      <formula>IF(L141&lt;0, TRUE, IF(AND(L141&gt;0,Z141=""),TRUE,FALSE))</formula>
    </cfRule>
  </conditionalFormatting>
  <conditionalFormatting sqref="P137">
    <cfRule type="expression" dxfId="1339" priority="213">
      <formula>IF(P137&lt;0, TRUE, IF(AND(P137&gt;0,AD137=""),TRUE,FALSE))</formula>
    </cfRule>
  </conditionalFormatting>
  <conditionalFormatting sqref="P138">
    <cfRule type="expression" dxfId="1338" priority="212">
      <formula>IF(P138&lt;0, TRUE, IF(AND(P138&gt;0,AD138=""),TRUE,FALSE))</formula>
    </cfRule>
  </conditionalFormatting>
  <conditionalFormatting sqref="P139">
    <cfRule type="expression" dxfId="1337" priority="211">
      <formula>IF(P139&lt;0, TRUE, IF(AND(P139&gt;0,AD139=""),TRUE,FALSE))</formula>
    </cfRule>
  </conditionalFormatting>
  <conditionalFormatting sqref="P140">
    <cfRule type="expression" dxfId="1336" priority="210">
      <formula>IF(P140&lt;0, TRUE, IF(AND(P140&gt;0,AD140=""),TRUE,FALSE))</formula>
    </cfRule>
  </conditionalFormatting>
  <conditionalFormatting sqref="P141">
    <cfRule type="expression" dxfId="1335" priority="209">
      <formula>IF(P141&lt;0, TRUE, IF(AND(P141&gt;0,AD141=""),TRUE,FALSE))</formula>
    </cfRule>
  </conditionalFormatting>
  <conditionalFormatting sqref="R137">
    <cfRule type="expression" dxfId="1334" priority="208">
      <formula>IF(R137&lt;0, TRUE, IF(AND(R137&gt;0,AF137=""),TRUE,FALSE))</formula>
    </cfRule>
  </conditionalFormatting>
  <conditionalFormatting sqref="R138">
    <cfRule type="expression" dxfId="1333" priority="207">
      <formula>IF(R138&lt;0, TRUE, IF(AND(R138&gt;0,AF138=""),TRUE,FALSE))</formula>
    </cfRule>
  </conditionalFormatting>
  <conditionalFormatting sqref="R139">
    <cfRule type="expression" dxfId="1332" priority="206">
      <formula>IF(R139&lt;0, TRUE, IF(AND(R139&gt;0,AF139=""),TRUE,FALSE))</formula>
    </cfRule>
  </conditionalFormatting>
  <conditionalFormatting sqref="R140">
    <cfRule type="expression" dxfId="1331" priority="205">
      <formula>IF(R140&lt;0, TRUE, IF(AND(R140&gt;0,AF140=""),TRUE,FALSE))</formula>
    </cfRule>
  </conditionalFormatting>
  <conditionalFormatting sqref="R141">
    <cfRule type="expression" dxfId="1330" priority="204">
      <formula>IF(R141&lt;0, TRUE, IF(AND(R141&gt;0,AF141=""),TRUE,FALSE))</formula>
    </cfRule>
  </conditionalFormatting>
  <conditionalFormatting sqref="T137">
    <cfRule type="expression" dxfId="1329" priority="203">
      <formula>IF(T137&lt;0, TRUE, IF(AND(T137&gt;0,AH137=""),TRUE,FALSE))</formula>
    </cfRule>
  </conditionalFormatting>
  <conditionalFormatting sqref="T138">
    <cfRule type="expression" dxfId="1328" priority="202">
      <formula>IF(T138&lt;0, TRUE, IF(AND(T138&gt;0,AH138=""),TRUE,FALSE))</formula>
    </cfRule>
  </conditionalFormatting>
  <conditionalFormatting sqref="T139">
    <cfRule type="expression" dxfId="1327" priority="201">
      <formula>IF(T139&lt;0, TRUE, IF(AND(T139&gt;0,AH139=""),TRUE,FALSE))</formula>
    </cfRule>
  </conditionalFormatting>
  <conditionalFormatting sqref="T140">
    <cfRule type="expression" dxfId="1326" priority="200">
      <formula>IF(T140&lt;0, TRUE, IF(AND(T140&gt;0,AH140=""),TRUE,FALSE))</formula>
    </cfRule>
  </conditionalFormatting>
  <conditionalFormatting sqref="T141">
    <cfRule type="expression" dxfId="1325" priority="199">
      <formula>IF(T141&lt;0, TRUE, IF(AND(T141&gt;0,AH141=""),TRUE,FALSE))</formula>
    </cfRule>
  </conditionalFormatting>
  <conditionalFormatting sqref="H142">
    <cfRule type="expression" dxfId="1324" priority="198">
      <formula>IF(H142&lt;0, TRUE, IF(AND(H142&gt;0,V142=""),TRUE,FALSE))</formula>
    </cfRule>
  </conditionalFormatting>
  <conditionalFormatting sqref="H143">
    <cfRule type="expression" dxfId="1323" priority="197">
      <formula>IF(H143&lt;0, TRUE, IF(AND(H143&gt;0,V143=""),TRUE,FALSE))</formula>
    </cfRule>
  </conditionalFormatting>
  <conditionalFormatting sqref="H144">
    <cfRule type="expression" dxfId="1322" priority="196">
      <formula>IF(H144&lt;0, TRUE, IF(AND(H144&gt;0,V144=""),TRUE,FALSE))</formula>
    </cfRule>
  </conditionalFormatting>
  <conditionalFormatting sqref="H145">
    <cfRule type="expression" dxfId="1321" priority="195">
      <formula>IF(H145&lt;0, TRUE, IF(AND(H145&gt;0,V145=""),TRUE,FALSE))</formula>
    </cfRule>
  </conditionalFormatting>
  <conditionalFormatting sqref="H146">
    <cfRule type="expression" dxfId="1320" priority="194">
      <formula>IF(H146&lt;0, TRUE, IF(AND(H146&gt;0,V146=""),TRUE,FALSE))</formula>
    </cfRule>
  </conditionalFormatting>
  <conditionalFormatting sqref="J142">
    <cfRule type="expression" dxfId="1319" priority="193">
      <formula>IF(J142&lt;0, TRUE, IF(AND(J142&gt;0,X142=""),TRUE,FALSE))</formula>
    </cfRule>
  </conditionalFormatting>
  <conditionalFormatting sqref="J143">
    <cfRule type="expression" dxfId="1318" priority="192">
      <formula>IF(J143&lt;0, TRUE, IF(AND(J143&gt;0,X143=""),TRUE,FALSE))</formula>
    </cfRule>
  </conditionalFormatting>
  <conditionalFormatting sqref="J144">
    <cfRule type="expression" dxfId="1317" priority="191">
      <formula>IF(J144&lt;0, TRUE, IF(AND(J144&gt;0,X144=""),TRUE,FALSE))</formula>
    </cfRule>
  </conditionalFormatting>
  <conditionalFormatting sqref="J145">
    <cfRule type="expression" dxfId="1316" priority="190">
      <formula>IF(J145&lt;0, TRUE, IF(AND(J145&gt;0,X145=""),TRUE,FALSE))</formula>
    </cfRule>
  </conditionalFormatting>
  <conditionalFormatting sqref="J146">
    <cfRule type="expression" dxfId="1315" priority="189">
      <formula>IF(J146&lt;0, TRUE, IF(AND(J146&gt;0,X146=""),TRUE,FALSE))</formula>
    </cfRule>
  </conditionalFormatting>
  <conditionalFormatting sqref="L142">
    <cfRule type="expression" dxfId="1314" priority="188">
      <formula>IF(L142&lt;0, TRUE, IF(AND(L142&gt;0,Z142=""),TRUE,FALSE))</formula>
    </cfRule>
  </conditionalFormatting>
  <conditionalFormatting sqref="L143">
    <cfRule type="expression" dxfId="1313" priority="187">
      <formula>IF(L143&lt;0, TRUE, IF(AND(L143&gt;0,Z143=""),TRUE,FALSE))</formula>
    </cfRule>
  </conditionalFormatting>
  <conditionalFormatting sqref="L144">
    <cfRule type="expression" dxfId="1312" priority="186">
      <formula>IF(L144&lt;0, TRUE, IF(AND(L144&gt;0,Z144=""),TRUE,FALSE))</formula>
    </cfRule>
  </conditionalFormatting>
  <conditionalFormatting sqref="L145">
    <cfRule type="expression" dxfId="1311" priority="185">
      <formula>IF(L145&lt;0, TRUE, IF(AND(L145&gt;0,Z145=""),TRUE,FALSE))</formula>
    </cfRule>
  </conditionalFormatting>
  <conditionalFormatting sqref="L146">
    <cfRule type="expression" dxfId="1310" priority="184">
      <formula>IF(L146&lt;0, TRUE, IF(AND(L146&gt;0,Z146=""),TRUE,FALSE))</formula>
    </cfRule>
  </conditionalFormatting>
  <conditionalFormatting sqref="P142">
    <cfRule type="expression" dxfId="1309" priority="183">
      <formula>IF(P142&lt;0, TRUE, IF(AND(P142&gt;0,AD142=""),TRUE,FALSE))</formula>
    </cfRule>
  </conditionalFormatting>
  <conditionalFormatting sqref="P143">
    <cfRule type="expression" dxfId="1308" priority="182">
      <formula>IF(P143&lt;0, TRUE, IF(AND(P143&gt;0,AD143=""),TRUE,FALSE))</formula>
    </cfRule>
  </conditionalFormatting>
  <conditionalFormatting sqref="P144">
    <cfRule type="expression" dxfId="1307" priority="181">
      <formula>IF(P144&lt;0, TRUE, IF(AND(P144&gt;0,AD144=""),TRUE,FALSE))</formula>
    </cfRule>
  </conditionalFormatting>
  <conditionalFormatting sqref="P145">
    <cfRule type="expression" dxfId="1306" priority="180">
      <formula>IF(P145&lt;0, TRUE, IF(AND(P145&gt;0,AD145=""),TRUE,FALSE))</formula>
    </cfRule>
  </conditionalFormatting>
  <conditionalFormatting sqref="P146">
    <cfRule type="expression" dxfId="1305" priority="179">
      <formula>IF(P146&lt;0, TRUE, IF(AND(P146&gt;0,AD146=""),TRUE,FALSE))</formula>
    </cfRule>
  </conditionalFormatting>
  <conditionalFormatting sqref="R142">
    <cfRule type="expression" dxfId="1304" priority="178">
      <formula>IF(R142&lt;0, TRUE, IF(AND(R142&gt;0,AF142=""),TRUE,FALSE))</formula>
    </cfRule>
  </conditionalFormatting>
  <conditionalFormatting sqref="R143">
    <cfRule type="expression" dxfId="1303" priority="177">
      <formula>IF(R143&lt;0, TRUE, IF(AND(R143&gt;0,AF143=""),TRUE,FALSE))</formula>
    </cfRule>
  </conditionalFormatting>
  <conditionalFormatting sqref="R144">
    <cfRule type="expression" dxfId="1302" priority="176">
      <formula>IF(R144&lt;0, TRUE, IF(AND(R144&gt;0,AF144=""),TRUE,FALSE))</formula>
    </cfRule>
  </conditionalFormatting>
  <conditionalFormatting sqref="R145">
    <cfRule type="expression" dxfId="1301" priority="175">
      <formula>IF(R145&lt;0, TRUE, IF(AND(R145&gt;0,AF145=""),TRUE,FALSE))</formula>
    </cfRule>
  </conditionalFormatting>
  <conditionalFormatting sqref="R146">
    <cfRule type="expression" dxfId="1300" priority="174">
      <formula>IF(R146&lt;0, TRUE, IF(AND(R146&gt;0,AF146=""),TRUE,FALSE))</formula>
    </cfRule>
  </conditionalFormatting>
  <conditionalFormatting sqref="T142">
    <cfRule type="expression" dxfId="1299" priority="173">
      <formula>IF(T142&lt;0, TRUE, IF(AND(T142&gt;0,AH142=""),TRUE,FALSE))</formula>
    </cfRule>
  </conditionalFormatting>
  <conditionalFormatting sqref="T143">
    <cfRule type="expression" dxfId="1298" priority="172">
      <formula>IF(T143&lt;0, TRUE, IF(AND(T143&gt;0,AH143=""),TRUE,FALSE))</formula>
    </cfRule>
  </conditionalFormatting>
  <conditionalFormatting sqref="T144">
    <cfRule type="expression" dxfId="1297" priority="171">
      <formula>IF(T144&lt;0, TRUE, IF(AND(T144&gt;0,AH144=""),TRUE,FALSE))</formula>
    </cfRule>
  </conditionalFormatting>
  <conditionalFormatting sqref="T145">
    <cfRule type="expression" dxfId="1296" priority="170">
      <formula>IF(T145&lt;0, TRUE, IF(AND(T145&gt;0,AH145=""),TRUE,FALSE))</formula>
    </cfRule>
  </conditionalFormatting>
  <conditionalFormatting sqref="T146">
    <cfRule type="expression" dxfId="1295" priority="169">
      <formula>IF(T146&lt;0, TRUE, IF(AND(T146&gt;0,AH146=""),TRUE,FALSE))</formula>
    </cfRule>
  </conditionalFormatting>
  <conditionalFormatting sqref="H147">
    <cfRule type="expression" dxfId="1294" priority="168">
      <formula>IF(H147&lt;0, TRUE, IF(AND(H147&gt;0,V147=""),TRUE,FALSE))</formula>
    </cfRule>
  </conditionalFormatting>
  <conditionalFormatting sqref="H148">
    <cfRule type="expression" dxfId="1293" priority="167">
      <formula>IF(H148&lt;0, TRUE, IF(AND(H148&gt;0,V148=""),TRUE,FALSE))</formula>
    </cfRule>
  </conditionalFormatting>
  <conditionalFormatting sqref="H149">
    <cfRule type="expression" dxfId="1292" priority="166">
      <formula>IF(H149&lt;0, TRUE, IF(AND(H149&gt;0,V149=""),TRUE,FALSE))</formula>
    </cfRule>
  </conditionalFormatting>
  <conditionalFormatting sqref="H150">
    <cfRule type="expression" dxfId="1291" priority="165">
      <formula>IF(H150&lt;0, TRUE, IF(AND(H150&gt;0,V150=""),TRUE,FALSE))</formula>
    </cfRule>
  </conditionalFormatting>
  <conditionalFormatting sqref="H151">
    <cfRule type="expression" dxfId="1290" priority="164">
      <formula>IF(H151&lt;0, TRUE, IF(AND(H151&gt;0,V151=""),TRUE,FALSE))</formula>
    </cfRule>
  </conditionalFormatting>
  <conditionalFormatting sqref="J147">
    <cfRule type="expression" dxfId="1289" priority="163">
      <formula>IF(J147&lt;0, TRUE, IF(AND(J147&gt;0,X147=""),TRUE,FALSE))</formula>
    </cfRule>
  </conditionalFormatting>
  <conditionalFormatting sqref="J148">
    <cfRule type="expression" dxfId="1288" priority="162">
      <formula>IF(J148&lt;0, TRUE, IF(AND(J148&gt;0,X148=""),TRUE,FALSE))</formula>
    </cfRule>
  </conditionalFormatting>
  <conditionalFormatting sqref="J149">
    <cfRule type="expression" dxfId="1287" priority="161">
      <formula>IF(J149&lt;0, TRUE, IF(AND(J149&gt;0,X149=""),TRUE,FALSE))</formula>
    </cfRule>
  </conditionalFormatting>
  <conditionalFormatting sqref="J150">
    <cfRule type="expression" dxfId="1286" priority="160">
      <formula>IF(J150&lt;0, TRUE, IF(AND(J150&gt;0,X150=""),TRUE,FALSE))</formula>
    </cfRule>
  </conditionalFormatting>
  <conditionalFormatting sqref="J151">
    <cfRule type="expression" dxfId="1285" priority="159">
      <formula>IF(J151&lt;0, TRUE, IF(AND(J151&gt;0,X151=""),TRUE,FALSE))</formula>
    </cfRule>
  </conditionalFormatting>
  <conditionalFormatting sqref="L147">
    <cfRule type="expression" dxfId="1284" priority="158">
      <formula>IF(L147&lt;0, TRUE, IF(AND(L147&gt;0,Z147=""),TRUE,FALSE))</formula>
    </cfRule>
  </conditionalFormatting>
  <conditionalFormatting sqref="L148">
    <cfRule type="expression" dxfId="1283" priority="157">
      <formula>IF(L148&lt;0, TRUE, IF(AND(L148&gt;0,Z148=""),TRUE,FALSE))</formula>
    </cfRule>
  </conditionalFormatting>
  <conditionalFormatting sqref="L149">
    <cfRule type="expression" dxfId="1282" priority="156">
      <formula>IF(L149&lt;0, TRUE, IF(AND(L149&gt;0,Z149=""),TRUE,FALSE))</formula>
    </cfRule>
  </conditionalFormatting>
  <conditionalFormatting sqref="L150">
    <cfRule type="expression" dxfId="1281" priority="155">
      <formula>IF(L150&lt;0, TRUE, IF(AND(L150&gt;0,Z150=""),TRUE,FALSE))</formula>
    </cfRule>
  </conditionalFormatting>
  <conditionalFormatting sqref="L151">
    <cfRule type="expression" dxfId="1280" priority="154">
      <formula>IF(L151&lt;0, TRUE, IF(AND(L151&gt;0,Z151=""),TRUE,FALSE))</formula>
    </cfRule>
  </conditionalFormatting>
  <conditionalFormatting sqref="P147">
    <cfRule type="expression" dxfId="1279" priority="153">
      <formula>IF(P147&lt;0, TRUE, IF(AND(P147&gt;0,AD147=""),TRUE,FALSE))</formula>
    </cfRule>
  </conditionalFormatting>
  <conditionalFormatting sqref="P148">
    <cfRule type="expression" dxfId="1278" priority="152">
      <formula>IF(P148&lt;0, TRUE, IF(AND(P148&gt;0,AD148=""),TRUE,FALSE))</formula>
    </cfRule>
  </conditionalFormatting>
  <conditionalFormatting sqref="P149">
    <cfRule type="expression" dxfId="1277" priority="151">
      <formula>IF(P149&lt;0, TRUE, IF(AND(P149&gt;0,AD149=""),TRUE,FALSE))</formula>
    </cfRule>
  </conditionalFormatting>
  <conditionalFormatting sqref="P150">
    <cfRule type="expression" dxfId="1276" priority="150">
      <formula>IF(P150&lt;0, TRUE, IF(AND(P150&gt;0,AD150=""),TRUE,FALSE))</formula>
    </cfRule>
  </conditionalFormatting>
  <conditionalFormatting sqref="P151">
    <cfRule type="expression" dxfId="1275" priority="149">
      <formula>IF(P151&lt;0, TRUE, IF(AND(P151&gt;0,AD151=""),TRUE,FALSE))</formula>
    </cfRule>
  </conditionalFormatting>
  <conditionalFormatting sqref="R147">
    <cfRule type="expression" dxfId="1274" priority="148">
      <formula>IF(R147&lt;0, TRUE, IF(AND(R147&gt;0,AF147=""),TRUE,FALSE))</formula>
    </cfRule>
  </conditionalFormatting>
  <conditionalFormatting sqref="R148">
    <cfRule type="expression" dxfId="1273" priority="147">
      <formula>IF(R148&lt;0, TRUE, IF(AND(R148&gt;0,AF148=""),TRUE,FALSE))</formula>
    </cfRule>
  </conditionalFormatting>
  <conditionalFormatting sqref="R149">
    <cfRule type="expression" dxfId="1272" priority="146">
      <formula>IF(R149&lt;0, TRUE, IF(AND(R149&gt;0,AF149=""),TRUE,FALSE))</formula>
    </cfRule>
  </conditionalFormatting>
  <conditionalFormatting sqref="R150">
    <cfRule type="expression" dxfId="1271" priority="145">
      <formula>IF(R150&lt;0, TRUE, IF(AND(R150&gt;0,AF150=""),TRUE,FALSE))</formula>
    </cfRule>
  </conditionalFormatting>
  <conditionalFormatting sqref="R151">
    <cfRule type="expression" dxfId="1270" priority="144">
      <formula>IF(R151&lt;0, TRUE, IF(AND(R151&gt;0,AF151=""),TRUE,FALSE))</formula>
    </cfRule>
  </conditionalFormatting>
  <conditionalFormatting sqref="T147">
    <cfRule type="expression" dxfId="1269" priority="143">
      <formula>IF(T147&lt;0, TRUE, IF(AND(T147&gt;0,AH147=""),TRUE,FALSE))</formula>
    </cfRule>
  </conditionalFormatting>
  <conditionalFormatting sqref="T148">
    <cfRule type="expression" dxfId="1268" priority="142">
      <formula>IF(T148&lt;0, TRUE, IF(AND(T148&gt;0,AH148=""),TRUE,FALSE))</formula>
    </cfRule>
  </conditionalFormatting>
  <conditionalFormatting sqref="T149">
    <cfRule type="expression" dxfId="1267" priority="141">
      <formula>IF(T149&lt;0, TRUE, IF(AND(T149&gt;0,AH149=""),TRUE,FALSE))</formula>
    </cfRule>
  </conditionalFormatting>
  <conditionalFormatting sqref="T150">
    <cfRule type="expression" dxfId="1266" priority="140">
      <formula>IF(T150&lt;0, TRUE, IF(AND(T150&gt;0,AH150=""),TRUE,FALSE))</formula>
    </cfRule>
  </conditionalFormatting>
  <conditionalFormatting sqref="T151">
    <cfRule type="expression" dxfId="1265" priority="139">
      <formula>IF(T151&lt;0, TRUE, IF(AND(T151&gt;0,AH151=""),TRUE,FALSE))</formula>
    </cfRule>
  </conditionalFormatting>
  <conditionalFormatting sqref="N94">
    <cfRule type="expression" dxfId="1264" priority="119">
      <formula>IF(N94&lt;0, TRUE, IF(AND(N94&gt;0,AB94=""),TRUE,FALSE))</formula>
    </cfRule>
  </conditionalFormatting>
  <conditionalFormatting sqref="N60">
    <cfRule type="expression" dxfId="1263" priority="116">
      <formula>IF(N60&lt;0, TRUE, IF(AND(N60&gt;0,AB60=""),TRUE,FALSE))</formula>
    </cfRule>
  </conditionalFormatting>
  <conditionalFormatting sqref="N61">
    <cfRule type="expression" dxfId="1262" priority="115">
      <formula>IF(N61&lt;0, TRUE, IF(AND(N61&gt;0,AB61=""),TRUE,FALSE))</formula>
    </cfRule>
  </conditionalFormatting>
  <conditionalFormatting sqref="N62">
    <cfRule type="expression" dxfId="1261" priority="114">
      <formula>IF(N62&lt;0, TRUE, IF(AND(N62&gt;0,AB62=""),TRUE,FALSE))</formula>
    </cfRule>
  </conditionalFormatting>
  <conditionalFormatting sqref="N63">
    <cfRule type="expression" dxfId="1260" priority="113">
      <formula>IF(N63&lt;0, TRUE, IF(AND(N63&gt;0,AB63=""),TRUE,FALSE))</formula>
    </cfRule>
  </conditionalFormatting>
  <conditionalFormatting sqref="N64">
    <cfRule type="expression" dxfId="1259" priority="112">
      <formula>IF(N64&lt;0, TRUE, IF(AND(N64&gt;0,AB64=""),TRUE,FALSE))</formula>
    </cfRule>
  </conditionalFormatting>
  <conditionalFormatting sqref="N65">
    <cfRule type="expression" dxfId="1258" priority="111">
      <formula>IF(N65&lt;0, TRUE, IF(AND(N65&gt;0,AB65=""),TRUE,FALSE))</formula>
    </cfRule>
  </conditionalFormatting>
  <conditionalFormatting sqref="N66">
    <cfRule type="expression" dxfId="1257" priority="110">
      <formula>IF(N66&lt;0, TRUE, IF(AND(N66&gt;0,AB66=""),TRUE,FALSE))</formula>
    </cfRule>
  </conditionalFormatting>
  <conditionalFormatting sqref="N67">
    <cfRule type="expression" dxfId="1256" priority="109">
      <formula>IF(N67&lt;0, TRUE, IF(AND(N67&gt;0,AB67=""),TRUE,FALSE))</formula>
    </cfRule>
  </conditionalFormatting>
  <conditionalFormatting sqref="N68">
    <cfRule type="expression" dxfId="1255" priority="108">
      <formula>IF(N68&lt;0, TRUE, IF(AND(N68&gt;0,AB68=""),TRUE,FALSE))</formula>
    </cfRule>
  </conditionalFormatting>
  <conditionalFormatting sqref="N69">
    <cfRule type="expression" dxfId="1254" priority="107">
      <formula>IF(N69&lt;0, TRUE, IF(AND(N69&gt;0,AB69=""),TRUE,FALSE))</formula>
    </cfRule>
  </conditionalFormatting>
  <conditionalFormatting sqref="N70">
    <cfRule type="expression" dxfId="1253" priority="106">
      <formula>IF(N70&lt;0, TRUE, IF(AND(N70&gt;0,AB70=""),TRUE,FALSE))</formula>
    </cfRule>
  </conditionalFormatting>
  <conditionalFormatting sqref="N71">
    <cfRule type="expression" dxfId="1252" priority="105">
      <formula>IF(N71&lt;0, TRUE, IF(AND(N71&gt;0,AB71=""),TRUE,FALSE))</formula>
    </cfRule>
  </conditionalFormatting>
  <conditionalFormatting sqref="N72">
    <cfRule type="expression" dxfId="1251" priority="104">
      <formula>IF(N72&lt;0, TRUE, IF(AND(N72&gt;0,AB72=""),TRUE,FALSE))</formula>
    </cfRule>
  </conditionalFormatting>
  <conditionalFormatting sqref="N73">
    <cfRule type="expression" dxfId="1250" priority="103">
      <formula>IF(N73&lt;0, TRUE, IF(AND(N73&gt;0,AB73=""),TRUE,FALSE))</formula>
    </cfRule>
  </conditionalFormatting>
  <conditionalFormatting sqref="N74">
    <cfRule type="expression" dxfId="1249" priority="102">
      <formula>IF(N74&lt;0, TRUE, IF(AND(N74&gt;0,AB74=""),TRUE,FALSE))</formula>
    </cfRule>
  </conditionalFormatting>
  <conditionalFormatting sqref="N75">
    <cfRule type="expression" dxfId="1248" priority="101">
      <formula>IF(N75&lt;0, TRUE, IF(AND(N75&gt;0,AB75=""),TRUE,FALSE))</formula>
    </cfRule>
  </conditionalFormatting>
  <conditionalFormatting sqref="N76">
    <cfRule type="expression" dxfId="1247" priority="100">
      <formula>IF(N76&lt;0, TRUE, IF(AND(N76&gt;0,AB76=""),TRUE,FALSE))</formula>
    </cfRule>
  </conditionalFormatting>
  <conditionalFormatting sqref="N77">
    <cfRule type="expression" dxfId="1246" priority="99">
      <formula>IF(N77&lt;0, TRUE, IF(AND(N77&gt;0,AB77=""),TRUE,FALSE))</formula>
    </cfRule>
  </conditionalFormatting>
  <conditionalFormatting sqref="N78">
    <cfRule type="expression" dxfId="1245" priority="98">
      <formula>IF(N78&lt;0, TRUE, IF(AND(N78&gt;0,AB78=""),TRUE,FALSE))</formula>
    </cfRule>
  </conditionalFormatting>
  <conditionalFormatting sqref="N79">
    <cfRule type="expression" dxfId="1244" priority="97">
      <formula>IF(N79&lt;0, TRUE, IF(AND(N79&gt;0,AB79=""),TRUE,FALSE))</formula>
    </cfRule>
  </conditionalFormatting>
  <conditionalFormatting sqref="N80">
    <cfRule type="expression" dxfId="1243" priority="96">
      <formula>IF(N80&lt;0, TRUE, IF(AND(N80&gt;0,AB80=""),TRUE,FALSE))</formula>
    </cfRule>
  </conditionalFormatting>
  <conditionalFormatting sqref="N81">
    <cfRule type="expression" dxfId="1242" priority="95">
      <formula>IF(N81&lt;0, TRUE, IF(AND(N81&gt;0,AB81=""),TRUE,FALSE))</formula>
    </cfRule>
  </conditionalFormatting>
  <conditionalFormatting sqref="N82">
    <cfRule type="expression" dxfId="1241" priority="94">
      <formula>IF(N82&lt;0, TRUE, IF(AND(N82&gt;0,AB82=""),TRUE,FALSE))</formula>
    </cfRule>
  </conditionalFormatting>
  <conditionalFormatting sqref="N83">
    <cfRule type="expression" dxfId="1240" priority="93">
      <formula>IF(N83&lt;0, TRUE, IF(AND(N83&gt;0,AB83=""),TRUE,FALSE))</formula>
    </cfRule>
  </conditionalFormatting>
  <conditionalFormatting sqref="N84">
    <cfRule type="expression" dxfId="1239" priority="92">
      <formula>IF(N84&lt;0, TRUE, IF(AND(N84&gt;0,AB84=""),TRUE,FALSE))</formula>
    </cfRule>
  </conditionalFormatting>
  <conditionalFormatting sqref="N85">
    <cfRule type="expression" dxfId="1238" priority="91">
      <formula>IF(N85&lt;0, TRUE, IF(AND(N85&gt;0,AB85=""),TRUE,FALSE))</formula>
    </cfRule>
  </conditionalFormatting>
  <conditionalFormatting sqref="N86">
    <cfRule type="expression" dxfId="1237" priority="90">
      <formula>IF(N86&lt;0, TRUE, IF(AND(N86&gt;0,AB86=""),TRUE,FALSE))</formula>
    </cfRule>
  </conditionalFormatting>
  <conditionalFormatting sqref="N87">
    <cfRule type="expression" dxfId="1236" priority="89">
      <formula>IF(N87&lt;0, TRUE, IF(AND(N87&gt;0,AB87=""),TRUE,FALSE))</formula>
    </cfRule>
  </conditionalFormatting>
  <conditionalFormatting sqref="N88">
    <cfRule type="expression" dxfId="1235" priority="88">
      <formula>IF(N88&lt;0, TRUE, IF(AND(N88&gt;0,AB88=""),TRUE,FALSE))</formula>
    </cfRule>
  </conditionalFormatting>
  <conditionalFormatting sqref="N89">
    <cfRule type="expression" dxfId="1234" priority="87">
      <formula>IF(N89&lt;0, TRUE, IF(AND(N89&gt;0,AB89=""),TRUE,FALSE))</formula>
    </cfRule>
  </conditionalFormatting>
  <conditionalFormatting sqref="N90">
    <cfRule type="expression" dxfId="1233" priority="86">
      <formula>IF(N90&lt;0, TRUE, IF(AND(N90&gt;0,AB90=""),TRUE,FALSE))</formula>
    </cfRule>
  </conditionalFormatting>
  <conditionalFormatting sqref="N91">
    <cfRule type="expression" dxfId="1232" priority="85">
      <formula>IF(N91&lt;0, TRUE, IF(AND(N91&gt;0,AB91=""),TRUE,FALSE))</formula>
    </cfRule>
  </conditionalFormatting>
  <conditionalFormatting sqref="N92">
    <cfRule type="expression" dxfId="1231" priority="84">
      <formula>IF(N92&lt;0, TRUE, IF(AND(N92&gt;0,AB92=""),TRUE,FALSE))</formula>
    </cfRule>
  </conditionalFormatting>
  <conditionalFormatting sqref="N93">
    <cfRule type="expression" dxfId="1230" priority="83">
      <formula>IF(N93&lt;0, TRUE, IF(AND(N93&gt;0,AB93=""),TRUE,FALSE))</formula>
    </cfRule>
  </conditionalFormatting>
  <conditionalFormatting sqref="N99">
    <cfRule type="expression" dxfId="1229" priority="82">
      <formula>IF(N99&lt;0, TRUE, IF(AND(N99&gt;0,AB99=""),TRUE,FALSE))</formula>
    </cfRule>
  </conditionalFormatting>
  <conditionalFormatting sqref="N100">
    <cfRule type="expression" dxfId="1228" priority="81">
      <formula>IF(N100&lt;0, TRUE, IF(AND(N100&gt;0,AB100=""),TRUE,FALSE))</formula>
    </cfRule>
  </conditionalFormatting>
  <conditionalFormatting sqref="N101">
    <cfRule type="expression" dxfId="1227" priority="80">
      <formula>IF(N101&lt;0, TRUE, IF(AND(N101&gt;0,AB101=""),TRUE,FALSE))</formula>
    </cfRule>
  </conditionalFormatting>
  <conditionalFormatting sqref="N102">
    <cfRule type="expression" dxfId="1226" priority="79">
      <formula>IF(N102&lt;0, TRUE, IF(AND(N102&gt;0,AB102=""),TRUE,FALSE))</formula>
    </cfRule>
  </conditionalFormatting>
  <conditionalFormatting sqref="N103">
    <cfRule type="expression" dxfId="1225" priority="78">
      <formula>IF(N103&lt;0, TRUE, IF(AND(N103&gt;0,AB103=""),TRUE,FALSE))</formula>
    </cfRule>
  </conditionalFormatting>
  <conditionalFormatting sqref="N104">
    <cfRule type="expression" dxfId="1224" priority="77">
      <formula>IF(N104&lt;0, TRUE, IF(AND(N104&gt;0,AB104=""),TRUE,FALSE))</formula>
    </cfRule>
  </conditionalFormatting>
  <conditionalFormatting sqref="N105">
    <cfRule type="expression" dxfId="1223" priority="76">
      <formula>IF(N105&lt;0, TRUE, IF(AND(N105&gt;0,AB105=""),TRUE,FALSE))</formula>
    </cfRule>
  </conditionalFormatting>
  <conditionalFormatting sqref="N106">
    <cfRule type="expression" dxfId="1222" priority="75">
      <formula>IF(N106&lt;0, TRUE, IF(AND(N106&gt;0,AB106=""),TRUE,FALSE))</formula>
    </cfRule>
  </conditionalFormatting>
  <conditionalFormatting sqref="N107">
    <cfRule type="expression" dxfId="1221" priority="74">
      <formula>IF(N107&lt;0, TRUE, IF(AND(N107&gt;0,AB107=""),TRUE,FALSE))</formula>
    </cfRule>
  </conditionalFormatting>
  <conditionalFormatting sqref="N108">
    <cfRule type="expression" dxfId="1220" priority="73">
      <formula>IF(N108&lt;0, TRUE, IF(AND(N108&gt;0,AB108=""),TRUE,FALSE))</formula>
    </cfRule>
  </conditionalFormatting>
  <conditionalFormatting sqref="N109">
    <cfRule type="expression" dxfId="1219" priority="72">
      <formula>IF(N109&lt;0, TRUE, IF(AND(N109&gt;0,AB109=""),TRUE,FALSE))</formula>
    </cfRule>
  </conditionalFormatting>
  <conditionalFormatting sqref="N110">
    <cfRule type="expression" dxfId="1218" priority="71">
      <formula>IF(N110&lt;0, TRUE, IF(AND(N110&gt;0,AB110=""),TRUE,FALSE))</formula>
    </cfRule>
  </conditionalFormatting>
  <conditionalFormatting sqref="N111">
    <cfRule type="expression" dxfId="1217" priority="70">
      <formula>IF(N111&lt;0, TRUE, IF(AND(N111&gt;0,AB111=""),TRUE,FALSE))</formula>
    </cfRule>
  </conditionalFormatting>
  <conditionalFormatting sqref="N112">
    <cfRule type="expression" dxfId="1216" priority="69">
      <formula>IF(N112&lt;0, TRUE, IF(AND(N112&gt;0,AB112=""),TRUE,FALSE))</formula>
    </cfRule>
  </conditionalFormatting>
  <conditionalFormatting sqref="N113">
    <cfRule type="expression" dxfId="1215" priority="67">
      <formula>IF(N113&lt;0, TRUE, IF(AND(N113&gt;0,AB113=""),TRUE,FALSE))</formula>
    </cfRule>
  </conditionalFormatting>
  <conditionalFormatting sqref="N118">
    <cfRule type="expression" dxfId="1214" priority="66">
      <formula>IF(N118&lt;0, TRUE, IF(AND(N118&gt;0,AB118=""),TRUE,FALSE))</formula>
    </cfRule>
  </conditionalFormatting>
  <conditionalFormatting sqref="N119">
    <cfRule type="expression" dxfId="1213" priority="65">
      <formula>IF(N119&lt;0, TRUE, IF(AND(N119&gt;0,AB119=""),TRUE,FALSE))</formula>
    </cfRule>
  </conditionalFormatting>
  <conditionalFormatting sqref="N120">
    <cfRule type="expression" dxfId="1212" priority="64">
      <formula>IF(N120&lt;0, TRUE, IF(AND(N120&gt;0,AB120=""),TRUE,FALSE))</formula>
    </cfRule>
  </conditionalFormatting>
  <conditionalFormatting sqref="N121">
    <cfRule type="expression" dxfId="1211" priority="63">
      <formula>IF(N121&lt;0, TRUE, IF(AND(N121&gt;0,AB121=""),TRUE,FALSE))</formula>
    </cfRule>
  </conditionalFormatting>
  <conditionalFormatting sqref="N122">
    <cfRule type="expression" dxfId="1210" priority="62">
      <formula>IF(N122&lt;0, TRUE, IF(AND(N122&gt;0,AB122=""),TRUE,FALSE))</formula>
    </cfRule>
  </conditionalFormatting>
  <conditionalFormatting sqref="N123">
    <cfRule type="expression" dxfId="1209" priority="61">
      <formula>IF(N123&lt;0, TRUE, IF(AND(N123&gt;0,AB123=""),TRUE,FALSE))</formula>
    </cfRule>
  </conditionalFormatting>
  <conditionalFormatting sqref="N124">
    <cfRule type="expression" dxfId="1208" priority="60">
      <formula>IF(N124&lt;0, TRUE, IF(AND(N124&gt;0,AB124=""),TRUE,FALSE))</formula>
    </cfRule>
  </conditionalFormatting>
  <conditionalFormatting sqref="N125">
    <cfRule type="expression" dxfId="1207" priority="59">
      <formula>IF(N125&lt;0, TRUE, IF(AND(N125&gt;0,AB125=""),TRUE,FALSE))</formula>
    </cfRule>
  </conditionalFormatting>
  <conditionalFormatting sqref="N126">
    <cfRule type="expression" dxfId="1206" priority="58">
      <formula>IF(N126&lt;0, TRUE, IF(AND(N126&gt;0,AB126=""),TRUE,FALSE))</formula>
    </cfRule>
  </conditionalFormatting>
  <conditionalFormatting sqref="N127">
    <cfRule type="expression" dxfId="1205" priority="57">
      <formula>IF(N127&lt;0, TRUE, IF(AND(N127&gt;0,AB127=""),TRUE,FALSE))</formula>
    </cfRule>
  </conditionalFormatting>
  <conditionalFormatting sqref="N128">
    <cfRule type="expression" dxfId="1204" priority="56">
      <formula>IF(N128&lt;0, TRUE, IF(AND(N128&gt;0,AB128=""),TRUE,FALSE))</formula>
    </cfRule>
  </conditionalFormatting>
  <conditionalFormatting sqref="N129">
    <cfRule type="expression" dxfId="1203" priority="55">
      <formula>IF(N129&lt;0, TRUE, IF(AND(N129&gt;0,AB129=""),TRUE,FALSE))</formula>
    </cfRule>
  </conditionalFormatting>
  <conditionalFormatting sqref="N130">
    <cfRule type="expression" dxfId="1202" priority="54">
      <formula>IF(N130&lt;0, TRUE, IF(AND(N130&gt;0,AB130=""),TRUE,FALSE))</formula>
    </cfRule>
  </conditionalFormatting>
  <conditionalFormatting sqref="N131">
    <cfRule type="expression" dxfId="1201" priority="53">
      <formula>IF(N131&lt;0, TRUE, IF(AND(N131&gt;0,AB131=""),TRUE,FALSE))</formula>
    </cfRule>
  </conditionalFormatting>
  <conditionalFormatting sqref="N132">
    <cfRule type="expression" dxfId="1200" priority="52">
      <formula>IF(N132&lt;0, TRUE, IF(AND(N132&gt;0,AB132=""),TRUE,FALSE))</formula>
    </cfRule>
  </conditionalFormatting>
  <conditionalFormatting sqref="N137">
    <cfRule type="expression" dxfId="1199" priority="41">
      <formula>IF(N137&lt;0, TRUE, IF(AND(N137&gt;0,AB137=""),TRUE,FALSE))</formula>
    </cfRule>
  </conditionalFormatting>
  <conditionalFormatting sqref="N138">
    <cfRule type="expression" dxfId="1198" priority="40">
      <formula>IF(N138&lt;0, TRUE, IF(AND(N138&gt;0,AB138=""),TRUE,FALSE))</formula>
    </cfRule>
  </conditionalFormatting>
  <conditionalFormatting sqref="N139">
    <cfRule type="expression" dxfId="1197" priority="39">
      <formula>IF(N139&lt;0, TRUE, IF(AND(N139&gt;0,AB139=""),TRUE,FALSE))</formula>
    </cfRule>
  </conditionalFormatting>
  <conditionalFormatting sqref="N140">
    <cfRule type="expression" dxfId="1196" priority="38">
      <formula>IF(N140&lt;0, TRUE, IF(AND(N140&gt;0,AB140=""),TRUE,FALSE))</formula>
    </cfRule>
  </conditionalFormatting>
  <conditionalFormatting sqref="N141">
    <cfRule type="expression" dxfId="1195" priority="37">
      <formula>IF(N141&lt;0, TRUE, IF(AND(N141&gt;0,AB141=""),TRUE,FALSE))</formula>
    </cfRule>
  </conditionalFormatting>
  <conditionalFormatting sqref="N142">
    <cfRule type="expression" dxfId="1194" priority="36">
      <formula>IF(N142&lt;0, TRUE, IF(AND(N142&gt;0,AB142=""),TRUE,FALSE))</formula>
    </cfRule>
  </conditionalFormatting>
  <conditionalFormatting sqref="N143">
    <cfRule type="expression" dxfId="1193" priority="35">
      <formula>IF(N143&lt;0, TRUE, IF(AND(N143&gt;0,AB143=""),TRUE,FALSE))</formula>
    </cfRule>
  </conditionalFormatting>
  <conditionalFormatting sqref="N144">
    <cfRule type="expression" dxfId="1192" priority="34">
      <formula>IF(N144&lt;0, TRUE, IF(AND(N144&gt;0,AB144=""),TRUE,FALSE))</formula>
    </cfRule>
  </conditionalFormatting>
  <conditionalFormatting sqref="N145">
    <cfRule type="expression" dxfId="1191" priority="33">
      <formula>IF(N145&lt;0, TRUE, IF(AND(N145&gt;0,AB145=""),TRUE,FALSE))</formula>
    </cfRule>
  </conditionalFormatting>
  <conditionalFormatting sqref="N146">
    <cfRule type="expression" dxfId="1190" priority="32">
      <formula>IF(N146&lt;0, TRUE, IF(AND(N146&gt;0,AB146=""),TRUE,FALSE))</formula>
    </cfRule>
  </conditionalFormatting>
  <conditionalFormatting sqref="N147">
    <cfRule type="expression" dxfId="1189" priority="31">
      <formula>IF(N147&lt;0, TRUE, IF(AND(N147&gt;0,AB147=""),TRUE,FALSE))</formula>
    </cfRule>
  </conditionalFormatting>
  <conditionalFormatting sqref="N148">
    <cfRule type="expression" dxfId="1188" priority="30">
      <formula>IF(N148&lt;0, TRUE, IF(AND(N148&gt;0,AB148=""),TRUE,FALSE))</formula>
    </cfRule>
  </conditionalFormatting>
  <conditionalFormatting sqref="N149">
    <cfRule type="expression" dxfId="1187" priority="29">
      <formula>IF(N149&lt;0, TRUE, IF(AND(N149&gt;0,AB149=""),TRUE,FALSE))</formula>
    </cfRule>
  </conditionalFormatting>
  <conditionalFormatting sqref="N150">
    <cfRule type="expression" dxfId="1186" priority="28">
      <formula>IF(N150&lt;0, TRUE, IF(AND(N150&gt;0,AB150=""),TRUE,FALSE))</formula>
    </cfRule>
  </conditionalFormatting>
  <conditionalFormatting sqref="N151">
    <cfRule type="expression" dxfId="1185" priority="27">
      <formula>IF(N151&lt;0, TRUE, IF(AND(N151&gt;0,AB151=""),TRUE,FALSE))</formula>
    </cfRule>
  </conditionalFormatting>
  <conditionalFormatting sqref="H45:H59">
    <cfRule type="expression" dxfId="1184" priority="25">
      <formula>IF(H45&lt;0, TRUE, IF(AND(H45&gt;0,V45=""),TRUE,FALSE))</formula>
    </cfRule>
  </conditionalFormatting>
  <conditionalFormatting sqref="J45:J59">
    <cfRule type="expression" dxfId="1183" priority="24">
      <formula>IF(J45&lt;0, TRUE, IF(AND(J45&gt;0,X45=""),TRUE,FALSE))</formula>
    </cfRule>
  </conditionalFormatting>
  <conditionalFormatting sqref="L45:L59">
    <cfRule type="expression" dxfId="1182" priority="23">
      <formula>IF(L45&lt;0, TRUE, IF(AND(L45&gt;0,Z45=""),TRUE,FALSE))</formula>
    </cfRule>
  </conditionalFormatting>
  <conditionalFormatting sqref="P45:P59">
    <cfRule type="expression" dxfId="1181" priority="22">
      <formula>IF(P45&lt;0, TRUE, IF(AND(P45&gt;0,AD45=""),TRUE,FALSE))</formula>
    </cfRule>
  </conditionalFormatting>
  <conditionalFormatting sqref="R45:R59">
    <cfRule type="expression" dxfId="1180" priority="21">
      <formula>IF(R45&lt;0, TRUE, IF(AND(R45&gt;0,AF45=""),TRUE,FALSE))</formula>
    </cfRule>
  </conditionalFormatting>
  <conditionalFormatting sqref="T45:T59">
    <cfRule type="expression" dxfId="1179" priority="20">
      <formula>IF(T45&lt;0, TRUE, IF(AND(T45&gt;0,AH45=""),TRUE,FALSE))</formula>
    </cfRule>
  </conditionalFormatting>
  <conditionalFormatting sqref="N45:N59">
    <cfRule type="expression" dxfId="1178" priority="19">
      <formula>IF(N45&lt;0, TRUE, IF(AND(N45&gt;0,AB45=""),TRUE,FALSE))</formula>
    </cfRule>
  </conditionalFormatting>
  <conditionalFormatting sqref="I116">
    <cfRule type="expression" dxfId="1177" priority="18" stopIfTrue="1">
      <formula>ISERROR(I116)</formula>
    </cfRule>
  </conditionalFormatting>
  <conditionalFormatting sqref="K116">
    <cfRule type="expression" dxfId="1176" priority="17" stopIfTrue="1">
      <formula>ISERROR(K116)</formula>
    </cfRule>
  </conditionalFormatting>
  <conditionalFormatting sqref="M116">
    <cfRule type="expression" dxfId="1175" priority="16" stopIfTrue="1">
      <formula>ISERROR(M116)</formula>
    </cfRule>
  </conditionalFormatting>
  <conditionalFormatting sqref="O116">
    <cfRule type="expression" dxfId="1174" priority="15" stopIfTrue="1">
      <formula>ISERROR(O116)</formula>
    </cfRule>
  </conditionalFormatting>
  <conditionalFormatting sqref="Q116">
    <cfRule type="expression" dxfId="1173" priority="14" stopIfTrue="1">
      <formula>ISERROR(Q116)</formula>
    </cfRule>
  </conditionalFormatting>
  <conditionalFormatting sqref="S116">
    <cfRule type="expression" dxfId="1172" priority="13" stopIfTrue="1">
      <formula>ISERROR(S116)</formula>
    </cfRule>
  </conditionalFormatting>
  <conditionalFormatting sqref="I135">
    <cfRule type="expression" dxfId="1171" priority="12" stopIfTrue="1">
      <formula>ISERROR(I135)</formula>
    </cfRule>
  </conditionalFormatting>
  <conditionalFormatting sqref="K135">
    <cfRule type="expression" dxfId="1170" priority="11" stopIfTrue="1">
      <formula>ISERROR(K135)</formula>
    </cfRule>
  </conditionalFormatting>
  <conditionalFormatting sqref="M135">
    <cfRule type="expression" dxfId="1169" priority="10" stopIfTrue="1">
      <formula>ISERROR(M135)</formula>
    </cfRule>
  </conditionalFormatting>
  <conditionalFormatting sqref="O135">
    <cfRule type="expression" dxfId="1168" priority="9" stopIfTrue="1">
      <formula>ISERROR(O135)</formula>
    </cfRule>
  </conditionalFormatting>
  <conditionalFormatting sqref="Q135">
    <cfRule type="expression" dxfId="1167" priority="8" stopIfTrue="1">
      <formula>ISERROR(Q135)</formula>
    </cfRule>
  </conditionalFormatting>
  <conditionalFormatting sqref="S135">
    <cfRule type="expression" dxfId="1166" priority="7" stopIfTrue="1">
      <formula>ISERROR(S135)</formula>
    </cfRule>
  </conditionalFormatting>
  <conditionalFormatting sqref="I154">
    <cfRule type="expression" dxfId="1165" priority="6" stopIfTrue="1">
      <formula>ISERROR(I154)</formula>
    </cfRule>
  </conditionalFormatting>
  <conditionalFormatting sqref="K154">
    <cfRule type="expression" dxfId="1164" priority="5" stopIfTrue="1">
      <formula>ISERROR(K154)</formula>
    </cfRule>
  </conditionalFormatting>
  <conditionalFormatting sqref="M154">
    <cfRule type="expression" dxfId="1163" priority="4" stopIfTrue="1">
      <formula>ISERROR(M154)</formula>
    </cfRule>
  </conditionalFormatting>
  <conditionalFormatting sqref="O154">
    <cfRule type="expression" dxfId="1162" priority="3" stopIfTrue="1">
      <formula>ISERROR(O154)</formula>
    </cfRule>
  </conditionalFormatting>
  <conditionalFormatting sqref="Q154">
    <cfRule type="expression" dxfId="1161" priority="2" stopIfTrue="1">
      <formula>ISERROR(Q154)</formula>
    </cfRule>
  </conditionalFormatting>
  <conditionalFormatting sqref="S154">
    <cfRule type="expression" dxfId="1160" priority="1" stopIfTrue="1">
      <formula>ISERROR(S154)</formula>
    </cfRule>
  </conditionalFormatting>
  <dataValidations count="7">
    <dataValidation type="whole" errorStyle="information" allowBlank="1" showErrorMessage="1" errorTitle="IMPORTANT" error="If this line item is for equipment and has been purchased with any Federal/State dollars, a CDPH 1203 form must be submitted with this invoice; be sure to update the cumulative CDPH 1204 form too. _x000a__x000a_" sqref="F12">
      <formula1>0</formula1>
      <formula2>0</formula2>
    </dataValidation>
    <dataValidation type="decimal" operator="lessThanOrEqual" allowBlank="1" showInputMessage="1" showErrorMessage="1" error="Please enter a value that is less than or equal to 100%" sqref="U45:U95">
      <formula1>1</formula1>
    </dataValidation>
    <dataValidation type="decimal" operator="lessThanOrEqual" allowBlank="1" showInputMessage="1" showErrorMessage="1" error="FTE % cannot exceed 100%. " sqref="D152 M45:M94 D114 D133 D45:D95">
      <formula1>1</formula1>
    </dataValidation>
    <dataValidation allowBlank="1" showInputMessage="1" showErrorMessage="1" prompt="Make sure to update the Fiscal Year on the 'DATA' Sheet." sqref="F2"/>
    <dataValidation type="list" allowBlank="1" showInputMessage="1" showErrorMessage="1" errorTitle="Please choose the current budget" promptTitle="Please choose the current budget" prompt="Click on the drop-down arrow and choose the budget that this invoice will be applied to.  Budget line items will be populated from the selected budget. _x000a__x000a_Hit ESC to remove this message." sqref="L2:N2">
      <formula1>"Original,BR1,BR2,BR3"</formula1>
    </dataValidation>
    <dataValidation allowBlank="1" showInputMessage="1" showErrorMessage="1" prompt="Indirect Costs are auto-calculated using the methodology chosen in cell B190.  " sqref="F156"/>
    <dataValidation type="list" allowBlank="1" showInputMessage="1" showErrorMessage="1" sqref="D27:F27">
      <formula1>Position_Title</formula1>
    </dataValidation>
  </dataValidations>
  <printOptions horizontalCentered="1"/>
  <pageMargins left="0" right="0" top="0.5" bottom="0.25" header="0" footer="0"/>
  <pageSetup scale="49" fitToHeight="3" orientation="landscape" blackAndWhite="1" r:id="rId1"/>
  <headerFooter>
    <oddHeader>&amp;L&amp;12&amp;GMaternal, Child and Adolescent Health Division&amp;C&amp;16&amp;A&amp;R</oddHeader>
    <oddFooter>&amp;L&amp;14&amp;F&amp;C&amp;14&amp;P of &amp;N&amp;R&amp;14Printed: &amp;D &amp;T</oddFooter>
  </headerFooter>
  <rowBreaks count="2" manualBreakCount="2">
    <brk id="37" max="20" man="1"/>
    <brk id="113" max="20"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5713" r:id="rId5" name="Button 1">
              <controlPr defaultSize="0" print="0" autoFill="0" autoPict="0">
                <anchor moveWithCells="1" sizeWithCells="1">
                  <from>
                    <xdr:col>0</xdr:col>
                    <xdr:colOff>85725</xdr:colOff>
                    <xdr:row>0</xdr:row>
                    <xdr:rowOff>0</xdr:rowOff>
                  </from>
                  <to>
                    <xdr:col>0</xdr:col>
                    <xdr:colOff>85725</xdr:colOff>
                    <xdr:row>0</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1">
    <tabColor theme="3" tint="0.39997558519241921"/>
    <pageSetUpPr autoPageBreaks="0"/>
  </sheetPr>
  <dimension ref="A1:BA948"/>
  <sheetViews>
    <sheetView showGridLines="0" showZeros="0" zoomScale="96" zoomScaleNormal="96" zoomScaleSheetLayoutView="70" workbookViewId="0">
      <pane ySplit="8" topLeftCell="A9" activePane="bottomLeft" state="frozen"/>
      <selection activeCell="A156" sqref="A156"/>
      <selection pane="bottomLeft" activeCell="A156" sqref="A156"/>
    </sheetView>
  </sheetViews>
  <sheetFormatPr defaultColWidth="9.140625" defaultRowHeight="15"/>
  <cols>
    <col min="1" max="1" width="9.85546875" style="37" customWidth="1"/>
    <col min="2" max="2" width="12.7109375" style="37" customWidth="1"/>
    <col min="3" max="3" width="51.5703125" style="37" customWidth="1"/>
    <col min="4" max="4" width="13.7109375" style="37" customWidth="1"/>
    <col min="5" max="5" width="20.7109375" style="160" customWidth="1"/>
    <col min="6" max="6" width="19.7109375" style="160" customWidth="1"/>
    <col min="7" max="7" width="18.7109375" style="37" customWidth="1"/>
    <col min="8" max="8" width="18.7109375" style="160" customWidth="1"/>
    <col min="9" max="9" width="18.7109375" style="37" customWidth="1"/>
    <col min="10" max="10" width="18.7109375" style="160" customWidth="1"/>
    <col min="11" max="11" width="18.7109375" style="37" customWidth="1"/>
    <col min="12" max="12" width="18.7109375" style="160" customWidth="1"/>
    <col min="13" max="13" width="18.7109375" style="37" customWidth="1"/>
    <col min="14" max="14" width="18.7109375" style="160" customWidth="1"/>
    <col min="15" max="15" width="18.7109375" style="37" hidden="1" customWidth="1"/>
    <col min="16" max="16" width="18.7109375" style="160" hidden="1" customWidth="1"/>
    <col min="17" max="17" width="18.7109375" style="37" hidden="1" customWidth="1"/>
    <col min="18" max="18" width="18.7109375" style="160" hidden="1" customWidth="1"/>
    <col min="19" max="19" width="18.7109375" style="37" hidden="1" customWidth="1"/>
    <col min="20" max="20" width="18.7109375" style="160" hidden="1" customWidth="1"/>
    <col min="21" max="21" width="2.5703125" style="205" customWidth="1"/>
    <col min="22" max="27" width="10" style="304" hidden="1" customWidth="1"/>
    <col min="28" max="33" width="9.7109375" style="304" hidden="1" customWidth="1"/>
    <col min="34" max="35" width="9.7109375" style="284" hidden="1" customWidth="1"/>
    <col min="36" max="36" width="30.7109375" style="169" hidden="1" customWidth="1"/>
    <col min="37" max="37" width="29.140625" style="169" hidden="1" customWidth="1"/>
    <col min="38" max="43" width="20.7109375" style="169" hidden="1" customWidth="1"/>
    <col min="44" max="44" width="22.7109375" style="169" hidden="1" customWidth="1"/>
    <col min="45" max="51" width="17.5703125" style="169" hidden="1" customWidth="1"/>
    <col min="52" max="52" width="9.140625" style="169" hidden="1" customWidth="1"/>
    <col min="53" max="16384" width="9.140625" style="169"/>
  </cols>
  <sheetData>
    <row r="1" spans="1:51" ht="35.25" customHeight="1" thickTop="1" thickBot="1">
      <c r="A1" s="1620" t="s">
        <v>148</v>
      </c>
      <c r="B1" s="1621"/>
      <c r="C1" s="1621"/>
      <c r="D1" s="1622"/>
      <c r="E1" s="783"/>
      <c r="F1" s="1791" t="s">
        <v>62</v>
      </c>
      <c r="G1" s="1792"/>
      <c r="H1" s="1605" t="s">
        <v>68</v>
      </c>
      <c r="I1" s="1790"/>
      <c r="J1" s="1605" t="s">
        <v>69</v>
      </c>
      <c r="K1" s="1606"/>
      <c r="L1" s="1793" t="s">
        <v>155</v>
      </c>
      <c r="M1" s="1794"/>
      <c r="N1" s="1795"/>
      <c r="O1" s="54"/>
      <c r="P1" s="211"/>
      <c r="Q1" s="54"/>
      <c r="R1" s="211"/>
      <c r="S1" s="1787"/>
      <c r="T1" s="1787"/>
      <c r="U1" s="779"/>
      <c r="V1" s="278"/>
      <c r="AA1" s="278"/>
      <c r="AB1" s="278"/>
      <c r="AC1" s="278"/>
      <c r="AD1" s="278"/>
      <c r="AE1" s="278"/>
      <c r="AF1" s="278"/>
      <c r="AG1" s="278"/>
      <c r="AH1" s="197"/>
      <c r="AI1" s="197"/>
      <c r="AJ1" s="2"/>
      <c r="AK1" s="208"/>
      <c r="AL1" s="208"/>
      <c r="AM1" s="208"/>
      <c r="AN1" s="208"/>
      <c r="AO1" s="208"/>
      <c r="AP1" s="208"/>
      <c r="AQ1" s="208"/>
      <c r="AR1" s="208"/>
      <c r="AS1" s="208"/>
      <c r="AT1" s="208"/>
      <c r="AU1" s="208"/>
      <c r="AV1" s="208"/>
      <c r="AW1" s="208"/>
      <c r="AX1" s="208"/>
      <c r="AY1" s="208"/>
    </row>
    <row r="2" spans="1:51" s="176" customFormat="1" ht="28.5" customHeight="1" thickTop="1" thickBot="1">
      <c r="A2" s="1623" t="str">
        <f>IF(C7&gt;"","SUBCONTRACT","")</f>
        <v/>
      </c>
      <c r="B2" s="1623"/>
      <c r="C2" s="1623"/>
      <c r="D2" s="1623"/>
      <c r="F2" s="1771" t="str">
        <f>'ORIGINAL BUDGET'!F2</f>
        <v>2019-2020</v>
      </c>
      <c r="G2" s="1772"/>
      <c r="H2" s="1800" t="str">
        <f>IF('ORIGINAL BUDGET'!I2="Quarterly","Q4","Month 12")</f>
        <v>Month 12</v>
      </c>
      <c r="I2" s="1801"/>
      <c r="J2" s="1799" t="str">
        <f>IF('ORIGINAL BUDGET'!I2="Quarterly","April - June","June")</f>
        <v>June</v>
      </c>
      <c r="K2" s="1772"/>
      <c r="L2" s="1833" t="s">
        <v>189</v>
      </c>
      <c r="M2" s="1834"/>
      <c r="N2" s="1835"/>
      <c r="O2" s="787"/>
      <c r="P2" s="787"/>
      <c r="Q2" s="787"/>
      <c r="R2" s="787"/>
      <c r="S2" s="1617"/>
      <c r="T2" s="1617"/>
      <c r="U2" s="780"/>
      <c r="V2" s="305"/>
      <c r="AA2" s="305"/>
      <c r="AB2" s="305"/>
      <c r="AC2" s="305"/>
      <c r="AD2" s="305"/>
      <c r="AE2" s="305"/>
      <c r="AF2" s="305"/>
      <c r="AG2" s="305"/>
      <c r="AH2" s="305"/>
      <c r="AI2" s="305"/>
      <c r="AJ2" s="2"/>
    </row>
    <row r="3" spans="1:51" ht="25.15" customHeight="1" thickTop="1" thickBot="1">
      <c r="A3" s="1430" t="str">
        <f>TemplateVersion</f>
        <v>Rev. 10/11/18</v>
      </c>
      <c r="B3" s="837"/>
      <c r="C3" s="207"/>
      <c r="D3" s="207"/>
      <c r="E3" s="207"/>
      <c r="F3" s="207"/>
      <c r="G3" s="207"/>
      <c r="H3" s="207"/>
      <c r="I3" s="207"/>
      <c r="J3" s="207"/>
      <c r="K3" s="207"/>
      <c r="L3" s="207"/>
      <c r="M3" s="207"/>
      <c r="N3" s="207"/>
      <c r="O3" s="781"/>
      <c r="P3" s="781"/>
      <c r="Q3" s="781"/>
      <c r="R3" s="781"/>
      <c r="S3" s="781"/>
      <c r="T3" s="781"/>
      <c r="U3" s="207"/>
      <c r="V3" s="197"/>
      <c r="W3" s="197"/>
      <c r="X3" s="197"/>
      <c r="Y3" s="197"/>
      <c r="Z3" s="197"/>
      <c r="AA3" s="197"/>
      <c r="AB3" s="197"/>
      <c r="AC3" s="197"/>
      <c r="AD3" s="197"/>
      <c r="AE3" s="197"/>
      <c r="AF3" s="197"/>
      <c r="AG3" s="197"/>
      <c r="AH3" s="197"/>
      <c r="AI3" s="197"/>
      <c r="AJ3" s="182"/>
    </row>
    <row r="4" spans="1:51" ht="45" customHeight="1" thickTop="1" thickBot="1">
      <c r="A4" s="527" t="s">
        <v>119</v>
      </c>
      <c r="B4" s="528"/>
      <c r="C4" s="1788" t="str">
        <f>'ORIGINAL BUDGET'!C4</f>
        <v>RPPC</v>
      </c>
      <c r="D4" s="1789"/>
      <c r="E4" s="1789"/>
      <c r="F4" s="1789"/>
      <c r="G4" s="1529" t="s">
        <v>150</v>
      </c>
      <c r="H4" s="1530"/>
      <c r="I4" s="1529" t="s">
        <v>150</v>
      </c>
      <c r="J4" s="1530"/>
      <c r="K4" s="1529" t="s">
        <v>150</v>
      </c>
      <c r="L4" s="1530"/>
      <c r="M4" s="1632" t="s">
        <v>150</v>
      </c>
      <c r="N4" s="1633"/>
      <c r="O4" s="1632" t="s">
        <v>150</v>
      </c>
      <c r="P4" s="1633"/>
      <c r="Q4" s="1632" t="s">
        <v>150</v>
      </c>
      <c r="R4" s="1633"/>
      <c r="S4" s="1632" t="s">
        <v>150</v>
      </c>
      <c r="T4" s="1633"/>
      <c r="U4" s="642"/>
      <c r="V4" s="306"/>
      <c r="W4" s="306"/>
      <c r="X4" s="306"/>
      <c r="Y4" s="306"/>
      <c r="Z4" s="306"/>
      <c r="AA4" s="306"/>
      <c r="AB4" s="307"/>
      <c r="AC4" s="307"/>
      <c r="AD4" s="307"/>
      <c r="AE4" s="307"/>
      <c r="AF4" s="307"/>
      <c r="AG4" s="307"/>
      <c r="AH4" s="29"/>
      <c r="AI4" s="29"/>
      <c r="AJ4" s="21"/>
    </row>
    <row r="5" spans="1:51" ht="45" customHeight="1" thickBot="1">
      <c r="A5" s="1751" t="s">
        <v>120</v>
      </c>
      <c r="B5" s="1752"/>
      <c r="C5" s="1748">
        <f>'ORIGINAL BUDGET'!C5</f>
        <v>0</v>
      </c>
      <c r="D5" s="1749"/>
      <c r="E5" s="1749"/>
      <c r="F5" s="1750"/>
      <c r="G5" s="1552" t="str">
        <f>IF(G30="","",CONCATENATE(G30,", ",TEXT(H31,"?????")))</f>
        <v>RPPC, 53110</v>
      </c>
      <c r="H5" s="1553"/>
      <c r="I5" s="1552" t="str">
        <f>IF(I30="","",CONCATENATE(I30,", ",TEXT(J31,"?????")))</f>
        <v>RPPC , 53129</v>
      </c>
      <c r="J5" s="1553"/>
      <c r="K5" s="1552" t="str">
        <f>IF(K30="","",CONCATENATE(K30,", ",TEXT(L31,"?????")))</f>
        <v/>
      </c>
      <c r="L5" s="1553"/>
      <c r="M5" s="1552" t="str">
        <f>IF(M30="","",CONCATENATE(M30,", ",TEXT(N31,"?????")))</f>
        <v/>
      </c>
      <c r="N5" s="1553"/>
      <c r="O5" s="1552" t="str">
        <f>IF(O30="","",CONCATENATE(O30,", ",TEXT(P31,"?????")))</f>
        <v/>
      </c>
      <c r="P5" s="1553"/>
      <c r="Q5" s="1552" t="str">
        <f>IF(Q30="","",CONCATENATE(Q30,", ",TEXT(R31,"?????")))</f>
        <v/>
      </c>
      <c r="R5" s="1553"/>
      <c r="S5" s="1552" t="str">
        <f>IF(S30="","",CONCATENATE(S30,", ",TEXT(T31,"?????")))</f>
        <v/>
      </c>
      <c r="T5" s="1553"/>
      <c r="U5" s="642"/>
      <c r="V5" s="306"/>
      <c r="W5" s="306"/>
      <c r="X5" s="306"/>
      <c r="Y5" s="306"/>
      <c r="Z5" s="306"/>
      <c r="AA5" s="306"/>
      <c r="AB5" s="307"/>
      <c r="AC5" s="307"/>
      <c r="AD5" s="307"/>
      <c r="AE5" s="307"/>
      <c r="AF5" s="307"/>
      <c r="AG5" s="307"/>
      <c r="AH5" s="29"/>
      <c r="AI5" s="29"/>
      <c r="AJ5" s="21"/>
    </row>
    <row r="6" spans="1:51" ht="45" customHeight="1" thickBot="1">
      <c r="A6" s="529" t="s">
        <v>121</v>
      </c>
      <c r="B6" s="530"/>
      <c r="C6" s="1742">
        <f>'ORIGINAL BUDGET'!C6</f>
        <v>0</v>
      </c>
      <c r="D6" s="1743"/>
      <c r="E6" s="1744"/>
      <c r="F6" s="544" t="s">
        <v>0</v>
      </c>
      <c r="G6" s="571" t="s">
        <v>1</v>
      </c>
      <c r="H6" s="572" t="s">
        <v>2</v>
      </c>
      <c r="I6" s="622" t="s">
        <v>18</v>
      </c>
      <c r="J6" s="623" t="s">
        <v>3</v>
      </c>
      <c r="K6" s="620" t="s">
        <v>19</v>
      </c>
      <c r="L6" s="626" t="s">
        <v>4</v>
      </c>
      <c r="M6" s="632" t="s">
        <v>5</v>
      </c>
      <c r="N6" s="633" t="s">
        <v>6</v>
      </c>
      <c r="O6" s="637" t="s">
        <v>20</v>
      </c>
      <c r="P6" s="638" t="s">
        <v>7</v>
      </c>
      <c r="Q6" s="640" t="s">
        <v>8</v>
      </c>
      <c r="R6" s="641" t="s">
        <v>9</v>
      </c>
      <c r="S6" s="571" t="s">
        <v>21</v>
      </c>
      <c r="T6" s="641" t="s">
        <v>10</v>
      </c>
      <c r="U6" s="643"/>
      <c r="V6" s="308"/>
      <c r="W6" s="308"/>
      <c r="X6" s="308"/>
      <c r="Y6" s="308"/>
      <c r="Z6" s="308"/>
      <c r="AA6" s="308"/>
      <c r="AB6" s="309"/>
      <c r="AC6" s="309"/>
      <c r="AD6" s="309"/>
      <c r="AE6" s="309"/>
      <c r="AF6" s="309"/>
      <c r="AG6" s="309"/>
      <c r="AH6" s="310"/>
      <c r="AI6" s="310"/>
      <c r="AJ6" s="21"/>
      <c r="AK6" s="1815" t="s">
        <v>196</v>
      </c>
      <c r="AL6" s="1813" t="str">
        <f>G5</f>
        <v>RPPC, 53110</v>
      </c>
      <c r="AM6" s="393"/>
      <c r="AN6" s="1813" t="str">
        <f>I5</f>
        <v>RPPC , 53129</v>
      </c>
      <c r="AO6" s="396"/>
      <c r="AP6" s="1813" t="str">
        <f>K5</f>
        <v/>
      </c>
      <c r="AQ6" s="393"/>
      <c r="AR6" s="1813" t="str">
        <f>M5</f>
        <v/>
      </c>
      <c r="AS6" s="393"/>
      <c r="AT6" s="1813" t="str">
        <f>O5</f>
        <v/>
      </c>
      <c r="AU6" s="393"/>
      <c r="AV6" s="1813" t="str">
        <f>Q5</f>
        <v/>
      </c>
      <c r="AW6" s="396"/>
      <c r="AX6" s="1813" t="str">
        <f>S5</f>
        <v/>
      </c>
      <c r="AY6" s="335"/>
    </row>
    <row r="7" spans="1:51" ht="45" customHeight="1" thickBot="1">
      <c r="A7" s="531" t="s">
        <v>122</v>
      </c>
      <c r="B7" s="532"/>
      <c r="C7" s="1745">
        <f>'ORIGINAL BUDGET'!C7</f>
        <v>0</v>
      </c>
      <c r="D7" s="1746"/>
      <c r="E7" s="1747"/>
      <c r="F7" s="545" t="s">
        <v>64</v>
      </c>
      <c r="G7" s="573" t="s">
        <v>13</v>
      </c>
      <c r="H7" s="574" t="s">
        <v>94</v>
      </c>
      <c r="I7" s="573" t="s">
        <v>13</v>
      </c>
      <c r="J7" s="574" t="s">
        <v>94</v>
      </c>
      <c r="K7" s="627" t="s">
        <v>13</v>
      </c>
      <c r="L7" s="574" t="s">
        <v>94</v>
      </c>
      <c r="M7" s="634" t="s">
        <v>13</v>
      </c>
      <c r="N7" s="574" t="s">
        <v>94</v>
      </c>
      <c r="O7" s="627" t="s">
        <v>13</v>
      </c>
      <c r="P7" s="574" t="s">
        <v>94</v>
      </c>
      <c r="Q7" s="573" t="s">
        <v>13</v>
      </c>
      <c r="R7" s="574" t="s">
        <v>94</v>
      </c>
      <c r="S7" s="573" t="s">
        <v>13</v>
      </c>
      <c r="T7" s="574" t="s">
        <v>94</v>
      </c>
      <c r="U7" s="1753"/>
      <c r="V7" s="311"/>
      <c r="W7" s="311"/>
      <c r="X7" s="311"/>
      <c r="Y7" s="311"/>
      <c r="Z7" s="311"/>
      <c r="AA7" s="311"/>
      <c r="AB7" s="312"/>
      <c r="AC7" s="312"/>
      <c r="AD7" s="312"/>
      <c r="AE7" s="312"/>
      <c r="AF7" s="312"/>
      <c r="AG7" s="312"/>
      <c r="AH7" s="1754"/>
      <c r="AI7" s="1754"/>
      <c r="AJ7" s="184"/>
      <c r="AK7" s="1816"/>
      <c r="AL7" s="1813"/>
      <c r="AM7" s="394"/>
      <c r="AN7" s="1813"/>
      <c r="AO7" s="397"/>
      <c r="AP7" s="1813"/>
      <c r="AQ7" s="394"/>
      <c r="AR7" s="1813"/>
      <c r="AS7" s="394"/>
      <c r="AT7" s="1813"/>
      <c r="AU7" s="394"/>
      <c r="AV7" s="1813"/>
      <c r="AW7" s="397"/>
      <c r="AX7" s="1813"/>
      <c r="AY7" s="335"/>
    </row>
    <row r="8" spans="1:51" ht="27.95" hidden="1" customHeight="1" thickTop="1" thickBot="1">
      <c r="A8" s="451"/>
      <c r="B8" s="462"/>
      <c r="C8" s="452"/>
      <c r="D8" s="452"/>
      <c r="E8" s="452"/>
      <c r="F8" s="461" t="s">
        <v>144</v>
      </c>
      <c r="G8" s="575"/>
      <c r="H8" s="576"/>
      <c r="I8" s="575"/>
      <c r="J8" s="576"/>
      <c r="K8" s="625"/>
      <c r="L8" s="576"/>
      <c r="M8" s="631"/>
      <c r="N8" s="576"/>
      <c r="O8" s="625"/>
      <c r="P8" s="576"/>
      <c r="Q8" s="575"/>
      <c r="R8" s="576"/>
      <c r="S8" s="575"/>
      <c r="T8" s="576"/>
      <c r="U8" s="1753"/>
      <c r="V8" s="311"/>
      <c r="W8" s="311"/>
      <c r="X8" s="311"/>
      <c r="Y8" s="311"/>
      <c r="Z8" s="311"/>
      <c r="AA8" s="311"/>
      <c r="AB8" s="312"/>
      <c r="AC8" s="312"/>
      <c r="AD8" s="312"/>
      <c r="AE8" s="312"/>
      <c r="AF8" s="312"/>
      <c r="AG8" s="312"/>
      <c r="AH8" s="1754"/>
      <c r="AI8" s="1754"/>
      <c r="AJ8" s="184"/>
      <c r="AK8" s="1816"/>
      <c r="AL8" s="1814"/>
      <c r="AM8" s="394"/>
      <c r="AN8" s="1814"/>
      <c r="AO8" s="397"/>
      <c r="AP8" s="1814"/>
      <c r="AQ8" s="394"/>
      <c r="AR8" s="1814"/>
      <c r="AS8" s="394"/>
      <c r="AT8" s="1814"/>
      <c r="AU8" s="394"/>
      <c r="AV8" s="1814"/>
      <c r="AW8" s="397"/>
      <c r="AX8" s="1814"/>
      <c r="AY8" s="335"/>
    </row>
    <row r="9" spans="1:51" ht="27.95" customHeight="1" thickTop="1" thickBot="1">
      <c r="A9" s="453"/>
      <c r="B9" s="146"/>
      <c r="C9" s="450"/>
      <c r="D9" s="450"/>
      <c r="E9" s="450"/>
      <c r="F9" s="1238"/>
      <c r="G9" s="1239"/>
      <c r="H9" s="1240"/>
      <c r="I9" s="1239"/>
      <c r="J9" s="458"/>
      <c r="K9" s="459"/>
      <c r="L9" s="458"/>
      <c r="M9" s="458"/>
      <c r="N9" s="458"/>
      <c r="O9" s="459"/>
      <c r="P9" s="458"/>
      <c r="Q9" s="457"/>
      <c r="R9" s="458"/>
      <c r="S9" s="457"/>
      <c r="T9" s="458"/>
      <c r="U9" s="1753"/>
      <c r="V9" s="311"/>
      <c r="W9" s="311"/>
      <c r="X9" s="311"/>
      <c r="Y9" s="311"/>
      <c r="Z9" s="311"/>
      <c r="AA9" s="311"/>
      <c r="AB9" s="312"/>
      <c r="AC9" s="312"/>
      <c r="AD9" s="312"/>
      <c r="AE9" s="312"/>
      <c r="AF9" s="312"/>
      <c r="AG9" s="312"/>
      <c r="AH9" s="1754"/>
      <c r="AI9" s="1754"/>
      <c r="AJ9" s="184"/>
      <c r="AK9" s="1816"/>
      <c r="AL9" s="1814"/>
      <c r="AM9" s="394"/>
      <c r="AN9" s="1814"/>
      <c r="AO9" s="397"/>
      <c r="AP9" s="1814"/>
      <c r="AQ9" s="394"/>
      <c r="AR9" s="1814"/>
      <c r="AS9" s="394"/>
      <c r="AT9" s="1814"/>
      <c r="AU9" s="394"/>
      <c r="AV9" s="1814"/>
      <c r="AW9" s="397"/>
      <c r="AX9" s="1814"/>
      <c r="AY9" s="335"/>
    </row>
    <row r="10" spans="1:51" ht="26.25" customHeight="1" thickTop="1" thickBot="1">
      <c r="A10" s="1611" t="s">
        <v>57</v>
      </c>
      <c r="B10" s="1612"/>
      <c r="C10" s="1612"/>
      <c r="D10" s="1612"/>
      <c r="E10" s="1613"/>
      <c r="F10" s="541"/>
      <c r="G10" s="577"/>
      <c r="H10" s="578"/>
      <c r="I10" s="554"/>
      <c r="J10" s="578"/>
      <c r="K10" s="650"/>
      <c r="L10" s="578"/>
      <c r="M10" s="659"/>
      <c r="N10" s="578"/>
      <c r="O10" s="650"/>
      <c r="P10" s="578"/>
      <c r="Q10" s="554"/>
      <c r="R10" s="578"/>
      <c r="S10" s="554"/>
      <c r="T10" s="578"/>
      <c r="U10" s="1822"/>
      <c r="V10" s="313"/>
      <c r="W10" s="313"/>
      <c r="X10" s="313"/>
      <c r="Y10" s="313"/>
      <c r="Z10" s="313"/>
      <c r="AA10" s="313"/>
      <c r="AB10" s="312"/>
      <c r="AC10" s="312"/>
      <c r="AD10" s="312"/>
      <c r="AE10" s="312"/>
      <c r="AF10" s="312"/>
      <c r="AG10" s="312"/>
      <c r="AH10" s="1755"/>
      <c r="AI10" s="1755"/>
      <c r="AJ10" s="21"/>
      <c r="AK10" s="1817"/>
      <c r="AL10" s="1813"/>
      <c r="AM10" s="395"/>
      <c r="AN10" s="1813"/>
      <c r="AO10" s="395"/>
      <c r="AP10" s="1813"/>
      <c r="AQ10" s="395"/>
      <c r="AR10" s="1813"/>
      <c r="AS10" s="395"/>
      <c r="AT10" s="1813"/>
      <c r="AU10" s="395"/>
      <c r="AV10" s="1813"/>
      <c r="AW10" s="398"/>
      <c r="AX10" s="1813"/>
      <c r="AY10" s="335"/>
    </row>
    <row r="11" spans="1:51" ht="30" customHeight="1" thickTop="1">
      <c r="A11" s="1575" t="str">
        <f>'ORIGINAL BUDGET'!A11</f>
        <v>PERSONNEL</v>
      </c>
      <c r="B11" s="1785"/>
      <c r="C11" s="1785"/>
      <c r="D11" s="1785"/>
      <c r="E11" s="1786"/>
      <c r="F11" s="542">
        <f>F41</f>
        <v>0</v>
      </c>
      <c r="G11" s="564" t="str">
        <f t="shared" ref="G11:G16" si="0">IF(F11=0,"",H11/F11)</f>
        <v/>
      </c>
      <c r="H11" s="565">
        <f>H41</f>
        <v>0</v>
      </c>
      <c r="I11" s="478" t="str">
        <f t="shared" ref="I11:I16" si="1">IF(F11=0,"",J11/F11)</f>
        <v/>
      </c>
      <c r="J11" s="654">
        <f>J41</f>
        <v>0</v>
      </c>
      <c r="K11" s="482" t="str">
        <f>IF(F11=0,"",L11/F11)</f>
        <v/>
      </c>
      <c r="L11" s="565">
        <f>L41</f>
        <v>0</v>
      </c>
      <c r="M11" s="482" t="str">
        <f>IF(F11=0,"",N11/F11)</f>
        <v/>
      </c>
      <c r="N11" s="565">
        <f>N41</f>
        <v>0</v>
      </c>
      <c r="O11" s="482" t="str">
        <f>IF(F11=0,"",P11/F11)</f>
        <v/>
      </c>
      <c r="P11" s="565">
        <f>P41</f>
        <v>0</v>
      </c>
      <c r="Q11" s="482" t="str">
        <f>IF(F11=0,"",R11/F11)</f>
        <v/>
      </c>
      <c r="R11" s="565">
        <f>R41</f>
        <v>0</v>
      </c>
      <c r="S11" s="482" t="str">
        <f>IF(F11=0,"",T11/F11)</f>
        <v/>
      </c>
      <c r="T11" s="671">
        <f>T41</f>
        <v>0</v>
      </c>
      <c r="U11" s="667">
        <f t="shared" ref="U11:U15" si="2">IF(G11&lt;0, "ERROR", G11+I11+K11+M11+O11+Q11+S11)</f>
        <v>0</v>
      </c>
      <c r="V11" s="314"/>
      <c r="W11" s="314"/>
      <c r="X11" s="314"/>
      <c r="Y11" s="314"/>
      <c r="Z11" s="314"/>
      <c r="AA11" s="314"/>
      <c r="AB11" s="307"/>
      <c r="AC11" s="307"/>
      <c r="AD11" s="307"/>
      <c r="AE11" s="307"/>
      <c r="AF11" s="307"/>
      <c r="AG11" s="307"/>
      <c r="AH11" s="286"/>
      <c r="AI11" s="29"/>
      <c r="AJ11" s="21"/>
      <c r="AK11" s="210" t="str">
        <f t="shared" ref="AK11:AK15" si="3">A11</f>
        <v>PERSONNEL</v>
      </c>
      <c r="AL11" s="836" t="str">
        <f>IF('Month 11'!H$40&lt;0,H$40-'Month 11'!H$40,IF(H$40&lt;0,H$40,""))</f>
        <v/>
      </c>
      <c r="AM11" s="836" t="str">
        <f>IF('Month 11'!I$40&lt;0,I$40-'Month 11'!I$40,IF(I$40&lt;0,I$40,""))</f>
        <v/>
      </c>
      <c r="AN11" s="836" t="str">
        <f>IF('Month 11'!J$40&lt;0,J$40-'Month 11'!J$40,IF(J$40&lt;0,J$40,""))</f>
        <v/>
      </c>
      <c r="AO11" s="836" t="str">
        <f>IF('Month 11'!K$40&lt;0,K$40-'Month 11'!K$40,IF(K$40&lt;0,K$40,""))</f>
        <v/>
      </c>
      <c r="AP11" s="836" t="str">
        <f>IF('Month 11'!L$40&lt;0,L$40-'Month 11'!L$40,IF(L$40&lt;0,L$40,""))</f>
        <v/>
      </c>
      <c r="AQ11" s="836" t="str">
        <f>IF('Month 11'!M$40&lt;0,M$40-'Month 11'!M$40,IF(M$40&lt;0,M$40,""))</f>
        <v/>
      </c>
      <c r="AR11" s="836" t="str">
        <f>IF('Month 11'!N$40&lt;0,N$40-'Month 11'!N$40,IF(N$40&lt;0,N$40,""))</f>
        <v/>
      </c>
      <c r="AS11" s="836" t="str">
        <f>IF('Month 11'!O$40&lt;0,O$40-'Month 11'!O$40,IF(O$40&lt;0,O$40,""))</f>
        <v/>
      </c>
      <c r="AT11" s="836" t="str">
        <f>IF('Month 11'!P$40&lt;0,P$40-'Month 11'!P$40,IF(P$40&lt;0,P$40,""))</f>
        <v/>
      </c>
      <c r="AU11" s="836" t="str">
        <f>IF('Month 11'!Q$40&lt;0,Q$40-'Month 11'!Q$40,IF(Q$40&lt;0,Q$40,""))</f>
        <v/>
      </c>
      <c r="AV11" s="836" t="str">
        <f>IF('Month 11'!R$40&lt;0,R$40-'Month 11'!R$40,IF(R$40&lt;0,R$40,""))</f>
        <v/>
      </c>
      <c r="AW11" s="836" t="str">
        <f>IF('Month 11'!S$40&lt;0,S$40-'Month 11'!S$40,IF(S$40&lt;0,S$40,""))</f>
        <v/>
      </c>
      <c r="AX11" s="836" t="str">
        <f>IF('Month 11'!T$40&lt;0,T$40-'Month 11'!T$40,IF(T$40&lt;0,T$40,""))</f>
        <v/>
      </c>
      <c r="AY11" s="197"/>
    </row>
    <row r="12" spans="1:51" ht="30" customHeight="1">
      <c r="A12" s="1805" t="str">
        <f>'ORIGINAL BUDGET'!A12</f>
        <v>OPERATING EXPENSES</v>
      </c>
      <c r="B12" s="1806"/>
      <c r="C12" s="1806"/>
      <c r="D12" s="1806"/>
      <c r="E12" s="1807"/>
      <c r="F12" s="547">
        <f>F98</f>
        <v>0</v>
      </c>
      <c r="G12" s="579" t="str">
        <f t="shared" si="0"/>
        <v/>
      </c>
      <c r="H12" s="580">
        <f>H98</f>
        <v>0</v>
      </c>
      <c r="I12" s="552" t="str">
        <f t="shared" si="1"/>
        <v/>
      </c>
      <c r="J12" s="580">
        <f>J98</f>
        <v>0</v>
      </c>
      <c r="K12" s="651" t="str">
        <f>IF(F12=0,"",L12/F12)</f>
        <v/>
      </c>
      <c r="L12" s="580">
        <f>L98</f>
        <v>0</v>
      </c>
      <c r="M12" s="551" t="str">
        <f>IF(F12=0,"",N12/F12)</f>
        <v/>
      </c>
      <c r="N12" s="784">
        <f>N98</f>
        <v>0</v>
      </c>
      <c r="O12" s="651" t="str">
        <f>IF(F12=0,"",P12/F12)</f>
        <v/>
      </c>
      <c r="P12" s="580">
        <f>P98</f>
        <v>0</v>
      </c>
      <c r="Q12" s="551" t="str">
        <f>IF(F12=0,"",R12/F12)</f>
        <v/>
      </c>
      <c r="R12" s="567">
        <f>R98</f>
        <v>0</v>
      </c>
      <c r="S12" s="551" t="str">
        <f>IF(F12=0,"",T12/F12)</f>
        <v/>
      </c>
      <c r="T12" s="673">
        <f>T98</f>
        <v>0</v>
      </c>
      <c r="U12" s="667">
        <f t="shared" si="2"/>
        <v>0</v>
      </c>
      <c r="V12" s="314"/>
      <c r="W12" s="314"/>
      <c r="X12" s="314"/>
      <c r="Y12" s="314"/>
      <c r="Z12" s="314"/>
      <c r="AA12" s="314"/>
      <c r="AB12" s="307"/>
      <c r="AC12" s="307"/>
      <c r="AD12" s="307"/>
      <c r="AE12" s="307"/>
      <c r="AF12" s="307"/>
      <c r="AG12" s="307"/>
      <c r="AH12" s="286"/>
      <c r="AI12" s="29"/>
      <c r="AJ12" s="471"/>
      <c r="AK12" s="210" t="str">
        <f t="shared" si="3"/>
        <v>OPERATING EXPENSES</v>
      </c>
      <c r="AL12" s="836" t="str">
        <f>IF('Month 11'!H$97&lt;0,H$97-'Month 11'!H$97,IF(H$97&lt;0,H$97,""))</f>
        <v/>
      </c>
      <c r="AM12" s="836" t="str">
        <f>IF('Month 11'!I$97&lt;0,I$97-'Month 11'!I$97,IF(I$97&lt;0,I$97,""))</f>
        <v/>
      </c>
      <c r="AN12" s="836" t="str">
        <f>IF('Month 11'!J$97&lt;0,J$97-'Month 11'!J$97,IF(J$97&lt;0,J$97,""))</f>
        <v/>
      </c>
      <c r="AO12" s="836" t="str">
        <f>IF('Month 11'!K$97&lt;0,K$97-'Month 11'!K$97,IF(K$97&lt;0,K$97,""))</f>
        <v/>
      </c>
      <c r="AP12" s="836" t="str">
        <f>IF('Month 11'!L$97&lt;0,L$97-'Month 11'!L$97,IF(L$97&lt;0,L$97,""))</f>
        <v/>
      </c>
      <c r="AQ12" s="836" t="str">
        <f>IF('Month 11'!M$97&lt;0,M$97-'Month 11'!M$97,IF(M$97&lt;0,M$97,""))</f>
        <v/>
      </c>
      <c r="AR12" s="836" t="str">
        <f>IF('Month 11'!N$97&lt;0,N$97-'Month 11'!N$97,IF(N$97&lt;0,N$97,""))</f>
        <v/>
      </c>
      <c r="AS12" s="836" t="str">
        <f>IF('Month 11'!O$97&lt;0,O$97-'Month 11'!O$97,IF(O$97&lt;0,O$97,""))</f>
        <v/>
      </c>
      <c r="AT12" s="836" t="str">
        <f>IF('Month 11'!P$97&lt;0,P$97-'Month 11'!P$97,IF(P$97&lt;0,P$97,""))</f>
        <v/>
      </c>
      <c r="AU12" s="836" t="str">
        <f>IF('Month 11'!Q$97&lt;0,Q$97-'Month 11'!Q$97,IF(Q$97&lt;0,Q$97,""))</f>
        <v/>
      </c>
      <c r="AV12" s="836" t="str">
        <f>IF('Month 11'!R$97&lt;0,R$97-'Month 11'!R$97,IF(R$97&lt;0,R$97,""))</f>
        <v/>
      </c>
      <c r="AW12" s="836" t="str">
        <f>IF('Month 11'!S$97&lt;0,S$97-'Month 11'!S$97,IF(S$97&lt;0,S$97,""))</f>
        <v/>
      </c>
      <c r="AX12" s="836" t="str">
        <f>IF('Month 11'!T$97&lt;0,T$97-'Month 11'!T$97,IF(T$97&lt;0,T$97,""))</f>
        <v/>
      </c>
      <c r="AY12" s="336"/>
    </row>
    <row r="13" spans="1:51" ht="30" customHeight="1">
      <c r="A13" s="1802" t="str">
        <f>'ORIGINAL BUDGET'!A13</f>
        <v>CAPITAL EXPENDITURES</v>
      </c>
      <c r="B13" s="1803"/>
      <c r="C13" s="1803"/>
      <c r="D13" s="1803"/>
      <c r="E13" s="1804"/>
      <c r="F13" s="543">
        <f>F117</f>
        <v>0</v>
      </c>
      <c r="G13" s="566" t="str">
        <f t="shared" si="0"/>
        <v/>
      </c>
      <c r="H13" s="567">
        <f>H117</f>
        <v>0</v>
      </c>
      <c r="I13" s="479" t="str">
        <f t="shared" si="1"/>
        <v/>
      </c>
      <c r="J13" s="569">
        <f>J117</f>
        <v>0</v>
      </c>
      <c r="K13" s="1062" t="str">
        <f>IF(F13=0,"",L13/F13)</f>
        <v/>
      </c>
      <c r="L13" s="569">
        <f>L117</f>
        <v>0</v>
      </c>
      <c r="M13" s="660" t="str">
        <f>IF(F13=0,"",N13/F13)</f>
        <v/>
      </c>
      <c r="N13" s="569">
        <f>N117</f>
        <v>0</v>
      </c>
      <c r="O13" s="555" t="str">
        <f>IF(F13=0,"",P13/F13)</f>
        <v/>
      </c>
      <c r="P13" s="567">
        <f>P117</f>
        <v>0</v>
      </c>
      <c r="Q13" s="551" t="str">
        <f>IF(F13=0,"",R13/F13)</f>
        <v/>
      </c>
      <c r="R13" s="669">
        <f>R117</f>
        <v>0</v>
      </c>
      <c r="S13" s="551" t="str">
        <f>IF(F13=0,"",T13/F13)</f>
        <v/>
      </c>
      <c r="T13" s="672">
        <f>T117</f>
        <v>0</v>
      </c>
      <c r="U13" s="667">
        <f t="shared" si="2"/>
        <v>0</v>
      </c>
      <c r="V13" s="314"/>
      <c r="W13" s="314"/>
      <c r="X13" s="314"/>
      <c r="Y13" s="314"/>
      <c r="Z13" s="314"/>
      <c r="AA13" s="314"/>
      <c r="AB13" s="307"/>
      <c r="AC13" s="307"/>
      <c r="AD13" s="307"/>
      <c r="AE13" s="307"/>
      <c r="AF13" s="307"/>
      <c r="AG13" s="307"/>
      <c r="AH13" s="286"/>
      <c r="AI13" s="29"/>
      <c r="AJ13" s="471"/>
      <c r="AK13" s="210" t="str">
        <f t="shared" si="3"/>
        <v>CAPITAL EXPENDITURES</v>
      </c>
      <c r="AL13" s="836" t="str">
        <f>IF('Month 11'!H$116&lt;0,H$116-'Month 11'!H$116,IF(H$116&lt;0,H$116,""))</f>
        <v/>
      </c>
      <c r="AM13" s="836" t="str">
        <f>IF('Month 11'!I$116&lt;0,I$116-'Month 11'!I$116,IF(I$116&lt;0,I$116,""))</f>
        <v/>
      </c>
      <c r="AN13" s="836" t="str">
        <f>IF('Month 11'!J$116&lt;0,J$116-'Month 11'!J$116,IF(J$116&lt;0,J$116,""))</f>
        <v/>
      </c>
      <c r="AO13" s="836" t="str">
        <f>IF('Month 11'!K$116&lt;0,K$116-'Month 11'!K$116,IF(K$116&lt;0,K$116,""))</f>
        <v/>
      </c>
      <c r="AP13" s="836" t="str">
        <f>IF('Month 11'!L$116&lt;0,L$116-'Month 11'!L$116,IF(L$116&lt;0,L$116,""))</f>
        <v/>
      </c>
      <c r="AQ13" s="836" t="str">
        <f>IF('Month 11'!M$116&lt;0,M$116-'Month 11'!M$116,IF(M$116&lt;0,M$116,""))</f>
        <v/>
      </c>
      <c r="AR13" s="836" t="str">
        <f>IF('Month 11'!N$116&lt;0,N$116-'Month 11'!N$116,IF(N$116&lt;0,N$116,""))</f>
        <v/>
      </c>
      <c r="AS13" s="836" t="str">
        <f>IF('Month 11'!O$116&lt;0,O$116-'Month 11'!O$116,IF(O$116&lt;0,O$116,""))</f>
        <v/>
      </c>
      <c r="AT13" s="836" t="str">
        <f>IF('Month 11'!P$116&lt;0,P$116-'Month 11'!P$116,IF(P$116&lt;0,P$116,""))</f>
        <v/>
      </c>
      <c r="AU13" s="836" t="str">
        <f>IF('Month 11'!Q$116&lt;0,Q$116-'Month 11'!Q$116,IF(Q$116&lt;0,Q$116,""))</f>
        <v/>
      </c>
      <c r="AV13" s="836" t="str">
        <f>IF('Month 11'!R$116&lt;0,R$116-'Month 11'!R$116,IF(R$116&lt;0,R$116,""))</f>
        <v/>
      </c>
      <c r="AW13" s="836" t="str">
        <f>IF('Month 11'!S$116&lt;0,S$116-'Month 11'!S$116,IF(S$116&lt;0,S$116,""))</f>
        <v/>
      </c>
      <c r="AX13" s="836" t="str">
        <f>IF('Month 11'!T$116&lt;0,T$116-'Month 11'!T$116,IF(T$116&lt;0,T$116,""))</f>
        <v/>
      </c>
      <c r="AY13" s="336"/>
    </row>
    <row r="14" spans="1:51" ht="30" customHeight="1">
      <c r="A14" s="1782" t="str">
        <f>'ORIGINAL BUDGET'!A14</f>
        <v>OTHER COSTS</v>
      </c>
      <c r="B14" s="1783"/>
      <c r="C14" s="1783"/>
      <c r="D14" s="1783"/>
      <c r="E14" s="1784"/>
      <c r="F14" s="546">
        <f>F136</f>
        <v>0</v>
      </c>
      <c r="G14" s="566" t="str">
        <f t="shared" si="0"/>
        <v/>
      </c>
      <c r="H14" s="567">
        <f>H136</f>
        <v>0</v>
      </c>
      <c r="I14" s="552" t="str">
        <f t="shared" si="1"/>
        <v/>
      </c>
      <c r="J14" s="567">
        <f>J136</f>
        <v>0</v>
      </c>
      <c r="K14" s="553" t="str">
        <f t="shared" ref="K14:K15" si="4">IF(F14=0,"",L14/F14)</f>
        <v/>
      </c>
      <c r="L14" s="567">
        <f>L136</f>
        <v>0</v>
      </c>
      <c r="M14" s="652" t="str">
        <f t="shared" ref="M14:M15" si="5">IF(F14=0,"",N14/F14)</f>
        <v/>
      </c>
      <c r="N14" s="567">
        <f>N136</f>
        <v>0</v>
      </c>
      <c r="O14" s="553" t="str">
        <f t="shared" ref="O14:O15" si="6">IF(F14=0,"",P14/F14)</f>
        <v/>
      </c>
      <c r="P14" s="567">
        <f>P136</f>
        <v>0</v>
      </c>
      <c r="Q14" s="552" t="str">
        <f t="shared" ref="Q14" si="7">IF(F14=0,"",R14/F14)</f>
        <v/>
      </c>
      <c r="R14" s="567">
        <f>R136</f>
        <v>0</v>
      </c>
      <c r="S14" s="551" t="str">
        <f t="shared" ref="S14:S15" si="8">IF(F14=0,"",T14/F14)</f>
        <v/>
      </c>
      <c r="T14" s="673">
        <f>T136</f>
        <v>0</v>
      </c>
      <c r="U14" s="667">
        <f t="shared" si="2"/>
        <v>0</v>
      </c>
      <c r="V14" s="314"/>
      <c r="W14" s="314"/>
      <c r="X14" s="314"/>
      <c r="Y14" s="314"/>
      <c r="Z14" s="314"/>
      <c r="AA14" s="314"/>
      <c r="AB14" s="307"/>
      <c r="AC14" s="307"/>
      <c r="AD14" s="307"/>
      <c r="AE14" s="307"/>
      <c r="AF14" s="307"/>
      <c r="AG14" s="307"/>
      <c r="AH14" s="286"/>
      <c r="AI14" s="29"/>
      <c r="AJ14" s="471"/>
      <c r="AK14" s="151" t="str">
        <f t="shared" si="3"/>
        <v>OTHER COSTS</v>
      </c>
      <c r="AL14" s="836" t="str">
        <f>IF('Month 11'!H$135&lt;0,H$135-'Month 11'!H$135,IF(H$135&lt;0,H$135,""))</f>
        <v/>
      </c>
      <c r="AM14" s="836" t="str">
        <f>IF('Month 11'!I$135&lt;0,I$135-'Month 11'!I$135,IF(I$135&lt;0,I$135,""))</f>
        <v/>
      </c>
      <c r="AN14" s="836" t="str">
        <f>IF('Month 11'!J$135&lt;0,J$135-'Month 11'!J$135,IF(J$135&lt;0,J$135,""))</f>
        <v/>
      </c>
      <c r="AO14" s="836" t="str">
        <f>IF('Month 11'!K$135&lt;0,K$135-'Month 11'!K$135,IF(K$135&lt;0,K$135,""))</f>
        <v/>
      </c>
      <c r="AP14" s="836" t="str">
        <f>IF('Month 11'!L$135&lt;0,L$135-'Month 11'!L$135,IF(L$135&lt;0,L$135,""))</f>
        <v/>
      </c>
      <c r="AQ14" s="836" t="str">
        <f>IF('Month 11'!M$135&lt;0,M$135-'Month 11'!M$135,IF(M$135&lt;0,M$135,""))</f>
        <v/>
      </c>
      <c r="AR14" s="836" t="str">
        <f>IF('Month 11'!N$135&lt;0,N$135-'Month 11'!N$135,IF(N$135&lt;0,N$135,""))</f>
        <v/>
      </c>
      <c r="AS14" s="836" t="str">
        <f>IF('Month 11'!O$135&lt;0,O$135-'Month 11'!O$135,IF(O$135&lt;0,O$135,""))</f>
        <v/>
      </c>
      <c r="AT14" s="836" t="str">
        <f>IF('Month 11'!P$135&lt;0,P$135-'Month 11'!P$135,IF(P$135&lt;0,P$135,""))</f>
        <v/>
      </c>
      <c r="AU14" s="836" t="str">
        <f>IF('Month 11'!Q$135&lt;0,Q$135-'Month 11'!Q$135,IF(Q$135&lt;0,Q$135,""))</f>
        <v/>
      </c>
      <c r="AV14" s="836" t="str">
        <f>IF('Month 11'!R$135&lt;0,R$135-'Month 11'!R$135,IF(R$135&lt;0,R$135,""))</f>
        <v/>
      </c>
      <c r="AW14" s="836" t="str">
        <f>IF('Month 11'!S$135&lt;0,S$135-'Month 11'!S$135,IF(S$135&lt;0,S$135,""))</f>
        <v/>
      </c>
      <c r="AX14" s="836" t="str">
        <f>IF('Month 11'!T$135&lt;0,T$135-'Month 11'!T$135,IF(T$135&lt;0,T$135,""))</f>
        <v/>
      </c>
      <c r="AY14" s="336"/>
    </row>
    <row r="15" spans="1:51" ht="30" customHeight="1" thickBot="1">
      <c r="A15" s="1779" t="str">
        <f>'ORIGINAL BUDGET'!A15</f>
        <v>INDIRECT COSTS</v>
      </c>
      <c r="B15" s="1780"/>
      <c r="C15" s="1780"/>
      <c r="D15" s="1780"/>
      <c r="E15" s="1781"/>
      <c r="F15" s="548">
        <f>F155</f>
        <v>0</v>
      </c>
      <c r="G15" s="581" t="str">
        <f t="shared" si="0"/>
        <v/>
      </c>
      <c r="H15" s="582">
        <f>H155</f>
        <v>0</v>
      </c>
      <c r="I15" s="556" t="str">
        <f t="shared" si="1"/>
        <v/>
      </c>
      <c r="J15" s="655">
        <f>J155</f>
        <v>0</v>
      </c>
      <c r="K15" s="653" t="str">
        <f t="shared" si="4"/>
        <v/>
      </c>
      <c r="L15" s="655">
        <f>L155</f>
        <v>0</v>
      </c>
      <c r="M15" s="653" t="str">
        <f t="shared" si="5"/>
        <v/>
      </c>
      <c r="N15" s="655">
        <f>N155</f>
        <v>0</v>
      </c>
      <c r="O15" s="662" t="str">
        <f t="shared" si="6"/>
        <v/>
      </c>
      <c r="P15" s="582">
        <f>P155</f>
        <v>0</v>
      </c>
      <c r="Q15" s="664" t="str">
        <f>IF(F15=0,"",T15/F15)</f>
        <v/>
      </c>
      <c r="R15" s="670">
        <f>R155</f>
        <v>0</v>
      </c>
      <c r="S15" s="666" t="str">
        <f t="shared" si="8"/>
        <v/>
      </c>
      <c r="T15" s="674">
        <f>T155</f>
        <v>0</v>
      </c>
      <c r="U15" s="667">
        <f t="shared" si="2"/>
        <v>0</v>
      </c>
      <c r="V15" s="314"/>
      <c r="W15" s="314"/>
      <c r="X15" s="314"/>
      <c r="Y15" s="314"/>
      <c r="Z15" s="314"/>
      <c r="AA15" s="314"/>
      <c r="AB15" s="307"/>
      <c r="AC15" s="307"/>
      <c r="AD15" s="307"/>
      <c r="AE15" s="307"/>
      <c r="AF15" s="307"/>
      <c r="AG15" s="307"/>
      <c r="AH15" s="286"/>
      <c r="AI15" s="29"/>
      <c r="AJ15" s="471"/>
      <c r="AK15" s="152" t="str">
        <f t="shared" si="3"/>
        <v>INDIRECT COSTS</v>
      </c>
      <c r="AL15" s="836" t="str">
        <f>IF('Month 11'!H$154&lt;0,H$154-'Month 11'!H$154,IF(H$154&lt;0,H$154,""))</f>
        <v/>
      </c>
      <c r="AM15" s="836" t="str">
        <f>IF('Month 11'!I$154&lt;0,I$154-'Month 11'!I$154,IF(I$154&lt;0,I$154,""))</f>
        <v/>
      </c>
      <c r="AN15" s="836" t="str">
        <f>IF('Month 11'!J$154&lt;0,J$154-'Month 11'!J$154,IF(J$154&lt;0,J$154,""))</f>
        <v/>
      </c>
      <c r="AO15" s="836" t="str">
        <f>IF('Month 11'!K$154&lt;0,K$154-'Month 11'!K$154,IF(K$154&lt;0,K$154,""))</f>
        <v/>
      </c>
      <c r="AP15" s="836" t="str">
        <f>IF('Month 11'!L$154&lt;0,L$154-'Month 11'!L$154,IF(L$154&lt;0,L$154,""))</f>
        <v/>
      </c>
      <c r="AQ15" s="836" t="str">
        <f>IF('Month 11'!M$154&lt;0,M$154-'Month 11'!M$154,IF(M$154&lt;0,M$154,""))</f>
        <v/>
      </c>
      <c r="AR15" s="836" t="str">
        <f>IF('Month 11'!N$154&lt;0,N$154-'Month 11'!N$154,IF(N$154&lt;0,N$154,""))</f>
        <v/>
      </c>
      <c r="AS15" s="836" t="str">
        <f>IF('Month 11'!O$154&lt;0,O$154-'Month 11'!O$154,IF(O$154&lt;0,O$154,""))</f>
        <v/>
      </c>
      <c r="AT15" s="836" t="str">
        <f>IF('Month 11'!P$154&lt;0,P$154-'Month 11'!P$154,IF(P$154&lt;0,P$154,""))</f>
        <v/>
      </c>
      <c r="AU15" s="836" t="str">
        <f>IF('Month 11'!Q$154&lt;0,Q$154-'Month 11'!Q$154,IF(Q$154&lt;0,Q$154,""))</f>
        <v/>
      </c>
      <c r="AV15" s="836" t="str">
        <f>IF('Month 11'!R$154&lt;0,R$154-'Month 11'!R$154,IF(R$154&lt;0,R$154,""))</f>
        <v/>
      </c>
      <c r="AW15" s="836" t="str">
        <f>IF('Month 11'!S$154&lt;0,S$154-'Month 11'!S$154,IF(S$154&lt;0,S$154,""))</f>
        <v/>
      </c>
      <c r="AX15" s="836" t="str">
        <f>IF('Month 11'!T$154&lt;0,T$154-'Month 11'!T$154,IF(T$154&lt;0,T$154,""))</f>
        <v/>
      </c>
      <c r="AY15" s="336"/>
    </row>
    <row r="16" spans="1:51" ht="42" customHeight="1" thickTop="1" thickBot="1">
      <c r="A16" s="777"/>
      <c r="B16" s="125"/>
      <c r="C16" s="89"/>
      <c r="D16" s="126"/>
      <c r="E16" s="392" t="s">
        <v>73</v>
      </c>
      <c r="F16" s="549">
        <f>SUM(F11:F15)</f>
        <v>0</v>
      </c>
      <c r="G16" s="583" t="str">
        <f t="shared" si="0"/>
        <v/>
      </c>
      <c r="H16" s="584">
        <f>SUM(H11:H15)</f>
        <v>0</v>
      </c>
      <c r="I16" s="483" t="str">
        <f t="shared" si="1"/>
        <v/>
      </c>
      <c r="J16" s="584">
        <f>SUM(J11:J15)</f>
        <v>0</v>
      </c>
      <c r="K16" s="483" t="str">
        <f>IF(F16=0,"",L16/F16)</f>
        <v/>
      </c>
      <c r="L16" s="584">
        <f>SUM(L11:L15)</f>
        <v>0</v>
      </c>
      <c r="M16" s="661" t="str">
        <f>IF(F16=0,"",N16/F16)</f>
        <v/>
      </c>
      <c r="N16" s="584">
        <f>SUM(N11:N15)</f>
        <v>0</v>
      </c>
      <c r="O16" s="483" t="str">
        <f>IF(F16=0,"",P16/F16)</f>
        <v/>
      </c>
      <c r="P16" s="584">
        <f>SUM(P11:P15)</f>
        <v>0</v>
      </c>
      <c r="Q16" s="665" t="str">
        <f>IF(F16=0,"",R16/F16)</f>
        <v/>
      </c>
      <c r="R16" s="584">
        <f>SUM(R11:R15)</f>
        <v>0</v>
      </c>
      <c r="S16" s="483" t="str">
        <f>IF(F16=0,"",T16/F16)</f>
        <v/>
      </c>
      <c r="T16" s="584">
        <f>SUM(T11:T15)</f>
        <v>0</v>
      </c>
      <c r="U16" s="667">
        <f>G16+I16+K16+M16+O16+Q16+S16</f>
        <v>0</v>
      </c>
      <c r="V16" s="314"/>
      <c r="W16" s="314"/>
      <c r="X16" s="314"/>
      <c r="Y16" s="314"/>
      <c r="Z16" s="314"/>
      <c r="AA16" s="314"/>
      <c r="AB16" s="307"/>
      <c r="AC16" s="307"/>
      <c r="AD16" s="307"/>
      <c r="AE16" s="307"/>
      <c r="AF16" s="307"/>
      <c r="AG16" s="307"/>
      <c r="AH16" s="286"/>
      <c r="AI16" s="29"/>
      <c r="AJ16" s="471"/>
      <c r="AK16" s="152"/>
      <c r="AL16" s="442"/>
      <c r="AM16" s="442"/>
      <c r="AN16" s="442"/>
      <c r="AO16" s="442"/>
      <c r="AP16" s="442"/>
      <c r="AQ16" s="442"/>
      <c r="AR16" s="442"/>
      <c r="AS16" s="442"/>
      <c r="AT16" s="442"/>
      <c r="AU16" s="442"/>
      <c r="AV16" s="442"/>
      <c r="AW16" s="442"/>
      <c r="AX16" s="442"/>
      <c r="AY16" s="336"/>
    </row>
    <row r="17" spans="1:53" ht="21" customHeight="1" thickTop="1" thickBot="1">
      <c r="A17" s="88"/>
      <c r="B17" s="84"/>
      <c r="C17" s="84"/>
      <c r="D17" s="88"/>
      <c r="E17" s="87"/>
      <c r="F17" s="61"/>
      <c r="G17" s="769"/>
      <c r="H17" s="770"/>
      <c r="I17" s="678"/>
      <c r="J17" s="771"/>
      <c r="K17" s="765"/>
      <c r="L17" s="771"/>
      <c r="M17" s="766"/>
      <c r="N17" s="771"/>
      <c r="O17" s="767"/>
      <c r="P17" s="772"/>
      <c r="Q17" s="768"/>
      <c r="R17" s="773"/>
      <c r="S17" s="767"/>
      <c r="T17" s="774"/>
      <c r="U17" s="668"/>
      <c r="V17" s="306"/>
      <c r="W17" s="306"/>
      <c r="X17" s="306"/>
      <c r="Y17" s="306"/>
      <c r="Z17" s="306"/>
      <c r="AA17" s="306"/>
      <c r="AB17" s="307"/>
      <c r="AC17" s="307"/>
      <c r="AD17" s="307"/>
      <c r="AE17" s="307"/>
      <c r="AF17" s="307"/>
      <c r="AG17" s="307"/>
      <c r="AH17" s="286"/>
      <c r="AI17" s="29"/>
      <c r="AJ17" s="471"/>
      <c r="AK17" s="152"/>
      <c r="AL17" s="442"/>
      <c r="AM17" s="442"/>
      <c r="AN17" s="442"/>
      <c r="AO17" s="442"/>
      <c r="AP17" s="442"/>
      <c r="AQ17" s="442"/>
      <c r="AR17" s="442"/>
      <c r="AS17" s="442"/>
      <c r="AT17" s="442"/>
      <c r="AU17" s="442"/>
      <c r="AV17" s="442"/>
      <c r="AW17" s="442"/>
      <c r="AX17" s="442"/>
      <c r="AY17" s="336"/>
    </row>
    <row r="18" spans="1:53" s="1149" customFormat="1" ht="49.5" customHeight="1" thickTop="1" thickBot="1">
      <c r="A18" s="1163"/>
      <c r="E18" s="1164"/>
      <c r="F18" s="1823">
        <f>F37-AY18</f>
        <v>0</v>
      </c>
      <c r="G18" s="1824"/>
      <c r="H18" s="1825"/>
      <c r="I18" s="1759" t="str">
        <f>IF(AY18&gt;0.001,"W/Cuts","")</f>
        <v/>
      </c>
      <c r="J18" s="1761" t="s">
        <v>191</v>
      </c>
      <c r="K18" s="1762"/>
      <c r="L18" s="1762"/>
      <c r="M18" s="1762"/>
      <c r="N18" s="1763"/>
      <c r="O18" s="1165"/>
      <c r="P18" s="1166"/>
      <c r="Q18" s="1166"/>
      <c r="R18" s="1166"/>
      <c r="S18" s="1166"/>
      <c r="T18" s="1166"/>
      <c r="U18" s="1166"/>
      <c r="V18" s="1167"/>
      <c r="W18" s="1167"/>
      <c r="X18" s="1167"/>
      <c r="Y18" s="1167"/>
      <c r="Z18" s="1167"/>
      <c r="AA18" s="1167"/>
      <c r="AB18" s="1168"/>
      <c r="AC18" s="1168"/>
      <c r="AD18" s="1168"/>
      <c r="AE18" s="1168"/>
      <c r="AF18" s="1168"/>
      <c r="AG18" s="1168"/>
      <c r="AH18" s="1169"/>
      <c r="AI18" s="1144"/>
      <c r="AJ18" s="1170"/>
      <c r="AK18" s="1171" t="s">
        <v>73</v>
      </c>
      <c r="AL18" s="1172">
        <f t="shared" ref="AL18:AX18" si="9">SUM(AL11:AL17)</f>
        <v>0</v>
      </c>
      <c r="AM18" s="1172">
        <f t="shared" si="9"/>
        <v>0</v>
      </c>
      <c r="AN18" s="1172">
        <f t="shared" si="9"/>
        <v>0</v>
      </c>
      <c r="AO18" s="1172">
        <f t="shared" si="9"/>
        <v>0</v>
      </c>
      <c r="AP18" s="1172">
        <f t="shared" si="9"/>
        <v>0</v>
      </c>
      <c r="AQ18" s="1172">
        <f t="shared" si="9"/>
        <v>0</v>
      </c>
      <c r="AR18" s="1172">
        <f t="shared" si="9"/>
        <v>0</v>
      </c>
      <c r="AS18" s="1172">
        <f t="shared" si="9"/>
        <v>0</v>
      </c>
      <c r="AT18" s="1172">
        <f t="shared" si="9"/>
        <v>0</v>
      </c>
      <c r="AU18" s="1172">
        <f t="shared" si="9"/>
        <v>0</v>
      </c>
      <c r="AV18" s="1172">
        <f t="shared" si="9"/>
        <v>0</v>
      </c>
      <c r="AW18" s="1172">
        <f t="shared" si="9"/>
        <v>0</v>
      </c>
      <c r="AX18" s="1172">
        <f t="shared" si="9"/>
        <v>0</v>
      </c>
      <c r="AY18" s="1173">
        <f>ABS(AL18+AN18+AP18+AR18+AT18+AV18+AX18)</f>
        <v>0</v>
      </c>
    </row>
    <row r="19" spans="1:53" s="921" customFormat="1" ht="49.5" customHeight="1" thickTop="1" thickBot="1">
      <c r="A19" s="1828" t="str">
        <f>DATA!A1</f>
        <v>Final Invoice:</v>
      </c>
      <c r="B19" s="1828"/>
      <c r="C19" s="1829"/>
      <c r="D19" s="1830" t="s">
        <v>235</v>
      </c>
      <c r="E19" s="1831"/>
      <c r="F19" s="1832"/>
      <c r="G19" s="1827"/>
      <c r="H19" s="1827"/>
      <c r="I19" s="1760"/>
      <c r="J19" s="1761" t="s">
        <v>197</v>
      </c>
      <c r="K19" s="1762"/>
      <c r="L19" s="1762"/>
      <c r="M19" s="1762"/>
      <c r="N19" s="1763"/>
      <c r="O19" s="922"/>
      <c r="P19" s="917"/>
      <c r="Q19" s="917"/>
      <c r="R19" s="917"/>
      <c r="S19" s="917"/>
      <c r="T19" s="917"/>
      <c r="U19" s="775"/>
      <c r="V19" s="315"/>
      <c r="W19" s="315"/>
      <c r="X19" s="315"/>
      <c r="Y19" s="315"/>
      <c r="Z19" s="315"/>
      <c r="AA19" s="315"/>
      <c r="AB19" s="918"/>
      <c r="AC19" s="918"/>
      <c r="AD19" s="918"/>
      <c r="AE19" s="918"/>
      <c r="AF19" s="918"/>
      <c r="AG19" s="918"/>
      <c r="AH19" s="919"/>
      <c r="AI19" s="919"/>
      <c r="AJ19" s="920"/>
      <c r="AK19" s="920"/>
      <c r="AL19" s="920"/>
      <c r="AM19" s="920"/>
      <c r="AN19" s="920"/>
      <c r="AO19" s="920"/>
      <c r="AP19" s="920"/>
      <c r="AQ19" s="920"/>
      <c r="AR19" s="920"/>
      <c r="AS19" s="920"/>
      <c r="AT19" s="920"/>
      <c r="AU19" s="920"/>
      <c r="AV19" s="920"/>
      <c r="AW19" s="920"/>
      <c r="AX19" s="920"/>
      <c r="AY19" s="920"/>
    </row>
    <row r="20" spans="1:53" ht="15.75">
      <c r="A20" s="212"/>
      <c r="B20" s="212"/>
      <c r="C20" s="212"/>
      <c r="D20" s="213"/>
      <c r="E20" s="39"/>
      <c r="F20" s="15"/>
      <c r="G20" s="5"/>
      <c r="H20" s="15"/>
      <c r="I20" s="418"/>
      <c r="J20" s="484"/>
      <c r="K20" s="418"/>
      <c r="L20" s="484"/>
      <c r="M20" s="418"/>
      <c r="N20" s="484"/>
      <c r="O20" s="418"/>
      <c r="P20" s="484"/>
      <c r="Q20" s="418"/>
      <c r="R20" s="35"/>
      <c r="S20" s="7"/>
      <c r="T20" s="776"/>
      <c r="U20" s="668"/>
      <c r="V20" s="306"/>
      <c r="W20" s="306"/>
      <c r="X20" s="306"/>
      <c r="Y20" s="306"/>
      <c r="Z20" s="306"/>
      <c r="AA20" s="306"/>
      <c r="AB20" s="307"/>
      <c r="AC20" s="307"/>
      <c r="AD20" s="307"/>
      <c r="AE20" s="307"/>
      <c r="AF20" s="307"/>
      <c r="AG20" s="307"/>
      <c r="AH20" s="29"/>
      <c r="AI20" s="29"/>
      <c r="AJ20" s="471"/>
      <c r="AK20" s="471"/>
      <c r="AL20" s="471"/>
      <c r="AM20" s="471"/>
      <c r="AN20" s="471"/>
      <c r="AO20" s="471"/>
      <c r="AP20" s="471"/>
      <c r="AQ20" s="471"/>
      <c r="AR20" s="471"/>
      <c r="AS20" s="471"/>
      <c r="AT20" s="471"/>
      <c r="AU20" s="471"/>
      <c r="AV20" s="471"/>
      <c r="AW20" s="471"/>
      <c r="AX20" s="471"/>
      <c r="AY20" s="471"/>
    </row>
    <row r="21" spans="1:53" ht="34.5" thickBot="1">
      <c r="A21" s="778"/>
      <c r="B21" s="81"/>
      <c r="C21" s="81"/>
      <c r="D21" s="82"/>
      <c r="E21" s="83"/>
      <c r="F21" s="343"/>
      <c r="G21" s="339"/>
      <c r="H21" s="340"/>
      <c r="I21" s="418"/>
      <c r="J21" s="484"/>
      <c r="K21" s="418"/>
      <c r="L21" s="484"/>
      <c r="M21" s="418"/>
      <c r="N21" s="484"/>
      <c r="O21" s="418"/>
      <c r="P21" s="484"/>
      <c r="Q21" s="418"/>
      <c r="R21" s="341"/>
      <c r="S21" s="6"/>
      <c r="T21" s="62"/>
      <c r="U21" s="668"/>
      <c r="V21" s="306"/>
      <c r="W21" s="306"/>
      <c r="X21" s="306"/>
      <c r="Y21" s="306"/>
      <c r="Z21" s="306"/>
      <c r="AA21" s="306"/>
      <c r="AB21" s="307"/>
      <c r="AC21" s="307"/>
      <c r="AD21" s="307"/>
      <c r="AE21" s="307"/>
      <c r="AF21" s="307"/>
      <c r="AG21" s="307"/>
      <c r="AH21" s="29"/>
      <c r="AI21" s="29"/>
      <c r="AJ21" s="471"/>
      <c r="AK21" s="471"/>
      <c r="AL21" s="471"/>
      <c r="AM21" s="471"/>
      <c r="AN21" s="471"/>
      <c r="AO21" s="471"/>
      <c r="AP21" s="471"/>
      <c r="AQ21" s="471"/>
      <c r="AR21" s="471"/>
      <c r="AS21" s="471"/>
      <c r="AT21" s="471"/>
      <c r="AU21" s="471"/>
      <c r="AV21" s="471"/>
      <c r="AW21" s="471"/>
      <c r="AX21" s="471"/>
      <c r="AY21" s="471"/>
    </row>
    <row r="22" spans="1:53" ht="15.75" customHeight="1" thickTop="1">
      <c r="A22" s="1764" t="s">
        <v>226</v>
      </c>
      <c r="B22" s="1765"/>
      <c r="C22" s="1765"/>
      <c r="D22" s="1765"/>
      <c r="E22" s="1765"/>
      <c r="F22" s="1765"/>
      <c r="G22" s="1765"/>
      <c r="H22" s="1765"/>
      <c r="I22" s="1765"/>
      <c r="J22" s="1765"/>
      <c r="K22" s="1765"/>
      <c r="L22" s="1765"/>
      <c r="M22" s="1765"/>
      <c r="N22" s="1765"/>
      <c r="O22" s="1765"/>
      <c r="P22" s="1765"/>
      <c r="Q22" s="1765"/>
      <c r="R22" s="1765"/>
      <c r="S22" s="1765"/>
      <c r="T22" s="1766"/>
      <c r="U22" s="1122"/>
      <c r="V22" s="29"/>
      <c r="W22" s="29"/>
      <c r="X22" s="29"/>
      <c r="Y22" s="10"/>
      <c r="Z22" s="10"/>
      <c r="AA22" s="10"/>
      <c r="AB22" s="10"/>
      <c r="AC22" s="169"/>
      <c r="AD22" s="10"/>
      <c r="AE22" s="11"/>
      <c r="AF22" s="11"/>
      <c r="AG22" s="55"/>
      <c r="AH22" s="11"/>
      <c r="AI22" s="11"/>
      <c r="AJ22" s="11"/>
      <c r="AK22" s="11"/>
      <c r="AS22" s="10"/>
      <c r="AT22" s="10"/>
      <c r="AY22" s="1104"/>
    </row>
    <row r="23" spans="1:53" ht="15" customHeight="1">
      <c r="A23" s="1767"/>
      <c r="B23" s="1768"/>
      <c r="C23" s="1768"/>
      <c r="D23" s="1768"/>
      <c r="E23" s="1768"/>
      <c r="F23" s="1768"/>
      <c r="G23" s="1768"/>
      <c r="H23" s="1768"/>
      <c r="I23" s="1768"/>
      <c r="J23" s="1768"/>
      <c r="K23" s="1768"/>
      <c r="L23" s="1768"/>
      <c r="M23" s="1768"/>
      <c r="N23" s="1768"/>
      <c r="O23" s="1768"/>
      <c r="P23" s="1768"/>
      <c r="Q23" s="1768"/>
      <c r="R23" s="1768"/>
      <c r="S23" s="1768"/>
      <c r="T23" s="1769"/>
      <c r="U23" s="1122"/>
      <c r="V23" s="29"/>
      <c r="W23" s="29"/>
      <c r="X23" s="29"/>
      <c r="Y23" s="10"/>
      <c r="Z23" s="10"/>
      <c r="AA23" s="10"/>
      <c r="AB23" s="10"/>
      <c r="AC23" s="169"/>
      <c r="AD23" s="10"/>
      <c r="AE23" s="11"/>
      <c r="AF23" s="11"/>
      <c r="AG23" s="55"/>
      <c r="AH23" s="11"/>
      <c r="AI23" s="11"/>
      <c r="AJ23" s="11"/>
      <c r="AK23" s="11"/>
      <c r="AS23" s="10"/>
      <c r="AT23" s="10"/>
      <c r="AY23" s="1104"/>
    </row>
    <row r="24" spans="1:53" s="1131" customFormat="1" ht="30">
      <c r="A24" s="1123"/>
      <c r="B24" s="1124"/>
      <c r="C24" s="1124"/>
      <c r="D24" s="1124"/>
      <c r="E24" s="1124"/>
      <c r="F24" s="1124"/>
      <c r="G24" s="1124"/>
      <c r="H24" s="1124"/>
      <c r="I24" s="1124"/>
      <c r="J24" s="1125"/>
      <c r="K24" s="1126"/>
      <c r="L24" s="1124"/>
      <c r="M24" s="1124"/>
      <c r="N24" s="1124"/>
      <c r="O24" s="1124"/>
      <c r="P24" s="1124"/>
      <c r="Q24" s="1124"/>
      <c r="R24" s="1124"/>
      <c r="S24" s="1124"/>
      <c r="T24" s="1127"/>
      <c r="U24" s="1128"/>
      <c r="V24" s="1129"/>
      <c r="W24" s="1129"/>
      <c r="X24" s="1129"/>
      <c r="Y24" s="1130"/>
      <c r="Z24" s="1130"/>
      <c r="AA24" s="1130"/>
      <c r="AB24" s="1130"/>
      <c r="AD24" s="1130"/>
      <c r="AE24" s="1132"/>
      <c r="AF24" s="1132"/>
      <c r="AG24" s="1133"/>
      <c r="AH24" s="1132"/>
      <c r="AI24" s="1132"/>
      <c r="AJ24" s="1132"/>
      <c r="AK24" s="1132"/>
      <c r="AS24" s="1130"/>
      <c r="AT24" s="1130"/>
      <c r="AY24" s="1104"/>
      <c r="AZ24" s="169"/>
      <c r="BA24" s="169"/>
    </row>
    <row r="25" spans="1:53" s="1131" customFormat="1" ht="30.75" thickBot="1">
      <c r="A25" s="1123"/>
      <c r="B25" s="1124"/>
      <c r="C25" s="1121" t="s">
        <v>203</v>
      </c>
      <c r="D25" s="1134"/>
      <c r="E25" s="1135"/>
      <c r="F25" s="1135"/>
      <c r="G25" s="1136"/>
      <c r="H25" s="1125"/>
      <c r="I25" s="1125"/>
      <c r="K25" s="1126"/>
      <c r="L25" s="1124"/>
      <c r="M25" s="1124"/>
      <c r="N25" s="1124"/>
      <c r="O25" s="1124"/>
      <c r="P25" s="1124"/>
      <c r="Q25" s="1124"/>
      <c r="R25" s="1124"/>
      <c r="S25" s="1124"/>
      <c r="T25" s="1127"/>
      <c r="U25" s="1128"/>
      <c r="V25" s="1129"/>
      <c r="W25" s="1129"/>
      <c r="X25" s="1129"/>
      <c r="Y25" s="1130"/>
      <c r="Z25" s="1130"/>
      <c r="AA25" s="1130"/>
      <c r="AB25" s="1130"/>
      <c r="AD25" s="1130"/>
      <c r="AE25" s="1132"/>
      <c r="AF25" s="1132"/>
      <c r="AG25" s="1133"/>
      <c r="AH25" s="1132"/>
      <c r="AI25" s="1132"/>
      <c r="AJ25" s="1132"/>
      <c r="AK25" s="1132"/>
      <c r="AS25" s="1130"/>
      <c r="AT25" s="1130"/>
      <c r="AY25" s="1104"/>
      <c r="AZ25" s="169"/>
      <c r="BA25" s="169"/>
    </row>
    <row r="26" spans="1:53" ht="23.25">
      <c r="A26" s="820"/>
      <c r="B26" s="817"/>
      <c r="C26" s="1121" t="s">
        <v>204</v>
      </c>
      <c r="D26" s="1770" t="s">
        <v>205</v>
      </c>
      <c r="E26" s="1770"/>
      <c r="F26" s="1770"/>
      <c r="G26" s="821"/>
      <c r="H26" s="1604" t="s">
        <v>173</v>
      </c>
      <c r="I26" s="1604"/>
      <c r="J26" s="169"/>
      <c r="K26" s="465"/>
      <c r="L26" s="823"/>
      <c r="M26" s="824"/>
      <c r="N26" s="823"/>
      <c r="O26" s="824"/>
      <c r="P26" s="823"/>
      <c r="Q26" s="824"/>
      <c r="R26" s="822"/>
      <c r="S26" s="825"/>
      <c r="T26" s="826"/>
      <c r="U26" s="924"/>
      <c r="V26" s="293"/>
      <c r="W26" s="293"/>
      <c r="X26" s="293"/>
      <c r="Y26" s="20"/>
      <c r="Z26" s="20"/>
      <c r="AA26" s="20"/>
      <c r="AB26" s="10"/>
      <c r="AC26" s="169"/>
      <c r="AD26" s="10"/>
      <c r="AE26" s="11"/>
      <c r="AF26" s="11"/>
      <c r="AG26" s="55"/>
      <c r="AH26" s="11"/>
      <c r="AI26" s="11"/>
      <c r="AJ26" s="11"/>
      <c r="AK26" s="11"/>
      <c r="AS26" s="10"/>
      <c r="AT26" s="10"/>
      <c r="AY26" s="1104"/>
    </row>
    <row r="27" spans="1:53" ht="23.25">
      <c r="A27" s="816"/>
      <c r="B27" s="817"/>
      <c r="C27" s="817"/>
      <c r="D27" s="1595" t="s">
        <v>206</v>
      </c>
      <c r="E27" s="1595"/>
      <c r="F27" s="1595"/>
      <c r="G27" s="817"/>
      <c r="H27" s="817"/>
      <c r="I27" s="817"/>
      <c r="J27" s="464"/>
      <c r="K27" s="818"/>
      <c r="L27" s="817"/>
      <c r="M27" s="817"/>
      <c r="N27" s="817"/>
      <c r="O27" s="817"/>
      <c r="P27" s="817"/>
      <c r="Q27" s="817"/>
      <c r="R27" s="817"/>
      <c r="S27" s="817"/>
      <c r="T27" s="819"/>
      <c r="U27" s="924"/>
      <c r="V27" s="293"/>
      <c r="W27" s="293"/>
      <c r="X27" s="293"/>
      <c r="Y27" s="20"/>
      <c r="Z27" s="20"/>
      <c r="AA27" s="20"/>
      <c r="AB27" s="10"/>
      <c r="AC27" s="169"/>
      <c r="AD27" s="10"/>
      <c r="AE27" s="11"/>
      <c r="AF27" s="11"/>
      <c r="AG27" s="55"/>
      <c r="AH27" s="11"/>
      <c r="AI27" s="11"/>
      <c r="AJ27" s="11"/>
      <c r="AK27" s="11"/>
      <c r="AS27" s="10"/>
      <c r="AT27" s="10"/>
      <c r="AY27" s="1104"/>
    </row>
    <row r="28" spans="1:53" ht="12.75" customHeight="1" thickBot="1">
      <c r="A28" s="827"/>
      <c r="B28" s="828"/>
      <c r="C28" s="828"/>
      <c r="D28" s="828"/>
      <c r="E28" s="829"/>
      <c r="F28" s="829"/>
      <c r="G28" s="828"/>
      <c r="H28" s="829"/>
      <c r="I28" s="828"/>
      <c r="J28" s="829"/>
      <c r="K28" s="830"/>
      <c r="L28" s="831"/>
      <c r="M28" s="830"/>
      <c r="N28" s="831"/>
      <c r="O28" s="832"/>
      <c r="P28" s="831"/>
      <c r="Q28" s="833"/>
      <c r="R28" s="831"/>
      <c r="S28" s="833"/>
      <c r="T28" s="834"/>
      <c r="U28" s="923"/>
      <c r="V28" s="292"/>
      <c r="W28" s="292"/>
      <c r="X28" s="292"/>
      <c r="Y28" s="10"/>
      <c r="Z28" s="10"/>
      <c r="AA28" s="10"/>
      <c r="AB28" s="10"/>
      <c r="AC28" s="169"/>
      <c r="AD28" s="10"/>
      <c r="AE28" s="11"/>
      <c r="AF28" s="11"/>
      <c r="AG28" s="55"/>
      <c r="AH28" s="11"/>
      <c r="AI28" s="11"/>
      <c r="AJ28" s="11"/>
      <c r="AK28" s="11"/>
      <c r="AS28" s="10"/>
      <c r="AT28" s="10"/>
      <c r="AY28" s="1104"/>
    </row>
    <row r="29" spans="1:53" s="1149" customFormat="1" ht="34.5" thickTop="1" thickBot="1">
      <c r="P29" s="1150"/>
      <c r="R29" s="1150"/>
      <c r="T29" s="1150"/>
      <c r="U29" s="1151"/>
      <c r="V29" s="1152"/>
      <c r="W29" s="1152"/>
      <c r="X29" s="1152"/>
      <c r="Y29" s="1152"/>
      <c r="Z29" s="1152"/>
      <c r="AA29" s="1152"/>
      <c r="AB29" s="1152"/>
      <c r="AC29" s="1152"/>
      <c r="AD29" s="1152"/>
      <c r="AE29" s="1152"/>
      <c r="AF29" s="1152"/>
      <c r="AG29" s="1152"/>
      <c r="AH29" s="1153"/>
      <c r="AI29" s="1153"/>
      <c r="AY29" s="1104"/>
      <c r="AZ29" s="169"/>
      <c r="BA29" s="169"/>
    </row>
    <row r="30" spans="1:53" ht="27" thickTop="1">
      <c r="A30" s="1602" t="s">
        <v>14</v>
      </c>
      <c r="B30" s="1603"/>
      <c r="C30" s="1603"/>
      <c r="D30" s="1603"/>
      <c r="E30" s="1603"/>
      <c r="F30" s="871" t="s">
        <v>150</v>
      </c>
      <c r="G30" s="1589" t="str">
        <f>IF('BR3'!$K$2="ACTIVE",'BR3'!G30,IF('BR2'!$K$2="ACTIVE",'BR2'!G30,IF('BR1'!$K$2="ACTIVE",'BR1'!G30,'ORIGINAL BUDGET'!G30)))</f>
        <v>RPPC</v>
      </c>
      <c r="H30" s="1590">
        <f>IF('BR3'!$K$2="ACTIVE",'BR3'!H30,IF('BR2'!$K$2="ACTIVE",'BR2'!H30,IF('BR1'!$K$2="ACTIVE",'BR1'!H30,'ORIGINAL BUDGET'!H30)))</f>
        <v>0</v>
      </c>
      <c r="I30" s="1589" t="str">
        <f>IF('BR3'!$K$2="ACTIVE",'BR3'!I30,IF('BR2'!$K$2="ACTIVE",'BR2'!I30,IF('BR1'!$K$2="ACTIVE",'BR1'!I30,'ORIGINAL BUDGET'!I30)))</f>
        <v xml:space="preserve">RPPC </v>
      </c>
      <c r="J30" s="1590">
        <f>IF('BR3'!$K$2="ACTIVE",'BR3'!J30,IF('BR2'!$K$2="ACTIVE",'BR2'!J30,IF('BR1'!$K$2="ACTIVE",'BR1'!J30,'ORIGINAL BUDGET'!J30)))</f>
        <v>0</v>
      </c>
      <c r="K30" s="1589">
        <f>IF('BR3'!$K$2="ACTIVE",'BR3'!K30,IF('BR2'!$K$2="ACTIVE",'BR2'!K30,IF('BR1'!$K$2="ACTIVE",'BR1'!K30,'ORIGINAL BUDGET'!K30)))</f>
        <v>0</v>
      </c>
      <c r="L30" s="1590">
        <f>IF('BR3'!$K$2="ACTIVE",'BR3'!L30,IF('BR2'!$K$2="ACTIVE",'BR2'!L30,IF('BR1'!$K$2="ACTIVE",'BR1'!L30,'ORIGINAL BUDGET'!L30)))</f>
        <v>0</v>
      </c>
      <c r="M30" s="1589">
        <f>IF('BR3'!$K$2="ACTIVE",'BR3'!M30,IF('BR2'!$K$2="ACTIVE",'BR2'!M30,IF('BR1'!$K$2="ACTIVE",'BR1'!M30,'ORIGINAL BUDGET'!M30)))</f>
        <v>0</v>
      </c>
      <c r="N30" s="1590">
        <f>IF('BR3'!$K$2="ACTIVE",'BR3'!N30,IF('BR2'!$K$2="ACTIVE",'BR2'!N30,IF('BR1'!$K$2="ACTIVE",'BR1'!N30,'ORIGINAL BUDGET'!N30)))</f>
        <v>0</v>
      </c>
      <c r="O30" s="1589">
        <f>IF('BR3'!$K$2="ACTIVE",'BR3'!O30,IF('BR2'!$K$2="ACTIVE",'BR2'!O30,IF('BR1'!$K$2="ACTIVE",'BR1'!O30,'ORIGINAL BUDGET'!O30)))</f>
        <v>0</v>
      </c>
      <c r="P30" s="1590">
        <f>IF('BR3'!$K$2="ACTIVE",'BR3'!P30,IF('BR2'!$K$2="ACTIVE",'BR2'!P30,IF('BR1'!$K$2="ACTIVE",'BR1'!P30,'ORIGINAL BUDGET'!P30)))</f>
        <v>0</v>
      </c>
      <c r="Q30" s="1589">
        <f>IF('BR3'!$K$2="ACTIVE",'BR3'!Q30,IF('BR2'!$K$2="ACTIVE",'BR2'!Q30,IF('BR1'!$K$2="ACTIVE",'BR1'!Q30,'ORIGINAL BUDGET'!Q30)))</f>
        <v>0</v>
      </c>
      <c r="R30" s="1590">
        <f>IF('BR3'!$K$2="ACTIVE",'BR3'!R30,IF('BR2'!$K$2="ACTIVE",'BR2'!R30,IF('BR1'!$K$2="ACTIVE",'BR1'!R30,'ORIGINAL BUDGET'!R30)))</f>
        <v>0</v>
      </c>
      <c r="S30" s="1589">
        <f>IF('BR3'!$K$2="ACTIVE",'BR3'!S30,IF('BR2'!$K$2="ACTIVE",'BR2'!S30,IF('BR1'!$K$2="ACTIVE",'BR1'!S30,'ORIGINAL BUDGET'!S30)))</f>
        <v>0</v>
      </c>
      <c r="T30" s="1590">
        <f>IF('BR3'!$K$2="ACTIVE",'BR3'!T30,IF('BR2'!$K$2="ACTIVE",'BR2'!T30,IF('BR1'!$K$2="ACTIVE",'BR1'!T30,'ORIGINAL BUDGET'!T30)))</f>
        <v>0</v>
      </c>
      <c r="U30" s="446"/>
      <c r="V30" s="317"/>
      <c r="W30" s="317"/>
      <c r="X30" s="317"/>
      <c r="Y30" s="317"/>
      <c r="Z30" s="317"/>
      <c r="AA30" s="317"/>
      <c r="AB30" s="294"/>
      <c r="AC30" s="294"/>
      <c r="AD30" s="294"/>
      <c r="AE30" s="294"/>
      <c r="AF30" s="294"/>
      <c r="AG30" s="294"/>
      <c r="AH30" s="316"/>
      <c r="AI30" s="316"/>
      <c r="AJ30" s="57"/>
      <c r="AK30" s="57"/>
      <c r="AL30" s="57"/>
      <c r="AM30" s="57"/>
      <c r="AN30" s="57"/>
      <c r="AO30" s="57"/>
      <c r="AP30" s="57"/>
      <c r="AQ30" s="57"/>
      <c r="AR30" s="57"/>
      <c r="AS30" s="57"/>
      <c r="AT30" s="57"/>
      <c r="AU30" s="57"/>
      <c r="AV30" s="57"/>
      <c r="AW30" s="57"/>
      <c r="AX30" s="57"/>
      <c r="AY30" s="1104"/>
    </row>
    <row r="31" spans="1:53" ht="16.5" thickBot="1">
      <c r="A31" s="872"/>
      <c r="B31" s="873"/>
      <c r="C31" s="873"/>
      <c r="D31" s="873"/>
      <c r="E31" s="873"/>
      <c r="F31" s="875" t="s">
        <v>149</v>
      </c>
      <c r="G31" s="911"/>
      <c r="H31" s="586">
        <f>IF('BR3'!$K$2="ACTIVE",'BR3'!H31,IF('BR2'!$K$2="ACTIVE",'BR2'!H31,IF('BR1'!$K$2="ACTIVE",'BR1'!H31,'ORIGINAL BUDGET'!H31)))</f>
        <v>53110</v>
      </c>
      <c r="I31" s="911"/>
      <c r="J31" s="586">
        <f>IF('BR3'!$K$2="ACTIVE",'BR3'!J31,IF('BR2'!$K$2="ACTIVE",'BR2'!J31,IF('BR1'!$K$2="ACTIVE",'BR1'!J31,'ORIGINAL BUDGET'!J31)))</f>
        <v>53129</v>
      </c>
      <c r="K31" s="911" t="s">
        <v>78</v>
      </c>
      <c r="L31" s="586">
        <f>IF('BR3'!$K$2="ACTIVE",'BR3'!L31,IF('BR2'!$K$2="ACTIVE",'BR2'!L31,IF('BR1'!$K$2="ACTIVE",'BR1'!L31,'ORIGINAL BUDGET'!L31)))</f>
        <v>0</v>
      </c>
      <c r="M31" s="911" t="s">
        <v>78</v>
      </c>
      <c r="N31" s="586">
        <f>IF('BR3'!$K$2="ACTIVE",'BR3'!N31,IF('BR2'!$K$2="ACTIVE",'BR2'!N31,IF('BR1'!$K$2="ACTIVE",'BR1'!N31,'ORIGINAL BUDGET'!N31)))</f>
        <v>0</v>
      </c>
      <c r="O31" s="911" t="s">
        <v>78</v>
      </c>
      <c r="P31" s="586">
        <f>IF('BR3'!$K$2="ACTIVE",'BR3'!P31,IF('BR2'!$K$2="ACTIVE",'BR2'!P31,IF('BR1'!$K$2="ACTIVE",'BR1'!P31,'ORIGINAL BUDGET'!P31)))</f>
        <v>0</v>
      </c>
      <c r="Q31" s="911"/>
      <c r="R31" s="586">
        <f>IF('BR3'!$K$2="ACTIVE",'BR3'!R31,IF('BR2'!$K$2="ACTIVE",'BR2'!R31,IF('BR1'!$K$2="ACTIVE",'BR1'!R31,'ORIGINAL BUDGET'!R31)))</f>
        <v>0</v>
      </c>
      <c r="S31" s="911" t="s">
        <v>78</v>
      </c>
      <c r="T31" s="586">
        <f>IF('BR3'!$K$2="ACTIVE",'BR3'!T31,IF('BR2'!$K$2="ACTIVE",'BR2'!T31,IF('BR1'!$K$2="ACTIVE",'BR1'!T31,'ORIGINAL BUDGET'!T31)))</f>
        <v>0</v>
      </c>
      <c r="U31" s="468" t="s">
        <v>78</v>
      </c>
      <c r="V31" s="318"/>
      <c r="W31" s="318"/>
      <c r="X31" s="318"/>
      <c r="Y31" s="318"/>
      <c r="Z31" s="318"/>
      <c r="AA31" s="318"/>
      <c r="AB31" s="275"/>
      <c r="AC31" s="275"/>
      <c r="AD31" s="275"/>
      <c r="AE31" s="275"/>
      <c r="AF31" s="275"/>
      <c r="AG31" s="275"/>
      <c r="AH31" s="275"/>
      <c r="AI31" s="275"/>
      <c r="AY31" s="1104"/>
    </row>
    <row r="32" spans="1:53" ht="24.75" customHeight="1" thickTop="1">
      <c r="A32" s="877" t="str">
        <f>A11</f>
        <v>PERSONNEL</v>
      </c>
      <c r="B32" s="878"/>
      <c r="C32" s="878"/>
      <c r="D32" s="879"/>
      <c r="E32" s="880"/>
      <c r="F32" s="880"/>
      <c r="G32" s="912"/>
      <c r="H32" s="882">
        <f>H11</f>
        <v>0</v>
      </c>
      <c r="I32" s="883"/>
      <c r="J32" s="882">
        <f>J11</f>
        <v>0</v>
      </c>
      <c r="K32" s="883"/>
      <c r="L32" s="882">
        <f>L11</f>
        <v>0</v>
      </c>
      <c r="M32" s="883"/>
      <c r="N32" s="882">
        <f>N11</f>
        <v>0</v>
      </c>
      <c r="O32" s="883"/>
      <c r="P32" s="882">
        <f>P11</f>
        <v>0</v>
      </c>
      <c r="Q32" s="883"/>
      <c r="R32" s="882">
        <f>R11</f>
        <v>0</v>
      </c>
      <c r="S32" s="883"/>
      <c r="T32" s="882">
        <f>T11</f>
        <v>0</v>
      </c>
      <c r="U32" s="194"/>
      <c r="V32" s="295"/>
      <c r="W32" s="295"/>
      <c r="X32" s="295"/>
      <c r="Y32" s="295"/>
      <c r="Z32" s="295"/>
      <c r="AA32" s="295"/>
      <c r="AB32" s="295"/>
      <c r="AC32" s="295"/>
      <c r="AD32" s="295"/>
      <c r="AE32" s="295"/>
      <c r="AF32" s="295"/>
      <c r="AG32" s="295"/>
      <c r="AH32" s="316"/>
      <c r="AI32" s="316"/>
      <c r="AJ32" s="57"/>
      <c r="AK32" s="57"/>
      <c r="AL32" s="57"/>
      <c r="AM32" s="57"/>
      <c r="AN32" s="57"/>
      <c r="AO32" s="57"/>
      <c r="AP32" s="57"/>
      <c r="AQ32" s="57"/>
      <c r="AR32" s="57"/>
      <c r="AS32" s="57"/>
      <c r="AT32" s="57"/>
      <c r="AU32" s="57"/>
      <c r="AV32" s="57"/>
      <c r="AW32" s="57"/>
      <c r="AX32" s="57"/>
      <c r="AY32" s="1104"/>
    </row>
    <row r="33" spans="1:51" ht="24.75" customHeight="1">
      <c r="A33" s="884" t="str">
        <f>A12</f>
        <v>OPERATING EXPENSES</v>
      </c>
      <c r="B33" s="885"/>
      <c r="C33" s="885"/>
      <c r="D33" s="886"/>
      <c r="E33" s="887"/>
      <c r="F33" s="888"/>
      <c r="G33" s="912"/>
      <c r="H33" s="889">
        <f>H12</f>
        <v>0</v>
      </c>
      <c r="I33" s="890"/>
      <c r="J33" s="889">
        <f>J12</f>
        <v>0</v>
      </c>
      <c r="K33" s="890"/>
      <c r="L33" s="889">
        <f>L12</f>
        <v>0</v>
      </c>
      <c r="M33" s="890"/>
      <c r="N33" s="889">
        <f>N12</f>
        <v>0</v>
      </c>
      <c r="O33" s="890"/>
      <c r="P33" s="889">
        <f>P12</f>
        <v>0</v>
      </c>
      <c r="Q33" s="890"/>
      <c r="R33" s="889">
        <f>R12</f>
        <v>0</v>
      </c>
      <c r="S33" s="890"/>
      <c r="T33" s="889">
        <f>T12</f>
        <v>0</v>
      </c>
      <c r="U33" s="194"/>
      <c r="V33" s="295"/>
      <c r="W33" s="295"/>
      <c r="X33" s="295"/>
      <c r="Y33" s="295"/>
      <c r="Z33" s="295"/>
      <c r="AA33" s="295"/>
      <c r="AB33" s="295"/>
      <c r="AC33" s="295"/>
      <c r="AD33" s="295"/>
      <c r="AE33" s="295"/>
      <c r="AF33" s="295"/>
      <c r="AG33" s="295"/>
      <c r="AH33" s="316"/>
      <c r="AI33" s="316"/>
      <c r="AJ33" s="57"/>
      <c r="AK33" s="57"/>
      <c r="AL33" s="57"/>
      <c r="AM33" s="57"/>
      <c r="AN33" s="57"/>
      <c r="AO33" s="57"/>
      <c r="AP33" s="57"/>
      <c r="AQ33" s="57"/>
      <c r="AR33" s="57"/>
      <c r="AS33" s="57"/>
      <c r="AT33" s="57"/>
      <c r="AU33" s="57"/>
      <c r="AV33" s="57"/>
      <c r="AW33" s="57"/>
      <c r="AX33" s="57"/>
      <c r="AY33" s="1104"/>
    </row>
    <row r="34" spans="1:51" ht="24.75" customHeight="1">
      <c r="A34" s="891" t="str">
        <f>A13</f>
        <v>CAPITAL EXPENDITURES</v>
      </c>
      <c r="B34" s="885"/>
      <c r="C34" s="885"/>
      <c r="D34" s="886"/>
      <c r="E34" s="887"/>
      <c r="F34" s="888"/>
      <c r="G34" s="912"/>
      <c r="H34" s="889">
        <f>H13</f>
        <v>0</v>
      </c>
      <c r="I34" s="890"/>
      <c r="J34" s="889">
        <f>J13</f>
        <v>0</v>
      </c>
      <c r="K34" s="890"/>
      <c r="L34" s="889">
        <f>L13</f>
        <v>0</v>
      </c>
      <c r="M34" s="890"/>
      <c r="N34" s="889">
        <f>N13</f>
        <v>0</v>
      </c>
      <c r="O34" s="890"/>
      <c r="P34" s="889">
        <f>P13</f>
        <v>0</v>
      </c>
      <c r="Q34" s="890"/>
      <c r="R34" s="889">
        <f>R13</f>
        <v>0</v>
      </c>
      <c r="S34" s="890"/>
      <c r="T34" s="889">
        <f>T13</f>
        <v>0</v>
      </c>
      <c r="U34" s="194"/>
      <c r="V34" s="295"/>
      <c r="W34" s="295"/>
      <c r="X34" s="295"/>
      <c r="Y34" s="295"/>
      <c r="Z34" s="295"/>
      <c r="AA34" s="295"/>
      <c r="AB34" s="295"/>
      <c r="AC34" s="295"/>
      <c r="AD34" s="295"/>
      <c r="AE34" s="295"/>
      <c r="AF34" s="295"/>
      <c r="AG34" s="295"/>
      <c r="AH34" s="316"/>
      <c r="AI34" s="316"/>
      <c r="AJ34" s="57"/>
      <c r="AK34" s="57"/>
      <c r="AL34" s="57"/>
      <c r="AM34" s="57"/>
      <c r="AN34" s="57"/>
      <c r="AO34" s="57"/>
      <c r="AP34" s="57"/>
      <c r="AQ34" s="57"/>
      <c r="AR34" s="57"/>
      <c r="AS34" s="57"/>
      <c r="AT34" s="57"/>
      <c r="AU34" s="57"/>
      <c r="AV34" s="57"/>
      <c r="AW34" s="57"/>
      <c r="AX34" s="57"/>
      <c r="AY34" s="1104"/>
    </row>
    <row r="35" spans="1:51" ht="24.75" customHeight="1">
      <c r="A35" s="891" t="str">
        <f>A14</f>
        <v>OTHER COSTS</v>
      </c>
      <c r="B35" s="892"/>
      <c r="C35" s="892"/>
      <c r="D35" s="893"/>
      <c r="E35" s="894"/>
      <c r="F35" s="895"/>
      <c r="G35" s="912"/>
      <c r="H35" s="896">
        <f>H14</f>
        <v>0</v>
      </c>
      <c r="I35" s="890"/>
      <c r="J35" s="896">
        <f>J14</f>
        <v>0</v>
      </c>
      <c r="K35" s="890"/>
      <c r="L35" s="896">
        <f>L14</f>
        <v>0</v>
      </c>
      <c r="M35" s="890"/>
      <c r="N35" s="896">
        <f>N14</f>
        <v>0</v>
      </c>
      <c r="O35" s="890"/>
      <c r="P35" s="896">
        <f>P14</f>
        <v>0</v>
      </c>
      <c r="Q35" s="890"/>
      <c r="R35" s="896">
        <f>R14</f>
        <v>0</v>
      </c>
      <c r="S35" s="890"/>
      <c r="T35" s="896">
        <f>T14</f>
        <v>0</v>
      </c>
      <c r="U35" s="194"/>
      <c r="V35" s="295"/>
      <c r="W35" s="295"/>
      <c r="X35" s="295"/>
      <c r="Y35" s="295"/>
      <c r="Z35" s="295"/>
      <c r="AA35" s="295"/>
      <c r="AB35" s="295"/>
      <c r="AC35" s="295"/>
      <c r="AD35" s="295"/>
      <c r="AE35" s="295"/>
      <c r="AF35" s="295"/>
      <c r="AG35" s="295"/>
      <c r="AH35" s="316"/>
      <c r="AI35" s="316"/>
      <c r="AJ35" s="57"/>
      <c r="AK35" s="57"/>
      <c r="AL35" s="57"/>
      <c r="AM35" s="57"/>
      <c r="AN35" s="57"/>
      <c r="AO35" s="57"/>
      <c r="AP35" s="57"/>
      <c r="AQ35" s="57"/>
      <c r="AR35" s="57"/>
      <c r="AS35" s="57"/>
      <c r="AT35" s="57"/>
      <c r="AU35" s="57"/>
      <c r="AV35" s="57"/>
      <c r="AW35" s="57"/>
      <c r="AX35" s="57"/>
      <c r="AY35" s="1104"/>
    </row>
    <row r="36" spans="1:51" ht="24.75" customHeight="1" thickBot="1">
      <c r="A36" s="897" t="str">
        <f>A15</f>
        <v>INDIRECT COSTS</v>
      </c>
      <c r="B36" s="898"/>
      <c r="C36" s="898"/>
      <c r="D36" s="899"/>
      <c r="E36" s="900"/>
      <c r="F36" s="901"/>
      <c r="G36" s="912"/>
      <c r="H36" s="902">
        <f>H15</f>
        <v>0</v>
      </c>
      <c r="I36" s="890"/>
      <c r="J36" s="902">
        <f>J15</f>
        <v>0</v>
      </c>
      <c r="K36" s="890"/>
      <c r="L36" s="902">
        <f>L15</f>
        <v>0</v>
      </c>
      <c r="M36" s="890"/>
      <c r="N36" s="902">
        <f>N15</f>
        <v>0</v>
      </c>
      <c r="O36" s="890"/>
      <c r="P36" s="902">
        <f>P15</f>
        <v>0</v>
      </c>
      <c r="Q36" s="890"/>
      <c r="R36" s="902">
        <f>R15</f>
        <v>0</v>
      </c>
      <c r="S36" s="890"/>
      <c r="T36" s="902">
        <f>T15</f>
        <v>0</v>
      </c>
      <c r="U36" s="194"/>
      <c r="V36" s="295"/>
      <c r="W36" s="295"/>
      <c r="X36" s="295"/>
      <c r="Y36" s="295"/>
      <c r="Z36" s="295"/>
      <c r="AA36" s="295"/>
      <c r="AB36" s="295"/>
      <c r="AC36" s="295"/>
      <c r="AD36" s="295"/>
      <c r="AE36" s="295"/>
      <c r="AF36" s="295"/>
      <c r="AG36" s="295"/>
      <c r="AH36" s="316"/>
      <c r="AI36" s="316"/>
      <c r="AJ36" s="57"/>
      <c r="AY36" s="1104"/>
    </row>
    <row r="37" spans="1:51" ht="24.75" customHeight="1" thickTop="1" thickBot="1">
      <c r="A37" s="903"/>
      <c r="B37" s="904" t="s">
        <v>65</v>
      </c>
      <c r="C37" s="904"/>
      <c r="D37" s="905"/>
      <c r="E37" s="906"/>
      <c r="F37" s="907">
        <f>H37+J37+L37+R37+T37+N37+P37</f>
        <v>0</v>
      </c>
      <c r="G37" s="913"/>
      <c r="H37" s="909">
        <f>SUM(H32:H36)</f>
        <v>0</v>
      </c>
      <c r="I37" s="910"/>
      <c r="J37" s="909">
        <f>SUM(J32:J36)</f>
        <v>0</v>
      </c>
      <c r="K37" s="910"/>
      <c r="L37" s="909">
        <f>SUM(L32:L36)</f>
        <v>0</v>
      </c>
      <c r="M37" s="910"/>
      <c r="N37" s="909">
        <f>SUM(N32:N36)</f>
        <v>0</v>
      </c>
      <c r="O37" s="910"/>
      <c r="P37" s="909">
        <f>SUM(P32:P36)</f>
        <v>0</v>
      </c>
      <c r="Q37" s="910"/>
      <c r="R37" s="909">
        <f>SUM(R32:R36)</f>
        <v>0</v>
      </c>
      <c r="S37" s="910"/>
      <c r="T37" s="909">
        <f>SUM(T32:T36)</f>
        <v>0</v>
      </c>
      <c r="U37" s="194"/>
      <c r="V37" s="295"/>
      <c r="W37" s="295"/>
      <c r="X37" s="295"/>
      <c r="Y37" s="295"/>
      <c r="Z37" s="295"/>
      <c r="AA37" s="295"/>
      <c r="AB37" s="295"/>
      <c r="AC37" s="295"/>
      <c r="AD37" s="295"/>
      <c r="AE37" s="295"/>
      <c r="AF37" s="295"/>
      <c r="AG37" s="295"/>
      <c r="AH37" s="316"/>
      <c r="AI37" s="316"/>
      <c r="AJ37" s="57"/>
      <c r="AY37" s="1104"/>
    </row>
    <row r="38" spans="1:51" ht="15.95" customHeight="1" thickTop="1" thickBot="1">
      <c r="A38" s="1209"/>
      <c r="B38" s="1209"/>
      <c r="C38" s="1209"/>
      <c r="D38" s="1209"/>
      <c r="E38" s="1210"/>
      <c r="F38" s="1210"/>
      <c r="G38" s="1211"/>
      <c r="H38" s="1212"/>
      <c r="I38" s="1213"/>
      <c r="J38" s="1212"/>
      <c r="K38" s="1211"/>
      <c r="L38" s="1212"/>
      <c r="M38" s="1213"/>
      <c r="N38" s="1212"/>
      <c r="O38" s="1213"/>
      <c r="P38" s="1212"/>
      <c r="Q38" s="1213"/>
      <c r="R38" s="1212"/>
      <c r="S38" s="1213"/>
      <c r="T38" s="1212"/>
      <c r="U38" s="215"/>
      <c r="V38" s="286"/>
      <c r="W38" s="286"/>
      <c r="X38" s="286"/>
      <c r="Y38" s="286"/>
      <c r="Z38" s="286"/>
      <c r="AA38" s="286"/>
      <c r="AB38" s="286"/>
      <c r="AC38" s="286"/>
      <c r="AD38" s="286"/>
      <c r="AE38" s="286"/>
      <c r="AF38" s="286"/>
      <c r="AG38" s="286"/>
      <c r="AH38" s="316"/>
      <c r="AI38" s="316"/>
      <c r="AJ38" s="55"/>
      <c r="AY38" s="1104"/>
    </row>
    <row r="39" spans="1:51" ht="21" customHeight="1" thickTop="1">
      <c r="A39" s="1739" t="str">
        <f>A11</f>
        <v>PERSONNEL</v>
      </c>
      <c r="B39" s="1740"/>
      <c r="C39" s="1740"/>
      <c r="D39" s="1740"/>
      <c r="E39" s="1740"/>
      <c r="F39" s="1740"/>
      <c r="G39" s="1736" t="s">
        <v>84</v>
      </c>
      <c r="H39" s="1737"/>
      <c r="I39" s="1737"/>
      <c r="J39" s="1737"/>
      <c r="K39" s="1737"/>
      <c r="L39" s="1737"/>
      <c r="M39" s="1737"/>
      <c r="N39" s="1737"/>
      <c r="O39" s="1737"/>
      <c r="P39" s="1737"/>
      <c r="Q39" s="1737"/>
      <c r="R39" s="1737"/>
      <c r="S39" s="1737"/>
      <c r="T39" s="1737"/>
      <c r="U39" s="1237"/>
      <c r="V39" s="275"/>
      <c r="W39" s="275"/>
      <c r="X39" s="275"/>
      <c r="Y39" s="275"/>
      <c r="Z39" s="275"/>
      <c r="AA39" s="275"/>
      <c r="AB39" s="275"/>
      <c r="AC39" s="275"/>
      <c r="AD39" s="275"/>
      <c r="AE39" s="275"/>
      <c r="AF39" s="275"/>
      <c r="AG39" s="275"/>
      <c r="AH39" s="275"/>
      <c r="AI39" s="275"/>
      <c r="AK39" s="55"/>
      <c r="AL39" s="55"/>
      <c r="AM39" s="55"/>
      <c r="AN39" s="55"/>
      <c r="AO39" s="55"/>
      <c r="AP39" s="55"/>
      <c r="AQ39" s="55"/>
      <c r="AR39" s="55"/>
      <c r="AU39" s="55"/>
      <c r="AV39" s="55"/>
      <c r="AW39" s="55"/>
      <c r="AX39" s="55"/>
      <c r="AY39" s="1104"/>
    </row>
    <row r="40" spans="1:51" ht="15.75" thickBot="1">
      <c r="A40" s="1584"/>
      <c r="B40" s="1586"/>
      <c r="C40" s="1586"/>
      <c r="D40" s="1586"/>
      <c r="E40" s="1586"/>
      <c r="F40" s="1586"/>
      <c r="G40" s="1214" t="str">
        <f>'Fund Rec'!G48</f>
        <v/>
      </c>
      <c r="H40" s="1215">
        <f>'Fund Rec'!H48</f>
        <v>0</v>
      </c>
      <c r="I40" s="1216" t="str">
        <f>'Fund Rec'!I48</f>
        <v/>
      </c>
      <c r="J40" s="1217">
        <f>'Fund Rec'!J48</f>
        <v>0</v>
      </c>
      <c r="K40" s="1214" t="str">
        <f>'Fund Rec'!K48</f>
        <v/>
      </c>
      <c r="L40" s="1215">
        <f>'Fund Rec'!L48</f>
        <v>0</v>
      </c>
      <c r="M40" s="1216" t="str">
        <f>'Fund Rec'!M48</f>
        <v/>
      </c>
      <c r="N40" s="1218">
        <f>'Fund Rec'!N48</f>
        <v>0</v>
      </c>
      <c r="O40" s="1216" t="str">
        <f>'Fund Rec'!O48</f>
        <v/>
      </c>
      <c r="P40" s="1215">
        <f>'Fund Rec'!P48</f>
        <v>0</v>
      </c>
      <c r="Q40" s="1216" t="str">
        <f>'Fund Rec'!Q48</f>
        <v/>
      </c>
      <c r="R40" s="1215">
        <f>'Fund Rec'!R48</f>
        <v>0</v>
      </c>
      <c r="S40" s="1216" t="str">
        <f>'Fund Rec'!S48</f>
        <v/>
      </c>
      <c r="T40" s="1215">
        <f>'Fund Rec'!T48</f>
        <v>0</v>
      </c>
      <c r="U40" s="139"/>
      <c r="V40" s="319"/>
      <c r="W40" s="319"/>
      <c r="X40" s="319"/>
      <c r="Y40" s="319"/>
      <c r="Z40" s="319"/>
      <c r="AA40" s="319"/>
      <c r="AB40" s="320"/>
      <c r="AC40" s="320"/>
      <c r="AD40" s="320"/>
      <c r="AE40" s="320"/>
      <c r="AF40" s="320"/>
      <c r="AG40" s="320"/>
      <c r="AH40" s="321"/>
      <c r="AI40" s="292"/>
      <c r="AJ40" s="2"/>
      <c r="AY40" s="1104"/>
    </row>
    <row r="41" spans="1:51" ht="25.5" customHeight="1" thickTop="1" thickBot="1">
      <c r="A41" s="30"/>
      <c r="B41" s="24"/>
      <c r="C41" s="24"/>
      <c r="D41" s="150"/>
      <c r="E41" s="129" t="str">
        <f>'ORIGINAL BUDGET'!E41</f>
        <v>TOTAL PERSONNEL COSTS</v>
      </c>
      <c r="F41" s="445">
        <f>F43+F42</f>
        <v>0</v>
      </c>
      <c r="G41" s="601"/>
      <c r="H41" s="602">
        <f>H43+H42</f>
        <v>0</v>
      </c>
      <c r="I41" s="592"/>
      <c r="J41" s="445">
        <f>J43+J42</f>
        <v>0</v>
      </c>
      <c r="K41" s="601"/>
      <c r="L41" s="689">
        <f>L43+L42</f>
        <v>0</v>
      </c>
      <c r="M41" s="683"/>
      <c r="N41" s="689">
        <f>N43+N42</f>
        <v>0</v>
      </c>
      <c r="O41" s="683"/>
      <c r="P41" s="693">
        <f>P43+P42</f>
        <v>0</v>
      </c>
      <c r="Q41" s="686"/>
      <c r="R41" s="679">
        <f>R43+R42</f>
        <v>0</v>
      </c>
      <c r="S41" s="688"/>
      <c r="T41" s="679">
        <f>T43+T42</f>
        <v>0</v>
      </c>
      <c r="U41" s="405"/>
      <c r="V41" s="297"/>
      <c r="W41" s="297"/>
      <c r="X41" s="297"/>
      <c r="Y41" s="297"/>
      <c r="Z41" s="297"/>
      <c r="AA41" s="297"/>
      <c r="AB41" s="322"/>
      <c r="AC41" s="322"/>
      <c r="AD41" s="322"/>
      <c r="AE41" s="322"/>
      <c r="AF41" s="322"/>
      <c r="AG41" s="322"/>
      <c r="AH41" s="297"/>
      <c r="AI41" s="297"/>
      <c r="AJ41" s="191"/>
      <c r="AY41" s="1104"/>
    </row>
    <row r="42" spans="1:51" ht="24" customHeight="1" thickTop="1" thickBot="1">
      <c r="A42" s="31"/>
      <c r="B42" s="1776" t="s">
        <v>195</v>
      </c>
      <c r="C42" s="1777"/>
      <c r="D42" s="1777"/>
      <c r="E42" s="1778"/>
      <c r="F42" s="587">
        <f>H42+J42+L42+N42+P42+R42+T42</f>
        <v>0</v>
      </c>
      <c r="G42" s="597"/>
      <c r="H42" s="598">
        <f>AK95</f>
        <v>0</v>
      </c>
      <c r="I42" s="8"/>
      <c r="J42" s="677">
        <f>AL95</f>
        <v>0</v>
      </c>
      <c r="K42" s="680"/>
      <c r="L42" s="690">
        <f>AM95</f>
        <v>0</v>
      </c>
      <c r="M42" s="8"/>
      <c r="N42" s="690">
        <f>AN95</f>
        <v>0</v>
      </c>
      <c r="O42" s="8"/>
      <c r="P42" s="690">
        <f>AO95</f>
        <v>0</v>
      </c>
      <c r="Q42" s="8"/>
      <c r="R42" s="690">
        <f>AP95</f>
        <v>0</v>
      </c>
      <c r="S42" s="8"/>
      <c r="T42" s="681">
        <f>AQ95</f>
        <v>0</v>
      </c>
      <c r="U42" s="406"/>
      <c r="V42" s="298"/>
      <c r="W42" s="298"/>
      <c r="X42" s="298"/>
      <c r="Y42" s="298"/>
      <c r="Z42" s="298"/>
      <c r="AA42" s="298"/>
      <c r="AB42" s="323"/>
      <c r="AC42" s="323"/>
      <c r="AD42" s="323"/>
      <c r="AE42" s="323"/>
      <c r="AF42" s="323"/>
      <c r="AG42" s="323"/>
      <c r="AH42" s="298"/>
      <c r="AI42" s="324"/>
      <c r="AJ42" s="216"/>
      <c r="AL42" s="329"/>
      <c r="AM42" s="329"/>
      <c r="AN42" s="329"/>
      <c r="AO42" s="329"/>
      <c r="AP42" s="329"/>
      <c r="AQ42" s="329"/>
      <c r="AU42" s="200"/>
      <c r="AV42" s="200"/>
      <c r="AW42" s="200"/>
      <c r="AX42" s="200"/>
      <c r="AY42" s="1104"/>
    </row>
    <row r="43" spans="1:51" ht="24" customHeight="1" thickTop="1" thickBot="1">
      <c r="A43" s="32"/>
      <c r="B43" s="22"/>
      <c r="C43" s="23"/>
      <c r="D43" s="23"/>
      <c r="E43" s="473" t="s">
        <v>24</v>
      </c>
      <c r="F43" s="588">
        <f>SUM(F45:F94)</f>
        <v>0</v>
      </c>
      <c r="G43" s="599"/>
      <c r="H43" s="600">
        <f>SUM(H45:H94)</f>
        <v>0</v>
      </c>
      <c r="I43" s="593"/>
      <c r="J43" s="449">
        <f>SUM(J45:J94)</f>
        <v>0</v>
      </c>
      <c r="K43" s="682"/>
      <c r="L43" s="691">
        <f>SUM(L45:L94)</f>
        <v>0</v>
      </c>
      <c r="M43" s="684"/>
      <c r="N43" s="692">
        <f>SUM(N45:N94)</f>
        <v>0</v>
      </c>
      <c r="O43" s="685"/>
      <c r="P43" s="694">
        <f>SUM(P45:P94)</f>
        <v>0</v>
      </c>
      <c r="Q43" s="687"/>
      <c r="R43" s="692">
        <f>SUM(R45:R94)</f>
        <v>0</v>
      </c>
      <c r="S43" s="593"/>
      <c r="T43" s="670">
        <f>SUM(T45:T94)</f>
        <v>0</v>
      </c>
      <c r="U43" s="406"/>
      <c r="V43" s="1720" t="s">
        <v>153</v>
      </c>
      <c r="W43" s="1721"/>
      <c r="X43" s="1721"/>
      <c r="Y43" s="1721"/>
      <c r="Z43" s="1721"/>
      <c r="AA43" s="1721"/>
      <c r="AB43" s="1721"/>
      <c r="AC43" s="1721"/>
      <c r="AD43" s="1721"/>
      <c r="AE43" s="1721"/>
      <c r="AF43" s="1721"/>
      <c r="AG43" s="1721"/>
      <c r="AH43" s="1721"/>
      <c r="AI43" s="1722"/>
      <c r="AJ43" s="217"/>
      <c r="AK43" s="1819" t="s">
        <v>76</v>
      </c>
      <c r="AL43" s="1820"/>
      <c r="AM43" s="1820"/>
      <c r="AN43" s="1820"/>
      <c r="AO43" s="1820"/>
      <c r="AP43" s="1820"/>
      <c r="AQ43" s="1820"/>
      <c r="AU43" s="258"/>
      <c r="AV43" s="258"/>
      <c r="AW43" s="258"/>
      <c r="AX43" s="258"/>
      <c r="AY43" s="1104"/>
    </row>
    <row r="44" spans="1:51" ht="102" customHeight="1" thickTop="1">
      <c r="A44" s="9"/>
      <c r="B44" s="1063" t="s">
        <v>31</v>
      </c>
      <c r="C44" s="1064" t="s">
        <v>212</v>
      </c>
      <c r="D44" s="1065" t="s">
        <v>33</v>
      </c>
      <c r="E44" s="1066" t="s">
        <v>34</v>
      </c>
      <c r="F44" s="1067" t="s">
        <v>47</v>
      </c>
      <c r="G44" s="1076"/>
      <c r="H44" s="1069"/>
      <c r="I44" s="1077"/>
      <c r="J44" s="1071"/>
      <c r="K44" s="1078"/>
      <c r="L44" s="1073"/>
      <c r="M44" s="1079"/>
      <c r="N44" s="1073"/>
      <c r="O44" s="1079"/>
      <c r="P44" s="1080"/>
      <c r="Q44" s="1081"/>
      <c r="R44" s="1082"/>
      <c r="S44" s="1083"/>
      <c r="T44" s="1080"/>
      <c r="U44" s="407"/>
      <c r="V44" s="489" t="str">
        <f>G5</f>
        <v>RPPC, 53110</v>
      </c>
      <c r="W44" s="490" t="s">
        <v>154</v>
      </c>
      <c r="X44" s="490" t="str">
        <f>I5</f>
        <v>RPPC , 53129</v>
      </c>
      <c r="Y44" s="490" t="s">
        <v>154</v>
      </c>
      <c r="Z44" s="490" t="str">
        <f>K5</f>
        <v/>
      </c>
      <c r="AA44" s="490" t="s">
        <v>154</v>
      </c>
      <c r="AB44" s="490" t="str">
        <f>M5</f>
        <v/>
      </c>
      <c r="AC44" s="490" t="s">
        <v>154</v>
      </c>
      <c r="AD44" s="490" t="str">
        <f>O5</f>
        <v/>
      </c>
      <c r="AE44" s="490" t="s">
        <v>154</v>
      </c>
      <c r="AF44" s="490" t="str">
        <f>Q5</f>
        <v/>
      </c>
      <c r="AG44" s="490" t="s">
        <v>154</v>
      </c>
      <c r="AH44" s="490" t="str">
        <f>S5</f>
        <v/>
      </c>
      <c r="AI44" s="491" t="s">
        <v>154</v>
      </c>
      <c r="AJ44" s="218"/>
      <c r="AK44" s="447" t="str">
        <f>$G$5</f>
        <v>RPPC, 53110</v>
      </c>
      <c r="AL44" s="447" t="str">
        <f>$I$5</f>
        <v>RPPC , 53129</v>
      </c>
      <c r="AM44" s="447" t="str">
        <f>$K$5</f>
        <v/>
      </c>
      <c r="AN44" s="447" t="str">
        <f>$M$5</f>
        <v/>
      </c>
      <c r="AO44" s="447" t="str">
        <f>$O$5</f>
        <v/>
      </c>
      <c r="AP44" s="447" t="str">
        <f>$Q$5</f>
        <v/>
      </c>
      <c r="AQ44" s="447" t="str">
        <f>$S$5</f>
        <v/>
      </c>
      <c r="AU44" s="137"/>
      <c r="AV44" s="137"/>
      <c r="AW44" s="137"/>
      <c r="AX44" s="137"/>
      <c r="AY44" s="1104"/>
    </row>
    <row r="45" spans="1:51" ht="23.25" customHeight="1">
      <c r="A45" s="122">
        <v>1</v>
      </c>
      <c r="B45" s="1020">
        <f>IF($L$2="","",IF($L$2="ORIGINAL",'ORIGINAL BUDGET'!$B45,IF($L$2="BR1",'BR1'!$B45,IF($L$2="BR2",'BR2'!$B45,IF($L$2="BR3",'BR3'!$B45)))))</f>
        <v>0</v>
      </c>
      <c r="C45" s="1029">
        <f>IF($L$2="","",IF($L$2="ORIGINAL",'ORIGINAL BUDGET'!$C45,IF($L$2="BR1",'BR1'!$C45,IF($L$2="BR2",'BR2'!$C45,IF($L$2="BR3",'BR3'!$C45)))))</f>
        <v>0</v>
      </c>
      <c r="D45" s="1023" t="str">
        <f>IF(F45="","",E45/F45)</f>
        <v/>
      </c>
      <c r="E45" s="1024"/>
      <c r="F45" s="589"/>
      <c r="G45" s="1022" t="str">
        <f>IF(AND(F45&lt;&gt;0, 1-I45-K45-Q45-S45-M45-O45),1-I45-K45-Q45-S45-M45-O45,"")</f>
        <v/>
      </c>
      <c r="H45" s="811">
        <f t="shared" ref="H45:H94" si="10">IF(AND(G45*F45&lt;0.0001,G45*F45&gt;0),"",G45*F45)</f>
        <v>0</v>
      </c>
      <c r="I45" s="1025"/>
      <c r="J45" s="811">
        <f>F45*I45</f>
        <v>0</v>
      </c>
      <c r="K45" s="858"/>
      <c r="L45" s="811">
        <f>F45*K45</f>
        <v>0</v>
      </c>
      <c r="M45" s="858"/>
      <c r="N45" s="811">
        <f>F45*M45</f>
        <v>0</v>
      </c>
      <c r="O45" s="858"/>
      <c r="P45" s="811">
        <f>F45*O45</f>
        <v>0</v>
      </c>
      <c r="Q45" s="858"/>
      <c r="R45" s="811">
        <f>F45*Q45</f>
        <v>0</v>
      </c>
      <c r="S45" s="858"/>
      <c r="T45" s="811">
        <f>F45*S45</f>
        <v>0</v>
      </c>
      <c r="U45" s="149"/>
      <c r="V45" s="492" t="str">
        <f>IF(AND('BR3'!$K$2="ACTIVE",'BR3'!H45&gt;0),"Yes",IF(AND('BR2'!$K$2="ACTIVE",'BR2'!H45&gt;0),"Yes",IF(AND('BR1'!$K$2="ACTIVE",'BR1'!H45&gt;0),"Yes",IF(AND('ORIGINAL BUDGET'!$K$2="ACTIVE",'ORIGINAL BUDGET'!H45&gt;0),"Yes",""))))</f>
        <v/>
      </c>
      <c r="W45" s="493"/>
      <c r="X45" s="325" t="str">
        <f>IF(AND('BR3'!$K$2="ACTIVE",'BR3'!J45&gt;0),"Yes",IF(AND('BR2'!$K$2="ACTIVE",'BR2'!J45&gt;0),"Yes",IF(AND('BR1'!$K$2="ACTIVE",'BR1'!J45&gt;0),"Yes",IF(AND('ORIGINAL BUDGET'!$K$2="ACTIVE",'ORIGINAL BUDGET'!J45&gt;0),"Yes",""))))</f>
        <v/>
      </c>
      <c r="Y45" s="493"/>
      <c r="Z45" s="325" t="str">
        <f>IF(AND('BR3'!$K$2="ACTIVE",'BR3'!L45&gt;0),"Yes",IF(AND('BR2'!$K$2="ACTIVE",'BR2'!L45&gt;0),"Yes",IF(AND('BR1'!$K$2="ACTIVE",'BR1'!L45&gt;0),"Yes",IF(AND('ORIGINAL BUDGET'!$K$2="ACTIVE",'ORIGINAL BUDGET'!L45&gt;0),"Yes",""))))</f>
        <v/>
      </c>
      <c r="AA45" s="493"/>
      <c r="AB45" s="325" t="str">
        <f>IF(AND('BR3'!$K$2="ACTIVE",'BR3'!N45&gt;0),"Yes",IF(AND('BR2'!$K$2="ACTIVE",'BR2'!N45&gt;0),"Yes",IF(AND('BR1'!$K$2="ACTIVE",'BR1'!N45&gt;0),"Yes",IF(AND('ORIGINAL BUDGET'!$K$2="ACTIVE",'ORIGINAL BUDGET'!N45&gt;0),"Yes",""))))</f>
        <v/>
      </c>
      <c r="AC45" s="493"/>
      <c r="AD45" s="325" t="str">
        <f>IF(AND('BR3'!$K$2="ACTIVE",'BR3'!P45&gt;0),"Yes",IF(AND('BR2'!$K$2="ACTIVE",'BR2'!P45&gt;0),"Yes",IF(AND('BR1'!$K$2="ACTIVE",'BR1'!P45&gt;0),"Yes",IF(AND('ORIGINAL BUDGET'!$K$2="ACTIVE",'ORIGINAL BUDGET'!P45&gt;0),"Yes",""))))</f>
        <v/>
      </c>
      <c r="AE45" s="493"/>
      <c r="AF45" s="325" t="str">
        <f>IF(AND('BR3'!$K$2="ACTIVE",'BR3'!R45&gt;0),"Yes",IF(AND('BR2'!$K$2="ACTIVE",'BR2'!R45&gt;0),"Yes",IF(AND('BR1'!$K$2="ACTIVE",'BR1'!R45&gt;0),"Yes",IF(AND('ORIGINAL BUDGET'!$K$2="ACTIVE",'ORIGINAL BUDGET'!R45&gt;0),"Yes",""))))</f>
        <v/>
      </c>
      <c r="AG45" s="493"/>
      <c r="AH45" s="493" t="str">
        <f>IF(AND('BR3'!$K$2="ACTIVE",'BR3'!T45&gt;0),"Yes",IF(AND('BR2'!$K$2="ACTIVE",'BR2'!T45&gt;0),"Yes",IF(AND('BR1'!$K$2="ACTIVE",'BR1'!T45&gt;0),"Yes",IF(AND('ORIGINAL BUDGET'!$K$2="ACTIVE",'ORIGINAL BUDGET'!T45&gt;0),"Yes",""))))</f>
        <v/>
      </c>
      <c r="AI45" s="494"/>
      <c r="AJ45" s="218"/>
      <c r="AK45" s="448">
        <f t="shared" ref="AK45:AK76" si="11">$E45*$G45</f>
        <v>0</v>
      </c>
      <c r="AL45" s="448">
        <f t="shared" ref="AL45:AL76" si="12">$E45*$I45</f>
        <v>0</v>
      </c>
      <c r="AM45" s="448">
        <f t="shared" ref="AM45:AM76" si="13">$E45*$K45</f>
        <v>0</v>
      </c>
      <c r="AN45" s="448">
        <f t="shared" ref="AN45:AN76" si="14">$E45*$M45</f>
        <v>0</v>
      </c>
      <c r="AO45" s="448">
        <f t="shared" ref="AO45:AO76" si="15">$E45*$O45</f>
        <v>0</v>
      </c>
      <c r="AP45" s="448">
        <f t="shared" ref="AP45:AP76" si="16">$E45*$Q45</f>
        <v>0</v>
      </c>
      <c r="AQ45" s="448">
        <f t="shared" ref="AQ45:AQ76" si="17">$E45*$S45</f>
        <v>0</v>
      </c>
      <c r="AU45" s="220"/>
      <c r="AV45" s="220"/>
      <c r="AW45" s="220"/>
      <c r="AX45" s="220"/>
      <c r="AY45" s="1104"/>
    </row>
    <row r="46" spans="1:51" ht="23.25" customHeight="1">
      <c r="A46" s="122">
        <v>2</v>
      </c>
      <c r="B46" s="273">
        <f>IF($L$2="","",IF($L$2="ORIGINAL",'ORIGINAL BUDGET'!$B46,IF($L$2="BR1",'BR1'!$B46,IF($L$2="BR2",'BR2'!$B46,IF($L$2="BR3",'BR3'!$B46)))))</f>
        <v>0</v>
      </c>
      <c r="C46" s="1028">
        <f>IF($L$2="","",IF($L$2="ORIGINAL",'ORIGINAL BUDGET'!$C46,IF($L$2="BR1",'BR1'!$C46,IF($L$2="BR2",'BR2'!$C46,IF($L$2="BR3",'BR3'!$C46)))))</f>
        <v>0</v>
      </c>
      <c r="D46" s="860" t="str">
        <f t="shared" ref="D46:D94" si="18">IF(F46="","",E46/F46)</f>
        <v/>
      </c>
      <c r="E46" s="404"/>
      <c r="F46" s="589"/>
      <c r="G46" s="845" t="str">
        <f t="shared" ref="G46:G94" si="19">IF(AND(F46&lt;&gt;0, 1-I46-K46-Q46-S46-M46-O46),1-I46-K46-Q46-S46-M46-O46,"")</f>
        <v/>
      </c>
      <c r="H46" s="811">
        <f t="shared" si="10"/>
        <v>0</v>
      </c>
      <c r="I46" s="840"/>
      <c r="J46" s="811">
        <f t="shared" ref="J46:J94" si="20">F46*I46</f>
        <v>0</v>
      </c>
      <c r="K46" s="843"/>
      <c r="L46" s="811">
        <f t="shared" ref="L46:L94" si="21">F46*K46</f>
        <v>0</v>
      </c>
      <c r="M46" s="843"/>
      <c r="N46" s="811">
        <f t="shared" ref="N46:N94" si="22">F46*M46</f>
        <v>0</v>
      </c>
      <c r="O46" s="843"/>
      <c r="P46" s="811">
        <f t="shared" ref="P46:P94" si="23">F46*O46</f>
        <v>0</v>
      </c>
      <c r="Q46" s="843"/>
      <c r="R46" s="811">
        <f t="shared" ref="R46:R94" si="24">F46*Q46</f>
        <v>0</v>
      </c>
      <c r="S46" s="843"/>
      <c r="T46" s="811">
        <f t="shared" ref="T46:T94" si="25">F46*S46</f>
        <v>0</v>
      </c>
      <c r="U46" s="149"/>
      <c r="V46" s="492" t="str">
        <f>IF(AND('BR3'!$K$2="ACTIVE",'BR3'!H46&gt;0),"Yes",IF(AND('BR2'!$K$2="ACTIVE",'BR2'!H46&gt;0),"Yes",IF(AND('BR1'!$K$2="ACTIVE",'BR1'!H46&gt;0),"Yes",IF(AND('ORIGINAL BUDGET'!$K$2="ACTIVE",'ORIGINAL BUDGET'!H46&gt;0),"Yes",""))))</f>
        <v/>
      </c>
      <c r="W46" s="493"/>
      <c r="X46" s="325" t="str">
        <f>IF(AND('BR3'!$K$2="ACTIVE",'BR3'!J46&gt;0),"Yes",IF(AND('BR2'!$K$2="ACTIVE",'BR2'!J46&gt;0),"Yes",IF(AND('BR1'!$K$2="ACTIVE",'BR1'!J46&gt;0),"Yes",IF(AND('ORIGINAL BUDGET'!$K$2="ACTIVE",'ORIGINAL BUDGET'!J46&gt;0),"Yes",""))))</f>
        <v/>
      </c>
      <c r="Y46" s="493"/>
      <c r="Z46" s="325" t="str">
        <f>IF(AND('BR3'!$K$2="ACTIVE",'BR3'!L46&gt;0),"Yes",IF(AND('BR2'!$K$2="ACTIVE",'BR2'!L46&gt;0),"Yes",IF(AND('BR1'!$K$2="ACTIVE",'BR1'!L46&gt;0),"Yes",IF(AND('ORIGINAL BUDGET'!$K$2="ACTIVE",'ORIGINAL BUDGET'!L46&gt;0),"Yes",""))))</f>
        <v/>
      </c>
      <c r="AA46" s="493"/>
      <c r="AB46" s="325" t="str">
        <f>IF(AND('BR3'!$K$2="ACTIVE",'BR3'!N46&gt;0),"Yes",IF(AND('BR2'!$K$2="ACTIVE",'BR2'!N46&gt;0),"Yes",IF(AND('BR1'!$K$2="ACTIVE",'BR1'!N46&gt;0),"Yes",IF(AND('ORIGINAL BUDGET'!$K$2="ACTIVE",'ORIGINAL BUDGET'!N46&gt;0),"Yes",""))))</f>
        <v/>
      </c>
      <c r="AC46" s="493"/>
      <c r="AD46" s="325" t="str">
        <f>IF(AND('BR3'!$K$2="ACTIVE",'BR3'!P46&gt;0),"Yes",IF(AND('BR2'!$K$2="ACTIVE",'BR2'!P46&gt;0),"Yes",IF(AND('BR1'!$K$2="ACTIVE",'BR1'!P46&gt;0),"Yes",IF(AND('ORIGINAL BUDGET'!$K$2="ACTIVE",'ORIGINAL BUDGET'!P46&gt;0),"Yes",""))))</f>
        <v/>
      </c>
      <c r="AE46" s="493"/>
      <c r="AF46" s="325" t="str">
        <f>IF(AND('BR3'!$K$2="ACTIVE",'BR3'!R46&gt;0),"Yes",IF(AND('BR2'!$K$2="ACTIVE",'BR2'!R46&gt;0),"Yes",IF(AND('BR1'!$K$2="ACTIVE",'BR1'!R46&gt;0),"Yes",IF(AND('ORIGINAL BUDGET'!$K$2="ACTIVE",'ORIGINAL BUDGET'!R46&gt;0),"Yes",""))))</f>
        <v/>
      </c>
      <c r="AG46" s="493"/>
      <c r="AH46" s="493" t="str">
        <f>IF(AND('BR3'!$K$2="ACTIVE",'BR3'!T46&gt;0),"Yes",IF(AND('BR2'!$K$2="ACTIVE",'BR2'!T46&gt;0),"Yes",IF(AND('BR1'!$K$2="ACTIVE",'BR1'!T46&gt;0),"Yes",IF(AND('ORIGINAL BUDGET'!$K$2="ACTIVE",'ORIGINAL BUDGET'!T46&gt;0),"Yes",""))))</f>
        <v/>
      </c>
      <c r="AI46" s="494"/>
      <c r="AJ46" s="218"/>
      <c r="AK46" s="448">
        <f t="shared" si="11"/>
        <v>0</v>
      </c>
      <c r="AL46" s="448">
        <f t="shared" si="12"/>
        <v>0</v>
      </c>
      <c r="AM46" s="448">
        <f t="shared" si="13"/>
        <v>0</v>
      </c>
      <c r="AN46" s="448">
        <f t="shared" si="14"/>
        <v>0</v>
      </c>
      <c r="AO46" s="448">
        <f t="shared" si="15"/>
        <v>0</v>
      </c>
      <c r="AP46" s="448">
        <f t="shared" si="16"/>
        <v>0</v>
      </c>
      <c r="AQ46" s="448">
        <f t="shared" si="17"/>
        <v>0</v>
      </c>
      <c r="AU46" s="220"/>
      <c r="AV46" s="220"/>
      <c r="AW46" s="220"/>
      <c r="AX46" s="220"/>
      <c r="AY46" s="1104"/>
    </row>
    <row r="47" spans="1:51" ht="23.25" customHeight="1">
      <c r="A47" s="122">
        <v>3</v>
      </c>
      <c r="B47" s="273">
        <f>IF($L$2="","",IF($L$2="ORIGINAL",'ORIGINAL BUDGET'!$B47,IF($L$2="BR1",'BR1'!$B47,IF($L$2="BR2",'BR2'!$B47,IF($L$2="BR3",'BR3'!$B47)))))</f>
        <v>0</v>
      </c>
      <c r="C47" s="1028">
        <f>IF($L$2="","",IF($L$2="ORIGINAL",'ORIGINAL BUDGET'!$C47,IF($L$2="BR1",'BR1'!$C47,IF($L$2="BR2",'BR2'!$C47,IF($L$2="BR3",'BR3'!$C47)))))</f>
        <v>0</v>
      </c>
      <c r="D47" s="860" t="str">
        <f t="shared" si="18"/>
        <v/>
      </c>
      <c r="E47" s="404"/>
      <c r="F47" s="589"/>
      <c r="G47" s="845" t="str">
        <f t="shared" si="19"/>
        <v/>
      </c>
      <c r="H47" s="811">
        <f t="shared" si="10"/>
        <v>0</v>
      </c>
      <c r="I47" s="840"/>
      <c r="J47" s="811">
        <f t="shared" si="20"/>
        <v>0</v>
      </c>
      <c r="K47" s="843"/>
      <c r="L47" s="811">
        <f t="shared" si="21"/>
        <v>0</v>
      </c>
      <c r="M47" s="843"/>
      <c r="N47" s="811">
        <f t="shared" si="22"/>
        <v>0</v>
      </c>
      <c r="O47" s="843"/>
      <c r="P47" s="811">
        <f t="shared" si="23"/>
        <v>0</v>
      </c>
      <c r="Q47" s="843"/>
      <c r="R47" s="811">
        <f t="shared" si="24"/>
        <v>0</v>
      </c>
      <c r="S47" s="843"/>
      <c r="T47" s="811">
        <f t="shared" si="25"/>
        <v>0</v>
      </c>
      <c r="U47" s="149"/>
      <c r="V47" s="492" t="str">
        <f>IF(AND('BR3'!$K$2="ACTIVE",'BR3'!H47&gt;0),"Yes",IF(AND('BR2'!$K$2="ACTIVE",'BR2'!H47&gt;0),"Yes",IF(AND('BR1'!$K$2="ACTIVE",'BR1'!H47&gt;0),"Yes",IF(AND('ORIGINAL BUDGET'!$K$2="ACTIVE",'ORIGINAL BUDGET'!H47&gt;0),"Yes",""))))</f>
        <v/>
      </c>
      <c r="W47" s="493"/>
      <c r="X47" s="325" t="str">
        <f>IF(AND('BR3'!$K$2="ACTIVE",'BR3'!J47&gt;0),"Yes",IF(AND('BR2'!$K$2="ACTIVE",'BR2'!J47&gt;0),"Yes",IF(AND('BR1'!$K$2="ACTIVE",'BR1'!J47&gt;0),"Yes",IF(AND('ORIGINAL BUDGET'!$K$2="ACTIVE",'ORIGINAL BUDGET'!J47&gt;0),"Yes",""))))</f>
        <v/>
      </c>
      <c r="Y47" s="493"/>
      <c r="Z47" s="325" t="str">
        <f>IF(AND('BR3'!$K$2="ACTIVE",'BR3'!L47&gt;0),"Yes",IF(AND('BR2'!$K$2="ACTIVE",'BR2'!L47&gt;0),"Yes",IF(AND('BR1'!$K$2="ACTIVE",'BR1'!L47&gt;0),"Yes",IF(AND('ORIGINAL BUDGET'!$K$2="ACTIVE",'ORIGINAL BUDGET'!L47&gt;0),"Yes",""))))</f>
        <v/>
      </c>
      <c r="AA47" s="493"/>
      <c r="AB47" s="325" t="str">
        <f>IF(AND('BR3'!$K$2="ACTIVE",'BR3'!N47&gt;0),"Yes",IF(AND('BR2'!$K$2="ACTIVE",'BR2'!N47&gt;0),"Yes",IF(AND('BR1'!$K$2="ACTIVE",'BR1'!N47&gt;0),"Yes",IF(AND('ORIGINAL BUDGET'!$K$2="ACTIVE",'ORIGINAL BUDGET'!N47&gt;0),"Yes",""))))</f>
        <v/>
      </c>
      <c r="AC47" s="493"/>
      <c r="AD47" s="325" t="str">
        <f>IF(AND('BR3'!$K$2="ACTIVE",'BR3'!P47&gt;0),"Yes",IF(AND('BR2'!$K$2="ACTIVE",'BR2'!P47&gt;0),"Yes",IF(AND('BR1'!$K$2="ACTIVE",'BR1'!P47&gt;0),"Yes",IF(AND('ORIGINAL BUDGET'!$K$2="ACTIVE",'ORIGINAL BUDGET'!P47&gt;0),"Yes",""))))</f>
        <v/>
      </c>
      <c r="AE47" s="493"/>
      <c r="AF47" s="325" t="str">
        <f>IF(AND('BR3'!$K$2="ACTIVE",'BR3'!R47&gt;0),"Yes",IF(AND('BR2'!$K$2="ACTIVE",'BR2'!R47&gt;0),"Yes",IF(AND('BR1'!$K$2="ACTIVE",'BR1'!R47&gt;0),"Yes",IF(AND('ORIGINAL BUDGET'!$K$2="ACTIVE",'ORIGINAL BUDGET'!R47&gt;0),"Yes",""))))</f>
        <v/>
      </c>
      <c r="AG47" s="493"/>
      <c r="AH47" s="493" t="str">
        <f>IF(AND('BR3'!$K$2="ACTIVE",'BR3'!T47&gt;0),"Yes",IF(AND('BR2'!$K$2="ACTIVE",'BR2'!T47&gt;0),"Yes",IF(AND('BR1'!$K$2="ACTIVE",'BR1'!T47&gt;0),"Yes",IF(AND('ORIGINAL BUDGET'!$K$2="ACTIVE",'ORIGINAL BUDGET'!T47&gt;0),"Yes",""))))</f>
        <v/>
      </c>
      <c r="AI47" s="494"/>
      <c r="AJ47" s="218"/>
      <c r="AK47" s="448">
        <f t="shared" si="11"/>
        <v>0</v>
      </c>
      <c r="AL47" s="448">
        <f t="shared" si="12"/>
        <v>0</v>
      </c>
      <c r="AM47" s="448">
        <f t="shared" si="13"/>
        <v>0</v>
      </c>
      <c r="AN47" s="448">
        <f t="shared" si="14"/>
        <v>0</v>
      </c>
      <c r="AO47" s="448">
        <f t="shared" si="15"/>
        <v>0</v>
      </c>
      <c r="AP47" s="448">
        <f t="shared" si="16"/>
        <v>0</v>
      </c>
      <c r="AQ47" s="448">
        <f t="shared" si="17"/>
        <v>0</v>
      </c>
      <c r="AU47" s="220"/>
      <c r="AV47" s="220"/>
      <c r="AW47" s="220"/>
      <c r="AX47" s="220"/>
      <c r="AY47" s="1104"/>
    </row>
    <row r="48" spans="1:51" ht="23.25" customHeight="1">
      <c r="A48" s="122">
        <v>4</v>
      </c>
      <c r="B48" s="273">
        <f>IF($L$2="","",IF($L$2="ORIGINAL",'ORIGINAL BUDGET'!$B48,IF($L$2="BR1",'BR1'!$B48,IF($L$2="BR2",'BR2'!$B48,IF($L$2="BR3",'BR3'!$B48)))))</f>
        <v>0</v>
      </c>
      <c r="C48" s="1028">
        <f>IF($L$2="","",IF($L$2="ORIGINAL",'ORIGINAL BUDGET'!$C48,IF($L$2="BR1",'BR1'!$C48,IF($L$2="BR2",'BR2'!$C48,IF($L$2="BR3",'BR3'!$C48)))))</f>
        <v>0</v>
      </c>
      <c r="D48" s="860" t="str">
        <f t="shared" si="18"/>
        <v/>
      </c>
      <c r="E48" s="404"/>
      <c r="F48" s="589"/>
      <c r="G48" s="845" t="str">
        <f t="shared" si="19"/>
        <v/>
      </c>
      <c r="H48" s="811">
        <f t="shared" si="10"/>
        <v>0</v>
      </c>
      <c r="I48" s="840"/>
      <c r="J48" s="811">
        <f t="shared" si="20"/>
        <v>0</v>
      </c>
      <c r="K48" s="843"/>
      <c r="L48" s="811">
        <f t="shared" si="21"/>
        <v>0</v>
      </c>
      <c r="M48" s="843"/>
      <c r="N48" s="811">
        <f t="shared" si="22"/>
        <v>0</v>
      </c>
      <c r="O48" s="843"/>
      <c r="P48" s="811">
        <f t="shared" si="23"/>
        <v>0</v>
      </c>
      <c r="Q48" s="843"/>
      <c r="R48" s="811">
        <f t="shared" si="24"/>
        <v>0</v>
      </c>
      <c r="S48" s="843"/>
      <c r="T48" s="811">
        <f t="shared" si="25"/>
        <v>0</v>
      </c>
      <c r="U48" s="149"/>
      <c r="V48" s="492" t="str">
        <f>IF(AND('BR3'!$K$2="ACTIVE",'BR3'!H48&gt;0),"Yes",IF(AND('BR2'!$K$2="ACTIVE",'BR2'!H48&gt;0),"Yes",IF(AND('BR1'!$K$2="ACTIVE",'BR1'!H48&gt;0),"Yes",IF(AND('ORIGINAL BUDGET'!$K$2="ACTIVE",'ORIGINAL BUDGET'!H48&gt;0),"Yes",""))))</f>
        <v/>
      </c>
      <c r="W48" s="493"/>
      <c r="X48" s="325" t="str">
        <f>IF(AND('BR3'!$K$2="ACTIVE",'BR3'!J48&gt;0),"Yes",IF(AND('BR2'!$K$2="ACTIVE",'BR2'!J48&gt;0),"Yes",IF(AND('BR1'!$K$2="ACTIVE",'BR1'!J48&gt;0),"Yes",IF(AND('ORIGINAL BUDGET'!$K$2="ACTIVE",'ORIGINAL BUDGET'!J48&gt;0),"Yes",""))))</f>
        <v/>
      </c>
      <c r="Y48" s="493"/>
      <c r="Z48" s="325" t="str">
        <f>IF(AND('BR3'!$K$2="ACTIVE",'BR3'!L48&gt;0),"Yes",IF(AND('BR2'!$K$2="ACTIVE",'BR2'!L48&gt;0),"Yes",IF(AND('BR1'!$K$2="ACTIVE",'BR1'!L48&gt;0),"Yes",IF(AND('ORIGINAL BUDGET'!$K$2="ACTIVE",'ORIGINAL BUDGET'!L48&gt;0),"Yes",""))))</f>
        <v/>
      </c>
      <c r="AA48" s="493"/>
      <c r="AB48" s="325" t="str">
        <f>IF(AND('BR3'!$K$2="ACTIVE",'BR3'!N48&gt;0),"Yes",IF(AND('BR2'!$K$2="ACTIVE",'BR2'!N48&gt;0),"Yes",IF(AND('BR1'!$K$2="ACTIVE",'BR1'!N48&gt;0),"Yes",IF(AND('ORIGINAL BUDGET'!$K$2="ACTIVE",'ORIGINAL BUDGET'!N48&gt;0),"Yes",""))))</f>
        <v/>
      </c>
      <c r="AC48" s="493"/>
      <c r="AD48" s="325" t="str">
        <f>IF(AND('BR3'!$K$2="ACTIVE",'BR3'!P48&gt;0),"Yes",IF(AND('BR2'!$K$2="ACTIVE",'BR2'!P48&gt;0),"Yes",IF(AND('BR1'!$K$2="ACTIVE",'BR1'!P48&gt;0),"Yes",IF(AND('ORIGINAL BUDGET'!$K$2="ACTIVE",'ORIGINAL BUDGET'!P48&gt;0),"Yes",""))))</f>
        <v/>
      </c>
      <c r="AE48" s="493"/>
      <c r="AF48" s="325" t="str">
        <f>IF(AND('BR3'!$K$2="ACTIVE",'BR3'!R48&gt;0),"Yes",IF(AND('BR2'!$K$2="ACTIVE",'BR2'!R48&gt;0),"Yes",IF(AND('BR1'!$K$2="ACTIVE",'BR1'!R48&gt;0),"Yes",IF(AND('ORIGINAL BUDGET'!$K$2="ACTIVE",'ORIGINAL BUDGET'!R48&gt;0),"Yes",""))))</f>
        <v/>
      </c>
      <c r="AG48" s="493"/>
      <c r="AH48" s="493" t="str">
        <f>IF(AND('BR3'!$K$2="ACTIVE",'BR3'!T48&gt;0),"Yes",IF(AND('BR2'!$K$2="ACTIVE",'BR2'!T48&gt;0),"Yes",IF(AND('BR1'!$K$2="ACTIVE",'BR1'!T48&gt;0),"Yes",IF(AND('ORIGINAL BUDGET'!$K$2="ACTIVE",'ORIGINAL BUDGET'!T48&gt;0),"Yes",""))))</f>
        <v/>
      </c>
      <c r="AI48" s="494"/>
      <c r="AJ48" s="218"/>
      <c r="AK48" s="448">
        <f t="shared" si="11"/>
        <v>0</v>
      </c>
      <c r="AL48" s="448">
        <f t="shared" si="12"/>
        <v>0</v>
      </c>
      <c r="AM48" s="448">
        <f t="shared" si="13"/>
        <v>0</v>
      </c>
      <c r="AN48" s="448">
        <f t="shared" si="14"/>
        <v>0</v>
      </c>
      <c r="AO48" s="448">
        <f t="shared" si="15"/>
        <v>0</v>
      </c>
      <c r="AP48" s="448">
        <f t="shared" si="16"/>
        <v>0</v>
      </c>
      <c r="AQ48" s="448">
        <f t="shared" si="17"/>
        <v>0</v>
      </c>
      <c r="AU48" s="220"/>
      <c r="AV48" s="220"/>
      <c r="AW48" s="220"/>
      <c r="AX48" s="220"/>
      <c r="AY48" s="1104"/>
    </row>
    <row r="49" spans="1:51" ht="23.25" customHeight="1" thickBot="1">
      <c r="A49" s="122">
        <v>5</v>
      </c>
      <c r="B49" s="273">
        <f>IF($L$2="","",IF($L$2="ORIGINAL",'ORIGINAL BUDGET'!$B49,IF($L$2="BR1",'BR1'!$B49,IF($L$2="BR2",'BR2'!$B49,IF($L$2="BR3",'BR3'!$B49)))))</f>
        <v>0</v>
      </c>
      <c r="C49" s="1028">
        <f>IF($L$2="","",IF($L$2="ORIGINAL",'ORIGINAL BUDGET'!$C49,IF($L$2="BR1",'BR1'!$C49,IF($L$2="BR2",'BR2'!$C49,IF($L$2="BR3",'BR3'!$C49)))))</f>
        <v>0</v>
      </c>
      <c r="D49" s="860" t="str">
        <f t="shared" si="18"/>
        <v/>
      </c>
      <c r="E49" s="404"/>
      <c r="F49" s="589"/>
      <c r="G49" s="845" t="str">
        <f t="shared" si="19"/>
        <v/>
      </c>
      <c r="H49" s="811">
        <f t="shared" si="10"/>
        <v>0</v>
      </c>
      <c r="I49" s="840"/>
      <c r="J49" s="811">
        <f t="shared" si="20"/>
        <v>0</v>
      </c>
      <c r="K49" s="843"/>
      <c r="L49" s="811">
        <f t="shared" si="21"/>
        <v>0</v>
      </c>
      <c r="M49" s="843"/>
      <c r="N49" s="811">
        <f t="shared" si="22"/>
        <v>0</v>
      </c>
      <c r="O49" s="843"/>
      <c r="P49" s="811">
        <f t="shared" si="23"/>
        <v>0</v>
      </c>
      <c r="Q49" s="843"/>
      <c r="R49" s="811">
        <f t="shared" si="24"/>
        <v>0</v>
      </c>
      <c r="S49" s="843"/>
      <c r="T49" s="811">
        <f t="shared" si="25"/>
        <v>0</v>
      </c>
      <c r="U49" s="149"/>
      <c r="V49" s="492" t="str">
        <f>IF(AND('BR3'!$K$2="ACTIVE",'BR3'!H49&gt;0),"Yes",IF(AND('BR2'!$K$2="ACTIVE",'BR2'!H49&gt;0),"Yes",IF(AND('BR1'!$K$2="ACTIVE",'BR1'!H49&gt;0),"Yes",IF(AND('ORIGINAL BUDGET'!$K$2="ACTIVE",'ORIGINAL BUDGET'!H49&gt;0),"Yes",""))))</f>
        <v/>
      </c>
      <c r="W49" s="493"/>
      <c r="X49" s="325" t="str">
        <f>IF(AND('BR3'!$K$2="ACTIVE",'BR3'!J49&gt;0),"Yes",IF(AND('BR2'!$K$2="ACTIVE",'BR2'!J49&gt;0),"Yes",IF(AND('BR1'!$K$2="ACTIVE",'BR1'!J49&gt;0),"Yes",IF(AND('ORIGINAL BUDGET'!$K$2="ACTIVE",'ORIGINAL BUDGET'!J49&gt;0),"Yes",""))))</f>
        <v/>
      </c>
      <c r="Y49" s="493"/>
      <c r="Z49" s="325" t="str">
        <f>IF(AND('BR3'!$K$2="ACTIVE",'BR3'!L49&gt;0),"Yes",IF(AND('BR2'!$K$2="ACTIVE",'BR2'!L49&gt;0),"Yes",IF(AND('BR1'!$K$2="ACTIVE",'BR1'!L49&gt;0),"Yes",IF(AND('ORIGINAL BUDGET'!$K$2="ACTIVE",'ORIGINAL BUDGET'!L49&gt;0),"Yes",""))))</f>
        <v/>
      </c>
      <c r="AA49" s="493"/>
      <c r="AB49" s="325" t="str">
        <f>IF(AND('BR3'!$K$2="ACTIVE",'BR3'!N49&gt;0),"Yes",IF(AND('BR2'!$K$2="ACTIVE",'BR2'!N49&gt;0),"Yes",IF(AND('BR1'!$K$2="ACTIVE",'BR1'!N49&gt;0),"Yes",IF(AND('ORIGINAL BUDGET'!$K$2="ACTIVE",'ORIGINAL BUDGET'!N49&gt;0),"Yes",""))))</f>
        <v/>
      </c>
      <c r="AC49" s="493"/>
      <c r="AD49" s="325" t="str">
        <f>IF(AND('BR3'!$K$2="ACTIVE",'BR3'!P49&gt;0),"Yes",IF(AND('BR2'!$K$2="ACTIVE",'BR2'!P49&gt;0),"Yes",IF(AND('BR1'!$K$2="ACTIVE",'BR1'!P49&gt;0),"Yes",IF(AND('ORIGINAL BUDGET'!$K$2="ACTIVE",'ORIGINAL BUDGET'!P49&gt;0),"Yes",""))))</f>
        <v/>
      </c>
      <c r="AE49" s="493"/>
      <c r="AF49" s="325" t="str">
        <f>IF(AND('BR3'!$K$2="ACTIVE",'BR3'!R49&gt;0),"Yes",IF(AND('BR2'!$K$2="ACTIVE",'BR2'!R49&gt;0),"Yes",IF(AND('BR1'!$K$2="ACTIVE",'BR1'!R49&gt;0),"Yes",IF(AND('ORIGINAL BUDGET'!$K$2="ACTIVE",'ORIGINAL BUDGET'!R49&gt;0),"Yes",""))))</f>
        <v/>
      </c>
      <c r="AG49" s="493"/>
      <c r="AH49" s="493" t="str">
        <f>IF(AND('BR3'!$K$2="ACTIVE",'BR3'!T49&gt;0),"Yes",IF(AND('BR2'!$K$2="ACTIVE",'BR2'!T49&gt;0),"Yes",IF(AND('BR1'!$K$2="ACTIVE",'BR1'!T49&gt;0),"Yes",IF(AND('ORIGINAL BUDGET'!$K$2="ACTIVE",'ORIGINAL BUDGET'!T49&gt;0),"Yes",""))))</f>
        <v/>
      </c>
      <c r="AI49" s="494"/>
      <c r="AJ49" s="218"/>
      <c r="AK49" s="448">
        <f t="shared" si="11"/>
        <v>0</v>
      </c>
      <c r="AL49" s="448">
        <f t="shared" si="12"/>
        <v>0</v>
      </c>
      <c r="AM49" s="448">
        <f t="shared" si="13"/>
        <v>0</v>
      </c>
      <c r="AN49" s="448">
        <f t="shared" si="14"/>
        <v>0</v>
      </c>
      <c r="AO49" s="448">
        <f t="shared" si="15"/>
        <v>0</v>
      </c>
      <c r="AP49" s="448">
        <f t="shared" si="16"/>
        <v>0</v>
      </c>
      <c r="AQ49" s="448">
        <f t="shared" si="17"/>
        <v>0</v>
      </c>
      <c r="AU49" s="220"/>
      <c r="AV49" s="220"/>
      <c r="AW49" s="220"/>
      <c r="AX49" s="220"/>
      <c r="AY49" s="1104"/>
    </row>
    <row r="50" spans="1:51" ht="23.25" hidden="1" customHeight="1">
      <c r="A50" s="122">
        <v>6</v>
      </c>
      <c r="B50" s="273">
        <f>IF($L$2="","",IF($L$2="ORIGINAL",'ORIGINAL BUDGET'!$B50,IF($L$2="BR1",'BR1'!$B50,IF($L$2="BR2",'BR2'!$B50,IF($L$2="BR3",'BR3'!$B50)))))</f>
        <v>0</v>
      </c>
      <c r="C50" s="1028">
        <f>IF($L$2="","",IF($L$2="ORIGINAL",'ORIGINAL BUDGET'!$C50,IF($L$2="BR1",'BR1'!$C50,IF($L$2="BR2",'BR2'!$C50,IF($L$2="BR3",'BR3'!$C50)))))</f>
        <v>0</v>
      </c>
      <c r="D50" s="860" t="str">
        <f t="shared" si="18"/>
        <v/>
      </c>
      <c r="E50" s="404"/>
      <c r="F50" s="589"/>
      <c r="G50" s="845" t="str">
        <f t="shared" si="19"/>
        <v/>
      </c>
      <c r="H50" s="811">
        <f t="shared" si="10"/>
        <v>0</v>
      </c>
      <c r="I50" s="840"/>
      <c r="J50" s="811">
        <f t="shared" si="20"/>
        <v>0</v>
      </c>
      <c r="K50" s="843"/>
      <c r="L50" s="811">
        <f t="shared" si="21"/>
        <v>0</v>
      </c>
      <c r="M50" s="843"/>
      <c r="N50" s="811">
        <f t="shared" si="22"/>
        <v>0</v>
      </c>
      <c r="O50" s="843"/>
      <c r="P50" s="811">
        <f t="shared" si="23"/>
        <v>0</v>
      </c>
      <c r="Q50" s="843"/>
      <c r="R50" s="811">
        <f t="shared" si="24"/>
        <v>0</v>
      </c>
      <c r="S50" s="843"/>
      <c r="T50" s="811">
        <f t="shared" si="25"/>
        <v>0</v>
      </c>
      <c r="U50" s="149"/>
      <c r="V50" s="492" t="str">
        <f>IF(AND('BR3'!$K$2="ACTIVE",'BR3'!H50&gt;0),"Yes",IF(AND('BR2'!$K$2="ACTIVE",'BR2'!H50&gt;0),"Yes",IF(AND('BR1'!$K$2="ACTIVE",'BR1'!H50&gt;0),"Yes",IF(AND('ORIGINAL BUDGET'!$K$2="ACTIVE",'ORIGINAL BUDGET'!H50&gt;0),"Yes",""))))</f>
        <v/>
      </c>
      <c r="W50" s="493"/>
      <c r="X50" s="325" t="str">
        <f>IF(AND('BR3'!$K$2="ACTIVE",'BR3'!J50&gt;0),"Yes",IF(AND('BR2'!$K$2="ACTIVE",'BR2'!J50&gt;0),"Yes",IF(AND('BR1'!$K$2="ACTIVE",'BR1'!J50&gt;0),"Yes",IF(AND('ORIGINAL BUDGET'!$K$2="ACTIVE",'ORIGINAL BUDGET'!J50&gt;0),"Yes",""))))</f>
        <v/>
      </c>
      <c r="Y50" s="493"/>
      <c r="Z50" s="325" t="str">
        <f>IF(AND('BR3'!$K$2="ACTIVE",'BR3'!L50&gt;0),"Yes",IF(AND('BR2'!$K$2="ACTIVE",'BR2'!L50&gt;0),"Yes",IF(AND('BR1'!$K$2="ACTIVE",'BR1'!L50&gt;0),"Yes",IF(AND('ORIGINAL BUDGET'!$K$2="ACTIVE",'ORIGINAL BUDGET'!L50&gt;0),"Yes",""))))</f>
        <v/>
      </c>
      <c r="AA50" s="493"/>
      <c r="AB50" s="325" t="str">
        <f>IF(AND('BR3'!$K$2="ACTIVE",'BR3'!N50&gt;0),"Yes",IF(AND('BR2'!$K$2="ACTIVE",'BR2'!N50&gt;0),"Yes",IF(AND('BR1'!$K$2="ACTIVE",'BR1'!N50&gt;0),"Yes",IF(AND('ORIGINAL BUDGET'!$K$2="ACTIVE",'ORIGINAL BUDGET'!N50&gt;0),"Yes",""))))</f>
        <v/>
      </c>
      <c r="AC50" s="493"/>
      <c r="AD50" s="325" t="str">
        <f>IF(AND('BR3'!$K$2="ACTIVE",'BR3'!P50&gt;0),"Yes",IF(AND('BR2'!$K$2="ACTIVE",'BR2'!P50&gt;0),"Yes",IF(AND('BR1'!$K$2="ACTIVE",'BR1'!P50&gt;0),"Yes",IF(AND('ORIGINAL BUDGET'!$K$2="ACTIVE",'ORIGINAL BUDGET'!P50&gt;0),"Yes",""))))</f>
        <v/>
      </c>
      <c r="AE50" s="493"/>
      <c r="AF50" s="325" t="str">
        <f>IF(AND('BR3'!$K$2="ACTIVE",'BR3'!R50&gt;0),"Yes",IF(AND('BR2'!$K$2="ACTIVE",'BR2'!R50&gt;0),"Yes",IF(AND('BR1'!$K$2="ACTIVE",'BR1'!R50&gt;0),"Yes",IF(AND('ORIGINAL BUDGET'!$K$2="ACTIVE",'ORIGINAL BUDGET'!R50&gt;0),"Yes",""))))</f>
        <v/>
      </c>
      <c r="AG50" s="493"/>
      <c r="AH50" s="493" t="str">
        <f>IF(AND('BR3'!$K$2="ACTIVE",'BR3'!T50&gt;0),"Yes",IF(AND('BR2'!$K$2="ACTIVE",'BR2'!T50&gt;0),"Yes",IF(AND('BR1'!$K$2="ACTIVE",'BR1'!T50&gt;0),"Yes",IF(AND('ORIGINAL BUDGET'!$K$2="ACTIVE",'ORIGINAL BUDGET'!T50&gt;0),"Yes",""))))</f>
        <v/>
      </c>
      <c r="AI50" s="494"/>
      <c r="AJ50" s="218"/>
      <c r="AK50" s="448">
        <f t="shared" si="11"/>
        <v>0</v>
      </c>
      <c r="AL50" s="448">
        <f t="shared" si="12"/>
        <v>0</v>
      </c>
      <c r="AM50" s="448">
        <f t="shared" si="13"/>
        <v>0</v>
      </c>
      <c r="AN50" s="448">
        <f t="shared" si="14"/>
        <v>0</v>
      </c>
      <c r="AO50" s="448">
        <f t="shared" si="15"/>
        <v>0</v>
      </c>
      <c r="AP50" s="448">
        <f t="shared" si="16"/>
        <v>0</v>
      </c>
      <c r="AQ50" s="448">
        <f t="shared" si="17"/>
        <v>0</v>
      </c>
      <c r="AU50" s="220"/>
      <c r="AV50" s="220"/>
      <c r="AW50" s="220"/>
      <c r="AX50" s="220"/>
      <c r="AY50" s="1104"/>
    </row>
    <row r="51" spans="1:51" ht="23.25" hidden="1" customHeight="1">
      <c r="A51" s="122">
        <v>7</v>
      </c>
      <c r="B51" s="273">
        <f>IF($L$2="","",IF($L$2="ORIGINAL",'ORIGINAL BUDGET'!$B51,IF($L$2="BR1",'BR1'!$B51,IF($L$2="BR2",'BR2'!$B51,IF($L$2="BR3",'BR3'!$B51)))))</f>
        <v>0</v>
      </c>
      <c r="C51" s="1028">
        <f>IF($L$2="","",IF($L$2="ORIGINAL",'ORIGINAL BUDGET'!$C51,IF($L$2="BR1",'BR1'!$C51,IF($L$2="BR2",'BR2'!$C51,IF($L$2="BR3",'BR3'!$C51)))))</f>
        <v>0</v>
      </c>
      <c r="D51" s="860" t="str">
        <f t="shared" si="18"/>
        <v/>
      </c>
      <c r="E51" s="404"/>
      <c r="F51" s="589"/>
      <c r="G51" s="845" t="str">
        <f t="shared" si="19"/>
        <v/>
      </c>
      <c r="H51" s="811">
        <f t="shared" si="10"/>
        <v>0</v>
      </c>
      <c r="I51" s="840"/>
      <c r="J51" s="811">
        <f t="shared" si="20"/>
        <v>0</v>
      </c>
      <c r="K51" s="843"/>
      <c r="L51" s="811">
        <f t="shared" si="21"/>
        <v>0</v>
      </c>
      <c r="M51" s="843"/>
      <c r="N51" s="811">
        <f t="shared" si="22"/>
        <v>0</v>
      </c>
      <c r="O51" s="843"/>
      <c r="P51" s="811">
        <f t="shared" si="23"/>
        <v>0</v>
      </c>
      <c r="Q51" s="843"/>
      <c r="R51" s="811">
        <f t="shared" si="24"/>
        <v>0</v>
      </c>
      <c r="S51" s="843"/>
      <c r="T51" s="811">
        <f t="shared" si="25"/>
        <v>0</v>
      </c>
      <c r="U51" s="149"/>
      <c r="V51" s="492" t="str">
        <f>IF(AND('BR3'!$K$2="ACTIVE",'BR3'!H51&gt;0),"Yes",IF(AND('BR2'!$K$2="ACTIVE",'BR2'!H51&gt;0),"Yes",IF(AND('BR1'!$K$2="ACTIVE",'BR1'!H51&gt;0),"Yes",IF(AND('ORIGINAL BUDGET'!$K$2="ACTIVE",'ORIGINAL BUDGET'!H51&gt;0),"Yes",""))))</f>
        <v/>
      </c>
      <c r="W51" s="493"/>
      <c r="X51" s="325" t="str">
        <f>IF(AND('BR3'!$K$2="ACTIVE",'BR3'!J51&gt;0),"Yes",IF(AND('BR2'!$K$2="ACTIVE",'BR2'!J51&gt;0),"Yes",IF(AND('BR1'!$K$2="ACTIVE",'BR1'!J51&gt;0),"Yes",IF(AND('ORIGINAL BUDGET'!$K$2="ACTIVE",'ORIGINAL BUDGET'!J51&gt;0),"Yes",""))))</f>
        <v/>
      </c>
      <c r="Y51" s="493"/>
      <c r="Z51" s="325" t="str">
        <f>IF(AND('BR3'!$K$2="ACTIVE",'BR3'!L51&gt;0),"Yes",IF(AND('BR2'!$K$2="ACTIVE",'BR2'!L51&gt;0),"Yes",IF(AND('BR1'!$K$2="ACTIVE",'BR1'!L51&gt;0),"Yes",IF(AND('ORIGINAL BUDGET'!$K$2="ACTIVE",'ORIGINAL BUDGET'!L51&gt;0),"Yes",""))))</f>
        <v/>
      </c>
      <c r="AA51" s="493"/>
      <c r="AB51" s="325" t="str">
        <f>IF(AND('BR3'!$K$2="ACTIVE",'BR3'!N51&gt;0),"Yes",IF(AND('BR2'!$K$2="ACTIVE",'BR2'!N51&gt;0),"Yes",IF(AND('BR1'!$K$2="ACTIVE",'BR1'!N51&gt;0),"Yes",IF(AND('ORIGINAL BUDGET'!$K$2="ACTIVE",'ORIGINAL BUDGET'!N51&gt;0),"Yes",""))))</f>
        <v/>
      </c>
      <c r="AC51" s="493"/>
      <c r="AD51" s="325" t="str">
        <f>IF(AND('BR3'!$K$2="ACTIVE",'BR3'!P51&gt;0),"Yes",IF(AND('BR2'!$K$2="ACTIVE",'BR2'!P51&gt;0),"Yes",IF(AND('BR1'!$K$2="ACTIVE",'BR1'!P51&gt;0),"Yes",IF(AND('ORIGINAL BUDGET'!$K$2="ACTIVE",'ORIGINAL BUDGET'!P51&gt;0),"Yes",""))))</f>
        <v/>
      </c>
      <c r="AE51" s="493"/>
      <c r="AF51" s="325" t="str">
        <f>IF(AND('BR3'!$K$2="ACTIVE",'BR3'!R51&gt;0),"Yes",IF(AND('BR2'!$K$2="ACTIVE",'BR2'!R51&gt;0),"Yes",IF(AND('BR1'!$K$2="ACTIVE",'BR1'!R51&gt;0),"Yes",IF(AND('ORIGINAL BUDGET'!$K$2="ACTIVE",'ORIGINAL BUDGET'!R51&gt;0),"Yes",""))))</f>
        <v/>
      </c>
      <c r="AG51" s="493"/>
      <c r="AH51" s="493" t="str">
        <f>IF(AND('BR3'!$K$2="ACTIVE",'BR3'!T51&gt;0),"Yes",IF(AND('BR2'!$K$2="ACTIVE",'BR2'!T51&gt;0),"Yes",IF(AND('BR1'!$K$2="ACTIVE",'BR1'!T51&gt;0),"Yes",IF(AND('ORIGINAL BUDGET'!$K$2="ACTIVE",'ORIGINAL BUDGET'!T51&gt;0),"Yes",""))))</f>
        <v/>
      </c>
      <c r="AI51" s="494"/>
      <c r="AJ51" s="218"/>
      <c r="AK51" s="448">
        <f t="shared" si="11"/>
        <v>0</v>
      </c>
      <c r="AL51" s="448">
        <f t="shared" si="12"/>
        <v>0</v>
      </c>
      <c r="AM51" s="448">
        <f t="shared" si="13"/>
        <v>0</v>
      </c>
      <c r="AN51" s="448">
        <f t="shared" si="14"/>
        <v>0</v>
      </c>
      <c r="AO51" s="448">
        <f t="shared" si="15"/>
        <v>0</v>
      </c>
      <c r="AP51" s="448">
        <f t="shared" si="16"/>
        <v>0</v>
      </c>
      <c r="AQ51" s="448">
        <f t="shared" si="17"/>
        <v>0</v>
      </c>
      <c r="AU51" s="220"/>
      <c r="AV51" s="220"/>
      <c r="AW51" s="220"/>
      <c r="AX51" s="220"/>
      <c r="AY51" s="1104"/>
    </row>
    <row r="52" spans="1:51" ht="23.25" hidden="1" customHeight="1">
      <c r="A52" s="122">
        <v>8</v>
      </c>
      <c r="B52" s="273">
        <f>IF($L$2="","",IF($L$2="ORIGINAL",'ORIGINAL BUDGET'!$B52,IF($L$2="BR1",'BR1'!$B52,IF($L$2="BR2",'BR2'!$B52,IF($L$2="BR3",'BR3'!$B52)))))</f>
        <v>0</v>
      </c>
      <c r="C52" s="1028">
        <f>IF($L$2="","",IF($L$2="ORIGINAL",'ORIGINAL BUDGET'!$C52,IF($L$2="BR1",'BR1'!$C52,IF($L$2="BR2",'BR2'!$C52,IF($L$2="BR3",'BR3'!$C52)))))</f>
        <v>0</v>
      </c>
      <c r="D52" s="860" t="str">
        <f t="shared" si="18"/>
        <v/>
      </c>
      <c r="E52" s="404"/>
      <c r="F52" s="589"/>
      <c r="G52" s="845" t="str">
        <f t="shared" si="19"/>
        <v/>
      </c>
      <c r="H52" s="811">
        <f t="shared" si="10"/>
        <v>0</v>
      </c>
      <c r="I52" s="840"/>
      <c r="J52" s="811">
        <f t="shared" si="20"/>
        <v>0</v>
      </c>
      <c r="K52" s="843"/>
      <c r="L52" s="811">
        <f t="shared" si="21"/>
        <v>0</v>
      </c>
      <c r="M52" s="843"/>
      <c r="N52" s="811">
        <f t="shared" si="22"/>
        <v>0</v>
      </c>
      <c r="O52" s="843"/>
      <c r="P52" s="811">
        <f t="shared" si="23"/>
        <v>0</v>
      </c>
      <c r="Q52" s="843"/>
      <c r="R52" s="811">
        <f t="shared" si="24"/>
        <v>0</v>
      </c>
      <c r="S52" s="843"/>
      <c r="T52" s="811">
        <f t="shared" si="25"/>
        <v>0</v>
      </c>
      <c r="U52" s="149"/>
      <c r="V52" s="492" t="str">
        <f>IF(AND('BR3'!$K$2="ACTIVE",'BR3'!H52&gt;0),"Yes",IF(AND('BR2'!$K$2="ACTIVE",'BR2'!H52&gt;0),"Yes",IF(AND('BR1'!$K$2="ACTIVE",'BR1'!H52&gt;0),"Yes",IF(AND('ORIGINAL BUDGET'!$K$2="ACTIVE",'ORIGINAL BUDGET'!H52&gt;0),"Yes",""))))</f>
        <v/>
      </c>
      <c r="W52" s="493"/>
      <c r="X52" s="325" t="str">
        <f>IF(AND('BR3'!$K$2="ACTIVE",'BR3'!J52&gt;0),"Yes",IF(AND('BR2'!$K$2="ACTIVE",'BR2'!J52&gt;0),"Yes",IF(AND('BR1'!$K$2="ACTIVE",'BR1'!J52&gt;0),"Yes",IF(AND('ORIGINAL BUDGET'!$K$2="ACTIVE",'ORIGINAL BUDGET'!J52&gt;0),"Yes",""))))</f>
        <v/>
      </c>
      <c r="Y52" s="493"/>
      <c r="Z52" s="325" t="str">
        <f>IF(AND('BR3'!$K$2="ACTIVE",'BR3'!L52&gt;0),"Yes",IF(AND('BR2'!$K$2="ACTIVE",'BR2'!L52&gt;0),"Yes",IF(AND('BR1'!$K$2="ACTIVE",'BR1'!L52&gt;0),"Yes",IF(AND('ORIGINAL BUDGET'!$K$2="ACTIVE",'ORIGINAL BUDGET'!L52&gt;0),"Yes",""))))</f>
        <v/>
      </c>
      <c r="AA52" s="493"/>
      <c r="AB52" s="325" t="str">
        <f>IF(AND('BR3'!$K$2="ACTIVE",'BR3'!N52&gt;0),"Yes",IF(AND('BR2'!$K$2="ACTIVE",'BR2'!N52&gt;0),"Yes",IF(AND('BR1'!$K$2="ACTIVE",'BR1'!N52&gt;0),"Yes",IF(AND('ORIGINAL BUDGET'!$K$2="ACTIVE",'ORIGINAL BUDGET'!N52&gt;0),"Yes",""))))</f>
        <v/>
      </c>
      <c r="AC52" s="493"/>
      <c r="AD52" s="325" t="str">
        <f>IF(AND('BR3'!$K$2="ACTIVE",'BR3'!P52&gt;0),"Yes",IF(AND('BR2'!$K$2="ACTIVE",'BR2'!P52&gt;0),"Yes",IF(AND('BR1'!$K$2="ACTIVE",'BR1'!P52&gt;0),"Yes",IF(AND('ORIGINAL BUDGET'!$K$2="ACTIVE",'ORIGINAL BUDGET'!P52&gt;0),"Yes",""))))</f>
        <v/>
      </c>
      <c r="AE52" s="493"/>
      <c r="AF52" s="325" t="str">
        <f>IF(AND('BR3'!$K$2="ACTIVE",'BR3'!R52&gt;0),"Yes",IF(AND('BR2'!$K$2="ACTIVE",'BR2'!R52&gt;0),"Yes",IF(AND('BR1'!$K$2="ACTIVE",'BR1'!R52&gt;0),"Yes",IF(AND('ORIGINAL BUDGET'!$K$2="ACTIVE",'ORIGINAL BUDGET'!R52&gt;0),"Yes",""))))</f>
        <v/>
      </c>
      <c r="AG52" s="493"/>
      <c r="AH52" s="493" t="str">
        <f>IF(AND('BR3'!$K$2="ACTIVE",'BR3'!T52&gt;0),"Yes",IF(AND('BR2'!$K$2="ACTIVE",'BR2'!T52&gt;0),"Yes",IF(AND('BR1'!$K$2="ACTIVE",'BR1'!T52&gt;0),"Yes",IF(AND('ORIGINAL BUDGET'!$K$2="ACTIVE",'ORIGINAL BUDGET'!T52&gt;0),"Yes",""))))</f>
        <v/>
      </c>
      <c r="AI52" s="494"/>
      <c r="AJ52" s="218"/>
      <c r="AK52" s="448">
        <f t="shared" si="11"/>
        <v>0</v>
      </c>
      <c r="AL52" s="448">
        <f t="shared" si="12"/>
        <v>0</v>
      </c>
      <c r="AM52" s="448">
        <f t="shared" si="13"/>
        <v>0</v>
      </c>
      <c r="AN52" s="448">
        <f t="shared" si="14"/>
        <v>0</v>
      </c>
      <c r="AO52" s="448">
        <f t="shared" si="15"/>
        <v>0</v>
      </c>
      <c r="AP52" s="448">
        <f t="shared" si="16"/>
        <v>0</v>
      </c>
      <c r="AQ52" s="448">
        <f t="shared" si="17"/>
        <v>0</v>
      </c>
      <c r="AU52" s="220"/>
      <c r="AV52" s="220"/>
      <c r="AW52" s="220"/>
      <c r="AX52" s="220"/>
      <c r="AY52" s="1104"/>
    </row>
    <row r="53" spans="1:51" ht="23.25" hidden="1" customHeight="1">
      <c r="A53" s="122">
        <v>9</v>
      </c>
      <c r="B53" s="273">
        <f>IF($L$2="","",IF($L$2="ORIGINAL",'ORIGINAL BUDGET'!$B53,IF($L$2="BR1",'BR1'!$B53,IF($L$2="BR2",'BR2'!$B53,IF($L$2="BR3",'BR3'!$B53)))))</f>
        <v>0</v>
      </c>
      <c r="C53" s="1028">
        <f>IF($L$2="","",IF($L$2="ORIGINAL",'ORIGINAL BUDGET'!$C53,IF($L$2="BR1",'BR1'!$C53,IF($L$2="BR2",'BR2'!$C53,IF($L$2="BR3",'BR3'!$C53)))))</f>
        <v>0</v>
      </c>
      <c r="D53" s="860" t="str">
        <f t="shared" si="18"/>
        <v/>
      </c>
      <c r="E53" s="404"/>
      <c r="F53" s="589"/>
      <c r="G53" s="845" t="str">
        <f t="shared" si="19"/>
        <v/>
      </c>
      <c r="H53" s="811">
        <f t="shared" si="10"/>
        <v>0</v>
      </c>
      <c r="I53" s="840"/>
      <c r="J53" s="811">
        <f t="shared" si="20"/>
        <v>0</v>
      </c>
      <c r="K53" s="843"/>
      <c r="L53" s="811">
        <f t="shared" si="21"/>
        <v>0</v>
      </c>
      <c r="M53" s="843"/>
      <c r="N53" s="811">
        <f t="shared" si="22"/>
        <v>0</v>
      </c>
      <c r="O53" s="843"/>
      <c r="P53" s="811">
        <f t="shared" si="23"/>
        <v>0</v>
      </c>
      <c r="Q53" s="843"/>
      <c r="R53" s="811">
        <f t="shared" si="24"/>
        <v>0</v>
      </c>
      <c r="S53" s="843"/>
      <c r="T53" s="811">
        <f t="shared" si="25"/>
        <v>0</v>
      </c>
      <c r="U53" s="149"/>
      <c r="V53" s="492" t="str">
        <f>IF(AND('BR3'!$K$2="ACTIVE",'BR3'!H53&gt;0),"Yes",IF(AND('BR2'!$K$2="ACTIVE",'BR2'!H53&gt;0),"Yes",IF(AND('BR1'!$K$2="ACTIVE",'BR1'!H53&gt;0),"Yes",IF(AND('ORIGINAL BUDGET'!$K$2="ACTIVE",'ORIGINAL BUDGET'!H53&gt;0),"Yes",""))))</f>
        <v/>
      </c>
      <c r="W53" s="493"/>
      <c r="X53" s="325" t="str">
        <f>IF(AND('BR3'!$K$2="ACTIVE",'BR3'!J53&gt;0),"Yes",IF(AND('BR2'!$K$2="ACTIVE",'BR2'!J53&gt;0),"Yes",IF(AND('BR1'!$K$2="ACTIVE",'BR1'!J53&gt;0),"Yes",IF(AND('ORIGINAL BUDGET'!$K$2="ACTIVE",'ORIGINAL BUDGET'!J53&gt;0),"Yes",""))))</f>
        <v/>
      </c>
      <c r="Y53" s="493"/>
      <c r="Z53" s="325" t="str">
        <f>IF(AND('BR3'!$K$2="ACTIVE",'BR3'!L53&gt;0),"Yes",IF(AND('BR2'!$K$2="ACTIVE",'BR2'!L53&gt;0),"Yes",IF(AND('BR1'!$K$2="ACTIVE",'BR1'!L53&gt;0),"Yes",IF(AND('ORIGINAL BUDGET'!$K$2="ACTIVE",'ORIGINAL BUDGET'!L53&gt;0),"Yes",""))))</f>
        <v/>
      </c>
      <c r="AA53" s="493"/>
      <c r="AB53" s="325" t="str">
        <f>IF(AND('BR3'!$K$2="ACTIVE",'BR3'!N53&gt;0),"Yes",IF(AND('BR2'!$K$2="ACTIVE",'BR2'!N53&gt;0),"Yes",IF(AND('BR1'!$K$2="ACTIVE",'BR1'!N53&gt;0),"Yes",IF(AND('ORIGINAL BUDGET'!$K$2="ACTIVE",'ORIGINAL BUDGET'!N53&gt;0),"Yes",""))))</f>
        <v/>
      </c>
      <c r="AC53" s="493"/>
      <c r="AD53" s="325" t="str">
        <f>IF(AND('BR3'!$K$2="ACTIVE",'BR3'!P53&gt;0),"Yes",IF(AND('BR2'!$K$2="ACTIVE",'BR2'!P53&gt;0),"Yes",IF(AND('BR1'!$K$2="ACTIVE",'BR1'!P53&gt;0),"Yes",IF(AND('ORIGINAL BUDGET'!$K$2="ACTIVE",'ORIGINAL BUDGET'!P53&gt;0),"Yes",""))))</f>
        <v/>
      </c>
      <c r="AE53" s="493"/>
      <c r="AF53" s="325" t="str">
        <f>IF(AND('BR3'!$K$2="ACTIVE",'BR3'!R53&gt;0),"Yes",IF(AND('BR2'!$K$2="ACTIVE",'BR2'!R53&gt;0),"Yes",IF(AND('BR1'!$K$2="ACTIVE",'BR1'!R53&gt;0),"Yes",IF(AND('ORIGINAL BUDGET'!$K$2="ACTIVE",'ORIGINAL BUDGET'!R53&gt;0),"Yes",""))))</f>
        <v/>
      </c>
      <c r="AG53" s="493"/>
      <c r="AH53" s="493" t="str">
        <f>IF(AND('BR3'!$K$2="ACTIVE",'BR3'!T53&gt;0),"Yes",IF(AND('BR2'!$K$2="ACTIVE",'BR2'!T53&gt;0),"Yes",IF(AND('BR1'!$K$2="ACTIVE",'BR1'!T53&gt;0),"Yes",IF(AND('ORIGINAL BUDGET'!$K$2="ACTIVE",'ORIGINAL BUDGET'!T53&gt;0),"Yes",""))))</f>
        <v/>
      </c>
      <c r="AI53" s="494"/>
      <c r="AJ53" s="218"/>
      <c r="AK53" s="448">
        <f t="shared" si="11"/>
        <v>0</v>
      </c>
      <c r="AL53" s="448">
        <f t="shared" si="12"/>
        <v>0</v>
      </c>
      <c r="AM53" s="448">
        <f t="shared" si="13"/>
        <v>0</v>
      </c>
      <c r="AN53" s="448">
        <f t="shared" si="14"/>
        <v>0</v>
      </c>
      <c r="AO53" s="448">
        <f t="shared" si="15"/>
        <v>0</v>
      </c>
      <c r="AP53" s="448">
        <f t="shared" si="16"/>
        <v>0</v>
      </c>
      <c r="AQ53" s="448">
        <f t="shared" si="17"/>
        <v>0</v>
      </c>
      <c r="AU53" s="220"/>
      <c r="AV53" s="220"/>
      <c r="AW53" s="220"/>
      <c r="AX53" s="220"/>
      <c r="AY53" s="1104"/>
    </row>
    <row r="54" spans="1:51" ht="23.25" hidden="1" customHeight="1" thickBot="1">
      <c r="A54" s="122">
        <v>10</v>
      </c>
      <c r="B54" s="273">
        <f>IF($L$2="","",IF($L$2="ORIGINAL",'ORIGINAL BUDGET'!$B54,IF($L$2="BR1",'BR1'!$B54,IF($L$2="BR2",'BR2'!$B54,IF($L$2="BR3",'BR3'!$B54)))))</f>
        <v>0</v>
      </c>
      <c r="C54" s="1028">
        <f>IF($L$2="","",IF($L$2="ORIGINAL",'ORIGINAL BUDGET'!$C54,IF($L$2="BR1",'BR1'!$C54,IF($L$2="BR2",'BR2'!$C54,IF($L$2="BR3",'BR3'!$C54)))))</f>
        <v>0</v>
      </c>
      <c r="D54" s="860" t="str">
        <f t="shared" si="18"/>
        <v/>
      </c>
      <c r="E54" s="404"/>
      <c r="F54" s="589"/>
      <c r="G54" s="845" t="str">
        <f t="shared" si="19"/>
        <v/>
      </c>
      <c r="H54" s="811">
        <f t="shared" si="10"/>
        <v>0</v>
      </c>
      <c r="I54" s="840"/>
      <c r="J54" s="811">
        <f t="shared" si="20"/>
        <v>0</v>
      </c>
      <c r="K54" s="843"/>
      <c r="L54" s="811">
        <f t="shared" si="21"/>
        <v>0</v>
      </c>
      <c r="M54" s="843"/>
      <c r="N54" s="811">
        <f t="shared" si="22"/>
        <v>0</v>
      </c>
      <c r="O54" s="843"/>
      <c r="P54" s="811">
        <f t="shared" si="23"/>
        <v>0</v>
      </c>
      <c r="Q54" s="843"/>
      <c r="R54" s="811">
        <f t="shared" si="24"/>
        <v>0</v>
      </c>
      <c r="S54" s="843"/>
      <c r="T54" s="811">
        <f t="shared" si="25"/>
        <v>0</v>
      </c>
      <c r="U54" s="149"/>
      <c r="V54" s="492" t="str">
        <f>IF(AND('BR3'!$K$2="ACTIVE",'BR3'!H54&gt;0),"Yes",IF(AND('BR2'!$K$2="ACTIVE",'BR2'!H54&gt;0),"Yes",IF(AND('BR1'!$K$2="ACTIVE",'BR1'!H54&gt;0),"Yes",IF(AND('ORIGINAL BUDGET'!$K$2="ACTIVE",'ORIGINAL BUDGET'!H54&gt;0),"Yes",""))))</f>
        <v/>
      </c>
      <c r="W54" s="493"/>
      <c r="X54" s="325" t="str">
        <f>IF(AND('BR3'!$K$2="ACTIVE",'BR3'!J54&gt;0),"Yes",IF(AND('BR2'!$K$2="ACTIVE",'BR2'!J54&gt;0),"Yes",IF(AND('BR1'!$K$2="ACTIVE",'BR1'!J54&gt;0),"Yes",IF(AND('ORIGINAL BUDGET'!$K$2="ACTIVE",'ORIGINAL BUDGET'!J54&gt;0),"Yes",""))))</f>
        <v/>
      </c>
      <c r="Y54" s="493"/>
      <c r="Z54" s="325" t="str">
        <f>IF(AND('BR3'!$K$2="ACTIVE",'BR3'!L54&gt;0),"Yes",IF(AND('BR2'!$K$2="ACTIVE",'BR2'!L54&gt;0),"Yes",IF(AND('BR1'!$K$2="ACTIVE",'BR1'!L54&gt;0),"Yes",IF(AND('ORIGINAL BUDGET'!$K$2="ACTIVE",'ORIGINAL BUDGET'!L54&gt;0),"Yes",""))))</f>
        <v/>
      </c>
      <c r="AA54" s="493"/>
      <c r="AB54" s="325" t="str">
        <f>IF(AND('BR3'!$K$2="ACTIVE",'BR3'!N54&gt;0),"Yes",IF(AND('BR2'!$K$2="ACTIVE",'BR2'!N54&gt;0),"Yes",IF(AND('BR1'!$K$2="ACTIVE",'BR1'!N54&gt;0),"Yes",IF(AND('ORIGINAL BUDGET'!$K$2="ACTIVE",'ORIGINAL BUDGET'!N54&gt;0),"Yes",""))))</f>
        <v/>
      </c>
      <c r="AC54" s="493"/>
      <c r="AD54" s="325" t="str">
        <f>IF(AND('BR3'!$K$2="ACTIVE",'BR3'!P54&gt;0),"Yes",IF(AND('BR2'!$K$2="ACTIVE",'BR2'!P54&gt;0),"Yes",IF(AND('BR1'!$K$2="ACTIVE",'BR1'!P54&gt;0),"Yes",IF(AND('ORIGINAL BUDGET'!$K$2="ACTIVE",'ORIGINAL BUDGET'!P54&gt;0),"Yes",""))))</f>
        <v/>
      </c>
      <c r="AE54" s="493"/>
      <c r="AF54" s="325" t="str">
        <f>IF(AND('BR3'!$K$2="ACTIVE",'BR3'!R54&gt;0),"Yes",IF(AND('BR2'!$K$2="ACTIVE",'BR2'!R54&gt;0),"Yes",IF(AND('BR1'!$K$2="ACTIVE",'BR1'!R54&gt;0),"Yes",IF(AND('ORIGINAL BUDGET'!$K$2="ACTIVE",'ORIGINAL BUDGET'!R54&gt;0),"Yes",""))))</f>
        <v/>
      </c>
      <c r="AG54" s="493"/>
      <c r="AH54" s="493" t="str">
        <f>IF(AND('BR3'!$K$2="ACTIVE",'BR3'!T54&gt;0),"Yes",IF(AND('BR2'!$K$2="ACTIVE",'BR2'!T54&gt;0),"Yes",IF(AND('BR1'!$K$2="ACTIVE",'BR1'!T54&gt;0),"Yes",IF(AND('ORIGINAL BUDGET'!$K$2="ACTIVE",'ORIGINAL BUDGET'!T54&gt;0),"Yes",""))))</f>
        <v/>
      </c>
      <c r="AI54" s="494"/>
      <c r="AJ54" s="218"/>
      <c r="AK54" s="448">
        <f t="shared" si="11"/>
        <v>0</v>
      </c>
      <c r="AL54" s="448">
        <f t="shared" si="12"/>
        <v>0</v>
      </c>
      <c r="AM54" s="448">
        <f t="shared" si="13"/>
        <v>0</v>
      </c>
      <c r="AN54" s="448">
        <f t="shared" si="14"/>
        <v>0</v>
      </c>
      <c r="AO54" s="448">
        <f t="shared" si="15"/>
        <v>0</v>
      </c>
      <c r="AP54" s="448">
        <f t="shared" si="16"/>
        <v>0</v>
      </c>
      <c r="AQ54" s="448">
        <f t="shared" si="17"/>
        <v>0</v>
      </c>
      <c r="AU54" s="220"/>
      <c r="AV54" s="220"/>
      <c r="AW54" s="220"/>
      <c r="AX54" s="220"/>
      <c r="AY54" s="1104"/>
    </row>
    <row r="55" spans="1:51" ht="23.25" hidden="1" customHeight="1">
      <c r="A55" s="122">
        <v>11</v>
      </c>
      <c r="B55" s="273">
        <f>IF($L$2="","",IF($L$2="ORIGINAL",'ORIGINAL BUDGET'!$B55,IF($L$2="BR1",'BR1'!$B55,IF($L$2="BR2",'BR2'!$B55,IF($L$2="BR3",'BR3'!$B55)))))</f>
        <v>0</v>
      </c>
      <c r="C55" s="1028">
        <f>IF($L$2="","",IF($L$2="ORIGINAL",'ORIGINAL BUDGET'!$C55,IF($L$2="BR1",'BR1'!$C55,IF($L$2="BR2",'BR2'!$C55,IF($L$2="BR3",'BR3'!$C55)))))</f>
        <v>0</v>
      </c>
      <c r="D55" s="860" t="str">
        <f t="shared" si="18"/>
        <v/>
      </c>
      <c r="E55" s="404"/>
      <c r="F55" s="589"/>
      <c r="G55" s="845" t="str">
        <f t="shared" si="19"/>
        <v/>
      </c>
      <c r="H55" s="811">
        <f t="shared" si="10"/>
        <v>0</v>
      </c>
      <c r="I55" s="840"/>
      <c r="J55" s="811">
        <f t="shared" si="20"/>
        <v>0</v>
      </c>
      <c r="K55" s="843"/>
      <c r="L55" s="811">
        <f t="shared" si="21"/>
        <v>0</v>
      </c>
      <c r="M55" s="843"/>
      <c r="N55" s="811">
        <f t="shared" si="22"/>
        <v>0</v>
      </c>
      <c r="O55" s="843"/>
      <c r="P55" s="811">
        <f t="shared" si="23"/>
        <v>0</v>
      </c>
      <c r="Q55" s="843"/>
      <c r="R55" s="811">
        <f t="shared" si="24"/>
        <v>0</v>
      </c>
      <c r="S55" s="843"/>
      <c r="T55" s="811">
        <f t="shared" si="25"/>
        <v>0</v>
      </c>
      <c r="U55" s="149"/>
      <c r="V55" s="492" t="str">
        <f>IF(AND('BR3'!$K$2="ACTIVE",'BR3'!H55&gt;0),"Yes",IF(AND('BR2'!$K$2="ACTIVE",'BR2'!H55&gt;0),"Yes",IF(AND('BR1'!$K$2="ACTIVE",'BR1'!H55&gt;0),"Yes",IF(AND('ORIGINAL BUDGET'!$K$2="ACTIVE",'ORIGINAL BUDGET'!H55&gt;0),"Yes",""))))</f>
        <v/>
      </c>
      <c r="W55" s="493"/>
      <c r="X55" s="325" t="str">
        <f>IF(AND('BR3'!$K$2="ACTIVE",'BR3'!J55&gt;0),"Yes",IF(AND('BR2'!$K$2="ACTIVE",'BR2'!J55&gt;0),"Yes",IF(AND('BR1'!$K$2="ACTIVE",'BR1'!J55&gt;0),"Yes",IF(AND('ORIGINAL BUDGET'!$K$2="ACTIVE",'ORIGINAL BUDGET'!J55&gt;0),"Yes",""))))</f>
        <v/>
      </c>
      <c r="Y55" s="493"/>
      <c r="Z55" s="325" t="str">
        <f>IF(AND('BR3'!$K$2="ACTIVE",'BR3'!L55&gt;0),"Yes",IF(AND('BR2'!$K$2="ACTIVE",'BR2'!L55&gt;0),"Yes",IF(AND('BR1'!$K$2="ACTIVE",'BR1'!L55&gt;0),"Yes",IF(AND('ORIGINAL BUDGET'!$K$2="ACTIVE",'ORIGINAL BUDGET'!L55&gt;0),"Yes",""))))</f>
        <v/>
      </c>
      <c r="AA55" s="493"/>
      <c r="AB55" s="325" t="str">
        <f>IF(AND('BR3'!$K$2="ACTIVE",'BR3'!N55&gt;0),"Yes",IF(AND('BR2'!$K$2="ACTIVE",'BR2'!N55&gt;0),"Yes",IF(AND('BR1'!$K$2="ACTIVE",'BR1'!N55&gt;0),"Yes",IF(AND('ORIGINAL BUDGET'!$K$2="ACTIVE",'ORIGINAL BUDGET'!N55&gt;0),"Yes",""))))</f>
        <v/>
      </c>
      <c r="AC55" s="493"/>
      <c r="AD55" s="325" t="str">
        <f>IF(AND('BR3'!$K$2="ACTIVE",'BR3'!P55&gt;0),"Yes",IF(AND('BR2'!$K$2="ACTIVE",'BR2'!P55&gt;0),"Yes",IF(AND('BR1'!$K$2="ACTIVE",'BR1'!P55&gt;0),"Yes",IF(AND('ORIGINAL BUDGET'!$K$2="ACTIVE",'ORIGINAL BUDGET'!P55&gt;0),"Yes",""))))</f>
        <v/>
      </c>
      <c r="AE55" s="493"/>
      <c r="AF55" s="325" t="str">
        <f>IF(AND('BR3'!$K$2="ACTIVE",'BR3'!R55&gt;0),"Yes",IF(AND('BR2'!$K$2="ACTIVE",'BR2'!R55&gt;0),"Yes",IF(AND('BR1'!$K$2="ACTIVE",'BR1'!R55&gt;0),"Yes",IF(AND('ORIGINAL BUDGET'!$K$2="ACTIVE",'ORIGINAL BUDGET'!R55&gt;0),"Yes",""))))</f>
        <v/>
      </c>
      <c r="AG55" s="493"/>
      <c r="AH55" s="493" t="str">
        <f>IF(AND('BR3'!$K$2="ACTIVE",'BR3'!T55&gt;0),"Yes",IF(AND('BR2'!$K$2="ACTIVE",'BR2'!T55&gt;0),"Yes",IF(AND('BR1'!$K$2="ACTIVE",'BR1'!T55&gt;0),"Yes",IF(AND('ORIGINAL BUDGET'!$K$2="ACTIVE",'ORIGINAL BUDGET'!T55&gt;0),"Yes",""))))</f>
        <v/>
      </c>
      <c r="AI55" s="494"/>
      <c r="AJ55" s="218"/>
      <c r="AK55" s="448">
        <f t="shared" si="11"/>
        <v>0</v>
      </c>
      <c r="AL55" s="448">
        <f t="shared" si="12"/>
        <v>0</v>
      </c>
      <c r="AM55" s="448">
        <f t="shared" si="13"/>
        <v>0</v>
      </c>
      <c r="AN55" s="448">
        <f t="shared" si="14"/>
        <v>0</v>
      </c>
      <c r="AO55" s="448">
        <f t="shared" si="15"/>
        <v>0</v>
      </c>
      <c r="AP55" s="448">
        <f t="shared" si="16"/>
        <v>0</v>
      </c>
      <c r="AQ55" s="448">
        <f t="shared" si="17"/>
        <v>0</v>
      </c>
      <c r="AU55" s="220"/>
      <c r="AV55" s="220"/>
      <c r="AW55" s="220"/>
      <c r="AX55" s="220"/>
      <c r="AY55" s="1104"/>
    </row>
    <row r="56" spans="1:51" ht="23.25" hidden="1" customHeight="1">
      <c r="A56" s="122">
        <v>12</v>
      </c>
      <c r="B56" s="273">
        <f>IF($L$2="","",IF($L$2="ORIGINAL",'ORIGINAL BUDGET'!$B56,IF($L$2="BR1",'BR1'!$B56,IF($L$2="BR2",'BR2'!$B56,IF($L$2="BR3",'BR3'!$B56)))))</f>
        <v>0</v>
      </c>
      <c r="C56" s="1028">
        <f>IF($L$2="","",IF($L$2="ORIGINAL",'ORIGINAL BUDGET'!$C56,IF($L$2="BR1",'BR1'!$C56,IF($L$2="BR2",'BR2'!$C56,IF($L$2="BR3",'BR3'!$C56)))))</f>
        <v>0</v>
      </c>
      <c r="D56" s="860" t="str">
        <f t="shared" si="18"/>
        <v/>
      </c>
      <c r="E56" s="404"/>
      <c r="F56" s="589"/>
      <c r="G56" s="845" t="str">
        <f t="shared" si="19"/>
        <v/>
      </c>
      <c r="H56" s="811">
        <f t="shared" si="10"/>
        <v>0</v>
      </c>
      <c r="I56" s="840"/>
      <c r="J56" s="811">
        <f t="shared" si="20"/>
        <v>0</v>
      </c>
      <c r="K56" s="843"/>
      <c r="L56" s="811">
        <f t="shared" si="21"/>
        <v>0</v>
      </c>
      <c r="M56" s="843"/>
      <c r="N56" s="811">
        <f t="shared" si="22"/>
        <v>0</v>
      </c>
      <c r="O56" s="843"/>
      <c r="P56" s="811">
        <f t="shared" si="23"/>
        <v>0</v>
      </c>
      <c r="Q56" s="843"/>
      <c r="R56" s="811">
        <f t="shared" si="24"/>
        <v>0</v>
      </c>
      <c r="S56" s="843"/>
      <c r="T56" s="811">
        <f t="shared" si="25"/>
        <v>0</v>
      </c>
      <c r="U56" s="149"/>
      <c r="V56" s="492" t="str">
        <f>IF(AND('BR3'!$K$2="ACTIVE",'BR3'!H56&gt;0),"Yes",IF(AND('BR2'!$K$2="ACTIVE",'BR2'!H56&gt;0),"Yes",IF(AND('BR1'!$K$2="ACTIVE",'BR1'!H56&gt;0),"Yes",IF(AND('ORIGINAL BUDGET'!$K$2="ACTIVE",'ORIGINAL BUDGET'!H56&gt;0),"Yes",""))))</f>
        <v/>
      </c>
      <c r="W56" s="493"/>
      <c r="X56" s="325" t="str">
        <f>IF(AND('BR3'!$K$2="ACTIVE",'BR3'!J56&gt;0),"Yes",IF(AND('BR2'!$K$2="ACTIVE",'BR2'!J56&gt;0),"Yes",IF(AND('BR1'!$K$2="ACTIVE",'BR1'!J56&gt;0),"Yes",IF(AND('ORIGINAL BUDGET'!$K$2="ACTIVE",'ORIGINAL BUDGET'!J56&gt;0),"Yes",""))))</f>
        <v/>
      </c>
      <c r="Y56" s="493"/>
      <c r="Z56" s="325" t="str">
        <f>IF(AND('BR3'!$K$2="ACTIVE",'BR3'!L56&gt;0),"Yes",IF(AND('BR2'!$K$2="ACTIVE",'BR2'!L56&gt;0),"Yes",IF(AND('BR1'!$K$2="ACTIVE",'BR1'!L56&gt;0),"Yes",IF(AND('ORIGINAL BUDGET'!$K$2="ACTIVE",'ORIGINAL BUDGET'!L56&gt;0),"Yes",""))))</f>
        <v/>
      </c>
      <c r="AA56" s="493"/>
      <c r="AB56" s="325" t="str">
        <f>IF(AND('BR3'!$K$2="ACTIVE",'BR3'!N56&gt;0),"Yes",IF(AND('BR2'!$K$2="ACTIVE",'BR2'!N56&gt;0),"Yes",IF(AND('BR1'!$K$2="ACTIVE",'BR1'!N56&gt;0),"Yes",IF(AND('ORIGINAL BUDGET'!$K$2="ACTIVE",'ORIGINAL BUDGET'!N56&gt;0),"Yes",""))))</f>
        <v/>
      </c>
      <c r="AC56" s="493"/>
      <c r="AD56" s="325" t="str">
        <f>IF(AND('BR3'!$K$2="ACTIVE",'BR3'!P56&gt;0),"Yes",IF(AND('BR2'!$K$2="ACTIVE",'BR2'!P56&gt;0),"Yes",IF(AND('BR1'!$K$2="ACTIVE",'BR1'!P56&gt;0),"Yes",IF(AND('ORIGINAL BUDGET'!$K$2="ACTIVE",'ORIGINAL BUDGET'!P56&gt;0),"Yes",""))))</f>
        <v/>
      </c>
      <c r="AE56" s="493"/>
      <c r="AF56" s="325" t="str">
        <f>IF(AND('BR3'!$K$2="ACTIVE",'BR3'!R56&gt;0),"Yes",IF(AND('BR2'!$K$2="ACTIVE",'BR2'!R56&gt;0),"Yes",IF(AND('BR1'!$K$2="ACTIVE",'BR1'!R56&gt;0),"Yes",IF(AND('ORIGINAL BUDGET'!$K$2="ACTIVE",'ORIGINAL BUDGET'!R56&gt;0),"Yes",""))))</f>
        <v/>
      </c>
      <c r="AG56" s="493"/>
      <c r="AH56" s="493" t="str">
        <f>IF(AND('BR3'!$K$2="ACTIVE",'BR3'!T56&gt;0),"Yes",IF(AND('BR2'!$K$2="ACTIVE",'BR2'!T56&gt;0),"Yes",IF(AND('BR1'!$K$2="ACTIVE",'BR1'!T56&gt;0),"Yes",IF(AND('ORIGINAL BUDGET'!$K$2="ACTIVE",'ORIGINAL BUDGET'!T56&gt;0),"Yes",""))))</f>
        <v/>
      </c>
      <c r="AI56" s="494"/>
      <c r="AJ56" s="218"/>
      <c r="AK56" s="448">
        <f t="shared" si="11"/>
        <v>0</v>
      </c>
      <c r="AL56" s="448">
        <f t="shared" si="12"/>
        <v>0</v>
      </c>
      <c r="AM56" s="448">
        <f t="shared" si="13"/>
        <v>0</v>
      </c>
      <c r="AN56" s="448">
        <f t="shared" si="14"/>
        <v>0</v>
      </c>
      <c r="AO56" s="448">
        <f t="shared" si="15"/>
        <v>0</v>
      </c>
      <c r="AP56" s="448">
        <f t="shared" si="16"/>
        <v>0</v>
      </c>
      <c r="AQ56" s="448">
        <f t="shared" si="17"/>
        <v>0</v>
      </c>
      <c r="AU56" s="220"/>
      <c r="AV56" s="220"/>
      <c r="AW56" s="220"/>
      <c r="AX56" s="220"/>
      <c r="AY56" s="1104"/>
    </row>
    <row r="57" spans="1:51" ht="23.25" hidden="1" customHeight="1">
      <c r="A57" s="122">
        <v>13</v>
      </c>
      <c r="B57" s="273">
        <f>IF($L$2="","",IF($L$2="ORIGINAL",'ORIGINAL BUDGET'!$B57,IF($L$2="BR1",'BR1'!$B57,IF($L$2="BR2",'BR2'!$B57,IF($L$2="BR3",'BR3'!$B57)))))</f>
        <v>0</v>
      </c>
      <c r="C57" s="1028">
        <f>IF($L$2="","",IF($L$2="ORIGINAL",'ORIGINAL BUDGET'!$C57,IF($L$2="BR1",'BR1'!$C57,IF($L$2="BR2",'BR2'!$C57,IF($L$2="BR3",'BR3'!$C57)))))</f>
        <v>0</v>
      </c>
      <c r="D57" s="860" t="str">
        <f t="shared" si="18"/>
        <v/>
      </c>
      <c r="E57" s="404"/>
      <c r="F57" s="589"/>
      <c r="G57" s="845" t="str">
        <f t="shared" si="19"/>
        <v/>
      </c>
      <c r="H57" s="811">
        <f t="shared" si="10"/>
        <v>0</v>
      </c>
      <c r="I57" s="840"/>
      <c r="J57" s="811">
        <f t="shared" si="20"/>
        <v>0</v>
      </c>
      <c r="K57" s="843"/>
      <c r="L57" s="811">
        <f t="shared" si="21"/>
        <v>0</v>
      </c>
      <c r="M57" s="843"/>
      <c r="N57" s="811">
        <f t="shared" si="22"/>
        <v>0</v>
      </c>
      <c r="O57" s="843"/>
      <c r="P57" s="811">
        <f t="shared" si="23"/>
        <v>0</v>
      </c>
      <c r="Q57" s="843"/>
      <c r="R57" s="811">
        <f t="shared" si="24"/>
        <v>0</v>
      </c>
      <c r="S57" s="843"/>
      <c r="T57" s="811">
        <f t="shared" si="25"/>
        <v>0</v>
      </c>
      <c r="U57" s="149"/>
      <c r="V57" s="492" t="str">
        <f>IF(AND('BR3'!$K$2="ACTIVE",'BR3'!H57&gt;0),"Yes",IF(AND('BR2'!$K$2="ACTIVE",'BR2'!H57&gt;0),"Yes",IF(AND('BR1'!$K$2="ACTIVE",'BR1'!H57&gt;0),"Yes",IF(AND('ORIGINAL BUDGET'!$K$2="ACTIVE",'ORIGINAL BUDGET'!H57&gt;0),"Yes",""))))</f>
        <v/>
      </c>
      <c r="W57" s="493"/>
      <c r="X57" s="325" t="str">
        <f>IF(AND('BR3'!$K$2="ACTIVE",'BR3'!J57&gt;0),"Yes",IF(AND('BR2'!$K$2="ACTIVE",'BR2'!J57&gt;0),"Yes",IF(AND('BR1'!$K$2="ACTIVE",'BR1'!J57&gt;0),"Yes",IF(AND('ORIGINAL BUDGET'!$K$2="ACTIVE",'ORIGINAL BUDGET'!J57&gt;0),"Yes",""))))</f>
        <v/>
      </c>
      <c r="Y57" s="493"/>
      <c r="Z57" s="325" t="str">
        <f>IF(AND('BR3'!$K$2="ACTIVE",'BR3'!L57&gt;0),"Yes",IF(AND('BR2'!$K$2="ACTIVE",'BR2'!L57&gt;0),"Yes",IF(AND('BR1'!$K$2="ACTIVE",'BR1'!L57&gt;0),"Yes",IF(AND('ORIGINAL BUDGET'!$K$2="ACTIVE",'ORIGINAL BUDGET'!L57&gt;0),"Yes",""))))</f>
        <v/>
      </c>
      <c r="AA57" s="493"/>
      <c r="AB57" s="325" t="str">
        <f>IF(AND('BR3'!$K$2="ACTIVE",'BR3'!N57&gt;0),"Yes",IF(AND('BR2'!$K$2="ACTIVE",'BR2'!N57&gt;0),"Yes",IF(AND('BR1'!$K$2="ACTIVE",'BR1'!N57&gt;0),"Yes",IF(AND('ORIGINAL BUDGET'!$K$2="ACTIVE",'ORIGINAL BUDGET'!N57&gt;0),"Yes",""))))</f>
        <v/>
      </c>
      <c r="AC57" s="493"/>
      <c r="AD57" s="325" t="str">
        <f>IF(AND('BR3'!$K$2="ACTIVE",'BR3'!P57&gt;0),"Yes",IF(AND('BR2'!$K$2="ACTIVE",'BR2'!P57&gt;0),"Yes",IF(AND('BR1'!$K$2="ACTIVE",'BR1'!P57&gt;0),"Yes",IF(AND('ORIGINAL BUDGET'!$K$2="ACTIVE",'ORIGINAL BUDGET'!P57&gt;0),"Yes",""))))</f>
        <v/>
      </c>
      <c r="AE57" s="493"/>
      <c r="AF57" s="325" t="str">
        <f>IF(AND('BR3'!$K$2="ACTIVE",'BR3'!R57&gt;0),"Yes",IF(AND('BR2'!$K$2="ACTIVE",'BR2'!R57&gt;0),"Yes",IF(AND('BR1'!$K$2="ACTIVE",'BR1'!R57&gt;0),"Yes",IF(AND('ORIGINAL BUDGET'!$K$2="ACTIVE",'ORIGINAL BUDGET'!R57&gt;0),"Yes",""))))</f>
        <v/>
      </c>
      <c r="AG57" s="493"/>
      <c r="AH57" s="493" t="str">
        <f>IF(AND('BR3'!$K$2="ACTIVE",'BR3'!T57&gt;0),"Yes",IF(AND('BR2'!$K$2="ACTIVE",'BR2'!T57&gt;0),"Yes",IF(AND('BR1'!$K$2="ACTIVE",'BR1'!T57&gt;0),"Yes",IF(AND('ORIGINAL BUDGET'!$K$2="ACTIVE",'ORIGINAL BUDGET'!T57&gt;0),"Yes",""))))</f>
        <v/>
      </c>
      <c r="AI57" s="494"/>
      <c r="AJ57" s="218"/>
      <c r="AK57" s="448">
        <f t="shared" si="11"/>
        <v>0</v>
      </c>
      <c r="AL57" s="448">
        <f t="shared" si="12"/>
        <v>0</v>
      </c>
      <c r="AM57" s="448">
        <f t="shared" si="13"/>
        <v>0</v>
      </c>
      <c r="AN57" s="448">
        <f t="shared" si="14"/>
        <v>0</v>
      </c>
      <c r="AO57" s="448">
        <f t="shared" si="15"/>
        <v>0</v>
      </c>
      <c r="AP57" s="448">
        <f t="shared" si="16"/>
        <v>0</v>
      </c>
      <c r="AQ57" s="448">
        <f t="shared" si="17"/>
        <v>0</v>
      </c>
      <c r="AU57" s="220"/>
      <c r="AV57" s="220"/>
      <c r="AW57" s="220"/>
      <c r="AX57" s="220"/>
      <c r="AY57" s="1104"/>
    </row>
    <row r="58" spans="1:51" ht="23.25" hidden="1" customHeight="1">
      <c r="A58" s="122">
        <v>14</v>
      </c>
      <c r="B58" s="273">
        <f>IF($L$2="","",IF($L$2="ORIGINAL",'ORIGINAL BUDGET'!$B58,IF($L$2="BR1",'BR1'!$B58,IF($L$2="BR2",'BR2'!$B58,IF($L$2="BR3",'BR3'!$B58)))))</f>
        <v>0</v>
      </c>
      <c r="C58" s="1028">
        <f>IF($L$2="","",IF($L$2="ORIGINAL",'ORIGINAL BUDGET'!$C58,IF($L$2="BR1",'BR1'!$C58,IF($L$2="BR2",'BR2'!$C58,IF($L$2="BR3",'BR3'!$C58)))))</f>
        <v>0</v>
      </c>
      <c r="D58" s="860" t="str">
        <f t="shared" si="18"/>
        <v/>
      </c>
      <c r="E58" s="404"/>
      <c r="F58" s="589"/>
      <c r="G58" s="845" t="str">
        <f t="shared" si="19"/>
        <v/>
      </c>
      <c r="H58" s="811">
        <f t="shared" si="10"/>
        <v>0</v>
      </c>
      <c r="I58" s="840"/>
      <c r="J58" s="811">
        <f t="shared" si="20"/>
        <v>0</v>
      </c>
      <c r="K58" s="843"/>
      <c r="L58" s="811">
        <f t="shared" si="21"/>
        <v>0</v>
      </c>
      <c r="M58" s="843"/>
      <c r="N58" s="811">
        <f t="shared" si="22"/>
        <v>0</v>
      </c>
      <c r="O58" s="843"/>
      <c r="P58" s="811">
        <f t="shared" si="23"/>
        <v>0</v>
      </c>
      <c r="Q58" s="843"/>
      <c r="R58" s="811">
        <f t="shared" si="24"/>
        <v>0</v>
      </c>
      <c r="S58" s="843"/>
      <c r="T58" s="811">
        <f t="shared" si="25"/>
        <v>0</v>
      </c>
      <c r="U58" s="149"/>
      <c r="V58" s="492" t="str">
        <f>IF(AND('BR3'!$K$2="ACTIVE",'BR3'!H58&gt;0),"Yes",IF(AND('BR2'!$K$2="ACTIVE",'BR2'!H58&gt;0),"Yes",IF(AND('BR1'!$K$2="ACTIVE",'BR1'!H58&gt;0),"Yes",IF(AND('ORIGINAL BUDGET'!$K$2="ACTIVE",'ORIGINAL BUDGET'!H58&gt;0),"Yes",""))))</f>
        <v/>
      </c>
      <c r="W58" s="493"/>
      <c r="X58" s="325" t="str">
        <f>IF(AND('BR3'!$K$2="ACTIVE",'BR3'!J58&gt;0),"Yes",IF(AND('BR2'!$K$2="ACTIVE",'BR2'!J58&gt;0),"Yes",IF(AND('BR1'!$K$2="ACTIVE",'BR1'!J58&gt;0),"Yes",IF(AND('ORIGINAL BUDGET'!$K$2="ACTIVE",'ORIGINAL BUDGET'!J58&gt;0),"Yes",""))))</f>
        <v/>
      </c>
      <c r="Y58" s="493"/>
      <c r="Z58" s="325" t="str">
        <f>IF(AND('BR3'!$K$2="ACTIVE",'BR3'!L58&gt;0),"Yes",IF(AND('BR2'!$K$2="ACTIVE",'BR2'!L58&gt;0),"Yes",IF(AND('BR1'!$K$2="ACTIVE",'BR1'!L58&gt;0),"Yes",IF(AND('ORIGINAL BUDGET'!$K$2="ACTIVE",'ORIGINAL BUDGET'!L58&gt;0),"Yes",""))))</f>
        <v/>
      </c>
      <c r="AA58" s="493"/>
      <c r="AB58" s="325" t="str">
        <f>IF(AND('BR3'!$K$2="ACTIVE",'BR3'!N58&gt;0),"Yes",IF(AND('BR2'!$K$2="ACTIVE",'BR2'!N58&gt;0),"Yes",IF(AND('BR1'!$K$2="ACTIVE",'BR1'!N58&gt;0),"Yes",IF(AND('ORIGINAL BUDGET'!$K$2="ACTIVE",'ORIGINAL BUDGET'!N58&gt;0),"Yes",""))))</f>
        <v/>
      </c>
      <c r="AC58" s="493"/>
      <c r="AD58" s="325" t="str">
        <f>IF(AND('BR3'!$K$2="ACTIVE",'BR3'!P58&gt;0),"Yes",IF(AND('BR2'!$K$2="ACTIVE",'BR2'!P58&gt;0),"Yes",IF(AND('BR1'!$K$2="ACTIVE",'BR1'!P58&gt;0),"Yes",IF(AND('ORIGINAL BUDGET'!$K$2="ACTIVE",'ORIGINAL BUDGET'!P58&gt;0),"Yes",""))))</f>
        <v/>
      </c>
      <c r="AE58" s="493"/>
      <c r="AF58" s="325" t="str">
        <f>IF(AND('BR3'!$K$2="ACTIVE",'BR3'!R58&gt;0),"Yes",IF(AND('BR2'!$K$2="ACTIVE",'BR2'!R58&gt;0),"Yes",IF(AND('BR1'!$K$2="ACTIVE",'BR1'!R58&gt;0),"Yes",IF(AND('ORIGINAL BUDGET'!$K$2="ACTIVE",'ORIGINAL BUDGET'!R58&gt;0),"Yes",""))))</f>
        <v/>
      </c>
      <c r="AG58" s="493"/>
      <c r="AH58" s="493" t="str">
        <f>IF(AND('BR3'!$K$2="ACTIVE",'BR3'!T58&gt;0),"Yes",IF(AND('BR2'!$K$2="ACTIVE",'BR2'!T58&gt;0),"Yes",IF(AND('BR1'!$K$2="ACTIVE",'BR1'!T58&gt;0),"Yes",IF(AND('ORIGINAL BUDGET'!$K$2="ACTIVE",'ORIGINAL BUDGET'!T58&gt;0),"Yes",""))))</f>
        <v/>
      </c>
      <c r="AI58" s="494"/>
      <c r="AJ58" s="218"/>
      <c r="AK58" s="448">
        <f t="shared" si="11"/>
        <v>0</v>
      </c>
      <c r="AL58" s="448">
        <f t="shared" si="12"/>
        <v>0</v>
      </c>
      <c r="AM58" s="448">
        <f t="shared" si="13"/>
        <v>0</v>
      </c>
      <c r="AN58" s="448">
        <f t="shared" si="14"/>
        <v>0</v>
      </c>
      <c r="AO58" s="448">
        <f t="shared" si="15"/>
        <v>0</v>
      </c>
      <c r="AP58" s="448">
        <f t="shared" si="16"/>
        <v>0</v>
      </c>
      <c r="AQ58" s="448">
        <f t="shared" si="17"/>
        <v>0</v>
      </c>
      <c r="AU58" s="220"/>
      <c r="AV58" s="220"/>
      <c r="AW58" s="220"/>
      <c r="AX58" s="220"/>
      <c r="AY58" s="1104"/>
    </row>
    <row r="59" spans="1:51" ht="23.25" hidden="1" customHeight="1" thickBot="1">
      <c r="A59" s="122">
        <v>15</v>
      </c>
      <c r="B59" s="273">
        <f>IF($L$2="","",IF($L$2="ORIGINAL",'ORIGINAL BUDGET'!$B59,IF($L$2="BR1",'BR1'!$B59,IF($L$2="BR2",'BR2'!$B59,IF($L$2="BR3",'BR3'!$B59)))))</f>
        <v>0</v>
      </c>
      <c r="C59" s="1028">
        <f>IF($L$2="","",IF($L$2="ORIGINAL",'ORIGINAL BUDGET'!$C59,IF($L$2="BR1",'BR1'!$C59,IF($L$2="BR2",'BR2'!$C59,IF($L$2="BR3",'BR3'!$C59)))))</f>
        <v>0</v>
      </c>
      <c r="D59" s="860" t="str">
        <f t="shared" si="18"/>
        <v/>
      </c>
      <c r="E59" s="404"/>
      <c r="F59" s="589"/>
      <c r="G59" s="845" t="str">
        <f t="shared" si="19"/>
        <v/>
      </c>
      <c r="H59" s="811">
        <f t="shared" si="10"/>
        <v>0</v>
      </c>
      <c r="I59" s="840"/>
      <c r="J59" s="811">
        <f t="shared" si="20"/>
        <v>0</v>
      </c>
      <c r="K59" s="843"/>
      <c r="L59" s="811">
        <f t="shared" si="21"/>
        <v>0</v>
      </c>
      <c r="M59" s="843"/>
      <c r="N59" s="811">
        <f t="shared" si="22"/>
        <v>0</v>
      </c>
      <c r="O59" s="843"/>
      <c r="P59" s="811">
        <f t="shared" si="23"/>
        <v>0</v>
      </c>
      <c r="Q59" s="843"/>
      <c r="R59" s="811">
        <f t="shared" si="24"/>
        <v>0</v>
      </c>
      <c r="S59" s="843"/>
      <c r="T59" s="811">
        <f t="shared" si="25"/>
        <v>0</v>
      </c>
      <c r="U59" s="149"/>
      <c r="V59" s="492" t="str">
        <f>IF(AND('BR3'!$K$2="ACTIVE",'BR3'!H59&gt;0),"Yes",IF(AND('BR2'!$K$2="ACTIVE",'BR2'!H59&gt;0),"Yes",IF(AND('BR1'!$K$2="ACTIVE",'BR1'!H59&gt;0),"Yes",IF(AND('ORIGINAL BUDGET'!$K$2="ACTIVE",'ORIGINAL BUDGET'!H59&gt;0),"Yes",""))))</f>
        <v/>
      </c>
      <c r="W59" s="493"/>
      <c r="X59" s="325" t="str">
        <f>IF(AND('BR3'!$K$2="ACTIVE",'BR3'!J59&gt;0),"Yes",IF(AND('BR2'!$K$2="ACTIVE",'BR2'!J59&gt;0),"Yes",IF(AND('BR1'!$K$2="ACTIVE",'BR1'!J59&gt;0),"Yes",IF(AND('ORIGINAL BUDGET'!$K$2="ACTIVE",'ORIGINAL BUDGET'!J59&gt;0),"Yes",""))))</f>
        <v/>
      </c>
      <c r="Y59" s="493"/>
      <c r="Z59" s="325" t="str">
        <f>IF(AND('BR3'!$K$2="ACTIVE",'BR3'!L59&gt;0),"Yes",IF(AND('BR2'!$K$2="ACTIVE",'BR2'!L59&gt;0),"Yes",IF(AND('BR1'!$K$2="ACTIVE",'BR1'!L59&gt;0),"Yes",IF(AND('ORIGINAL BUDGET'!$K$2="ACTIVE",'ORIGINAL BUDGET'!L59&gt;0),"Yes",""))))</f>
        <v/>
      </c>
      <c r="AA59" s="493"/>
      <c r="AB59" s="325" t="str">
        <f>IF(AND('BR3'!$K$2="ACTIVE",'BR3'!N59&gt;0),"Yes",IF(AND('BR2'!$K$2="ACTIVE",'BR2'!N59&gt;0),"Yes",IF(AND('BR1'!$K$2="ACTIVE",'BR1'!N59&gt;0),"Yes",IF(AND('ORIGINAL BUDGET'!$K$2="ACTIVE",'ORIGINAL BUDGET'!N59&gt;0),"Yes",""))))</f>
        <v/>
      </c>
      <c r="AC59" s="493"/>
      <c r="AD59" s="325" t="str">
        <f>IF(AND('BR3'!$K$2="ACTIVE",'BR3'!P59&gt;0),"Yes",IF(AND('BR2'!$K$2="ACTIVE",'BR2'!P59&gt;0),"Yes",IF(AND('BR1'!$K$2="ACTIVE",'BR1'!P59&gt;0),"Yes",IF(AND('ORIGINAL BUDGET'!$K$2="ACTIVE",'ORIGINAL BUDGET'!P59&gt;0),"Yes",""))))</f>
        <v/>
      </c>
      <c r="AE59" s="493"/>
      <c r="AF59" s="325" t="str">
        <f>IF(AND('BR3'!$K$2="ACTIVE",'BR3'!R59&gt;0),"Yes",IF(AND('BR2'!$K$2="ACTIVE",'BR2'!R59&gt;0),"Yes",IF(AND('BR1'!$K$2="ACTIVE",'BR1'!R59&gt;0),"Yes",IF(AND('ORIGINAL BUDGET'!$K$2="ACTIVE",'ORIGINAL BUDGET'!R59&gt;0),"Yes",""))))</f>
        <v/>
      </c>
      <c r="AG59" s="493"/>
      <c r="AH59" s="493" t="str">
        <f>IF(AND('BR3'!$K$2="ACTIVE",'BR3'!T59&gt;0),"Yes",IF(AND('BR2'!$K$2="ACTIVE",'BR2'!T59&gt;0),"Yes",IF(AND('BR1'!$K$2="ACTIVE",'BR1'!T59&gt;0),"Yes",IF(AND('ORIGINAL BUDGET'!$K$2="ACTIVE",'ORIGINAL BUDGET'!T59&gt;0),"Yes",""))))</f>
        <v/>
      </c>
      <c r="AI59" s="494"/>
      <c r="AJ59" s="218"/>
      <c r="AK59" s="448">
        <f t="shared" si="11"/>
        <v>0</v>
      </c>
      <c r="AL59" s="448">
        <f t="shared" si="12"/>
        <v>0</v>
      </c>
      <c r="AM59" s="448">
        <f t="shared" si="13"/>
        <v>0</v>
      </c>
      <c r="AN59" s="448">
        <f t="shared" si="14"/>
        <v>0</v>
      </c>
      <c r="AO59" s="448">
        <f t="shared" si="15"/>
        <v>0</v>
      </c>
      <c r="AP59" s="448">
        <f t="shared" si="16"/>
        <v>0</v>
      </c>
      <c r="AQ59" s="448">
        <f t="shared" si="17"/>
        <v>0</v>
      </c>
      <c r="AU59" s="220"/>
      <c r="AV59" s="220"/>
      <c r="AW59" s="220"/>
      <c r="AX59" s="220"/>
      <c r="AY59" s="1104"/>
    </row>
    <row r="60" spans="1:51" ht="23.25" hidden="1" customHeight="1">
      <c r="A60" s="122">
        <v>16</v>
      </c>
      <c r="B60" s="273">
        <f>IF($L$2="","",IF($L$2="ORIGINAL",'ORIGINAL BUDGET'!$B60,IF($L$2="BR1",'BR1'!$B60,IF($L$2="BR2",'BR2'!$B60,IF($L$2="BR3",'BR3'!$B60)))))</f>
        <v>0</v>
      </c>
      <c r="C60" s="1028">
        <f>IF($L$2="","",IF($L$2="ORIGINAL",'ORIGINAL BUDGET'!$C60,IF($L$2="BR1",'BR1'!$C60,IF($L$2="BR2",'BR2'!$C60,IF($L$2="BR3",'BR3'!$C60)))))</f>
        <v>0</v>
      </c>
      <c r="D60" s="860" t="str">
        <f t="shared" si="18"/>
        <v/>
      </c>
      <c r="E60" s="404"/>
      <c r="F60" s="589"/>
      <c r="G60" s="845" t="str">
        <f t="shared" si="19"/>
        <v/>
      </c>
      <c r="H60" s="811">
        <f t="shared" si="10"/>
        <v>0</v>
      </c>
      <c r="I60" s="840"/>
      <c r="J60" s="811">
        <f t="shared" si="20"/>
        <v>0</v>
      </c>
      <c r="K60" s="843"/>
      <c r="L60" s="811">
        <f t="shared" si="21"/>
        <v>0</v>
      </c>
      <c r="M60" s="843"/>
      <c r="N60" s="811">
        <f t="shared" si="22"/>
        <v>0</v>
      </c>
      <c r="O60" s="843"/>
      <c r="P60" s="811">
        <f t="shared" si="23"/>
        <v>0</v>
      </c>
      <c r="Q60" s="843"/>
      <c r="R60" s="811">
        <f t="shared" si="24"/>
        <v>0</v>
      </c>
      <c r="S60" s="843"/>
      <c r="T60" s="811">
        <f t="shared" si="25"/>
        <v>0</v>
      </c>
      <c r="U60" s="149"/>
      <c r="V60" s="492" t="str">
        <f>IF(AND('BR3'!$K$2="ACTIVE",'BR3'!H60&gt;0),"Yes",IF(AND('BR2'!$K$2="ACTIVE",'BR2'!H60&gt;0),"Yes",IF(AND('BR1'!$K$2="ACTIVE",'BR1'!H60&gt;0),"Yes",IF(AND('ORIGINAL BUDGET'!$K$2="ACTIVE",'ORIGINAL BUDGET'!H60&gt;0),"Yes",""))))</f>
        <v/>
      </c>
      <c r="W60" s="493"/>
      <c r="X60" s="325" t="str">
        <f>IF(AND('BR3'!$K$2="ACTIVE",'BR3'!J60&gt;0),"Yes",IF(AND('BR2'!$K$2="ACTIVE",'BR2'!J60&gt;0),"Yes",IF(AND('BR1'!$K$2="ACTIVE",'BR1'!J60&gt;0),"Yes",IF(AND('ORIGINAL BUDGET'!$K$2="ACTIVE",'ORIGINAL BUDGET'!J60&gt;0),"Yes",""))))</f>
        <v/>
      </c>
      <c r="Y60" s="493"/>
      <c r="Z60" s="325" t="str">
        <f>IF(AND('BR3'!$K$2="ACTIVE",'BR3'!L60&gt;0),"Yes",IF(AND('BR2'!$K$2="ACTIVE",'BR2'!L60&gt;0),"Yes",IF(AND('BR1'!$K$2="ACTIVE",'BR1'!L60&gt;0),"Yes",IF(AND('ORIGINAL BUDGET'!$K$2="ACTIVE",'ORIGINAL BUDGET'!L60&gt;0),"Yes",""))))</f>
        <v/>
      </c>
      <c r="AA60" s="493"/>
      <c r="AB60" s="325" t="str">
        <f>IF(AND('BR3'!$K$2="ACTIVE",'BR3'!N60&gt;0),"Yes",IF(AND('BR2'!$K$2="ACTIVE",'BR2'!N60&gt;0),"Yes",IF(AND('BR1'!$K$2="ACTIVE",'BR1'!N60&gt;0),"Yes",IF(AND('ORIGINAL BUDGET'!$K$2="ACTIVE",'ORIGINAL BUDGET'!N60&gt;0),"Yes",""))))</f>
        <v/>
      </c>
      <c r="AC60" s="493"/>
      <c r="AD60" s="325" t="str">
        <f>IF(AND('BR3'!$K$2="ACTIVE",'BR3'!P60&gt;0),"Yes",IF(AND('BR2'!$K$2="ACTIVE",'BR2'!P60&gt;0),"Yes",IF(AND('BR1'!$K$2="ACTIVE",'BR1'!P60&gt;0),"Yes",IF(AND('ORIGINAL BUDGET'!$K$2="ACTIVE",'ORIGINAL BUDGET'!P60&gt;0),"Yes",""))))</f>
        <v/>
      </c>
      <c r="AE60" s="493"/>
      <c r="AF60" s="325" t="str">
        <f>IF(AND('BR3'!$K$2="ACTIVE",'BR3'!R60&gt;0),"Yes",IF(AND('BR2'!$K$2="ACTIVE",'BR2'!R60&gt;0),"Yes",IF(AND('BR1'!$K$2="ACTIVE",'BR1'!R60&gt;0),"Yes",IF(AND('ORIGINAL BUDGET'!$K$2="ACTIVE",'ORIGINAL BUDGET'!R60&gt;0),"Yes",""))))</f>
        <v/>
      </c>
      <c r="AG60" s="493"/>
      <c r="AH60" s="493" t="str">
        <f>IF(AND('BR3'!$K$2="ACTIVE",'BR3'!T60&gt;0),"Yes",IF(AND('BR2'!$K$2="ACTIVE",'BR2'!T60&gt;0),"Yes",IF(AND('BR1'!$K$2="ACTIVE",'BR1'!T60&gt;0),"Yes",IF(AND('ORIGINAL BUDGET'!$K$2="ACTIVE",'ORIGINAL BUDGET'!T60&gt;0),"Yes",""))))</f>
        <v/>
      </c>
      <c r="AI60" s="494"/>
      <c r="AJ60" s="218"/>
      <c r="AK60" s="448">
        <f t="shared" si="11"/>
        <v>0</v>
      </c>
      <c r="AL60" s="448">
        <f t="shared" si="12"/>
        <v>0</v>
      </c>
      <c r="AM60" s="448">
        <f t="shared" si="13"/>
        <v>0</v>
      </c>
      <c r="AN60" s="448">
        <f t="shared" si="14"/>
        <v>0</v>
      </c>
      <c r="AO60" s="448">
        <f t="shared" si="15"/>
        <v>0</v>
      </c>
      <c r="AP60" s="448">
        <f t="shared" si="16"/>
        <v>0</v>
      </c>
      <c r="AQ60" s="448">
        <f t="shared" si="17"/>
        <v>0</v>
      </c>
      <c r="AU60" s="220"/>
      <c r="AV60" s="220"/>
      <c r="AW60" s="220"/>
      <c r="AX60" s="220"/>
      <c r="AY60" s="1104"/>
    </row>
    <row r="61" spans="1:51" ht="23.25" hidden="1" customHeight="1">
      <c r="A61" s="124">
        <v>17</v>
      </c>
      <c r="B61" s="273">
        <f>IF($L$2="","",IF($L$2="ORIGINAL",'ORIGINAL BUDGET'!$B61,IF($L$2="BR1",'BR1'!$B61,IF($L$2="BR2",'BR2'!$B61,IF($L$2="BR3",'BR3'!$B61)))))</f>
        <v>0</v>
      </c>
      <c r="C61" s="1028">
        <f>IF($L$2="","",IF($L$2="ORIGINAL",'ORIGINAL BUDGET'!$C61,IF($L$2="BR1",'BR1'!$C61,IF($L$2="BR2",'BR2'!$C61,IF($L$2="BR3",'BR3'!$C61)))))</f>
        <v>0</v>
      </c>
      <c r="D61" s="860" t="str">
        <f t="shared" si="18"/>
        <v/>
      </c>
      <c r="E61" s="404"/>
      <c r="F61" s="589"/>
      <c r="G61" s="845" t="str">
        <f t="shared" si="19"/>
        <v/>
      </c>
      <c r="H61" s="811">
        <f t="shared" si="10"/>
        <v>0</v>
      </c>
      <c r="I61" s="840"/>
      <c r="J61" s="811">
        <f t="shared" si="20"/>
        <v>0</v>
      </c>
      <c r="K61" s="843"/>
      <c r="L61" s="811">
        <f t="shared" si="21"/>
        <v>0</v>
      </c>
      <c r="M61" s="843"/>
      <c r="N61" s="811">
        <f t="shared" si="22"/>
        <v>0</v>
      </c>
      <c r="O61" s="843"/>
      <c r="P61" s="811">
        <f t="shared" si="23"/>
        <v>0</v>
      </c>
      <c r="Q61" s="843"/>
      <c r="R61" s="811">
        <f t="shared" si="24"/>
        <v>0</v>
      </c>
      <c r="S61" s="843"/>
      <c r="T61" s="811">
        <f t="shared" si="25"/>
        <v>0</v>
      </c>
      <c r="U61" s="149"/>
      <c r="V61" s="492" t="str">
        <f>IF(AND('BR3'!$K$2="ACTIVE",'BR3'!H61&gt;0),"Yes",IF(AND('BR2'!$K$2="ACTIVE",'BR2'!H61&gt;0),"Yes",IF(AND('BR1'!$K$2="ACTIVE",'BR1'!H61&gt;0),"Yes",IF(AND('ORIGINAL BUDGET'!$K$2="ACTIVE",'ORIGINAL BUDGET'!H61&gt;0),"Yes",""))))</f>
        <v/>
      </c>
      <c r="W61" s="493"/>
      <c r="X61" s="325" t="str">
        <f>IF(AND('BR3'!$K$2="ACTIVE",'BR3'!J61&gt;0),"Yes",IF(AND('BR2'!$K$2="ACTIVE",'BR2'!J61&gt;0),"Yes",IF(AND('BR1'!$K$2="ACTIVE",'BR1'!J61&gt;0),"Yes",IF(AND('ORIGINAL BUDGET'!$K$2="ACTIVE",'ORIGINAL BUDGET'!J61&gt;0),"Yes",""))))</f>
        <v/>
      </c>
      <c r="Y61" s="493"/>
      <c r="Z61" s="325" t="str">
        <f>IF(AND('BR3'!$K$2="ACTIVE",'BR3'!L61&gt;0),"Yes",IF(AND('BR2'!$K$2="ACTIVE",'BR2'!L61&gt;0),"Yes",IF(AND('BR1'!$K$2="ACTIVE",'BR1'!L61&gt;0),"Yes",IF(AND('ORIGINAL BUDGET'!$K$2="ACTIVE",'ORIGINAL BUDGET'!L61&gt;0),"Yes",""))))</f>
        <v/>
      </c>
      <c r="AA61" s="493"/>
      <c r="AB61" s="325" t="str">
        <f>IF(AND('BR3'!$K$2="ACTIVE",'BR3'!N61&gt;0),"Yes",IF(AND('BR2'!$K$2="ACTIVE",'BR2'!N61&gt;0),"Yes",IF(AND('BR1'!$K$2="ACTIVE",'BR1'!N61&gt;0),"Yes",IF(AND('ORIGINAL BUDGET'!$K$2="ACTIVE",'ORIGINAL BUDGET'!N61&gt;0),"Yes",""))))</f>
        <v/>
      </c>
      <c r="AC61" s="493"/>
      <c r="AD61" s="325" t="str">
        <f>IF(AND('BR3'!$K$2="ACTIVE",'BR3'!P61&gt;0),"Yes",IF(AND('BR2'!$K$2="ACTIVE",'BR2'!P61&gt;0),"Yes",IF(AND('BR1'!$K$2="ACTIVE",'BR1'!P61&gt;0),"Yes",IF(AND('ORIGINAL BUDGET'!$K$2="ACTIVE",'ORIGINAL BUDGET'!P61&gt;0),"Yes",""))))</f>
        <v/>
      </c>
      <c r="AE61" s="493"/>
      <c r="AF61" s="325" t="str">
        <f>IF(AND('BR3'!$K$2="ACTIVE",'BR3'!R61&gt;0),"Yes",IF(AND('BR2'!$K$2="ACTIVE",'BR2'!R61&gt;0),"Yes",IF(AND('BR1'!$K$2="ACTIVE",'BR1'!R61&gt;0),"Yes",IF(AND('ORIGINAL BUDGET'!$K$2="ACTIVE",'ORIGINAL BUDGET'!R61&gt;0),"Yes",""))))</f>
        <v/>
      </c>
      <c r="AG61" s="493"/>
      <c r="AH61" s="493" t="str">
        <f>IF(AND('BR3'!$K$2="ACTIVE",'BR3'!T61&gt;0),"Yes",IF(AND('BR2'!$K$2="ACTIVE",'BR2'!T61&gt;0),"Yes",IF(AND('BR1'!$K$2="ACTIVE",'BR1'!T61&gt;0),"Yes",IF(AND('ORIGINAL BUDGET'!$K$2="ACTIVE",'ORIGINAL BUDGET'!T61&gt;0),"Yes",""))))</f>
        <v/>
      </c>
      <c r="AI61" s="494"/>
      <c r="AJ61" s="218"/>
      <c r="AK61" s="448">
        <f t="shared" si="11"/>
        <v>0</v>
      </c>
      <c r="AL61" s="448">
        <f t="shared" si="12"/>
        <v>0</v>
      </c>
      <c r="AM61" s="448">
        <f t="shared" si="13"/>
        <v>0</v>
      </c>
      <c r="AN61" s="448">
        <f t="shared" si="14"/>
        <v>0</v>
      </c>
      <c r="AO61" s="448">
        <f t="shared" si="15"/>
        <v>0</v>
      </c>
      <c r="AP61" s="448">
        <f t="shared" si="16"/>
        <v>0</v>
      </c>
      <c r="AQ61" s="448">
        <f t="shared" si="17"/>
        <v>0</v>
      </c>
      <c r="AU61" s="220"/>
      <c r="AV61" s="220"/>
      <c r="AW61" s="220"/>
      <c r="AX61" s="220"/>
      <c r="AY61" s="1104"/>
    </row>
    <row r="62" spans="1:51" ht="23.25" hidden="1" customHeight="1">
      <c r="A62" s="122">
        <v>18</v>
      </c>
      <c r="B62" s="273">
        <f>IF($L$2="","",IF($L$2="ORIGINAL",'ORIGINAL BUDGET'!$B62,IF($L$2="BR1",'BR1'!$B62,IF($L$2="BR2",'BR2'!$B62,IF($L$2="BR3",'BR3'!$B62)))))</f>
        <v>0</v>
      </c>
      <c r="C62" s="1028">
        <f>IF($L$2="","",IF($L$2="ORIGINAL",'ORIGINAL BUDGET'!$C62,IF($L$2="BR1",'BR1'!$C62,IF($L$2="BR2",'BR2'!$C62,IF($L$2="BR3",'BR3'!$C62)))))</f>
        <v>0</v>
      </c>
      <c r="D62" s="860" t="str">
        <f t="shared" si="18"/>
        <v/>
      </c>
      <c r="E62" s="404"/>
      <c r="F62" s="589"/>
      <c r="G62" s="845" t="str">
        <f t="shared" si="19"/>
        <v/>
      </c>
      <c r="H62" s="811">
        <f t="shared" si="10"/>
        <v>0</v>
      </c>
      <c r="I62" s="840"/>
      <c r="J62" s="811">
        <f t="shared" si="20"/>
        <v>0</v>
      </c>
      <c r="K62" s="843"/>
      <c r="L62" s="811">
        <f t="shared" si="21"/>
        <v>0</v>
      </c>
      <c r="M62" s="843"/>
      <c r="N62" s="811">
        <f t="shared" si="22"/>
        <v>0</v>
      </c>
      <c r="O62" s="843"/>
      <c r="P62" s="811">
        <f t="shared" si="23"/>
        <v>0</v>
      </c>
      <c r="Q62" s="843"/>
      <c r="R62" s="811">
        <f t="shared" si="24"/>
        <v>0</v>
      </c>
      <c r="S62" s="843"/>
      <c r="T62" s="811">
        <f t="shared" si="25"/>
        <v>0</v>
      </c>
      <c r="U62" s="149"/>
      <c r="V62" s="492" t="str">
        <f>IF(AND('BR3'!$K$2="ACTIVE",'BR3'!H62&gt;0),"Yes",IF(AND('BR2'!$K$2="ACTIVE",'BR2'!H62&gt;0),"Yes",IF(AND('BR1'!$K$2="ACTIVE",'BR1'!H62&gt;0),"Yes",IF(AND('ORIGINAL BUDGET'!$K$2="ACTIVE",'ORIGINAL BUDGET'!H62&gt;0),"Yes",""))))</f>
        <v/>
      </c>
      <c r="W62" s="493"/>
      <c r="X62" s="325" t="str">
        <f>IF(AND('BR3'!$K$2="ACTIVE",'BR3'!J62&gt;0),"Yes",IF(AND('BR2'!$K$2="ACTIVE",'BR2'!J62&gt;0),"Yes",IF(AND('BR1'!$K$2="ACTIVE",'BR1'!J62&gt;0),"Yes",IF(AND('ORIGINAL BUDGET'!$K$2="ACTIVE",'ORIGINAL BUDGET'!J62&gt;0),"Yes",""))))</f>
        <v/>
      </c>
      <c r="Y62" s="493"/>
      <c r="Z62" s="325" t="str">
        <f>IF(AND('BR3'!$K$2="ACTIVE",'BR3'!L62&gt;0),"Yes",IF(AND('BR2'!$K$2="ACTIVE",'BR2'!L62&gt;0),"Yes",IF(AND('BR1'!$K$2="ACTIVE",'BR1'!L62&gt;0),"Yes",IF(AND('ORIGINAL BUDGET'!$K$2="ACTIVE",'ORIGINAL BUDGET'!L62&gt;0),"Yes",""))))</f>
        <v/>
      </c>
      <c r="AA62" s="493"/>
      <c r="AB62" s="325" t="str">
        <f>IF(AND('BR3'!$K$2="ACTIVE",'BR3'!N62&gt;0),"Yes",IF(AND('BR2'!$K$2="ACTIVE",'BR2'!N62&gt;0),"Yes",IF(AND('BR1'!$K$2="ACTIVE",'BR1'!N62&gt;0),"Yes",IF(AND('ORIGINAL BUDGET'!$K$2="ACTIVE",'ORIGINAL BUDGET'!N62&gt;0),"Yes",""))))</f>
        <v/>
      </c>
      <c r="AC62" s="493"/>
      <c r="AD62" s="325" t="str">
        <f>IF(AND('BR3'!$K$2="ACTIVE",'BR3'!P62&gt;0),"Yes",IF(AND('BR2'!$K$2="ACTIVE",'BR2'!P62&gt;0),"Yes",IF(AND('BR1'!$K$2="ACTIVE",'BR1'!P62&gt;0),"Yes",IF(AND('ORIGINAL BUDGET'!$K$2="ACTIVE",'ORIGINAL BUDGET'!P62&gt;0),"Yes",""))))</f>
        <v/>
      </c>
      <c r="AE62" s="493"/>
      <c r="AF62" s="325" t="str">
        <f>IF(AND('BR3'!$K$2="ACTIVE",'BR3'!R62&gt;0),"Yes",IF(AND('BR2'!$K$2="ACTIVE",'BR2'!R62&gt;0),"Yes",IF(AND('BR1'!$K$2="ACTIVE",'BR1'!R62&gt;0),"Yes",IF(AND('ORIGINAL BUDGET'!$K$2="ACTIVE",'ORIGINAL BUDGET'!R62&gt;0),"Yes",""))))</f>
        <v/>
      </c>
      <c r="AG62" s="493"/>
      <c r="AH62" s="493" t="str">
        <f>IF(AND('BR3'!$K$2="ACTIVE",'BR3'!T62&gt;0),"Yes",IF(AND('BR2'!$K$2="ACTIVE",'BR2'!T62&gt;0),"Yes",IF(AND('BR1'!$K$2="ACTIVE",'BR1'!T62&gt;0),"Yes",IF(AND('ORIGINAL BUDGET'!$K$2="ACTIVE",'ORIGINAL BUDGET'!T62&gt;0),"Yes",""))))</f>
        <v/>
      </c>
      <c r="AI62" s="494"/>
      <c r="AJ62" s="218"/>
      <c r="AK62" s="448">
        <f t="shared" si="11"/>
        <v>0</v>
      </c>
      <c r="AL62" s="448">
        <f t="shared" si="12"/>
        <v>0</v>
      </c>
      <c r="AM62" s="448">
        <f t="shared" si="13"/>
        <v>0</v>
      </c>
      <c r="AN62" s="448">
        <f t="shared" si="14"/>
        <v>0</v>
      </c>
      <c r="AO62" s="448">
        <f t="shared" si="15"/>
        <v>0</v>
      </c>
      <c r="AP62" s="448">
        <f t="shared" si="16"/>
        <v>0</v>
      </c>
      <c r="AQ62" s="448">
        <f t="shared" si="17"/>
        <v>0</v>
      </c>
      <c r="AU62" s="220"/>
      <c r="AV62" s="220"/>
      <c r="AW62" s="220"/>
      <c r="AX62" s="220"/>
      <c r="AY62" s="1104"/>
    </row>
    <row r="63" spans="1:51" ht="23.25" hidden="1" customHeight="1">
      <c r="A63" s="124">
        <v>19</v>
      </c>
      <c r="B63" s="273">
        <f>IF($L$2="","",IF($L$2="ORIGINAL",'ORIGINAL BUDGET'!$B63,IF($L$2="BR1",'BR1'!$B63,IF($L$2="BR2",'BR2'!$B63,IF($L$2="BR3",'BR3'!$B63)))))</f>
        <v>0</v>
      </c>
      <c r="C63" s="1028">
        <f>IF($L$2="","",IF($L$2="ORIGINAL",'ORIGINAL BUDGET'!$C63,IF($L$2="BR1",'BR1'!$C63,IF($L$2="BR2",'BR2'!$C63,IF($L$2="BR3",'BR3'!$C63)))))</f>
        <v>0</v>
      </c>
      <c r="D63" s="860" t="str">
        <f t="shared" si="18"/>
        <v/>
      </c>
      <c r="E63" s="404"/>
      <c r="F63" s="589"/>
      <c r="G63" s="845" t="str">
        <f t="shared" si="19"/>
        <v/>
      </c>
      <c r="H63" s="811">
        <f t="shared" si="10"/>
        <v>0</v>
      </c>
      <c r="I63" s="840"/>
      <c r="J63" s="811">
        <f t="shared" si="20"/>
        <v>0</v>
      </c>
      <c r="K63" s="843"/>
      <c r="L63" s="811">
        <f t="shared" si="21"/>
        <v>0</v>
      </c>
      <c r="M63" s="843"/>
      <c r="N63" s="811">
        <f t="shared" si="22"/>
        <v>0</v>
      </c>
      <c r="O63" s="843"/>
      <c r="P63" s="811">
        <f t="shared" si="23"/>
        <v>0</v>
      </c>
      <c r="Q63" s="843"/>
      <c r="R63" s="811">
        <f t="shared" si="24"/>
        <v>0</v>
      </c>
      <c r="S63" s="843"/>
      <c r="T63" s="811">
        <f t="shared" si="25"/>
        <v>0</v>
      </c>
      <c r="U63" s="149"/>
      <c r="V63" s="492" t="str">
        <f>IF(AND('BR3'!$K$2="ACTIVE",'BR3'!H63&gt;0),"Yes",IF(AND('BR2'!$K$2="ACTIVE",'BR2'!H63&gt;0),"Yes",IF(AND('BR1'!$K$2="ACTIVE",'BR1'!H63&gt;0),"Yes",IF(AND('ORIGINAL BUDGET'!$K$2="ACTIVE",'ORIGINAL BUDGET'!H63&gt;0),"Yes",""))))</f>
        <v/>
      </c>
      <c r="W63" s="493"/>
      <c r="X63" s="325" t="str">
        <f>IF(AND('BR3'!$K$2="ACTIVE",'BR3'!J63&gt;0),"Yes",IF(AND('BR2'!$K$2="ACTIVE",'BR2'!J63&gt;0),"Yes",IF(AND('BR1'!$K$2="ACTIVE",'BR1'!J63&gt;0),"Yes",IF(AND('ORIGINAL BUDGET'!$K$2="ACTIVE",'ORIGINAL BUDGET'!J63&gt;0),"Yes",""))))</f>
        <v/>
      </c>
      <c r="Y63" s="493"/>
      <c r="Z63" s="325" t="str">
        <f>IF(AND('BR3'!$K$2="ACTIVE",'BR3'!L63&gt;0),"Yes",IF(AND('BR2'!$K$2="ACTIVE",'BR2'!L63&gt;0),"Yes",IF(AND('BR1'!$K$2="ACTIVE",'BR1'!L63&gt;0),"Yes",IF(AND('ORIGINAL BUDGET'!$K$2="ACTIVE",'ORIGINAL BUDGET'!L63&gt;0),"Yes",""))))</f>
        <v/>
      </c>
      <c r="AA63" s="493"/>
      <c r="AB63" s="325" t="str">
        <f>IF(AND('BR3'!$K$2="ACTIVE",'BR3'!N63&gt;0),"Yes",IF(AND('BR2'!$K$2="ACTIVE",'BR2'!N63&gt;0),"Yes",IF(AND('BR1'!$K$2="ACTIVE",'BR1'!N63&gt;0),"Yes",IF(AND('ORIGINAL BUDGET'!$K$2="ACTIVE",'ORIGINAL BUDGET'!N63&gt;0),"Yes",""))))</f>
        <v/>
      </c>
      <c r="AC63" s="493"/>
      <c r="AD63" s="325" t="str">
        <f>IF(AND('BR3'!$K$2="ACTIVE",'BR3'!P63&gt;0),"Yes",IF(AND('BR2'!$K$2="ACTIVE",'BR2'!P63&gt;0),"Yes",IF(AND('BR1'!$K$2="ACTIVE",'BR1'!P63&gt;0),"Yes",IF(AND('ORIGINAL BUDGET'!$K$2="ACTIVE",'ORIGINAL BUDGET'!P63&gt;0),"Yes",""))))</f>
        <v/>
      </c>
      <c r="AE63" s="493"/>
      <c r="AF63" s="325" t="str">
        <f>IF(AND('BR3'!$K$2="ACTIVE",'BR3'!R63&gt;0),"Yes",IF(AND('BR2'!$K$2="ACTIVE",'BR2'!R63&gt;0),"Yes",IF(AND('BR1'!$K$2="ACTIVE",'BR1'!R63&gt;0),"Yes",IF(AND('ORIGINAL BUDGET'!$K$2="ACTIVE",'ORIGINAL BUDGET'!R63&gt;0),"Yes",""))))</f>
        <v/>
      </c>
      <c r="AG63" s="493"/>
      <c r="AH63" s="493" t="str">
        <f>IF(AND('BR3'!$K$2="ACTIVE",'BR3'!T63&gt;0),"Yes",IF(AND('BR2'!$K$2="ACTIVE",'BR2'!T63&gt;0),"Yes",IF(AND('BR1'!$K$2="ACTIVE",'BR1'!T63&gt;0),"Yes",IF(AND('ORIGINAL BUDGET'!$K$2="ACTIVE",'ORIGINAL BUDGET'!T63&gt;0),"Yes",""))))</f>
        <v/>
      </c>
      <c r="AI63" s="494"/>
      <c r="AJ63" s="218"/>
      <c r="AK63" s="448">
        <f t="shared" si="11"/>
        <v>0</v>
      </c>
      <c r="AL63" s="448">
        <f t="shared" si="12"/>
        <v>0</v>
      </c>
      <c r="AM63" s="448">
        <f t="shared" si="13"/>
        <v>0</v>
      </c>
      <c r="AN63" s="448">
        <f t="shared" si="14"/>
        <v>0</v>
      </c>
      <c r="AO63" s="448">
        <f t="shared" si="15"/>
        <v>0</v>
      </c>
      <c r="AP63" s="448">
        <f t="shared" si="16"/>
        <v>0</v>
      </c>
      <c r="AQ63" s="448">
        <f t="shared" si="17"/>
        <v>0</v>
      </c>
      <c r="AU63" s="220"/>
      <c r="AV63" s="220"/>
      <c r="AW63" s="220"/>
      <c r="AX63" s="220"/>
      <c r="AY63" s="1104"/>
    </row>
    <row r="64" spans="1:51" ht="23.25" hidden="1" customHeight="1">
      <c r="A64" s="124">
        <v>20</v>
      </c>
      <c r="B64" s="273">
        <f>IF($L$2="","",IF($L$2="ORIGINAL",'ORIGINAL BUDGET'!$B64,IF($L$2="BR1",'BR1'!$B64,IF($L$2="BR2",'BR2'!$B64,IF($L$2="BR3",'BR3'!$B64)))))</f>
        <v>0</v>
      </c>
      <c r="C64" s="1028">
        <f>IF($L$2="","",IF($L$2="ORIGINAL",'ORIGINAL BUDGET'!$C64,IF($L$2="BR1",'BR1'!$C64,IF($L$2="BR2",'BR2'!$C64,IF($L$2="BR3",'BR3'!$C64)))))</f>
        <v>0</v>
      </c>
      <c r="D64" s="860" t="str">
        <f t="shared" si="18"/>
        <v/>
      </c>
      <c r="E64" s="404"/>
      <c r="F64" s="589"/>
      <c r="G64" s="845" t="str">
        <f t="shared" si="19"/>
        <v/>
      </c>
      <c r="H64" s="811">
        <f t="shared" si="10"/>
        <v>0</v>
      </c>
      <c r="I64" s="840"/>
      <c r="J64" s="811">
        <f t="shared" si="20"/>
        <v>0</v>
      </c>
      <c r="K64" s="843"/>
      <c r="L64" s="811">
        <f t="shared" si="21"/>
        <v>0</v>
      </c>
      <c r="M64" s="843"/>
      <c r="N64" s="811">
        <f t="shared" si="22"/>
        <v>0</v>
      </c>
      <c r="O64" s="843"/>
      <c r="P64" s="811">
        <f t="shared" si="23"/>
        <v>0</v>
      </c>
      <c r="Q64" s="843"/>
      <c r="R64" s="811">
        <f t="shared" si="24"/>
        <v>0</v>
      </c>
      <c r="S64" s="843"/>
      <c r="T64" s="811">
        <f t="shared" si="25"/>
        <v>0</v>
      </c>
      <c r="U64" s="149"/>
      <c r="V64" s="492" t="str">
        <f>IF(AND('BR3'!$K$2="ACTIVE",'BR3'!H64&gt;0),"Yes",IF(AND('BR2'!$K$2="ACTIVE",'BR2'!H64&gt;0),"Yes",IF(AND('BR1'!$K$2="ACTIVE",'BR1'!H64&gt;0),"Yes",IF(AND('ORIGINAL BUDGET'!$K$2="ACTIVE",'ORIGINAL BUDGET'!H64&gt;0),"Yes",""))))</f>
        <v/>
      </c>
      <c r="W64" s="493"/>
      <c r="X64" s="325" t="str">
        <f>IF(AND('BR3'!$K$2="ACTIVE",'BR3'!J64&gt;0),"Yes",IF(AND('BR2'!$K$2="ACTIVE",'BR2'!J64&gt;0),"Yes",IF(AND('BR1'!$K$2="ACTIVE",'BR1'!J64&gt;0),"Yes",IF(AND('ORIGINAL BUDGET'!$K$2="ACTIVE",'ORIGINAL BUDGET'!J64&gt;0),"Yes",""))))</f>
        <v/>
      </c>
      <c r="Y64" s="493"/>
      <c r="Z64" s="325" t="str">
        <f>IF(AND('BR3'!$K$2="ACTIVE",'BR3'!L64&gt;0),"Yes",IF(AND('BR2'!$K$2="ACTIVE",'BR2'!L64&gt;0),"Yes",IF(AND('BR1'!$K$2="ACTIVE",'BR1'!L64&gt;0),"Yes",IF(AND('ORIGINAL BUDGET'!$K$2="ACTIVE",'ORIGINAL BUDGET'!L64&gt;0),"Yes",""))))</f>
        <v/>
      </c>
      <c r="AA64" s="493"/>
      <c r="AB64" s="325" t="str">
        <f>IF(AND('BR3'!$K$2="ACTIVE",'BR3'!N64&gt;0),"Yes",IF(AND('BR2'!$K$2="ACTIVE",'BR2'!N64&gt;0),"Yes",IF(AND('BR1'!$K$2="ACTIVE",'BR1'!N64&gt;0),"Yes",IF(AND('ORIGINAL BUDGET'!$K$2="ACTIVE",'ORIGINAL BUDGET'!N64&gt;0),"Yes",""))))</f>
        <v/>
      </c>
      <c r="AC64" s="493"/>
      <c r="AD64" s="325" t="str">
        <f>IF(AND('BR3'!$K$2="ACTIVE",'BR3'!P64&gt;0),"Yes",IF(AND('BR2'!$K$2="ACTIVE",'BR2'!P64&gt;0),"Yes",IF(AND('BR1'!$K$2="ACTIVE",'BR1'!P64&gt;0),"Yes",IF(AND('ORIGINAL BUDGET'!$K$2="ACTIVE",'ORIGINAL BUDGET'!P64&gt;0),"Yes",""))))</f>
        <v/>
      </c>
      <c r="AE64" s="493"/>
      <c r="AF64" s="325" t="str">
        <f>IF(AND('BR3'!$K$2="ACTIVE",'BR3'!R64&gt;0),"Yes",IF(AND('BR2'!$K$2="ACTIVE",'BR2'!R64&gt;0),"Yes",IF(AND('BR1'!$K$2="ACTIVE",'BR1'!R64&gt;0),"Yes",IF(AND('ORIGINAL BUDGET'!$K$2="ACTIVE",'ORIGINAL BUDGET'!R64&gt;0),"Yes",""))))</f>
        <v/>
      </c>
      <c r="AG64" s="493"/>
      <c r="AH64" s="493" t="str">
        <f>IF(AND('BR3'!$K$2="ACTIVE",'BR3'!T64&gt;0),"Yes",IF(AND('BR2'!$K$2="ACTIVE",'BR2'!T64&gt;0),"Yes",IF(AND('BR1'!$K$2="ACTIVE",'BR1'!T64&gt;0),"Yes",IF(AND('ORIGINAL BUDGET'!$K$2="ACTIVE",'ORIGINAL BUDGET'!T64&gt;0),"Yes",""))))</f>
        <v/>
      </c>
      <c r="AI64" s="494"/>
      <c r="AJ64" s="218"/>
      <c r="AK64" s="448">
        <f t="shared" si="11"/>
        <v>0</v>
      </c>
      <c r="AL64" s="448">
        <f t="shared" si="12"/>
        <v>0</v>
      </c>
      <c r="AM64" s="448">
        <f t="shared" si="13"/>
        <v>0</v>
      </c>
      <c r="AN64" s="448">
        <f t="shared" si="14"/>
        <v>0</v>
      </c>
      <c r="AO64" s="448">
        <f t="shared" si="15"/>
        <v>0</v>
      </c>
      <c r="AP64" s="448">
        <f t="shared" si="16"/>
        <v>0</v>
      </c>
      <c r="AQ64" s="448">
        <f t="shared" si="17"/>
        <v>0</v>
      </c>
      <c r="AU64" s="219"/>
      <c r="AV64" s="219"/>
      <c r="AW64" s="219"/>
      <c r="AX64" s="219"/>
      <c r="AY64" s="1104"/>
    </row>
    <row r="65" spans="1:53" ht="23.25" hidden="1" customHeight="1">
      <c r="A65" s="124">
        <v>21</v>
      </c>
      <c r="B65" s="273">
        <f>IF($L$2="","",IF($L$2="ORIGINAL",'ORIGINAL BUDGET'!$B65,IF($L$2="BR1",'BR1'!$B65,IF($L$2="BR2",'BR2'!$B65,IF($L$2="BR3",'BR3'!$B65)))))</f>
        <v>0</v>
      </c>
      <c r="C65" s="1028">
        <f>IF($L$2="","",IF($L$2="ORIGINAL",'ORIGINAL BUDGET'!$C65,IF($L$2="BR1",'BR1'!$C65,IF($L$2="BR2",'BR2'!$C65,IF($L$2="BR3",'BR3'!$C65)))))</f>
        <v>0</v>
      </c>
      <c r="D65" s="860" t="str">
        <f t="shared" si="18"/>
        <v/>
      </c>
      <c r="E65" s="404"/>
      <c r="F65" s="589"/>
      <c r="G65" s="845" t="str">
        <f t="shared" si="19"/>
        <v/>
      </c>
      <c r="H65" s="811">
        <f t="shared" si="10"/>
        <v>0</v>
      </c>
      <c r="I65" s="840"/>
      <c r="J65" s="811">
        <f t="shared" si="20"/>
        <v>0</v>
      </c>
      <c r="K65" s="843"/>
      <c r="L65" s="811">
        <f t="shared" si="21"/>
        <v>0</v>
      </c>
      <c r="M65" s="843"/>
      <c r="N65" s="811">
        <f t="shared" si="22"/>
        <v>0</v>
      </c>
      <c r="O65" s="843"/>
      <c r="P65" s="811">
        <f t="shared" si="23"/>
        <v>0</v>
      </c>
      <c r="Q65" s="843"/>
      <c r="R65" s="811">
        <f t="shared" si="24"/>
        <v>0</v>
      </c>
      <c r="S65" s="843"/>
      <c r="T65" s="811">
        <f t="shared" si="25"/>
        <v>0</v>
      </c>
      <c r="U65" s="149"/>
      <c r="V65" s="492" t="str">
        <f>IF(AND('BR3'!$K$2="ACTIVE",'BR3'!H65&gt;0),"Yes",IF(AND('BR2'!$K$2="ACTIVE",'BR2'!H65&gt;0),"Yes",IF(AND('BR1'!$K$2="ACTIVE",'BR1'!H65&gt;0),"Yes",IF(AND('ORIGINAL BUDGET'!$K$2="ACTIVE",'ORIGINAL BUDGET'!H65&gt;0),"Yes",""))))</f>
        <v/>
      </c>
      <c r="W65" s="493"/>
      <c r="X65" s="325" t="str">
        <f>IF(AND('BR3'!$K$2="ACTIVE",'BR3'!J65&gt;0),"Yes",IF(AND('BR2'!$K$2="ACTIVE",'BR2'!J65&gt;0),"Yes",IF(AND('BR1'!$K$2="ACTIVE",'BR1'!J65&gt;0),"Yes",IF(AND('ORIGINAL BUDGET'!$K$2="ACTIVE",'ORIGINAL BUDGET'!J65&gt;0),"Yes",""))))</f>
        <v/>
      </c>
      <c r="Y65" s="493"/>
      <c r="Z65" s="325" t="str">
        <f>IF(AND('BR3'!$K$2="ACTIVE",'BR3'!L65&gt;0),"Yes",IF(AND('BR2'!$K$2="ACTIVE",'BR2'!L65&gt;0),"Yes",IF(AND('BR1'!$K$2="ACTIVE",'BR1'!L65&gt;0),"Yes",IF(AND('ORIGINAL BUDGET'!$K$2="ACTIVE",'ORIGINAL BUDGET'!L65&gt;0),"Yes",""))))</f>
        <v/>
      </c>
      <c r="AA65" s="493"/>
      <c r="AB65" s="325" t="str">
        <f>IF(AND('BR3'!$K$2="ACTIVE",'BR3'!N65&gt;0),"Yes",IF(AND('BR2'!$K$2="ACTIVE",'BR2'!N65&gt;0),"Yes",IF(AND('BR1'!$K$2="ACTIVE",'BR1'!N65&gt;0),"Yes",IF(AND('ORIGINAL BUDGET'!$K$2="ACTIVE",'ORIGINAL BUDGET'!N65&gt;0),"Yes",""))))</f>
        <v/>
      </c>
      <c r="AC65" s="493"/>
      <c r="AD65" s="325" t="str">
        <f>IF(AND('BR3'!$K$2="ACTIVE",'BR3'!P65&gt;0),"Yes",IF(AND('BR2'!$K$2="ACTIVE",'BR2'!P65&gt;0),"Yes",IF(AND('BR1'!$K$2="ACTIVE",'BR1'!P65&gt;0),"Yes",IF(AND('ORIGINAL BUDGET'!$K$2="ACTIVE",'ORIGINAL BUDGET'!P65&gt;0),"Yes",""))))</f>
        <v/>
      </c>
      <c r="AE65" s="493"/>
      <c r="AF65" s="325" t="str">
        <f>IF(AND('BR3'!$K$2="ACTIVE",'BR3'!R65&gt;0),"Yes",IF(AND('BR2'!$K$2="ACTIVE",'BR2'!R65&gt;0),"Yes",IF(AND('BR1'!$K$2="ACTIVE",'BR1'!R65&gt;0),"Yes",IF(AND('ORIGINAL BUDGET'!$K$2="ACTIVE",'ORIGINAL BUDGET'!R65&gt;0),"Yes",""))))</f>
        <v/>
      </c>
      <c r="AG65" s="493"/>
      <c r="AH65" s="493" t="str">
        <f>IF(AND('BR3'!$K$2="ACTIVE",'BR3'!T65&gt;0),"Yes",IF(AND('BR2'!$K$2="ACTIVE",'BR2'!T65&gt;0),"Yes",IF(AND('BR1'!$K$2="ACTIVE",'BR1'!T65&gt;0),"Yes",IF(AND('ORIGINAL BUDGET'!$K$2="ACTIVE",'ORIGINAL BUDGET'!T65&gt;0),"Yes",""))))</f>
        <v/>
      </c>
      <c r="AI65" s="494"/>
      <c r="AJ65" s="218"/>
      <c r="AK65" s="448">
        <f t="shared" si="11"/>
        <v>0</v>
      </c>
      <c r="AL65" s="448">
        <f t="shared" si="12"/>
        <v>0</v>
      </c>
      <c r="AM65" s="448">
        <f t="shared" si="13"/>
        <v>0</v>
      </c>
      <c r="AN65" s="448">
        <f t="shared" si="14"/>
        <v>0</v>
      </c>
      <c r="AO65" s="448">
        <f t="shared" si="15"/>
        <v>0</v>
      </c>
      <c r="AP65" s="448">
        <f t="shared" si="16"/>
        <v>0</v>
      </c>
      <c r="AQ65" s="448">
        <f t="shared" si="17"/>
        <v>0</v>
      </c>
      <c r="AU65" s="220"/>
      <c r="AV65" s="220"/>
      <c r="AW65" s="220"/>
      <c r="AX65" s="220"/>
      <c r="AY65" s="1104"/>
    </row>
    <row r="66" spans="1:53" ht="23.25" hidden="1" customHeight="1">
      <c r="A66" s="124">
        <v>22</v>
      </c>
      <c r="B66" s="273">
        <f>IF($L$2="","",IF($L$2="ORIGINAL",'ORIGINAL BUDGET'!$B66,IF($L$2="BR1",'BR1'!$B66,IF($L$2="BR2",'BR2'!$B66,IF($L$2="BR3",'BR3'!$B66)))))</f>
        <v>0</v>
      </c>
      <c r="C66" s="1028">
        <f>IF($L$2="","",IF($L$2="ORIGINAL",'ORIGINAL BUDGET'!$C66,IF($L$2="BR1",'BR1'!$C66,IF($L$2="BR2",'BR2'!$C66,IF($L$2="BR3",'BR3'!$C66)))))</f>
        <v>0</v>
      </c>
      <c r="D66" s="860" t="str">
        <f t="shared" si="18"/>
        <v/>
      </c>
      <c r="E66" s="404"/>
      <c r="F66" s="589"/>
      <c r="G66" s="845" t="str">
        <f t="shared" si="19"/>
        <v/>
      </c>
      <c r="H66" s="811">
        <f t="shared" si="10"/>
        <v>0</v>
      </c>
      <c r="I66" s="840"/>
      <c r="J66" s="811">
        <f t="shared" si="20"/>
        <v>0</v>
      </c>
      <c r="K66" s="843"/>
      <c r="L66" s="811">
        <f t="shared" si="21"/>
        <v>0</v>
      </c>
      <c r="M66" s="843"/>
      <c r="N66" s="811">
        <f t="shared" si="22"/>
        <v>0</v>
      </c>
      <c r="O66" s="843"/>
      <c r="P66" s="811">
        <f t="shared" ref="P66:P71" si="26">F66*O66</f>
        <v>0</v>
      </c>
      <c r="Q66" s="843"/>
      <c r="R66" s="811">
        <f t="shared" ref="R66:R71" si="27">F66*Q66</f>
        <v>0</v>
      </c>
      <c r="S66" s="843"/>
      <c r="T66" s="811">
        <f t="shared" ref="T66:T71" si="28">F66*S66</f>
        <v>0</v>
      </c>
      <c r="U66" s="149"/>
      <c r="V66" s="492" t="str">
        <f>IF(AND('BR3'!$K$2="ACTIVE",'BR3'!H66&gt;0),"Yes",IF(AND('BR2'!$K$2="ACTIVE",'BR2'!H66&gt;0),"Yes",IF(AND('BR1'!$K$2="ACTIVE",'BR1'!H66&gt;0),"Yes",IF(AND('ORIGINAL BUDGET'!$K$2="ACTIVE",'ORIGINAL BUDGET'!H66&gt;0),"Yes",""))))</f>
        <v/>
      </c>
      <c r="W66" s="493"/>
      <c r="X66" s="325" t="str">
        <f>IF(AND('BR3'!$K$2="ACTIVE",'BR3'!J66&gt;0),"Yes",IF(AND('BR2'!$K$2="ACTIVE",'BR2'!J66&gt;0),"Yes",IF(AND('BR1'!$K$2="ACTIVE",'BR1'!J66&gt;0),"Yes",IF(AND('ORIGINAL BUDGET'!$K$2="ACTIVE",'ORIGINAL BUDGET'!J66&gt;0),"Yes",""))))</f>
        <v/>
      </c>
      <c r="Y66" s="493"/>
      <c r="Z66" s="325" t="str">
        <f>IF(AND('BR3'!$K$2="ACTIVE",'BR3'!L66&gt;0),"Yes",IF(AND('BR2'!$K$2="ACTIVE",'BR2'!L66&gt;0),"Yes",IF(AND('BR1'!$K$2="ACTIVE",'BR1'!L66&gt;0),"Yes",IF(AND('ORIGINAL BUDGET'!$K$2="ACTIVE",'ORIGINAL BUDGET'!L66&gt;0),"Yes",""))))</f>
        <v/>
      </c>
      <c r="AA66" s="493"/>
      <c r="AB66" s="325" t="str">
        <f>IF(AND('BR3'!$K$2="ACTIVE",'BR3'!N66&gt;0),"Yes",IF(AND('BR2'!$K$2="ACTIVE",'BR2'!N66&gt;0),"Yes",IF(AND('BR1'!$K$2="ACTIVE",'BR1'!N66&gt;0),"Yes",IF(AND('ORIGINAL BUDGET'!$K$2="ACTIVE",'ORIGINAL BUDGET'!N66&gt;0),"Yes",""))))</f>
        <v/>
      </c>
      <c r="AC66" s="493"/>
      <c r="AD66" s="325" t="str">
        <f>IF(AND('BR3'!$K$2="ACTIVE",'BR3'!P66&gt;0),"Yes",IF(AND('BR2'!$K$2="ACTIVE",'BR2'!P66&gt;0),"Yes",IF(AND('BR1'!$K$2="ACTIVE",'BR1'!P66&gt;0),"Yes",IF(AND('ORIGINAL BUDGET'!$K$2="ACTIVE",'ORIGINAL BUDGET'!P66&gt;0),"Yes",""))))</f>
        <v/>
      </c>
      <c r="AE66" s="493"/>
      <c r="AF66" s="325" t="str">
        <f>IF(AND('BR3'!$K$2="ACTIVE",'BR3'!R66&gt;0),"Yes",IF(AND('BR2'!$K$2="ACTIVE",'BR2'!R66&gt;0),"Yes",IF(AND('BR1'!$K$2="ACTIVE",'BR1'!R66&gt;0),"Yes",IF(AND('ORIGINAL BUDGET'!$K$2="ACTIVE",'ORIGINAL BUDGET'!R66&gt;0),"Yes",""))))</f>
        <v/>
      </c>
      <c r="AG66" s="493"/>
      <c r="AH66" s="493" t="str">
        <f>IF(AND('BR3'!$K$2="ACTIVE",'BR3'!T66&gt;0),"Yes",IF(AND('BR2'!$K$2="ACTIVE",'BR2'!T66&gt;0),"Yes",IF(AND('BR1'!$K$2="ACTIVE",'BR1'!T66&gt;0),"Yes",IF(AND('ORIGINAL BUDGET'!$K$2="ACTIVE",'ORIGINAL BUDGET'!T66&gt;0),"Yes",""))))</f>
        <v/>
      </c>
      <c r="AI66" s="494"/>
      <c r="AJ66" s="218"/>
      <c r="AK66" s="448">
        <f t="shared" si="11"/>
        <v>0</v>
      </c>
      <c r="AL66" s="448">
        <f t="shared" si="12"/>
        <v>0</v>
      </c>
      <c r="AM66" s="448">
        <f t="shared" si="13"/>
        <v>0</v>
      </c>
      <c r="AN66" s="448">
        <f t="shared" si="14"/>
        <v>0</v>
      </c>
      <c r="AO66" s="448">
        <f t="shared" si="15"/>
        <v>0</v>
      </c>
      <c r="AP66" s="448">
        <f t="shared" si="16"/>
        <v>0</v>
      </c>
      <c r="AQ66" s="448">
        <f t="shared" si="17"/>
        <v>0</v>
      </c>
      <c r="AU66" s="220"/>
      <c r="AV66" s="220"/>
      <c r="AW66" s="220"/>
      <c r="AX66" s="220"/>
      <c r="AY66" s="1104"/>
    </row>
    <row r="67" spans="1:53" ht="23.25" hidden="1" customHeight="1">
      <c r="A67" s="124">
        <v>23</v>
      </c>
      <c r="B67" s="273">
        <f>IF($L$2="","",IF($L$2="ORIGINAL",'ORIGINAL BUDGET'!$B67,IF($L$2="BR1",'BR1'!$B67,IF($L$2="BR2",'BR2'!$B67,IF($L$2="BR3",'BR3'!$B67)))))</f>
        <v>0</v>
      </c>
      <c r="C67" s="1028">
        <f>IF($L$2="","",IF($L$2="ORIGINAL",'ORIGINAL BUDGET'!$C67,IF($L$2="BR1",'BR1'!$C67,IF($L$2="BR2",'BR2'!$C67,IF($L$2="BR3",'BR3'!$C67)))))</f>
        <v>0</v>
      </c>
      <c r="D67" s="860" t="str">
        <f t="shared" si="18"/>
        <v/>
      </c>
      <c r="E67" s="404"/>
      <c r="F67" s="589"/>
      <c r="G67" s="845" t="str">
        <f t="shared" si="19"/>
        <v/>
      </c>
      <c r="H67" s="811">
        <f t="shared" si="10"/>
        <v>0</v>
      </c>
      <c r="I67" s="840"/>
      <c r="J67" s="811">
        <f t="shared" si="20"/>
        <v>0</v>
      </c>
      <c r="K67" s="843"/>
      <c r="L67" s="811">
        <f t="shared" si="21"/>
        <v>0</v>
      </c>
      <c r="M67" s="843"/>
      <c r="N67" s="811">
        <f t="shared" si="22"/>
        <v>0</v>
      </c>
      <c r="O67" s="843"/>
      <c r="P67" s="811">
        <f t="shared" si="26"/>
        <v>0</v>
      </c>
      <c r="Q67" s="843"/>
      <c r="R67" s="811">
        <f t="shared" si="27"/>
        <v>0</v>
      </c>
      <c r="S67" s="843"/>
      <c r="T67" s="811">
        <f t="shared" si="28"/>
        <v>0</v>
      </c>
      <c r="U67" s="149"/>
      <c r="V67" s="492" t="str">
        <f>IF(AND('BR3'!$K$2="ACTIVE",'BR3'!H67&gt;0),"Yes",IF(AND('BR2'!$K$2="ACTIVE",'BR2'!H67&gt;0),"Yes",IF(AND('BR1'!$K$2="ACTIVE",'BR1'!H67&gt;0),"Yes",IF(AND('ORIGINAL BUDGET'!$K$2="ACTIVE",'ORIGINAL BUDGET'!H67&gt;0),"Yes",""))))</f>
        <v/>
      </c>
      <c r="W67" s="493"/>
      <c r="X67" s="325" t="str">
        <f>IF(AND('BR3'!$K$2="ACTIVE",'BR3'!J67&gt;0),"Yes",IF(AND('BR2'!$K$2="ACTIVE",'BR2'!J67&gt;0),"Yes",IF(AND('BR1'!$K$2="ACTIVE",'BR1'!J67&gt;0),"Yes",IF(AND('ORIGINAL BUDGET'!$K$2="ACTIVE",'ORIGINAL BUDGET'!J67&gt;0),"Yes",""))))</f>
        <v/>
      </c>
      <c r="Y67" s="493"/>
      <c r="Z67" s="325" t="str">
        <f>IF(AND('BR3'!$K$2="ACTIVE",'BR3'!L67&gt;0),"Yes",IF(AND('BR2'!$K$2="ACTIVE",'BR2'!L67&gt;0),"Yes",IF(AND('BR1'!$K$2="ACTIVE",'BR1'!L67&gt;0),"Yes",IF(AND('ORIGINAL BUDGET'!$K$2="ACTIVE",'ORIGINAL BUDGET'!L67&gt;0),"Yes",""))))</f>
        <v/>
      </c>
      <c r="AA67" s="493"/>
      <c r="AB67" s="325" t="str">
        <f>IF(AND('BR3'!$K$2="ACTIVE",'BR3'!N67&gt;0),"Yes",IF(AND('BR2'!$K$2="ACTIVE",'BR2'!N67&gt;0),"Yes",IF(AND('BR1'!$K$2="ACTIVE",'BR1'!N67&gt;0),"Yes",IF(AND('ORIGINAL BUDGET'!$K$2="ACTIVE",'ORIGINAL BUDGET'!N67&gt;0),"Yes",""))))</f>
        <v/>
      </c>
      <c r="AC67" s="493"/>
      <c r="AD67" s="325" t="str">
        <f>IF(AND('BR3'!$K$2="ACTIVE",'BR3'!P67&gt;0),"Yes",IF(AND('BR2'!$K$2="ACTIVE",'BR2'!P67&gt;0),"Yes",IF(AND('BR1'!$K$2="ACTIVE",'BR1'!P67&gt;0),"Yes",IF(AND('ORIGINAL BUDGET'!$K$2="ACTIVE",'ORIGINAL BUDGET'!P67&gt;0),"Yes",""))))</f>
        <v/>
      </c>
      <c r="AE67" s="493"/>
      <c r="AF67" s="325" t="str">
        <f>IF(AND('BR3'!$K$2="ACTIVE",'BR3'!R67&gt;0),"Yes",IF(AND('BR2'!$K$2="ACTIVE",'BR2'!R67&gt;0),"Yes",IF(AND('BR1'!$K$2="ACTIVE",'BR1'!R67&gt;0),"Yes",IF(AND('ORIGINAL BUDGET'!$K$2="ACTIVE",'ORIGINAL BUDGET'!R67&gt;0),"Yes",""))))</f>
        <v/>
      </c>
      <c r="AG67" s="493"/>
      <c r="AH67" s="493" t="str">
        <f>IF(AND('BR3'!$K$2="ACTIVE",'BR3'!T67&gt;0),"Yes",IF(AND('BR2'!$K$2="ACTIVE",'BR2'!T67&gt;0),"Yes",IF(AND('BR1'!$K$2="ACTIVE",'BR1'!T67&gt;0),"Yes",IF(AND('ORIGINAL BUDGET'!$K$2="ACTIVE",'ORIGINAL BUDGET'!T67&gt;0),"Yes",""))))</f>
        <v/>
      </c>
      <c r="AI67" s="494"/>
      <c r="AJ67" s="218"/>
      <c r="AK67" s="448">
        <f t="shared" si="11"/>
        <v>0</v>
      </c>
      <c r="AL67" s="448">
        <f t="shared" si="12"/>
        <v>0</v>
      </c>
      <c r="AM67" s="448">
        <f t="shared" si="13"/>
        <v>0</v>
      </c>
      <c r="AN67" s="448">
        <f t="shared" si="14"/>
        <v>0</v>
      </c>
      <c r="AO67" s="448">
        <f t="shared" si="15"/>
        <v>0</v>
      </c>
      <c r="AP67" s="448">
        <f t="shared" si="16"/>
        <v>0</v>
      </c>
      <c r="AQ67" s="448">
        <f t="shared" si="17"/>
        <v>0</v>
      </c>
      <c r="AU67" s="220"/>
      <c r="AV67" s="220"/>
      <c r="AW67" s="220"/>
      <c r="AX67" s="220"/>
      <c r="AY67" s="1104"/>
    </row>
    <row r="68" spans="1:53" ht="23.25" hidden="1" customHeight="1">
      <c r="A68" s="124">
        <v>24</v>
      </c>
      <c r="B68" s="273">
        <f>IF($L$2="","",IF($L$2="ORIGINAL",'ORIGINAL BUDGET'!$B68,IF($L$2="BR1",'BR1'!$B68,IF($L$2="BR2",'BR2'!$B68,IF($L$2="BR3",'BR3'!$B68)))))</f>
        <v>0</v>
      </c>
      <c r="C68" s="1028">
        <f>IF($L$2="","",IF($L$2="ORIGINAL",'ORIGINAL BUDGET'!$C68,IF($L$2="BR1",'BR1'!$C68,IF($L$2="BR2",'BR2'!$C68,IF($L$2="BR3",'BR3'!$C68)))))</f>
        <v>0</v>
      </c>
      <c r="D68" s="860" t="str">
        <f t="shared" si="18"/>
        <v/>
      </c>
      <c r="E68" s="404"/>
      <c r="F68" s="589"/>
      <c r="G68" s="845" t="str">
        <f t="shared" si="19"/>
        <v/>
      </c>
      <c r="H68" s="811">
        <f t="shared" si="10"/>
        <v>0</v>
      </c>
      <c r="I68" s="840"/>
      <c r="J68" s="811">
        <f t="shared" si="20"/>
        <v>0</v>
      </c>
      <c r="K68" s="843"/>
      <c r="L68" s="811">
        <f t="shared" si="21"/>
        <v>0</v>
      </c>
      <c r="M68" s="843"/>
      <c r="N68" s="811">
        <f t="shared" si="22"/>
        <v>0</v>
      </c>
      <c r="O68" s="843"/>
      <c r="P68" s="811">
        <f t="shared" si="26"/>
        <v>0</v>
      </c>
      <c r="Q68" s="843"/>
      <c r="R68" s="811">
        <f t="shared" si="27"/>
        <v>0</v>
      </c>
      <c r="S68" s="843"/>
      <c r="T68" s="811">
        <f t="shared" si="28"/>
        <v>0</v>
      </c>
      <c r="U68" s="149"/>
      <c r="V68" s="492" t="str">
        <f>IF(AND('BR3'!$K$2="ACTIVE",'BR3'!H68&gt;0),"Yes",IF(AND('BR2'!$K$2="ACTIVE",'BR2'!H68&gt;0),"Yes",IF(AND('BR1'!$K$2="ACTIVE",'BR1'!H68&gt;0),"Yes",IF(AND('ORIGINAL BUDGET'!$K$2="ACTIVE",'ORIGINAL BUDGET'!H68&gt;0),"Yes",""))))</f>
        <v/>
      </c>
      <c r="W68" s="493"/>
      <c r="X68" s="325" t="str">
        <f>IF(AND('BR3'!$K$2="ACTIVE",'BR3'!J68&gt;0),"Yes",IF(AND('BR2'!$K$2="ACTIVE",'BR2'!J68&gt;0),"Yes",IF(AND('BR1'!$K$2="ACTIVE",'BR1'!J68&gt;0),"Yes",IF(AND('ORIGINAL BUDGET'!$K$2="ACTIVE",'ORIGINAL BUDGET'!J68&gt;0),"Yes",""))))</f>
        <v/>
      </c>
      <c r="Y68" s="493"/>
      <c r="Z68" s="325" t="str">
        <f>IF(AND('BR3'!$K$2="ACTIVE",'BR3'!L68&gt;0),"Yes",IF(AND('BR2'!$K$2="ACTIVE",'BR2'!L68&gt;0),"Yes",IF(AND('BR1'!$K$2="ACTIVE",'BR1'!L68&gt;0),"Yes",IF(AND('ORIGINAL BUDGET'!$K$2="ACTIVE",'ORIGINAL BUDGET'!L68&gt;0),"Yes",""))))</f>
        <v/>
      </c>
      <c r="AA68" s="493"/>
      <c r="AB68" s="325" t="str">
        <f>IF(AND('BR3'!$K$2="ACTIVE",'BR3'!N68&gt;0),"Yes",IF(AND('BR2'!$K$2="ACTIVE",'BR2'!N68&gt;0),"Yes",IF(AND('BR1'!$K$2="ACTIVE",'BR1'!N68&gt;0),"Yes",IF(AND('ORIGINAL BUDGET'!$K$2="ACTIVE",'ORIGINAL BUDGET'!N68&gt;0),"Yes",""))))</f>
        <v/>
      </c>
      <c r="AC68" s="493"/>
      <c r="AD68" s="325" t="str">
        <f>IF(AND('BR3'!$K$2="ACTIVE",'BR3'!P68&gt;0),"Yes",IF(AND('BR2'!$K$2="ACTIVE",'BR2'!P68&gt;0),"Yes",IF(AND('BR1'!$K$2="ACTIVE",'BR1'!P68&gt;0),"Yes",IF(AND('ORIGINAL BUDGET'!$K$2="ACTIVE",'ORIGINAL BUDGET'!P68&gt;0),"Yes",""))))</f>
        <v/>
      </c>
      <c r="AE68" s="493"/>
      <c r="AF68" s="325" t="str">
        <f>IF(AND('BR3'!$K$2="ACTIVE",'BR3'!R68&gt;0),"Yes",IF(AND('BR2'!$K$2="ACTIVE",'BR2'!R68&gt;0),"Yes",IF(AND('BR1'!$K$2="ACTIVE",'BR1'!R68&gt;0),"Yes",IF(AND('ORIGINAL BUDGET'!$K$2="ACTIVE",'ORIGINAL BUDGET'!R68&gt;0),"Yes",""))))</f>
        <v/>
      </c>
      <c r="AG68" s="493"/>
      <c r="AH68" s="493" t="str">
        <f>IF(AND('BR3'!$K$2="ACTIVE",'BR3'!T68&gt;0),"Yes",IF(AND('BR2'!$K$2="ACTIVE",'BR2'!T68&gt;0),"Yes",IF(AND('BR1'!$K$2="ACTIVE",'BR1'!T68&gt;0),"Yes",IF(AND('ORIGINAL BUDGET'!$K$2="ACTIVE",'ORIGINAL BUDGET'!T68&gt;0),"Yes",""))))</f>
        <v/>
      </c>
      <c r="AI68" s="494"/>
      <c r="AJ68" s="218"/>
      <c r="AK68" s="448">
        <f t="shared" si="11"/>
        <v>0</v>
      </c>
      <c r="AL68" s="448">
        <f t="shared" si="12"/>
        <v>0</v>
      </c>
      <c r="AM68" s="448">
        <f t="shared" si="13"/>
        <v>0</v>
      </c>
      <c r="AN68" s="448">
        <f t="shared" si="14"/>
        <v>0</v>
      </c>
      <c r="AO68" s="448">
        <f t="shared" si="15"/>
        <v>0</v>
      </c>
      <c r="AP68" s="448">
        <f t="shared" si="16"/>
        <v>0</v>
      </c>
      <c r="AQ68" s="448">
        <f t="shared" si="17"/>
        <v>0</v>
      </c>
      <c r="AU68" s="220"/>
      <c r="AV68" s="220"/>
      <c r="AW68" s="220"/>
      <c r="AX68" s="220"/>
      <c r="AY68" s="1104"/>
    </row>
    <row r="69" spans="1:53" s="2" customFormat="1" ht="23.25" hidden="1" customHeight="1">
      <c r="A69" s="124">
        <v>25</v>
      </c>
      <c r="B69" s="949">
        <f>IF($L$2="","",IF($L$2="ORIGINAL",'ORIGINAL BUDGET'!$B69,IF($L$2="BR1",'BR1'!$B69,IF($L$2="BR2",'BR2'!$B69,IF($L$2="BR3",'BR3'!$B69)))))</f>
        <v>0</v>
      </c>
      <c r="C69" s="1026">
        <f>IF($L$2="","",IF($L$2="ORIGINAL",'ORIGINAL BUDGET'!$C69,IF($L$2="BR1",'BR1'!$C69,IF($L$2="BR2",'BR2'!$C69,IF($L$2="BR3",'BR3'!$C69)))))</f>
        <v>0</v>
      </c>
      <c r="D69" s="1046" t="str">
        <f t="shared" si="18"/>
        <v/>
      </c>
      <c r="E69" s="1047"/>
      <c r="F69" s="1048"/>
      <c r="G69" s="1045" t="str">
        <f t="shared" si="19"/>
        <v/>
      </c>
      <c r="H69" s="811">
        <f t="shared" si="10"/>
        <v>0</v>
      </c>
      <c r="I69" s="1049"/>
      <c r="J69" s="811">
        <f t="shared" si="20"/>
        <v>0</v>
      </c>
      <c r="K69" s="1050"/>
      <c r="L69" s="811">
        <f t="shared" si="21"/>
        <v>0</v>
      </c>
      <c r="M69" s="1050"/>
      <c r="N69" s="811">
        <f t="shared" si="22"/>
        <v>0</v>
      </c>
      <c r="O69" s="843"/>
      <c r="P69" s="811">
        <f t="shared" si="26"/>
        <v>0</v>
      </c>
      <c r="Q69" s="843"/>
      <c r="R69" s="811">
        <f t="shared" si="27"/>
        <v>0</v>
      </c>
      <c r="S69" s="843"/>
      <c r="T69" s="811">
        <f t="shared" si="28"/>
        <v>0</v>
      </c>
      <c r="U69" s="149"/>
      <c r="V69" s="492" t="str">
        <f>IF(AND('BR3'!$K$2="ACTIVE",'BR3'!H69&gt;0),"Yes",IF(AND('BR2'!$K$2="ACTIVE",'BR2'!H69&gt;0),"Yes",IF(AND('BR1'!$K$2="ACTIVE",'BR1'!H69&gt;0),"Yes",IF(AND('ORIGINAL BUDGET'!$K$2="ACTIVE",'ORIGINAL BUDGET'!H69&gt;0),"Yes",""))))</f>
        <v/>
      </c>
      <c r="W69" s="493"/>
      <c r="X69" s="325" t="str">
        <f>IF(AND('BR3'!$K$2="ACTIVE",'BR3'!J69&gt;0),"Yes",IF(AND('BR2'!$K$2="ACTIVE",'BR2'!J69&gt;0),"Yes",IF(AND('BR1'!$K$2="ACTIVE",'BR1'!J69&gt;0),"Yes",IF(AND('ORIGINAL BUDGET'!$K$2="ACTIVE",'ORIGINAL BUDGET'!J69&gt;0),"Yes",""))))</f>
        <v/>
      </c>
      <c r="Y69" s="493"/>
      <c r="Z69" s="325" t="str">
        <f>IF(AND('BR3'!$K$2="ACTIVE",'BR3'!L69&gt;0),"Yes",IF(AND('BR2'!$K$2="ACTIVE",'BR2'!L69&gt;0),"Yes",IF(AND('BR1'!$K$2="ACTIVE",'BR1'!L69&gt;0),"Yes",IF(AND('ORIGINAL BUDGET'!$K$2="ACTIVE",'ORIGINAL BUDGET'!L69&gt;0),"Yes",""))))</f>
        <v/>
      </c>
      <c r="AA69" s="493"/>
      <c r="AB69" s="325" t="str">
        <f>IF(AND('BR3'!$K$2="ACTIVE",'BR3'!N69&gt;0),"Yes",IF(AND('BR2'!$K$2="ACTIVE",'BR2'!N69&gt;0),"Yes",IF(AND('BR1'!$K$2="ACTIVE",'BR1'!N69&gt;0),"Yes",IF(AND('ORIGINAL BUDGET'!$K$2="ACTIVE",'ORIGINAL BUDGET'!N69&gt;0),"Yes",""))))</f>
        <v/>
      </c>
      <c r="AC69" s="493"/>
      <c r="AD69" s="325" t="str">
        <f>IF(AND('BR3'!$K$2="ACTIVE",'BR3'!P69&gt;0),"Yes",IF(AND('BR2'!$K$2="ACTIVE",'BR2'!P69&gt;0),"Yes",IF(AND('BR1'!$K$2="ACTIVE",'BR1'!P69&gt;0),"Yes",IF(AND('ORIGINAL BUDGET'!$K$2="ACTIVE",'ORIGINAL BUDGET'!P69&gt;0),"Yes",""))))</f>
        <v/>
      </c>
      <c r="AE69" s="493"/>
      <c r="AF69" s="325" t="str">
        <f>IF(AND('BR3'!$K$2="ACTIVE",'BR3'!R69&gt;0),"Yes",IF(AND('BR2'!$K$2="ACTIVE",'BR2'!R69&gt;0),"Yes",IF(AND('BR1'!$K$2="ACTIVE",'BR1'!R69&gt;0),"Yes",IF(AND('ORIGINAL BUDGET'!$K$2="ACTIVE",'ORIGINAL BUDGET'!R69&gt;0),"Yes",""))))</f>
        <v/>
      </c>
      <c r="AG69" s="493"/>
      <c r="AH69" s="493" t="str">
        <f>IF(AND('BR3'!$K$2="ACTIVE",'BR3'!T69&gt;0),"Yes",IF(AND('BR2'!$K$2="ACTIVE",'BR2'!T69&gt;0),"Yes",IF(AND('BR1'!$K$2="ACTIVE",'BR1'!T69&gt;0),"Yes",IF(AND('ORIGINAL BUDGET'!$K$2="ACTIVE",'ORIGINAL BUDGET'!T69&gt;0),"Yes",""))))</f>
        <v/>
      </c>
      <c r="AI69" s="494"/>
      <c r="AJ69" s="503"/>
      <c r="AK69" s="1042">
        <f t="shared" si="11"/>
        <v>0</v>
      </c>
      <c r="AL69" s="1042">
        <f t="shared" si="12"/>
        <v>0</v>
      </c>
      <c r="AM69" s="1042">
        <f t="shared" si="13"/>
        <v>0</v>
      </c>
      <c r="AN69" s="1042">
        <f t="shared" si="14"/>
        <v>0</v>
      </c>
      <c r="AO69" s="1042">
        <f t="shared" si="15"/>
        <v>0</v>
      </c>
      <c r="AP69" s="1042">
        <f t="shared" si="16"/>
        <v>0</v>
      </c>
      <c r="AQ69" s="1042">
        <f t="shared" si="17"/>
        <v>0</v>
      </c>
      <c r="AS69" s="169"/>
      <c r="AT69" s="169"/>
      <c r="AU69" s="219"/>
      <c r="AV69" s="219"/>
      <c r="AW69" s="219"/>
      <c r="AX69" s="219"/>
      <c r="AY69" s="1104"/>
      <c r="AZ69" s="169"/>
      <c r="BA69" s="169"/>
    </row>
    <row r="70" spans="1:53" ht="23.25" hidden="1" customHeight="1">
      <c r="A70" s="124">
        <v>26</v>
      </c>
      <c r="B70" s="1020">
        <f>IF($L$2="","",IF($L$2="ORIGINAL",'ORIGINAL BUDGET'!$B70,IF($L$2="BR1",'BR1'!$B70,IF($L$2="BR2",'BR2'!$B70,IF($L$2="BR3",'BR3'!$B70)))))</f>
        <v>0</v>
      </c>
      <c r="C70" s="1029">
        <f>IF($L$2="","",IF($L$2="ORIGINAL",'ORIGINAL BUDGET'!$C70,IF($L$2="BR1",'BR1'!$C70,IF($L$2="BR2",'BR2'!$C70,IF($L$2="BR3",'BR3'!$C70)))))</f>
        <v>0</v>
      </c>
      <c r="D70" s="1023" t="str">
        <f t="shared" si="18"/>
        <v/>
      </c>
      <c r="E70" s="1024"/>
      <c r="F70" s="589"/>
      <c r="G70" s="1022" t="str">
        <f t="shared" si="19"/>
        <v/>
      </c>
      <c r="H70" s="811">
        <f t="shared" si="10"/>
        <v>0</v>
      </c>
      <c r="I70" s="1025"/>
      <c r="J70" s="811">
        <f t="shared" si="20"/>
        <v>0</v>
      </c>
      <c r="K70" s="858"/>
      <c r="L70" s="811">
        <f t="shared" si="21"/>
        <v>0</v>
      </c>
      <c r="M70" s="858"/>
      <c r="N70" s="811">
        <f t="shared" si="22"/>
        <v>0</v>
      </c>
      <c r="O70" s="843"/>
      <c r="P70" s="811">
        <f t="shared" si="26"/>
        <v>0</v>
      </c>
      <c r="Q70" s="843"/>
      <c r="R70" s="811">
        <f t="shared" si="27"/>
        <v>0</v>
      </c>
      <c r="S70" s="843"/>
      <c r="T70" s="811">
        <f t="shared" si="28"/>
        <v>0</v>
      </c>
      <c r="U70" s="149"/>
      <c r="V70" s="492" t="str">
        <f>IF(AND('BR3'!$K$2="ACTIVE",'BR3'!H70&gt;0),"Yes",IF(AND('BR2'!$K$2="ACTIVE",'BR2'!H70&gt;0),"Yes",IF(AND('BR1'!$K$2="ACTIVE",'BR1'!H70&gt;0),"Yes",IF(AND('ORIGINAL BUDGET'!$K$2="ACTIVE",'ORIGINAL BUDGET'!H70&gt;0),"Yes",""))))</f>
        <v/>
      </c>
      <c r="W70" s="493"/>
      <c r="X70" s="325" t="str">
        <f>IF(AND('BR3'!$K$2="ACTIVE",'BR3'!J70&gt;0),"Yes",IF(AND('BR2'!$K$2="ACTIVE",'BR2'!J70&gt;0),"Yes",IF(AND('BR1'!$K$2="ACTIVE",'BR1'!J70&gt;0),"Yes",IF(AND('ORIGINAL BUDGET'!$K$2="ACTIVE",'ORIGINAL BUDGET'!J70&gt;0),"Yes",""))))</f>
        <v/>
      </c>
      <c r="Y70" s="493"/>
      <c r="Z70" s="325" t="str">
        <f>IF(AND('BR3'!$K$2="ACTIVE",'BR3'!L70&gt;0),"Yes",IF(AND('BR2'!$K$2="ACTIVE",'BR2'!L70&gt;0),"Yes",IF(AND('BR1'!$K$2="ACTIVE",'BR1'!L70&gt;0),"Yes",IF(AND('ORIGINAL BUDGET'!$K$2="ACTIVE",'ORIGINAL BUDGET'!L70&gt;0),"Yes",""))))</f>
        <v/>
      </c>
      <c r="AA70" s="493"/>
      <c r="AB70" s="325" t="str">
        <f>IF(AND('BR3'!$K$2="ACTIVE",'BR3'!N70&gt;0),"Yes",IF(AND('BR2'!$K$2="ACTIVE",'BR2'!N70&gt;0),"Yes",IF(AND('BR1'!$K$2="ACTIVE",'BR1'!N70&gt;0),"Yes",IF(AND('ORIGINAL BUDGET'!$K$2="ACTIVE",'ORIGINAL BUDGET'!N70&gt;0),"Yes",""))))</f>
        <v/>
      </c>
      <c r="AC70" s="493"/>
      <c r="AD70" s="325" t="str">
        <f>IF(AND('BR3'!$K$2="ACTIVE",'BR3'!P70&gt;0),"Yes",IF(AND('BR2'!$K$2="ACTIVE",'BR2'!P70&gt;0),"Yes",IF(AND('BR1'!$K$2="ACTIVE",'BR1'!P70&gt;0),"Yes",IF(AND('ORIGINAL BUDGET'!$K$2="ACTIVE",'ORIGINAL BUDGET'!P70&gt;0),"Yes",""))))</f>
        <v/>
      </c>
      <c r="AE70" s="493"/>
      <c r="AF70" s="325" t="str">
        <f>IF(AND('BR3'!$K$2="ACTIVE",'BR3'!R70&gt;0),"Yes",IF(AND('BR2'!$K$2="ACTIVE",'BR2'!R70&gt;0),"Yes",IF(AND('BR1'!$K$2="ACTIVE",'BR1'!R70&gt;0),"Yes",IF(AND('ORIGINAL BUDGET'!$K$2="ACTIVE",'ORIGINAL BUDGET'!R70&gt;0),"Yes",""))))</f>
        <v/>
      </c>
      <c r="AG70" s="493"/>
      <c r="AH70" s="493" t="str">
        <f>IF(AND('BR3'!$K$2="ACTIVE",'BR3'!T70&gt;0),"Yes",IF(AND('BR2'!$K$2="ACTIVE",'BR2'!T70&gt;0),"Yes",IF(AND('BR1'!$K$2="ACTIVE",'BR1'!T70&gt;0),"Yes",IF(AND('ORIGINAL BUDGET'!$K$2="ACTIVE",'ORIGINAL BUDGET'!T70&gt;0),"Yes",""))))</f>
        <v/>
      </c>
      <c r="AI70" s="494"/>
      <c r="AJ70" s="218"/>
      <c r="AK70" s="1037">
        <f t="shared" si="11"/>
        <v>0</v>
      </c>
      <c r="AL70" s="1037">
        <f t="shared" si="12"/>
        <v>0</v>
      </c>
      <c r="AM70" s="1037">
        <f t="shared" si="13"/>
        <v>0</v>
      </c>
      <c r="AN70" s="1037">
        <f t="shared" si="14"/>
        <v>0</v>
      </c>
      <c r="AO70" s="1037">
        <f t="shared" si="15"/>
        <v>0</v>
      </c>
      <c r="AP70" s="1037">
        <f t="shared" si="16"/>
        <v>0</v>
      </c>
      <c r="AQ70" s="1037">
        <f t="shared" si="17"/>
        <v>0</v>
      </c>
      <c r="AU70" s="220"/>
      <c r="AV70" s="220"/>
      <c r="AW70" s="220"/>
      <c r="AX70" s="220"/>
      <c r="AY70" s="1104"/>
    </row>
    <row r="71" spans="1:53" ht="23.25" hidden="1" customHeight="1">
      <c r="A71" s="124">
        <v>27</v>
      </c>
      <c r="B71" s="273">
        <f>IF($L$2="","",IF($L$2="ORIGINAL",'ORIGINAL BUDGET'!$B71,IF($L$2="BR1",'BR1'!$B71,IF($L$2="BR2",'BR2'!$B71,IF($L$2="BR3",'BR3'!$B71)))))</f>
        <v>0</v>
      </c>
      <c r="C71" s="1028">
        <f>IF($L$2="","",IF($L$2="ORIGINAL",'ORIGINAL BUDGET'!$C71,IF($L$2="BR1",'BR1'!$C71,IF($L$2="BR2",'BR2'!$C71,IF($L$2="BR3",'BR3'!$C71)))))</f>
        <v>0</v>
      </c>
      <c r="D71" s="860" t="str">
        <f t="shared" si="18"/>
        <v/>
      </c>
      <c r="E71" s="404"/>
      <c r="F71" s="589"/>
      <c r="G71" s="845" t="str">
        <f t="shared" si="19"/>
        <v/>
      </c>
      <c r="H71" s="811">
        <f t="shared" si="10"/>
        <v>0</v>
      </c>
      <c r="I71" s="840"/>
      <c r="J71" s="811">
        <f t="shared" si="20"/>
        <v>0</v>
      </c>
      <c r="K71" s="843"/>
      <c r="L71" s="811">
        <f t="shared" si="21"/>
        <v>0</v>
      </c>
      <c r="M71" s="843"/>
      <c r="N71" s="811">
        <f t="shared" si="22"/>
        <v>0</v>
      </c>
      <c r="O71" s="843"/>
      <c r="P71" s="811">
        <f t="shared" si="26"/>
        <v>0</v>
      </c>
      <c r="Q71" s="843"/>
      <c r="R71" s="811">
        <f t="shared" si="27"/>
        <v>0</v>
      </c>
      <c r="S71" s="843"/>
      <c r="T71" s="811">
        <f t="shared" si="28"/>
        <v>0</v>
      </c>
      <c r="U71" s="149"/>
      <c r="V71" s="492" t="str">
        <f>IF(AND('BR3'!$K$2="ACTIVE",'BR3'!H71&gt;0),"Yes",IF(AND('BR2'!$K$2="ACTIVE",'BR2'!H71&gt;0),"Yes",IF(AND('BR1'!$K$2="ACTIVE",'BR1'!H71&gt;0),"Yes",IF(AND('ORIGINAL BUDGET'!$K$2="ACTIVE",'ORIGINAL BUDGET'!H71&gt;0),"Yes",""))))</f>
        <v/>
      </c>
      <c r="W71" s="493"/>
      <c r="X71" s="325" t="str">
        <f>IF(AND('BR3'!$K$2="ACTIVE",'BR3'!J71&gt;0),"Yes",IF(AND('BR2'!$K$2="ACTIVE",'BR2'!J71&gt;0),"Yes",IF(AND('BR1'!$K$2="ACTIVE",'BR1'!J71&gt;0),"Yes",IF(AND('ORIGINAL BUDGET'!$K$2="ACTIVE",'ORIGINAL BUDGET'!J71&gt;0),"Yes",""))))</f>
        <v/>
      </c>
      <c r="Y71" s="493"/>
      <c r="Z71" s="325" t="str">
        <f>IF(AND('BR3'!$K$2="ACTIVE",'BR3'!L71&gt;0),"Yes",IF(AND('BR2'!$K$2="ACTIVE",'BR2'!L71&gt;0),"Yes",IF(AND('BR1'!$K$2="ACTIVE",'BR1'!L71&gt;0),"Yes",IF(AND('ORIGINAL BUDGET'!$K$2="ACTIVE",'ORIGINAL BUDGET'!L71&gt;0),"Yes",""))))</f>
        <v/>
      </c>
      <c r="AA71" s="493"/>
      <c r="AB71" s="325" t="str">
        <f>IF(AND('BR3'!$K$2="ACTIVE",'BR3'!N71&gt;0),"Yes",IF(AND('BR2'!$K$2="ACTIVE",'BR2'!N71&gt;0),"Yes",IF(AND('BR1'!$K$2="ACTIVE",'BR1'!N71&gt;0),"Yes",IF(AND('ORIGINAL BUDGET'!$K$2="ACTIVE",'ORIGINAL BUDGET'!N71&gt;0),"Yes",""))))</f>
        <v/>
      </c>
      <c r="AC71" s="493"/>
      <c r="AD71" s="325" t="str">
        <f>IF(AND('BR3'!$K$2="ACTIVE",'BR3'!P71&gt;0),"Yes",IF(AND('BR2'!$K$2="ACTIVE",'BR2'!P71&gt;0),"Yes",IF(AND('BR1'!$K$2="ACTIVE",'BR1'!P71&gt;0),"Yes",IF(AND('ORIGINAL BUDGET'!$K$2="ACTIVE",'ORIGINAL BUDGET'!P71&gt;0),"Yes",""))))</f>
        <v/>
      </c>
      <c r="AE71" s="493"/>
      <c r="AF71" s="325" t="str">
        <f>IF(AND('BR3'!$K$2="ACTIVE",'BR3'!R71&gt;0),"Yes",IF(AND('BR2'!$K$2="ACTIVE",'BR2'!R71&gt;0),"Yes",IF(AND('BR1'!$K$2="ACTIVE",'BR1'!R71&gt;0),"Yes",IF(AND('ORIGINAL BUDGET'!$K$2="ACTIVE",'ORIGINAL BUDGET'!R71&gt;0),"Yes",""))))</f>
        <v/>
      </c>
      <c r="AG71" s="493"/>
      <c r="AH71" s="493" t="str">
        <f>IF(AND('BR3'!$K$2="ACTIVE",'BR3'!T71&gt;0),"Yes",IF(AND('BR2'!$K$2="ACTIVE",'BR2'!T71&gt;0),"Yes",IF(AND('BR1'!$K$2="ACTIVE",'BR1'!T71&gt;0),"Yes",IF(AND('ORIGINAL BUDGET'!$K$2="ACTIVE",'ORIGINAL BUDGET'!T71&gt;0),"Yes",""))))</f>
        <v/>
      </c>
      <c r="AI71" s="494"/>
      <c r="AJ71" s="218"/>
      <c r="AK71" s="448">
        <f t="shared" si="11"/>
        <v>0</v>
      </c>
      <c r="AL71" s="448">
        <f t="shared" si="12"/>
        <v>0</v>
      </c>
      <c r="AM71" s="448">
        <f t="shared" si="13"/>
        <v>0</v>
      </c>
      <c r="AN71" s="448">
        <f t="shared" si="14"/>
        <v>0</v>
      </c>
      <c r="AO71" s="448">
        <f t="shared" si="15"/>
        <v>0</v>
      </c>
      <c r="AP71" s="448">
        <f t="shared" si="16"/>
        <v>0</v>
      </c>
      <c r="AQ71" s="448">
        <f t="shared" si="17"/>
        <v>0</v>
      </c>
      <c r="AU71" s="220"/>
      <c r="AV71" s="220"/>
      <c r="AW71" s="220"/>
      <c r="AX71" s="220"/>
      <c r="AY71" s="1104"/>
    </row>
    <row r="72" spans="1:53" ht="23.25" hidden="1" customHeight="1">
      <c r="A72" s="124">
        <v>28</v>
      </c>
      <c r="B72" s="273">
        <f>IF($L$2="","",IF($L$2="ORIGINAL",'ORIGINAL BUDGET'!$B72,IF($L$2="BR1",'BR1'!$B72,IF($L$2="BR2",'BR2'!$B72,IF($L$2="BR3",'BR3'!$B72)))))</f>
        <v>0</v>
      </c>
      <c r="C72" s="1028">
        <f>IF($L$2="","",IF($L$2="ORIGINAL",'ORIGINAL BUDGET'!$C72,IF($L$2="BR1",'BR1'!$C72,IF($L$2="BR2",'BR2'!$C72,IF($L$2="BR3",'BR3'!$C72)))))</f>
        <v>0</v>
      </c>
      <c r="D72" s="860" t="str">
        <f t="shared" si="18"/>
        <v/>
      </c>
      <c r="E72" s="404"/>
      <c r="F72" s="589"/>
      <c r="G72" s="845" t="str">
        <f t="shared" si="19"/>
        <v/>
      </c>
      <c r="H72" s="811">
        <f t="shared" si="10"/>
        <v>0</v>
      </c>
      <c r="I72" s="840"/>
      <c r="J72" s="811">
        <f t="shared" si="20"/>
        <v>0</v>
      </c>
      <c r="K72" s="843"/>
      <c r="L72" s="811">
        <f t="shared" si="21"/>
        <v>0</v>
      </c>
      <c r="M72" s="843"/>
      <c r="N72" s="811">
        <f t="shared" si="22"/>
        <v>0</v>
      </c>
      <c r="O72" s="843"/>
      <c r="P72" s="811">
        <f t="shared" si="23"/>
        <v>0</v>
      </c>
      <c r="Q72" s="843"/>
      <c r="R72" s="811">
        <f t="shared" si="24"/>
        <v>0</v>
      </c>
      <c r="S72" s="843"/>
      <c r="T72" s="811">
        <f t="shared" si="25"/>
        <v>0</v>
      </c>
      <c r="U72" s="149"/>
      <c r="V72" s="492" t="str">
        <f>IF(AND('BR3'!$K$2="ACTIVE",'BR3'!H72&gt;0),"Yes",IF(AND('BR2'!$K$2="ACTIVE",'BR2'!H72&gt;0),"Yes",IF(AND('BR1'!$K$2="ACTIVE",'BR1'!H72&gt;0),"Yes",IF(AND('ORIGINAL BUDGET'!$K$2="ACTIVE",'ORIGINAL BUDGET'!H72&gt;0),"Yes",""))))</f>
        <v/>
      </c>
      <c r="W72" s="493"/>
      <c r="X72" s="325" t="str">
        <f>IF(AND('BR3'!$K$2="ACTIVE",'BR3'!J72&gt;0),"Yes",IF(AND('BR2'!$K$2="ACTIVE",'BR2'!J72&gt;0),"Yes",IF(AND('BR1'!$K$2="ACTIVE",'BR1'!J72&gt;0),"Yes",IF(AND('ORIGINAL BUDGET'!$K$2="ACTIVE",'ORIGINAL BUDGET'!J72&gt;0),"Yes",""))))</f>
        <v/>
      </c>
      <c r="Y72" s="493"/>
      <c r="Z72" s="325" t="str">
        <f>IF(AND('BR3'!$K$2="ACTIVE",'BR3'!L72&gt;0),"Yes",IF(AND('BR2'!$K$2="ACTIVE",'BR2'!L72&gt;0),"Yes",IF(AND('BR1'!$K$2="ACTIVE",'BR1'!L72&gt;0),"Yes",IF(AND('ORIGINAL BUDGET'!$K$2="ACTIVE",'ORIGINAL BUDGET'!L72&gt;0),"Yes",""))))</f>
        <v/>
      </c>
      <c r="AA72" s="493"/>
      <c r="AB72" s="325" t="str">
        <f>IF(AND('BR3'!$K$2="ACTIVE",'BR3'!N72&gt;0),"Yes",IF(AND('BR2'!$K$2="ACTIVE",'BR2'!N72&gt;0),"Yes",IF(AND('BR1'!$K$2="ACTIVE",'BR1'!N72&gt;0),"Yes",IF(AND('ORIGINAL BUDGET'!$K$2="ACTIVE",'ORIGINAL BUDGET'!N72&gt;0),"Yes",""))))</f>
        <v/>
      </c>
      <c r="AC72" s="493"/>
      <c r="AD72" s="325" t="str">
        <f>IF(AND('BR3'!$K$2="ACTIVE",'BR3'!P72&gt;0),"Yes",IF(AND('BR2'!$K$2="ACTIVE",'BR2'!P72&gt;0),"Yes",IF(AND('BR1'!$K$2="ACTIVE",'BR1'!P72&gt;0),"Yes",IF(AND('ORIGINAL BUDGET'!$K$2="ACTIVE",'ORIGINAL BUDGET'!P72&gt;0),"Yes",""))))</f>
        <v/>
      </c>
      <c r="AE72" s="493"/>
      <c r="AF72" s="325" t="str">
        <f>IF(AND('BR3'!$K$2="ACTIVE",'BR3'!R72&gt;0),"Yes",IF(AND('BR2'!$K$2="ACTIVE",'BR2'!R72&gt;0),"Yes",IF(AND('BR1'!$K$2="ACTIVE",'BR1'!R72&gt;0),"Yes",IF(AND('ORIGINAL BUDGET'!$K$2="ACTIVE",'ORIGINAL BUDGET'!R72&gt;0),"Yes",""))))</f>
        <v/>
      </c>
      <c r="AG72" s="493"/>
      <c r="AH72" s="493" t="str">
        <f>IF(AND('BR3'!$K$2="ACTIVE",'BR3'!T72&gt;0),"Yes",IF(AND('BR2'!$K$2="ACTIVE",'BR2'!T72&gt;0),"Yes",IF(AND('BR1'!$K$2="ACTIVE",'BR1'!T72&gt;0),"Yes",IF(AND('ORIGINAL BUDGET'!$K$2="ACTIVE",'ORIGINAL BUDGET'!T72&gt;0),"Yes",""))))</f>
        <v/>
      </c>
      <c r="AI72" s="494"/>
      <c r="AJ72" s="218"/>
      <c r="AK72" s="448">
        <f t="shared" si="11"/>
        <v>0</v>
      </c>
      <c r="AL72" s="448">
        <f t="shared" si="12"/>
        <v>0</v>
      </c>
      <c r="AM72" s="448">
        <f t="shared" si="13"/>
        <v>0</v>
      </c>
      <c r="AN72" s="448">
        <f t="shared" si="14"/>
        <v>0</v>
      </c>
      <c r="AO72" s="448">
        <f t="shared" si="15"/>
        <v>0</v>
      </c>
      <c r="AP72" s="448">
        <f t="shared" si="16"/>
        <v>0</v>
      </c>
      <c r="AQ72" s="448">
        <f t="shared" si="17"/>
        <v>0</v>
      </c>
      <c r="AU72" s="220"/>
      <c r="AV72" s="220"/>
      <c r="AW72" s="220"/>
      <c r="AX72" s="220"/>
      <c r="AY72" s="1104"/>
    </row>
    <row r="73" spans="1:53" ht="23.25" hidden="1" customHeight="1">
      <c r="A73" s="124">
        <v>29</v>
      </c>
      <c r="B73" s="273">
        <f>IF($L$2="","",IF($L$2="ORIGINAL",'ORIGINAL BUDGET'!$B73,IF($L$2="BR1",'BR1'!$B73,IF($L$2="BR2",'BR2'!$B73,IF($L$2="BR3",'BR3'!$B73)))))</f>
        <v>0</v>
      </c>
      <c r="C73" s="1028">
        <f>IF($L$2="","",IF($L$2="ORIGINAL",'ORIGINAL BUDGET'!$C73,IF($L$2="BR1",'BR1'!$C73,IF($L$2="BR2",'BR2'!$C73,IF($L$2="BR3",'BR3'!$C73)))))</f>
        <v>0</v>
      </c>
      <c r="D73" s="860" t="str">
        <f t="shared" si="18"/>
        <v/>
      </c>
      <c r="E73" s="404"/>
      <c r="F73" s="589"/>
      <c r="G73" s="845" t="str">
        <f t="shared" si="19"/>
        <v/>
      </c>
      <c r="H73" s="811">
        <f t="shared" si="10"/>
        <v>0</v>
      </c>
      <c r="I73" s="840"/>
      <c r="J73" s="811">
        <f t="shared" si="20"/>
        <v>0</v>
      </c>
      <c r="K73" s="843"/>
      <c r="L73" s="811">
        <f t="shared" si="21"/>
        <v>0</v>
      </c>
      <c r="M73" s="843"/>
      <c r="N73" s="811">
        <f t="shared" si="22"/>
        <v>0</v>
      </c>
      <c r="O73" s="843"/>
      <c r="P73" s="811">
        <f t="shared" si="23"/>
        <v>0</v>
      </c>
      <c r="Q73" s="843"/>
      <c r="R73" s="811">
        <f t="shared" si="24"/>
        <v>0</v>
      </c>
      <c r="S73" s="843"/>
      <c r="T73" s="811">
        <f t="shared" si="25"/>
        <v>0</v>
      </c>
      <c r="U73" s="149"/>
      <c r="V73" s="492" t="str">
        <f>IF(AND('BR3'!$K$2="ACTIVE",'BR3'!H73&gt;0),"Yes",IF(AND('BR2'!$K$2="ACTIVE",'BR2'!H73&gt;0),"Yes",IF(AND('BR1'!$K$2="ACTIVE",'BR1'!H73&gt;0),"Yes",IF(AND('ORIGINAL BUDGET'!$K$2="ACTIVE",'ORIGINAL BUDGET'!H73&gt;0),"Yes",""))))</f>
        <v/>
      </c>
      <c r="W73" s="493"/>
      <c r="X73" s="325" t="str">
        <f>IF(AND('BR3'!$K$2="ACTIVE",'BR3'!J73&gt;0),"Yes",IF(AND('BR2'!$K$2="ACTIVE",'BR2'!J73&gt;0),"Yes",IF(AND('BR1'!$K$2="ACTIVE",'BR1'!J73&gt;0),"Yes",IF(AND('ORIGINAL BUDGET'!$K$2="ACTIVE",'ORIGINAL BUDGET'!J73&gt;0),"Yes",""))))</f>
        <v/>
      </c>
      <c r="Y73" s="493"/>
      <c r="Z73" s="325" t="str">
        <f>IF(AND('BR3'!$K$2="ACTIVE",'BR3'!L73&gt;0),"Yes",IF(AND('BR2'!$K$2="ACTIVE",'BR2'!L73&gt;0),"Yes",IF(AND('BR1'!$K$2="ACTIVE",'BR1'!L73&gt;0),"Yes",IF(AND('ORIGINAL BUDGET'!$K$2="ACTIVE",'ORIGINAL BUDGET'!L73&gt;0),"Yes",""))))</f>
        <v/>
      </c>
      <c r="AA73" s="493"/>
      <c r="AB73" s="325" t="str">
        <f>IF(AND('BR3'!$K$2="ACTIVE",'BR3'!N73&gt;0),"Yes",IF(AND('BR2'!$K$2="ACTIVE",'BR2'!N73&gt;0),"Yes",IF(AND('BR1'!$K$2="ACTIVE",'BR1'!N73&gt;0),"Yes",IF(AND('ORIGINAL BUDGET'!$K$2="ACTIVE",'ORIGINAL BUDGET'!N73&gt;0),"Yes",""))))</f>
        <v/>
      </c>
      <c r="AC73" s="493"/>
      <c r="AD73" s="325" t="str">
        <f>IF(AND('BR3'!$K$2="ACTIVE",'BR3'!P73&gt;0),"Yes",IF(AND('BR2'!$K$2="ACTIVE",'BR2'!P73&gt;0),"Yes",IF(AND('BR1'!$K$2="ACTIVE",'BR1'!P73&gt;0),"Yes",IF(AND('ORIGINAL BUDGET'!$K$2="ACTIVE",'ORIGINAL BUDGET'!P73&gt;0),"Yes",""))))</f>
        <v/>
      </c>
      <c r="AE73" s="493"/>
      <c r="AF73" s="325" t="str">
        <f>IF(AND('BR3'!$K$2="ACTIVE",'BR3'!R73&gt;0),"Yes",IF(AND('BR2'!$K$2="ACTIVE",'BR2'!R73&gt;0),"Yes",IF(AND('BR1'!$K$2="ACTIVE",'BR1'!R73&gt;0),"Yes",IF(AND('ORIGINAL BUDGET'!$K$2="ACTIVE",'ORIGINAL BUDGET'!R73&gt;0),"Yes",""))))</f>
        <v/>
      </c>
      <c r="AG73" s="493"/>
      <c r="AH73" s="493" t="str">
        <f>IF(AND('BR3'!$K$2="ACTIVE",'BR3'!T73&gt;0),"Yes",IF(AND('BR2'!$K$2="ACTIVE",'BR2'!T73&gt;0),"Yes",IF(AND('BR1'!$K$2="ACTIVE",'BR1'!T73&gt;0),"Yes",IF(AND('ORIGINAL BUDGET'!$K$2="ACTIVE",'ORIGINAL BUDGET'!T73&gt;0),"Yes",""))))</f>
        <v/>
      </c>
      <c r="AI73" s="494"/>
      <c r="AJ73" s="218"/>
      <c r="AK73" s="448">
        <f t="shared" si="11"/>
        <v>0</v>
      </c>
      <c r="AL73" s="448">
        <f t="shared" si="12"/>
        <v>0</v>
      </c>
      <c r="AM73" s="448">
        <f t="shared" si="13"/>
        <v>0</v>
      </c>
      <c r="AN73" s="448">
        <f t="shared" si="14"/>
        <v>0</v>
      </c>
      <c r="AO73" s="448">
        <f t="shared" si="15"/>
        <v>0</v>
      </c>
      <c r="AP73" s="448">
        <f t="shared" si="16"/>
        <v>0</v>
      </c>
      <c r="AQ73" s="448">
        <f t="shared" si="17"/>
        <v>0</v>
      </c>
      <c r="AU73" s="220"/>
      <c r="AV73" s="220"/>
      <c r="AW73" s="220"/>
      <c r="AX73" s="220"/>
      <c r="AY73" s="1104"/>
    </row>
    <row r="74" spans="1:53" ht="23.25" hidden="1" customHeight="1">
      <c r="A74" s="124">
        <v>30</v>
      </c>
      <c r="B74" s="273">
        <f>IF($L$2="","",IF($L$2="ORIGINAL",'ORIGINAL BUDGET'!$B74,IF($L$2="BR1",'BR1'!$B74,IF($L$2="BR2",'BR2'!$B74,IF($L$2="BR3",'BR3'!$B74)))))</f>
        <v>0</v>
      </c>
      <c r="C74" s="1028">
        <f>IF($L$2="","",IF($L$2="ORIGINAL",'ORIGINAL BUDGET'!$C74,IF($L$2="BR1",'BR1'!$C74,IF($L$2="BR2",'BR2'!$C74,IF($L$2="BR3",'BR3'!$C74)))))</f>
        <v>0</v>
      </c>
      <c r="D74" s="860" t="str">
        <f t="shared" si="18"/>
        <v/>
      </c>
      <c r="E74" s="404"/>
      <c r="F74" s="589"/>
      <c r="G74" s="845" t="str">
        <f t="shared" si="19"/>
        <v/>
      </c>
      <c r="H74" s="811">
        <f t="shared" si="10"/>
        <v>0</v>
      </c>
      <c r="I74" s="840"/>
      <c r="J74" s="811">
        <f t="shared" si="20"/>
        <v>0</v>
      </c>
      <c r="K74" s="843"/>
      <c r="L74" s="811">
        <f t="shared" si="21"/>
        <v>0</v>
      </c>
      <c r="M74" s="843"/>
      <c r="N74" s="811">
        <f t="shared" si="22"/>
        <v>0</v>
      </c>
      <c r="O74" s="843"/>
      <c r="P74" s="811">
        <f t="shared" si="23"/>
        <v>0</v>
      </c>
      <c r="Q74" s="843"/>
      <c r="R74" s="811">
        <f t="shared" si="24"/>
        <v>0</v>
      </c>
      <c r="S74" s="843"/>
      <c r="T74" s="811">
        <f t="shared" si="25"/>
        <v>0</v>
      </c>
      <c r="U74" s="149"/>
      <c r="V74" s="492" t="str">
        <f>IF(AND('BR3'!$K$2="ACTIVE",'BR3'!H74&gt;0),"Yes",IF(AND('BR2'!$K$2="ACTIVE",'BR2'!H74&gt;0),"Yes",IF(AND('BR1'!$K$2="ACTIVE",'BR1'!H74&gt;0),"Yes",IF(AND('ORIGINAL BUDGET'!$K$2="ACTIVE",'ORIGINAL BUDGET'!H74&gt;0),"Yes",""))))</f>
        <v/>
      </c>
      <c r="W74" s="493"/>
      <c r="X74" s="325" t="str">
        <f>IF(AND('BR3'!$K$2="ACTIVE",'BR3'!J74&gt;0),"Yes",IF(AND('BR2'!$K$2="ACTIVE",'BR2'!J74&gt;0),"Yes",IF(AND('BR1'!$K$2="ACTIVE",'BR1'!J74&gt;0),"Yes",IF(AND('ORIGINAL BUDGET'!$K$2="ACTIVE",'ORIGINAL BUDGET'!J74&gt;0),"Yes",""))))</f>
        <v/>
      </c>
      <c r="Y74" s="493"/>
      <c r="Z74" s="325" t="str">
        <f>IF(AND('BR3'!$K$2="ACTIVE",'BR3'!L74&gt;0),"Yes",IF(AND('BR2'!$K$2="ACTIVE",'BR2'!L74&gt;0),"Yes",IF(AND('BR1'!$K$2="ACTIVE",'BR1'!L74&gt;0),"Yes",IF(AND('ORIGINAL BUDGET'!$K$2="ACTIVE",'ORIGINAL BUDGET'!L74&gt;0),"Yes",""))))</f>
        <v/>
      </c>
      <c r="AA74" s="493"/>
      <c r="AB74" s="325" t="str">
        <f>IF(AND('BR3'!$K$2="ACTIVE",'BR3'!N74&gt;0),"Yes",IF(AND('BR2'!$K$2="ACTIVE",'BR2'!N74&gt;0),"Yes",IF(AND('BR1'!$K$2="ACTIVE",'BR1'!N74&gt;0),"Yes",IF(AND('ORIGINAL BUDGET'!$K$2="ACTIVE",'ORIGINAL BUDGET'!N74&gt;0),"Yes",""))))</f>
        <v/>
      </c>
      <c r="AC74" s="493"/>
      <c r="AD74" s="325" t="str">
        <f>IF(AND('BR3'!$K$2="ACTIVE",'BR3'!P74&gt;0),"Yes",IF(AND('BR2'!$K$2="ACTIVE",'BR2'!P74&gt;0),"Yes",IF(AND('BR1'!$K$2="ACTIVE",'BR1'!P74&gt;0),"Yes",IF(AND('ORIGINAL BUDGET'!$K$2="ACTIVE",'ORIGINAL BUDGET'!P74&gt;0),"Yes",""))))</f>
        <v/>
      </c>
      <c r="AE74" s="493"/>
      <c r="AF74" s="325" t="str">
        <f>IF(AND('BR3'!$K$2="ACTIVE",'BR3'!R74&gt;0),"Yes",IF(AND('BR2'!$K$2="ACTIVE",'BR2'!R74&gt;0),"Yes",IF(AND('BR1'!$K$2="ACTIVE",'BR1'!R74&gt;0),"Yes",IF(AND('ORIGINAL BUDGET'!$K$2="ACTIVE",'ORIGINAL BUDGET'!R74&gt;0),"Yes",""))))</f>
        <v/>
      </c>
      <c r="AG74" s="493"/>
      <c r="AH74" s="493" t="str">
        <f>IF(AND('BR3'!$K$2="ACTIVE",'BR3'!T74&gt;0),"Yes",IF(AND('BR2'!$K$2="ACTIVE",'BR2'!T74&gt;0),"Yes",IF(AND('BR1'!$K$2="ACTIVE",'BR1'!T74&gt;0),"Yes",IF(AND('ORIGINAL BUDGET'!$K$2="ACTIVE",'ORIGINAL BUDGET'!T74&gt;0),"Yes",""))))</f>
        <v/>
      </c>
      <c r="AI74" s="494"/>
      <c r="AJ74" s="218"/>
      <c r="AK74" s="448">
        <f t="shared" si="11"/>
        <v>0</v>
      </c>
      <c r="AL74" s="448">
        <f t="shared" si="12"/>
        <v>0</v>
      </c>
      <c r="AM74" s="448">
        <f t="shared" si="13"/>
        <v>0</v>
      </c>
      <c r="AN74" s="448">
        <f t="shared" si="14"/>
        <v>0</v>
      </c>
      <c r="AO74" s="448">
        <f t="shared" si="15"/>
        <v>0</v>
      </c>
      <c r="AP74" s="448">
        <f t="shared" si="16"/>
        <v>0</v>
      </c>
      <c r="AQ74" s="448">
        <f t="shared" si="17"/>
        <v>0</v>
      </c>
      <c r="AU74" s="219"/>
      <c r="AV74" s="219"/>
      <c r="AW74" s="219"/>
      <c r="AX74" s="219"/>
      <c r="AY74" s="1104"/>
    </row>
    <row r="75" spans="1:53" ht="23.25" hidden="1" customHeight="1">
      <c r="A75" s="124">
        <v>31</v>
      </c>
      <c r="B75" s="273">
        <f>IF($L$2="","",IF($L$2="ORIGINAL",'ORIGINAL BUDGET'!$B75,IF($L$2="BR1",'BR1'!$B75,IF($L$2="BR2",'BR2'!$B75,IF($L$2="BR3",'BR3'!$B75)))))</f>
        <v>0</v>
      </c>
      <c r="C75" s="1028">
        <f>IF($L$2="","",IF($L$2="ORIGINAL",'ORIGINAL BUDGET'!$C75,IF($L$2="BR1",'BR1'!$C75,IF($L$2="BR2",'BR2'!$C75,IF($L$2="BR3",'BR3'!$C75)))))</f>
        <v>0</v>
      </c>
      <c r="D75" s="860" t="str">
        <f t="shared" si="18"/>
        <v/>
      </c>
      <c r="E75" s="404"/>
      <c r="F75" s="589"/>
      <c r="G75" s="845" t="str">
        <f t="shared" si="19"/>
        <v/>
      </c>
      <c r="H75" s="811">
        <f t="shared" si="10"/>
        <v>0</v>
      </c>
      <c r="I75" s="840"/>
      <c r="J75" s="811">
        <f t="shared" si="20"/>
        <v>0</v>
      </c>
      <c r="K75" s="843"/>
      <c r="L75" s="811">
        <f t="shared" si="21"/>
        <v>0</v>
      </c>
      <c r="M75" s="843"/>
      <c r="N75" s="811">
        <f t="shared" si="22"/>
        <v>0</v>
      </c>
      <c r="O75" s="843"/>
      <c r="P75" s="811">
        <f t="shared" si="23"/>
        <v>0</v>
      </c>
      <c r="Q75" s="843"/>
      <c r="R75" s="811">
        <f t="shared" si="24"/>
        <v>0</v>
      </c>
      <c r="S75" s="843"/>
      <c r="T75" s="811">
        <f t="shared" si="25"/>
        <v>0</v>
      </c>
      <c r="U75" s="149"/>
      <c r="V75" s="492" t="str">
        <f>IF(AND('BR3'!$K$2="ACTIVE",'BR3'!H75&gt;0),"Yes",IF(AND('BR2'!$K$2="ACTIVE",'BR2'!H75&gt;0),"Yes",IF(AND('BR1'!$K$2="ACTIVE",'BR1'!H75&gt;0),"Yes",IF(AND('ORIGINAL BUDGET'!$K$2="ACTIVE",'ORIGINAL BUDGET'!H75&gt;0),"Yes",""))))</f>
        <v/>
      </c>
      <c r="W75" s="493"/>
      <c r="X75" s="325" t="str">
        <f>IF(AND('BR3'!$K$2="ACTIVE",'BR3'!J75&gt;0),"Yes",IF(AND('BR2'!$K$2="ACTIVE",'BR2'!J75&gt;0),"Yes",IF(AND('BR1'!$K$2="ACTIVE",'BR1'!J75&gt;0),"Yes",IF(AND('ORIGINAL BUDGET'!$K$2="ACTIVE",'ORIGINAL BUDGET'!J75&gt;0),"Yes",""))))</f>
        <v/>
      </c>
      <c r="Y75" s="493"/>
      <c r="Z75" s="325" t="str">
        <f>IF(AND('BR3'!$K$2="ACTIVE",'BR3'!L75&gt;0),"Yes",IF(AND('BR2'!$K$2="ACTIVE",'BR2'!L75&gt;0),"Yes",IF(AND('BR1'!$K$2="ACTIVE",'BR1'!L75&gt;0),"Yes",IF(AND('ORIGINAL BUDGET'!$K$2="ACTIVE",'ORIGINAL BUDGET'!L75&gt;0),"Yes",""))))</f>
        <v/>
      </c>
      <c r="AA75" s="493"/>
      <c r="AB75" s="325" t="str">
        <f>IF(AND('BR3'!$K$2="ACTIVE",'BR3'!N75&gt;0),"Yes",IF(AND('BR2'!$K$2="ACTIVE",'BR2'!N75&gt;0),"Yes",IF(AND('BR1'!$K$2="ACTIVE",'BR1'!N75&gt;0),"Yes",IF(AND('ORIGINAL BUDGET'!$K$2="ACTIVE",'ORIGINAL BUDGET'!N75&gt;0),"Yes",""))))</f>
        <v/>
      </c>
      <c r="AC75" s="493"/>
      <c r="AD75" s="325" t="str">
        <f>IF(AND('BR3'!$K$2="ACTIVE",'BR3'!P75&gt;0),"Yes",IF(AND('BR2'!$K$2="ACTIVE",'BR2'!P75&gt;0),"Yes",IF(AND('BR1'!$K$2="ACTIVE",'BR1'!P75&gt;0),"Yes",IF(AND('ORIGINAL BUDGET'!$K$2="ACTIVE",'ORIGINAL BUDGET'!P75&gt;0),"Yes",""))))</f>
        <v/>
      </c>
      <c r="AE75" s="493"/>
      <c r="AF75" s="325" t="str">
        <f>IF(AND('BR3'!$K$2="ACTIVE",'BR3'!R75&gt;0),"Yes",IF(AND('BR2'!$K$2="ACTIVE",'BR2'!R75&gt;0),"Yes",IF(AND('BR1'!$K$2="ACTIVE",'BR1'!R75&gt;0),"Yes",IF(AND('ORIGINAL BUDGET'!$K$2="ACTIVE",'ORIGINAL BUDGET'!R75&gt;0),"Yes",""))))</f>
        <v/>
      </c>
      <c r="AG75" s="493"/>
      <c r="AH75" s="493" t="str">
        <f>IF(AND('BR3'!$K$2="ACTIVE",'BR3'!T75&gt;0),"Yes",IF(AND('BR2'!$K$2="ACTIVE",'BR2'!T75&gt;0),"Yes",IF(AND('BR1'!$K$2="ACTIVE",'BR1'!T75&gt;0),"Yes",IF(AND('ORIGINAL BUDGET'!$K$2="ACTIVE",'ORIGINAL BUDGET'!T75&gt;0),"Yes",""))))</f>
        <v/>
      </c>
      <c r="AI75" s="494"/>
      <c r="AJ75" s="218"/>
      <c r="AK75" s="448">
        <f t="shared" si="11"/>
        <v>0</v>
      </c>
      <c r="AL75" s="448">
        <f t="shared" si="12"/>
        <v>0</v>
      </c>
      <c r="AM75" s="448">
        <f t="shared" si="13"/>
        <v>0</v>
      </c>
      <c r="AN75" s="448">
        <f t="shared" si="14"/>
        <v>0</v>
      </c>
      <c r="AO75" s="448">
        <f t="shared" si="15"/>
        <v>0</v>
      </c>
      <c r="AP75" s="448">
        <f t="shared" si="16"/>
        <v>0</v>
      </c>
      <c r="AQ75" s="448">
        <f t="shared" si="17"/>
        <v>0</v>
      </c>
      <c r="AU75" s="220"/>
      <c r="AV75" s="220"/>
      <c r="AW75" s="220"/>
      <c r="AX75" s="220"/>
      <c r="AY75" s="1104"/>
    </row>
    <row r="76" spans="1:53" ht="23.25" hidden="1" customHeight="1">
      <c r="A76" s="124">
        <v>32</v>
      </c>
      <c r="B76" s="273">
        <f>IF($L$2="","",IF($L$2="ORIGINAL",'ORIGINAL BUDGET'!$B76,IF($L$2="BR1",'BR1'!$B76,IF($L$2="BR2",'BR2'!$B76,IF($L$2="BR3",'BR3'!$B76)))))</f>
        <v>0</v>
      </c>
      <c r="C76" s="1028">
        <f>IF($L$2="","",IF($L$2="ORIGINAL",'ORIGINAL BUDGET'!$C76,IF($L$2="BR1",'BR1'!$C76,IF($L$2="BR2",'BR2'!$C76,IF($L$2="BR3",'BR3'!$C76)))))</f>
        <v>0</v>
      </c>
      <c r="D76" s="860" t="str">
        <f t="shared" si="18"/>
        <v/>
      </c>
      <c r="E76" s="404"/>
      <c r="F76" s="589"/>
      <c r="G76" s="845" t="str">
        <f t="shared" si="19"/>
        <v/>
      </c>
      <c r="H76" s="811">
        <f t="shared" si="10"/>
        <v>0</v>
      </c>
      <c r="I76" s="840"/>
      <c r="J76" s="811">
        <f t="shared" si="20"/>
        <v>0</v>
      </c>
      <c r="K76" s="843"/>
      <c r="L76" s="811">
        <f t="shared" si="21"/>
        <v>0</v>
      </c>
      <c r="M76" s="843"/>
      <c r="N76" s="811">
        <f t="shared" si="22"/>
        <v>0</v>
      </c>
      <c r="O76" s="843"/>
      <c r="P76" s="811">
        <f t="shared" si="23"/>
        <v>0</v>
      </c>
      <c r="Q76" s="843"/>
      <c r="R76" s="811">
        <f t="shared" si="24"/>
        <v>0</v>
      </c>
      <c r="S76" s="843"/>
      <c r="T76" s="811">
        <f t="shared" si="25"/>
        <v>0</v>
      </c>
      <c r="U76" s="149"/>
      <c r="V76" s="492" t="str">
        <f>IF(AND('BR3'!$K$2="ACTIVE",'BR3'!H76&gt;0),"Yes",IF(AND('BR2'!$K$2="ACTIVE",'BR2'!H76&gt;0),"Yes",IF(AND('BR1'!$K$2="ACTIVE",'BR1'!H76&gt;0),"Yes",IF(AND('ORIGINAL BUDGET'!$K$2="ACTIVE",'ORIGINAL BUDGET'!H76&gt;0),"Yes",""))))</f>
        <v/>
      </c>
      <c r="W76" s="493"/>
      <c r="X76" s="325" t="str">
        <f>IF(AND('BR3'!$K$2="ACTIVE",'BR3'!J76&gt;0),"Yes",IF(AND('BR2'!$K$2="ACTIVE",'BR2'!J76&gt;0),"Yes",IF(AND('BR1'!$K$2="ACTIVE",'BR1'!J76&gt;0),"Yes",IF(AND('ORIGINAL BUDGET'!$K$2="ACTIVE",'ORIGINAL BUDGET'!J76&gt;0),"Yes",""))))</f>
        <v/>
      </c>
      <c r="Y76" s="493"/>
      <c r="Z76" s="325" t="str">
        <f>IF(AND('BR3'!$K$2="ACTIVE",'BR3'!L76&gt;0),"Yes",IF(AND('BR2'!$K$2="ACTIVE",'BR2'!L76&gt;0),"Yes",IF(AND('BR1'!$K$2="ACTIVE",'BR1'!L76&gt;0),"Yes",IF(AND('ORIGINAL BUDGET'!$K$2="ACTIVE",'ORIGINAL BUDGET'!L76&gt;0),"Yes",""))))</f>
        <v/>
      </c>
      <c r="AA76" s="493"/>
      <c r="AB76" s="325" t="str">
        <f>IF(AND('BR3'!$K$2="ACTIVE",'BR3'!N76&gt;0),"Yes",IF(AND('BR2'!$K$2="ACTIVE",'BR2'!N76&gt;0),"Yes",IF(AND('BR1'!$K$2="ACTIVE",'BR1'!N76&gt;0),"Yes",IF(AND('ORIGINAL BUDGET'!$K$2="ACTIVE",'ORIGINAL BUDGET'!N76&gt;0),"Yes",""))))</f>
        <v/>
      </c>
      <c r="AC76" s="493"/>
      <c r="AD76" s="325" t="str">
        <f>IF(AND('BR3'!$K$2="ACTIVE",'BR3'!P76&gt;0),"Yes",IF(AND('BR2'!$K$2="ACTIVE",'BR2'!P76&gt;0),"Yes",IF(AND('BR1'!$K$2="ACTIVE",'BR1'!P76&gt;0),"Yes",IF(AND('ORIGINAL BUDGET'!$K$2="ACTIVE",'ORIGINAL BUDGET'!P76&gt;0),"Yes",""))))</f>
        <v/>
      </c>
      <c r="AE76" s="493"/>
      <c r="AF76" s="325" t="str">
        <f>IF(AND('BR3'!$K$2="ACTIVE",'BR3'!R76&gt;0),"Yes",IF(AND('BR2'!$K$2="ACTIVE",'BR2'!R76&gt;0),"Yes",IF(AND('BR1'!$K$2="ACTIVE",'BR1'!R76&gt;0),"Yes",IF(AND('ORIGINAL BUDGET'!$K$2="ACTIVE",'ORIGINAL BUDGET'!R76&gt;0),"Yes",""))))</f>
        <v/>
      </c>
      <c r="AG76" s="493"/>
      <c r="AH76" s="493" t="str">
        <f>IF(AND('BR3'!$K$2="ACTIVE",'BR3'!T76&gt;0),"Yes",IF(AND('BR2'!$K$2="ACTIVE",'BR2'!T76&gt;0),"Yes",IF(AND('BR1'!$K$2="ACTIVE",'BR1'!T76&gt;0),"Yes",IF(AND('ORIGINAL BUDGET'!$K$2="ACTIVE",'ORIGINAL BUDGET'!T76&gt;0),"Yes",""))))</f>
        <v/>
      </c>
      <c r="AI76" s="494"/>
      <c r="AJ76" s="218"/>
      <c r="AK76" s="448">
        <f t="shared" si="11"/>
        <v>0</v>
      </c>
      <c r="AL76" s="448">
        <f t="shared" si="12"/>
        <v>0</v>
      </c>
      <c r="AM76" s="448">
        <f t="shared" si="13"/>
        <v>0</v>
      </c>
      <c r="AN76" s="448">
        <f t="shared" si="14"/>
        <v>0</v>
      </c>
      <c r="AO76" s="448">
        <f t="shared" si="15"/>
        <v>0</v>
      </c>
      <c r="AP76" s="448">
        <f t="shared" si="16"/>
        <v>0</v>
      </c>
      <c r="AQ76" s="448">
        <f t="shared" si="17"/>
        <v>0</v>
      </c>
      <c r="AU76" s="220"/>
      <c r="AV76" s="220"/>
      <c r="AW76" s="220"/>
      <c r="AX76" s="220"/>
      <c r="AY76" s="1104"/>
    </row>
    <row r="77" spans="1:53" ht="23.25" hidden="1" customHeight="1">
      <c r="A77" s="124">
        <v>33</v>
      </c>
      <c r="B77" s="273">
        <f>IF($L$2="","",IF($L$2="ORIGINAL",'ORIGINAL BUDGET'!$B77,IF($L$2="BR1",'BR1'!$B77,IF($L$2="BR2",'BR2'!$B77,IF($L$2="BR3",'BR3'!$B77)))))</f>
        <v>0</v>
      </c>
      <c r="C77" s="1028">
        <f>IF($L$2="","",IF($L$2="ORIGINAL",'ORIGINAL BUDGET'!$C77,IF($L$2="BR1",'BR1'!$C77,IF($L$2="BR2",'BR2'!$C77,IF($L$2="BR3",'BR3'!$C77)))))</f>
        <v>0</v>
      </c>
      <c r="D77" s="860" t="str">
        <f t="shared" si="18"/>
        <v/>
      </c>
      <c r="E77" s="404"/>
      <c r="F77" s="589"/>
      <c r="G77" s="845" t="str">
        <f t="shared" si="19"/>
        <v/>
      </c>
      <c r="H77" s="811">
        <f t="shared" si="10"/>
        <v>0</v>
      </c>
      <c r="I77" s="840"/>
      <c r="J77" s="811">
        <f t="shared" si="20"/>
        <v>0</v>
      </c>
      <c r="K77" s="843"/>
      <c r="L77" s="811">
        <f t="shared" si="21"/>
        <v>0</v>
      </c>
      <c r="M77" s="843"/>
      <c r="N77" s="811">
        <f t="shared" si="22"/>
        <v>0</v>
      </c>
      <c r="O77" s="843"/>
      <c r="P77" s="811">
        <f t="shared" si="23"/>
        <v>0</v>
      </c>
      <c r="Q77" s="843"/>
      <c r="R77" s="811">
        <f t="shared" si="24"/>
        <v>0</v>
      </c>
      <c r="S77" s="843"/>
      <c r="T77" s="811">
        <f t="shared" si="25"/>
        <v>0</v>
      </c>
      <c r="U77" s="149"/>
      <c r="V77" s="492" t="str">
        <f>IF(AND('BR3'!$K$2="ACTIVE",'BR3'!H77&gt;0),"Yes",IF(AND('BR2'!$K$2="ACTIVE",'BR2'!H77&gt;0),"Yes",IF(AND('BR1'!$K$2="ACTIVE",'BR1'!H77&gt;0),"Yes",IF(AND('ORIGINAL BUDGET'!$K$2="ACTIVE",'ORIGINAL BUDGET'!H77&gt;0),"Yes",""))))</f>
        <v/>
      </c>
      <c r="W77" s="493"/>
      <c r="X77" s="325" t="str">
        <f>IF(AND('BR3'!$K$2="ACTIVE",'BR3'!J77&gt;0),"Yes",IF(AND('BR2'!$K$2="ACTIVE",'BR2'!J77&gt;0),"Yes",IF(AND('BR1'!$K$2="ACTIVE",'BR1'!J77&gt;0),"Yes",IF(AND('ORIGINAL BUDGET'!$K$2="ACTIVE",'ORIGINAL BUDGET'!J77&gt;0),"Yes",""))))</f>
        <v/>
      </c>
      <c r="Y77" s="493"/>
      <c r="Z77" s="325" t="str">
        <f>IF(AND('BR3'!$K$2="ACTIVE",'BR3'!L77&gt;0),"Yes",IF(AND('BR2'!$K$2="ACTIVE",'BR2'!L77&gt;0),"Yes",IF(AND('BR1'!$K$2="ACTIVE",'BR1'!L77&gt;0),"Yes",IF(AND('ORIGINAL BUDGET'!$K$2="ACTIVE",'ORIGINAL BUDGET'!L77&gt;0),"Yes",""))))</f>
        <v/>
      </c>
      <c r="AA77" s="493"/>
      <c r="AB77" s="325" t="str">
        <f>IF(AND('BR3'!$K$2="ACTIVE",'BR3'!N77&gt;0),"Yes",IF(AND('BR2'!$K$2="ACTIVE",'BR2'!N77&gt;0),"Yes",IF(AND('BR1'!$K$2="ACTIVE",'BR1'!N77&gt;0),"Yes",IF(AND('ORIGINAL BUDGET'!$K$2="ACTIVE",'ORIGINAL BUDGET'!N77&gt;0),"Yes",""))))</f>
        <v/>
      </c>
      <c r="AC77" s="493"/>
      <c r="AD77" s="325" t="str">
        <f>IF(AND('BR3'!$K$2="ACTIVE",'BR3'!P77&gt;0),"Yes",IF(AND('BR2'!$K$2="ACTIVE",'BR2'!P77&gt;0),"Yes",IF(AND('BR1'!$K$2="ACTIVE",'BR1'!P77&gt;0),"Yes",IF(AND('ORIGINAL BUDGET'!$K$2="ACTIVE",'ORIGINAL BUDGET'!P77&gt;0),"Yes",""))))</f>
        <v/>
      </c>
      <c r="AE77" s="493"/>
      <c r="AF77" s="325" t="str">
        <f>IF(AND('BR3'!$K$2="ACTIVE",'BR3'!R77&gt;0),"Yes",IF(AND('BR2'!$K$2="ACTIVE",'BR2'!R77&gt;0),"Yes",IF(AND('BR1'!$K$2="ACTIVE",'BR1'!R77&gt;0),"Yes",IF(AND('ORIGINAL BUDGET'!$K$2="ACTIVE",'ORIGINAL BUDGET'!R77&gt;0),"Yes",""))))</f>
        <v/>
      </c>
      <c r="AG77" s="493"/>
      <c r="AH77" s="493" t="str">
        <f>IF(AND('BR3'!$K$2="ACTIVE",'BR3'!T77&gt;0),"Yes",IF(AND('BR2'!$K$2="ACTIVE",'BR2'!T77&gt;0),"Yes",IF(AND('BR1'!$K$2="ACTIVE",'BR1'!T77&gt;0),"Yes",IF(AND('ORIGINAL BUDGET'!$K$2="ACTIVE",'ORIGINAL BUDGET'!T77&gt;0),"Yes",""))))</f>
        <v/>
      </c>
      <c r="AI77" s="494"/>
      <c r="AJ77" s="218"/>
      <c r="AK77" s="448">
        <f t="shared" ref="AK77:AK94" si="29">$E77*$G77</f>
        <v>0</v>
      </c>
      <c r="AL77" s="448">
        <f t="shared" ref="AL77:AL94" si="30">$E77*$I77</f>
        <v>0</v>
      </c>
      <c r="AM77" s="448">
        <f t="shared" ref="AM77:AM94" si="31">$E77*$K77</f>
        <v>0</v>
      </c>
      <c r="AN77" s="448">
        <f t="shared" ref="AN77:AN94" si="32">$E77*$M77</f>
        <v>0</v>
      </c>
      <c r="AO77" s="448">
        <f t="shared" ref="AO77:AO94" si="33">$E77*$O77</f>
        <v>0</v>
      </c>
      <c r="AP77" s="448">
        <f t="shared" ref="AP77:AP94" si="34">$E77*$Q77</f>
        <v>0</v>
      </c>
      <c r="AQ77" s="448">
        <f t="shared" ref="AQ77:AQ94" si="35">$E77*$S77</f>
        <v>0</v>
      </c>
      <c r="AU77" s="220"/>
      <c r="AV77" s="220"/>
      <c r="AW77" s="220"/>
      <c r="AX77" s="220"/>
      <c r="AY77" s="1104"/>
    </row>
    <row r="78" spans="1:53" ht="23.25" hidden="1" customHeight="1">
      <c r="A78" s="124">
        <v>34</v>
      </c>
      <c r="B78" s="273">
        <f>IF($L$2="","",IF($L$2="ORIGINAL",'ORIGINAL BUDGET'!$B78,IF($L$2="BR1",'BR1'!$B78,IF($L$2="BR2",'BR2'!$B78,IF($L$2="BR3",'BR3'!$B78)))))</f>
        <v>0</v>
      </c>
      <c r="C78" s="1028">
        <f>IF($L$2="","",IF($L$2="ORIGINAL",'ORIGINAL BUDGET'!$C78,IF($L$2="BR1",'BR1'!$C78,IF($L$2="BR2",'BR2'!$C78,IF($L$2="BR3",'BR3'!$C78)))))</f>
        <v>0</v>
      </c>
      <c r="D78" s="860" t="str">
        <f t="shared" si="18"/>
        <v/>
      </c>
      <c r="E78" s="404"/>
      <c r="F78" s="589"/>
      <c r="G78" s="845" t="str">
        <f t="shared" si="19"/>
        <v/>
      </c>
      <c r="H78" s="811">
        <f t="shared" si="10"/>
        <v>0</v>
      </c>
      <c r="I78" s="840"/>
      <c r="J78" s="811">
        <f t="shared" si="20"/>
        <v>0</v>
      </c>
      <c r="K78" s="843"/>
      <c r="L78" s="811">
        <f t="shared" si="21"/>
        <v>0</v>
      </c>
      <c r="M78" s="843"/>
      <c r="N78" s="811">
        <f t="shared" si="22"/>
        <v>0</v>
      </c>
      <c r="O78" s="843"/>
      <c r="P78" s="811">
        <f t="shared" si="23"/>
        <v>0</v>
      </c>
      <c r="Q78" s="843"/>
      <c r="R78" s="811">
        <f t="shared" si="24"/>
        <v>0</v>
      </c>
      <c r="S78" s="843"/>
      <c r="T78" s="811">
        <f t="shared" si="25"/>
        <v>0</v>
      </c>
      <c r="U78" s="149"/>
      <c r="V78" s="492" t="str">
        <f>IF(AND('BR3'!$K$2="ACTIVE",'BR3'!H78&gt;0),"Yes",IF(AND('BR2'!$K$2="ACTIVE",'BR2'!H78&gt;0),"Yes",IF(AND('BR1'!$K$2="ACTIVE",'BR1'!H78&gt;0),"Yes",IF(AND('ORIGINAL BUDGET'!$K$2="ACTIVE",'ORIGINAL BUDGET'!H78&gt;0),"Yes",""))))</f>
        <v/>
      </c>
      <c r="W78" s="493"/>
      <c r="X78" s="325" t="str">
        <f>IF(AND('BR3'!$K$2="ACTIVE",'BR3'!J78&gt;0),"Yes",IF(AND('BR2'!$K$2="ACTIVE",'BR2'!J78&gt;0),"Yes",IF(AND('BR1'!$K$2="ACTIVE",'BR1'!J78&gt;0),"Yes",IF(AND('ORIGINAL BUDGET'!$K$2="ACTIVE",'ORIGINAL BUDGET'!J78&gt;0),"Yes",""))))</f>
        <v/>
      </c>
      <c r="Y78" s="493"/>
      <c r="Z78" s="325" t="str">
        <f>IF(AND('BR3'!$K$2="ACTIVE",'BR3'!L78&gt;0),"Yes",IF(AND('BR2'!$K$2="ACTIVE",'BR2'!L78&gt;0),"Yes",IF(AND('BR1'!$K$2="ACTIVE",'BR1'!L78&gt;0),"Yes",IF(AND('ORIGINAL BUDGET'!$K$2="ACTIVE",'ORIGINAL BUDGET'!L78&gt;0),"Yes",""))))</f>
        <v/>
      </c>
      <c r="AA78" s="493"/>
      <c r="AB78" s="325" t="str">
        <f>IF(AND('BR3'!$K$2="ACTIVE",'BR3'!N78&gt;0),"Yes",IF(AND('BR2'!$K$2="ACTIVE",'BR2'!N78&gt;0),"Yes",IF(AND('BR1'!$K$2="ACTIVE",'BR1'!N78&gt;0),"Yes",IF(AND('ORIGINAL BUDGET'!$K$2="ACTIVE",'ORIGINAL BUDGET'!N78&gt;0),"Yes",""))))</f>
        <v/>
      </c>
      <c r="AC78" s="493"/>
      <c r="AD78" s="325" t="str">
        <f>IF(AND('BR3'!$K$2="ACTIVE",'BR3'!P78&gt;0),"Yes",IF(AND('BR2'!$K$2="ACTIVE",'BR2'!P78&gt;0),"Yes",IF(AND('BR1'!$K$2="ACTIVE",'BR1'!P78&gt;0),"Yes",IF(AND('ORIGINAL BUDGET'!$K$2="ACTIVE",'ORIGINAL BUDGET'!P78&gt;0),"Yes",""))))</f>
        <v/>
      </c>
      <c r="AE78" s="493"/>
      <c r="AF78" s="325" t="str">
        <f>IF(AND('BR3'!$K$2="ACTIVE",'BR3'!R78&gt;0),"Yes",IF(AND('BR2'!$K$2="ACTIVE",'BR2'!R78&gt;0),"Yes",IF(AND('BR1'!$K$2="ACTIVE",'BR1'!R78&gt;0),"Yes",IF(AND('ORIGINAL BUDGET'!$K$2="ACTIVE",'ORIGINAL BUDGET'!R78&gt;0),"Yes",""))))</f>
        <v/>
      </c>
      <c r="AG78" s="493"/>
      <c r="AH78" s="493" t="str">
        <f>IF(AND('BR3'!$K$2="ACTIVE",'BR3'!T78&gt;0),"Yes",IF(AND('BR2'!$K$2="ACTIVE",'BR2'!T78&gt;0),"Yes",IF(AND('BR1'!$K$2="ACTIVE",'BR1'!T78&gt;0),"Yes",IF(AND('ORIGINAL BUDGET'!$K$2="ACTIVE",'ORIGINAL BUDGET'!T78&gt;0),"Yes",""))))</f>
        <v/>
      </c>
      <c r="AI78" s="494"/>
      <c r="AJ78" s="218"/>
      <c r="AK78" s="448">
        <f t="shared" si="29"/>
        <v>0</v>
      </c>
      <c r="AL78" s="448">
        <f t="shared" si="30"/>
        <v>0</v>
      </c>
      <c r="AM78" s="448">
        <f t="shared" si="31"/>
        <v>0</v>
      </c>
      <c r="AN78" s="448">
        <f t="shared" si="32"/>
        <v>0</v>
      </c>
      <c r="AO78" s="448">
        <f t="shared" si="33"/>
        <v>0</v>
      </c>
      <c r="AP78" s="448">
        <f t="shared" si="34"/>
        <v>0</v>
      </c>
      <c r="AQ78" s="448">
        <f t="shared" si="35"/>
        <v>0</v>
      </c>
      <c r="AU78" s="220"/>
      <c r="AV78" s="220"/>
      <c r="AW78" s="220"/>
      <c r="AX78" s="220"/>
      <c r="AY78" s="1104"/>
    </row>
    <row r="79" spans="1:53" ht="23.25" hidden="1" customHeight="1">
      <c r="A79" s="124">
        <v>35</v>
      </c>
      <c r="B79" s="273">
        <f>IF($L$2="","",IF($L$2="ORIGINAL",'ORIGINAL BUDGET'!$B79,IF($L$2="BR1",'BR1'!$B79,IF($L$2="BR2",'BR2'!$B79,IF($L$2="BR3",'BR3'!$B79)))))</f>
        <v>0</v>
      </c>
      <c r="C79" s="1028">
        <f>IF($L$2="","",IF($L$2="ORIGINAL",'ORIGINAL BUDGET'!$C79,IF($L$2="BR1",'BR1'!$C79,IF($L$2="BR2",'BR2'!$C79,IF($L$2="BR3",'BR3'!$C79)))))</f>
        <v>0</v>
      </c>
      <c r="D79" s="860" t="str">
        <f t="shared" si="18"/>
        <v/>
      </c>
      <c r="E79" s="404"/>
      <c r="F79" s="589"/>
      <c r="G79" s="845" t="str">
        <f t="shared" si="19"/>
        <v/>
      </c>
      <c r="H79" s="811">
        <f t="shared" si="10"/>
        <v>0</v>
      </c>
      <c r="I79" s="840"/>
      <c r="J79" s="811">
        <f t="shared" si="20"/>
        <v>0</v>
      </c>
      <c r="K79" s="843"/>
      <c r="L79" s="811">
        <f t="shared" si="21"/>
        <v>0</v>
      </c>
      <c r="M79" s="843"/>
      <c r="N79" s="811">
        <f t="shared" si="22"/>
        <v>0</v>
      </c>
      <c r="O79" s="843"/>
      <c r="P79" s="811">
        <f t="shared" si="23"/>
        <v>0</v>
      </c>
      <c r="Q79" s="843"/>
      <c r="R79" s="811">
        <f t="shared" si="24"/>
        <v>0</v>
      </c>
      <c r="S79" s="843"/>
      <c r="T79" s="811">
        <f t="shared" si="25"/>
        <v>0</v>
      </c>
      <c r="U79" s="149"/>
      <c r="V79" s="492" t="str">
        <f>IF(AND('BR3'!$K$2="ACTIVE",'BR3'!H79&gt;0),"Yes",IF(AND('BR2'!$K$2="ACTIVE",'BR2'!H79&gt;0),"Yes",IF(AND('BR1'!$K$2="ACTIVE",'BR1'!H79&gt;0),"Yes",IF(AND('ORIGINAL BUDGET'!$K$2="ACTIVE",'ORIGINAL BUDGET'!H79&gt;0),"Yes",""))))</f>
        <v/>
      </c>
      <c r="W79" s="493"/>
      <c r="X79" s="325" t="str">
        <f>IF(AND('BR3'!$K$2="ACTIVE",'BR3'!J79&gt;0),"Yes",IF(AND('BR2'!$K$2="ACTIVE",'BR2'!J79&gt;0),"Yes",IF(AND('BR1'!$K$2="ACTIVE",'BR1'!J79&gt;0),"Yes",IF(AND('ORIGINAL BUDGET'!$K$2="ACTIVE",'ORIGINAL BUDGET'!J79&gt;0),"Yes",""))))</f>
        <v/>
      </c>
      <c r="Y79" s="493"/>
      <c r="Z79" s="325" t="str">
        <f>IF(AND('BR3'!$K$2="ACTIVE",'BR3'!L79&gt;0),"Yes",IF(AND('BR2'!$K$2="ACTIVE",'BR2'!L79&gt;0),"Yes",IF(AND('BR1'!$K$2="ACTIVE",'BR1'!L79&gt;0),"Yes",IF(AND('ORIGINAL BUDGET'!$K$2="ACTIVE",'ORIGINAL BUDGET'!L79&gt;0),"Yes",""))))</f>
        <v/>
      </c>
      <c r="AA79" s="493"/>
      <c r="AB79" s="325" t="str">
        <f>IF(AND('BR3'!$K$2="ACTIVE",'BR3'!N79&gt;0),"Yes",IF(AND('BR2'!$K$2="ACTIVE",'BR2'!N79&gt;0),"Yes",IF(AND('BR1'!$K$2="ACTIVE",'BR1'!N79&gt;0),"Yes",IF(AND('ORIGINAL BUDGET'!$K$2="ACTIVE",'ORIGINAL BUDGET'!N79&gt;0),"Yes",""))))</f>
        <v/>
      </c>
      <c r="AC79" s="493"/>
      <c r="AD79" s="325" t="str">
        <f>IF(AND('BR3'!$K$2="ACTIVE",'BR3'!P79&gt;0),"Yes",IF(AND('BR2'!$K$2="ACTIVE",'BR2'!P79&gt;0),"Yes",IF(AND('BR1'!$K$2="ACTIVE",'BR1'!P79&gt;0),"Yes",IF(AND('ORIGINAL BUDGET'!$K$2="ACTIVE",'ORIGINAL BUDGET'!P79&gt;0),"Yes",""))))</f>
        <v/>
      </c>
      <c r="AE79" s="493"/>
      <c r="AF79" s="325" t="str">
        <f>IF(AND('BR3'!$K$2="ACTIVE",'BR3'!R79&gt;0),"Yes",IF(AND('BR2'!$K$2="ACTIVE",'BR2'!R79&gt;0),"Yes",IF(AND('BR1'!$K$2="ACTIVE",'BR1'!R79&gt;0),"Yes",IF(AND('ORIGINAL BUDGET'!$K$2="ACTIVE",'ORIGINAL BUDGET'!R79&gt;0),"Yes",""))))</f>
        <v/>
      </c>
      <c r="AG79" s="493"/>
      <c r="AH79" s="493" t="str">
        <f>IF(AND('BR3'!$K$2="ACTIVE",'BR3'!T79&gt;0),"Yes",IF(AND('BR2'!$K$2="ACTIVE",'BR2'!T79&gt;0),"Yes",IF(AND('BR1'!$K$2="ACTIVE",'BR1'!T79&gt;0),"Yes",IF(AND('ORIGINAL BUDGET'!$K$2="ACTIVE",'ORIGINAL BUDGET'!T79&gt;0),"Yes",""))))</f>
        <v/>
      </c>
      <c r="AI79" s="494"/>
      <c r="AJ79" s="218"/>
      <c r="AK79" s="448">
        <f t="shared" si="29"/>
        <v>0</v>
      </c>
      <c r="AL79" s="448">
        <f t="shared" si="30"/>
        <v>0</v>
      </c>
      <c r="AM79" s="448">
        <f t="shared" si="31"/>
        <v>0</v>
      </c>
      <c r="AN79" s="448">
        <f t="shared" si="32"/>
        <v>0</v>
      </c>
      <c r="AO79" s="448">
        <f t="shared" si="33"/>
        <v>0</v>
      </c>
      <c r="AP79" s="448">
        <f t="shared" si="34"/>
        <v>0</v>
      </c>
      <c r="AQ79" s="448">
        <f t="shared" si="35"/>
        <v>0</v>
      </c>
      <c r="AU79" s="219"/>
      <c r="AV79" s="219"/>
      <c r="AW79" s="219"/>
      <c r="AX79" s="219"/>
      <c r="AY79" s="1104"/>
    </row>
    <row r="80" spans="1:53" ht="23.25" hidden="1" customHeight="1">
      <c r="A80" s="124">
        <v>36</v>
      </c>
      <c r="B80" s="273">
        <f>IF($L$2="","",IF($L$2="ORIGINAL",'ORIGINAL BUDGET'!$B80,IF($L$2="BR1",'BR1'!$B80,IF($L$2="BR2",'BR2'!$B80,IF($L$2="BR3",'BR3'!$B80)))))</f>
        <v>0</v>
      </c>
      <c r="C80" s="1028">
        <f>IF($L$2="","",IF($L$2="ORIGINAL",'ORIGINAL BUDGET'!$C80,IF($L$2="BR1",'BR1'!$C80,IF($L$2="BR2",'BR2'!$C80,IF($L$2="BR3",'BR3'!$C80)))))</f>
        <v>0</v>
      </c>
      <c r="D80" s="860" t="str">
        <f t="shared" si="18"/>
        <v/>
      </c>
      <c r="E80" s="404"/>
      <c r="F80" s="589"/>
      <c r="G80" s="845" t="str">
        <f t="shared" si="19"/>
        <v/>
      </c>
      <c r="H80" s="811">
        <f t="shared" si="10"/>
        <v>0</v>
      </c>
      <c r="I80" s="840"/>
      <c r="J80" s="811">
        <f t="shared" si="20"/>
        <v>0</v>
      </c>
      <c r="K80" s="843"/>
      <c r="L80" s="811">
        <f t="shared" si="21"/>
        <v>0</v>
      </c>
      <c r="M80" s="843"/>
      <c r="N80" s="811">
        <f t="shared" si="22"/>
        <v>0</v>
      </c>
      <c r="O80" s="843"/>
      <c r="P80" s="811">
        <f t="shared" si="23"/>
        <v>0</v>
      </c>
      <c r="Q80" s="843"/>
      <c r="R80" s="811">
        <f t="shared" si="24"/>
        <v>0</v>
      </c>
      <c r="S80" s="843"/>
      <c r="T80" s="811">
        <f t="shared" si="25"/>
        <v>0</v>
      </c>
      <c r="U80" s="149"/>
      <c r="V80" s="492" t="str">
        <f>IF(AND('BR3'!$K$2="ACTIVE",'BR3'!H80&gt;0),"Yes",IF(AND('BR2'!$K$2="ACTIVE",'BR2'!H80&gt;0),"Yes",IF(AND('BR1'!$K$2="ACTIVE",'BR1'!H80&gt;0),"Yes",IF(AND('ORIGINAL BUDGET'!$K$2="ACTIVE",'ORIGINAL BUDGET'!H80&gt;0),"Yes",""))))</f>
        <v/>
      </c>
      <c r="W80" s="493"/>
      <c r="X80" s="325" t="str">
        <f>IF(AND('BR3'!$K$2="ACTIVE",'BR3'!J80&gt;0),"Yes",IF(AND('BR2'!$K$2="ACTIVE",'BR2'!J80&gt;0),"Yes",IF(AND('BR1'!$K$2="ACTIVE",'BR1'!J80&gt;0),"Yes",IF(AND('ORIGINAL BUDGET'!$K$2="ACTIVE",'ORIGINAL BUDGET'!J80&gt;0),"Yes",""))))</f>
        <v/>
      </c>
      <c r="Y80" s="493"/>
      <c r="Z80" s="325" t="str">
        <f>IF(AND('BR3'!$K$2="ACTIVE",'BR3'!L80&gt;0),"Yes",IF(AND('BR2'!$K$2="ACTIVE",'BR2'!L80&gt;0),"Yes",IF(AND('BR1'!$K$2="ACTIVE",'BR1'!L80&gt;0),"Yes",IF(AND('ORIGINAL BUDGET'!$K$2="ACTIVE",'ORIGINAL BUDGET'!L80&gt;0),"Yes",""))))</f>
        <v/>
      </c>
      <c r="AA80" s="493"/>
      <c r="AB80" s="325" t="str">
        <f>IF(AND('BR3'!$K$2="ACTIVE",'BR3'!N80&gt;0),"Yes",IF(AND('BR2'!$K$2="ACTIVE",'BR2'!N80&gt;0),"Yes",IF(AND('BR1'!$K$2="ACTIVE",'BR1'!N80&gt;0),"Yes",IF(AND('ORIGINAL BUDGET'!$K$2="ACTIVE",'ORIGINAL BUDGET'!N80&gt;0),"Yes",""))))</f>
        <v/>
      </c>
      <c r="AC80" s="493"/>
      <c r="AD80" s="325" t="str">
        <f>IF(AND('BR3'!$K$2="ACTIVE",'BR3'!P80&gt;0),"Yes",IF(AND('BR2'!$K$2="ACTIVE",'BR2'!P80&gt;0),"Yes",IF(AND('BR1'!$K$2="ACTIVE",'BR1'!P80&gt;0),"Yes",IF(AND('ORIGINAL BUDGET'!$K$2="ACTIVE",'ORIGINAL BUDGET'!P80&gt;0),"Yes",""))))</f>
        <v/>
      </c>
      <c r="AE80" s="493"/>
      <c r="AF80" s="325" t="str">
        <f>IF(AND('BR3'!$K$2="ACTIVE",'BR3'!R80&gt;0),"Yes",IF(AND('BR2'!$K$2="ACTIVE",'BR2'!R80&gt;0),"Yes",IF(AND('BR1'!$K$2="ACTIVE",'BR1'!R80&gt;0),"Yes",IF(AND('ORIGINAL BUDGET'!$K$2="ACTIVE",'ORIGINAL BUDGET'!R80&gt;0),"Yes",""))))</f>
        <v/>
      </c>
      <c r="AG80" s="493"/>
      <c r="AH80" s="493" t="str">
        <f>IF(AND('BR3'!$K$2="ACTIVE",'BR3'!T80&gt;0),"Yes",IF(AND('BR2'!$K$2="ACTIVE",'BR2'!T80&gt;0),"Yes",IF(AND('BR1'!$K$2="ACTIVE",'BR1'!T80&gt;0),"Yes",IF(AND('ORIGINAL BUDGET'!$K$2="ACTIVE",'ORIGINAL BUDGET'!T80&gt;0),"Yes",""))))</f>
        <v/>
      </c>
      <c r="AI80" s="494"/>
      <c r="AJ80" s="218"/>
      <c r="AK80" s="448">
        <f t="shared" si="29"/>
        <v>0</v>
      </c>
      <c r="AL80" s="448">
        <f t="shared" si="30"/>
        <v>0</v>
      </c>
      <c r="AM80" s="448">
        <f t="shared" si="31"/>
        <v>0</v>
      </c>
      <c r="AN80" s="448">
        <f t="shared" si="32"/>
        <v>0</v>
      </c>
      <c r="AO80" s="448">
        <f t="shared" si="33"/>
        <v>0</v>
      </c>
      <c r="AP80" s="448">
        <f t="shared" si="34"/>
        <v>0</v>
      </c>
      <c r="AQ80" s="448">
        <f t="shared" si="35"/>
        <v>0</v>
      </c>
      <c r="AU80" s="220"/>
      <c r="AV80" s="220"/>
      <c r="AW80" s="220"/>
      <c r="AX80" s="220"/>
      <c r="AY80" s="1104"/>
    </row>
    <row r="81" spans="1:53" ht="23.25" hidden="1" customHeight="1">
      <c r="A81" s="124">
        <v>37</v>
      </c>
      <c r="B81" s="273">
        <f>IF($L$2="","",IF($L$2="ORIGINAL",'ORIGINAL BUDGET'!$B81,IF($L$2="BR1",'BR1'!$B81,IF($L$2="BR2",'BR2'!$B81,IF($L$2="BR3",'BR3'!$B81)))))</f>
        <v>0</v>
      </c>
      <c r="C81" s="1028">
        <f>IF($L$2="","",IF($L$2="ORIGINAL",'ORIGINAL BUDGET'!$C81,IF($L$2="BR1",'BR1'!$C81,IF($L$2="BR2",'BR2'!$C81,IF($L$2="BR3",'BR3'!$C81)))))</f>
        <v>0</v>
      </c>
      <c r="D81" s="860" t="str">
        <f t="shared" si="18"/>
        <v/>
      </c>
      <c r="E81" s="404"/>
      <c r="F81" s="589"/>
      <c r="G81" s="845" t="str">
        <f t="shared" si="19"/>
        <v/>
      </c>
      <c r="H81" s="811">
        <f t="shared" si="10"/>
        <v>0</v>
      </c>
      <c r="I81" s="840"/>
      <c r="J81" s="811">
        <f t="shared" si="20"/>
        <v>0</v>
      </c>
      <c r="K81" s="843"/>
      <c r="L81" s="811">
        <f t="shared" si="21"/>
        <v>0</v>
      </c>
      <c r="M81" s="843"/>
      <c r="N81" s="811">
        <f t="shared" si="22"/>
        <v>0</v>
      </c>
      <c r="O81" s="843"/>
      <c r="P81" s="811">
        <f t="shared" si="23"/>
        <v>0</v>
      </c>
      <c r="Q81" s="843"/>
      <c r="R81" s="811">
        <f t="shared" si="24"/>
        <v>0</v>
      </c>
      <c r="S81" s="843"/>
      <c r="T81" s="811">
        <f t="shared" si="25"/>
        <v>0</v>
      </c>
      <c r="U81" s="149"/>
      <c r="V81" s="492" t="str">
        <f>IF(AND('BR3'!$K$2="ACTIVE",'BR3'!H81&gt;0),"Yes",IF(AND('BR2'!$K$2="ACTIVE",'BR2'!H81&gt;0),"Yes",IF(AND('BR1'!$K$2="ACTIVE",'BR1'!H81&gt;0),"Yes",IF(AND('ORIGINAL BUDGET'!$K$2="ACTIVE",'ORIGINAL BUDGET'!H81&gt;0),"Yes",""))))</f>
        <v/>
      </c>
      <c r="W81" s="493"/>
      <c r="X81" s="325" t="str">
        <f>IF(AND('BR3'!$K$2="ACTIVE",'BR3'!J81&gt;0),"Yes",IF(AND('BR2'!$K$2="ACTIVE",'BR2'!J81&gt;0),"Yes",IF(AND('BR1'!$K$2="ACTIVE",'BR1'!J81&gt;0),"Yes",IF(AND('ORIGINAL BUDGET'!$K$2="ACTIVE",'ORIGINAL BUDGET'!J81&gt;0),"Yes",""))))</f>
        <v/>
      </c>
      <c r="Y81" s="493"/>
      <c r="Z81" s="325" t="str">
        <f>IF(AND('BR3'!$K$2="ACTIVE",'BR3'!L81&gt;0),"Yes",IF(AND('BR2'!$K$2="ACTIVE",'BR2'!L81&gt;0),"Yes",IF(AND('BR1'!$K$2="ACTIVE",'BR1'!L81&gt;0),"Yes",IF(AND('ORIGINAL BUDGET'!$K$2="ACTIVE",'ORIGINAL BUDGET'!L81&gt;0),"Yes",""))))</f>
        <v/>
      </c>
      <c r="AA81" s="493"/>
      <c r="AB81" s="325" t="str">
        <f>IF(AND('BR3'!$K$2="ACTIVE",'BR3'!N81&gt;0),"Yes",IF(AND('BR2'!$K$2="ACTIVE",'BR2'!N81&gt;0),"Yes",IF(AND('BR1'!$K$2="ACTIVE",'BR1'!N81&gt;0),"Yes",IF(AND('ORIGINAL BUDGET'!$K$2="ACTIVE",'ORIGINAL BUDGET'!N81&gt;0),"Yes",""))))</f>
        <v/>
      </c>
      <c r="AC81" s="493"/>
      <c r="AD81" s="325" t="str">
        <f>IF(AND('BR3'!$K$2="ACTIVE",'BR3'!P81&gt;0),"Yes",IF(AND('BR2'!$K$2="ACTIVE",'BR2'!P81&gt;0),"Yes",IF(AND('BR1'!$K$2="ACTIVE",'BR1'!P81&gt;0),"Yes",IF(AND('ORIGINAL BUDGET'!$K$2="ACTIVE",'ORIGINAL BUDGET'!P81&gt;0),"Yes",""))))</f>
        <v/>
      </c>
      <c r="AE81" s="493"/>
      <c r="AF81" s="325" t="str">
        <f>IF(AND('BR3'!$K$2="ACTIVE",'BR3'!R81&gt;0),"Yes",IF(AND('BR2'!$K$2="ACTIVE",'BR2'!R81&gt;0),"Yes",IF(AND('BR1'!$K$2="ACTIVE",'BR1'!R81&gt;0),"Yes",IF(AND('ORIGINAL BUDGET'!$K$2="ACTIVE",'ORIGINAL BUDGET'!R81&gt;0),"Yes",""))))</f>
        <v/>
      </c>
      <c r="AG81" s="493"/>
      <c r="AH81" s="493" t="str">
        <f>IF(AND('BR3'!$K$2="ACTIVE",'BR3'!T81&gt;0),"Yes",IF(AND('BR2'!$K$2="ACTIVE",'BR2'!T81&gt;0),"Yes",IF(AND('BR1'!$K$2="ACTIVE",'BR1'!T81&gt;0),"Yes",IF(AND('ORIGINAL BUDGET'!$K$2="ACTIVE",'ORIGINAL BUDGET'!T81&gt;0),"Yes",""))))</f>
        <v/>
      </c>
      <c r="AI81" s="494"/>
      <c r="AJ81" s="218"/>
      <c r="AK81" s="448">
        <f t="shared" si="29"/>
        <v>0</v>
      </c>
      <c r="AL81" s="448">
        <f t="shared" si="30"/>
        <v>0</v>
      </c>
      <c r="AM81" s="448">
        <f t="shared" si="31"/>
        <v>0</v>
      </c>
      <c r="AN81" s="448">
        <f t="shared" si="32"/>
        <v>0</v>
      </c>
      <c r="AO81" s="448">
        <f t="shared" si="33"/>
        <v>0</v>
      </c>
      <c r="AP81" s="448">
        <f t="shared" si="34"/>
        <v>0</v>
      </c>
      <c r="AQ81" s="448">
        <f t="shared" si="35"/>
        <v>0</v>
      </c>
      <c r="AU81" s="220"/>
      <c r="AV81" s="220"/>
      <c r="AW81" s="220"/>
      <c r="AX81" s="220"/>
      <c r="AY81" s="1104"/>
    </row>
    <row r="82" spans="1:53" ht="23.25" hidden="1" customHeight="1">
      <c r="A82" s="124">
        <v>38</v>
      </c>
      <c r="B82" s="273">
        <f>IF($L$2="","",IF($L$2="ORIGINAL",'ORIGINAL BUDGET'!$B82,IF($L$2="BR1",'BR1'!$B82,IF($L$2="BR2",'BR2'!$B82,IF($L$2="BR3",'BR3'!$B82)))))</f>
        <v>0</v>
      </c>
      <c r="C82" s="1028">
        <f>IF($L$2="","",IF($L$2="ORIGINAL",'ORIGINAL BUDGET'!$C82,IF($L$2="BR1",'BR1'!$C82,IF($L$2="BR2",'BR2'!$C82,IF($L$2="BR3",'BR3'!$C82)))))</f>
        <v>0</v>
      </c>
      <c r="D82" s="860" t="str">
        <f t="shared" si="18"/>
        <v/>
      </c>
      <c r="E82" s="404"/>
      <c r="F82" s="589"/>
      <c r="G82" s="845" t="str">
        <f t="shared" si="19"/>
        <v/>
      </c>
      <c r="H82" s="811">
        <f t="shared" si="10"/>
        <v>0</v>
      </c>
      <c r="I82" s="840"/>
      <c r="J82" s="811">
        <f t="shared" si="20"/>
        <v>0</v>
      </c>
      <c r="K82" s="843"/>
      <c r="L82" s="811">
        <f t="shared" si="21"/>
        <v>0</v>
      </c>
      <c r="M82" s="843"/>
      <c r="N82" s="811">
        <f t="shared" si="22"/>
        <v>0</v>
      </c>
      <c r="O82" s="843"/>
      <c r="P82" s="811">
        <f t="shared" si="23"/>
        <v>0</v>
      </c>
      <c r="Q82" s="843"/>
      <c r="R82" s="811">
        <f t="shared" si="24"/>
        <v>0</v>
      </c>
      <c r="S82" s="843"/>
      <c r="T82" s="811">
        <f t="shared" si="25"/>
        <v>0</v>
      </c>
      <c r="U82" s="149"/>
      <c r="V82" s="492" t="str">
        <f>IF(AND('BR3'!$K$2="ACTIVE",'BR3'!H82&gt;0),"Yes",IF(AND('BR2'!$K$2="ACTIVE",'BR2'!H82&gt;0),"Yes",IF(AND('BR1'!$K$2="ACTIVE",'BR1'!H82&gt;0),"Yes",IF(AND('ORIGINAL BUDGET'!$K$2="ACTIVE",'ORIGINAL BUDGET'!H82&gt;0),"Yes",""))))</f>
        <v/>
      </c>
      <c r="W82" s="493"/>
      <c r="X82" s="325" t="str">
        <f>IF(AND('BR3'!$K$2="ACTIVE",'BR3'!J82&gt;0),"Yes",IF(AND('BR2'!$K$2="ACTIVE",'BR2'!J82&gt;0),"Yes",IF(AND('BR1'!$K$2="ACTIVE",'BR1'!J82&gt;0),"Yes",IF(AND('ORIGINAL BUDGET'!$K$2="ACTIVE",'ORIGINAL BUDGET'!J82&gt;0),"Yes",""))))</f>
        <v/>
      </c>
      <c r="Y82" s="493"/>
      <c r="Z82" s="325" t="str">
        <f>IF(AND('BR3'!$K$2="ACTIVE",'BR3'!L82&gt;0),"Yes",IF(AND('BR2'!$K$2="ACTIVE",'BR2'!L82&gt;0),"Yes",IF(AND('BR1'!$K$2="ACTIVE",'BR1'!L82&gt;0),"Yes",IF(AND('ORIGINAL BUDGET'!$K$2="ACTIVE",'ORIGINAL BUDGET'!L82&gt;0),"Yes",""))))</f>
        <v/>
      </c>
      <c r="AA82" s="493"/>
      <c r="AB82" s="325" t="str">
        <f>IF(AND('BR3'!$K$2="ACTIVE",'BR3'!N82&gt;0),"Yes",IF(AND('BR2'!$K$2="ACTIVE",'BR2'!N82&gt;0),"Yes",IF(AND('BR1'!$K$2="ACTIVE",'BR1'!N82&gt;0),"Yes",IF(AND('ORIGINAL BUDGET'!$K$2="ACTIVE",'ORIGINAL BUDGET'!N82&gt;0),"Yes",""))))</f>
        <v/>
      </c>
      <c r="AC82" s="493"/>
      <c r="AD82" s="325" t="str">
        <f>IF(AND('BR3'!$K$2="ACTIVE",'BR3'!P82&gt;0),"Yes",IF(AND('BR2'!$K$2="ACTIVE",'BR2'!P82&gt;0),"Yes",IF(AND('BR1'!$K$2="ACTIVE",'BR1'!P82&gt;0),"Yes",IF(AND('ORIGINAL BUDGET'!$K$2="ACTIVE",'ORIGINAL BUDGET'!P82&gt;0),"Yes",""))))</f>
        <v/>
      </c>
      <c r="AE82" s="493"/>
      <c r="AF82" s="325" t="str">
        <f>IF(AND('BR3'!$K$2="ACTIVE",'BR3'!R82&gt;0),"Yes",IF(AND('BR2'!$K$2="ACTIVE",'BR2'!R82&gt;0),"Yes",IF(AND('BR1'!$K$2="ACTIVE",'BR1'!R82&gt;0),"Yes",IF(AND('ORIGINAL BUDGET'!$K$2="ACTIVE",'ORIGINAL BUDGET'!R82&gt;0),"Yes",""))))</f>
        <v/>
      </c>
      <c r="AG82" s="493"/>
      <c r="AH82" s="493" t="str">
        <f>IF(AND('BR3'!$K$2="ACTIVE",'BR3'!T82&gt;0),"Yes",IF(AND('BR2'!$K$2="ACTIVE",'BR2'!T82&gt;0),"Yes",IF(AND('BR1'!$K$2="ACTIVE",'BR1'!T82&gt;0),"Yes",IF(AND('ORIGINAL BUDGET'!$K$2="ACTIVE",'ORIGINAL BUDGET'!T82&gt;0),"Yes",""))))</f>
        <v/>
      </c>
      <c r="AI82" s="494"/>
      <c r="AJ82" s="218"/>
      <c r="AK82" s="448">
        <f t="shared" si="29"/>
        <v>0</v>
      </c>
      <c r="AL82" s="448">
        <f t="shared" si="30"/>
        <v>0</v>
      </c>
      <c r="AM82" s="448">
        <f t="shared" si="31"/>
        <v>0</v>
      </c>
      <c r="AN82" s="448">
        <f t="shared" si="32"/>
        <v>0</v>
      </c>
      <c r="AO82" s="448">
        <f t="shared" si="33"/>
        <v>0</v>
      </c>
      <c r="AP82" s="448">
        <f t="shared" si="34"/>
        <v>0</v>
      </c>
      <c r="AQ82" s="448">
        <f t="shared" si="35"/>
        <v>0</v>
      </c>
      <c r="AU82" s="220"/>
      <c r="AV82" s="220"/>
      <c r="AW82" s="220"/>
      <c r="AX82" s="220"/>
      <c r="AY82" s="1104"/>
    </row>
    <row r="83" spans="1:53" ht="23.25" hidden="1" customHeight="1">
      <c r="A83" s="124">
        <v>39</v>
      </c>
      <c r="B83" s="273">
        <f>IF($L$2="","",IF($L$2="ORIGINAL",'ORIGINAL BUDGET'!$B83,IF($L$2="BR1",'BR1'!$B83,IF($L$2="BR2",'BR2'!$B83,IF($L$2="BR3",'BR3'!$B83)))))</f>
        <v>0</v>
      </c>
      <c r="C83" s="1028">
        <f>IF($L$2="","",IF($L$2="ORIGINAL",'ORIGINAL BUDGET'!$C83,IF($L$2="BR1",'BR1'!$C83,IF($L$2="BR2",'BR2'!$C83,IF($L$2="BR3",'BR3'!$C83)))))</f>
        <v>0</v>
      </c>
      <c r="D83" s="860" t="str">
        <f t="shared" si="18"/>
        <v/>
      </c>
      <c r="E83" s="404"/>
      <c r="F83" s="589"/>
      <c r="G83" s="845" t="str">
        <f t="shared" si="19"/>
        <v/>
      </c>
      <c r="H83" s="811">
        <f t="shared" si="10"/>
        <v>0</v>
      </c>
      <c r="I83" s="840"/>
      <c r="J83" s="811">
        <f t="shared" si="20"/>
        <v>0</v>
      </c>
      <c r="K83" s="843"/>
      <c r="L83" s="811">
        <f t="shared" si="21"/>
        <v>0</v>
      </c>
      <c r="M83" s="843"/>
      <c r="N83" s="811">
        <f t="shared" si="22"/>
        <v>0</v>
      </c>
      <c r="O83" s="843"/>
      <c r="P83" s="811">
        <f t="shared" si="23"/>
        <v>0</v>
      </c>
      <c r="Q83" s="843"/>
      <c r="R83" s="811">
        <f t="shared" si="24"/>
        <v>0</v>
      </c>
      <c r="S83" s="843"/>
      <c r="T83" s="811">
        <f t="shared" si="25"/>
        <v>0</v>
      </c>
      <c r="U83" s="149"/>
      <c r="V83" s="492" t="str">
        <f>IF(AND('BR3'!$K$2="ACTIVE",'BR3'!H83&gt;0),"Yes",IF(AND('BR2'!$K$2="ACTIVE",'BR2'!H83&gt;0),"Yes",IF(AND('BR1'!$K$2="ACTIVE",'BR1'!H83&gt;0),"Yes",IF(AND('ORIGINAL BUDGET'!$K$2="ACTIVE",'ORIGINAL BUDGET'!H83&gt;0),"Yes",""))))</f>
        <v/>
      </c>
      <c r="W83" s="493"/>
      <c r="X83" s="325" t="str">
        <f>IF(AND('BR3'!$K$2="ACTIVE",'BR3'!J83&gt;0),"Yes",IF(AND('BR2'!$K$2="ACTIVE",'BR2'!J83&gt;0),"Yes",IF(AND('BR1'!$K$2="ACTIVE",'BR1'!J83&gt;0),"Yes",IF(AND('ORIGINAL BUDGET'!$K$2="ACTIVE",'ORIGINAL BUDGET'!J83&gt;0),"Yes",""))))</f>
        <v/>
      </c>
      <c r="Y83" s="493"/>
      <c r="Z83" s="325" t="str">
        <f>IF(AND('BR3'!$K$2="ACTIVE",'BR3'!L83&gt;0),"Yes",IF(AND('BR2'!$K$2="ACTIVE",'BR2'!L83&gt;0),"Yes",IF(AND('BR1'!$K$2="ACTIVE",'BR1'!L83&gt;0),"Yes",IF(AND('ORIGINAL BUDGET'!$K$2="ACTIVE",'ORIGINAL BUDGET'!L83&gt;0),"Yes",""))))</f>
        <v/>
      </c>
      <c r="AA83" s="493"/>
      <c r="AB83" s="325" t="str">
        <f>IF(AND('BR3'!$K$2="ACTIVE",'BR3'!N83&gt;0),"Yes",IF(AND('BR2'!$K$2="ACTIVE",'BR2'!N83&gt;0),"Yes",IF(AND('BR1'!$K$2="ACTIVE",'BR1'!N83&gt;0),"Yes",IF(AND('ORIGINAL BUDGET'!$K$2="ACTIVE",'ORIGINAL BUDGET'!N83&gt;0),"Yes",""))))</f>
        <v/>
      </c>
      <c r="AC83" s="493"/>
      <c r="AD83" s="325" t="str">
        <f>IF(AND('BR3'!$K$2="ACTIVE",'BR3'!P83&gt;0),"Yes",IF(AND('BR2'!$K$2="ACTIVE",'BR2'!P83&gt;0),"Yes",IF(AND('BR1'!$K$2="ACTIVE",'BR1'!P83&gt;0),"Yes",IF(AND('ORIGINAL BUDGET'!$K$2="ACTIVE",'ORIGINAL BUDGET'!P83&gt;0),"Yes",""))))</f>
        <v/>
      </c>
      <c r="AE83" s="493"/>
      <c r="AF83" s="325" t="str">
        <f>IF(AND('BR3'!$K$2="ACTIVE",'BR3'!R83&gt;0),"Yes",IF(AND('BR2'!$K$2="ACTIVE",'BR2'!R83&gt;0),"Yes",IF(AND('BR1'!$K$2="ACTIVE",'BR1'!R83&gt;0),"Yes",IF(AND('ORIGINAL BUDGET'!$K$2="ACTIVE",'ORIGINAL BUDGET'!R83&gt;0),"Yes",""))))</f>
        <v/>
      </c>
      <c r="AG83" s="493"/>
      <c r="AH83" s="493" t="str">
        <f>IF(AND('BR3'!$K$2="ACTIVE",'BR3'!T83&gt;0),"Yes",IF(AND('BR2'!$K$2="ACTIVE",'BR2'!T83&gt;0),"Yes",IF(AND('BR1'!$K$2="ACTIVE",'BR1'!T83&gt;0),"Yes",IF(AND('ORIGINAL BUDGET'!$K$2="ACTIVE",'ORIGINAL BUDGET'!T83&gt;0),"Yes",""))))</f>
        <v/>
      </c>
      <c r="AI83" s="494"/>
      <c r="AJ83" s="218"/>
      <c r="AK83" s="448">
        <f t="shared" si="29"/>
        <v>0</v>
      </c>
      <c r="AL83" s="448">
        <f t="shared" si="30"/>
        <v>0</v>
      </c>
      <c r="AM83" s="448">
        <f t="shared" si="31"/>
        <v>0</v>
      </c>
      <c r="AN83" s="448">
        <f t="shared" si="32"/>
        <v>0</v>
      </c>
      <c r="AO83" s="448">
        <f t="shared" si="33"/>
        <v>0</v>
      </c>
      <c r="AP83" s="448">
        <f t="shared" si="34"/>
        <v>0</v>
      </c>
      <c r="AQ83" s="448">
        <f t="shared" si="35"/>
        <v>0</v>
      </c>
      <c r="AU83" s="220"/>
      <c r="AV83" s="220"/>
      <c r="AW83" s="220"/>
      <c r="AX83" s="220"/>
      <c r="AY83" s="1104"/>
    </row>
    <row r="84" spans="1:53" ht="23.25" hidden="1" customHeight="1">
      <c r="A84" s="124">
        <v>40</v>
      </c>
      <c r="B84" s="273">
        <f>IF($L$2="","",IF($L$2="ORIGINAL",'ORIGINAL BUDGET'!$B84,IF($L$2="BR1",'BR1'!$B84,IF($L$2="BR2",'BR2'!$B84,IF($L$2="BR3",'BR3'!$B84)))))</f>
        <v>0</v>
      </c>
      <c r="C84" s="1028">
        <f>IF($L$2="","",IF($L$2="ORIGINAL",'ORIGINAL BUDGET'!$C84,IF($L$2="BR1",'BR1'!$C84,IF($L$2="BR2",'BR2'!$C84,IF($L$2="BR3",'BR3'!$C84)))))</f>
        <v>0</v>
      </c>
      <c r="D84" s="860" t="str">
        <f t="shared" si="18"/>
        <v/>
      </c>
      <c r="E84" s="404"/>
      <c r="F84" s="589"/>
      <c r="G84" s="845" t="str">
        <f t="shared" si="19"/>
        <v/>
      </c>
      <c r="H84" s="811">
        <f t="shared" si="10"/>
        <v>0</v>
      </c>
      <c r="I84" s="840"/>
      <c r="J84" s="811">
        <f t="shared" si="20"/>
        <v>0</v>
      </c>
      <c r="K84" s="843"/>
      <c r="L84" s="811">
        <f t="shared" si="21"/>
        <v>0</v>
      </c>
      <c r="M84" s="843"/>
      <c r="N84" s="811">
        <f t="shared" si="22"/>
        <v>0</v>
      </c>
      <c r="O84" s="843"/>
      <c r="P84" s="811">
        <f t="shared" si="23"/>
        <v>0</v>
      </c>
      <c r="Q84" s="843"/>
      <c r="R84" s="811">
        <f t="shared" si="24"/>
        <v>0</v>
      </c>
      <c r="S84" s="843"/>
      <c r="T84" s="811">
        <f t="shared" si="25"/>
        <v>0</v>
      </c>
      <c r="U84" s="149"/>
      <c r="V84" s="492" t="str">
        <f>IF(AND('BR3'!$K$2="ACTIVE",'BR3'!H84&gt;0),"Yes",IF(AND('BR2'!$K$2="ACTIVE",'BR2'!H84&gt;0),"Yes",IF(AND('BR1'!$K$2="ACTIVE",'BR1'!H84&gt;0),"Yes",IF(AND('ORIGINAL BUDGET'!$K$2="ACTIVE",'ORIGINAL BUDGET'!H84&gt;0),"Yes",""))))</f>
        <v/>
      </c>
      <c r="W84" s="493"/>
      <c r="X84" s="325" t="str">
        <f>IF(AND('BR3'!$K$2="ACTIVE",'BR3'!J84&gt;0),"Yes",IF(AND('BR2'!$K$2="ACTIVE",'BR2'!J84&gt;0),"Yes",IF(AND('BR1'!$K$2="ACTIVE",'BR1'!J84&gt;0),"Yes",IF(AND('ORIGINAL BUDGET'!$K$2="ACTIVE",'ORIGINAL BUDGET'!J84&gt;0),"Yes",""))))</f>
        <v/>
      </c>
      <c r="Y84" s="493"/>
      <c r="Z84" s="325" t="str">
        <f>IF(AND('BR3'!$K$2="ACTIVE",'BR3'!L84&gt;0),"Yes",IF(AND('BR2'!$K$2="ACTIVE",'BR2'!L84&gt;0),"Yes",IF(AND('BR1'!$K$2="ACTIVE",'BR1'!L84&gt;0),"Yes",IF(AND('ORIGINAL BUDGET'!$K$2="ACTIVE",'ORIGINAL BUDGET'!L84&gt;0),"Yes",""))))</f>
        <v/>
      </c>
      <c r="AA84" s="493"/>
      <c r="AB84" s="325" t="str">
        <f>IF(AND('BR3'!$K$2="ACTIVE",'BR3'!N84&gt;0),"Yes",IF(AND('BR2'!$K$2="ACTIVE",'BR2'!N84&gt;0),"Yes",IF(AND('BR1'!$K$2="ACTIVE",'BR1'!N84&gt;0),"Yes",IF(AND('ORIGINAL BUDGET'!$K$2="ACTIVE",'ORIGINAL BUDGET'!N84&gt;0),"Yes",""))))</f>
        <v/>
      </c>
      <c r="AC84" s="493"/>
      <c r="AD84" s="325" t="str">
        <f>IF(AND('BR3'!$K$2="ACTIVE",'BR3'!P84&gt;0),"Yes",IF(AND('BR2'!$K$2="ACTIVE",'BR2'!P84&gt;0),"Yes",IF(AND('BR1'!$K$2="ACTIVE",'BR1'!P84&gt;0),"Yes",IF(AND('ORIGINAL BUDGET'!$K$2="ACTIVE",'ORIGINAL BUDGET'!P84&gt;0),"Yes",""))))</f>
        <v/>
      </c>
      <c r="AE84" s="493"/>
      <c r="AF84" s="325" t="str">
        <f>IF(AND('BR3'!$K$2="ACTIVE",'BR3'!R84&gt;0),"Yes",IF(AND('BR2'!$K$2="ACTIVE",'BR2'!R84&gt;0),"Yes",IF(AND('BR1'!$K$2="ACTIVE",'BR1'!R84&gt;0),"Yes",IF(AND('ORIGINAL BUDGET'!$K$2="ACTIVE",'ORIGINAL BUDGET'!R84&gt;0),"Yes",""))))</f>
        <v/>
      </c>
      <c r="AG84" s="493"/>
      <c r="AH84" s="493" t="str">
        <f>IF(AND('BR3'!$K$2="ACTIVE",'BR3'!T84&gt;0),"Yes",IF(AND('BR2'!$K$2="ACTIVE",'BR2'!T84&gt;0),"Yes",IF(AND('BR1'!$K$2="ACTIVE",'BR1'!T84&gt;0),"Yes",IF(AND('ORIGINAL BUDGET'!$K$2="ACTIVE",'ORIGINAL BUDGET'!T84&gt;0),"Yes",""))))</f>
        <v/>
      </c>
      <c r="AI84" s="494"/>
      <c r="AJ84" s="218"/>
      <c r="AK84" s="448">
        <f t="shared" si="29"/>
        <v>0</v>
      </c>
      <c r="AL84" s="448">
        <f t="shared" si="30"/>
        <v>0</v>
      </c>
      <c r="AM84" s="448">
        <f t="shared" si="31"/>
        <v>0</v>
      </c>
      <c r="AN84" s="448">
        <f t="shared" si="32"/>
        <v>0</v>
      </c>
      <c r="AO84" s="448">
        <f t="shared" si="33"/>
        <v>0</v>
      </c>
      <c r="AP84" s="448">
        <f t="shared" si="34"/>
        <v>0</v>
      </c>
      <c r="AQ84" s="448">
        <f t="shared" si="35"/>
        <v>0</v>
      </c>
      <c r="AU84" s="219"/>
      <c r="AV84" s="219"/>
      <c r="AW84" s="219"/>
      <c r="AX84" s="219"/>
      <c r="AY84" s="1104"/>
    </row>
    <row r="85" spans="1:53" ht="23.25" hidden="1" customHeight="1">
      <c r="A85" s="124">
        <v>41</v>
      </c>
      <c r="B85" s="273">
        <f>IF($L$2="","",IF($L$2="ORIGINAL",'ORIGINAL BUDGET'!$B85,IF($L$2="BR1",'BR1'!$B85,IF($L$2="BR2",'BR2'!$B85,IF($L$2="BR3",'BR3'!$B85)))))</f>
        <v>0</v>
      </c>
      <c r="C85" s="1028">
        <f>IF($L$2="","",IF($L$2="ORIGINAL",'ORIGINAL BUDGET'!$C85,IF($L$2="BR1",'BR1'!$C85,IF($L$2="BR2",'BR2'!$C85,IF($L$2="BR3",'BR3'!$C85)))))</f>
        <v>0</v>
      </c>
      <c r="D85" s="860" t="str">
        <f t="shared" si="18"/>
        <v/>
      </c>
      <c r="E85" s="404"/>
      <c r="F85" s="589"/>
      <c r="G85" s="845" t="str">
        <f t="shared" si="19"/>
        <v/>
      </c>
      <c r="H85" s="811">
        <f t="shared" si="10"/>
        <v>0</v>
      </c>
      <c r="I85" s="840"/>
      <c r="J85" s="811">
        <f t="shared" si="20"/>
        <v>0</v>
      </c>
      <c r="K85" s="843"/>
      <c r="L85" s="811">
        <f t="shared" si="21"/>
        <v>0</v>
      </c>
      <c r="M85" s="843"/>
      <c r="N85" s="811">
        <f t="shared" si="22"/>
        <v>0</v>
      </c>
      <c r="O85" s="843"/>
      <c r="P85" s="811">
        <f t="shared" si="23"/>
        <v>0</v>
      </c>
      <c r="Q85" s="843"/>
      <c r="R85" s="811">
        <f t="shared" si="24"/>
        <v>0</v>
      </c>
      <c r="S85" s="843"/>
      <c r="T85" s="811">
        <f t="shared" si="25"/>
        <v>0</v>
      </c>
      <c r="U85" s="149"/>
      <c r="V85" s="492" t="str">
        <f>IF(AND('BR3'!$K$2="ACTIVE",'BR3'!H85&gt;0),"Yes",IF(AND('BR2'!$K$2="ACTIVE",'BR2'!H85&gt;0),"Yes",IF(AND('BR1'!$K$2="ACTIVE",'BR1'!H85&gt;0),"Yes",IF(AND('ORIGINAL BUDGET'!$K$2="ACTIVE",'ORIGINAL BUDGET'!H85&gt;0),"Yes",""))))</f>
        <v/>
      </c>
      <c r="W85" s="493"/>
      <c r="X85" s="325" t="str">
        <f>IF(AND('BR3'!$K$2="ACTIVE",'BR3'!J85&gt;0),"Yes",IF(AND('BR2'!$K$2="ACTIVE",'BR2'!J85&gt;0),"Yes",IF(AND('BR1'!$K$2="ACTIVE",'BR1'!J85&gt;0),"Yes",IF(AND('ORIGINAL BUDGET'!$K$2="ACTIVE",'ORIGINAL BUDGET'!J85&gt;0),"Yes",""))))</f>
        <v/>
      </c>
      <c r="Y85" s="493"/>
      <c r="Z85" s="325" t="str">
        <f>IF(AND('BR3'!$K$2="ACTIVE",'BR3'!L85&gt;0),"Yes",IF(AND('BR2'!$K$2="ACTIVE",'BR2'!L85&gt;0),"Yes",IF(AND('BR1'!$K$2="ACTIVE",'BR1'!L85&gt;0),"Yes",IF(AND('ORIGINAL BUDGET'!$K$2="ACTIVE",'ORIGINAL BUDGET'!L85&gt;0),"Yes",""))))</f>
        <v/>
      </c>
      <c r="AA85" s="493"/>
      <c r="AB85" s="325" t="str">
        <f>IF(AND('BR3'!$K$2="ACTIVE",'BR3'!N85&gt;0),"Yes",IF(AND('BR2'!$K$2="ACTIVE",'BR2'!N85&gt;0),"Yes",IF(AND('BR1'!$K$2="ACTIVE",'BR1'!N85&gt;0),"Yes",IF(AND('ORIGINAL BUDGET'!$K$2="ACTIVE",'ORIGINAL BUDGET'!N85&gt;0),"Yes",""))))</f>
        <v/>
      </c>
      <c r="AC85" s="493"/>
      <c r="AD85" s="325" t="str">
        <f>IF(AND('BR3'!$K$2="ACTIVE",'BR3'!P85&gt;0),"Yes",IF(AND('BR2'!$K$2="ACTIVE",'BR2'!P85&gt;0),"Yes",IF(AND('BR1'!$K$2="ACTIVE",'BR1'!P85&gt;0),"Yes",IF(AND('ORIGINAL BUDGET'!$K$2="ACTIVE",'ORIGINAL BUDGET'!P85&gt;0),"Yes",""))))</f>
        <v/>
      </c>
      <c r="AE85" s="493"/>
      <c r="AF85" s="325" t="str">
        <f>IF(AND('BR3'!$K$2="ACTIVE",'BR3'!R85&gt;0),"Yes",IF(AND('BR2'!$K$2="ACTIVE",'BR2'!R85&gt;0),"Yes",IF(AND('BR1'!$K$2="ACTIVE",'BR1'!R85&gt;0),"Yes",IF(AND('ORIGINAL BUDGET'!$K$2="ACTIVE",'ORIGINAL BUDGET'!R85&gt;0),"Yes",""))))</f>
        <v/>
      </c>
      <c r="AG85" s="493"/>
      <c r="AH85" s="493" t="str">
        <f>IF(AND('BR3'!$K$2="ACTIVE",'BR3'!T85&gt;0),"Yes",IF(AND('BR2'!$K$2="ACTIVE",'BR2'!T85&gt;0),"Yes",IF(AND('BR1'!$K$2="ACTIVE",'BR1'!T85&gt;0),"Yes",IF(AND('ORIGINAL BUDGET'!$K$2="ACTIVE",'ORIGINAL BUDGET'!T85&gt;0),"Yes",""))))</f>
        <v/>
      </c>
      <c r="AI85" s="494"/>
      <c r="AJ85" s="218"/>
      <c r="AK85" s="448">
        <f t="shared" si="29"/>
        <v>0</v>
      </c>
      <c r="AL85" s="448">
        <f t="shared" si="30"/>
        <v>0</v>
      </c>
      <c r="AM85" s="448">
        <f t="shared" si="31"/>
        <v>0</v>
      </c>
      <c r="AN85" s="448">
        <f t="shared" si="32"/>
        <v>0</v>
      </c>
      <c r="AO85" s="448">
        <f t="shared" si="33"/>
        <v>0</v>
      </c>
      <c r="AP85" s="448">
        <f t="shared" si="34"/>
        <v>0</v>
      </c>
      <c r="AQ85" s="448">
        <f t="shared" si="35"/>
        <v>0</v>
      </c>
      <c r="AU85" s="220"/>
      <c r="AV85" s="220"/>
      <c r="AW85" s="220"/>
      <c r="AX85" s="220"/>
      <c r="AY85" s="1104"/>
    </row>
    <row r="86" spans="1:53" ht="23.25" hidden="1" customHeight="1">
      <c r="A86" s="124">
        <v>42</v>
      </c>
      <c r="B86" s="273">
        <f>IF($L$2="","",IF($L$2="ORIGINAL",'ORIGINAL BUDGET'!$B86,IF($L$2="BR1",'BR1'!$B86,IF($L$2="BR2",'BR2'!$B86,IF($L$2="BR3",'BR3'!$B86)))))</f>
        <v>0</v>
      </c>
      <c r="C86" s="1028">
        <f>IF($L$2="","",IF($L$2="ORIGINAL",'ORIGINAL BUDGET'!$C86,IF($L$2="BR1",'BR1'!$C86,IF($L$2="BR2",'BR2'!$C86,IF($L$2="BR3",'BR3'!$C86)))))</f>
        <v>0</v>
      </c>
      <c r="D86" s="860" t="str">
        <f t="shared" si="18"/>
        <v/>
      </c>
      <c r="E86" s="404"/>
      <c r="F86" s="589"/>
      <c r="G86" s="845" t="str">
        <f t="shared" si="19"/>
        <v/>
      </c>
      <c r="H86" s="811">
        <f t="shared" si="10"/>
        <v>0</v>
      </c>
      <c r="I86" s="840"/>
      <c r="J86" s="811">
        <f t="shared" si="20"/>
        <v>0</v>
      </c>
      <c r="K86" s="843"/>
      <c r="L86" s="811">
        <f t="shared" si="21"/>
        <v>0</v>
      </c>
      <c r="M86" s="843"/>
      <c r="N86" s="811">
        <f t="shared" si="22"/>
        <v>0</v>
      </c>
      <c r="O86" s="843"/>
      <c r="P86" s="811">
        <f t="shared" si="23"/>
        <v>0</v>
      </c>
      <c r="Q86" s="843"/>
      <c r="R86" s="811">
        <f t="shared" si="24"/>
        <v>0</v>
      </c>
      <c r="S86" s="843"/>
      <c r="T86" s="811">
        <f t="shared" si="25"/>
        <v>0</v>
      </c>
      <c r="U86" s="149"/>
      <c r="V86" s="492" t="str">
        <f>IF(AND('BR3'!$K$2="ACTIVE",'BR3'!H86&gt;0),"Yes",IF(AND('BR2'!$K$2="ACTIVE",'BR2'!H86&gt;0),"Yes",IF(AND('BR1'!$K$2="ACTIVE",'BR1'!H86&gt;0),"Yes",IF(AND('ORIGINAL BUDGET'!$K$2="ACTIVE",'ORIGINAL BUDGET'!H86&gt;0),"Yes",""))))</f>
        <v/>
      </c>
      <c r="W86" s="493"/>
      <c r="X86" s="325" t="str">
        <f>IF(AND('BR3'!$K$2="ACTIVE",'BR3'!J86&gt;0),"Yes",IF(AND('BR2'!$K$2="ACTIVE",'BR2'!J86&gt;0),"Yes",IF(AND('BR1'!$K$2="ACTIVE",'BR1'!J86&gt;0),"Yes",IF(AND('ORIGINAL BUDGET'!$K$2="ACTIVE",'ORIGINAL BUDGET'!J86&gt;0),"Yes",""))))</f>
        <v/>
      </c>
      <c r="Y86" s="493"/>
      <c r="Z86" s="325" t="str">
        <f>IF(AND('BR3'!$K$2="ACTIVE",'BR3'!L86&gt;0),"Yes",IF(AND('BR2'!$K$2="ACTIVE",'BR2'!L86&gt;0),"Yes",IF(AND('BR1'!$K$2="ACTIVE",'BR1'!L86&gt;0),"Yes",IF(AND('ORIGINAL BUDGET'!$K$2="ACTIVE",'ORIGINAL BUDGET'!L86&gt;0),"Yes",""))))</f>
        <v/>
      </c>
      <c r="AA86" s="493"/>
      <c r="AB86" s="325" t="str">
        <f>IF(AND('BR3'!$K$2="ACTIVE",'BR3'!N86&gt;0),"Yes",IF(AND('BR2'!$K$2="ACTIVE",'BR2'!N86&gt;0),"Yes",IF(AND('BR1'!$K$2="ACTIVE",'BR1'!N86&gt;0),"Yes",IF(AND('ORIGINAL BUDGET'!$K$2="ACTIVE",'ORIGINAL BUDGET'!N86&gt;0),"Yes",""))))</f>
        <v/>
      </c>
      <c r="AC86" s="493"/>
      <c r="AD86" s="325" t="str">
        <f>IF(AND('BR3'!$K$2="ACTIVE",'BR3'!P86&gt;0),"Yes",IF(AND('BR2'!$K$2="ACTIVE",'BR2'!P86&gt;0),"Yes",IF(AND('BR1'!$K$2="ACTIVE",'BR1'!P86&gt;0),"Yes",IF(AND('ORIGINAL BUDGET'!$K$2="ACTIVE",'ORIGINAL BUDGET'!P86&gt;0),"Yes",""))))</f>
        <v/>
      </c>
      <c r="AE86" s="493"/>
      <c r="AF86" s="325" t="str">
        <f>IF(AND('BR3'!$K$2="ACTIVE",'BR3'!R86&gt;0),"Yes",IF(AND('BR2'!$K$2="ACTIVE",'BR2'!R86&gt;0),"Yes",IF(AND('BR1'!$K$2="ACTIVE",'BR1'!R86&gt;0),"Yes",IF(AND('ORIGINAL BUDGET'!$K$2="ACTIVE",'ORIGINAL BUDGET'!R86&gt;0),"Yes",""))))</f>
        <v/>
      </c>
      <c r="AG86" s="493"/>
      <c r="AH86" s="493" t="str">
        <f>IF(AND('BR3'!$K$2="ACTIVE",'BR3'!T86&gt;0),"Yes",IF(AND('BR2'!$K$2="ACTIVE",'BR2'!T86&gt;0),"Yes",IF(AND('BR1'!$K$2="ACTIVE",'BR1'!T86&gt;0),"Yes",IF(AND('ORIGINAL BUDGET'!$K$2="ACTIVE",'ORIGINAL BUDGET'!T86&gt;0),"Yes",""))))</f>
        <v/>
      </c>
      <c r="AI86" s="494"/>
      <c r="AJ86" s="218"/>
      <c r="AK86" s="448">
        <f t="shared" si="29"/>
        <v>0</v>
      </c>
      <c r="AL86" s="448">
        <f t="shared" si="30"/>
        <v>0</v>
      </c>
      <c r="AM86" s="448">
        <f t="shared" si="31"/>
        <v>0</v>
      </c>
      <c r="AN86" s="448">
        <f t="shared" si="32"/>
        <v>0</v>
      </c>
      <c r="AO86" s="448">
        <f t="shared" si="33"/>
        <v>0</v>
      </c>
      <c r="AP86" s="448">
        <f t="shared" si="34"/>
        <v>0</v>
      </c>
      <c r="AQ86" s="448">
        <f t="shared" si="35"/>
        <v>0</v>
      </c>
      <c r="AU86" s="220"/>
      <c r="AV86" s="220"/>
      <c r="AW86" s="220"/>
      <c r="AX86" s="220"/>
      <c r="AY86" s="1104"/>
    </row>
    <row r="87" spans="1:53" ht="23.25" hidden="1" customHeight="1">
      <c r="A87" s="124">
        <v>43</v>
      </c>
      <c r="B87" s="273">
        <f>IF($L$2="","",IF($L$2="ORIGINAL",'ORIGINAL BUDGET'!$B87,IF($L$2="BR1",'BR1'!$B87,IF($L$2="BR2",'BR2'!$B87,IF($L$2="BR3",'BR3'!$B87)))))</f>
        <v>0</v>
      </c>
      <c r="C87" s="1028">
        <f>IF($L$2="","",IF($L$2="ORIGINAL",'ORIGINAL BUDGET'!$C87,IF($L$2="BR1",'BR1'!$C87,IF($L$2="BR2",'BR2'!$C87,IF($L$2="BR3",'BR3'!$C87)))))</f>
        <v>0</v>
      </c>
      <c r="D87" s="860" t="str">
        <f t="shared" si="18"/>
        <v/>
      </c>
      <c r="E87" s="404"/>
      <c r="F87" s="589"/>
      <c r="G87" s="845" t="str">
        <f t="shared" si="19"/>
        <v/>
      </c>
      <c r="H87" s="811">
        <f t="shared" si="10"/>
        <v>0</v>
      </c>
      <c r="I87" s="840"/>
      <c r="J87" s="811">
        <f t="shared" si="20"/>
        <v>0</v>
      </c>
      <c r="K87" s="843"/>
      <c r="L87" s="811">
        <f t="shared" si="21"/>
        <v>0</v>
      </c>
      <c r="M87" s="843"/>
      <c r="N87" s="811">
        <f t="shared" si="22"/>
        <v>0</v>
      </c>
      <c r="O87" s="843"/>
      <c r="P87" s="811">
        <f t="shared" si="23"/>
        <v>0</v>
      </c>
      <c r="Q87" s="843"/>
      <c r="R87" s="811">
        <f t="shared" si="24"/>
        <v>0</v>
      </c>
      <c r="S87" s="843"/>
      <c r="T87" s="811">
        <f t="shared" si="25"/>
        <v>0</v>
      </c>
      <c r="U87" s="149"/>
      <c r="V87" s="492" t="str">
        <f>IF(AND('BR3'!$K$2="ACTIVE",'BR3'!H87&gt;0),"Yes",IF(AND('BR2'!$K$2="ACTIVE",'BR2'!H87&gt;0),"Yes",IF(AND('BR1'!$K$2="ACTIVE",'BR1'!H87&gt;0),"Yes",IF(AND('ORIGINAL BUDGET'!$K$2="ACTIVE",'ORIGINAL BUDGET'!H87&gt;0),"Yes",""))))</f>
        <v/>
      </c>
      <c r="W87" s="493"/>
      <c r="X87" s="325" t="str">
        <f>IF(AND('BR3'!$K$2="ACTIVE",'BR3'!J87&gt;0),"Yes",IF(AND('BR2'!$K$2="ACTIVE",'BR2'!J87&gt;0),"Yes",IF(AND('BR1'!$K$2="ACTIVE",'BR1'!J87&gt;0),"Yes",IF(AND('ORIGINAL BUDGET'!$K$2="ACTIVE",'ORIGINAL BUDGET'!J87&gt;0),"Yes",""))))</f>
        <v/>
      </c>
      <c r="Y87" s="493"/>
      <c r="Z87" s="325" t="str">
        <f>IF(AND('BR3'!$K$2="ACTIVE",'BR3'!L87&gt;0),"Yes",IF(AND('BR2'!$K$2="ACTIVE",'BR2'!L87&gt;0),"Yes",IF(AND('BR1'!$K$2="ACTIVE",'BR1'!L87&gt;0),"Yes",IF(AND('ORIGINAL BUDGET'!$K$2="ACTIVE",'ORIGINAL BUDGET'!L87&gt;0),"Yes",""))))</f>
        <v/>
      </c>
      <c r="AA87" s="493"/>
      <c r="AB87" s="325" t="str">
        <f>IF(AND('BR3'!$K$2="ACTIVE",'BR3'!N87&gt;0),"Yes",IF(AND('BR2'!$K$2="ACTIVE",'BR2'!N87&gt;0),"Yes",IF(AND('BR1'!$K$2="ACTIVE",'BR1'!N87&gt;0),"Yes",IF(AND('ORIGINAL BUDGET'!$K$2="ACTIVE",'ORIGINAL BUDGET'!N87&gt;0),"Yes",""))))</f>
        <v/>
      </c>
      <c r="AC87" s="493"/>
      <c r="AD87" s="325" t="str">
        <f>IF(AND('BR3'!$K$2="ACTIVE",'BR3'!P87&gt;0),"Yes",IF(AND('BR2'!$K$2="ACTIVE",'BR2'!P87&gt;0),"Yes",IF(AND('BR1'!$K$2="ACTIVE",'BR1'!P87&gt;0),"Yes",IF(AND('ORIGINAL BUDGET'!$K$2="ACTIVE",'ORIGINAL BUDGET'!P87&gt;0),"Yes",""))))</f>
        <v/>
      </c>
      <c r="AE87" s="493"/>
      <c r="AF87" s="325" t="str">
        <f>IF(AND('BR3'!$K$2="ACTIVE",'BR3'!R87&gt;0),"Yes",IF(AND('BR2'!$K$2="ACTIVE",'BR2'!R87&gt;0),"Yes",IF(AND('BR1'!$K$2="ACTIVE",'BR1'!R87&gt;0),"Yes",IF(AND('ORIGINAL BUDGET'!$K$2="ACTIVE",'ORIGINAL BUDGET'!R87&gt;0),"Yes",""))))</f>
        <v/>
      </c>
      <c r="AG87" s="493"/>
      <c r="AH87" s="493" t="str">
        <f>IF(AND('BR3'!$K$2="ACTIVE",'BR3'!T87&gt;0),"Yes",IF(AND('BR2'!$K$2="ACTIVE",'BR2'!T87&gt;0),"Yes",IF(AND('BR1'!$K$2="ACTIVE",'BR1'!T87&gt;0),"Yes",IF(AND('ORIGINAL BUDGET'!$K$2="ACTIVE",'ORIGINAL BUDGET'!T87&gt;0),"Yes",""))))</f>
        <v/>
      </c>
      <c r="AI87" s="494"/>
      <c r="AJ87" s="218"/>
      <c r="AK87" s="448">
        <f t="shared" si="29"/>
        <v>0</v>
      </c>
      <c r="AL87" s="448">
        <f t="shared" si="30"/>
        <v>0</v>
      </c>
      <c r="AM87" s="448">
        <f t="shared" si="31"/>
        <v>0</v>
      </c>
      <c r="AN87" s="448">
        <f t="shared" si="32"/>
        <v>0</v>
      </c>
      <c r="AO87" s="448">
        <f t="shared" si="33"/>
        <v>0</v>
      </c>
      <c r="AP87" s="448">
        <f t="shared" si="34"/>
        <v>0</v>
      </c>
      <c r="AQ87" s="448">
        <f t="shared" si="35"/>
        <v>0</v>
      </c>
      <c r="AU87" s="220"/>
      <c r="AV87" s="220"/>
      <c r="AW87" s="220"/>
      <c r="AX87" s="220"/>
      <c r="AY87" s="1104"/>
    </row>
    <row r="88" spans="1:53" ht="23.25" hidden="1" customHeight="1">
      <c r="A88" s="124">
        <v>44</v>
      </c>
      <c r="B88" s="273">
        <f>IF($L$2="","",IF($L$2="ORIGINAL",'ORIGINAL BUDGET'!$B88,IF($L$2="BR1",'BR1'!$B88,IF($L$2="BR2",'BR2'!$B88,IF($L$2="BR3",'BR3'!$B88)))))</f>
        <v>0</v>
      </c>
      <c r="C88" s="1028">
        <f>IF($L$2="","",IF($L$2="ORIGINAL",'ORIGINAL BUDGET'!$C88,IF($L$2="BR1",'BR1'!$C88,IF($L$2="BR2",'BR2'!$C88,IF($L$2="BR3",'BR3'!$C88)))))</f>
        <v>0</v>
      </c>
      <c r="D88" s="860" t="str">
        <f t="shared" si="18"/>
        <v/>
      </c>
      <c r="E88" s="404"/>
      <c r="F88" s="589"/>
      <c r="G88" s="845" t="str">
        <f t="shared" si="19"/>
        <v/>
      </c>
      <c r="H88" s="811">
        <f t="shared" si="10"/>
        <v>0</v>
      </c>
      <c r="I88" s="840"/>
      <c r="J88" s="811">
        <f t="shared" si="20"/>
        <v>0</v>
      </c>
      <c r="K88" s="843"/>
      <c r="L88" s="811">
        <f t="shared" si="21"/>
        <v>0</v>
      </c>
      <c r="M88" s="843"/>
      <c r="N88" s="811">
        <f t="shared" si="22"/>
        <v>0</v>
      </c>
      <c r="O88" s="843"/>
      <c r="P88" s="811">
        <f t="shared" si="23"/>
        <v>0</v>
      </c>
      <c r="Q88" s="843"/>
      <c r="R88" s="811">
        <f t="shared" si="24"/>
        <v>0</v>
      </c>
      <c r="S88" s="843"/>
      <c r="T88" s="811">
        <f t="shared" si="25"/>
        <v>0</v>
      </c>
      <c r="U88" s="149"/>
      <c r="V88" s="492" t="str">
        <f>IF(AND('BR3'!$K$2="ACTIVE",'BR3'!H88&gt;0),"Yes",IF(AND('BR2'!$K$2="ACTIVE",'BR2'!H88&gt;0),"Yes",IF(AND('BR1'!$K$2="ACTIVE",'BR1'!H88&gt;0),"Yes",IF(AND('ORIGINAL BUDGET'!$K$2="ACTIVE",'ORIGINAL BUDGET'!H88&gt;0),"Yes",""))))</f>
        <v/>
      </c>
      <c r="W88" s="493"/>
      <c r="X88" s="325" t="str">
        <f>IF(AND('BR3'!$K$2="ACTIVE",'BR3'!J88&gt;0),"Yes",IF(AND('BR2'!$K$2="ACTIVE",'BR2'!J88&gt;0),"Yes",IF(AND('BR1'!$K$2="ACTIVE",'BR1'!J88&gt;0),"Yes",IF(AND('ORIGINAL BUDGET'!$K$2="ACTIVE",'ORIGINAL BUDGET'!J88&gt;0),"Yes",""))))</f>
        <v/>
      </c>
      <c r="Y88" s="493"/>
      <c r="Z88" s="325" t="str">
        <f>IF(AND('BR3'!$K$2="ACTIVE",'BR3'!L88&gt;0),"Yes",IF(AND('BR2'!$K$2="ACTIVE",'BR2'!L88&gt;0),"Yes",IF(AND('BR1'!$K$2="ACTIVE",'BR1'!L88&gt;0),"Yes",IF(AND('ORIGINAL BUDGET'!$K$2="ACTIVE",'ORIGINAL BUDGET'!L88&gt;0),"Yes",""))))</f>
        <v/>
      </c>
      <c r="AA88" s="493"/>
      <c r="AB88" s="325" t="str">
        <f>IF(AND('BR3'!$K$2="ACTIVE",'BR3'!N88&gt;0),"Yes",IF(AND('BR2'!$K$2="ACTIVE",'BR2'!N88&gt;0),"Yes",IF(AND('BR1'!$K$2="ACTIVE",'BR1'!N88&gt;0),"Yes",IF(AND('ORIGINAL BUDGET'!$K$2="ACTIVE",'ORIGINAL BUDGET'!N88&gt;0),"Yes",""))))</f>
        <v/>
      </c>
      <c r="AC88" s="493"/>
      <c r="AD88" s="325" t="str">
        <f>IF(AND('BR3'!$K$2="ACTIVE",'BR3'!P88&gt;0),"Yes",IF(AND('BR2'!$K$2="ACTIVE",'BR2'!P88&gt;0),"Yes",IF(AND('BR1'!$K$2="ACTIVE",'BR1'!P88&gt;0),"Yes",IF(AND('ORIGINAL BUDGET'!$K$2="ACTIVE",'ORIGINAL BUDGET'!P88&gt;0),"Yes",""))))</f>
        <v/>
      </c>
      <c r="AE88" s="493"/>
      <c r="AF88" s="325" t="str">
        <f>IF(AND('BR3'!$K$2="ACTIVE",'BR3'!R88&gt;0),"Yes",IF(AND('BR2'!$K$2="ACTIVE",'BR2'!R88&gt;0),"Yes",IF(AND('BR1'!$K$2="ACTIVE",'BR1'!R88&gt;0),"Yes",IF(AND('ORIGINAL BUDGET'!$K$2="ACTIVE",'ORIGINAL BUDGET'!R88&gt;0),"Yes",""))))</f>
        <v/>
      </c>
      <c r="AG88" s="493"/>
      <c r="AH88" s="493" t="str">
        <f>IF(AND('BR3'!$K$2="ACTIVE",'BR3'!T88&gt;0),"Yes",IF(AND('BR2'!$K$2="ACTIVE",'BR2'!T88&gt;0),"Yes",IF(AND('BR1'!$K$2="ACTIVE",'BR1'!T88&gt;0),"Yes",IF(AND('ORIGINAL BUDGET'!$K$2="ACTIVE",'ORIGINAL BUDGET'!T88&gt;0),"Yes",""))))</f>
        <v/>
      </c>
      <c r="AI88" s="494"/>
      <c r="AJ88" s="218"/>
      <c r="AK88" s="448">
        <f t="shared" si="29"/>
        <v>0</v>
      </c>
      <c r="AL88" s="448">
        <f t="shared" si="30"/>
        <v>0</v>
      </c>
      <c r="AM88" s="448">
        <f t="shared" si="31"/>
        <v>0</v>
      </c>
      <c r="AN88" s="448">
        <f t="shared" si="32"/>
        <v>0</v>
      </c>
      <c r="AO88" s="448">
        <f t="shared" si="33"/>
        <v>0</v>
      </c>
      <c r="AP88" s="448">
        <f t="shared" si="34"/>
        <v>0</v>
      </c>
      <c r="AQ88" s="448">
        <f t="shared" si="35"/>
        <v>0</v>
      </c>
      <c r="AU88" s="220"/>
      <c r="AV88" s="220"/>
      <c r="AW88" s="220"/>
      <c r="AX88" s="220"/>
      <c r="AY88" s="1104"/>
    </row>
    <row r="89" spans="1:53" ht="23.25" hidden="1" customHeight="1">
      <c r="A89" s="124">
        <v>45</v>
      </c>
      <c r="B89" s="273">
        <f>IF($L$2="","",IF($L$2="ORIGINAL",'ORIGINAL BUDGET'!$B89,IF($L$2="BR1",'BR1'!$B89,IF($L$2="BR2",'BR2'!$B89,IF($L$2="BR3",'BR3'!$B89)))))</f>
        <v>0</v>
      </c>
      <c r="C89" s="1028">
        <f>IF($L$2="","",IF($L$2="ORIGINAL",'ORIGINAL BUDGET'!$C89,IF($L$2="BR1",'BR1'!$C89,IF($L$2="BR2",'BR2'!$C89,IF($L$2="BR3",'BR3'!$C89)))))</f>
        <v>0</v>
      </c>
      <c r="D89" s="860" t="str">
        <f t="shared" si="18"/>
        <v/>
      </c>
      <c r="E89" s="404"/>
      <c r="F89" s="589"/>
      <c r="G89" s="845" t="str">
        <f t="shared" si="19"/>
        <v/>
      </c>
      <c r="H89" s="811">
        <f t="shared" si="10"/>
        <v>0</v>
      </c>
      <c r="I89" s="840"/>
      <c r="J89" s="811">
        <f t="shared" si="20"/>
        <v>0</v>
      </c>
      <c r="K89" s="843"/>
      <c r="L89" s="811">
        <f t="shared" si="21"/>
        <v>0</v>
      </c>
      <c r="M89" s="843"/>
      <c r="N89" s="811">
        <f t="shared" si="22"/>
        <v>0</v>
      </c>
      <c r="O89" s="843"/>
      <c r="P89" s="811">
        <f t="shared" si="23"/>
        <v>0</v>
      </c>
      <c r="Q89" s="843"/>
      <c r="R89" s="811">
        <f t="shared" si="24"/>
        <v>0</v>
      </c>
      <c r="S89" s="843"/>
      <c r="T89" s="811">
        <f t="shared" si="25"/>
        <v>0</v>
      </c>
      <c r="U89" s="149"/>
      <c r="V89" s="492" t="str">
        <f>IF(AND('BR3'!$K$2="ACTIVE",'BR3'!H89&gt;0),"Yes",IF(AND('BR2'!$K$2="ACTIVE",'BR2'!H89&gt;0),"Yes",IF(AND('BR1'!$K$2="ACTIVE",'BR1'!H89&gt;0),"Yes",IF(AND('ORIGINAL BUDGET'!$K$2="ACTIVE",'ORIGINAL BUDGET'!H89&gt;0),"Yes",""))))</f>
        <v/>
      </c>
      <c r="W89" s="493"/>
      <c r="X89" s="325" t="str">
        <f>IF(AND('BR3'!$K$2="ACTIVE",'BR3'!J89&gt;0),"Yes",IF(AND('BR2'!$K$2="ACTIVE",'BR2'!J89&gt;0),"Yes",IF(AND('BR1'!$K$2="ACTIVE",'BR1'!J89&gt;0),"Yes",IF(AND('ORIGINAL BUDGET'!$K$2="ACTIVE",'ORIGINAL BUDGET'!J89&gt;0),"Yes",""))))</f>
        <v/>
      </c>
      <c r="Y89" s="493"/>
      <c r="Z89" s="325" t="str">
        <f>IF(AND('BR3'!$K$2="ACTIVE",'BR3'!L89&gt;0),"Yes",IF(AND('BR2'!$K$2="ACTIVE",'BR2'!L89&gt;0),"Yes",IF(AND('BR1'!$K$2="ACTIVE",'BR1'!L89&gt;0),"Yes",IF(AND('ORIGINAL BUDGET'!$K$2="ACTIVE",'ORIGINAL BUDGET'!L89&gt;0),"Yes",""))))</f>
        <v/>
      </c>
      <c r="AA89" s="493"/>
      <c r="AB89" s="325" t="str">
        <f>IF(AND('BR3'!$K$2="ACTIVE",'BR3'!N89&gt;0),"Yes",IF(AND('BR2'!$K$2="ACTIVE",'BR2'!N89&gt;0),"Yes",IF(AND('BR1'!$K$2="ACTIVE",'BR1'!N89&gt;0),"Yes",IF(AND('ORIGINAL BUDGET'!$K$2="ACTIVE",'ORIGINAL BUDGET'!N89&gt;0),"Yes",""))))</f>
        <v/>
      </c>
      <c r="AC89" s="493"/>
      <c r="AD89" s="325" t="str">
        <f>IF(AND('BR3'!$K$2="ACTIVE",'BR3'!P89&gt;0),"Yes",IF(AND('BR2'!$K$2="ACTIVE",'BR2'!P89&gt;0),"Yes",IF(AND('BR1'!$K$2="ACTIVE",'BR1'!P89&gt;0),"Yes",IF(AND('ORIGINAL BUDGET'!$K$2="ACTIVE",'ORIGINAL BUDGET'!P89&gt;0),"Yes",""))))</f>
        <v/>
      </c>
      <c r="AE89" s="493"/>
      <c r="AF89" s="325" t="str">
        <f>IF(AND('BR3'!$K$2="ACTIVE",'BR3'!R89&gt;0),"Yes",IF(AND('BR2'!$K$2="ACTIVE",'BR2'!R89&gt;0),"Yes",IF(AND('BR1'!$K$2="ACTIVE",'BR1'!R89&gt;0),"Yes",IF(AND('ORIGINAL BUDGET'!$K$2="ACTIVE",'ORIGINAL BUDGET'!R89&gt;0),"Yes",""))))</f>
        <v/>
      </c>
      <c r="AG89" s="493"/>
      <c r="AH89" s="493" t="str">
        <f>IF(AND('BR3'!$K$2="ACTIVE",'BR3'!T89&gt;0),"Yes",IF(AND('BR2'!$K$2="ACTIVE",'BR2'!T89&gt;0),"Yes",IF(AND('BR1'!$K$2="ACTIVE",'BR1'!T89&gt;0),"Yes",IF(AND('ORIGINAL BUDGET'!$K$2="ACTIVE",'ORIGINAL BUDGET'!T89&gt;0),"Yes",""))))</f>
        <v/>
      </c>
      <c r="AI89" s="494"/>
      <c r="AJ89" s="218"/>
      <c r="AK89" s="448">
        <f t="shared" si="29"/>
        <v>0</v>
      </c>
      <c r="AL89" s="448">
        <f t="shared" si="30"/>
        <v>0</v>
      </c>
      <c r="AM89" s="448">
        <f t="shared" si="31"/>
        <v>0</v>
      </c>
      <c r="AN89" s="448">
        <f t="shared" si="32"/>
        <v>0</v>
      </c>
      <c r="AO89" s="448">
        <f t="shared" si="33"/>
        <v>0</v>
      </c>
      <c r="AP89" s="448">
        <f t="shared" si="34"/>
        <v>0</v>
      </c>
      <c r="AQ89" s="448">
        <f t="shared" si="35"/>
        <v>0</v>
      </c>
      <c r="AU89" s="219"/>
      <c r="AV89" s="219"/>
      <c r="AW89" s="219"/>
      <c r="AX89" s="219"/>
      <c r="AY89" s="1104"/>
    </row>
    <row r="90" spans="1:53" ht="23.25" hidden="1" customHeight="1">
      <c r="A90" s="124">
        <v>46</v>
      </c>
      <c r="B90" s="273">
        <f>IF($L$2="","",IF($L$2="ORIGINAL",'ORIGINAL BUDGET'!$B90,IF($L$2="BR1",'BR1'!$B90,IF($L$2="BR2",'BR2'!$B90,IF($L$2="BR3",'BR3'!$B90)))))</f>
        <v>0</v>
      </c>
      <c r="C90" s="1028">
        <f>IF($L$2="","",IF($L$2="ORIGINAL",'ORIGINAL BUDGET'!$C90,IF($L$2="BR1",'BR1'!$C90,IF($L$2="BR2",'BR2'!$C90,IF($L$2="BR3",'BR3'!$C90)))))</f>
        <v>0</v>
      </c>
      <c r="D90" s="860" t="str">
        <f t="shared" si="18"/>
        <v/>
      </c>
      <c r="E90" s="404"/>
      <c r="F90" s="589"/>
      <c r="G90" s="845" t="str">
        <f t="shared" si="19"/>
        <v/>
      </c>
      <c r="H90" s="811">
        <f t="shared" si="10"/>
        <v>0</v>
      </c>
      <c r="I90" s="840"/>
      <c r="J90" s="811">
        <f t="shared" si="20"/>
        <v>0</v>
      </c>
      <c r="K90" s="843"/>
      <c r="L90" s="811">
        <f t="shared" si="21"/>
        <v>0</v>
      </c>
      <c r="M90" s="843"/>
      <c r="N90" s="811">
        <f t="shared" si="22"/>
        <v>0</v>
      </c>
      <c r="O90" s="843"/>
      <c r="P90" s="811">
        <f t="shared" si="23"/>
        <v>0</v>
      </c>
      <c r="Q90" s="843"/>
      <c r="R90" s="811">
        <f t="shared" si="24"/>
        <v>0</v>
      </c>
      <c r="S90" s="843"/>
      <c r="T90" s="811">
        <f t="shared" si="25"/>
        <v>0</v>
      </c>
      <c r="U90" s="149"/>
      <c r="V90" s="492" t="str">
        <f>IF(AND('BR3'!$K$2="ACTIVE",'BR3'!H90&gt;0),"Yes",IF(AND('BR2'!$K$2="ACTIVE",'BR2'!H90&gt;0),"Yes",IF(AND('BR1'!$K$2="ACTIVE",'BR1'!H90&gt;0),"Yes",IF(AND('ORIGINAL BUDGET'!$K$2="ACTIVE",'ORIGINAL BUDGET'!H90&gt;0),"Yes",""))))</f>
        <v/>
      </c>
      <c r="W90" s="493"/>
      <c r="X90" s="325" t="str">
        <f>IF(AND('BR3'!$K$2="ACTIVE",'BR3'!J90&gt;0),"Yes",IF(AND('BR2'!$K$2="ACTIVE",'BR2'!J90&gt;0),"Yes",IF(AND('BR1'!$K$2="ACTIVE",'BR1'!J90&gt;0),"Yes",IF(AND('ORIGINAL BUDGET'!$K$2="ACTIVE",'ORIGINAL BUDGET'!J90&gt;0),"Yes",""))))</f>
        <v/>
      </c>
      <c r="Y90" s="493"/>
      <c r="Z90" s="325" t="str">
        <f>IF(AND('BR3'!$K$2="ACTIVE",'BR3'!L90&gt;0),"Yes",IF(AND('BR2'!$K$2="ACTIVE",'BR2'!L90&gt;0),"Yes",IF(AND('BR1'!$K$2="ACTIVE",'BR1'!L90&gt;0),"Yes",IF(AND('ORIGINAL BUDGET'!$K$2="ACTIVE",'ORIGINAL BUDGET'!L90&gt;0),"Yes",""))))</f>
        <v/>
      </c>
      <c r="AA90" s="493"/>
      <c r="AB90" s="325" t="str">
        <f>IF(AND('BR3'!$K$2="ACTIVE",'BR3'!N90&gt;0),"Yes",IF(AND('BR2'!$K$2="ACTIVE",'BR2'!N90&gt;0),"Yes",IF(AND('BR1'!$K$2="ACTIVE",'BR1'!N90&gt;0),"Yes",IF(AND('ORIGINAL BUDGET'!$K$2="ACTIVE",'ORIGINAL BUDGET'!N90&gt;0),"Yes",""))))</f>
        <v/>
      </c>
      <c r="AC90" s="493"/>
      <c r="AD90" s="325" t="str">
        <f>IF(AND('BR3'!$K$2="ACTIVE",'BR3'!P90&gt;0),"Yes",IF(AND('BR2'!$K$2="ACTIVE",'BR2'!P90&gt;0),"Yes",IF(AND('BR1'!$K$2="ACTIVE",'BR1'!P90&gt;0),"Yes",IF(AND('ORIGINAL BUDGET'!$K$2="ACTIVE",'ORIGINAL BUDGET'!P90&gt;0),"Yes",""))))</f>
        <v/>
      </c>
      <c r="AE90" s="493"/>
      <c r="AF90" s="325" t="str">
        <f>IF(AND('BR3'!$K$2="ACTIVE",'BR3'!R90&gt;0),"Yes",IF(AND('BR2'!$K$2="ACTIVE",'BR2'!R90&gt;0),"Yes",IF(AND('BR1'!$K$2="ACTIVE",'BR1'!R90&gt;0),"Yes",IF(AND('ORIGINAL BUDGET'!$K$2="ACTIVE",'ORIGINAL BUDGET'!R90&gt;0),"Yes",""))))</f>
        <v/>
      </c>
      <c r="AG90" s="493"/>
      <c r="AH90" s="493" t="str">
        <f>IF(AND('BR3'!$K$2="ACTIVE",'BR3'!T90&gt;0),"Yes",IF(AND('BR2'!$K$2="ACTIVE",'BR2'!T90&gt;0),"Yes",IF(AND('BR1'!$K$2="ACTIVE",'BR1'!T90&gt;0),"Yes",IF(AND('ORIGINAL BUDGET'!$K$2="ACTIVE",'ORIGINAL BUDGET'!T90&gt;0),"Yes",""))))</f>
        <v/>
      </c>
      <c r="AI90" s="494"/>
      <c r="AJ90" s="218"/>
      <c r="AK90" s="448">
        <f t="shared" si="29"/>
        <v>0</v>
      </c>
      <c r="AL90" s="448">
        <f t="shared" si="30"/>
        <v>0</v>
      </c>
      <c r="AM90" s="448">
        <f t="shared" si="31"/>
        <v>0</v>
      </c>
      <c r="AN90" s="448">
        <f t="shared" si="32"/>
        <v>0</v>
      </c>
      <c r="AO90" s="448">
        <f t="shared" si="33"/>
        <v>0</v>
      </c>
      <c r="AP90" s="448">
        <f t="shared" si="34"/>
        <v>0</v>
      </c>
      <c r="AQ90" s="448">
        <f t="shared" si="35"/>
        <v>0</v>
      </c>
      <c r="AU90" s="220"/>
      <c r="AV90" s="220"/>
      <c r="AW90" s="220"/>
      <c r="AX90" s="220"/>
      <c r="AY90" s="1104"/>
    </row>
    <row r="91" spans="1:53" ht="23.25" hidden="1" customHeight="1">
      <c r="A91" s="124">
        <v>47</v>
      </c>
      <c r="B91" s="273">
        <f>IF($L$2="","",IF($L$2="ORIGINAL",'ORIGINAL BUDGET'!$B91,IF($L$2="BR1",'BR1'!$B91,IF($L$2="BR2",'BR2'!$B91,IF($L$2="BR3",'BR3'!$B91)))))</f>
        <v>0</v>
      </c>
      <c r="C91" s="1028">
        <f>IF($L$2="","",IF($L$2="ORIGINAL",'ORIGINAL BUDGET'!$C91,IF($L$2="BR1",'BR1'!$C91,IF($L$2="BR2",'BR2'!$C91,IF($L$2="BR3",'BR3'!$C91)))))</f>
        <v>0</v>
      </c>
      <c r="D91" s="860" t="str">
        <f t="shared" si="18"/>
        <v/>
      </c>
      <c r="E91" s="404"/>
      <c r="F91" s="589"/>
      <c r="G91" s="845" t="str">
        <f t="shared" si="19"/>
        <v/>
      </c>
      <c r="H91" s="811">
        <f t="shared" si="10"/>
        <v>0</v>
      </c>
      <c r="I91" s="840"/>
      <c r="J91" s="811">
        <f t="shared" si="20"/>
        <v>0</v>
      </c>
      <c r="K91" s="843"/>
      <c r="L91" s="811">
        <f t="shared" si="21"/>
        <v>0</v>
      </c>
      <c r="M91" s="843"/>
      <c r="N91" s="811">
        <f t="shared" si="22"/>
        <v>0</v>
      </c>
      <c r="O91" s="843"/>
      <c r="P91" s="811">
        <f t="shared" si="23"/>
        <v>0</v>
      </c>
      <c r="Q91" s="843"/>
      <c r="R91" s="811">
        <f t="shared" si="24"/>
        <v>0</v>
      </c>
      <c r="S91" s="843"/>
      <c r="T91" s="811">
        <f t="shared" si="25"/>
        <v>0</v>
      </c>
      <c r="U91" s="149"/>
      <c r="V91" s="492" t="str">
        <f>IF(AND('BR3'!$K$2="ACTIVE",'BR3'!H91&gt;0),"Yes",IF(AND('BR2'!$K$2="ACTIVE",'BR2'!H91&gt;0),"Yes",IF(AND('BR1'!$K$2="ACTIVE",'BR1'!H91&gt;0),"Yes",IF(AND('ORIGINAL BUDGET'!$K$2="ACTIVE",'ORIGINAL BUDGET'!H91&gt;0),"Yes",""))))</f>
        <v/>
      </c>
      <c r="W91" s="493"/>
      <c r="X91" s="325" t="str">
        <f>IF(AND('BR3'!$K$2="ACTIVE",'BR3'!J91&gt;0),"Yes",IF(AND('BR2'!$K$2="ACTIVE",'BR2'!J91&gt;0),"Yes",IF(AND('BR1'!$K$2="ACTIVE",'BR1'!J91&gt;0),"Yes",IF(AND('ORIGINAL BUDGET'!$K$2="ACTIVE",'ORIGINAL BUDGET'!J91&gt;0),"Yes",""))))</f>
        <v/>
      </c>
      <c r="Y91" s="493"/>
      <c r="Z91" s="325" t="str">
        <f>IF(AND('BR3'!$K$2="ACTIVE",'BR3'!L91&gt;0),"Yes",IF(AND('BR2'!$K$2="ACTIVE",'BR2'!L91&gt;0),"Yes",IF(AND('BR1'!$K$2="ACTIVE",'BR1'!L91&gt;0),"Yes",IF(AND('ORIGINAL BUDGET'!$K$2="ACTIVE",'ORIGINAL BUDGET'!L91&gt;0),"Yes",""))))</f>
        <v/>
      </c>
      <c r="AA91" s="493"/>
      <c r="AB91" s="325" t="str">
        <f>IF(AND('BR3'!$K$2="ACTIVE",'BR3'!N91&gt;0),"Yes",IF(AND('BR2'!$K$2="ACTIVE",'BR2'!N91&gt;0),"Yes",IF(AND('BR1'!$K$2="ACTIVE",'BR1'!N91&gt;0),"Yes",IF(AND('ORIGINAL BUDGET'!$K$2="ACTIVE",'ORIGINAL BUDGET'!N91&gt;0),"Yes",""))))</f>
        <v/>
      </c>
      <c r="AC91" s="493"/>
      <c r="AD91" s="325" t="str">
        <f>IF(AND('BR3'!$K$2="ACTIVE",'BR3'!P91&gt;0),"Yes",IF(AND('BR2'!$K$2="ACTIVE",'BR2'!P91&gt;0),"Yes",IF(AND('BR1'!$K$2="ACTIVE",'BR1'!P91&gt;0),"Yes",IF(AND('ORIGINAL BUDGET'!$K$2="ACTIVE",'ORIGINAL BUDGET'!P91&gt;0),"Yes",""))))</f>
        <v/>
      </c>
      <c r="AE91" s="493"/>
      <c r="AF91" s="325" t="str">
        <f>IF(AND('BR3'!$K$2="ACTIVE",'BR3'!R91&gt;0),"Yes",IF(AND('BR2'!$K$2="ACTIVE",'BR2'!R91&gt;0),"Yes",IF(AND('BR1'!$K$2="ACTIVE",'BR1'!R91&gt;0),"Yes",IF(AND('ORIGINAL BUDGET'!$K$2="ACTIVE",'ORIGINAL BUDGET'!R91&gt;0),"Yes",""))))</f>
        <v/>
      </c>
      <c r="AG91" s="493"/>
      <c r="AH91" s="493" t="str">
        <f>IF(AND('BR3'!$K$2="ACTIVE",'BR3'!T91&gt;0),"Yes",IF(AND('BR2'!$K$2="ACTIVE",'BR2'!T91&gt;0),"Yes",IF(AND('BR1'!$K$2="ACTIVE",'BR1'!T91&gt;0),"Yes",IF(AND('ORIGINAL BUDGET'!$K$2="ACTIVE",'ORIGINAL BUDGET'!T91&gt;0),"Yes",""))))</f>
        <v/>
      </c>
      <c r="AI91" s="494"/>
      <c r="AJ91" s="218"/>
      <c r="AK91" s="448">
        <f t="shared" si="29"/>
        <v>0</v>
      </c>
      <c r="AL91" s="448">
        <f t="shared" si="30"/>
        <v>0</v>
      </c>
      <c r="AM91" s="448">
        <f t="shared" si="31"/>
        <v>0</v>
      </c>
      <c r="AN91" s="448">
        <f t="shared" si="32"/>
        <v>0</v>
      </c>
      <c r="AO91" s="448">
        <f t="shared" si="33"/>
        <v>0</v>
      </c>
      <c r="AP91" s="448">
        <f t="shared" si="34"/>
        <v>0</v>
      </c>
      <c r="AQ91" s="448">
        <f t="shared" si="35"/>
        <v>0</v>
      </c>
      <c r="AU91" s="220"/>
      <c r="AV91" s="220"/>
      <c r="AW91" s="220"/>
      <c r="AX91" s="220"/>
      <c r="AY91" s="1104"/>
    </row>
    <row r="92" spans="1:53" ht="23.25" hidden="1" customHeight="1">
      <c r="A92" s="124">
        <v>48</v>
      </c>
      <c r="B92" s="273">
        <f>IF($L$2="","",IF($L$2="ORIGINAL",'ORIGINAL BUDGET'!$B92,IF($L$2="BR1",'BR1'!$B92,IF($L$2="BR2",'BR2'!$B92,IF($L$2="BR3",'BR3'!$B92)))))</f>
        <v>0</v>
      </c>
      <c r="C92" s="1028">
        <f>IF($L$2="","",IF($L$2="ORIGINAL",'ORIGINAL BUDGET'!$C92,IF($L$2="BR1",'BR1'!$C92,IF($L$2="BR2",'BR2'!$C92,IF($L$2="BR3",'BR3'!$C92)))))</f>
        <v>0</v>
      </c>
      <c r="D92" s="860" t="str">
        <f t="shared" si="18"/>
        <v/>
      </c>
      <c r="E92" s="404"/>
      <c r="F92" s="589"/>
      <c r="G92" s="845" t="str">
        <f t="shared" si="19"/>
        <v/>
      </c>
      <c r="H92" s="811">
        <f t="shared" si="10"/>
        <v>0</v>
      </c>
      <c r="I92" s="840"/>
      <c r="J92" s="811">
        <f t="shared" si="20"/>
        <v>0</v>
      </c>
      <c r="K92" s="843"/>
      <c r="L92" s="811">
        <f t="shared" si="21"/>
        <v>0</v>
      </c>
      <c r="M92" s="843"/>
      <c r="N92" s="811">
        <f t="shared" si="22"/>
        <v>0</v>
      </c>
      <c r="O92" s="843"/>
      <c r="P92" s="811">
        <f t="shared" si="23"/>
        <v>0</v>
      </c>
      <c r="Q92" s="843"/>
      <c r="R92" s="811">
        <f t="shared" si="24"/>
        <v>0</v>
      </c>
      <c r="S92" s="843"/>
      <c r="T92" s="811">
        <f t="shared" si="25"/>
        <v>0</v>
      </c>
      <c r="U92" s="149"/>
      <c r="V92" s="492" t="str">
        <f>IF(AND('BR3'!$K$2="ACTIVE",'BR3'!H92&gt;0),"Yes",IF(AND('BR2'!$K$2="ACTIVE",'BR2'!H92&gt;0),"Yes",IF(AND('BR1'!$K$2="ACTIVE",'BR1'!H92&gt;0),"Yes",IF(AND('ORIGINAL BUDGET'!$K$2="ACTIVE",'ORIGINAL BUDGET'!H92&gt;0),"Yes",""))))</f>
        <v/>
      </c>
      <c r="W92" s="493"/>
      <c r="X92" s="325" t="str">
        <f>IF(AND('BR3'!$K$2="ACTIVE",'BR3'!J92&gt;0),"Yes",IF(AND('BR2'!$K$2="ACTIVE",'BR2'!J92&gt;0),"Yes",IF(AND('BR1'!$K$2="ACTIVE",'BR1'!J92&gt;0),"Yes",IF(AND('ORIGINAL BUDGET'!$K$2="ACTIVE",'ORIGINAL BUDGET'!J92&gt;0),"Yes",""))))</f>
        <v/>
      </c>
      <c r="Y92" s="493"/>
      <c r="Z92" s="325" t="str">
        <f>IF(AND('BR3'!$K$2="ACTIVE",'BR3'!L92&gt;0),"Yes",IF(AND('BR2'!$K$2="ACTIVE",'BR2'!L92&gt;0),"Yes",IF(AND('BR1'!$K$2="ACTIVE",'BR1'!L92&gt;0),"Yes",IF(AND('ORIGINAL BUDGET'!$K$2="ACTIVE",'ORIGINAL BUDGET'!L92&gt;0),"Yes",""))))</f>
        <v/>
      </c>
      <c r="AA92" s="493"/>
      <c r="AB92" s="325" t="str">
        <f>IF(AND('BR3'!$K$2="ACTIVE",'BR3'!N92&gt;0),"Yes",IF(AND('BR2'!$K$2="ACTIVE",'BR2'!N92&gt;0),"Yes",IF(AND('BR1'!$K$2="ACTIVE",'BR1'!N92&gt;0),"Yes",IF(AND('ORIGINAL BUDGET'!$K$2="ACTIVE",'ORIGINAL BUDGET'!N92&gt;0),"Yes",""))))</f>
        <v/>
      </c>
      <c r="AC92" s="493"/>
      <c r="AD92" s="325" t="str">
        <f>IF(AND('BR3'!$K$2="ACTIVE",'BR3'!P92&gt;0),"Yes",IF(AND('BR2'!$K$2="ACTIVE",'BR2'!P92&gt;0),"Yes",IF(AND('BR1'!$K$2="ACTIVE",'BR1'!P92&gt;0),"Yes",IF(AND('ORIGINAL BUDGET'!$K$2="ACTIVE",'ORIGINAL BUDGET'!P92&gt;0),"Yes",""))))</f>
        <v/>
      </c>
      <c r="AE92" s="493"/>
      <c r="AF92" s="325" t="str">
        <f>IF(AND('BR3'!$K$2="ACTIVE",'BR3'!R92&gt;0),"Yes",IF(AND('BR2'!$K$2="ACTIVE",'BR2'!R92&gt;0),"Yes",IF(AND('BR1'!$K$2="ACTIVE",'BR1'!R92&gt;0),"Yes",IF(AND('ORIGINAL BUDGET'!$K$2="ACTIVE",'ORIGINAL BUDGET'!R92&gt;0),"Yes",""))))</f>
        <v/>
      </c>
      <c r="AG92" s="493"/>
      <c r="AH92" s="493" t="str">
        <f>IF(AND('BR3'!$K$2="ACTIVE",'BR3'!T92&gt;0),"Yes",IF(AND('BR2'!$K$2="ACTIVE",'BR2'!T92&gt;0),"Yes",IF(AND('BR1'!$K$2="ACTIVE",'BR1'!T92&gt;0),"Yes",IF(AND('ORIGINAL BUDGET'!$K$2="ACTIVE",'ORIGINAL BUDGET'!T92&gt;0),"Yes",""))))</f>
        <v/>
      </c>
      <c r="AI92" s="494"/>
      <c r="AJ92" s="218"/>
      <c r="AK92" s="448">
        <f t="shared" si="29"/>
        <v>0</v>
      </c>
      <c r="AL92" s="448">
        <f t="shared" si="30"/>
        <v>0</v>
      </c>
      <c r="AM92" s="448">
        <f t="shared" si="31"/>
        <v>0</v>
      </c>
      <c r="AN92" s="448">
        <f t="shared" si="32"/>
        <v>0</v>
      </c>
      <c r="AO92" s="448">
        <f t="shared" si="33"/>
        <v>0</v>
      </c>
      <c r="AP92" s="448">
        <f t="shared" si="34"/>
        <v>0</v>
      </c>
      <c r="AQ92" s="448">
        <f t="shared" si="35"/>
        <v>0</v>
      </c>
      <c r="AU92" s="220"/>
      <c r="AV92" s="220"/>
      <c r="AW92" s="220"/>
      <c r="AX92" s="220"/>
      <c r="AY92" s="1104"/>
    </row>
    <row r="93" spans="1:53" ht="23.25" hidden="1" customHeight="1">
      <c r="A93" s="124">
        <v>49</v>
      </c>
      <c r="B93" s="273">
        <f>IF($L$2="","",IF($L$2="ORIGINAL",'ORIGINAL BUDGET'!$B93,IF($L$2="BR1",'BR1'!$B93,IF($L$2="BR2",'BR2'!$B93,IF($L$2="BR3",'BR3'!$B93)))))</f>
        <v>0</v>
      </c>
      <c r="C93" s="1028">
        <f>IF($L$2="","",IF($L$2="ORIGINAL",'ORIGINAL BUDGET'!$C93,IF($L$2="BR1",'BR1'!$C93,IF($L$2="BR2",'BR2'!$C93,IF($L$2="BR3",'BR3'!$C93)))))</f>
        <v>0</v>
      </c>
      <c r="D93" s="860" t="str">
        <f t="shared" si="18"/>
        <v/>
      </c>
      <c r="E93" s="404"/>
      <c r="F93" s="589"/>
      <c r="G93" s="845" t="str">
        <f t="shared" si="19"/>
        <v/>
      </c>
      <c r="H93" s="811">
        <f t="shared" si="10"/>
        <v>0</v>
      </c>
      <c r="I93" s="840"/>
      <c r="J93" s="811">
        <f t="shared" si="20"/>
        <v>0</v>
      </c>
      <c r="K93" s="843"/>
      <c r="L93" s="811">
        <f t="shared" si="21"/>
        <v>0</v>
      </c>
      <c r="M93" s="843"/>
      <c r="N93" s="811">
        <f t="shared" si="22"/>
        <v>0</v>
      </c>
      <c r="O93" s="843"/>
      <c r="P93" s="811">
        <f t="shared" si="23"/>
        <v>0</v>
      </c>
      <c r="Q93" s="843"/>
      <c r="R93" s="811">
        <f t="shared" si="24"/>
        <v>0</v>
      </c>
      <c r="S93" s="843"/>
      <c r="T93" s="811">
        <f t="shared" si="25"/>
        <v>0</v>
      </c>
      <c r="U93" s="149"/>
      <c r="V93" s="492" t="str">
        <f>IF(AND('BR3'!$K$2="ACTIVE",'BR3'!H93&gt;0),"Yes",IF(AND('BR2'!$K$2="ACTIVE",'BR2'!H93&gt;0),"Yes",IF(AND('BR1'!$K$2="ACTIVE",'BR1'!H93&gt;0),"Yes",IF(AND('ORIGINAL BUDGET'!$K$2="ACTIVE",'ORIGINAL BUDGET'!H93&gt;0),"Yes",""))))</f>
        <v/>
      </c>
      <c r="W93" s="493"/>
      <c r="X93" s="325" t="str">
        <f>IF(AND('BR3'!$K$2="ACTIVE",'BR3'!J93&gt;0),"Yes",IF(AND('BR2'!$K$2="ACTIVE",'BR2'!J93&gt;0),"Yes",IF(AND('BR1'!$K$2="ACTIVE",'BR1'!J93&gt;0),"Yes",IF(AND('ORIGINAL BUDGET'!$K$2="ACTIVE",'ORIGINAL BUDGET'!J93&gt;0),"Yes",""))))</f>
        <v/>
      </c>
      <c r="Y93" s="493"/>
      <c r="Z93" s="325" t="str">
        <f>IF(AND('BR3'!$K$2="ACTIVE",'BR3'!L93&gt;0),"Yes",IF(AND('BR2'!$K$2="ACTIVE",'BR2'!L93&gt;0),"Yes",IF(AND('BR1'!$K$2="ACTIVE",'BR1'!L93&gt;0),"Yes",IF(AND('ORIGINAL BUDGET'!$K$2="ACTIVE",'ORIGINAL BUDGET'!L93&gt;0),"Yes",""))))</f>
        <v/>
      </c>
      <c r="AA93" s="493"/>
      <c r="AB93" s="325" t="str">
        <f>IF(AND('BR3'!$K$2="ACTIVE",'BR3'!N93&gt;0),"Yes",IF(AND('BR2'!$K$2="ACTIVE",'BR2'!N93&gt;0),"Yes",IF(AND('BR1'!$K$2="ACTIVE",'BR1'!N93&gt;0),"Yes",IF(AND('ORIGINAL BUDGET'!$K$2="ACTIVE",'ORIGINAL BUDGET'!N93&gt;0),"Yes",""))))</f>
        <v/>
      </c>
      <c r="AC93" s="493"/>
      <c r="AD93" s="325" t="str">
        <f>IF(AND('BR3'!$K$2="ACTIVE",'BR3'!P93&gt;0),"Yes",IF(AND('BR2'!$K$2="ACTIVE",'BR2'!P93&gt;0),"Yes",IF(AND('BR1'!$K$2="ACTIVE",'BR1'!P93&gt;0),"Yes",IF(AND('ORIGINAL BUDGET'!$K$2="ACTIVE",'ORIGINAL BUDGET'!P93&gt;0),"Yes",""))))</f>
        <v/>
      </c>
      <c r="AE93" s="493"/>
      <c r="AF93" s="325" t="str">
        <f>IF(AND('BR3'!$K$2="ACTIVE",'BR3'!R93&gt;0),"Yes",IF(AND('BR2'!$K$2="ACTIVE",'BR2'!R93&gt;0),"Yes",IF(AND('BR1'!$K$2="ACTIVE",'BR1'!R93&gt;0),"Yes",IF(AND('ORIGINAL BUDGET'!$K$2="ACTIVE",'ORIGINAL BUDGET'!R93&gt;0),"Yes",""))))</f>
        <v/>
      </c>
      <c r="AG93" s="493"/>
      <c r="AH93" s="493" t="str">
        <f>IF(AND('BR3'!$K$2="ACTIVE",'BR3'!T93&gt;0),"Yes",IF(AND('BR2'!$K$2="ACTIVE",'BR2'!T93&gt;0),"Yes",IF(AND('BR1'!$K$2="ACTIVE",'BR1'!T93&gt;0),"Yes",IF(AND('ORIGINAL BUDGET'!$K$2="ACTIVE",'ORIGINAL BUDGET'!T93&gt;0),"Yes",""))))</f>
        <v/>
      </c>
      <c r="AI93" s="494"/>
      <c r="AJ93" s="218"/>
      <c r="AK93" s="448">
        <f t="shared" si="29"/>
        <v>0</v>
      </c>
      <c r="AL93" s="448">
        <f t="shared" si="30"/>
        <v>0</v>
      </c>
      <c r="AM93" s="448">
        <f t="shared" si="31"/>
        <v>0</v>
      </c>
      <c r="AN93" s="448">
        <f t="shared" si="32"/>
        <v>0</v>
      </c>
      <c r="AO93" s="448">
        <f t="shared" si="33"/>
        <v>0</v>
      </c>
      <c r="AP93" s="448">
        <f t="shared" si="34"/>
        <v>0</v>
      </c>
      <c r="AQ93" s="448">
        <f t="shared" si="35"/>
        <v>0</v>
      </c>
      <c r="AU93" s="220"/>
      <c r="AV93" s="220"/>
      <c r="AW93" s="220"/>
      <c r="AX93" s="220"/>
      <c r="AY93" s="1104"/>
    </row>
    <row r="94" spans="1:53" ht="23.25" hidden="1" customHeight="1" thickBot="1">
      <c r="A94" s="1219">
        <v>50</v>
      </c>
      <c r="B94" s="1220">
        <f>IF($L$2="","",IF($L$2="ORIGINAL",'ORIGINAL BUDGET'!$B94,IF($L$2="BR1",'BR1'!$B94,IF($L$2="BR2",'BR2'!$B94,IF($L$2="BR3",'BR3'!$B94)))))</f>
        <v>0</v>
      </c>
      <c r="C94" s="1221">
        <f>IF($L$2="","",IF($L$2="ORIGINAL",'ORIGINAL BUDGET'!$C94,IF($L$2="BR1",'BR1'!$C94,IF($L$2="BR2",'BR2'!$C94,IF($L$2="BR3",'BR3'!$C94)))))</f>
        <v>0</v>
      </c>
      <c r="D94" s="1222" t="str">
        <f t="shared" si="18"/>
        <v/>
      </c>
      <c r="E94" s="1223"/>
      <c r="F94" s="1224"/>
      <c r="G94" s="1225" t="str">
        <f t="shared" si="19"/>
        <v/>
      </c>
      <c r="H94" s="811">
        <f t="shared" si="10"/>
        <v>0</v>
      </c>
      <c r="I94" s="841"/>
      <c r="J94" s="811">
        <f t="shared" si="20"/>
        <v>0</v>
      </c>
      <c r="K94" s="844"/>
      <c r="L94" s="811">
        <f t="shared" si="21"/>
        <v>0</v>
      </c>
      <c r="M94" s="844"/>
      <c r="N94" s="811">
        <f t="shared" si="22"/>
        <v>0</v>
      </c>
      <c r="O94" s="844"/>
      <c r="P94" s="811">
        <f t="shared" si="23"/>
        <v>0</v>
      </c>
      <c r="Q94" s="844"/>
      <c r="R94" s="811">
        <f t="shared" si="24"/>
        <v>0</v>
      </c>
      <c r="S94" s="844"/>
      <c r="T94" s="811">
        <f t="shared" si="25"/>
        <v>0</v>
      </c>
      <c r="U94" s="149"/>
      <c r="V94" s="495" t="str">
        <f>IF(AND('BR3'!$K$2="ACTIVE",'BR3'!H94&gt;0),"Yes",IF(AND('BR2'!$K$2="ACTIVE",'BR2'!H94&gt;0),"Yes",IF(AND('BR1'!$K$2="ACTIVE",'BR1'!H94&gt;0),"Yes",IF(AND('ORIGINAL BUDGET'!$K$2="ACTIVE",'ORIGINAL BUDGET'!H94&gt;0),"Yes",""))))</f>
        <v/>
      </c>
      <c r="W94" s="1086"/>
      <c r="X94" s="1085" t="str">
        <f>IF(AND('BR3'!$K$2="ACTIVE",'BR3'!J94&gt;0),"Yes",IF(AND('BR2'!$K$2="ACTIVE",'BR2'!J94&gt;0),"Yes",IF(AND('BR1'!$K$2="ACTIVE",'BR1'!J94&gt;0),"Yes",IF(AND('ORIGINAL BUDGET'!$K$2="ACTIVE",'ORIGINAL BUDGET'!J94&gt;0),"Yes",""))))</f>
        <v/>
      </c>
      <c r="Y94" s="1086"/>
      <c r="Z94" s="1085" t="str">
        <f>IF(AND('BR3'!$K$2="ACTIVE",'BR3'!L94&gt;0),"Yes",IF(AND('BR2'!$K$2="ACTIVE",'BR2'!L94&gt;0),"Yes",IF(AND('BR1'!$K$2="ACTIVE",'BR1'!L94&gt;0),"Yes",IF(AND('ORIGINAL BUDGET'!$K$2="ACTIVE",'ORIGINAL BUDGET'!L94&gt;0),"Yes",""))))</f>
        <v/>
      </c>
      <c r="AA94" s="1086"/>
      <c r="AB94" s="1085" t="str">
        <f>IF(AND('BR3'!$K$2="ACTIVE",'BR3'!N94&gt;0),"Yes",IF(AND('BR2'!$K$2="ACTIVE",'BR2'!N94&gt;0),"Yes",IF(AND('BR1'!$K$2="ACTIVE",'BR1'!N94&gt;0),"Yes",IF(AND('ORIGINAL BUDGET'!$K$2="ACTIVE",'ORIGINAL BUDGET'!N94&gt;0),"Yes",""))))</f>
        <v/>
      </c>
      <c r="AC94" s="1086"/>
      <c r="AD94" s="1085" t="str">
        <f>IF(AND('BR3'!$K$2="ACTIVE",'BR3'!P94&gt;0),"Yes",IF(AND('BR2'!$K$2="ACTIVE",'BR2'!P94&gt;0),"Yes",IF(AND('BR1'!$K$2="ACTIVE",'BR1'!P94&gt;0),"Yes",IF(AND('ORIGINAL BUDGET'!$K$2="ACTIVE",'ORIGINAL BUDGET'!P94&gt;0),"Yes",""))))</f>
        <v/>
      </c>
      <c r="AE94" s="1086"/>
      <c r="AF94" s="1085" t="str">
        <f>IF(AND('BR3'!$K$2="ACTIVE",'BR3'!R94&gt;0),"Yes",IF(AND('BR2'!$K$2="ACTIVE",'BR2'!R94&gt;0),"Yes",IF(AND('BR1'!$K$2="ACTIVE",'BR1'!R94&gt;0),"Yes",IF(AND('ORIGINAL BUDGET'!$K$2="ACTIVE",'ORIGINAL BUDGET'!R94&gt;0),"Yes",""))))</f>
        <v/>
      </c>
      <c r="AG94" s="1086"/>
      <c r="AH94" s="1086" t="str">
        <f>IF(AND('BR3'!$K$2="ACTIVE",'BR3'!T94&gt;0),"Yes",IF(AND('BR2'!$K$2="ACTIVE",'BR2'!T94&gt;0),"Yes",IF(AND('BR1'!$K$2="ACTIVE",'BR1'!T94&gt;0),"Yes",IF(AND('ORIGINAL BUDGET'!$K$2="ACTIVE",'ORIGINAL BUDGET'!T94&gt;0),"Yes",""))))</f>
        <v/>
      </c>
      <c r="AI94" s="498"/>
      <c r="AJ94" s="58"/>
      <c r="AK94" s="448">
        <f t="shared" si="29"/>
        <v>0</v>
      </c>
      <c r="AL94" s="448">
        <f t="shared" si="30"/>
        <v>0</v>
      </c>
      <c r="AM94" s="448">
        <f t="shared" si="31"/>
        <v>0</v>
      </c>
      <c r="AN94" s="448">
        <f t="shared" si="32"/>
        <v>0</v>
      </c>
      <c r="AO94" s="448">
        <f t="shared" si="33"/>
        <v>0</v>
      </c>
      <c r="AP94" s="448">
        <f t="shared" si="34"/>
        <v>0</v>
      </c>
      <c r="AQ94" s="448">
        <f t="shared" si="35"/>
        <v>0</v>
      </c>
      <c r="AU94" s="219"/>
      <c r="AV94" s="219"/>
      <c r="AW94" s="219"/>
      <c r="AX94" s="219"/>
      <c r="AY94" s="1104"/>
    </row>
    <row r="95" spans="1:53" s="197" customFormat="1" ht="15.95" customHeight="1" thickTop="1" thickBot="1">
      <c r="A95" s="435"/>
      <c r="B95" s="520"/>
      <c r="C95" s="521"/>
      <c r="D95" s="522"/>
      <c r="E95" s="523"/>
      <c r="F95" s="436"/>
      <c r="G95" s="849"/>
      <c r="H95" s="437"/>
      <c r="I95" s="849"/>
      <c r="J95" s="437"/>
      <c r="K95" s="849"/>
      <c r="L95" s="437"/>
      <c r="M95" s="849"/>
      <c r="N95" s="437"/>
      <c r="O95" s="849"/>
      <c r="P95" s="437"/>
      <c r="Q95" s="849"/>
      <c r="R95" s="437"/>
      <c r="S95" s="849"/>
      <c r="T95" s="437"/>
      <c r="U95" s="276"/>
      <c r="V95" s="1085"/>
      <c r="W95" s="1085"/>
      <c r="X95" s="1085"/>
      <c r="Y95" s="1085"/>
      <c r="Z95" s="1085"/>
      <c r="AA95" s="1085"/>
      <c r="AB95" s="1085"/>
      <c r="AC95" s="1085"/>
      <c r="AD95" s="1085"/>
      <c r="AE95" s="1085"/>
      <c r="AF95" s="1085"/>
      <c r="AG95" s="1085"/>
      <c r="AH95" s="1086"/>
      <c r="AI95" s="1086"/>
      <c r="AJ95" s="328" t="s">
        <v>128</v>
      </c>
      <c r="AK95" s="327">
        <f t="shared" ref="AK95:AQ95" si="36">SUM(AK45:AK94)</f>
        <v>0</v>
      </c>
      <c r="AL95" s="327">
        <f t="shared" si="36"/>
        <v>0</v>
      </c>
      <c r="AM95" s="327">
        <f t="shared" si="36"/>
        <v>0</v>
      </c>
      <c r="AN95" s="327">
        <f t="shared" si="36"/>
        <v>0</v>
      </c>
      <c r="AO95" s="327">
        <f t="shared" si="36"/>
        <v>0</v>
      </c>
      <c r="AP95" s="327">
        <f t="shared" si="36"/>
        <v>0</v>
      </c>
      <c r="AQ95" s="327">
        <f t="shared" si="36"/>
        <v>0</v>
      </c>
      <c r="AS95" s="169"/>
      <c r="AT95" s="169"/>
      <c r="AU95" s="277"/>
      <c r="AV95" s="277"/>
      <c r="AW95" s="277"/>
      <c r="AX95" s="277"/>
      <c r="AY95" s="1104"/>
      <c r="AZ95" s="169"/>
      <c r="BA95" s="169"/>
    </row>
    <row r="96" spans="1:53" ht="20.25" customHeight="1" thickTop="1">
      <c r="A96" s="1739" t="str">
        <f>A12</f>
        <v>OPERATING EXPENSES</v>
      </c>
      <c r="B96" s="1740"/>
      <c r="C96" s="1740"/>
      <c r="D96" s="1740"/>
      <c r="E96" s="1740"/>
      <c r="F96" s="1740"/>
      <c r="G96" s="1736" t="s">
        <v>84</v>
      </c>
      <c r="H96" s="1737"/>
      <c r="I96" s="1737"/>
      <c r="J96" s="1737"/>
      <c r="K96" s="1737"/>
      <c r="L96" s="1737"/>
      <c r="M96" s="1737"/>
      <c r="N96" s="1737"/>
      <c r="O96" s="1737"/>
      <c r="P96" s="1737"/>
      <c r="Q96" s="1737"/>
      <c r="R96" s="1737"/>
      <c r="S96" s="1737"/>
      <c r="T96" s="1737"/>
      <c r="U96" s="947"/>
      <c r="V96" s="1821" t="s">
        <v>155</v>
      </c>
      <c r="W96" s="1821"/>
      <c r="X96" s="1821"/>
      <c r="Y96" s="1821"/>
      <c r="Z96" s="1821"/>
      <c r="AA96" s="1821"/>
      <c r="AB96" s="1821"/>
      <c r="AC96" s="1821"/>
      <c r="AD96" s="1821"/>
      <c r="AE96" s="1821"/>
      <c r="AF96" s="1821"/>
      <c r="AG96" s="1821"/>
      <c r="AH96" s="1821"/>
      <c r="AI96" s="1821"/>
      <c r="AL96" s="1738"/>
      <c r="AM96" s="1738"/>
      <c r="AN96" s="1738"/>
      <c r="AO96" s="475"/>
      <c r="AP96" s="1084"/>
      <c r="AQ96" s="1084"/>
      <c r="AR96" s="1084"/>
      <c r="AY96" s="1104"/>
    </row>
    <row r="97" spans="1:51" ht="15.6" customHeight="1" thickBot="1">
      <c r="A97" s="1584"/>
      <c r="B97" s="1586"/>
      <c r="C97" s="1586"/>
      <c r="D97" s="1586"/>
      <c r="E97" s="1586"/>
      <c r="F97" s="1586"/>
      <c r="G97" s="1226" t="str">
        <f>'Fund Rec'!G79</f>
        <v/>
      </c>
      <c r="H97" s="1227">
        <f>'Fund Rec'!H79</f>
        <v>0</v>
      </c>
      <c r="I97" s="1228" t="str">
        <f>'Fund Rec'!I79</f>
        <v/>
      </c>
      <c r="J97" s="1227">
        <f>'Fund Rec'!J79</f>
        <v>0</v>
      </c>
      <c r="K97" s="1228" t="str">
        <f>'Fund Rec'!K79</f>
        <v/>
      </c>
      <c r="L97" s="1227">
        <f>'Fund Rec'!L79</f>
        <v>0</v>
      </c>
      <c r="M97" s="1228" t="str">
        <f>'Fund Rec'!M79</f>
        <v/>
      </c>
      <c r="N97" s="1227">
        <f>'Fund Rec'!N79</f>
        <v>0</v>
      </c>
      <c r="O97" s="1229" t="str">
        <f>'Fund Rec'!O79</f>
        <v/>
      </c>
      <c r="P97" s="697">
        <f>'Fund Rec'!P79</f>
        <v>0</v>
      </c>
      <c r="Q97" s="1229" t="str">
        <f>'Fund Rec'!Q79</f>
        <v/>
      </c>
      <c r="R97" s="1230">
        <f>'Fund Rec'!R79</f>
        <v>0</v>
      </c>
      <c r="S97" s="1229" t="str">
        <f>'Fund Rec'!S79</f>
        <v/>
      </c>
      <c r="T97" s="697">
        <f>'Fund Rec'!T79</f>
        <v>0</v>
      </c>
      <c r="U97" s="408"/>
      <c r="V97" s="1732" t="str">
        <f>$G$5</f>
        <v>RPPC, 53110</v>
      </c>
      <c r="W97" s="1716"/>
      <c r="X97" s="1716" t="str">
        <f>$I$5</f>
        <v>RPPC , 53129</v>
      </c>
      <c r="Y97" s="1716"/>
      <c r="Z97" s="1716" t="str">
        <f>$K$5</f>
        <v/>
      </c>
      <c r="AA97" s="1716"/>
      <c r="AB97" s="1716" t="str">
        <f>$M$5</f>
        <v/>
      </c>
      <c r="AC97" s="1716"/>
      <c r="AD97" s="1716" t="str">
        <f>$O$5</f>
        <v/>
      </c>
      <c r="AE97" s="1716"/>
      <c r="AF97" s="1716" t="str">
        <f>$Q$5</f>
        <v/>
      </c>
      <c r="AG97" s="1716"/>
      <c r="AH97" s="1716" t="str">
        <f>$S$5</f>
        <v/>
      </c>
      <c r="AI97" s="1718"/>
      <c r="AL97" s="2"/>
      <c r="AM97" s="2"/>
      <c r="AN97" s="2"/>
      <c r="AO97" s="2"/>
      <c r="AP97" s="2"/>
      <c r="AQ97" s="2"/>
      <c r="AR97" s="2"/>
      <c r="AY97" s="1104"/>
    </row>
    <row r="98" spans="1:51" ht="25.5" customHeight="1" thickTop="1" thickBot="1">
      <c r="A98" s="131"/>
      <c r="B98" s="159"/>
      <c r="C98" s="159"/>
      <c r="D98" s="18"/>
      <c r="E98" s="130" t="str">
        <f>'ORIGINAL BUDGET'!E98</f>
        <v>TOTAL OPERATING EXPENSES</v>
      </c>
      <c r="F98" s="1112">
        <f>SUM(F99:F113)</f>
        <v>0</v>
      </c>
      <c r="G98" s="614"/>
      <c r="H98" s="605">
        <f>SUM(H99:H113)</f>
        <v>0</v>
      </c>
      <c r="I98" s="607"/>
      <c r="J98" s="605">
        <f>SUM(J99:J113)</f>
        <v>0</v>
      </c>
      <c r="K98" s="607"/>
      <c r="L98" s="596">
        <f>SUM(L99:L113)</f>
        <v>0</v>
      </c>
      <c r="M98" s="695"/>
      <c r="N98" s="596">
        <f>SUM(N99:N113)</f>
        <v>0</v>
      </c>
      <c r="O98" s="695"/>
      <c r="P98" s="596">
        <f>SUM(P99:P113)</f>
        <v>0</v>
      </c>
      <c r="Q98" s="607"/>
      <c r="R98" s="596">
        <f>SUM(R99:R113)</f>
        <v>0</v>
      </c>
      <c r="S98" s="695"/>
      <c r="T98" s="596">
        <f>SUM(T99:T113)</f>
        <v>0</v>
      </c>
      <c r="U98" s="409"/>
      <c r="V98" s="1733"/>
      <c r="W98" s="1717"/>
      <c r="X98" s="1717"/>
      <c r="Y98" s="1717"/>
      <c r="Z98" s="1717"/>
      <c r="AA98" s="1717"/>
      <c r="AB98" s="1717"/>
      <c r="AC98" s="1717"/>
      <c r="AD98" s="1717"/>
      <c r="AE98" s="1717"/>
      <c r="AF98" s="1717"/>
      <c r="AG98" s="1717"/>
      <c r="AH98" s="1717"/>
      <c r="AI98" s="1719"/>
      <c r="AL98" s="221"/>
      <c r="AM98" s="221"/>
      <c r="AN98" s="222"/>
      <c r="AO98" s="222"/>
      <c r="AP98" s="222"/>
      <c r="AQ98" s="222"/>
      <c r="AR98" s="222"/>
      <c r="AY98" s="1104"/>
    </row>
    <row r="99" spans="1:51" ht="23.25" customHeight="1" thickTop="1">
      <c r="A99" s="122">
        <v>1</v>
      </c>
      <c r="B99" s="1773">
        <f>IF($L$2="","",IF($L$2="ORIGINAL",'ORIGINAL BUDGET'!$B99,IF($L$2="BR1",'BR1'!$B99,IF($L$2="BR2",'BR2'!$B99,IF($L$2="BR3",'BR3'!$B99)))))</f>
        <v>0</v>
      </c>
      <c r="C99" s="1774">
        <f>IF($L$2="","",IF($L$2="ORIGINAL",'ORIGINAL BUDGET'!$B99,IF($L$2="BR1",'BR1'!$B99,IF($L$2="BR2",'BR2'!$B99,IF($L$2="BR3",'BR3'!$B99)))))</f>
        <v>0</v>
      </c>
      <c r="D99" s="1774">
        <f>IF($L$2="","",IF($L$2="ORIGINAL",'ORIGINAL BUDGET'!$B99,IF($L$2="BR1",'BR1'!$B99,IF($L$2="BR2",'BR2'!$B99,IF($L$2="BR3",'BR3'!$B99)))))</f>
        <v>0</v>
      </c>
      <c r="E99" s="1775">
        <f>IF($L$2="","",IF($L$2="ORIGINAL",'ORIGINAL BUDGET'!$B99,IF($L$2="BR1",'BR1'!$B99,IF($L$2="BR2",'BR2'!$B99,IF($L$2="BR3",'BR3'!$B99)))))</f>
        <v>0</v>
      </c>
      <c r="F99" s="1111"/>
      <c r="G99" s="847" t="str">
        <f t="shared" ref="G99:G113" si="37">IF(AND(F99&lt;&gt;0, 1-I99-K99-Q99-S99-M99-O99),1-I99-K99-Q99-S99-M99-O99,"")</f>
        <v/>
      </c>
      <c r="H99" s="812">
        <f t="shared" ref="H99:H113" si="38">IF(AND(G99*F99&lt;0.0001,G99*F99&gt;0),"",G99*F99)</f>
        <v>0</v>
      </c>
      <c r="I99" s="840"/>
      <c r="J99" s="812">
        <f>I99*F99</f>
        <v>0</v>
      </c>
      <c r="K99" s="840"/>
      <c r="L99" s="812">
        <f>K99*F99</f>
        <v>0</v>
      </c>
      <c r="M99" s="840"/>
      <c r="N99" s="812">
        <f>M99*F99</f>
        <v>0</v>
      </c>
      <c r="O99" s="840"/>
      <c r="P99" s="812">
        <f>O99*F99</f>
        <v>0</v>
      </c>
      <c r="Q99" s="840"/>
      <c r="R99" s="812">
        <f t="shared" ref="R99:R113" si="39">Q99*F99</f>
        <v>0</v>
      </c>
      <c r="S99" s="840"/>
      <c r="T99" s="812">
        <f t="shared" ref="T99:T113" si="40">S99*F99</f>
        <v>0</v>
      </c>
      <c r="U99" s="410"/>
      <c r="V99" s="492" t="str">
        <f>IF(AND('BR3'!$K$2="ACTIVE",'BR3'!H99&gt;0),"Yes",IF(AND('BR2'!$K$2="ACTIVE",'BR2'!H99&gt;0),"Yes",IF(AND('BR1'!$K$2="ACTIVE",'BR1'!H99&gt;0),"Yes",IF(AND('ORIGINAL BUDGET'!$K$2="ACTIVE",'ORIGINAL BUDGET'!H99&gt;0),"Yes",""))))</f>
        <v/>
      </c>
      <c r="W99" s="493"/>
      <c r="X99" s="325" t="str">
        <f>IF(AND('BR3'!$K$2="ACTIVE",'BR3'!J99&gt;0),"Yes",IF(AND('BR2'!$K$2="ACTIVE",'BR2'!J99&gt;0),"Yes",IF(AND('BR1'!$K$2="ACTIVE",'BR1'!J99&gt;0),"Yes",IF(AND('ORIGINAL BUDGET'!$K$2="ACTIVE",'ORIGINAL BUDGET'!J99&gt;0),"Yes",""))))</f>
        <v/>
      </c>
      <c r="Y99" s="493"/>
      <c r="Z99" s="325" t="str">
        <f>IF(AND('BR3'!$K$2="ACTIVE",'BR3'!L99&gt;0),"Yes",IF(AND('BR2'!$K$2="ACTIVE",'BR2'!L99&gt;0),"Yes",IF(AND('BR1'!$K$2="ACTIVE",'BR1'!L99&gt;0),"Yes",IF(AND('ORIGINAL BUDGET'!$K$2="ACTIVE",'ORIGINAL BUDGET'!L99&gt;0),"Yes",""))))</f>
        <v/>
      </c>
      <c r="AA99" s="493"/>
      <c r="AB99" s="325" t="str">
        <f>IF(AND('BR3'!$K$2="ACTIVE",'BR3'!N99&gt;0),"Yes",IF(AND('BR2'!$K$2="ACTIVE",'BR2'!N99&gt;0),"Yes",IF(AND('BR1'!$K$2="ACTIVE",'BR1'!N99&gt;0),"Yes",IF(AND('ORIGINAL BUDGET'!$K$2="ACTIVE",'ORIGINAL BUDGET'!N99&gt;0),"Yes",""))))</f>
        <v/>
      </c>
      <c r="AC99" s="493"/>
      <c r="AD99" s="325" t="str">
        <f>IF(AND('BR3'!$K$2="ACTIVE",'BR3'!P99&gt;0),"Yes",IF(AND('BR2'!$K$2="ACTIVE",'BR2'!P99&gt;0),"Yes",IF(AND('BR1'!$K$2="ACTIVE",'BR1'!P99&gt;0),"Yes",IF(AND('ORIGINAL BUDGET'!$K$2="ACTIVE",'ORIGINAL BUDGET'!P99&gt;0),"Yes",""))))</f>
        <v/>
      </c>
      <c r="AE99" s="493"/>
      <c r="AF99" s="325" t="str">
        <f>IF(AND('BR3'!$K$2="ACTIVE",'BR3'!R99&gt;0),"Yes",IF(AND('BR2'!$K$2="ACTIVE",'BR2'!R99&gt;0),"Yes",IF(AND('BR1'!$K$2="ACTIVE",'BR1'!R99&gt;0),"Yes",IF(AND('ORIGINAL BUDGET'!$K$2="ACTIVE",'ORIGINAL BUDGET'!R99&gt;0),"Yes",""))))</f>
        <v/>
      </c>
      <c r="AG99" s="493"/>
      <c r="AH99" s="493" t="str">
        <f>IF(AND('BR3'!$K$2="ACTIVE",'BR3'!T99&gt;0),"Yes",IF(AND('BR2'!$K$2="ACTIVE",'BR2'!T99&gt;0),"Yes",IF(AND('BR1'!$K$2="ACTIVE",'BR1'!T99&gt;0),"Yes",IF(AND('ORIGINAL BUDGET'!$K$2="ACTIVE",'ORIGINAL BUDGET'!T99&gt;0),"Yes",""))))</f>
        <v/>
      </c>
      <c r="AI99" s="494"/>
      <c r="AL99" s="221"/>
      <c r="AM99" s="221"/>
      <c r="AN99" s="221"/>
      <c r="AO99" s="221"/>
      <c r="AP99" s="221"/>
      <c r="AQ99" s="221"/>
      <c r="AR99" s="57"/>
      <c r="AY99" s="1104"/>
    </row>
    <row r="100" spans="1:51" ht="23.25" customHeight="1">
      <c r="A100" s="122">
        <v>2</v>
      </c>
      <c r="B100" s="1773">
        <f>IF($L$2="","",IF($L$2="ORIGINAL",'ORIGINAL BUDGET'!$B100,IF($L$2="BR1",'BR1'!$B100,IF($L$2="BR2",'BR2'!$B100,IF($L$2="BR3",'BR3'!$B100)))))</f>
        <v>0</v>
      </c>
      <c r="C100" s="1774">
        <f>IF($L$2="","",IF($L$2="ORIGINAL",'ORIGINAL BUDGET'!$B100,IF($L$2="BR1",'BR1'!$B100,IF($L$2="BR2",'BR2'!$B100,IF($L$2="BR3",'BR3'!$B100)))))</f>
        <v>0</v>
      </c>
      <c r="D100" s="1774">
        <f>IF($L$2="","",IF($L$2="ORIGINAL",'ORIGINAL BUDGET'!$B100,IF($L$2="BR1",'BR1'!$B100,IF($L$2="BR2",'BR2'!$B100,IF($L$2="BR3",'BR3'!$B100)))))</f>
        <v>0</v>
      </c>
      <c r="E100" s="1775">
        <f>IF($L$2="","",IF($L$2="ORIGINAL",'ORIGINAL BUDGET'!$B100,IF($L$2="BR1",'BR1'!$B100,IF($L$2="BR2",'BR2'!$B100,IF($L$2="BR3",'BR3'!$B100)))))</f>
        <v>0</v>
      </c>
      <c r="F100" s="611"/>
      <c r="G100" s="847" t="str">
        <f t="shared" si="37"/>
        <v/>
      </c>
      <c r="H100" s="810">
        <f t="shared" si="38"/>
        <v>0</v>
      </c>
      <c r="I100" s="840"/>
      <c r="J100" s="810">
        <f t="shared" ref="J100:J113" si="41">I100*F100</f>
        <v>0</v>
      </c>
      <c r="K100" s="840"/>
      <c r="L100" s="810">
        <f t="shared" ref="L100:L113" si="42">K100*F100</f>
        <v>0</v>
      </c>
      <c r="M100" s="840"/>
      <c r="N100" s="810">
        <f t="shared" ref="N100:N113" si="43">M100*F100</f>
        <v>0</v>
      </c>
      <c r="O100" s="840"/>
      <c r="P100" s="810">
        <f t="shared" ref="P100:P113" si="44">O100*F100</f>
        <v>0</v>
      </c>
      <c r="Q100" s="840"/>
      <c r="R100" s="810">
        <f t="shared" si="39"/>
        <v>0</v>
      </c>
      <c r="S100" s="840"/>
      <c r="T100" s="810">
        <f t="shared" si="40"/>
        <v>0</v>
      </c>
      <c r="U100" s="410"/>
      <c r="V100" s="492" t="str">
        <f>IF(AND('BR3'!$K$2="ACTIVE",'BR3'!H100&gt;0),"Yes",IF(AND('BR2'!$K$2="ACTIVE",'BR2'!H100&gt;0),"Yes",IF(AND('BR1'!$K$2="ACTIVE",'BR1'!H100&gt;0),"Yes",IF(AND('ORIGINAL BUDGET'!$K$2="ACTIVE",'ORIGINAL BUDGET'!H100&gt;0),"Yes",""))))</f>
        <v/>
      </c>
      <c r="W100" s="493"/>
      <c r="X100" s="325" t="str">
        <f>IF(AND('BR3'!$K$2="ACTIVE",'BR3'!J100&gt;0),"Yes",IF(AND('BR2'!$K$2="ACTIVE",'BR2'!J100&gt;0),"Yes",IF(AND('BR1'!$K$2="ACTIVE",'BR1'!J100&gt;0),"Yes",IF(AND('ORIGINAL BUDGET'!$K$2="ACTIVE",'ORIGINAL BUDGET'!J100&gt;0),"Yes",""))))</f>
        <v/>
      </c>
      <c r="Y100" s="493"/>
      <c r="Z100" s="325" t="str">
        <f>IF(AND('BR3'!$K$2="ACTIVE",'BR3'!L100&gt;0),"Yes",IF(AND('BR2'!$K$2="ACTIVE",'BR2'!L100&gt;0),"Yes",IF(AND('BR1'!$K$2="ACTIVE",'BR1'!L100&gt;0),"Yes",IF(AND('ORIGINAL BUDGET'!$K$2="ACTIVE",'ORIGINAL BUDGET'!L100&gt;0),"Yes",""))))</f>
        <v/>
      </c>
      <c r="AA100" s="493"/>
      <c r="AB100" s="325" t="str">
        <f>IF(AND('BR3'!$K$2="ACTIVE",'BR3'!N100&gt;0),"Yes",IF(AND('BR2'!$K$2="ACTIVE",'BR2'!N100&gt;0),"Yes",IF(AND('BR1'!$K$2="ACTIVE",'BR1'!N100&gt;0),"Yes",IF(AND('ORIGINAL BUDGET'!$K$2="ACTIVE",'ORIGINAL BUDGET'!N100&gt;0),"Yes",""))))</f>
        <v/>
      </c>
      <c r="AC100" s="493"/>
      <c r="AD100" s="325" t="str">
        <f>IF(AND('BR3'!$K$2="ACTIVE",'BR3'!P100&gt;0),"Yes",IF(AND('BR2'!$K$2="ACTIVE",'BR2'!P100&gt;0),"Yes",IF(AND('BR1'!$K$2="ACTIVE",'BR1'!P100&gt;0),"Yes",IF(AND('ORIGINAL BUDGET'!$K$2="ACTIVE",'ORIGINAL BUDGET'!P100&gt;0),"Yes",""))))</f>
        <v/>
      </c>
      <c r="AE100" s="493"/>
      <c r="AF100" s="325" t="str">
        <f>IF(AND('BR3'!$K$2="ACTIVE",'BR3'!R100&gt;0),"Yes",IF(AND('BR2'!$K$2="ACTIVE",'BR2'!R100&gt;0),"Yes",IF(AND('BR1'!$K$2="ACTIVE",'BR1'!R100&gt;0),"Yes",IF(AND('ORIGINAL BUDGET'!$K$2="ACTIVE",'ORIGINAL BUDGET'!R100&gt;0),"Yes",""))))</f>
        <v/>
      </c>
      <c r="AG100" s="493"/>
      <c r="AH100" s="493" t="str">
        <f>IF(AND('BR3'!$K$2="ACTIVE",'BR3'!T100&gt;0),"Yes",IF(AND('BR2'!$K$2="ACTIVE",'BR2'!T100&gt;0),"Yes",IF(AND('BR1'!$K$2="ACTIVE",'BR1'!T100&gt;0),"Yes",IF(AND('ORIGINAL BUDGET'!$K$2="ACTIVE",'ORIGINAL BUDGET'!T100&gt;0),"Yes",""))))</f>
        <v/>
      </c>
      <c r="AI100" s="494"/>
      <c r="AL100" s="221"/>
      <c r="AM100" s="221"/>
      <c r="AN100" s="221"/>
      <c r="AO100" s="221"/>
      <c r="AP100" s="221"/>
      <c r="AQ100" s="221"/>
      <c r="AR100" s="57"/>
      <c r="AY100" s="1104"/>
    </row>
    <row r="101" spans="1:51" ht="23.25" customHeight="1">
      <c r="A101" s="122">
        <v>3</v>
      </c>
      <c r="B101" s="1726">
        <f>IF($L$2="","",IF($L$2="ORIGINAL",'ORIGINAL BUDGET'!$B101,IF($L$2="BR1",'BR1'!$B101,IF($L$2="BR2",'BR2'!$B101,IF($L$2="BR3",'BR3'!$B101)))))</f>
        <v>0</v>
      </c>
      <c r="C101" s="1727">
        <f>IF($L$2="","",IF($L$2="ORIGINAL",'ORIGINAL BUDGET'!$B101,IF($L$2="BR1",'BR1'!$B101,IF($L$2="BR2",'BR2'!$B101,IF($L$2="BR3",'BR3'!$B101)))))</f>
        <v>0</v>
      </c>
      <c r="D101" s="1727">
        <f>IF($L$2="","",IF($L$2="ORIGINAL",'ORIGINAL BUDGET'!$B101,IF($L$2="BR1",'BR1'!$B101,IF($L$2="BR2",'BR2'!$B101,IF($L$2="BR3",'BR3'!$B101)))))</f>
        <v>0</v>
      </c>
      <c r="E101" s="1728">
        <f>IF($L$2="","",IF($L$2="ORIGINAL",'ORIGINAL BUDGET'!$B101,IF($L$2="BR1",'BR1'!$B101,IF($L$2="BR2",'BR2'!$B101,IF($L$2="BR3",'BR3'!$B101)))))</f>
        <v>0</v>
      </c>
      <c r="F101" s="612"/>
      <c r="G101" s="847" t="str">
        <f t="shared" si="37"/>
        <v/>
      </c>
      <c r="H101" s="810">
        <f t="shared" si="38"/>
        <v>0</v>
      </c>
      <c r="I101" s="840"/>
      <c r="J101" s="810">
        <f t="shared" si="41"/>
        <v>0</v>
      </c>
      <c r="K101" s="840"/>
      <c r="L101" s="810">
        <f t="shared" si="42"/>
        <v>0</v>
      </c>
      <c r="M101" s="840"/>
      <c r="N101" s="810">
        <f t="shared" si="43"/>
        <v>0</v>
      </c>
      <c r="O101" s="840"/>
      <c r="P101" s="810">
        <f t="shared" si="44"/>
        <v>0</v>
      </c>
      <c r="Q101" s="840"/>
      <c r="R101" s="810">
        <f t="shared" si="39"/>
        <v>0</v>
      </c>
      <c r="S101" s="840"/>
      <c r="T101" s="810">
        <f t="shared" si="40"/>
        <v>0</v>
      </c>
      <c r="U101" s="410"/>
      <c r="V101" s="492" t="str">
        <f>IF(AND('BR3'!$K$2="ACTIVE",'BR3'!H101&gt;0),"Yes",IF(AND('BR2'!$K$2="ACTIVE",'BR2'!H101&gt;0),"Yes",IF(AND('BR1'!$K$2="ACTIVE",'BR1'!H101&gt;0),"Yes",IF(AND('ORIGINAL BUDGET'!$K$2="ACTIVE",'ORIGINAL BUDGET'!H101&gt;0),"Yes",""))))</f>
        <v/>
      </c>
      <c r="W101" s="493"/>
      <c r="X101" s="325" t="str">
        <f>IF(AND('BR3'!$K$2="ACTIVE",'BR3'!J101&gt;0),"Yes",IF(AND('BR2'!$K$2="ACTIVE",'BR2'!J101&gt;0),"Yes",IF(AND('BR1'!$K$2="ACTIVE",'BR1'!J101&gt;0),"Yes",IF(AND('ORIGINAL BUDGET'!$K$2="ACTIVE",'ORIGINAL BUDGET'!J101&gt;0),"Yes",""))))</f>
        <v/>
      </c>
      <c r="Y101" s="493"/>
      <c r="Z101" s="325" t="str">
        <f>IF(AND('BR3'!$K$2="ACTIVE",'BR3'!L101&gt;0),"Yes",IF(AND('BR2'!$K$2="ACTIVE",'BR2'!L101&gt;0),"Yes",IF(AND('BR1'!$K$2="ACTIVE",'BR1'!L101&gt;0),"Yes",IF(AND('ORIGINAL BUDGET'!$K$2="ACTIVE",'ORIGINAL BUDGET'!L101&gt;0),"Yes",""))))</f>
        <v/>
      </c>
      <c r="AA101" s="493"/>
      <c r="AB101" s="325" t="str">
        <f>IF(AND('BR3'!$K$2="ACTIVE",'BR3'!N101&gt;0),"Yes",IF(AND('BR2'!$K$2="ACTIVE",'BR2'!N101&gt;0),"Yes",IF(AND('BR1'!$K$2="ACTIVE",'BR1'!N101&gt;0),"Yes",IF(AND('ORIGINAL BUDGET'!$K$2="ACTIVE",'ORIGINAL BUDGET'!N101&gt;0),"Yes",""))))</f>
        <v/>
      </c>
      <c r="AC101" s="493"/>
      <c r="AD101" s="325" t="str">
        <f>IF(AND('BR3'!$K$2="ACTIVE",'BR3'!P101&gt;0),"Yes",IF(AND('BR2'!$K$2="ACTIVE",'BR2'!P101&gt;0),"Yes",IF(AND('BR1'!$K$2="ACTIVE",'BR1'!P101&gt;0),"Yes",IF(AND('ORIGINAL BUDGET'!$K$2="ACTIVE",'ORIGINAL BUDGET'!P101&gt;0),"Yes",""))))</f>
        <v/>
      </c>
      <c r="AE101" s="493"/>
      <c r="AF101" s="325" t="str">
        <f>IF(AND('BR3'!$K$2="ACTIVE",'BR3'!R101&gt;0),"Yes",IF(AND('BR2'!$K$2="ACTIVE",'BR2'!R101&gt;0),"Yes",IF(AND('BR1'!$K$2="ACTIVE",'BR1'!R101&gt;0),"Yes",IF(AND('ORIGINAL BUDGET'!$K$2="ACTIVE",'ORIGINAL BUDGET'!R101&gt;0),"Yes",""))))</f>
        <v/>
      </c>
      <c r="AG101" s="493"/>
      <c r="AH101" s="493" t="str">
        <f>IF(AND('BR3'!$K$2="ACTIVE",'BR3'!T101&gt;0),"Yes",IF(AND('BR2'!$K$2="ACTIVE",'BR2'!T101&gt;0),"Yes",IF(AND('BR1'!$K$2="ACTIVE",'BR1'!T101&gt;0),"Yes",IF(AND('ORIGINAL BUDGET'!$K$2="ACTIVE",'ORIGINAL BUDGET'!T101&gt;0),"Yes",""))))</f>
        <v/>
      </c>
      <c r="AI101" s="494"/>
      <c r="AL101" s="221"/>
      <c r="AM101" s="221"/>
      <c r="AN101" s="221"/>
      <c r="AO101" s="221"/>
      <c r="AP101" s="221"/>
      <c r="AQ101" s="221"/>
      <c r="AR101" s="57"/>
      <c r="AY101" s="1104"/>
    </row>
    <row r="102" spans="1:51" ht="23.25" customHeight="1">
      <c r="A102" s="122">
        <v>4</v>
      </c>
      <c r="B102" s="1726">
        <f>IF($L$2="","",IF($L$2="ORIGINAL",'ORIGINAL BUDGET'!$B102,IF($L$2="BR1",'BR1'!$B102,IF($L$2="BR2",'BR2'!$B102,IF($L$2="BR3",'BR3'!$B102)))))</f>
        <v>0</v>
      </c>
      <c r="C102" s="1727">
        <f>IF($L$2="","",IF($L$2="ORIGINAL",'ORIGINAL BUDGET'!$B102,IF($L$2="BR1",'BR1'!$B102,IF($L$2="BR2",'BR2'!$B102,IF($L$2="BR3",'BR3'!$B102)))))</f>
        <v>0</v>
      </c>
      <c r="D102" s="1727">
        <f>IF($L$2="","",IF($L$2="ORIGINAL",'ORIGINAL BUDGET'!$B102,IF($L$2="BR1",'BR1'!$B102,IF($L$2="BR2",'BR2'!$B102,IF($L$2="BR3",'BR3'!$B102)))))</f>
        <v>0</v>
      </c>
      <c r="E102" s="1728">
        <f>IF($L$2="","",IF($L$2="ORIGINAL",'ORIGINAL BUDGET'!$B102,IF($L$2="BR1",'BR1'!$B102,IF($L$2="BR2",'BR2'!$B102,IF($L$2="BR3",'BR3'!$B102)))))</f>
        <v>0</v>
      </c>
      <c r="F102" s="612"/>
      <c r="G102" s="847" t="str">
        <f t="shared" si="37"/>
        <v/>
      </c>
      <c r="H102" s="810">
        <f t="shared" si="38"/>
        <v>0</v>
      </c>
      <c r="I102" s="840"/>
      <c r="J102" s="810">
        <f t="shared" si="41"/>
        <v>0</v>
      </c>
      <c r="K102" s="840"/>
      <c r="L102" s="810">
        <f t="shared" si="42"/>
        <v>0</v>
      </c>
      <c r="M102" s="840"/>
      <c r="N102" s="810">
        <f t="shared" si="43"/>
        <v>0</v>
      </c>
      <c r="O102" s="840"/>
      <c r="P102" s="810">
        <f t="shared" si="44"/>
        <v>0</v>
      </c>
      <c r="Q102" s="840"/>
      <c r="R102" s="810">
        <f t="shared" si="39"/>
        <v>0</v>
      </c>
      <c r="S102" s="840"/>
      <c r="T102" s="810">
        <f t="shared" si="40"/>
        <v>0</v>
      </c>
      <c r="U102" s="410"/>
      <c r="V102" s="492" t="str">
        <f>IF(AND('BR3'!$K$2="ACTIVE",'BR3'!H102&gt;0),"Yes",IF(AND('BR2'!$K$2="ACTIVE",'BR2'!H102&gt;0),"Yes",IF(AND('BR1'!$K$2="ACTIVE",'BR1'!H102&gt;0),"Yes",IF(AND('ORIGINAL BUDGET'!$K$2="ACTIVE",'ORIGINAL BUDGET'!H102&gt;0),"Yes",""))))</f>
        <v/>
      </c>
      <c r="W102" s="493"/>
      <c r="X102" s="325" t="str">
        <f>IF(AND('BR3'!$K$2="ACTIVE",'BR3'!J102&gt;0),"Yes",IF(AND('BR2'!$K$2="ACTIVE",'BR2'!J102&gt;0),"Yes",IF(AND('BR1'!$K$2="ACTIVE",'BR1'!J102&gt;0),"Yes",IF(AND('ORIGINAL BUDGET'!$K$2="ACTIVE",'ORIGINAL BUDGET'!J102&gt;0),"Yes",""))))</f>
        <v/>
      </c>
      <c r="Y102" s="493"/>
      <c r="Z102" s="325" t="str">
        <f>IF(AND('BR3'!$K$2="ACTIVE",'BR3'!L102&gt;0),"Yes",IF(AND('BR2'!$K$2="ACTIVE",'BR2'!L102&gt;0),"Yes",IF(AND('BR1'!$K$2="ACTIVE",'BR1'!L102&gt;0),"Yes",IF(AND('ORIGINAL BUDGET'!$K$2="ACTIVE",'ORIGINAL BUDGET'!L102&gt;0),"Yes",""))))</f>
        <v/>
      </c>
      <c r="AA102" s="493"/>
      <c r="AB102" s="325" t="str">
        <f>IF(AND('BR3'!$K$2="ACTIVE",'BR3'!N102&gt;0),"Yes",IF(AND('BR2'!$K$2="ACTIVE",'BR2'!N102&gt;0),"Yes",IF(AND('BR1'!$K$2="ACTIVE",'BR1'!N102&gt;0),"Yes",IF(AND('ORIGINAL BUDGET'!$K$2="ACTIVE",'ORIGINAL BUDGET'!N102&gt;0),"Yes",""))))</f>
        <v/>
      </c>
      <c r="AC102" s="493"/>
      <c r="AD102" s="325" t="str">
        <f>IF(AND('BR3'!$K$2="ACTIVE",'BR3'!P102&gt;0),"Yes",IF(AND('BR2'!$K$2="ACTIVE",'BR2'!P102&gt;0),"Yes",IF(AND('BR1'!$K$2="ACTIVE",'BR1'!P102&gt;0),"Yes",IF(AND('ORIGINAL BUDGET'!$K$2="ACTIVE",'ORIGINAL BUDGET'!P102&gt;0),"Yes",""))))</f>
        <v/>
      </c>
      <c r="AE102" s="493"/>
      <c r="AF102" s="325" t="str">
        <f>IF(AND('BR3'!$K$2="ACTIVE",'BR3'!R102&gt;0),"Yes",IF(AND('BR2'!$K$2="ACTIVE",'BR2'!R102&gt;0),"Yes",IF(AND('BR1'!$K$2="ACTIVE",'BR1'!R102&gt;0),"Yes",IF(AND('ORIGINAL BUDGET'!$K$2="ACTIVE",'ORIGINAL BUDGET'!R102&gt;0),"Yes",""))))</f>
        <v/>
      </c>
      <c r="AG102" s="493"/>
      <c r="AH102" s="493" t="str">
        <f>IF(AND('BR3'!$K$2="ACTIVE",'BR3'!T102&gt;0),"Yes",IF(AND('BR2'!$K$2="ACTIVE",'BR2'!T102&gt;0),"Yes",IF(AND('BR1'!$K$2="ACTIVE",'BR1'!T102&gt;0),"Yes",IF(AND('ORIGINAL BUDGET'!$K$2="ACTIVE",'ORIGINAL BUDGET'!T102&gt;0),"Yes",""))))</f>
        <v/>
      </c>
      <c r="AI102" s="494"/>
      <c r="AK102" s="221"/>
      <c r="AL102" s="221"/>
      <c r="AM102" s="221"/>
      <c r="AN102" s="221"/>
      <c r="AO102" s="221"/>
      <c r="AP102" s="221"/>
      <c r="AQ102" s="221"/>
      <c r="AR102" s="57"/>
      <c r="AU102" s="2"/>
      <c r="AV102" s="2"/>
      <c r="AW102" s="2"/>
      <c r="AX102" s="2"/>
      <c r="AY102" s="1104"/>
    </row>
    <row r="103" spans="1:51" ht="23.25" customHeight="1" thickBot="1">
      <c r="A103" s="122">
        <v>5</v>
      </c>
      <c r="B103" s="1726">
        <f>IF($L$2="","",IF($L$2="ORIGINAL",'ORIGINAL BUDGET'!$B103,IF($L$2="BR1",'BR1'!$B103,IF($L$2="BR2",'BR2'!$B103,IF($L$2="BR3",'BR3'!$B103)))))</f>
        <v>0</v>
      </c>
      <c r="C103" s="1727">
        <f>IF($L$2="","",IF($L$2="ORIGINAL",'ORIGINAL BUDGET'!$B103,IF($L$2="BR1",'BR1'!$B103,IF($L$2="BR2",'BR2'!$B103,IF($L$2="BR3",'BR3'!$B103)))))</f>
        <v>0</v>
      </c>
      <c r="D103" s="1727">
        <f>IF($L$2="","",IF($L$2="ORIGINAL",'ORIGINAL BUDGET'!$B103,IF($L$2="BR1",'BR1'!$B103,IF($L$2="BR2",'BR2'!$B103,IF($L$2="BR3",'BR3'!$B103)))))</f>
        <v>0</v>
      </c>
      <c r="E103" s="1728">
        <f>IF($L$2="","",IF($L$2="ORIGINAL",'ORIGINAL BUDGET'!$B103,IF($L$2="BR1",'BR1'!$B103,IF($L$2="BR2",'BR2'!$B103,IF($L$2="BR3",'BR3'!$B103)))))</f>
        <v>0</v>
      </c>
      <c r="F103" s="612"/>
      <c r="G103" s="847" t="str">
        <f t="shared" si="37"/>
        <v/>
      </c>
      <c r="H103" s="810">
        <f t="shared" si="38"/>
        <v>0</v>
      </c>
      <c r="I103" s="840"/>
      <c r="J103" s="810">
        <f t="shared" si="41"/>
        <v>0</v>
      </c>
      <c r="K103" s="840"/>
      <c r="L103" s="810">
        <f t="shared" si="42"/>
        <v>0</v>
      </c>
      <c r="M103" s="840"/>
      <c r="N103" s="810">
        <f t="shared" si="43"/>
        <v>0</v>
      </c>
      <c r="O103" s="840"/>
      <c r="P103" s="810">
        <f t="shared" si="44"/>
        <v>0</v>
      </c>
      <c r="Q103" s="840"/>
      <c r="R103" s="810">
        <f t="shared" si="39"/>
        <v>0</v>
      </c>
      <c r="S103" s="840"/>
      <c r="T103" s="810">
        <f t="shared" si="40"/>
        <v>0</v>
      </c>
      <c r="U103" s="410"/>
      <c r="V103" s="492" t="str">
        <f>IF(AND('BR3'!$K$2="ACTIVE",'BR3'!H103&gt;0),"Yes",IF(AND('BR2'!$K$2="ACTIVE",'BR2'!H103&gt;0),"Yes",IF(AND('BR1'!$K$2="ACTIVE",'BR1'!H103&gt;0),"Yes",IF(AND('ORIGINAL BUDGET'!$K$2="ACTIVE",'ORIGINAL BUDGET'!H103&gt;0),"Yes",""))))</f>
        <v/>
      </c>
      <c r="W103" s="493"/>
      <c r="X103" s="325" t="str">
        <f>IF(AND('BR3'!$K$2="ACTIVE",'BR3'!J103&gt;0),"Yes",IF(AND('BR2'!$K$2="ACTIVE",'BR2'!J103&gt;0),"Yes",IF(AND('BR1'!$K$2="ACTIVE",'BR1'!J103&gt;0),"Yes",IF(AND('ORIGINAL BUDGET'!$K$2="ACTIVE",'ORIGINAL BUDGET'!J103&gt;0),"Yes",""))))</f>
        <v/>
      </c>
      <c r="Y103" s="493"/>
      <c r="Z103" s="325" t="str">
        <f>IF(AND('BR3'!$K$2="ACTIVE",'BR3'!L103&gt;0),"Yes",IF(AND('BR2'!$K$2="ACTIVE",'BR2'!L103&gt;0),"Yes",IF(AND('BR1'!$K$2="ACTIVE",'BR1'!L103&gt;0),"Yes",IF(AND('ORIGINAL BUDGET'!$K$2="ACTIVE",'ORIGINAL BUDGET'!L103&gt;0),"Yes",""))))</f>
        <v/>
      </c>
      <c r="AA103" s="493"/>
      <c r="AB103" s="325" t="str">
        <f>IF(AND('BR3'!$K$2="ACTIVE",'BR3'!N103&gt;0),"Yes",IF(AND('BR2'!$K$2="ACTIVE",'BR2'!N103&gt;0),"Yes",IF(AND('BR1'!$K$2="ACTIVE",'BR1'!N103&gt;0),"Yes",IF(AND('ORIGINAL BUDGET'!$K$2="ACTIVE",'ORIGINAL BUDGET'!N103&gt;0),"Yes",""))))</f>
        <v/>
      </c>
      <c r="AC103" s="493"/>
      <c r="AD103" s="325" t="str">
        <f>IF(AND('BR3'!$K$2="ACTIVE",'BR3'!P103&gt;0),"Yes",IF(AND('BR2'!$K$2="ACTIVE",'BR2'!P103&gt;0),"Yes",IF(AND('BR1'!$K$2="ACTIVE",'BR1'!P103&gt;0),"Yes",IF(AND('ORIGINAL BUDGET'!$K$2="ACTIVE",'ORIGINAL BUDGET'!P103&gt;0),"Yes",""))))</f>
        <v/>
      </c>
      <c r="AE103" s="493"/>
      <c r="AF103" s="325" t="str">
        <f>IF(AND('BR3'!$K$2="ACTIVE",'BR3'!R103&gt;0),"Yes",IF(AND('BR2'!$K$2="ACTIVE",'BR2'!R103&gt;0),"Yes",IF(AND('BR1'!$K$2="ACTIVE",'BR1'!R103&gt;0),"Yes",IF(AND('ORIGINAL BUDGET'!$K$2="ACTIVE",'ORIGINAL BUDGET'!R103&gt;0),"Yes",""))))</f>
        <v/>
      </c>
      <c r="AG103" s="493"/>
      <c r="AH103" s="493" t="str">
        <f>IF(AND('BR3'!$K$2="ACTIVE",'BR3'!T103&gt;0),"Yes",IF(AND('BR2'!$K$2="ACTIVE",'BR2'!T103&gt;0),"Yes",IF(AND('BR1'!$K$2="ACTIVE",'BR1'!T103&gt;0),"Yes",IF(AND('ORIGINAL BUDGET'!$K$2="ACTIVE",'ORIGINAL BUDGET'!T103&gt;0),"Yes",""))))</f>
        <v/>
      </c>
      <c r="AI103" s="494"/>
      <c r="AK103" s="221"/>
      <c r="AL103" s="221"/>
      <c r="AM103" s="221"/>
      <c r="AN103" s="221"/>
      <c r="AO103" s="221"/>
      <c r="AP103" s="221"/>
      <c r="AQ103" s="221"/>
      <c r="AR103" s="57"/>
      <c r="AU103" s="2"/>
      <c r="AV103" s="2"/>
      <c r="AW103" s="2"/>
      <c r="AX103" s="2"/>
      <c r="AY103" s="1104"/>
    </row>
    <row r="104" spans="1:51" ht="23.25" hidden="1" customHeight="1">
      <c r="A104" s="122">
        <v>6</v>
      </c>
      <c r="B104" s="1726">
        <f>IF($L$2="","",IF($L$2="ORIGINAL",'ORIGINAL BUDGET'!$B104,IF($L$2="BR1",'BR1'!$B104,IF($L$2="BR2",'BR2'!$B104,IF($L$2="BR3",'BR3'!$B104)))))</f>
        <v>0</v>
      </c>
      <c r="C104" s="1727">
        <f>IF($L$2="","",IF($L$2="ORIGINAL",'ORIGINAL BUDGET'!$B104,IF($L$2="BR1",'BR1'!$B104,IF($L$2="BR2",'BR2'!$B104,IF($L$2="BR3",'BR3'!$B104)))))</f>
        <v>0</v>
      </c>
      <c r="D104" s="1727">
        <f>IF($L$2="","",IF($L$2="ORIGINAL",'ORIGINAL BUDGET'!$B104,IF($L$2="BR1",'BR1'!$B104,IF($L$2="BR2",'BR2'!$B104,IF($L$2="BR3",'BR3'!$B104)))))</f>
        <v>0</v>
      </c>
      <c r="E104" s="1728">
        <f>IF($L$2="","",IF($L$2="ORIGINAL",'ORIGINAL BUDGET'!$B104,IF($L$2="BR1",'BR1'!$B104,IF($L$2="BR2",'BR2'!$B104,IF($L$2="BR3",'BR3'!$B104)))))</f>
        <v>0</v>
      </c>
      <c r="F104" s="612"/>
      <c r="G104" s="847" t="str">
        <f t="shared" si="37"/>
        <v/>
      </c>
      <c r="H104" s="810">
        <f t="shared" si="38"/>
        <v>0</v>
      </c>
      <c r="I104" s="840"/>
      <c r="J104" s="810">
        <f t="shared" si="41"/>
        <v>0</v>
      </c>
      <c r="K104" s="840"/>
      <c r="L104" s="810">
        <f t="shared" si="42"/>
        <v>0</v>
      </c>
      <c r="M104" s="840"/>
      <c r="N104" s="810">
        <f t="shared" si="43"/>
        <v>0</v>
      </c>
      <c r="O104" s="840"/>
      <c r="P104" s="810">
        <f t="shared" si="44"/>
        <v>0</v>
      </c>
      <c r="Q104" s="840"/>
      <c r="R104" s="810">
        <f t="shared" si="39"/>
        <v>0</v>
      </c>
      <c r="S104" s="840"/>
      <c r="T104" s="810">
        <f t="shared" si="40"/>
        <v>0</v>
      </c>
      <c r="U104" s="410"/>
      <c r="V104" s="492" t="str">
        <f>IF(AND('BR3'!$K$2="ACTIVE",'BR3'!H104&gt;0),"Yes",IF(AND('BR2'!$K$2="ACTIVE",'BR2'!H104&gt;0),"Yes",IF(AND('BR1'!$K$2="ACTIVE",'BR1'!H104&gt;0),"Yes",IF(AND('ORIGINAL BUDGET'!$K$2="ACTIVE",'ORIGINAL BUDGET'!H104&gt;0),"Yes",""))))</f>
        <v/>
      </c>
      <c r="W104" s="493"/>
      <c r="X104" s="325" t="str">
        <f>IF(AND('BR3'!$K$2="ACTIVE",'BR3'!J104&gt;0),"Yes",IF(AND('BR2'!$K$2="ACTIVE",'BR2'!J104&gt;0),"Yes",IF(AND('BR1'!$K$2="ACTIVE",'BR1'!J104&gt;0),"Yes",IF(AND('ORIGINAL BUDGET'!$K$2="ACTIVE",'ORIGINAL BUDGET'!J104&gt;0),"Yes",""))))</f>
        <v/>
      </c>
      <c r="Y104" s="493"/>
      <c r="Z104" s="325" t="str">
        <f>IF(AND('BR3'!$K$2="ACTIVE",'BR3'!L104&gt;0),"Yes",IF(AND('BR2'!$K$2="ACTIVE",'BR2'!L104&gt;0),"Yes",IF(AND('BR1'!$K$2="ACTIVE",'BR1'!L104&gt;0),"Yes",IF(AND('ORIGINAL BUDGET'!$K$2="ACTIVE",'ORIGINAL BUDGET'!L104&gt;0),"Yes",""))))</f>
        <v/>
      </c>
      <c r="AA104" s="493"/>
      <c r="AB104" s="325" t="str">
        <f>IF(AND('BR3'!$K$2="ACTIVE",'BR3'!N104&gt;0),"Yes",IF(AND('BR2'!$K$2="ACTIVE",'BR2'!N104&gt;0),"Yes",IF(AND('BR1'!$K$2="ACTIVE",'BR1'!N104&gt;0),"Yes",IF(AND('ORIGINAL BUDGET'!$K$2="ACTIVE",'ORIGINAL BUDGET'!N104&gt;0),"Yes",""))))</f>
        <v/>
      </c>
      <c r="AC104" s="493"/>
      <c r="AD104" s="325" t="str">
        <f>IF(AND('BR3'!$K$2="ACTIVE",'BR3'!P104&gt;0),"Yes",IF(AND('BR2'!$K$2="ACTIVE",'BR2'!P104&gt;0),"Yes",IF(AND('BR1'!$K$2="ACTIVE",'BR1'!P104&gt;0),"Yes",IF(AND('ORIGINAL BUDGET'!$K$2="ACTIVE",'ORIGINAL BUDGET'!P104&gt;0),"Yes",""))))</f>
        <v/>
      </c>
      <c r="AE104" s="493"/>
      <c r="AF104" s="325" t="str">
        <f>IF(AND('BR3'!$K$2="ACTIVE",'BR3'!R104&gt;0),"Yes",IF(AND('BR2'!$K$2="ACTIVE",'BR2'!R104&gt;0),"Yes",IF(AND('BR1'!$K$2="ACTIVE",'BR1'!R104&gt;0),"Yes",IF(AND('ORIGINAL BUDGET'!$K$2="ACTIVE",'ORIGINAL BUDGET'!R104&gt;0),"Yes",""))))</f>
        <v/>
      </c>
      <c r="AG104" s="493"/>
      <c r="AH104" s="493" t="str">
        <f>IF(AND('BR3'!$K$2="ACTIVE",'BR3'!T104&gt;0),"Yes",IF(AND('BR2'!$K$2="ACTIVE",'BR2'!T104&gt;0),"Yes",IF(AND('BR1'!$K$2="ACTIVE",'BR1'!T104&gt;0),"Yes",IF(AND('ORIGINAL BUDGET'!$K$2="ACTIVE",'ORIGINAL BUDGET'!T104&gt;0),"Yes",""))))</f>
        <v/>
      </c>
      <c r="AI104" s="494"/>
      <c r="AK104" s="221"/>
      <c r="AL104" s="221"/>
      <c r="AM104" s="221"/>
      <c r="AN104" s="221"/>
      <c r="AO104" s="221"/>
      <c r="AP104" s="221"/>
      <c r="AQ104" s="221"/>
      <c r="AR104" s="57"/>
      <c r="AU104" s="2"/>
      <c r="AV104" s="2"/>
      <c r="AW104" s="2"/>
      <c r="AX104" s="2"/>
      <c r="AY104" s="1104"/>
    </row>
    <row r="105" spans="1:51" ht="23.25" hidden="1" customHeight="1">
      <c r="A105" s="122">
        <v>7</v>
      </c>
      <c r="B105" s="1726">
        <f>IF($L$2="","",IF($L$2="ORIGINAL",'ORIGINAL BUDGET'!$B105,IF($L$2="BR1",'BR1'!$B105,IF($L$2="BR2",'BR2'!$B105,IF($L$2="BR3",'BR3'!$B105)))))</f>
        <v>0</v>
      </c>
      <c r="C105" s="1727">
        <f>IF($L$2="","",IF($L$2="ORIGINAL",'ORIGINAL BUDGET'!$B105,IF($L$2="BR1",'BR1'!$B105,IF($L$2="BR2",'BR2'!$B105,IF($L$2="BR3",'BR3'!$B105)))))</f>
        <v>0</v>
      </c>
      <c r="D105" s="1727">
        <f>IF($L$2="","",IF($L$2="ORIGINAL",'ORIGINAL BUDGET'!$B105,IF($L$2="BR1",'BR1'!$B105,IF($L$2="BR2",'BR2'!$B105,IF($L$2="BR3",'BR3'!$B105)))))</f>
        <v>0</v>
      </c>
      <c r="E105" s="1728">
        <f>IF($L$2="","",IF($L$2="ORIGINAL",'ORIGINAL BUDGET'!$B105,IF($L$2="BR1",'BR1'!$B105,IF($L$2="BR2",'BR2'!$B105,IF($L$2="BR3",'BR3'!$B105)))))</f>
        <v>0</v>
      </c>
      <c r="F105" s="612"/>
      <c r="G105" s="847" t="str">
        <f t="shared" si="37"/>
        <v/>
      </c>
      <c r="H105" s="810">
        <f t="shared" si="38"/>
        <v>0</v>
      </c>
      <c r="I105" s="840"/>
      <c r="J105" s="810">
        <f t="shared" si="41"/>
        <v>0</v>
      </c>
      <c r="K105" s="840"/>
      <c r="L105" s="810">
        <f t="shared" si="42"/>
        <v>0</v>
      </c>
      <c r="M105" s="840"/>
      <c r="N105" s="810">
        <f t="shared" si="43"/>
        <v>0</v>
      </c>
      <c r="O105" s="840"/>
      <c r="P105" s="810">
        <f t="shared" si="44"/>
        <v>0</v>
      </c>
      <c r="Q105" s="840"/>
      <c r="R105" s="810">
        <f t="shared" si="39"/>
        <v>0</v>
      </c>
      <c r="S105" s="840"/>
      <c r="T105" s="810">
        <f t="shared" si="40"/>
        <v>0</v>
      </c>
      <c r="U105" s="410"/>
      <c r="V105" s="492" t="str">
        <f>IF(AND('BR3'!$K$2="ACTIVE",'BR3'!H105&gt;0),"Yes",IF(AND('BR2'!$K$2="ACTIVE",'BR2'!H105&gt;0),"Yes",IF(AND('BR1'!$K$2="ACTIVE",'BR1'!H105&gt;0),"Yes",IF(AND('ORIGINAL BUDGET'!$K$2="ACTIVE",'ORIGINAL BUDGET'!H105&gt;0),"Yes",""))))</f>
        <v/>
      </c>
      <c r="W105" s="493"/>
      <c r="X105" s="325" t="str">
        <f>IF(AND('BR3'!$K$2="ACTIVE",'BR3'!J105&gt;0),"Yes",IF(AND('BR2'!$K$2="ACTIVE",'BR2'!J105&gt;0),"Yes",IF(AND('BR1'!$K$2="ACTIVE",'BR1'!J105&gt;0),"Yes",IF(AND('ORIGINAL BUDGET'!$K$2="ACTIVE",'ORIGINAL BUDGET'!J105&gt;0),"Yes",""))))</f>
        <v/>
      </c>
      <c r="Y105" s="493"/>
      <c r="Z105" s="325" t="str">
        <f>IF(AND('BR3'!$K$2="ACTIVE",'BR3'!L105&gt;0),"Yes",IF(AND('BR2'!$K$2="ACTIVE",'BR2'!L105&gt;0),"Yes",IF(AND('BR1'!$K$2="ACTIVE",'BR1'!L105&gt;0),"Yes",IF(AND('ORIGINAL BUDGET'!$K$2="ACTIVE",'ORIGINAL BUDGET'!L105&gt;0),"Yes",""))))</f>
        <v/>
      </c>
      <c r="AA105" s="493"/>
      <c r="AB105" s="325" t="str">
        <f>IF(AND('BR3'!$K$2="ACTIVE",'BR3'!N105&gt;0),"Yes",IF(AND('BR2'!$K$2="ACTIVE",'BR2'!N105&gt;0),"Yes",IF(AND('BR1'!$K$2="ACTIVE",'BR1'!N105&gt;0),"Yes",IF(AND('ORIGINAL BUDGET'!$K$2="ACTIVE",'ORIGINAL BUDGET'!N105&gt;0),"Yes",""))))</f>
        <v/>
      </c>
      <c r="AC105" s="493"/>
      <c r="AD105" s="325" t="str">
        <f>IF(AND('BR3'!$K$2="ACTIVE",'BR3'!P105&gt;0),"Yes",IF(AND('BR2'!$K$2="ACTIVE",'BR2'!P105&gt;0),"Yes",IF(AND('BR1'!$K$2="ACTIVE",'BR1'!P105&gt;0),"Yes",IF(AND('ORIGINAL BUDGET'!$K$2="ACTIVE",'ORIGINAL BUDGET'!P105&gt;0),"Yes",""))))</f>
        <v/>
      </c>
      <c r="AE105" s="493"/>
      <c r="AF105" s="325" t="str">
        <f>IF(AND('BR3'!$K$2="ACTIVE",'BR3'!R105&gt;0),"Yes",IF(AND('BR2'!$K$2="ACTIVE",'BR2'!R105&gt;0),"Yes",IF(AND('BR1'!$K$2="ACTIVE",'BR1'!R105&gt;0),"Yes",IF(AND('ORIGINAL BUDGET'!$K$2="ACTIVE",'ORIGINAL BUDGET'!R105&gt;0),"Yes",""))))</f>
        <v/>
      </c>
      <c r="AG105" s="493"/>
      <c r="AH105" s="493" t="str">
        <f>IF(AND('BR3'!$K$2="ACTIVE",'BR3'!T105&gt;0),"Yes",IF(AND('BR2'!$K$2="ACTIVE",'BR2'!T105&gt;0),"Yes",IF(AND('BR1'!$K$2="ACTIVE",'BR1'!T105&gt;0),"Yes",IF(AND('ORIGINAL BUDGET'!$K$2="ACTIVE",'ORIGINAL BUDGET'!T105&gt;0),"Yes",""))))</f>
        <v/>
      </c>
      <c r="AI105" s="494"/>
      <c r="AK105" s="221"/>
      <c r="AL105" s="221"/>
      <c r="AM105" s="221"/>
      <c r="AN105" s="221"/>
      <c r="AO105" s="221"/>
      <c r="AP105" s="221"/>
      <c r="AQ105" s="221"/>
      <c r="AR105" s="57"/>
      <c r="AU105" s="2"/>
      <c r="AV105" s="2"/>
      <c r="AW105" s="2"/>
      <c r="AX105" s="2"/>
      <c r="AY105" s="1104"/>
    </row>
    <row r="106" spans="1:51" ht="23.25" hidden="1" customHeight="1">
      <c r="A106" s="122">
        <v>8</v>
      </c>
      <c r="B106" s="1726">
        <f>IF($L$2="","",IF($L$2="ORIGINAL",'ORIGINAL BUDGET'!$B106,IF($L$2="BR1",'BR1'!$B106,IF($L$2="BR2",'BR2'!$B106,IF($L$2="BR3",'BR3'!$B106)))))</f>
        <v>0</v>
      </c>
      <c r="C106" s="1727">
        <f>IF($L$2="","",IF($L$2="ORIGINAL",'ORIGINAL BUDGET'!$B106,IF($L$2="BR1",'BR1'!$B106,IF($L$2="BR2",'BR2'!$B106,IF($L$2="BR3",'BR3'!$B106)))))</f>
        <v>0</v>
      </c>
      <c r="D106" s="1727">
        <f>IF($L$2="","",IF($L$2="ORIGINAL",'ORIGINAL BUDGET'!$B106,IF($L$2="BR1",'BR1'!$B106,IF($L$2="BR2",'BR2'!$B106,IF($L$2="BR3",'BR3'!$B106)))))</f>
        <v>0</v>
      </c>
      <c r="E106" s="1728">
        <f>IF($L$2="","",IF($L$2="ORIGINAL",'ORIGINAL BUDGET'!$B106,IF($L$2="BR1",'BR1'!$B106,IF($L$2="BR2",'BR2'!$B106,IF($L$2="BR3",'BR3'!$B106)))))</f>
        <v>0</v>
      </c>
      <c r="F106" s="612"/>
      <c r="G106" s="847" t="str">
        <f t="shared" si="37"/>
        <v/>
      </c>
      <c r="H106" s="810">
        <f t="shared" si="38"/>
        <v>0</v>
      </c>
      <c r="I106" s="840"/>
      <c r="J106" s="810">
        <f t="shared" si="41"/>
        <v>0</v>
      </c>
      <c r="K106" s="840"/>
      <c r="L106" s="810">
        <f t="shared" si="42"/>
        <v>0</v>
      </c>
      <c r="M106" s="840"/>
      <c r="N106" s="810">
        <f t="shared" si="43"/>
        <v>0</v>
      </c>
      <c r="O106" s="840"/>
      <c r="P106" s="810">
        <f t="shared" si="44"/>
        <v>0</v>
      </c>
      <c r="Q106" s="840"/>
      <c r="R106" s="810">
        <f t="shared" si="39"/>
        <v>0</v>
      </c>
      <c r="S106" s="840"/>
      <c r="T106" s="810">
        <f t="shared" si="40"/>
        <v>0</v>
      </c>
      <c r="U106" s="410"/>
      <c r="V106" s="492" t="str">
        <f>IF(AND('BR3'!$K$2="ACTIVE",'BR3'!H106&gt;0),"Yes",IF(AND('BR2'!$K$2="ACTIVE",'BR2'!H106&gt;0),"Yes",IF(AND('BR1'!$K$2="ACTIVE",'BR1'!H106&gt;0),"Yes",IF(AND('ORIGINAL BUDGET'!$K$2="ACTIVE",'ORIGINAL BUDGET'!H106&gt;0),"Yes",""))))</f>
        <v/>
      </c>
      <c r="W106" s="493"/>
      <c r="X106" s="325" t="str">
        <f>IF(AND('BR3'!$K$2="ACTIVE",'BR3'!J106&gt;0),"Yes",IF(AND('BR2'!$K$2="ACTIVE",'BR2'!J106&gt;0),"Yes",IF(AND('BR1'!$K$2="ACTIVE",'BR1'!J106&gt;0),"Yes",IF(AND('ORIGINAL BUDGET'!$K$2="ACTIVE",'ORIGINAL BUDGET'!J106&gt;0),"Yes",""))))</f>
        <v/>
      </c>
      <c r="Y106" s="493"/>
      <c r="Z106" s="325" t="str">
        <f>IF(AND('BR3'!$K$2="ACTIVE",'BR3'!L106&gt;0),"Yes",IF(AND('BR2'!$K$2="ACTIVE",'BR2'!L106&gt;0),"Yes",IF(AND('BR1'!$K$2="ACTIVE",'BR1'!L106&gt;0),"Yes",IF(AND('ORIGINAL BUDGET'!$K$2="ACTIVE",'ORIGINAL BUDGET'!L106&gt;0),"Yes",""))))</f>
        <v/>
      </c>
      <c r="AA106" s="493"/>
      <c r="AB106" s="325" t="str">
        <f>IF(AND('BR3'!$K$2="ACTIVE",'BR3'!N106&gt;0),"Yes",IF(AND('BR2'!$K$2="ACTIVE",'BR2'!N106&gt;0),"Yes",IF(AND('BR1'!$K$2="ACTIVE",'BR1'!N106&gt;0),"Yes",IF(AND('ORIGINAL BUDGET'!$K$2="ACTIVE",'ORIGINAL BUDGET'!N106&gt;0),"Yes",""))))</f>
        <v/>
      </c>
      <c r="AC106" s="493"/>
      <c r="AD106" s="325" t="str">
        <f>IF(AND('BR3'!$K$2="ACTIVE",'BR3'!P106&gt;0),"Yes",IF(AND('BR2'!$K$2="ACTIVE",'BR2'!P106&gt;0),"Yes",IF(AND('BR1'!$K$2="ACTIVE",'BR1'!P106&gt;0),"Yes",IF(AND('ORIGINAL BUDGET'!$K$2="ACTIVE",'ORIGINAL BUDGET'!P106&gt;0),"Yes",""))))</f>
        <v/>
      </c>
      <c r="AE106" s="493"/>
      <c r="AF106" s="325" t="str">
        <f>IF(AND('BR3'!$K$2="ACTIVE",'BR3'!R106&gt;0),"Yes",IF(AND('BR2'!$K$2="ACTIVE",'BR2'!R106&gt;0),"Yes",IF(AND('BR1'!$K$2="ACTIVE",'BR1'!R106&gt;0),"Yes",IF(AND('ORIGINAL BUDGET'!$K$2="ACTIVE",'ORIGINAL BUDGET'!R106&gt;0),"Yes",""))))</f>
        <v/>
      </c>
      <c r="AG106" s="493"/>
      <c r="AH106" s="493" t="str">
        <f>IF(AND('BR3'!$K$2="ACTIVE",'BR3'!T106&gt;0),"Yes",IF(AND('BR2'!$K$2="ACTIVE",'BR2'!T106&gt;0),"Yes",IF(AND('BR1'!$K$2="ACTIVE",'BR1'!T106&gt;0),"Yes",IF(AND('ORIGINAL BUDGET'!$K$2="ACTIVE",'ORIGINAL BUDGET'!T106&gt;0),"Yes",""))))</f>
        <v/>
      </c>
      <c r="AI106" s="494"/>
      <c r="AK106" s="221"/>
      <c r="AL106" s="221"/>
      <c r="AM106" s="221"/>
      <c r="AN106" s="221"/>
      <c r="AO106" s="221"/>
      <c r="AP106" s="221"/>
      <c r="AQ106" s="221"/>
      <c r="AR106" s="57"/>
      <c r="AU106" s="2"/>
      <c r="AV106" s="2"/>
      <c r="AW106" s="2"/>
      <c r="AX106" s="2"/>
      <c r="AY106" s="1104"/>
    </row>
    <row r="107" spans="1:51" ht="23.25" hidden="1" customHeight="1">
      <c r="A107" s="122">
        <v>9</v>
      </c>
      <c r="B107" s="1726">
        <f>IF($L$2="","",IF($L$2="ORIGINAL",'ORIGINAL BUDGET'!$B107,IF($L$2="BR1",'BR1'!$B107,IF($L$2="BR2",'BR2'!$B107,IF($L$2="BR3",'BR3'!$B107)))))</f>
        <v>0</v>
      </c>
      <c r="C107" s="1727">
        <f>IF($L$2="","",IF($L$2="ORIGINAL",'ORIGINAL BUDGET'!$B107,IF($L$2="BR1",'BR1'!$B107,IF($L$2="BR2",'BR2'!$B107,IF($L$2="BR3",'BR3'!$B107)))))</f>
        <v>0</v>
      </c>
      <c r="D107" s="1727">
        <f>IF($L$2="","",IF($L$2="ORIGINAL",'ORIGINAL BUDGET'!$B107,IF($L$2="BR1",'BR1'!$B107,IF($L$2="BR2",'BR2'!$B107,IF($L$2="BR3",'BR3'!$B107)))))</f>
        <v>0</v>
      </c>
      <c r="E107" s="1727">
        <f>IF($L$2="","",IF($L$2="ORIGINAL",'ORIGINAL BUDGET'!$B107,IF($L$2="BR1",'BR1'!$B107,IF($L$2="BR2",'BR2'!$B107,IF($L$2="BR3",'BR3'!$B107)))))</f>
        <v>0</v>
      </c>
      <c r="F107" s="612"/>
      <c r="G107" s="847" t="str">
        <f t="shared" si="37"/>
        <v/>
      </c>
      <c r="H107" s="810">
        <f t="shared" si="38"/>
        <v>0</v>
      </c>
      <c r="I107" s="840"/>
      <c r="J107" s="810">
        <f t="shared" si="41"/>
        <v>0</v>
      </c>
      <c r="K107" s="840"/>
      <c r="L107" s="810">
        <f t="shared" si="42"/>
        <v>0</v>
      </c>
      <c r="M107" s="840"/>
      <c r="N107" s="810">
        <f t="shared" si="43"/>
        <v>0</v>
      </c>
      <c r="O107" s="840"/>
      <c r="P107" s="810">
        <f t="shared" si="44"/>
        <v>0</v>
      </c>
      <c r="Q107" s="840"/>
      <c r="R107" s="810">
        <f t="shared" si="39"/>
        <v>0</v>
      </c>
      <c r="S107" s="840"/>
      <c r="T107" s="810">
        <f t="shared" si="40"/>
        <v>0</v>
      </c>
      <c r="U107" s="410"/>
      <c r="V107" s="492" t="str">
        <f>IF(AND('BR3'!$K$2="ACTIVE",'BR3'!H107&gt;0),"Yes",IF(AND('BR2'!$K$2="ACTIVE",'BR2'!H107&gt;0),"Yes",IF(AND('BR1'!$K$2="ACTIVE",'BR1'!H107&gt;0),"Yes",IF(AND('ORIGINAL BUDGET'!$K$2="ACTIVE",'ORIGINAL BUDGET'!H107&gt;0),"Yes",""))))</f>
        <v/>
      </c>
      <c r="W107" s="493"/>
      <c r="X107" s="325" t="str">
        <f>IF(AND('BR3'!$K$2="ACTIVE",'BR3'!J107&gt;0),"Yes",IF(AND('BR2'!$K$2="ACTIVE",'BR2'!J107&gt;0),"Yes",IF(AND('BR1'!$K$2="ACTIVE",'BR1'!J107&gt;0),"Yes",IF(AND('ORIGINAL BUDGET'!$K$2="ACTIVE",'ORIGINAL BUDGET'!J107&gt;0),"Yes",""))))</f>
        <v/>
      </c>
      <c r="Y107" s="493"/>
      <c r="Z107" s="325" t="str">
        <f>IF(AND('BR3'!$K$2="ACTIVE",'BR3'!L107&gt;0),"Yes",IF(AND('BR2'!$K$2="ACTIVE",'BR2'!L107&gt;0),"Yes",IF(AND('BR1'!$K$2="ACTIVE",'BR1'!L107&gt;0),"Yes",IF(AND('ORIGINAL BUDGET'!$K$2="ACTIVE",'ORIGINAL BUDGET'!L107&gt;0),"Yes",""))))</f>
        <v/>
      </c>
      <c r="AA107" s="493"/>
      <c r="AB107" s="325" t="str">
        <f>IF(AND('BR3'!$K$2="ACTIVE",'BR3'!N107&gt;0),"Yes",IF(AND('BR2'!$K$2="ACTIVE",'BR2'!N107&gt;0),"Yes",IF(AND('BR1'!$K$2="ACTIVE",'BR1'!N107&gt;0),"Yes",IF(AND('ORIGINAL BUDGET'!$K$2="ACTIVE",'ORIGINAL BUDGET'!N107&gt;0),"Yes",""))))</f>
        <v/>
      </c>
      <c r="AC107" s="493"/>
      <c r="AD107" s="325" t="str">
        <f>IF(AND('BR3'!$K$2="ACTIVE",'BR3'!P107&gt;0),"Yes",IF(AND('BR2'!$K$2="ACTIVE",'BR2'!P107&gt;0),"Yes",IF(AND('BR1'!$K$2="ACTIVE",'BR1'!P107&gt;0),"Yes",IF(AND('ORIGINAL BUDGET'!$K$2="ACTIVE",'ORIGINAL BUDGET'!P107&gt;0),"Yes",""))))</f>
        <v/>
      </c>
      <c r="AE107" s="493"/>
      <c r="AF107" s="325" t="str">
        <f>IF(AND('BR3'!$K$2="ACTIVE",'BR3'!R107&gt;0),"Yes",IF(AND('BR2'!$K$2="ACTIVE",'BR2'!R107&gt;0),"Yes",IF(AND('BR1'!$K$2="ACTIVE",'BR1'!R107&gt;0),"Yes",IF(AND('ORIGINAL BUDGET'!$K$2="ACTIVE",'ORIGINAL BUDGET'!R107&gt;0),"Yes",""))))</f>
        <v/>
      </c>
      <c r="AG107" s="493"/>
      <c r="AH107" s="493" t="str">
        <f>IF(AND('BR3'!$K$2="ACTIVE",'BR3'!T107&gt;0),"Yes",IF(AND('BR2'!$K$2="ACTIVE",'BR2'!T107&gt;0),"Yes",IF(AND('BR1'!$K$2="ACTIVE",'BR1'!T107&gt;0),"Yes",IF(AND('ORIGINAL BUDGET'!$K$2="ACTIVE",'ORIGINAL BUDGET'!T107&gt;0),"Yes",""))))</f>
        <v/>
      </c>
      <c r="AI107" s="494"/>
      <c r="AK107" s="221"/>
      <c r="AL107" s="221"/>
      <c r="AM107" s="221"/>
      <c r="AN107" s="221"/>
      <c r="AO107" s="221"/>
      <c r="AP107" s="221"/>
      <c r="AQ107" s="221"/>
      <c r="AR107" s="57"/>
      <c r="AU107" s="2"/>
      <c r="AV107" s="2"/>
      <c r="AW107" s="2"/>
      <c r="AX107" s="2"/>
      <c r="AY107" s="1104"/>
    </row>
    <row r="108" spans="1:51" ht="23.25" hidden="1" customHeight="1" thickBot="1">
      <c r="A108" s="122">
        <v>10</v>
      </c>
      <c r="B108" s="1726">
        <f>IF($L$2="","",IF($L$2="ORIGINAL",'ORIGINAL BUDGET'!$B108,IF($L$2="BR1",'BR1'!$B108,IF($L$2="BR2",'BR2'!$B108,IF($L$2="BR3",'BR3'!$B108)))))</f>
        <v>0</v>
      </c>
      <c r="C108" s="1727">
        <f>IF($L$2="","",IF($L$2="ORIGINAL",'ORIGINAL BUDGET'!$B108,IF($L$2="BR1",'BR1'!$B108,IF($L$2="BR2",'BR2'!$B108,IF($L$2="BR3",'BR3'!$B108)))))</f>
        <v>0</v>
      </c>
      <c r="D108" s="1727">
        <f>IF($L$2="","",IF($L$2="ORIGINAL",'ORIGINAL BUDGET'!$B108,IF($L$2="BR1",'BR1'!$B108,IF($L$2="BR2",'BR2'!$B108,IF($L$2="BR3",'BR3'!$B108)))))</f>
        <v>0</v>
      </c>
      <c r="E108" s="1727">
        <f>IF($L$2="","",IF($L$2="ORIGINAL",'ORIGINAL BUDGET'!$B108,IF($L$2="BR1",'BR1'!$B108,IF($L$2="BR2",'BR2'!$B108,IF($L$2="BR3",'BR3'!$B108)))))</f>
        <v>0</v>
      </c>
      <c r="F108" s="612"/>
      <c r="G108" s="847" t="str">
        <f t="shared" si="37"/>
        <v/>
      </c>
      <c r="H108" s="810">
        <f t="shared" si="38"/>
        <v>0</v>
      </c>
      <c r="I108" s="840"/>
      <c r="J108" s="810">
        <f t="shared" si="41"/>
        <v>0</v>
      </c>
      <c r="K108" s="840"/>
      <c r="L108" s="810">
        <f t="shared" si="42"/>
        <v>0</v>
      </c>
      <c r="M108" s="840"/>
      <c r="N108" s="810">
        <f t="shared" si="43"/>
        <v>0</v>
      </c>
      <c r="O108" s="840"/>
      <c r="P108" s="810">
        <f t="shared" si="44"/>
        <v>0</v>
      </c>
      <c r="Q108" s="840"/>
      <c r="R108" s="810">
        <f t="shared" si="39"/>
        <v>0</v>
      </c>
      <c r="S108" s="840"/>
      <c r="T108" s="810">
        <f t="shared" si="40"/>
        <v>0</v>
      </c>
      <c r="U108" s="410"/>
      <c r="V108" s="492" t="str">
        <f>IF(AND('BR3'!$K$2="ACTIVE",'BR3'!H108&gt;0),"Yes",IF(AND('BR2'!$K$2="ACTIVE",'BR2'!H108&gt;0),"Yes",IF(AND('BR1'!$K$2="ACTIVE",'BR1'!H108&gt;0),"Yes",IF(AND('ORIGINAL BUDGET'!$K$2="ACTIVE",'ORIGINAL BUDGET'!H108&gt;0),"Yes",""))))</f>
        <v/>
      </c>
      <c r="W108" s="493"/>
      <c r="X108" s="325" t="str">
        <f>IF(AND('BR3'!$K$2="ACTIVE",'BR3'!J108&gt;0),"Yes",IF(AND('BR2'!$K$2="ACTIVE",'BR2'!J108&gt;0),"Yes",IF(AND('BR1'!$K$2="ACTIVE",'BR1'!J108&gt;0),"Yes",IF(AND('ORIGINAL BUDGET'!$K$2="ACTIVE",'ORIGINAL BUDGET'!J108&gt;0),"Yes",""))))</f>
        <v/>
      </c>
      <c r="Y108" s="493"/>
      <c r="Z108" s="325" t="str">
        <f>IF(AND('BR3'!$K$2="ACTIVE",'BR3'!L108&gt;0),"Yes",IF(AND('BR2'!$K$2="ACTIVE",'BR2'!L108&gt;0),"Yes",IF(AND('BR1'!$K$2="ACTIVE",'BR1'!L108&gt;0),"Yes",IF(AND('ORIGINAL BUDGET'!$K$2="ACTIVE",'ORIGINAL BUDGET'!L108&gt;0),"Yes",""))))</f>
        <v/>
      </c>
      <c r="AA108" s="493"/>
      <c r="AB108" s="325" t="str">
        <f>IF(AND('BR3'!$K$2="ACTIVE",'BR3'!N108&gt;0),"Yes",IF(AND('BR2'!$K$2="ACTIVE",'BR2'!N108&gt;0),"Yes",IF(AND('BR1'!$K$2="ACTIVE",'BR1'!N108&gt;0),"Yes",IF(AND('ORIGINAL BUDGET'!$K$2="ACTIVE",'ORIGINAL BUDGET'!N108&gt;0),"Yes",""))))</f>
        <v/>
      </c>
      <c r="AC108" s="493"/>
      <c r="AD108" s="325" t="str">
        <f>IF(AND('BR3'!$K$2="ACTIVE",'BR3'!P108&gt;0),"Yes",IF(AND('BR2'!$K$2="ACTIVE",'BR2'!P108&gt;0),"Yes",IF(AND('BR1'!$K$2="ACTIVE",'BR1'!P108&gt;0),"Yes",IF(AND('ORIGINAL BUDGET'!$K$2="ACTIVE",'ORIGINAL BUDGET'!P108&gt;0),"Yes",""))))</f>
        <v/>
      </c>
      <c r="AE108" s="493"/>
      <c r="AF108" s="325" t="str">
        <f>IF(AND('BR3'!$K$2="ACTIVE",'BR3'!R108&gt;0),"Yes",IF(AND('BR2'!$K$2="ACTIVE",'BR2'!R108&gt;0),"Yes",IF(AND('BR1'!$K$2="ACTIVE",'BR1'!R108&gt;0),"Yes",IF(AND('ORIGINAL BUDGET'!$K$2="ACTIVE",'ORIGINAL BUDGET'!R108&gt;0),"Yes",""))))</f>
        <v/>
      </c>
      <c r="AG108" s="493"/>
      <c r="AH108" s="493" t="str">
        <f>IF(AND('BR3'!$K$2="ACTIVE",'BR3'!T108&gt;0),"Yes",IF(AND('BR2'!$K$2="ACTIVE",'BR2'!T108&gt;0),"Yes",IF(AND('BR1'!$K$2="ACTIVE",'BR1'!T108&gt;0),"Yes",IF(AND('ORIGINAL BUDGET'!$K$2="ACTIVE",'ORIGINAL BUDGET'!T108&gt;0),"Yes",""))))</f>
        <v/>
      </c>
      <c r="AI108" s="494"/>
      <c r="AK108" s="221"/>
      <c r="AL108" s="221"/>
      <c r="AM108" s="221"/>
      <c r="AN108" s="221"/>
      <c r="AO108" s="221"/>
      <c r="AP108" s="221"/>
      <c r="AQ108" s="221"/>
      <c r="AR108" s="57"/>
      <c r="AU108" s="2"/>
      <c r="AV108" s="2"/>
      <c r="AW108" s="2"/>
      <c r="AX108" s="2"/>
      <c r="AY108" s="1104"/>
    </row>
    <row r="109" spans="1:51" ht="23.25" hidden="1" customHeight="1">
      <c r="A109" s="122">
        <v>11</v>
      </c>
      <c r="B109" s="1726">
        <f>IF($L$2="","",IF($L$2="ORIGINAL",'ORIGINAL BUDGET'!$B109,IF($L$2="BR1",'BR1'!$B109,IF($L$2="BR2",'BR2'!$B109,IF($L$2="BR3",'BR3'!$B109)))))</f>
        <v>0</v>
      </c>
      <c r="C109" s="1727">
        <f>IF($L$2="","",IF($L$2="ORIGINAL",'ORIGINAL BUDGET'!$B109,IF($L$2="BR1",'BR1'!$B109,IF($L$2="BR2",'BR2'!$B109,IF($L$2="BR3",'BR3'!$B109)))))</f>
        <v>0</v>
      </c>
      <c r="D109" s="1727">
        <f>IF($L$2="","",IF($L$2="ORIGINAL",'ORIGINAL BUDGET'!$B109,IF($L$2="BR1",'BR1'!$B109,IF($L$2="BR2",'BR2'!$B109,IF($L$2="BR3",'BR3'!$B109)))))</f>
        <v>0</v>
      </c>
      <c r="E109" s="1727">
        <f>IF($L$2="","",IF($L$2="ORIGINAL",'ORIGINAL BUDGET'!$B109,IF($L$2="BR1",'BR1'!$B109,IF($L$2="BR2",'BR2'!$B109,IF($L$2="BR3",'BR3'!$B109)))))</f>
        <v>0</v>
      </c>
      <c r="F109" s="612"/>
      <c r="G109" s="847" t="str">
        <f t="shared" si="37"/>
        <v/>
      </c>
      <c r="H109" s="810">
        <f t="shared" si="38"/>
        <v>0</v>
      </c>
      <c r="I109" s="840"/>
      <c r="J109" s="810">
        <f t="shared" si="41"/>
        <v>0</v>
      </c>
      <c r="K109" s="840"/>
      <c r="L109" s="810">
        <f t="shared" si="42"/>
        <v>0</v>
      </c>
      <c r="M109" s="840"/>
      <c r="N109" s="810">
        <f t="shared" si="43"/>
        <v>0</v>
      </c>
      <c r="O109" s="840"/>
      <c r="P109" s="810">
        <f t="shared" si="44"/>
        <v>0</v>
      </c>
      <c r="Q109" s="840"/>
      <c r="R109" s="810">
        <f t="shared" si="39"/>
        <v>0</v>
      </c>
      <c r="S109" s="840"/>
      <c r="T109" s="810">
        <f t="shared" si="40"/>
        <v>0</v>
      </c>
      <c r="U109" s="410"/>
      <c r="V109" s="492" t="str">
        <f>IF(AND('BR3'!$K$2="ACTIVE",'BR3'!H109&gt;0),"Yes",IF(AND('BR2'!$K$2="ACTIVE",'BR2'!H109&gt;0),"Yes",IF(AND('BR1'!$K$2="ACTIVE",'BR1'!H109&gt;0),"Yes",IF(AND('ORIGINAL BUDGET'!$K$2="ACTIVE",'ORIGINAL BUDGET'!H109&gt;0),"Yes",""))))</f>
        <v/>
      </c>
      <c r="W109" s="493"/>
      <c r="X109" s="325" t="str">
        <f>IF(AND('BR3'!$K$2="ACTIVE",'BR3'!J109&gt;0),"Yes",IF(AND('BR2'!$K$2="ACTIVE",'BR2'!J109&gt;0),"Yes",IF(AND('BR1'!$K$2="ACTIVE",'BR1'!J109&gt;0),"Yes",IF(AND('ORIGINAL BUDGET'!$K$2="ACTIVE",'ORIGINAL BUDGET'!J109&gt;0),"Yes",""))))</f>
        <v/>
      </c>
      <c r="Y109" s="493"/>
      <c r="Z109" s="325" t="str">
        <f>IF(AND('BR3'!$K$2="ACTIVE",'BR3'!L109&gt;0),"Yes",IF(AND('BR2'!$K$2="ACTIVE",'BR2'!L109&gt;0),"Yes",IF(AND('BR1'!$K$2="ACTIVE",'BR1'!L109&gt;0),"Yes",IF(AND('ORIGINAL BUDGET'!$K$2="ACTIVE",'ORIGINAL BUDGET'!L109&gt;0),"Yes",""))))</f>
        <v/>
      </c>
      <c r="AA109" s="493"/>
      <c r="AB109" s="325" t="str">
        <f>IF(AND('BR3'!$K$2="ACTIVE",'BR3'!N109&gt;0),"Yes",IF(AND('BR2'!$K$2="ACTIVE",'BR2'!N109&gt;0),"Yes",IF(AND('BR1'!$K$2="ACTIVE",'BR1'!N109&gt;0),"Yes",IF(AND('ORIGINAL BUDGET'!$K$2="ACTIVE",'ORIGINAL BUDGET'!N109&gt;0),"Yes",""))))</f>
        <v/>
      </c>
      <c r="AC109" s="493"/>
      <c r="AD109" s="325" t="str">
        <f>IF(AND('BR3'!$K$2="ACTIVE",'BR3'!P109&gt;0),"Yes",IF(AND('BR2'!$K$2="ACTIVE",'BR2'!P109&gt;0),"Yes",IF(AND('BR1'!$K$2="ACTIVE",'BR1'!P109&gt;0),"Yes",IF(AND('ORIGINAL BUDGET'!$K$2="ACTIVE",'ORIGINAL BUDGET'!P109&gt;0),"Yes",""))))</f>
        <v/>
      </c>
      <c r="AE109" s="493"/>
      <c r="AF109" s="325" t="str">
        <f>IF(AND('BR3'!$K$2="ACTIVE",'BR3'!R109&gt;0),"Yes",IF(AND('BR2'!$K$2="ACTIVE",'BR2'!R109&gt;0),"Yes",IF(AND('BR1'!$K$2="ACTIVE",'BR1'!R109&gt;0),"Yes",IF(AND('ORIGINAL BUDGET'!$K$2="ACTIVE",'ORIGINAL BUDGET'!R109&gt;0),"Yes",""))))</f>
        <v/>
      </c>
      <c r="AG109" s="493"/>
      <c r="AH109" s="493" t="str">
        <f>IF(AND('BR3'!$K$2="ACTIVE",'BR3'!T109&gt;0),"Yes",IF(AND('BR2'!$K$2="ACTIVE",'BR2'!T109&gt;0),"Yes",IF(AND('BR1'!$K$2="ACTIVE",'BR1'!T109&gt;0),"Yes",IF(AND('ORIGINAL BUDGET'!$K$2="ACTIVE",'ORIGINAL BUDGET'!T109&gt;0),"Yes",""))))</f>
        <v/>
      </c>
      <c r="AI109" s="494"/>
      <c r="AK109" s="221"/>
      <c r="AL109" s="221"/>
      <c r="AM109" s="221"/>
      <c r="AN109" s="221"/>
      <c r="AO109" s="221"/>
      <c r="AP109" s="221"/>
      <c r="AQ109" s="221"/>
      <c r="AR109" s="57"/>
      <c r="AU109" s="2"/>
      <c r="AV109" s="2"/>
      <c r="AW109" s="2"/>
      <c r="AX109" s="2"/>
      <c r="AY109" s="1104"/>
    </row>
    <row r="110" spans="1:51" ht="23.25" hidden="1" customHeight="1">
      <c r="A110" s="122">
        <v>12</v>
      </c>
      <c r="B110" s="1726">
        <f>IF($L$2="","",IF($L$2="ORIGINAL",'ORIGINAL BUDGET'!$B110,IF($L$2="BR1",'BR1'!$B110,IF($L$2="BR2",'BR2'!$B110,IF($L$2="BR3",'BR3'!$B110)))))</f>
        <v>0</v>
      </c>
      <c r="C110" s="1727">
        <f>IF($L$2="","",IF($L$2="ORIGINAL",'ORIGINAL BUDGET'!$B110,IF($L$2="BR1",'BR1'!$B110,IF($L$2="BR2",'BR2'!$B110,IF($L$2="BR3",'BR3'!$B110)))))</f>
        <v>0</v>
      </c>
      <c r="D110" s="1727">
        <f>IF($L$2="","",IF($L$2="ORIGINAL",'ORIGINAL BUDGET'!$B110,IF($L$2="BR1",'BR1'!$B110,IF($L$2="BR2",'BR2'!$B110,IF($L$2="BR3",'BR3'!$B110)))))</f>
        <v>0</v>
      </c>
      <c r="E110" s="1727">
        <f>IF($L$2="","",IF($L$2="ORIGINAL",'ORIGINAL BUDGET'!$B110,IF($L$2="BR1",'BR1'!$B110,IF($L$2="BR2",'BR2'!$B110,IF($L$2="BR3",'BR3'!$B110)))))</f>
        <v>0</v>
      </c>
      <c r="F110" s="612"/>
      <c r="G110" s="847" t="str">
        <f t="shared" si="37"/>
        <v/>
      </c>
      <c r="H110" s="810">
        <f t="shared" si="38"/>
        <v>0</v>
      </c>
      <c r="I110" s="840"/>
      <c r="J110" s="810">
        <f t="shared" si="41"/>
        <v>0</v>
      </c>
      <c r="K110" s="840"/>
      <c r="L110" s="810">
        <f t="shared" si="42"/>
        <v>0</v>
      </c>
      <c r="M110" s="840"/>
      <c r="N110" s="810">
        <f t="shared" si="43"/>
        <v>0</v>
      </c>
      <c r="O110" s="840"/>
      <c r="P110" s="810">
        <f t="shared" si="44"/>
        <v>0</v>
      </c>
      <c r="Q110" s="840"/>
      <c r="R110" s="810">
        <f t="shared" si="39"/>
        <v>0</v>
      </c>
      <c r="S110" s="840"/>
      <c r="T110" s="810">
        <f t="shared" si="40"/>
        <v>0</v>
      </c>
      <c r="U110" s="410"/>
      <c r="V110" s="492" t="str">
        <f>IF(AND('BR3'!$K$2="ACTIVE",'BR3'!H110&gt;0),"Yes",IF(AND('BR2'!$K$2="ACTIVE",'BR2'!H110&gt;0),"Yes",IF(AND('BR1'!$K$2="ACTIVE",'BR1'!H110&gt;0),"Yes",IF(AND('ORIGINAL BUDGET'!$K$2="ACTIVE",'ORIGINAL BUDGET'!H110&gt;0),"Yes",""))))</f>
        <v/>
      </c>
      <c r="W110" s="493"/>
      <c r="X110" s="325" t="str">
        <f>IF(AND('BR3'!$K$2="ACTIVE",'BR3'!J110&gt;0),"Yes",IF(AND('BR2'!$K$2="ACTIVE",'BR2'!J110&gt;0),"Yes",IF(AND('BR1'!$K$2="ACTIVE",'BR1'!J110&gt;0),"Yes",IF(AND('ORIGINAL BUDGET'!$K$2="ACTIVE",'ORIGINAL BUDGET'!J110&gt;0),"Yes",""))))</f>
        <v/>
      </c>
      <c r="Y110" s="493"/>
      <c r="Z110" s="325" t="str">
        <f>IF(AND('BR3'!$K$2="ACTIVE",'BR3'!L110&gt;0),"Yes",IF(AND('BR2'!$K$2="ACTIVE",'BR2'!L110&gt;0),"Yes",IF(AND('BR1'!$K$2="ACTIVE",'BR1'!L110&gt;0),"Yes",IF(AND('ORIGINAL BUDGET'!$K$2="ACTIVE",'ORIGINAL BUDGET'!L110&gt;0),"Yes",""))))</f>
        <v/>
      </c>
      <c r="AA110" s="493"/>
      <c r="AB110" s="325" t="str">
        <f>IF(AND('BR3'!$K$2="ACTIVE",'BR3'!N110&gt;0),"Yes",IF(AND('BR2'!$K$2="ACTIVE",'BR2'!N110&gt;0),"Yes",IF(AND('BR1'!$K$2="ACTIVE",'BR1'!N110&gt;0),"Yes",IF(AND('ORIGINAL BUDGET'!$K$2="ACTIVE",'ORIGINAL BUDGET'!N110&gt;0),"Yes",""))))</f>
        <v/>
      </c>
      <c r="AC110" s="493"/>
      <c r="AD110" s="325" t="str">
        <f>IF(AND('BR3'!$K$2="ACTIVE",'BR3'!P110&gt;0),"Yes",IF(AND('BR2'!$K$2="ACTIVE",'BR2'!P110&gt;0),"Yes",IF(AND('BR1'!$K$2="ACTIVE",'BR1'!P110&gt;0),"Yes",IF(AND('ORIGINAL BUDGET'!$K$2="ACTIVE",'ORIGINAL BUDGET'!P110&gt;0),"Yes",""))))</f>
        <v/>
      </c>
      <c r="AE110" s="493"/>
      <c r="AF110" s="325" t="str">
        <f>IF(AND('BR3'!$K$2="ACTIVE",'BR3'!R110&gt;0),"Yes",IF(AND('BR2'!$K$2="ACTIVE",'BR2'!R110&gt;0),"Yes",IF(AND('BR1'!$K$2="ACTIVE",'BR1'!R110&gt;0),"Yes",IF(AND('ORIGINAL BUDGET'!$K$2="ACTIVE",'ORIGINAL BUDGET'!R110&gt;0),"Yes",""))))</f>
        <v/>
      </c>
      <c r="AG110" s="493"/>
      <c r="AH110" s="493" t="str">
        <f>IF(AND('BR3'!$K$2="ACTIVE",'BR3'!T110&gt;0),"Yes",IF(AND('BR2'!$K$2="ACTIVE",'BR2'!T110&gt;0),"Yes",IF(AND('BR1'!$K$2="ACTIVE",'BR1'!T110&gt;0),"Yes",IF(AND('ORIGINAL BUDGET'!$K$2="ACTIVE",'ORIGINAL BUDGET'!T110&gt;0),"Yes",""))))</f>
        <v/>
      </c>
      <c r="AI110" s="494"/>
      <c r="AK110" s="221"/>
      <c r="AL110" s="221"/>
      <c r="AM110" s="221"/>
      <c r="AN110" s="221"/>
      <c r="AO110" s="221"/>
      <c r="AP110" s="221"/>
      <c r="AQ110" s="221"/>
      <c r="AR110" s="57"/>
      <c r="AU110" s="2"/>
      <c r="AV110" s="2"/>
      <c r="AW110" s="2"/>
      <c r="AX110" s="2"/>
      <c r="AY110" s="1104"/>
    </row>
    <row r="111" spans="1:51" ht="23.25" hidden="1" customHeight="1">
      <c r="A111" s="122">
        <v>13</v>
      </c>
      <c r="B111" s="1726">
        <f>IF($L$2="","",IF($L$2="ORIGINAL",'ORIGINAL BUDGET'!$B111,IF($L$2="BR1",'BR1'!$B111,IF($L$2="BR2",'BR2'!$B111,IF($L$2="BR3",'BR3'!$B111)))))</f>
        <v>0</v>
      </c>
      <c r="C111" s="1727">
        <f>IF($L$2="","",IF($L$2="ORIGINAL",'ORIGINAL BUDGET'!$B111,IF($L$2="BR1",'BR1'!$B111,IF($L$2="BR2",'BR2'!$B111,IF($L$2="BR3",'BR3'!$B111)))))</f>
        <v>0</v>
      </c>
      <c r="D111" s="1727">
        <f>IF($L$2="","",IF($L$2="ORIGINAL",'ORIGINAL BUDGET'!$B111,IF($L$2="BR1",'BR1'!$B111,IF($L$2="BR2",'BR2'!$B111,IF($L$2="BR3",'BR3'!$B111)))))</f>
        <v>0</v>
      </c>
      <c r="E111" s="1727">
        <f>IF($L$2="","",IF($L$2="ORIGINAL",'ORIGINAL BUDGET'!$B111,IF($L$2="BR1",'BR1'!$B111,IF($L$2="BR2",'BR2'!$B111,IF($L$2="BR3",'BR3'!$B111)))))</f>
        <v>0</v>
      </c>
      <c r="F111" s="612"/>
      <c r="G111" s="847" t="str">
        <f t="shared" si="37"/>
        <v/>
      </c>
      <c r="H111" s="810">
        <f t="shared" si="38"/>
        <v>0</v>
      </c>
      <c r="I111" s="840"/>
      <c r="J111" s="810">
        <f t="shared" si="41"/>
        <v>0</v>
      </c>
      <c r="K111" s="840"/>
      <c r="L111" s="810">
        <f t="shared" si="42"/>
        <v>0</v>
      </c>
      <c r="M111" s="840"/>
      <c r="N111" s="810">
        <f t="shared" si="43"/>
        <v>0</v>
      </c>
      <c r="O111" s="840"/>
      <c r="P111" s="810">
        <f t="shared" si="44"/>
        <v>0</v>
      </c>
      <c r="Q111" s="840"/>
      <c r="R111" s="810">
        <f t="shared" si="39"/>
        <v>0</v>
      </c>
      <c r="S111" s="840"/>
      <c r="T111" s="810">
        <f t="shared" si="40"/>
        <v>0</v>
      </c>
      <c r="U111" s="410"/>
      <c r="V111" s="492" t="str">
        <f>IF(AND('BR3'!$K$2="ACTIVE",'BR3'!H111&gt;0),"Yes",IF(AND('BR2'!$K$2="ACTIVE",'BR2'!H111&gt;0),"Yes",IF(AND('BR1'!$K$2="ACTIVE",'BR1'!H111&gt;0),"Yes",IF(AND('ORIGINAL BUDGET'!$K$2="ACTIVE",'ORIGINAL BUDGET'!H111&gt;0),"Yes",""))))</f>
        <v/>
      </c>
      <c r="W111" s="493"/>
      <c r="X111" s="325" t="str">
        <f>IF(AND('BR3'!$K$2="ACTIVE",'BR3'!J111&gt;0),"Yes",IF(AND('BR2'!$K$2="ACTIVE",'BR2'!J111&gt;0),"Yes",IF(AND('BR1'!$K$2="ACTIVE",'BR1'!J111&gt;0),"Yes",IF(AND('ORIGINAL BUDGET'!$K$2="ACTIVE",'ORIGINAL BUDGET'!J111&gt;0),"Yes",""))))</f>
        <v/>
      </c>
      <c r="Y111" s="493"/>
      <c r="Z111" s="325" t="str">
        <f>IF(AND('BR3'!$K$2="ACTIVE",'BR3'!L111&gt;0),"Yes",IF(AND('BR2'!$K$2="ACTIVE",'BR2'!L111&gt;0),"Yes",IF(AND('BR1'!$K$2="ACTIVE",'BR1'!L111&gt;0),"Yes",IF(AND('ORIGINAL BUDGET'!$K$2="ACTIVE",'ORIGINAL BUDGET'!L111&gt;0),"Yes",""))))</f>
        <v/>
      </c>
      <c r="AA111" s="493"/>
      <c r="AB111" s="325" t="str">
        <f>IF(AND('BR3'!$K$2="ACTIVE",'BR3'!N111&gt;0),"Yes",IF(AND('BR2'!$K$2="ACTIVE",'BR2'!N111&gt;0),"Yes",IF(AND('BR1'!$K$2="ACTIVE",'BR1'!N111&gt;0),"Yes",IF(AND('ORIGINAL BUDGET'!$K$2="ACTIVE",'ORIGINAL BUDGET'!N111&gt;0),"Yes",""))))</f>
        <v/>
      </c>
      <c r="AC111" s="493"/>
      <c r="AD111" s="325" t="str">
        <f>IF(AND('BR3'!$K$2="ACTIVE",'BR3'!P111&gt;0),"Yes",IF(AND('BR2'!$K$2="ACTIVE",'BR2'!P111&gt;0),"Yes",IF(AND('BR1'!$K$2="ACTIVE",'BR1'!P111&gt;0),"Yes",IF(AND('ORIGINAL BUDGET'!$K$2="ACTIVE",'ORIGINAL BUDGET'!P111&gt;0),"Yes",""))))</f>
        <v/>
      </c>
      <c r="AE111" s="493"/>
      <c r="AF111" s="325" t="str">
        <f>IF(AND('BR3'!$K$2="ACTIVE",'BR3'!R111&gt;0),"Yes",IF(AND('BR2'!$K$2="ACTIVE",'BR2'!R111&gt;0),"Yes",IF(AND('BR1'!$K$2="ACTIVE",'BR1'!R111&gt;0),"Yes",IF(AND('ORIGINAL BUDGET'!$K$2="ACTIVE",'ORIGINAL BUDGET'!R111&gt;0),"Yes",""))))</f>
        <v/>
      </c>
      <c r="AG111" s="493"/>
      <c r="AH111" s="493" t="str">
        <f>IF(AND('BR3'!$K$2="ACTIVE",'BR3'!T111&gt;0),"Yes",IF(AND('BR2'!$K$2="ACTIVE",'BR2'!T111&gt;0),"Yes",IF(AND('BR1'!$K$2="ACTIVE",'BR1'!T111&gt;0),"Yes",IF(AND('ORIGINAL BUDGET'!$K$2="ACTIVE",'ORIGINAL BUDGET'!T111&gt;0),"Yes",""))))</f>
        <v/>
      </c>
      <c r="AI111" s="494"/>
      <c r="AK111" s="221"/>
      <c r="AL111" s="221"/>
      <c r="AM111" s="221"/>
      <c r="AN111" s="221"/>
      <c r="AO111" s="221"/>
      <c r="AP111" s="221"/>
      <c r="AQ111" s="221"/>
      <c r="AR111" s="57"/>
      <c r="AU111" s="2"/>
      <c r="AV111" s="2"/>
      <c r="AW111" s="2"/>
      <c r="AX111" s="2"/>
      <c r="AY111" s="1104"/>
    </row>
    <row r="112" spans="1:51" ht="23.25" hidden="1" customHeight="1">
      <c r="A112" s="122">
        <v>14</v>
      </c>
      <c r="B112" s="1726">
        <f>IF($L$2="","",IF($L$2="ORIGINAL",'ORIGINAL BUDGET'!$B112,IF($L$2="BR1",'BR1'!$B112,IF($L$2="BR2",'BR2'!$B112,IF($L$2="BR3",'BR3'!$B112)))))</f>
        <v>0</v>
      </c>
      <c r="C112" s="1727">
        <f>IF($L$2="","",IF($L$2="ORIGINAL",'ORIGINAL BUDGET'!$B112,IF($L$2="BR1",'BR1'!$B112,IF($L$2="BR2",'BR2'!$B112,IF($L$2="BR3",'BR3'!$B112)))))</f>
        <v>0</v>
      </c>
      <c r="D112" s="1727">
        <f>IF($L$2="","",IF($L$2="ORIGINAL",'ORIGINAL BUDGET'!$B112,IF($L$2="BR1",'BR1'!$B112,IF($L$2="BR2",'BR2'!$B112,IF($L$2="BR3",'BR3'!$B112)))))</f>
        <v>0</v>
      </c>
      <c r="E112" s="1728">
        <f>IF($L$2="","",IF($L$2="ORIGINAL",'ORIGINAL BUDGET'!$B112,IF($L$2="BR1",'BR1'!$B112,IF($L$2="BR2",'BR2'!$B112,IF($L$2="BR3",'BR3'!$B112)))))</f>
        <v>0</v>
      </c>
      <c r="F112" s="612"/>
      <c r="G112" s="847" t="str">
        <f t="shared" si="37"/>
        <v/>
      </c>
      <c r="H112" s="810">
        <f t="shared" si="38"/>
        <v>0</v>
      </c>
      <c r="I112" s="840"/>
      <c r="J112" s="810">
        <f t="shared" si="41"/>
        <v>0</v>
      </c>
      <c r="K112" s="840"/>
      <c r="L112" s="810">
        <f t="shared" si="42"/>
        <v>0</v>
      </c>
      <c r="M112" s="840"/>
      <c r="N112" s="810">
        <f t="shared" si="43"/>
        <v>0</v>
      </c>
      <c r="O112" s="840"/>
      <c r="P112" s="810">
        <f t="shared" si="44"/>
        <v>0</v>
      </c>
      <c r="Q112" s="840"/>
      <c r="R112" s="810">
        <f t="shared" si="39"/>
        <v>0</v>
      </c>
      <c r="S112" s="840"/>
      <c r="T112" s="810">
        <f t="shared" si="40"/>
        <v>0</v>
      </c>
      <c r="U112" s="410"/>
      <c r="V112" s="492" t="str">
        <f>IF(AND('BR3'!$K$2="ACTIVE",'BR3'!H112&gt;0),"Yes",IF(AND('BR2'!$K$2="ACTIVE",'BR2'!H112&gt;0),"Yes",IF(AND('BR1'!$K$2="ACTIVE",'BR1'!H112&gt;0),"Yes",IF(AND('ORIGINAL BUDGET'!$K$2="ACTIVE",'ORIGINAL BUDGET'!H112&gt;0),"Yes",""))))</f>
        <v/>
      </c>
      <c r="W112" s="493"/>
      <c r="X112" s="325" t="str">
        <f>IF(AND('BR3'!$K$2="ACTIVE",'BR3'!J112&gt;0),"Yes",IF(AND('BR2'!$K$2="ACTIVE",'BR2'!J112&gt;0),"Yes",IF(AND('BR1'!$K$2="ACTIVE",'BR1'!J112&gt;0),"Yes",IF(AND('ORIGINAL BUDGET'!$K$2="ACTIVE",'ORIGINAL BUDGET'!J112&gt;0),"Yes",""))))</f>
        <v/>
      </c>
      <c r="Y112" s="493"/>
      <c r="Z112" s="325" t="str">
        <f>IF(AND('BR3'!$K$2="ACTIVE",'BR3'!L112&gt;0),"Yes",IF(AND('BR2'!$K$2="ACTIVE",'BR2'!L112&gt;0),"Yes",IF(AND('BR1'!$K$2="ACTIVE",'BR1'!L112&gt;0),"Yes",IF(AND('ORIGINAL BUDGET'!$K$2="ACTIVE",'ORIGINAL BUDGET'!L112&gt;0),"Yes",""))))</f>
        <v/>
      </c>
      <c r="AA112" s="493"/>
      <c r="AB112" s="325" t="str">
        <f>IF(AND('BR3'!$K$2="ACTIVE",'BR3'!N112&gt;0),"Yes",IF(AND('BR2'!$K$2="ACTIVE",'BR2'!N112&gt;0),"Yes",IF(AND('BR1'!$K$2="ACTIVE",'BR1'!N112&gt;0),"Yes",IF(AND('ORIGINAL BUDGET'!$K$2="ACTIVE",'ORIGINAL BUDGET'!N112&gt;0),"Yes",""))))</f>
        <v/>
      </c>
      <c r="AC112" s="493"/>
      <c r="AD112" s="325" t="str">
        <f>IF(AND('BR3'!$K$2="ACTIVE",'BR3'!P112&gt;0),"Yes",IF(AND('BR2'!$K$2="ACTIVE",'BR2'!P112&gt;0),"Yes",IF(AND('BR1'!$K$2="ACTIVE",'BR1'!P112&gt;0),"Yes",IF(AND('ORIGINAL BUDGET'!$K$2="ACTIVE",'ORIGINAL BUDGET'!P112&gt;0),"Yes",""))))</f>
        <v/>
      </c>
      <c r="AE112" s="493"/>
      <c r="AF112" s="325" t="str">
        <f>IF(AND('BR3'!$K$2="ACTIVE",'BR3'!R112&gt;0),"Yes",IF(AND('BR2'!$K$2="ACTIVE",'BR2'!R112&gt;0),"Yes",IF(AND('BR1'!$K$2="ACTIVE",'BR1'!R112&gt;0),"Yes",IF(AND('ORIGINAL BUDGET'!$K$2="ACTIVE",'ORIGINAL BUDGET'!R112&gt;0),"Yes",""))))</f>
        <v/>
      </c>
      <c r="AG112" s="493"/>
      <c r="AH112" s="493" t="str">
        <f>IF(AND('BR3'!$K$2="ACTIVE",'BR3'!T112&gt;0),"Yes",IF(AND('BR2'!$K$2="ACTIVE",'BR2'!T112&gt;0),"Yes",IF(AND('BR1'!$K$2="ACTIVE",'BR1'!T112&gt;0),"Yes",IF(AND('ORIGINAL BUDGET'!$K$2="ACTIVE",'ORIGINAL BUDGET'!T112&gt;0),"Yes",""))))</f>
        <v/>
      </c>
      <c r="AI112" s="494"/>
      <c r="AK112" s="221"/>
      <c r="AL112" s="221"/>
      <c r="AM112" s="221"/>
      <c r="AN112" s="221"/>
      <c r="AO112" s="221"/>
      <c r="AP112" s="221"/>
      <c r="AQ112" s="221"/>
      <c r="AR112" s="57"/>
      <c r="AU112" s="2"/>
      <c r="AV112" s="2"/>
      <c r="AW112" s="2"/>
      <c r="AX112" s="2"/>
      <c r="AY112" s="1104"/>
    </row>
    <row r="113" spans="1:51" ht="23.25" hidden="1" customHeight="1" thickBot="1">
      <c r="A113" s="122">
        <v>15</v>
      </c>
      <c r="B113" s="1729">
        <f>IF($L$2="","",IF($L$2="ORIGINAL",'ORIGINAL BUDGET'!$B113,IF($L$2="BR1",'BR1'!$B113,IF($L$2="BR2",'BR2'!$B113,IF($L$2="BR3",'BR3'!$B113)))))</f>
        <v>0</v>
      </c>
      <c r="C113" s="1730">
        <f>IF($L$2="","",IF($L$2="ORIGINAL",'ORIGINAL BUDGET'!$B113,IF($L$2="BR1",'BR1'!$B113,IF($L$2="BR2",'BR2'!$B113,IF($L$2="BR3",'BR3'!$B113)))))</f>
        <v>0</v>
      </c>
      <c r="D113" s="1730">
        <f>IF($L$2="","",IF($L$2="ORIGINAL",'ORIGINAL BUDGET'!$B113,IF($L$2="BR1",'BR1'!$B113,IF($L$2="BR2",'BR2'!$B113,IF($L$2="BR3",'BR3'!$B113)))))</f>
        <v>0</v>
      </c>
      <c r="E113" s="1731">
        <f>IF($L$2="","",IF($L$2="ORIGINAL",'ORIGINAL BUDGET'!$B113,IF($L$2="BR1",'BR1'!$B113,IF($L$2="BR2",'BR2'!$B113,IF($L$2="BR3",'BR3'!$B113)))))</f>
        <v>0</v>
      </c>
      <c r="F113" s="613"/>
      <c r="G113" s="848" t="str">
        <f t="shared" si="37"/>
        <v/>
      </c>
      <c r="H113" s="813">
        <f t="shared" si="38"/>
        <v>0</v>
      </c>
      <c r="I113" s="840"/>
      <c r="J113" s="813">
        <f t="shared" si="41"/>
        <v>0</v>
      </c>
      <c r="K113" s="840"/>
      <c r="L113" s="813">
        <f t="shared" si="42"/>
        <v>0</v>
      </c>
      <c r="M113" s="840"/>
      <c r="N113" s="813">
        <f t="shared" si="43"/>
        <v>0</v>
      </c>
      <c r="O113" s="840"/>
      <c r="P113" s="813">
        <f t="shared" si="44"/>
        <v>0</v>
      </c>
      <c r="Q113" s="840"/>
      <c r="R113" s="813">
        <f t="shared" si="39"/>
        <v>0</v>
      </c>
      <c r="S113" s="840"/>
      <c r="T113" s="813">
        <f t="shared" si="40"/>
        <v>0</v>
      </c>
      <c r="U113" s="410"/>
      <c r="V113" s="495" t="str">
        <f>IF(AND('BR3'!$K$2="ACTIVE",'BR3'!H113&gt;0),"Yes",IF(AND('BR2'!$K$2="ACTIVE",'BR2'!H113&gt;0),"Yes",IF(AND('BR1'!$K$2="ACTIVE",'BR1'!H113&gt;0),"Yes",IF(AND('ORIGINAL BUDGET'!$K$2="ACTIVE",'ORIGINAL BUDGET'!H113&gt;0),"Yes",""))))</f>
        <v/>
      </c>
      <c r="W113" s="497"/>
      <c r="X113" s="496" t="str">
        <f>IF(AND('BR3'!$K$2="ACTIVE",'BR3'!J113&gt;0),"Yes",IF(AND('BR2'!$K$2="ACTIVE",'BR2'!J113&gt;0),"Yes",IF(AND('BR1'!$K$2="ACTIVE",'BR1'!J113&gt;0),"Yes",IF(AND('ORIGINAL BUDGET'!$K$2="ACTIVE",'ORIGINAL BUDGET'!J113&gt;0),"Yes",""))))</f>
        <v/>
      </c>
      <c r="Y113" s="497"/>
      <c r="Z113" s="496" t="str">
        <f>IF(AND('BR3'!$K$2="ACTIVE",'BR3'!L113&gt;0),"Yes",IF(AND('BR2'!$K$2="ACTIVE",'BR2'!L113&gt;0),"Yes",IF(AND('BR1'!$K$2="ACTIVE",'BR1'!L113&gt;0),"Yes",IF(AND('ORIGINAL BUDGET'!$K$2="ACTIVE",'ORIGINAL BUDGET'!L113&gt;0),"Yes",""))))</f>
        <v/>
      </c>
      <c r="AA113" s="497"/>
      <c r="AB113" s="496" t="str">
        <f>IF(AND('BR3'!$K$2="ACTIVE",'BR3'!N113&gt;0),"Yes",IF(AND('BR2'!$K$2="ACTIVE",'BR2'!N113&gt;0),"Yes",IF(AND('BR1'!$K$2="ACTIVE",'BR1'!N113&gt;0),"Yes",IF(AND('ORIGINAL BUDGET'!$K$2="ACTIVE",'ORIGINAL BUDGET'!N113&gt;0),"Yes",""))))</f>
        <v/>
      </c>
      <c r="AC113" s="497"/>
      <c r="AD113" s="496" t="str">
        <f>IF(AND('BR3'!$K$2="ACTIVE",'BR3'!P113&gt;0),"Yes",IF(AND('BR2'!$K$2="ACTIVE",'BR2'!P113&gt;0),"Yes",IF(AND('BR1'!$K$2="ACTIVE",'BR1'!P113&gt;0),"Yes",IF(AND('ORIGINAL BUDGET'!$K$2="ACTIVE",'ORIGINAL BUDGET'!P113&gt;0),"Yes",""))))</f>
        <v/>
      </c>
      <c r="AE113" s="497"/>
      <c r="AF113" s="496" t="str">
        <f>IF(AND('BR3'!$K$2="ACTIVE",'BR3'!R113&gt;0),"Yes",IF(AND('BR2'!$K$2="ACTIVE",'BR2'!R113&gt;0),"Yes",IF(AND('BR1'!$K$2="ACTIVE",'BR1'!R113&gt;0),"Yes",IF(AND('ORIGINAL BUDGET'!$K$2="ACTIVE",'ORIGINAL BUDGET'!R113&gt;0),"Yes",""))))</f>
        <v/>
      </c>
      <c r="AG113" s="497"/>
      <c r="AH113" s="497" t="str">
        <f>IF(AND('BR3'!$K$2="ACTIVE",'BR3'!T113&gt;0),"Yes",IF(AND('BR2'!$K$2="ACTIVE",'BR2'!T113&gt;0),"Yes",IF(AND('BR1'!$K$2="ACTIVE",'BR1'!T113&gt;0),"Yes",IF(AND('ORIGINAL BUDGET'!$K$2="ACTIVE",'ORIGINAL BUDGET'!T113&gt;0),"Yes",""))))</f>
        <v/>
      </c>
      <c r="AI113" s="498"/>
      <c r="AK113" s="221"/>
      <c r="AL113" s="221"/>
      <c r="AM113" s="221"/>
      <c r="AN113" s="221"/>
      <c r="AO113" s="221"/>
      <c r="AP113" s="221"/>
      <c r="AQ113" s="221"/>
      <c r="AR113" s="57"/>
      <c r="AU113" s="2"/>
      <c r="AV113" s="2"/>
      <c r="AW113" s="2"/>
      <c r="AX113" s="2"/>
      <c r="AY113" s="1104"/>
    </row>
    <row r="114" spans="1:51" ht="15.95" customHeight="1" thickTop="1" thickBot="1">
      <c r="A114" s="435"/>
      <c r="B114" s="520"/>
      <c r="C114" s="521"/>
      <c r="D114" s="522"/>
      <c r="E114" s="523"/>
      <c r="F114" s="436"/>
      <c r="G114" s="849"/>
      <c r="H114" s="437"/>
      <c r="I114" s="849"/>
      <c r="J114" s="437"/>
      <c r="K114" s="849"/>
      <c r="L114" s="437"/>
      <c r="M114" s="849"/>
      <c r="N114" s="437"/>
      <c r="O114" s="849"/>
      <c r="P114" s="437"/>
      <c r="Q114" s="849"/>
      <c r="R114" s="437"/>
      <c r="S114" s="849"/>
      <c r="T114" s="437"/>
      <c r="U114" s="214"/>
      <c r="V114" s="499"/>
      <c r="W114" s="504"/>
      <c r="X114" s="504">
        <f>SUM(X99:X113)</f>
        <v>0</v>
      </c>
      <c r="Y114" s="504"/>
      <c r="Z114" s="504">
        <f>SUM(Z99:Z113)</f>
        <v>0</v>
      </c>
      <c r="AA114" s="504"/>
      <c r="AB114" s="504">
        <f>SUM(AB99:AB113)</f>
        <v>0</v>
      </c>
      <c r="AC114" s="504"/>
      <c r="AD114" s="504">
        <f>SUM(AD99:AD113)</f>
        <v>0</v>
      </c>
      <c r="AE114" s="504"/>
      <c r="AF114" s="504">
        <f>SUM(AF99:AF113)</f>
        <v>0</v>
      </c>
      <c r="AG114" s="504"/>
      <c r="AH114" s="504">
        <f>SUM(AH99:AH113)</f>
        <v>0</v>
      </c>
      <c r="AI114" s="504"/>
      <c r="AL114" s="2"/>
      <c r="AM114" s="2"/>
      <c r="AN114" s="2"/>
      <c r="AO114" s="2"/>
      <c r="AP114" s="2"/>
      <c r="AQ114" s="2"/>
      <c r="AR114" s="2"/>
      <c r="AU114" s="2"/>
      <c r="AV114" s="2"/>
      <c r="AW114" s="2"/>
      <c r="AX114" s="2"/>
      <c r="AY114" s="1104"/>
    </row>
    <row r="115" spans="1:51" ht="24" customHeight="1" thickTop="1">
      <c r="A115" s="1739" t="str">
        <f>A13</f>
        <v>CAPITAL EXPENDITURES</v>
      </c>
      <c r="B115" s="1740"/>
      <c r="C115" s="1740"/>
      <c r="D115" s="1740"/>
      <c r="E115" s="1740"/>
      <c r="F115" s="1740"/>
      <c r="G115" s="1736" t="s">
        <v>84</v>
      </c>
      <c r="H115" s="1737"/>
      <c r="I115" s="1737"/>
      <c r="J115" s="1737"/>
      <c r="K115" s="1737"/>
      <c r="L115" s="1737"/>
      <c r="M115" s="1737"/>
      <c r="N115" s="1737"/>
      <c r="O115" s="1737"/>
      <c r="P115" s="1737"/>
      <c r="Q115" s="1737"/>
      <c r="R115" s="1737"/>
      <c r="S115" s="1737"/>
      <c r="T115" s="1737"/>
      <c r="U115" s="947"/>
      <c r="V115" s="1720" t="s">
        <v>155</v>
      </c>
      <c r="W115" s="1721"/>
      <c r="X115" s="1721"/>
      <c r="Y115" s="1721"/>
      <c r="Z115" s="1721"/>
      <c r="AA115" s="1721"/>
      <c r="AB115" s="1721"/>
      <c r="AC115" s="1721"/>
      <c r="AD115" s="1721"/>
      <c r="AE115" s="1721"/>
      <c r="AF115" s="1721"/>
      <c r="AG115" s="1721"/>
      <c r="AH115" s="1721"/>
      <c r="AI115" s="1722"/>
      <c r="AL115" s="1738"/>
      <c r="AM115" s="1738"/>
      <c r="AN115" s="1738"/>
      <c r="AO115" s="475"/>
      <c r="AP115" s="1084"/>
      <c r="AQ115" s="1084"/>
      <c r="AR115" s="1084"/>
      <c r="AY115" s="1104"/>
    </row>
    <row r="116" spans="1:51" ht="15.6" customHeight="1" thickBot="1">
      <c r="A116" s="1584"/>
      <c r="B116" s="1586"/>
      <c r="C116" s="1586"/>
      <c r="D116" s="1586"/>
      <c r="E116" s="1586"/>
      <c r="F116" s="1586"/>
      <c r="G116" s="1226" t="str">
        <f>'Fund Rec'!G110</f>
        <v/>
      </c>
      <c r="H116" s="1227">
        <f>'Fund Rec'!H110</f>
        <v>0</v>
      </c>
      <c r="I116" s="1228" t="str">
        <f>'Fund Rec'!I110</f>
        <v/>
      </c>
      <c r="J116" s="1227">
        <f>'Fund Rec'!J110</f>
        <v>0</v>
      </c>
      <c r="K116" s="1228" t="str">
        <f>'Fund Rec'!K110</f>
        <v/>
      </c>
      <c r="L116" s="1227">
        <f>'Fund Rec'!L110</f>
        <v>0</v>
      </c>
      <c r="M116" s="1228" t="str">
        <f>'Fund Rec'!M110</f>
        <v/>
      </c>
      <c r="N116" s="1227">
        <f>'Fund Rec'!N110</f>
        <v>0</v>
      </c>
      <c r="O116" s="1229" t="str">
        <f>'Fund Rec'!O110</f>
        <v/>
      </c>
      <c r="P116" s="697">
        <f>'Fund Rec'!P110</f>
        <v>0</v>
      </c>
      <c r="Q116" s="1229" t="str">
        <f>'Fund Rec'!Q110</f>
        <v/>
      </c>
      <c r="R116" s="1230">
        <f>'Fund Rec'!R110</f>
        <v>0</v>
      </c>
      <c r="S116" s="1229" t="str">
        <f>'Fund Rec'!S110</f>
        <v/>
      </c>
      <c r="T116" s="697">
        <f>'Fund Rec'!T110</f>
        <v>0</v>
      </c>
      <c r="U116" s="408"/>
      <c r="V116" s="1732" t="str">
        <f>$G$5</f>
        <v>RPPC, 53110</v>
      </c>
      <c r="W116" s="1716"/>
      <c r="X116" s="1716" t="str">
        <f>$I$5</f>
        <v>RPPC , 53129</v>
      </c>
      <c r="Y116" s="1716"/>
      <c r="Z116" s="1716" t="str">
        <f>$K$5</f>
        <v/>
      </c>
      <c r="AA116" s="1716"/>
      <c r="AB116" s="1716" t="str">
        <f>$M$5</f>
        <v/>
      </c>
      <c r="AC116" s="1716"/>
      <c r="AD116" s="1716" t="str">
        <f>$O$5</f>
        <v/>
      </c>
      <c r="AE116" s="1716"/>
      <c r="AF116" s="1716" t="str">
        <f>$Q$5</f>
        <v/>
      </c>
      <c r="AG116" s="1716"/>
      <c r="AH116" s="1716" t="str">
        <f>$S$5</f>
        <v/>
      </c>
      <c r="AI116" s="1718"/>
      <c r="AL116" s="2"/>
      <c r="AM116" s="2"/>
      <c r="AN116" s="2"/>
      <c r="AO116" s="2"/>
      <c r="AP116" s="2"/>
      <c r="AQ116" s="2"/>
      <c r="AR116" s="2"/>
      <c r="AY116" s="1104"/>
    </row>
    <row r="117" spans="1:51" ht="25.5" customHeight="1" thickTop="1" thickBot="1">
      <c r="A117" s="131"/>
      <c r="B117" s="159"/>
      <c r="C117" s="159"/>
      <c r="D117" s="18"/>
      <c r="E117" s="130" t="str">
        <f>'ORIGINAL BUDGET'!E117</f>
        <v>TOTAL CAPITAL EXPENDITURES</v>
      </c>
      <c r="F117" s="1112">
        <f>SUM(F118:F132)</f>
        <v>0</v>
      </c>
      <c r="G117" s="614"/>
      <c r="H117" s="615">
        <f>SUM(H118:H132)</f>
        <v>0</v>
      </c>
      <c r="I117" s="607"/>
      <c r="J117" s="605">
        <f>SUM(J118:J132)</f>
        <v>0</v>
      </c>
      <c r="K117" s="607"/>
      <c r="L117" s="596">
        <f>SUM(L118:L132)</f>
        <v>0</v>
      </c>
      <c r="M117" s="695"/>
      <c r="N117" s="596">
        <f>SUM(N118:N132)</f>
        <v>0</v>
      </c>
      <c r="O117" s="695"/>
      <c r="P117" s="596">
        <f>SUM(P118:P132)</f>
        <v>0</v>
      </c>
      <c r="Q117" s="607"/>
      <c r="R117" s="596">
        <f>SUM(R118:R132)</f>
        <v>0</v>
      </c>
      <c r="S117" s="695"/>
      <c r="T117" s="596">
        <f>SUM(T118:T132)</f>
        <v>0</v>
      </c>
      <c r="U117" s="409"/>
      <c r="V117" s="1733"/>
      <c r="W117" s="1717"/>
      <c r="X117" s="1717"/>
      <c r="Y117" s="1717"/>
      <c r="Z117" s="1717"/>
      <c r="AA117" s="1717"/>
      <c r="AB117" s="1717"/>
      <c r="AC117" s="1717"/>
      <c r="AD117" s="1717"/>
      <c r="AE117" s="1717"/>
      <c r="AF117" s="1717"/>
      <c r="AG117" s="1717"/>
      <c r="AH117" s="1717"/>
      <c r="AI117" s="1719"/>
      <c r="AL117" s="221"/>
      <c r="AM117" s="221"/>
      <c r="AN117" s="222"/>
      <c r="AO117" s="222"/>
      <c r="AP117" s="222"/>
      <c r="AQ117" s="222"/>
      <c r="AR117" s="222"/>
      <c r="AY117" s="1104"/>
    </row>
    <row r="118" spans="1:51" ht="23.25" customHeight="1" thickTop="1">
      <c r="A118" s="122">
        <v>1</v>
      </c>
      <c r="B118" s="1726">
        <f>IF($L$2="","",IF($L$2="ORIGINAL",'ORIGINAL BUDGET'!$B118,IF($L$2="BR1",'BR1'!$B118,IF($L$2="BR2",'BR2'!$B118,IF($L$2="BR3",'BR3'!$B118)))))</f>
        <v>0</v>
      </c>
      <c r="C118" s="1727">
        <f>IF($L$2="","",IF($L$2="ORIGINAL",'ORIGINAL BUDGET'!$B118,IF($L$2="BR1",'BR1'!$B118,IF($L$2="BR2",'BR2'!$B118,IF($L$2="BR3",'BR3'!$B118)))))</f>
        <v>0</v>
      </c>
      <c r="D118" s="1727">
        <f>IF($L$2="","",IF($L$2="ORIGINAL",'ORIGINAL BUDGET'!$B118,IF($L$2="BR1",'BR1'!$B118,IF($L$2="BR2",'BR2'!$B118,IF($L$2="BR3",'BR3'!$B118)))))</f>
        <v>0</v>
      </c>
      <c r="E118" s="1728">
        <f>IF($L$2="","",IF($L$2="ORIGINAL",'ORIGINAL BUDGET'!$B118,IF($L$2="BR1",'BR1'!$B118,IF($L$2="BR2",'BR2'!$B118,IF($L$2="BR3",'BR3'!$B118)))))</f>
        <v>0</v>
      </c>
      <c r="F118" s="1111"/>
      <c r="G118" s="847" t="str">
        <f t="shared" ref="G118:G132" si="45">IF(AND(F118&lt;&gt;0, 1-I118-K118-Q118-S118-M118-O118),1-I118-K118-Q118-S118-M118-O118,"")</f>
        <v/>
      </c>
      <c r="H118" s="810">
        <f t="shared" ref="H118:H132" si="46">IF(AND(G118*F118&lt;0.0001,G118*F118&gt;0),"",G118*F118)</f>
        <v>0</v>
      </c>
      <c r="I118" s="840"/>
      <c r="J118" s="810">
        <f>I118*F118</f>
        <v>0</v>
      </c>
      <c r="K118" s="842"/>
      <c r="L118" s="810">
        <f>K118*F118</f>
        <v>0</v>
      </c>
      <c r="M118" s="842"/>
      <c r="N118" s="810">
        <f>M118*F118</f>
        <v>0</v>
      </c>
      <c r="O118" s="842"/>
      <c r="P118" s="810">
        <f>O118*F118</f>
        <v>0</v>
      </c>
      <c r="Q118" s="842"/>
      <c r="R118" s="810">
        <f t="shared" ref="R118:R132" si="47">Q118*F118</f>
        <v>0</v>
      </c>
      <c r="S118" s="842"/>
      <c r="T118" s="810">
        <f t="shared" ref="T118:T132" si="48">S118*F118</f>
        <v>0</v>
      </c>
      <c r="U118" s="410"/>
      <c r="V118" s="492" t="str">
        <f>IF(AND('BR3'!$K$2="ACTIVE",'BR3'!H118&gt;0),"Yes",IF(AND('BR2'!$K$2="ACTIVE",'BR2'!H118&gt;0),"Yes",IF(AND('BR1'!$K$2="ACTIVE",'BR1'!H118&gt;0),"Yes",IF(AND('ORIGINAL BUDGET'!$K$2="ACTIVE",'ORIGINAL BUDGET'!H118&gt;0),"Yes",""))))</f>
        <v/>
      </c>
      <c r="W118" s="325"/>
      <c r="X118" s="325" t="str">
        <f>IF(AND('BR3'!$K$2="ACTIVE",'BR3'!J118&gt;0),"Yes",IF(AND('BR2'!$K$2="ACTIVE",'BR2'!J118&gt;0),"Yes",IF(AND('BR1'!$K$2="ACTIVE",'BR1'!J118&gt;0),"Yes",IF(AND('ORIGINAL BUDGET'!$K$2="ACTIVE",'ORIGINAL BUDGET'!J118&gt;0),"Yes",""))))</f>
        <v/>
      </c>
      <c r="Y118" s="325"/>
      <c r="Z118" s="325" t="str">
        <f>IF(AND('BR3'!$K$2="ACTIVE",'BR3'!L118&gt;0),"Yes",IF(AND('BR2'!$K$2="ACTIVE",'BR2'!L118&gt;0),"Yes",IF(AND('BR1'!$K$2="ACTIVE",'BR1'!L118&gt;0),"Yes",IF(AND('ORIGINAL BUDGET'!$K$2="ACTIVE",'ORIGINAL BUDGET'!L118&gt;0),"Yes",""))))</f>
        <v/>
      </c>
      <c r="AA118" s="325"/>
      <c r="AB118" s="325" t="str">
        <f>IF(AND('BR3'!$K$2="ACTIVE",'BR3'!N118&gt;0),"Yes",IF(AND('BR2'!$K$2="ACTIVE",'BR2'!N118&gt;0),"Yes",IF(AND('BR1'!$K$2="ACTIVE",'BR1'!N118&gt;0),"Yes",IF(AND('ORIGINAL BUDGET'!$K$2="ACTIVE",'ORIGINAL BUDGET'!N118&gt;0),"Yes",""))))</f>
        <v/>
      </c>
      <c r="AC118" s="325"/>
      <c r="AD118" s="325" t="str">
        <f>IF(AND('BR3'!$K$2="ACTIVE",'BR3'!P118&gt;0),"Yes",IF(AND('BR2'!$K$2="ACTIVE",'BR2'!P118&gt;0),"Yes",IF(AND('BR1'!$K$2="ACTIVE",'BR1'!P118&gt;0),"Yes",IF(AND('ORIGINAL BUDGET'!$K$2="ACTIVE",'ORIGINAL BUDGET'!P118&gt;0),"Yes",""))))</f>
        <v/>
      </c>
      <c r="AE118" s="325"/>
      <c r="AF118" s="325" t="str">
        <f>IF(AND('BR3'!$K$2="ACTIVE",'BR3'!R118&gt;0),"Yes",IF(AND('BR2'!$K$2="ACTIVE",'BR2'!R118&gt;0),"Yes",IF(AND('BR1'!$K$2="ACTIVE",'BR1'!R118&gt;0),"Yes",IF(AND('ORIGINAL BUDGET'!$K$2="ACTIVE",'ORIGINAL BUDGET'!R118&gt;0),"Yes",""))))</f>
        <v/>
      </c>
      <c r="AG118" s="325"/>
      <c r="AH118" s="493" t="str">
        <f>IF(AND('BR3'!$K$2="ACTIVE",'BR3'!T118&gt;0),"Yes",IF(AND('BR2'!$K$2="ACTIVE",'BR2'!T118&gt;0),"Yes",IF(AND('BR1'!$K$2="ACTIVE",'BR1'!T118&gt;0),"Yes",IF(AND('ORIGINAL BUDGET'!$K$2="ACTIVE",'ORIGINAL BUDGET'!T118&gt;0),"Yes",""))))</f>
        <v/>
      </c>
      <c r="AI118" s="500"/>
      <c r="AL118" s="221"/>
      <c r="AM118" s="221"/>
      <c r="AN118" s="221"/>
      <c r="AO118" s="221"/>
      <c r="AP118" s="221"/>
      <c r="AQ118" s="221"/>
      <c r="AR118" s="57"/>
      <c r="AY118" s="1104"/>
    </row>
    <row r="119" spans="1:51" ht="23.25" customHeight="1">
      <c r="A119" s="122">
        <v>2</v>
      </c>
      <c r="B119" s="1726">
        <f>IF($L$2="","",IF($L$2="ORIGINAL",'ORIGINAL BUDGET'!$B119,IF($L$2="BR1",'BR1'!$B119,IF($L$2="BR2",'BR2'!$B119,IF($L$2="BR3",'BR3'!$B119)))))</f>
        <v>0</v>
      </c>
      <c r="C119" s="1727">
        <f>IF($L$2="","",IF($L$2="ORIGINAL",'ORIGINAL BUDGET'!$B119,IF($L$2="BR1",'BR1'!$B119,IF($L$2="BR2",'BR2'!$B119,IF($L$2="BR3",'BR3'!$B119)))))</f>
        <v>0</v>
      </c>
      <c r="D119" s="1727">
        <f>IF($L$2="","",IF($L$2="ORIGINAL",'ORIGINAL BUDGET'!$B119,IF($L$2="BR1",'BR1'!$B119,IF($L$2="BR2",'BR2'!$B119,IF($L$2="BR3",'BR3'!$B119)))))</f>
        <v>0</v>
      </c>
      <c r="E119" s="1728">
        <f>IF($L$2="","",IF($L$2="ORIGINAL",'ORIGINAL BUDGET'!$B119,IF($L$2="BR1",'BR1'!$B119,IF($L$2="BR2",'BR2'!$B119,IF($L$2="BR3",'BR3'!$B119)))))</f>
        <v>0</v>
      </c>
      <c r="F119" s="612"/>
      <c r="G119" s="847" t="str">
        <f t="shared" si="45"/>
        <v/>
      </c>
      <c r="H119" s="810">
        <f t="shared" si="46"/>
        <v>0</v>
      </c>
      <c r="I119" s="840"/>
      <c r="J119" s="810">
        <f t="shared" ref="J119:J132" si="49">I119*F119</f>
        <v>0</v>
      </c>
      <c r="K119" s="842"/>
      <c r="L119" s="810">
        <f t="shared" ref="L119:L132" si="50">K119*F119</f>
        <v>0</v>
      </c>
      <c r="M119" s="842"/>
      <c r="N119" s="810">
        <f t="shared" ref="N119:N132" si="51">M119*F119</f>
        <v>0</v>
      </c>
      <c r="O119" s="842"/>
      <c r="P119" s="810">
        <f t="shared" ref="P119:P132" si="52">O119*F119</f>
        <v>0</v>
      </c>
      <c r="Q119" s="842"/>
      <c r="R119" s="810">
        <f t="shared" si="47"/>
        <v>0</v>
      </c>
      <c r="S119" s="842"/>
      <c r="T119" s="810">
        <f t="shared" si="48"/>
        <v>0</v>
      </c>
      <c r="U119" s="410"/>
      <c r="V119" s="492" t="str">
        <f>IF(AND('BR3'!$K$2="ACTIVE",'BR3'!H119&gt;0),"Yes",IF(AND('BR2'!$K$2="ACTIVE",'BR2'!H119&gt;0),"Yes",IF(AND('BR1'!$K$2="ACTIVE",'BR1'!H119&gt;0),"Yes",IF(AND('ORIGINAL BUDGET'!$K$2="ACTIVE",'ORIGINAL BUDGET'!H119&gt;0),"Yes",""))))</f>
        <v/>
      </c>
      <c r="W119" s="325"/>
      <c r="X119" s="325" t="str">
        <f>IF(AND('BR3'!$K$2="ACTIVE",'BR3'!J119&gt;0),"Yes",IF(AND('BR2'!$K$2="ACTIVE",'BR2'!J119&gt;0),"Yes",IF(AND('BR1'!$K$2="ACTIVE",'BR1'!J119&gt;0),"Yes",IF(AND('ORIGINAL BUDGET'!$K$2="ACTIVE",'ORIGINAL BUDGET'!J119&gt;0),"Yes",""))))</f>
        <v/>
      </c>
      <c r="Y119" s="325"/>
      <c r="Z119" s="325" t="str">
        <f>IF(AND('BR3'!$K$2="ACTIVE",'BR3'!L119&gt;0),"Yes",IF(AND('BR2'!$K$2="ACTIVE",'BR2'!L119&gt;0),"Yes",IF(AND('BR1'!$K$2="ACTIVE",'BR1'!L119&gt;0),"Yes",IF(AND('ORIGINAL BUDGET'!$K$2="ACTIVE",'ORIGINAL BUDGET'!L119&gt;0),"Yes",""))))</f>
        <v/>
      </c>
      <c r="AA119" s="325"/>
      <c r="AB119" s="325" t="str">
        <f>IF(AND('BR3'!$K$2="ACTIVE",'BR3'!N119&gt;0),"Yes",IF(AND('BR2'!$K$2="ACTIVE",'BR2'!N119&gt;0),"Yes",IF(AND('BR1'!$K$2="ACTIVE",'BR1'!N119&gt;0),"Yes",IF(AND('ORIGINAL BUDGET'!$K$2="ACTIVE",'ORIGINAL BUDGET'!N119&gt;0),"Yes",""))))</f>
        <v/>
      </c>
      <c r="AC119" s="325"/>
      <c r="AD119" s="325" t="str">
        <f>IF(AND('BR3'!$K$2="ACTIVE",'BR3'!P119&gt;0),"Yes",IF(AND('BR2'!$K$2="ACTIVE",'BR2'!P119&gt;0),"Yes",IF(AND('BR1'!$K$2="ACTIVE",'BR1'!P119&gt;0),"Yes",IF(AND('ORIGINAL BUDGET'!$K$2="ACTIVE",'ORIGINAL BUDGET'!P119&gt;0),"Yes",""))))</f>
        <v/>
      </c>
      <c r="AE119" s="325"/>
      <c r="AF119" s="325" t="str">
        <f>IF(AND('BR3'!$K$2="ACTIVE",'BR3'!R119&gt;0),"Yes",IF(AND('BR2'!$K$2="ACTIVE",'BR2'!R119&gt;0),"Yes",IF(AND('BR1'!$K$2="ACTIVE",'BR1'!R119&gt;0),"Yes",IF(AND('ORIGINAL BUDGET'!$K$2="ACTIVE",'ORIGINAL BUDGET'!R119&gt;0),"Yes",""))))</f>
        <v/>
      </c>
      <c r="AG119" s="325"/>
      <c r="AH119" s="493" t="str">
        <f>IF(AND('BR3'!$K$2="ACTIVE",'BR3'!T119&gt;0),"Yes",IF(AND('BR2'!$K$2="ACTIVE",'BR2'!T119&gt;0),"Yes",IF(AND('BR1'!$K$2="ACTIVE",'BR1'!T119&gt;0),"Yes",IF(AND('ORIGINAL BUDGET'!$K$2="ACTIVE",'ORIGINAL BUDGET'!T119&gt;0),"Yes",""))))</f>
        <v/>
      </c>
      <c r="AI119" s="500"/>
      <c r="AL119" s="221"/>
      <c r="AM119" s="221"/>
      <c r="AN119" s="221"/>
      <c r="AO119" s="221"/>
      <c r="AP119" s="221"/>
      <c r="AQ119" s="221"/>
      <c r="AR119" s="57"/>
      <c r="AY119" s="1104"/>
    </row>
    <row r="120" spans="1:51" ht="23.25" customHeight="1">
      <c r="A120" s="122">
        <v>3</v>
      </c>
      <c r="B120" s="1726">
        <f>IF($L$2="","",IF($L$2="ORIGINAL",'ORIGINAL BUDGET'!$B120,IF($L$2="BR1",'BR1'!$B120,IF($L$2="BR2",'BR2'!$B120,IF($L$2="BR3",'BR3'!$B120)))))</f>
        <v>0</v>
      </c>
      <c r="C120" s="1727">
        <f>IF($L$2="","",IF($L$2="ORIGINAL",'ORIGINAL BUDGET'!$B120,IF($L$2="BR1",'BR1'!$B120,IF($L$2="BR2",'BR2'!$B120,IF($L$2="BR3",'BR3'!$B120)))))</f>
        <v>0</v>
      </c>
      <c r="D120" s="1727">
        <f>IF($L$2="","",IF($L$2="ORIGINAL",'ORIGINAL BUDGET'!$B120,IF($L$2="BR1",'BR1'!$B120,IF($L$2="BR2",'BR2'!$B120,IF($L$2="BR3",'BR3'!$B120)))))</f>
        <v>0</v>
      </c>
      <c r="E120" s="1728">
        <f>IF($L$2="","",IF($L$2="ORIGINAL",'ORIGINAL BUDGET'!$B120,IF($L$2="BR1",'BR1'!$B120,IF($L$2="BR2",'BR2'!$B120,IF($L$2="BR3",'BR3'!$B120)))))</f>
        <v>0</v>
      </c>
      <c r="F120" s="612"/>
      <c r="G120" s="847" t="str">
        <f t="shared" si="45"/>
        <v/>
      </c>
      <c r="H120" s="810">
        <f t="shared" si="46"/>
        <v>0</v>
      </c>
      <c r="I120" s="840"/>
      <c r="J120" s="810">
        <f t="shared" si="49"/>
        <v>0</v>
      </c>
      <c r="K120" s="842"/>
      <c r="L120" s="810">
        <f t="shared" si="50"/>
        <v>0</v>
      </c>
      <c r="M120" s="842"/>
      <c r="N120" s="810">
        <f t="shared" si="51"/>
        <v>0</v>
      </c>
      <c r="O120" s="842"/>
      <c r="P120" s="810">
        <f t="shared" si="52"/>
        <v>0</v>
      </c>
      <c r="Q120" s="842"/>
      <c r="R120" s="810">
        <f t="shared" si="47"/>
        <v>0</v>
      </c>
      <c r="S120" s="842"/>
      <c r="T120" s="810">
        <f t="shared" si="48"/>
        <v>0</v>
      </c>
      <c r="U120" s="410"/>
      <c r="V120" s="492" t="str">
        <f>IF(AND('BR3'!$K$2="ACTIVE",'BR3'!H120&gt;0),"Yes",IF(AND('BR2'!$K$2="ACTIVE",'BR2'!H120&gt;0),"Yes",IF(AND('BR1'!$K$2="ACTIVE",'BR1'!H120&gt;0),"Yes",IF(AND('ORIGINAL BUDGET'!$K$2="ACTIVE",'ORIGINAL BUDGET'!H120&gt;0),"Yes",""))))</f>
        <v/>
      </c>
      <c r="W120" s="325"/>
      <c r="X120" s="325" t="str">
        <f>IF(AND('BR3'!$K$2="ACTIVE",'BR3'!J120&gt;0),"Yes",IF(AND('BR2'!$K$2="ACTIVE",'BR2'!J120&gt;0),"Yes",IF(AND('BR1'!$K$2="ACTIVE",'BR1'!J120&gt;0),"Yes",IF(AND('ORIGINAL BUDGET'!$K$2="ACTIVE",'ORIGINAL BUDGET'!J120&gt;0),"Yes",""))))</f>
        <v/>
      </c>
      <c r="Y120" s="325"/>
      <c r="Z120" s="325" t="str">
        <f>IF(AND('BR3'!$K$2="ACTIVE",'BR3'!L120&gt;0),"Yes",IF(AND('BR2'!$K$2="ACTIVE",'BR2'!L120&gt;0),"Yes",IF(AND('BR1'!$K$2="ACTIVE",'BR1'!L120&gt;0),"Yes",IF(AND('ORIGINAL BUDGET'!$K$2="ACTIVE",'ORIGINAL BUDGET'!L120&gt;0),"Yes",""))))</f>
        <v/>
      </c>
      <c r="AA120" s="325"/>
      <c r="AB120" s="325" t="str">
        <f>IF(AND('BR3'!$K$2="ACTIVE",'BR3'!N120&gt;0),"Yes",IF(AND('BR2'!$K$2="ACTIVE",'BR2'!N120&gt;0),"Yes",IF(AND('BR1'!$K$2="ACTIVE",'BR1'!N120&gt;0),"Yes",IF(AND('ORIGINAL BUDGET'!$K$2="ACTIVE",'ORIGINAL BUDGET'!N120&gt;0),"Yes",""))))</f>
        <v/>
      </c>
      <c r="AC120" s="325"/>
      <c r="AD120" s="325" t="str">
        <f>IF(AND('BR3'!$K$2="ACTIVE",'BR3'!P120&gt;0),"Yes",IF(AND('BR2'!$K$2="ACTIVE",'BR2'!P120&gt;0),"Yes",IF(AND('BR1'!$K$2="ACTIVE",'BR1'!P120&gt;0),"Yes",IF(AND('ORIGINAL BUDGET'!$K$2="ACTIVE",'ORIGINAL BUDGET'!P120&gt;0),"Yes",""))))</f>
        <v/>
      </c>
      <c r="AE120" s="325"/>
      <c r="AF120" s="325" t="str">
        <f>IF(AND('BR3'!$K$2="ACTIVE",'BR3'!R120&gt;0),"Yes",IF(AND('BR2'!$K$2="ACTIVE",'BR2'!R120&gt;0),"Yes",IF(AND('BR1'!$K$2="ACTIVE",'BR1'!R120&gt;0),"Yes",IF(AND('ORIGINAL BUDGET'!$K$2="ACTIVE",'ORIGINAL BUDGET'!R120&gt;0),"Yes",""))))</f>
        <v/>
      </c>
      <c r="AG120" s="325"/>
      <c r="AH120" s="493" t="str">
        <f>IF(AND('BR3'!$K$2="ACTIVE",'BR3'!T120&gt;0),"Yes",IF(AND('BR2'!$K$2="ACTIVE",'BR2'!T120&gt;0),"Yes",IF(AND('BR1'!$K$2="ACTIVE",'BR1'!T120&gt;0),"Yes",IF(AND('ORIGINAL BUDGET'!$K$2="ACTIVE",'ORIGINAL BUDGET'!T120&gt;0),"Yes",""))))</f>
        <v/>
      </c>
      <c r="AI120" s="500"/>
      <c r="AK120" s="221"/>
      <c r="AL120" s="221"/>
      <c r="AM120" s="221"/>
      <c r="AN120" s="221"/>
      <c r="AO120" s="221"/>
      <c r="AP120" s="221"/>
      <c r="AQ120" s="221"/>
      <c r="AR120" s="57"/>
      <c r="AU120" s="2"/>
      <c r="AV120" s="2"/>
      <c r="AW120" s="2"/>
      <c r="AX120" s="2"/>
      <c r="AY120" s="1104"/>
    </row>
    <row r="121" spans="1:51" ht="23.25" customHeight="1">
      <c r="A121" s="122">
        <v>4</v>
      </c>
      <c r="B121" s="1726">
        <f>IF($L$2="","",IF($L$2="ORIGINAL",'ORIGINAL BUDGET'!$B121,IF($L$2="BR1",'BR1'!$B121,IF($L$2="BR2",'BR2'!$B121,IF($L$2="BR3",'BR3'!$B121)))))</f>
        <v>0</v>
      </c>
      <c r="C121" s="1727">
        <f>IF($L$2="","",IF($L$2="ORIGINAL",'ORIGINAL BUDGET'!$B121,IF($L$2="BR1",'BR1'!$B121,IF($L$2="BR2",'BR2'!$B121,IF($L$2="BR3",'BR3'!$B121)))))</f>
        <v>0</v>
      </c>
      <c r="D121" s="1727">
        <f>IF($L$2="","",IF($L$2="ORIGINAL",'ORIGINAL BUDGET'!$B121,IF($L$2="BR1",'BR1'!$B121,IF($L$2="BR2",'BR2'!$B121,IF($L$2="BR3",'BR3'!$B121)))))</f>
        <v>0</v>
      </c>
      <c r="E121" s="1728">
        <f>IF($L$2="","",IF($L$2="ORIGINAL",'ORIGINAL BUDGET'!$B121,IF($L$2="BR1",'BR1'!$B121,IF($L$2="BR2",'BR2'!$B121,IF($L$2="BR3",'BR3'!$B121)))))</f>
        <v>0</v>
      </c>
      <c r="F121" s="612"/>
      <c r="G121" s="847" t="str">
        <f t="shared" si="45"/>
        <v/>
      </c>
      <c r="H121" s="810">
        <f t="shared" si="46"/>
        <v>0</v>
      </c>
      <c r="I121" s="840"/>
      <c r="J121" s="810">
        <f t="shared" si="49"/>
        <v>0</v>
      </c>
      <c r="K121" s="842"/>
      <c r="L121" s="810">
        <f t="shared" si="50"/>
        <v>0</v>
      </c>
      <c r="M121" s="842"/>
      <c r="N121" s="810">
        <f t="shared" si="51"/>
        <v>0</v>
      </c>
      <c r="O121" s="842"/>
      <c r="P121" s="810">
        <f t="shared" si="52"/>
        <v>0</v>
      </c>
      <c r="Q121" s="842"/>
      <c r="R121" s="810">
        <f t="shared" si="47"/>
        <v>0</v>
      </c>
      <c r="S121" s="842"/>
      <c r="T121" s="810">
        <f t="shared" si="48"/>
        <v>0</v>
      </c>
      <c r="U121" s="410"/>
      <c r="V121" s="492" t="str">
        <f>IF(AND('BR3'!$K$2="ACTIVE",'BR3'!H121&gt;0),"Yes",IF(AND('BR2'!$K$2="ACTIVE",'BR2'!H121&gt;0),"Yes",IF(AND('BR1'!$K$2="ACTIVE",'BR1'!H121&gt;0),"Yes",IF(AND('ORIGINAL BUDGET'!$K$2="ACTIVE",'ORIGINAL BUDGET'!H121&gt;0),"Yes",""))))</f>
        <v/>
      </c>
      <c r="W121" s="325"/>
      <c r="X121" s="325" t="str">
        <f>IF(AND('BR3'!$K$2="ACTIVE",'BR3'!J121&gt;0),"Yes",IF(AND('BR2'!$K$2="ACTIVE",'BR2'!J121&gt;0),"Yes",IF(AND('BR1'!$K$2="ACTIVE",'BR1'!J121&gt;0),"Yes",IF(AND('ORIGINAL BUDGET'!$K$2="ACTIVE",'ORIGINAL BUDGET'!J121&gt;0),"Yes",""))))</f>
        <v/>
      </c>
      <c r="Y121" s="325"/>
      <c r="Z121" s="325" t="str">
        <f>IF(AND('BR3'!$K$2="ACTIVE",'BR3'!L121&gt;0),"Yes",IF(AND('BR2'!$K$2="ACTIVE",'BR2'!L121&gt;0),"Yes",IF(AND('BR1'!$K$2="ACTIVE",'BR1'!L121&gt;0),"Yes",IF(AND('ORIGINAL BUDGET'!$K$2="ACTIVE",'ORIGINAL BUDGET'!L121&gt;0),"Yes",""))))</f>
        <v/>
      </c>
      <c r="AA121" s="325"/>
      <c r="AB121" s="325" t="str">
        <f>IF(AND('BR3'!$K$2="ACTIVE",'BR3'!N121&gt;0),"Yes",IF(AND('BR2'!$K$2="ACTIVE",'BR2'!N121&gt;0),"Yes",IF(AND('BR1'!$K$2="ACTIVE",'BR1'!N121&gt;0),"Yes",IF(AND('ORIGINAL BUDGET'!$K$2="ACTIVE",'ORIGINAL BUDGET'!N121&gt;0),"Yes",""))))</f>
        <v/>
      </c>
      <c r="AC121" s="325"/>
      <c r="AD121" s="325" t="str">
        <f>IF(AND('BR3'!$K$2="ACTIVE",'BR3'!P121&gt;0),"Yes",IF(AND('BR2'!$K$2="ACTIVE",'BR2'!P121&gt;0),"Yes",IF(AND('BR1'!$K$2="ACTIVE",'BR1'!P121&gt;0),"Yes",IF(AND('ORIGINAL BUDGET'!$K$2="ACTIVE",'ORIGINAL BUDGET'!P121&gt;0),"Yes",""))))</f>
        <v/>
      </c>
      <c r="AE121" s="325"/>
      <c r="AF121" s="325" t="str">
        <f>IF(AND('BR3'!$K$2="ACTIVE",'BR3'!R121&gt;0),"Yes",IF(AND('BR2'!$K$2="ACTIVE",'BR2'!R121&gt;0),"Yes",IF(AND('BR1'!$K$2="ACTIVE",'BR1'!R121&gt;0),"Yes",IF(AND('ORIGINAL BUDGET'!$K$2="ACTIVE",'ORIGINAL BUDGET'!R121&gt;0),"Yes",""))))</f>
        <v/>
      </c>
      <c r="AG121" s="325"/>
      <c r="AH121" s="493" t="str">
        <f>IF(AND('BR3'!$K$2="ACTIVE",'BR3'!T121&gt;0),"Yes",IF(AND('BR2'!$K$2="ACTIVE",'BR2'!T121&gt;0),"Yes",IF(AND('BR1'!$K$2="ACTIVE",'BR1'!T121&gt;0),"Yes",IF(AND('ORIGINAL BUDGET'!$K$2="ACTIVE",'ORIGINAL BUDGET'!T121&gt;0),"Yes",""))))</f>
        <v/>
      </c>
      <c r="AI121" s="500"/>
      <c r="AK121" s="221"/>
      <c r="AL121" s="221"/>
      <c r="AM121" s="221"/>
      <c r="AN121" s="221"/>
      <c r="AO121" s="221"/>
      <c r="AP121" s="221"/>
      <c r="AQ121" s="221"/>
      <c r="AR121" s="57"/>
      <c r="AU121" s="2"/>
      <c r="AV121" s="2"/>
      <c r="AW121" s="2"/>
      <c r="AX121" s="2"/>
      <c r="AY121" s="1104"/>
    </row>
    <row r="122" spans="1:51" ht="23.25" customHeight="1" thickBot="1">
      <c r="A122" s="122">
        <v>5</v>
      </c>
      <c r="B122" s="1726">
        <f>IF($L$2="","",IF($L$2="ORIGINAL",'ORIGINAL BUDGET'!$B122,IF($L$2="BR1",'BR1'!$B122,IF($L$2="BR2",'BR2'!$B122,IF($L$2="BR3",'BR3'!$B122)))))</f>
        <v>0</v>
      </c>
      <c r="C122" s="1727">
        <f>IF($L$2="","",IF($L$2="ORIGINAL",'ORIGINAL BUDGET'!$B122,IF($L$2="BR1",'BR1'!$B122,IF($L$2="BR2",'BR2'!$B122,IF($L$2="BR3",'BR3'!$B122)))))</f>
        <v>0</v>
      </c>
      <c r="D122" s="1727">
        <f>IF($L$2="","",IF($L$2="ORIGINAL",'ORIGINAL BUDGET'!$B122,IF($L$2="BR1",'BR1'!$B122,IF($L$2="BR2",'BR2'!$B122,IF($L$2="BR3",'BR3'!$B122)))))</f>
        <v>0</v>
      </c>
      <c r="E122" s="1728">
        <f>IF($L$2="","",IF($L$2="ORIGINAL",'ORIGINAL BUDGET'!$B122,IF($L$2="BR1",'BR1'!$B122,IF($L$2="BR2",'BR2'!$B122,IF($L$2="BR3",'BR3'!$B122)))))</f>
        <v>0</v>
      </c>
      <c r="F122" s="612"/>
      <c r="G122" s="847" t="str">
        <f t="shared" si="45"/>
        <v/>
      </c>
      <c r="H122" s="810">
        <f t="shared" si="46"/>
        <v>0</v>
      </c>
      <c r="I122" s="840"/>
      <c r="J122" s="810">
        <f t="shared" si="49"/>
        <v>0</v>
      </c>
      <c r="K122" s="842"/>
      <c r="L122" s="810">
        <f t="shared" si="50"/>
        <v>0</v>
      </c>
      <c r="M122" s="842"/>
      <c r="N122" s="810">
        <f t="shared" si="51"/>
        <v>0</v>
      </c>
      <c r="O122" s="842"/>
      <c r="P122" s="810">
        <f t="shared" si="52"/>
        <v>0</v>
      </c>
      <c r="Q122" s="842"/>
      <c r="R122" s="810">
        <f t="shared" si="47"/>
        <v>0</v>
      </c>
      <c r="S122" s="842"/>
      <c r="T122" s="810">
        <f t="shared" si="48"/>
        <v>0</v>
      </c>
      <c r="U122" s="410"/>
      <c r="V122" s="492" t="str">
        <f>IF(AND('BR3'!$K$2="ACTIVE",'BR3'!H122&gt;0),"Yes",IF(AND('BR2'!$K$2="ACTIVE",'BR2'!H122&gt;0),"Yes",IF(AND('BR1'!$K$2="ACTIVE",'BR1'!H122&gt;0),"Yes",IF(AND('ORIGINAL BUDGET'!$K$2="ACTIVE",'ORIGINAL BUDGET'!H122&gt;0),"Yes",""))))</f>
        <v/>
      </c>
      <c r="W122" s="325"/>
      <c r="X122" s="325" t="str">
        <f>IF(AND('BR3'!$K$2="ACTIVE",'BR3'!J122&gt;0),"Yes",IF(AND('BR2'!$K$2="ACTIVE",'BR2'!J122&gt;0),"Yes",IF(AND('BR1'!$K$2="ACTIVE",'BR1'!J122&gt;0),"Yes",IF(AND('ORIGINAL BUDGET'!$K$2="ACTIVE",'ORIGINAL BUDGET'!J122&gt;0),"Yes",""))))</f>
        <v/>
      </c>
      <c r="Y122" s="325"/>
      <c r="Z122" s="325" t="str">
        <f>IF(AND('BR3'!$K$2="ACTIVE",'BR3'!L122&gt;0),"Yes",IF(AND('BR2'!$K$2="ACTIVE",'BR2'!L122&gt;0),"Yes",IF(AND('BR1'!$K$2="ACTIVE",'BR1'!L122&gt;0),"Yes",IF(AND('ORIGINAL BUDGET'!$K$2="ACTIVE",'ORIGINAL BUDGET'!L122&gt;0),"Yes",""))))</f>
        <v/>
      </c>
      <c r="AA122" s="325"/>
      <c r="AB122" s="325" t="str">
        <f>IF(AND('BR3'!$K$2="ACTIVE",'BR3'!N122&gt;0),"Yes",IF(AND('BR2'!$K$2="ACTIVE",'BR2'!N122&gt;0),"Yes",IF(AND('BR1'!$K$2="ACTIVE",'BR1'!N122&gt;0),"Yes",IF(AND('ORIGINAL BUDGET'!$K$2="ACTIVE",'ORIGINAL BUDGET'!N122&gt;0),"Yes",""))))</f>
        <v/>
      </c>
      <c r="AC122" s="325"/>
      <c r="AD122" s="325" t="str">
        <f>IF(AND('BR3'!$K$2="ACTIVE",'BR3'!P122&gt;0),"Yes",IF(AND('BR2'!$K$2="ACTIVE",'BR2'!P122&gt;0),"Yes",IF(AND('BR1'!$K$2="ACTIVE",'BR1'!P122&gt;0),"Yes",IF(AND('ORIGINAL BUDGET'!$K$2="ACTIVE",'ORIGINAL BUDGET'!P122&gt;0),"Yes",""))))</f>
        <v/>
      </c>
      <c r="AE122" s="325"/>
      <c r="AF122" s="325" t="str">
        <f>IF(AND('BR3'!$K$2="ACTIVE",'BR3'!R122&gt;0),"Yes",IF(AND('BR2'!$K$2="ACTIVE",'BR2'!R122&gt;0),"Yes",IF(AND('BR1'!$K$2="ACTIVE",'BR1'!R122&gt;0),"Yes",IF(AND('ORIGINAL BUDGET'!$K$2="ACTIVE",'ORIGINAL BUDGET'!R122&gt;0),"Yes",""))))</f>
        <v/>
      </c>
      <c r="AG122" s="325"/>
      <c r="AH122" s="493" t="str">
        <f>IF(AND('BR3'!$K$2="ACTIVE",'BR3'!T122&gt;0),"Yes",IF(AND('BR2'!$K$2="ACTIVE",'BR2'!T122&gt;0),"Yes",IF(AND('BR1'!$K$2="ACTIVE",'BR1'!T122&gt;0),"Yes",IF(AND('ORIGINAL BUDGET'!$K$2="ACTIVE",'ORIGINAL BUDGET'!T122&gt;0),"Yes",""))))</f>
        <v/>
      </c>
      <c r="AI122" s="500"/>
      <c r="AK122" s="221"/>
      <c r="AL122" s="221"/>
      <c r="AM122" s="221"/>
      <c r="AN122" s="221"/>
      <c r="AO122" s="221"/>
      <c r="AP122" s="221"/>
      <c r="AQ122" s="221"/>
      <c r="AR122" s="57"/>
      <c r="AU122" s="2"/>
      <c r="AV122" s="2"/>
      <c r="AW122" s="2"/>
      <c r="AX122" s="2"/>
      <c r="AY122" s="1104"/>
    </row>
    <row r="123" spans="1:51" ht="23.25" hidden="1" customHeight="1">
      <c r="A123" s="122">
        <v>6</v>
      </c>
      <c r="B123" s="1726">
        <f>IF($L$2="","",IF($L$2="ORIGINAL",'ORIGINAL BUDGET'!$B123,IF($L$2="BR1",'BR1'!$B123,IF($L$2="BR2",'BR2'!$B123,IF($L$2="BR3",'BR3'!$B123)))))</f>
        <v>0</v>
      </c>
      <c r="C123" s="1727">
        <f>IF($L$2="","",IF($L$2="ORIGINAL",'ORIGINAL BUDGET'!$B123,IF($L$2="BR1",'BR1'!$B123,IF($L$2="BR2",'BR2'!$B123,IF($L$2="BR3",'BR3'!$B123)))))</f>
        <v>0</v>
      </c>
      <c r="D123" s="1727">
        <f>IF($L$2="","",IF($L$2="ORIGINAL",'ORIGINAL BUDGET'!$B123,IF($L$2="BR1",'BR1'!$B123,IF($L$2="BR2",'BR2'!$B123,IF($L$2="BR3",'BR3'!$B123)))))</f>
        <v>0</v>
      </c>
      <c r="E123" s="1728">
        <f>IF($L$2="","",IF($L$2="ORIGINAL",'ORIGINAL BUDGET'!$B123,IF($L$2="BR1",'BR1'!$B123,IF($L$2="BR2",'BR2'!$B123,IF($L$2="BR3",'BR3'!$B123)))))</f>
        <v>0</v>
      </c>
      <c r="F123" s="612"/>
      <c r="G123" s="847" t="str">
        <f t="shared" si="45"/>
        <v/>
      </c>
      <c r="H123" s="810">
        <f t="shared" si="46"/>
        <v>0</v>
      </c>
      <c r="I123" s="840"/>
      <c r="J123" s="810">
        <f t="shared" si="49"/>
        <v>0</v>
      </c>
      <c r="K123" s="842"/>
      <c r="L123" s="810">
        <f t="shared" si="50"/>
        <v>0</v>
      </c>
      <c r="M123" s="842"/>
      <c r="N123" s="810">
        <f t="shared" si="51"/>
        <v>0</v>
      </c>
      <c r="O123" s="842"/>
      <c r="P123" s="810">
        <f t="shared" si="52"/>
        <v>0</v>
      </c>
      <c r="Q123" s="842"/>
      <c r="R123" s="810">
        <f t="shared" si="47"/>
        <v>0</v>
      </c>
      <c r="S123" s="842"/>
      <c r="T123" s="810">
        <f t="shared" si="48"/>
        <v>0</v>
      </c>
      <c r="U123" s="410"/>
      <c r="V123" s="492" t="str">
        <f>IF(AND('BR3'!$K$2="ACTIVE",'BR3'!H123&gt;0),"Yes",IF(AND('BR2'!$K$2="ACTIVE",'BR2'!H123&gt;0),"Yes",IF(AND('BR1'!$K$2="ACTIVE",'BR1'!H123&gt;0),"Yes",IF(AND('ORIGINAL BUDGET'!$K$2="ACTIVE",'ORIGINAL BUDGET'!H123&gt;0),"Yes",""))))</f>
        <v/>
      </c>
      <c r="W123" s="325"/>
      <c r="X123" s="325" t="str">
        <f>IF(AND('BR3'!$K$2="ACTIVE",'BR3'!J123&gt;0),"Yes",IF(AND('BR2'!$K$2="ACTIVE",'BR2'!J123&gt;0),"Yes",IF(AND('BR1'!$K$2="ACTIVE",'BR1'!J123&gt;0),"Yes",IF(AND('ORIGINAL BUDGET'!$K$2="ACTIVE",'ORIGINAL BUDGET'!J123&gt;0),"Yes",""))))</f>
        <v/>
      </c>
      <c r="Y123" s="325"/>
      <c r="Z123" s="325" t="str">
        <f>IF(AND('BR3'!$K$2="ACTIVE",'BR3'!L123&gt;0),"Yes",IF(AND('BR2'!$K$2="ACTIVE",'BR2'!L123&gt;0),"Yes",IF(AND('BR1'!$K$2="ACTIVE",'BR1'!L123&gt;0),"Yes",IF(AND('ORIGINAL BUDGET'!$K$2="ACTIVE",'ORIGINAL BUDGET'!L123&gt;0),"Yes",""))))</f>
        <v/>
      </c>
      <c r="AA123" s="325"/>
      <c r="AB123" s="325" t="str">
        <f>IF(AND('BR3'!$K$2="ACTIVE",'BR3'!N123&gt;0),"Yes",IF(AND('BR2'!$K$2="ACTIVE",'BR2'!N123&gt;0),"Yes",IF(AND('BR1'!$K$2="ACTIVE",'BR1'!N123&gt;0),"Yes",IF(AND('ORIGINAL BUDGET'!$K$2="ACTIVE",'ORIGINAL BUDGET'!N123&gt;0),"Yes",""))))</f>
        <v/>
      </c>
      <c r="AC123" s="325"/>
      <c r="AD123" s="325" t="str">
        <f>IF(AND('BR3'!$K$2="ACTIVE",'BR3'!P123&gt;0),"Yes",IF(AND('BR2'!$K$2="ACTIVE",'BR2'!P123&gt;0),"Yes",IF(AND('BR1'!$K$2="ACTIVE",'BR1'!P123&gt;0),"Yes",IF(AND('ORIGINAL BUDGET'!$K$2="ACTIVE",'ORIGINAL BUDGET'!P123&gt;0),"Yes",""))))</f>
        <v/>
      </c>
      <c r="AE123" s="325"/>
      <c r="AF123" s="325" t="str">
        <f>IF(AND('BR3'!$K$2="ACTIVE",'BR3'!R123&gt;0),"Yes",IF(AND('BR2'!$K$2="ACTIVE",'BR2'!R123&gt;0),"Yes",IF(AND('BR1'!$K$2="ACTIVE",'BR1'!R123&gt;0),"Yes",IF(AND('ORIGINAL BUDGET'!$K$2="ACTIVE",'ORIGINAL BUDGET'!R123&gt;0),"Yes",""))))</f>
        <v/>
      </c>
      <c r="AG123" s="325"/>
      <c r="AH123" s="493" t="str">
        <f>IF(AND('BR3'!$K$2="ACTIVE",'BR3'!T123&gt;0),"Yes",IF(AND('BR2'!$K$2="ACTIVE",'BR2'!T123&gt;0),"Yes",IF(AND('BR1'!$K$2="ACTIVE",'BR1'!T123&gt;0),"Yes",IF(AND('ORIGINAL BUDGET'!$K$2="ACTIVE",'ORIGINAL BUDGET'!T123&gt;0),"Yes",""))))</f>
        <v/>
      </c>
      <c r="AI123" s="500"/>
      <c r="AK123" s="221"/>
      <c r="AL123" s="221"/>
      <c r="AM123" s="221"/>
      <c r="AN123" s="221"/>
      <c r="AO123" s="221"/>
      <c r="AP123" s="221"/>
      <c r="AQ123" s="221"/>
      <c r="AR123" s="57"/>
      <c r="AU123" s="2"/>
      <c r="AV123" s="2"/>
      <c r="AW123" s="2"/>
      <c r="AX123" s="2"/>
      <c r="AY123" s="1104"/>
    </row>
    <row r="124" spans="1:51" ht="23.25" hidden="1" customHeight="1">
      <c r="A124" s="122">
        <v>7</v>
      </c>
      <c r="B124" s="1726">
        <f>IF($L$2="","",IF($L$2="ORIGINAL",'ORIGINAL BUDGET'!$B124,IF($L$2="BR1",'BR1'!$B124,IF($L$2="BR2",'BR2'!$B124,IF($L$2="BR3",'BR3'!$B124)))))</f>
        <v>0</v>
      </c>
      <c r="C124" s="1727">
        <f>IF($L$2="","",IF($L$2="ORIGINAL",'ORIGINAL BUDGET'!$B124,IF($L$2="BR1",'BR1'!$B124,IF($L$2="BR2",'BR2'!$B124,IF($L$2="BR3",'BR3'!$B124)))))</f>
        <v>0</v>
      </c>
      <c r="D124" s="1727">
        <f>IF($L$2="","",IF($L$2="ORIGINAL",'ORIGINAL BUDGET'!$B124,IF($L$2="BR1",'BR1'!$B124,IF($L$2="BR2",'BR2'!$B124,IF($L$2="BR3",'BR3'!$B124)))))</f>
        <v>0</v>
      </c>
      <c r="E124" s="1728">
        <f>IF($L$2="","",IF($L$2="ORIGINAL",'ORIGINAL BUDGET'!$B124,IF($L$2="BR1",'BR1'!$B124,IF($L$2="BR2",'BR2'!$B124,IF($L$2="BR3",'BR3'!$B124)))))</f>
        <v>0</v>
      </c>
      <c r="F124" s="612"/>
      <c r="G124" s="847" t="str">
        <f t="shared" si="45"/>
        <v/>
      </c>
      <c r="H124" s="810">
        <f t="shared" si="46"/>
        <v>0</v>
      </c>
      <c r="I124" s="840"/>
      <c r="J124" s="810">
        <f t="shared" si="49"/>
        <v>0</v>
      </c>
      <c r="K124" s="843"/>
      <c r="L124" s="810">
        <f t="shared" si="50"/>
        <v>0</v>
      </c>
      <c r="M124" s="843"/>
      <c r="N124" s="810">
        <f t="shared" si="51"/>
        <v>0</v>
      </c>
      <c r="O124" s="843"/>
      <c r="P124" s="810">
        <f t="shared" si="52"/>
        <v>0</v>
      </c>
      <c r="Q124" s="843"/>
      <c r="R124" s="810">
        <f t="shared" si="47"/>
        <v>0</v>
      </c>
      <c r="S124" s="843"/>
      <c r="T124" s="810">
        <f t="shared" si="48"/>
        <v>0</v>
      </c>
      <c r="U124" s="410"/>
      <c r="V124" s="492" t="str">
        <f>IF(AND('BR3'!$K$2="ACTIVE",'BR3'!H124&gt;0),"Yes",IF(AND('BR2'!$K$2="ACTIVE",'BR2'!H124&gt;0),"Yes",IF(AND('BR1'!$K$2="ACTIVE",'BR1'!H124&gt;0),"Yes",IF(AND('ORIGINAL BUDGET'!$K$2="ACTIVE",'ORIGINAL BUDGET'!H124&gt;0),"Yes",""))))</f>
        <v/>
      </c>
      <c r="W124" s="325"/>
      <c r="X124" s="325" t="str">
        <f>IF(AND('BR3'!$K$2="ACTIVE",'BR3'!J124&gt;0),"Yes",IF(AND('BR2'!$K$2="ACTIVE",'BR2'!J124&gt;0),"Yes",IF(AND('BR1'!$K$2="ACTIVE",'BR1'!J124&gt;0),"Yes",IF(AND('ORIGINAL BUDGET'!$K$2="ACTIVE",'ORIGINAL BUDGET'!J124&gt;0),"Yes",""))))</f>
        <v/>
      </c>
      <c r="Y124" s="325"/>
      <c r="Z124" s="325" t="str">
        <f>IF(AND('BR3'!$K$2="ACTIVE",'BR3'!L124&gt;0),"Yes",IF(AND('BR2'!$K$2="ACTIVE",'BR2'!L124&gt;0),"Yes",IF(AND('BR1'!$K$2="ACTIVE",'BR1'!L124&gt;0),"Yes",IF(AND('ORIGINAL BUDGET'!$K$2="ACTIVE",'ORIGINAL BUDGET'!L124&gt;0),"Yes",""))))</f>
        <v/>
      </c>
      <c r="AA124" s="325"/>
      <c r="AB124" s="325" t="str">
        <f>IF(AND('BR3'!$K$2="ACTIVE",'BR3'!N124&gt;0),"Yes",IF(AND('BR2'!$K$2="ACTIVE",'BR2'!N124&gt;0),"Yes",IF(AND('BR1'!$K$2="ACTIVE",'BR1'!N124&gt;0),"Yes",IF(AND('ORIGINAL BUDGET'!$K$2="ACTIVE",'ORIGINAL BUDGET'!N124&gt;0),"Yes",""))))</f>
        <v/>
      </c>
      <c r="AC124" s="325"/>
      <c r="AD124" s="325" t="str">
        <f>IF(AND('BR3'!$K$2="ACTIVE",'BR3'!P124&gt;0),"Yes",IF(AND('BR2'!$K$2="ACTIVE",'BR2'!P124&gt;0),"Yes",IF(AND('BR1'!$K$2="ACTIVE",'BR1'!P124&gt;0),"Yes",IF(AND('ORIGINAL BUDGET'!$K$2="ACTIVE",'ORIGINAL BUDGET'!P124&gt;0),"Yes",""))))</f>
        <v/>
      </c>
      <c r="AE124" s="325"/>
      <c r="AF124" s="325" t="str">
        <f>IF(AND('BR3'!$K$2="ACTIVE",'BR3'!R124&gt;0),"Yes",IF(AND('BR2'!$K$2="ACTIVE",'BR2'!R124&gt;0),"Yes",IF(AND('BR1'!$K$2="ACTIVE",'BR1'!R124&gt;0),"Yes",IF(AND('ORIGINAL BUDGET'!$K$2="ACTIVE",'ORIGINAL BUDGET'!R124&gt;0),"Yes",""))))</f>
        <v/>
      </c>
      <c r="AG124" s="325"/>
      <c r="AH124" s="493" t="str">
        <f>IF(AND('BR3'!$K$2="ACTIVE",'BR3'!T124&gt;0),"Yes",IF(AND('BR2'!$K$2="ACTIVE",'BR2'!T124&gt;0),"Yes",IF(AND('BR1'!$K$2="ACTIVE",'BR1'!T124&gt;0),"Yes",IF(AND('ORIGINAL BUDGET'!$K$2="ACTIVE",'ORIGINAL BUDGET'!T124&gt;0),"Yes",""))))</f>
        <v/>
      </c>
      <c r="AI124" s="500"/>
      <c r="AK124" s="221"/>
      <c r="AL124" s="221"/>
      <c r="AM124" s="221"/>
      <c r="AN124" s="221"/>
      <c r="AO124" s="221"/>
      <c r="AP124" s="221"/>
      <c r="AQ124" s="221"/>
      <c r="AR124" s="57"/>
      <c r="AU124" s="2"/>
      <c r="AV124" s="2"/>
      <c r="AW124" s="2"/>
      <c r="AX124" s="2"/>
      <c r="AY124" s="1104"/>
    </row>
    <row r="125" spans="1:51" ht="23.25" hidden="1" customHeight="1">
      <c r="A125" s="122">
        <v>8</v>
      </c>
      <c r="B125" s="1726">
        <f>IF($L$2="","",IF($L$2="ORIGINAL",'ORIGINAL BUDGET'!$B125,IF($L$2="BR1",'BR1'!$B125,IF($L$2="BR2",'BR2'!$B125,IF($L$2="BR3",'BR3'!$B125)))))</f>
        <v>0</v>
      </c>
      <c r="C125" s="1727">
        <f>IF($L$2="","",IF($L$2="ORIGINAL",'ORIGINAL BUDGET'!$B125,IF($L$2="BR1",'BR1'!$B125,IF($L$2="BR2",'BR2'!$B125,IF($L$2="BR3",'BR3'!$B125)))))</f>
        <v>0</v>
      </c>
      <c r="D125" s="1727">
        <f>IF($L$2="","",IF($L$2="ORIGINAL",'ORIGINAL BUDGET'!$B125,IF($L$2="BR1",'BR1'!$B125,IF($L$2="BR2",'BR2'!$B125,IF($L$2="BR3",'BR3'!$B125)))))</f>
        <v>0</v>
      </c>
      <c r="E125" s="1727">
        <f>IF($L$2="","",IF($L$2="ORIGINAL",'ORIGINAL BUDGET'!$B125,IF($L$2="BR1",'BR1'!$B125,IF($L$2="BR2",'BR2'!$B125,IF($L$2="BR3",'BR3'!$B125)))))</f>
        <v>0</v>
      </c>
      <c r="F125" s="612"/>
      <c r="G125" s="847" t="str">
        <f t="shared" si="45"/>
        <v/>
      </c>
      <c r="H125" s="810">
        <f t="shared" si="46"/>
        <v>0</v>
      </c>
      <c r="I125" s="840"/>
      <c r="J125" s="810">
        <f t="shared" si="49"/>
        <v>0</v>
      </c>
      <c r="K125" s="843"/>
      <c r="L125" s="810">
        <f t="shared" si="50"/>
        <v>0</v>
      </c>
      <c r="M125" s="843"/>
      <c r="N125" s="810">
        <f t="shared" si="51"/>
        <v>0</v>
      </c>
      <c r="O125" s="843"/>
      <c r="P125" s="810">
        <f t="shared" si="52"/>
        <v>0</v>
      </c>
      <c r="Q125" s="843"/>
      <c r="R125" s="810">
        <f t="shared" si="47"/>
        <v>0</v>
      </c>
      <c r="S125" s="843"/>
      <c r="T125" s="810">
        <f t="shared" si="48"/>
        <v>0</v>
      </c>
      <c r="U125" s="410"/>
      <c r="V125" s="492" t="str">
        <f>IF(AND('BR3'!$K$2="ACTIVE",'BR3'!H125&gt;0),"Yes",IF(AND('BR2'!$K$2="ACTIVE",'BR2'!H125&gt;0),"Yes",IF(AND('BR1'!$K$2="ACTIVE",'BR1'!H125&gt;0),"Yes",IF(AND('ORIGINAL BUDGET'!$K$2="ACTIVE",'ORIGINAL BUDGET'!H125&gt;0),"Yes",""))))</f>
        <v/>
      </c>
      <c r="W125" s="325"/>
      <c r="X125" s="325" t="str">
        <f>IF(AND('BR3'!$K$2="ACTIVE",'BR3'!J125&gt;0),"Yes",IF(AND('BR2'!$K$2="ACTIVE",'BR2'!J125&gt;0),"Yes",IF(AND('BR1'!$K$2="ACTIVE",'BR1'!J125&gt;0),"Yes",IF(AND('ORIGINAL BUDGET'!$K$2="ACTIVE",'ORIGINAL BUDGET'!J125&gt;0),"Yes",""))))</f>
        <v/>
      </c>
      <c r="Y125" s="325"/>
      <c r="Z125" s="325" t="str">
        <f>IF(AND('BR3'!$K$2="ACTIVE",'BR3'!L125&gt;0),"Yes",IF(AND('BR2'!$K$2="ACTIVE",'BR2'!L125&gt;0),"Yes",IF(AND('BR1'!$K$2="ACTIVE",'BR1'!L125&gt;0),"Yes",IF(AND('ORIGINAL BUDGET'!$K$2="ACTIVE",'ORIGINAL BUDGET'!L125&gt;0),"Yes",""))))</f>
        <v/>
      </c>
      <c r="AA125" s="325"/>
      <c r="AB125" s="325" t="str">
        <f>IF(AND('BR3'!$K$2="ACTIVE",'BR3'!N125&gt;0),"Yes",IF(AND('BR2'!$K$2="ACTIVE",'BR2'!N125&gt;0),"Yes",IF(AND('BR1'!$K$2="ACTIVE",'BR1'!N125&gt;0),"Yes",IF(AND('ORIGINAL BUDGET'!$K$2="ACTIVE",'ORIGINAL BUDGET'!N125&gt;0),"Yes",""))))</f>
        <v/>
      </c>
      <c r="AC125" s="325"/>
      <c r="AD125" s="325" t="str">
        <f>IF(AND('BR3'!$K$2="ACTIVE",'BR3'!P125&gt;0),"Yes",IF(AND('BR2'!$K$2="ACTIVE",'BR2'!P125&gt;0),"Yes",IF(AND('BR1'!$K$2="ACTIVE",'BR1'!P125&gt;0),"Yes",IF(AND('ORIGINAL BUDGET'!$K$2="ACTIVE",'ORIGINAL BUDGET'!P125&gt;0),"Yes",""))))</f>
        <v/>
      </c>
      <c r="AE125" s="325"/>
      <c r="AF125" s="325" t="str">
        <f>IF(AND('BR3'!$K$2="ACTIVE",'BR3'!R125&gt;0),"Yes",IF(AND('BR2'!$K$2="ACTIVE",'BR2'!R125&gt;0),"Yes",IF(AND('BR1'!$K$2="ACTIVE",'BR1'!R125&gt;0),"Yes",IF(AND('ORIGINAL BUDGET'!$K$2="ACTIVE",'ORIGINAL BUDGET'!R125&gt;0),"Yes",""))))</f>
        <v/>
      </c>
      <c r="AG125" s="325"/>
      <c r="AH125" s="493" t="str">
        <f>IF(AND('BR3'!$K$2="ACTIVE",'BR3'!T125&gt;0),"Yes",IF(AND('BR2'!$K$2="ACTIVE",'BR2'!T125&gt;0),"Yes",IF(AND('BR1'!$K$2="ACTIVE",'BR1'!T125&gt;0),"Yes",IF(AND('ORIGINAL BUDGET'!$K$2="ACTIVE",'ORIGINAL BUDGET'!T125&gt;0),"Yes",""))))</f>
        <v/>
      </c>
      <c r="AI125" s="500"/>
      <c r="AK125" s="221"/>
      <c r="AL125" s="221"/>
      <c r="AM125" s="221"/>
      <c r="AN125" s="221"/>
      <c r="AO125" s="221"/>
      <c r="AP125" s="221"/>
      <c r="AQ125" s="221"/>
      <c r="AR125" s="57"/>
      <c r="AU125" s="2"/>
      <c r="AV125" s="2"/>
      <c r="AW125" s="2"/>
      <c r="AX125" s="2"/>
      <c r="AY125" s="1104"/>
    </row>
    <row r="126" spans="1:51" ht="23.25" hidden="1" customHeight="1">
      <c r="A126" s="122">
        <v>9</v>
      </c>
      <c r="B126" s="1726">
        <f>IF($L$2="","",IF($L$2="ORIGINAL",'ORIGINAL BUDGET'!$B126,IF($L$2="BR1",'BR1'!$B126,IF($L$2="BR2",'BR2'!$B126,IF($L$2="BR3",'BR3'!$B126)))))</f>
        <v>0</v>
      </c>
      <c r="C126" s="1727">
        <f>IF($L$2="","",IF($L$2="ORIGINAL",'ORIGINAL BUDGET'!$B126,IF($L$2="BR1",'BR1'!$B126,IF($L$2="BR2",'BR2'!$B126,IF($L$2="BR3",'BR3'!$B126)))))</f>
        <v>0</v>
      </c>
      <c r="D126" s="1727">
        <f>IF($L$2="","",IF($L$2="ORIGINAL",'ORIGINAL BUDGET'!$B126,IF($L$2="BR1",'BR1'!$B126,IF($L$2="BR2",'BR2'!$B126,IF($L$2="BR3",'BR3'!$B126)))))</f>
        <v>0</v>
      </c>
      <c r="E126" s="1727">
        <f>IF($L$2="","",IF($L$2="ORIGINAL",'ORIGINAL BUDGET'!$B126,IF($L$2="BR1",'BR1'!$B126,IF($L$2="BR2",'BR2'!$B126,IF($L$2="BR3",'BR3'!$B126)))))</f>
        <v>0</v>
      </c>
      <c r="F126" s="612"/>
      <c r="G126" s="847" t="str">
        <f t="shared" si="45"/>
        <v/>
      </c>
      <c r="H126" s="810">
        <f t="shared" si="46"/>
        <v>0</v>
      </c>
      <c r="I126" s="840"/>
      <c r="J126" s="810">
        <f t="shared" si="49"/>
        <v>0</v>
      </c>
      <c r="K126" s="843"/>
      <c r="L126" s="810">
        <f t="shared" si="50"/>
        <v>0</v>
      </c>
      <c r="M126" s="843"/>
      <c r="N126" s="810">
        <f t="shared" si="51"/>
        <v>0</v>
      </c>
      <c r="O126" s="843"/>
      <c r="P126" s="810">
        <f t="shared" si="52"/>
        <v>0</v>
      </c>
      <c r="Q126" s="843"/>
      <c r="R126" s="810">
        <f t="shared" si="47"/>
        <v>0</v>
      </c>
      <c r="S126" s="843"/>
      <c r="T126" s="810">
        <f t="shared" si="48"/>
        <v>0</v>
      </c>
      <c r="U126" s="410"/>
      <c r="V126" s="492" t="str">
        <f>IF(AND('BR3'!$K$2="ACTIVE",'BR3'!H126&gt;0),"Yes",IF(AND('BR2'!$K$2="ACTIVE",'BR2'!H126&gt;0),"Yes",IF(AND('BR1'!$K$2="ACTIVE",'BR1'!H126&gt;0),"Yes",IF(AND('ORIGINAL BUDGET'!$K$2="ACTIVE",'ORIGINAL BUDGET'!H126&gt;0),"Yes",""))))</f>
        <v/>
      </c>
      <c r="W126" s="325"/>
      <c r="X126" s="325" t="str">
        <f>IF(AND('BR3'!$K$2="ACTIVE",'BR3'!J126&gt;0),"Yes",IF(AND('BR2'!$K$2="ACTIVE",'BR2'!J126&gt;0),"Yes",IF(AND('BR1'!$K$2="ACTIVE",'BR1'!J126&gt;0),"Yes",IF(AND('ORIGINAL BUDGET'!$K$2="ACTIVE",'ORIGINAL BUDGET'!J126&gt;0),"Yes",""))))</f>
        <v/>
      </c>
      <c r="Y126" s="325"/>
      <c r="Z126" s="325" t="str">
        <f>IF(AND('BR3'!$K$2="ACTIVE",'BR3'!L126&gt;0),"Yes",IF(AND('BR2'!$K$2="ACTIVE",'BR2'!L126&gt;0),"Yes",IF(AND('BR1'!$K$2="ACTIVE",'BR1'!L126&gt;0),"Yes",IF(AND('ORIGINAL BUDGET'!$K$2="ACTIVE",'ORIGINAL BUDGET'!L126&gt;0),"Yes",""))))</f>
        <v/>
      </c>
      <c r="AA126" s="325"/>
      <c r="AB126" s="325" t="str">
        <f>IF(AND('BR3'!$K$2="ACTIVE",'BR3'!N126&gt;0),"Yes",IF(AND('BR2'!$K$2="ACTIVE",'BR2'!N126&gt;0),"Yes",IF(AND('BR1'!$K$2="ACTIVE",'BR1'!N126&gt;0),"Yes",IF(AND('ORIGINAL BUDGET'!$K$2="ACTIVE",'ORIGINAL BUDGET'!N126&gt;0),"Yes",""))))</f>
        <v/>
      </c>
      <c r="AC126" s="325"/>
      <c r="AD126" s="325" t="str">
        <f>IF(AND('BR3'!$K$2="ACTIVE",'BR3'!P126&gt;0),"Yes",IF(AND('BR2'!$K$2="ACTIVE",'BR2'!P126&gt;0),"Yes",IF(AND('BR1'!$K$2="ACTIVE",'BR1'!P126&gt;0),"Yes",IF(AND('ORIGINAL BUDGET'!$K$2="ACTIVE",'ORIGINAL BUDGET'!P126&gt;0),"Yes",""))))</f>
        <v/>
      </c>
      <c r="AE126" s="325"/>
      <c r="AF126" s="325" t="str">
        <f>IF(AND('BR3'!$K$2="ACTIVE",'BR3'!R126&gt;0),"Yes",IF(AND('BR2'!$K$2="ACTIVE",'BR2'!R126&gt;0),"Yes",IF(AND('BR1'!$K$2="ACTIVE",'BR1'!R126&gt;0),"Yes",IF(AND('ORIGINAL BUDGET'!$K$2="ACTIVE",'ORIGINAL BUDGET'!R126&gt;0),"Yes",""))))</f>
        <v/>
      </c>
      <c r="AG126" s="325"/>
      <c r="AH126" s="493" t="str">
        <f>IF(AND('BR3'!$K$2="ACTIVE",'BR3'!T126&gt;0),"Yes",IF(AND('BR2'!$K$2="ACTIVE",'BR2'!T126&gt;0),"Yes",IF(AND('BR1'!$K$2="ACTIVE",'BR1'!T126&gt;0),"Yes",IF(AND('ORIGINAL BUDGET'!$K$2="ACTIVE",'ORIGINAL BUDGET'!T126&gt;0),"Yes",""))))</f>
        <v/>
      </c>
      <c r="AI126" s="500"/>
      <c r="AK126" s="221"/>
      <c r="AL126" s="221"/>
      <c r="AM126" s="221"/>
      <c r="AN126" s="221"/>
      <c r="AO126" s="221"/>
      <c r="AP126" s="221"/>
      <c r="AQ126" s="221"/>
      <c r="AR126" s="57"/>
      <c r="AU126" s="2"/>
      <c r="AV126" s="2"/>
      <c r="AW126" s="2"/>
      <c r="AX126" s="2"/>
      <c r="AY126" s="1104"/>
    </row>
    <row r="127" spans="1:51" ht="23.25" hidden="1" customHeight="1">
      <c r="A127" s="122">
        <v>10</v>
      </c>
      <c r="B127" s="1726">
        <f>IF($L$2="","",IF($L$2="ORIGINAL",'ORIGINAL BUDGET'!$B127,IF($L$2="BR1",'BR1'!$B127,IF($L$2="BR2",'BR2'!$B127,IF($L$2="BR3",'BR3'!$B127)))))</f>
        <v>0</v>
      </c>
      <c r="C127" s="1727">
        <f>IF($L$2="","",IF($L$2="ORIGINAL",'ORIGINAL BUDGET'!$B127,IF($L$2="BR1",'BR1'!$B127,IF($L$2="BR2",'BR2'!$B127,IF($L$2="BR3",'BR3'!$B127)))))</f>
        <v>0</v>
      </c>
      <c r="D127" s="1727">
        <f>IF($L$2="","",IF($L$2="ORIGINAL",'ORIGINAL BUDGET'!$B127,IF($L$2="BR1",'BR1'!$B127,IF($L$2="BR2",'BR2'!$B127,IF($L$2="BR3",'BR3'!$B127)))))</f>
        <v>0</v>
      </c>
      <c r="E127" s="1727">
        <f>IF($L$2="","",IF($L$2="ORIGINAL",'ORIGINAL BUDGET'!$B127,IF($L$2="BR1",'BR1'!$B127,IF($L$2="BR2",'BR2'!$B127,IF($L$2="BR3",'BR3'!$B127)))))</f>
        <v>0</v>
      </c>
      <c r="F127" s="612"/>
      <c r="G127" s="847" t="str">
        <f t="shared" si="45"/>
        <v/>
      </c>
      <c r="H127" s="810">
        <f t="shared" si="46"/>
        <v>0</v>
      </c>
      <c r="I127" s="840"/>
      <c r="J127" s="810">
        <f t="shared" si="49"/>
        <v>0</v>
      </c>
      <c r="K127" s="843"/>
      <c r="L127" s="810">
        <f t="shared" si="50"/>
        <v>0</v>
      </c>
      <c r="M127" s="843"/>
      <c r="N127" s="810">
        <f t="shared" si="51"/>
        <v>0</v>
      </c>
      <c r="O127" s="843"/>
      <c r="P127" s="810">
        <f t="shared" si="52"/>
        <v>0</v>
      </c>
      <c r="Q127" s="843"/>
      <c r="R127" s="810">
        <f t="shared" si="47"/>
        <v>0</v>
      </c>
      <c r="S127" s="843"/>
      <c r="T127" s="810">
        <f t="shared" si="48"/>
        <v>0</v>
      </c>
      <c r="U127" s="410"/>
      <c r="V127" s="492" t="str">
        <f>IF(AND('BR3'!$K$2="ACTIVE",'BR3'!H127&gt;0),"Yes",IF(AND('BR2'!$K$2="ACTIVE",'BR2'!H127&gt;0),"Yes",IF(AND('BR1'!$K$2="ACTIVE",'BR1'!H127&gt;0),"Yes",IF(AND('ORIGINAL BUDGET'!$K$2="ACTIVE",'ORIGINAL BUDGET'!H127&gt;0),"Yes",""))))</f>
        <v/>
      </c>
      <c r="W127" s="325"/>
      <c r="X127" s="325" t="str">
        <f>IF(AND('BR3'!$K$2="ACTIVE",'BR3'!J127&gt;0),"Yes",IF(AND('BR2'!$K$2="ACTIVE",'BR2'!J127&gt;0),"Yes",IF(AND('BR1'!$K$2="ACTIVE",'BR1'!J127&gt;0),"Yes",IF(AND('ORIGINAL BUDGET'!$K$2="ACTIVE",'ORIGINAL BUDGET'!J127&gt;0),"Yes",""))))</f>
        <v/>
      </c>
      <c r="Y127" s="325"/>
      <c r="Z127" s="325" t="str">
        <f>IF(AND('BR3'!$K$2="ACTIVE",'BR3'!L127&gt;0),"Yes",IF(AND('BR2'!$K$2="ACTIVE",'BR2'!L127&gt;0),"Yes",IF(AND('BR1'!$K$2="ACTIVE",'BR1'!L127&gt;0),"Yes",IF(AND('ORIGINAL BUDGET'!$K$2="ACTIVE",'ORIGINAL BUDGET'!L127&gt;0),"Yes",""))))</f>
        <v/>
      </c>
      <c r="AA127" s="325"/>
      <c r="AB127" s="325" t="str">
        <f>IF(AND('BR3'!$K$2="ACTIVE",'BR3'!N127&gt;0),"Yes",IF(AND('BR2'!$K$2="ACTIVE",'BR2'!N127&gt;0),"Yes",IF(AND('BR1'!$K$2="ACTIVE",'BR1'!N127&gt;0),"Yes",IF(AND('ORIGINAL BUDGET'!$K$2="ACTIVE",'ORIGINAL BUDGET'!N127&gt;0),"Yes",""))))</f>
        <v/>
      </c>
      <c r="AC127" s="325"/>
      <c r="AD127" s="325" t="str">
        <f>IF(AND('BR3'!$K$2="ACTIVE",'BR3'!P127&gt;0),"Yes",IF(AND('BR2'!$K$2="ACTIVE",'BR2'!P127&gt;0),"Yes",IF(AND('BR1'!$K$2="ACTIVE",'BR1'!P127&gt;0),"Yes",IF(AND('ORIGINAL BUDGET'!$K$2="ACTIVE",'ORIGINAL BUDGET'!P127&gt;0),"Yes",""))))</f>
        <v/>
      </c>
      <c r="AE127" s="325"/>
      <c r="AF127" s="325" t="str">
        <f>IF(AND('BR3'!$K$2="ACTIVE",'BR3'!R127&gt;0),"Yes",IF(AND('BR2'!$K$2="ACTIVE",'BR2'!R127&gt;0),"Yes",IF(AND('BR1'!$K$2="ACTIVE",'BR1'!R127&gt;0),"Yes",IF(AND('ORIGINAL BUDGET'!$K$2="ACTIVE",'ORIGINAL BUDGET'!R127&gt;0),"Yes",""))))</f>
        <v/>
      </c>
      <c r="AG127" s="325"/>
      <c r="AH127" s="493" t="str">
        <f>IF(AND('BR3'!$K$2="ACTIVE",'BR3'!T127&gt;0),"Yes",IF(AND('BR2'!$K$2="ACTIVE",'BR2'!T127&gt;0),"Yes",IF(AND('BR1'!$K$2="ACTIVE",'BR1'!T127&gt;0),"Yes",IF(AND('ORIGINAL BUDGET'!$K$2="ACTIVE",'ORIGINAL BUDGET'!T127&gt;0),"Yes",""))))</f>
        <v/>
      </c>
      <c r="AI127" s="500"/>
      <c r="AK127" s="221"/>
      <c r="AL127" s="221"/>
      <c r="AM127" s="221"/>
      <c r="AN127" s="221"/>
      <c r="AO127" s="221"/>
      <c r="AP127" s="221"/>
      <c r="AQ127" s="221"/>
      <c r="AR127" s="57"/>
      <c r="AU127" s="2"/>
      <c r="AV127" s="2"/>
      <c r="AW127" s="2"/>
      <c r="AX127" s="2"/>
      <c r="AY127" s="1104"/>
    </row>
    <row r="128" spans="1:51" ht="23.25" hidden="1" customHeight="1">
      <c r="A128" s="122">
        <v>11</v>
      </c>
      <c r="B128" s="1726">
        <f>IF($L$2="","",IF($L$2="ORIGINAL",'ORIGINAL BUDGET'!$B128,IF($L$2="BR1",'BR1'!$B128,IF($L$2="BR2",'BR2'!$B128,IF($L$2="BR3",'BR3'!$B128)))))</f>
        <v>0</v>
      </c>
      <c r="C128" s="1727">
        <f>IF($L$2="","",IF($L$2="ORIGINAL",'ORIGINAL BUDGET'!$B128,IF($L$2="BR1",'BR1'!$B128,IF($L$2="BR2",'BR2'!$B128,IF($L$2="BR3",'BR3'!$B128)))))</f>
        <v>0</v>
      </c>
      <c r="D128" s="1727">
        <f>IF($L$2="","",IF($L$2="ORIGINAL",'ORIGINAL BUDGET'!$B128,IF($L$2="BR1",'BR1'!$B128,IF($L$2="BR2",'BR2'!$B128,IF($L$2="BR3",'BR3'!$B128)))))</f>
        <v>0</v>
      </c>
      <c r="E128" s="1727">
        <f>IF($L$2="","",IF($L$2="ORIGINAL",'ORIGINAL BUDGET'!$B128,IF($L$2="BR1",'BR1'!$B128,IF($L$2="BR2",'BR2'!$B128,IF($L$2="BR3",'BR3'!$B128)))))</f>
        <v>0</v>
      </c>
      <c r="F128" s="612"/>
      <c r="G128" s="847" t="str">
        <f t="shared" si="45"/>
        <v/>
      </c>
      <c r="H128" s="810">
        <f t="shared" si="46"/>
        <v>0</v>
      </c>
      <c r="I128" s="840"/>
      <c r="J128" s="810">
        <f t="shared" si="49"/>
        <v>0</v>
      </c>
      <c r="K128" s="843"/>
      <c r="L128" s="810">
        <f t="shared" si="50"/>
        <v>0</v>
      </c>
      <c r="M128" s="843"/>
      <c r="N128" s="810">
        <f t="shared" si="51"/>
        <v>0</v>
      </c>
      <c r="O128" s="843"/>
      <c r="P128" s="810">
        <f t="shared" si="52"/>
        <v>0</v>
      </c>
      <c r="Q128" s="843"/>
      <c r="R128" s="810">
        <f t="shared" si="47"/>
        <v>0</v>
      </c>
      <c r="S128" s="843"/>
      <c r="T128" s="810">
        <f t="shared" si="48"/>
        <v>0</v>
      </c>
      <c r="U128" s="410"/>
      <c r="V128" s="492" t="str">
        <f>IF(AND('BR3'!$K$2="ACTIVE",'BR3'!H128&gt;0),"Yes",IF(AND('BR2'!$K$2="ACTIVE",'BR2'!H128&gt;0),"Yes",IF(AND('BR1'!$K$2="ACTIVE",'BR1'!H128&gt;0),"Yes",IF(AND('ORIGINAL BUDGET'!$K$2="ACTIVE",'ORIGINAL BUDGET'!H128&gt;0),"Yes",""))))</f>
        <v/>
      </c>
      <c r="W128" s="325"/>
      <c r="X128" s="325" t="str">
        <f>IF(AND('BR3'!$K$2="ACTIVE",'BR3'!J128&gt;0),"Yes",IF(AND('BR2'!$K$2="ACTIVE",'BR2'!J128&gt;0),"Yes",IF(AND('BR1'!$K$2="ACTIVE",'BR1'!J128&gt;0),"Yes",IF(AND('ORIGINAL BUDGET'!$K$2="ACTIVE",'ORIGINAL BUDGET'!J128&gt;0),"Yes",""))))</f>
        <v/>
      </c>
      <c r="Y128" s="325"/>
      <c r="Z128" s="325" t="str">
        <f>IF(AND('BR3'!$K$2="ACTIVE",'BR3'!L128&gt;0),"Yes",IF(AND('BR2'!$K$2="ACTIVE",'BR2'!L128&gt;0),"Yes",IF(AND('BR1'!$K$2="ACTIVE",'BR1'!L128&gt;0),"Yes",IF(AND('ORIGINAL BUDGET'!$K$2="ACTIVE",'ORIGINAL BUDGET'!L128&gt;0),"Yes",""))))</f>
        <v/>
      </c>
      <c r="AA128" s="325"/>
      <c r="AB128" s="325" t="str">
        <f>IF(AND('BR3'!$K$2="ACTIVE",'BR3'!N128&gt;0),"Yes",IF(AND('BR2'!$K$2="ACTIVE",'BR2'!N128&gt;0),"Yes",IF(AND('BR1'!$K$2="ACTIVE",'BR1'!N128&gt;0),"Yes",IF(AND('ORIGINAL BUDGET'!$K$2="ACTIVE",'ORIGINAL BUDGET'!N128&gt;0),"Yes",""))))</f>
        <v/>
      </c>
      <c r="AC128" s="325"/>
      <c r="AD128" s="325" t="str">
        <f>IF(AND('BR3'!$K$2="ACTIVE",'BR3'!P128&gt;0),"Yes",IF(AND('BR2'!$K$2="ACTIVE",'BR2'!P128&gt;0),"Yes",IF(AND('BR1'!$K$2="ACTIVE",'BR1'!P128&gt;0),"Yes",IF(AND('ORIGINAL BUDGET'!$K$2="ACTIVE",'ORIGINAL BUDGET'!P128&gt;0),"Yes",""))))</f>
        <v/>
      </c>
      <c r="AE128" s="325"/>
      <c r="AF128" s="325" t="str">
        <f>IF(AND('BR3'!$K$2="ACTIVE",'BR3'!R128&gt;0),"Yes",IF(AND('BR2'!$K$2="ACTIVE",'BR2'!R128&gt;0),"Yes",IF(AND('BR1'!$K$2="ACTIVE",'BR1'!R128&gt;0),"Yes",IF(AND('ORIGINAL BUDGET'!$K$2="ACTIVE",'ORIGINAL BUDGET'!R128&gt;0),"Yes",""))))</f>
        <v/>
      </c>
      <c r="AG128" s="325"/>
      <c r="AH128" s="493" t="str">
        <f>IF(AND('BR3'!$K$2="ACTIVE",'BR3'!T128&gt;0),"Yes",IF(AND('BR2'!$K$2="ACTIVE",'BR2'!T128&gt;0),"Yes",IF(AND('BR1'!$K$2="ACTIVE",'BR1'!T128&gt;0),"Yes",IF(AND('ORIGINAL BUDGET'!$K$2="ACTIVE",'ORIGINAL BUDGET'!T128&gt;0),"Yes",""))))</f>
        <v/>
      </c>
      <c r="AI128" s="500"/>
      <c r="AK128" s="221"/>
      <c r="AL128" s="221"/>
      <c r="AM128" s="221"/>
      <c r="AN128" s="221"/>
      <c r="AO128" s="221"/>
      <c r="AP128" s="221"/>
      <c r="AQ128" s="221"/>
      <c r="AR128" s="57"/>
      <c r="AU128" s="2"/>
      <c r="AV128" s="2"/>
      <c r="AW128" s="2"/>
      <c r="AX128" s="2"/>
      <c r="AY128" s="1104"/>
    </row>
    <row r="129" spans="1:51" ht="23.25" hidden="1" customHeight="1">
      <c r="A129" s="122">
        <v>12</v>
      </c>
      <c r="B129" s="1726">
        <f>IF($L$2="","",IF($L$2="ORIGINAL",'ORIGINAL BUDGET'!$B129,IF($L$2="BR1",'BR1'!$B129,IF($L$2="BR2",'BR2'!$B129,IF($L$2="BR3",'BR3'!$B129)))))</f>
        <v>0</v>
      </c>
      <c r="C129" s="1727">
        <f>IF($L$2="","",IF($L$2="ORIGINAL",'ORIGINAL BUDGET'!$B129,IF($L$2="BR1",'BR1'!$B129,IF($L$2="BR2",'BR2'!$B129,IF($L$2="BR3",'BR3'!$B129)))))</f>
        <v>0</v>
      </c>
      <c r="D129" s="1727">
        <f>IF($L$2="","",IF($L$2="ORIGINAL",'ORIGINAL BUDGET'!$B129,IF($L$2="BR1",'BR1'!$B129,IF($L$2="BR2",'BR2'!$B129,IF($L$2="BR3",'BR3'!$B129)))))</f>
        <v>0</v>
      </c>
      <c r="E129" s="1727">
        <f>IF($L$2="","",IF($L$2="ORIGINAL",'ORIGINAL BUDGET'!$B129,IF($L$2="BR1",'BR1'!$B129,IF($L$2="BR2",'BR2'!$B129,IF($L$2="BR3",'BR3'!$B129)))))</f>
        <v>0</v>
      </c>
      <c r="F129" s="612"/>
      <c r="G129" s="847" t="str">
        <f t="shared" si="45"/>
        <v/>
      </c>
      <c r="H129" s="810">
        <f t="shared" si="46"/>
        <v>0</v>
      </c>
      <c r="I129" s="840"/>
      <c r="J129" s="810">
        <f t="shared" si="49"/>
        <v>0</v>
      </c>
      <c r="K129" s="843"/>
      <c r="L129" s="810">
        <f t="shared" si="50"/>
        <v>0</v>
      </c>
      <c r="M129" s="843"/>
      <c r="N129" s="810">
        <f t="shared" si="51"/>
        <v>0</v>
      </c>
      <c r="O129" s="843"/>
      <c r="P129" s="810">
        <f t="shared" si="52"/>
        <v>0</v>
      </c>
      <c r="Q129" s="843"/>
      <c r="R129" s="810">
        <f t="shared" si="47"/>
        <v>0</v>
      </c>
      <c r="S129" s="843"/>
      <c r="T129" s="810">
        <f t="shared" si="48"/>
        <v>0</v>
      </c>
      <c r="U129" s="410"/>
      <c r="V129" s="492" t="str">
        <f>IF(AND('BR3'!$K$2="ACTIVE",'BR3'!H129&gt;0),"Yes",IF(AND('BR2'!$K$2="ACTIVE",'BR2'!H129&gt;0),"Yes",IF(AND('BR1'!$K$2="ACTIVE",'BR1'!H129&gt;0),"Yes",IF(AND('ORIGINAL BUDGET'!$K$2="ACTIVE",'ORIGINAL BUDGET'!H129&gt;0),"Yes",""))))</f>
        <v/>
      </c>
      <c r="W129" s="325"/>
      <c r="X129" s="325" t="str">
        <f>IF(AND('BR3'!$K$2="ACTIVE",'BR3'!J129&gt;0),"Yes",IF(AND('BR2'!$K$2="ACTIVE",'BR2'!J129&gt;0),"Yes",IF(AND('BR1'!$K$2="ACTIVE",'BR1'!J129&gt;0),"Yes",IF(AND('ORIGINAL BUDGET'!$K$2="ACTIVE",'ORIGINAL BUDGET'!J129&gt;0),"Yes",""))))</f>
        <v/>
      </c>
      <c r="Y129" s="325"/>
      <c r="Z129" s="325" t="str">
        <f>IF(AND('BR3'!$K$2="ACTIVE",'BR3'!L129&gt;0),"Yes",IF(AND('BR2'!$K$2="ACTIVE",'BR2'!L129&gt;0),"Yes",IF(AND('BR1'!$K$2="ACTIVE",'BR1'!L129&gt;0),"Yes",IF(AND('ORIGINAL BUDGET'!$K$2="ACTIVE",'ORIGINAL BUDGET'!L129&gt;0),"Yes",""))))</f>
        <v/>
      </c>
      <c r="AA129" s="325"/>
      <c r="AB129" s="325" t="str">
        <f>IF(AND('BR3'!$K$2="ACTIVE",'BR3'!N129&gt;0),"Yes",IF(AND('BR2'!$K$2="ACTIVE",'BR2'!N129&gt;0),"Yes",IF(AND('BR1'!$K$2="ACTIVE",'BR1'!N129&gt;0),"Yes",IF(AND('ORIGINAL BUDGET'!$K$2="ACTIVE",'ORIGINAL BUDGET'!N129&gt;0),"Yes",""))))</f>
        <v/>
      </c>
      <c r="AC129" s="325"/>
      <c r="AD129" s="325" t="str">
        <f>IF(AND('BR3'!$K$2="ACTIVE",'BR3'!P129&gt;0),"Yes",IF(AND('BR2'!$K$2="ACTIVE",'BR2'!P129&gt;0),"Yes",IF(AND('BR1'!$K$2="ACTIVE",'BR1'!P129&gt;0),"Yes",IF(AND('ORIGINAL BUDGET'!$K$2="ACTIVE",'ORIGINAL BUDGET'!P129&gt;0),"Yes",""))))</f>
        <v/>
      </c>
      <c r="AE129" s="325"/>
      <c r="AF129" s="325" t="str">
        <f>IF(AND('BR3'!$K$2="ACTIVE",'BR3'!R129&gt;0),"Yes",IF(AND('BR2'!$K$2="ACTIVE",'BR2'!R129&gt;0),"Yes",IF(AND('BR1'!$K$2="ACTIVE",'BR1'!R129&gt;0),"Yes",IF(AND('ORIGINAL BUDGET'!$K$2="ACTIVE",'ORIGINAL BUDGET'!R129&gt;0),"Yes",""))))</f>
        <v/>
      </c>
      <c r="AG129" s="325"/>
      <c r="AH129" s="493" t="str">
        <f>IF(AND('BR3'!$K$2="ACTIVE",'BR3'!T129&gt;0),"Yes",IF(AND('BR2'!$K$2="ACTIVE",'BR2'!T129&gt;0),"Yes",IF(AND('BR1'!$K$2="ACTIVE",'BR1'!T129&gt;0),"Yes",IF(AND('ORIGINAL BUDGET'!$K$2="ACTIVE",'ORIGINAL BUDGET'!T129&gt;0),"Yes",""))))</f>
        <v/>
      </c>
      <c r="AI129" s="500"/>
      <c r="AK129" s="221"/>
      <c r="AL129" s="221"/>
      <c r="AM129" s="221"/>
      <c r="AN129" s="221"/>
      <c r="AO129" s="221"/>
      <c r="AP129" s="221"/>
      <c r="AQ129" s="221"/>
      <c r="AR129" s="57"/>
      <c r="AU129" s="2"/>
      <c r="AV129" s="2"/>
      <c r="AW129" s="2"/>
      <c r="AX129" s="2"/>
      <c r="AY129" s="1104"/>
    </row>
    <row r="130" spans="1:51" ht="23.25" hidden="1" customHeight="1">
      <c r="A130" s="122">
        <v>13</v>
      </c>
      <c r="B130" s="1726">
        <f>IF($L$2="","",IF($L$2="ORIGINAL",'ORIGINAL BUDGET'!$B130,IF($L$2="BR1",'BR1'!$B130,IF($L$2="BR2",'BR2'!$B130,IF($L$2="BR3",'BR3'!$B130)))))</f>
        <v>0</v>
      </c>
      <c r="C130" s="1727">
        <f>IF($L$2="","",IF($L$2="ORIGINAL",'ORIGINAL BUDGET'!$B130,IF($L$2="BR1",'BR1'!$B130,IF($L$2="BR2",'BR2'!$B130,IF($L$2="BR3",'BR3'!$B130)))))</f>
        <v>0</v>
      </c>
      <c r="D130" s="1727">
        <f>IF($L$2="","",IF($L$2="ORIGINAL",'ORIGINAL BUDGET'!$B130,IF($L$2="BR1",'BR1'!$B130,IF($L$2="BR2",'BR2'!$B130,IF($L$2="BR3",'BR3'!$B130)))))</f>
        <v>0</v>
      </c>
      <c r="E130" s="1728">
        <f>IF($L$2="","",IF($L$2="ORIGINAL",'ORIGINAL BUDGET'!$B130,IF($L$2="BR1",'BR1'!$B130,IF($L$2="BR2",'BR2'!$B130,IF($L$2="BR3",'BR3'!$B130)))))</f>
        <v>0</v>
      </c>
      <c r="F130" s="612"/>
      <c r="G130" s="847" t="str">
        <f t="shared" si="45"/>
        <v/>
      </c>
      <c r="H130" s="810">
        <f t="shared" si="46"/>
        <v>0</v>
      </c>
      <c r="I130" s="840"/>
      <c r="J130" s="810">
        <f t="shared" si="49"/>
        <v>0</v>
      </c>
      <c r="K130" s="843"/>
      <c r="L130" s="810">
        <f t="shared" si="50"/>
        <v>0</v>
      </c>
      <c r="M130" s="843"/>
      <c r="N130" s="810">
        <f t="shared" si="51"/>
        <v>0</v>
      </c>
      <c r="O130" s="843"/>
      <c r="P130" s="810">
        <f t="shared" si="52"/>
        <v>0</v>
      </c>
      <c r="Q130" s="843"/>
      <c r="R130" s="810">
        <f t="shared" si="47"/>
        <v>0</v>
      </c>
      <c r="S130" s="843"/>
      <c r="T130" s="810">
        <f t="shared" si="48"/>
        <v>0</v>
      </c>
      <c r="U130" s="410"/>
      <c r="V130" s="492" t="str">
        <f>IF(AND('BR3'!$K$2="ACTIVE",'BR3'!H130&gt;0),"Yes",IF(AND('BR2'!$K$2="ACTIVE",'BR2'!H130&gt;0),"Yes",IF(AND('BR1'!$K$2="ACTIVE",'BR1'!H130&gt;0),"Yes",IF(AND('ORIGINAL BUDGET'!$K$2="ACTIVE",'ORIGINAL BUDGET'!H130&gt;0),"Yes",""))))</f>
        <v/>
      </c>
      <c r="W130" s="325"/>
      <c r="X130" s="325" t="str">
        <f>IF(AND('BR3'!$K$2="ACTIVE",'BR3'!J130&gt;0),"Yes",IF(AND('BR2'!$K$2="ACTIVE",'BR2'!J130&gt;0),"Yes",IF(AND('BR1'!$K$2="ACTIVE",'BR1'!J130&gt;0),"Yes",IF(AND('ORIGINAL BUDGET'!$K$2="ACTIVE",'ORIGINAL BUDGET'!J130&gt;0),"Yes",""))))</f>
        <v/>
      </c>
      <c r="Y130" s="325"/>
      <c r="Z130" s="325" t="str">
        <f>IF(AND('BR3'!$K$2="ACTIVE",'BR3'!L130&gt;0),"Yes",IF(AND('BR2'!$K$2="ACTIVE",'BR2'!L130&gt;0),"Yes",IF(AND('BR1'!$K$2="ACTIVE",'BR1'!L130&gt;0),"Yes",IF(AND('ORIGINAL BUDGET'!$K$2="ACTIVE",'ORIGINAL BUDGET'!L130&gt;0),"Yes",""))))</f>
        <v/>
      </c>
      <c r="AA130" s="325"/>
      <c r="AB130" s="325" t="str">
        <f>IF(AND('BR3'!$K$2="ACTIVE",'BR3'!N130&gt;0),"Yes",IF(AND('BR2'!$K$2="ACTIVE",'BR2'!N130&gt;0),"Yes",IF(AND('BR1'!$K$2="ACTIVE",'BR1'!N130&gt;0),"Yes",IF(AND('ORIGINAL BUDGET'!$K$2="ACTIVE",'ORIGINAL BUDGET'!N130&gt;0),"Yes",""))))</f>
        <v/>
      </c>
      <c r="AC130" s="325"/>
      <c r="AD130" s="325" t="str">
        <f>IF(AND('BR3'!$K$2="ACTIVE",'BR3'!P130&gt;0),"Yes",IF(AND('BR2'!$K$2="ACTIVE",'BR2'!P130&gt;0),"Yes",IF(AND('BR1'!$K$2="ACTIVE",'BR1'!P130&gt;0),"Yes",IF(AND('ORIGINAL BUDGET'!$K$2="ACTIVE",'ORIGINAL BUDGET'!P130&gt;0),"Yes",""))))</f>
        <v/>
      </c>
      <c r="AE130" s="325"/>
      <c r="AF130" s="325" t="str">
        <f>IF(AND('BR3'!$K$2="ACTIVE",'BR3'!R130&gt;0),"Yes",IF(AND('BR2'!$K$2="ACTIVE",'BR2'!R130&gt;0),"Yes",IF(AND('BR1'!$K$2="ACTIVE",'BR1'!R130&gt;0),"Yes",IF(AND('ORIGINAL BUDGET'!$K$2="ACTIVE",'ORIGINAL BUDGET'!R130&gt;0),"Yes",""))))</f>
        <v/>
      </c>
      <c r="AG130" s="325"/>
      <c r="AH130" s="493" t="str">
        <f>IF(AND('BR3'!$K$2="ACTIVE",'BR3'!T130&gt;0),"Yes",IF(AND('BR2'!$K$2="ACTIVE",'BR2'!T130&gt;0),"Yes",IF(AND('BR1'!$K$2="ACTIVE",'BR1'!T130&gt;0),"Yes",IF(AND('ORIGINAL BUDGET'!$K$2="ACTIVE",'ORIGINAL BUDGET'!T130&gt;0),"Yes",""))))</f>
        <v/>
      </c>
      <c r="AI130" s="500"/>
      <c r="AK130" s="221"/>
      <c r="AL130" s="221"/>
      <c r="AM130" s="221"/>
      <c r="AN130" s="221"/>
      <c r="AO130" s="221"/>
      <c r="AP130" s="221"/>
      <c r="AQ130" s="221"/>
      <c r="AR130" s="57"/>
      <c r="AU130" s="2"/>
      <c r="AV130" s="2"/>
      <c r="AW130" s="2"/>
      <c r="AX130" s="2"/>
      <c r="AY130" s="1104"/>
    </row>
    <row r="131" spans="1:51" ht="23.25" hidden="1" customHeight="1">
      <c r="A131" s="122">
        <v>14</v>
      </c>
      <c r="B131" s="1726">
        <f>IF($L$2="","",IF($L$2="ORIGINAL",'ORIGINAL BUDGET'!$B131,IF($L$2="BR1",'BR1'!$B131,IF($L$2="BR2",'BR2'!$B131,IF($L$2="BR3",'BR3'!$B131)))))</f>
        <v>0</v>
      </c>
      <c r="C131" s="1727">
        <f>IF($L$2="","",IF($L$2="ORIGINAL",'ORIGINAL BUDGET'!$B131,IF($L$2="BR1",'BR1'!$B131,IF($L$2="BR2",'BR2'!$B131,IF($L$2="BR3",'BR3'!$B131)))))</f>
        <v>0</v>
      </c>
      <c r="D131" s="1727">
        <f>IF($L$2="","",IF($L$2="ORIGINAL",'ORIGINAL BUDGET'!$B131,IF($L$2="BR1",'BR1'!$B131,IF($L$2="BR2",'BR2'!$B131,IF($L$2="BR3",'BR3'!$B131)))))</f>
        <v>0</v>
      </c>
      <c r="E131" s="1728">
        <f>IF($L$2="","",IF($L$2="ORIGINAL",'ORIGINAL BUDGET'!$B131,IF($L$2="BR1",'BR1'!$B131,IF($L$2="BR2",'BR2'!$B131,IF($L$2="BR3",'BR3'!$B131)))))</f>
        <v>0</v>
      </c>
      <c r="F131" s="612"/>
      <c r="G131" s="847" t="str">
        <f t="shared" si="45"/>
        <v/>
      </c>
      <c r="H131" s="810">
        <f t="shared" si="46"/>
        <v>0</v>
      </c>
      <c r="I131" s="840"/>
      <c r="J131" s="810">
        <f t="shared" si="49"/>
        <v>0</v>
      </c>
      <c r="K131" s="843"/>
      <c r="L131" s="810">
        <f t="shared" si="50"/>
        <v>0</v>
      </c>
      <c r="M131" s="843"/>
      <c r="N131" s="810">
        <f t="shared" si="51"/>
        <v>0</v>
      </c>
      <c r="O131" s="843"/>
      <c r="P131" s="810">
        <f t="shared" si="52"/>
        <v>0</v>
      </c>
      <c r="Q131" s="843"/>
      <c r="R131" s="810">
        <f t="shared" si="47"/>
        <v>0</v>
      </c>
      <c r="S131" s="843"/>
      <c r="T131" s="810">
        <f t="shared" si="48"/>
        <v>0</v>
      </c>
      <c r="U131" s="410"/>
      <c r="V131" s="492" t="str">
        <f>IF(AND('BR3'!$K$2="ACTIVE",'BR3'!H131&gt;0),"Yes",IF(AND('BR2'!$K$2="ACTIVE",'BR2'!H131&gt;0),"Yes",IF(AND('BR1'!$K$2="ACTIVE",'BR1'!H131&gt;0),"Yes",IF(AND('ORIGINAL BUDGET'!$K$2="ACTIVE",'ORIGINAL BUDGET'!H131&gt;0),"Yes",""))))</f>
        <v/>
      </c>
      <c r="W131" s="325"/>
      <c r="X131" s="325" t="str">
        <f>IF(AND('BR3'!$K$2="ACTIVE",'BR3'!J131&gt;0),"Yes",IF(AND('BR2'!$K$2="ACTIVE",'BR2'!J131&gt;0),"Yes",IF(AND('BR1'!$K$2="ACTIVE",'BR1'!J131&gt;0),"Yes",IF(AND('ORIGINAL BUDGET'!$K$2="ACTIVE",'ORIGINAL BUDGET'!J131&gt;0),"Yes",""))))</f>
        <v/>
      </c>
      <c r="Y131" s="325"/>
      <c r="Z131" s="325" t="str">
        <f>IF(AND('BR3'!$K$2="ACTIVE",'BR3'!L131&gt;0),"Yes",IF(AND('BR2'!$K$2="ACTIVE",'BR2'!L131&gt;0),"Yes",IF(AND('BR1'!$K$2="ACTIVE",'BR1'!L131&gt;0),"Yes",IF(AND('ORIGINAL BUDGET'!$K$2="ACTIVE",'ORIGINAL BUDGET'!L131&gt;0),"Yes",""))))</f>
        <v/>
      </c>
      <c r="AA131" s="325"/>
      <c r="AB131" s="325" t="str">
        <f>IF(AND('BR3'!$K$2="ACTIVE",'BR3'!N131&gt;0),"Yes",IF(AND('BR2'!$K$2="ACTIVE",'BR2'!N131&gt;0),"Yes",IF(AND('BR1'!$K$2="ACTIVE",'BR1'!N131&gt;0),"Yes",IF(AND('ORIGINAL BUDGET'!$K$2="ACTIVE",'ORIGINAL BUDGET'!N131&gt;0),"Yes",""))))</f>
        <v/>
      </c>
      <c r="AC131" s="325"/>
      <c r="AD131" s="325" t="str">
        <f>IF(AND('BR3'!$K$2="ACTIVE",'BR3'!P131&gt;0),"Yes",IF(AND('BR2'!$K$2="ACTIVE",'BR2'!P131&gt;0),"Yes",IF(AND('BR1'!$K$2="ACTIVE",'BR1'!P131&gt;0),"Yes",IF(AND('ORIGINAL BUDGET'!$K$2="ACTIVE",'ORIGINAL BUDGET'!P131&gt;0),"Yes",""))))</f>
        <v/>
      </c>
      <c r="AE131" s="325"/>
      <c r="AF131" s="325" t="str">
        <f>IF(AND('BR3'!$K$2="ACTIVE",'BR3'!R131&gt;0),"Yes",IF(AND('BR2'!$K$2="ACTIVE",'BR2'!R131&gt;0),"Yes",IF(AND('BR1'!$K$2="ACTIVE",'BR1'!R131&gt;0),"Yes",IF(AND('ORIGINAL BUDGET'!$K$2="ACTIVE",'ORIGINAL BUDGET'!R131&gt;0),"Yes",""))))</f>
        <v/>
      </c>
      <c r="AG131" s="325"/>
      <c r="AH131" s="493" t="str">
        <f>IF(AND('BR3'!$K$2="ACTIVE",'BR3'!T131&gt;0),"Yes",IF(AND('BR2'!$K$2="ACTIVE",'BR2'!T131&gt;0),"Yes",IF(AND('BR1'!$K$2="ACTIVE",'BR1'!T131&gt;0),"Yes",IF(AND('ORIGINAL BUDGET'!$K$2="ACTIVE",'ORIGINAL BUDGET'!T131&gt;0),"Yes",""))))</f>
        <v/>
      </c>
      <c r="AI131" s="500"/>
      <c r="AK131" s="221"/>
      <c r="AL131" s="221"/>
      <c r="AM131" s="221"/>
      <c r="AN131" s="221"/>
      <c r="AO131" s="221"/>
      <c r="AP131" s="221"/>
      <c r="AQ131" s="221"/>
      <c r="AR131" s="57"/>
      <c r="AU131" s="2"/>
      <c r="AV131" s="2"/>
      <c r="AW131" s="2"/>
      <c r="AX131" s="2"/>
      <c r="AY131" s="1104"/>
    </row>
    <row r="132" spans="1:51" ht="23.25" hidden="1" customHeight="1" thickBot="1">
      <c r="A132" s="122">
        <v>15</v>
      </c>
      <c r="B132" s="1729">
        <f>IF($L$2="","",IF($L$2="ORIGINAL",'ORIGINAL BUDGET'!$B132,IF($L$2="BR1",'BR1'!$B132,IF($L$2="BR2",'BR2'!$B132,IF($L$2="BR3",'BR3'!$B132)))))</f>
        <v>0</v>
      </c>
      <c r="C132" s="1730">
        <f>IF($L$2="","",IF($L$2="ORIGINAL",'ORIGINAL BUDGET'!$B132,IF($L$2="BR1",'BR1'!$B132,IF($L$2="BR2",'BR2'!$B132,IF($L$2="BR3",'BR3'!$B132)))))</f>
        <v>0</v>
      </c>
      <c r="D132" s="1730">
        <f>IF($L$2="","",IF($L$2="ORIGINAL",'ORIGINAL BUDGET'!$B132,IF($L$2="BR1",'BR1'!$B132,IF($L$2="BR2",'BR2'!$B132,IF($L$2="BR3",'BR3'!$B132)))))</f>
        <v>0</v>
      </c>
      <c r="E132" s="1731">
        <f>IF($L$2="","",IF($L$2="ORIGINAL",'ORIGINAL BUDGET'!$B132,IF($L$2="BR1",'BR1'!$B132,IF($L$2="BR2",'BR2'!$B132,IF($L$2="BR3",'BR3'!$B132)))))</f>
        <v>0</v>
      </c>
      <c r="F132" s="613"/>
      <c r="G132" s="850" t="str">
        <f t="shared" si="45"/>
        <v/>
      </c>
      <c r="H132" s="813">
        <f t="shared" si="46"/>
        <v>0</v>
      </c>
      <c r="I132" s="840"/>
      <c r="J132" s="813">
        <f t="shared" si="49"/>
        <v>0</v>
      </c>
      <c r="K132" s="842"/>
      <c r="L132" s="813">
        <f t="shared" si="50"/>
        <v>0</v>
      </c>
      <c r="M132" s="842"/>
      <c r="N132" s="813">
        <f t="shared" si="51"/>
        <v>0</v>
      </c>
      <c r="O132" s="842"/>
      <c r="P132" s="813">
        <f t="shared" si="52"/>
        <v>0</v>
      </c>
      <c r="Q132" s="842"/>
      <c r="R132" s="813">
        <f t="shared" si="47"/>
        <v>0</v>
      </c>
      <c r="S132" s="842"/>
      <c r="T132" s="813">
        <f t="shared" si="48"/>
        <v>0</v>
      </c>
      <c r="U132" s="410"/>
      <c r="V132" s="495" t="str">
        <f>IF(AND('BR3'!$K$2="ACTIVE",'BR3'!H132&gt;0),"Yes",IF(AND('BR2'!$K$2="ACTIVE",'BR2'!H132&gt;0),"Yes",IF(AND('BR1'!$K$2="ACTIVE",'BR1'!H132&gt;0),"Yes",IF(AND('ORIGINAL BUDGET'!$K$2="ACTIVE",'ORIGINAL BUDGET'!H132&gt;0),"Yes",""))))</f>
        <v/>
      </c>
      <c r="W132" s="496"/>
      <c r="X132" s="496" t="str">
        <f>IF(AND('BR3'!$K$2="ACTIVE",'BR3'!J132&gt;0),"Yes",IF(AND('BR2'!$K$2="ACTIVE",'BR2'!J132&gt;0),"Yes",IF(AND('BR1'!$K$2="ACTIVE",'BR1'!J132&gt;0),"Yes",IF(AND('ORIGINAL BUDGET'!$K$2="ACTIVE",'ORIGINAL BUDGET'!J132&gt;0),"Yes",""))))</f>
        <v/>
      </c>
      <c r="Y132" s="496"/>
      <c r="Z132" s="496" t="str">
        <f>IF(AND('BR3'!$K$2="ACTIVE",'BR3'!L132&gt;0),"Yes",IF(AND('BR2'!$K$2="ACTIVE",'BR2'!L132&gt;0),"Yes",IF(AND('BR1'!$K$2="ACTIVE",'BR1'!L132&gt;0),"Yes",IF(AND('ORIGINAL BUDGET'!$K$2="ACTIVE",'ORIGINAL BUDGET'!L132&gt;0),"Yes",""))))</f>
        <v/>
      </c>
      <c r="AA132" s="496"/>
      <c r="AB132" s="496" t="str">
        <f>IF(AND('BR3'!$K$2="ACTIVE",'BR3'!N132&gt;0),"Yes",IF(AND('BR2'!$K$2="ACTIVE",'BR2'!N132&gt;0),"Yes",IF(AND('BR1'!$K$2="ACTIVE",'BR1'!N132&gt;0),"Yes",IF(AND('ORIGINAL BUDGET'!$K$2="ACTIVE",'ORIGINAL BUDGET'!N132&gt;0),"Yes",""))))</f>
        <v/>
      </c>
      <c r="AC132" s="496"/>
      <c r="AD132" s="496" t="str">
        <f>IF(AND('BR3'!$K$2="ACTIVE",'BR3'!P132&gt;0),"Yes",IF(AND('BR2'!$K$2="ACTIVE",'BR2'!P132&gt;0),"Yes",IF(AND('BR1'!$K$2="ACTIVE",'BR1'!P132&gt;0),"Yes",IF(AND('ORIGINAL BUDGET'!$K$2="ACTIVE",'ORIGINAL BUDGET'!P132&gt;0),"Yes",""))))</f>
        <v/>
      </c>
      <c r="AE132" s="496"/>
      <c r="AF132" s="496" t="str">
        <f>IF(AND('BR3'!$K$2="ACTIVE",'BR3'!R132&gt;0),"Yes",IF(AND('BR2'!$K$2="ACTIVE",'BR2'!R132&gt;0),"Yes",IF(AND('BR1'!$K$2="ACTIVE",'BR1'!R132&gt;0),"Yes",IF(AND('ORIGINAL BUDGET'!$K$2="ACTIVE",'ORIGINAL BUDGET'!R132&gt;0),"Yes",""))))</f>
        <v/>
      </c>
      <c r="AG132" s="496"/>
      <c r="AH132" s="497" t="str">
        <f>IF(AND('BR3'!$K$2="ACTIVE",'BR3'!T132&gt;0),"Yes",IF(AND('BR2'!$K$2="ACTIVE",'BR2'!T132&gt;0),"Yes",IF(AND('BR1'!$K$2="ACTIVE",'BR1'!T132&gt;0),"Yes",IF(AND('ORIGINAL BUDGET'!$K$2="ACTIVE",'ORIGINAL BUDGET'!T132&gt;0),"Yes",""))))</f>
        <v/>
      </c>
      <c r="AI132" s="501"/>
      <c r="AK132" s="221"/>
      <c r="AL132" s="221"/>
      <c r="AM132" s="221"/>
      <c r="AN132" s="221"/>
      <c r="AO132" s="221"/>
      <c r="AP132" s="221"/>
      <c r="AQ132" s="221"/>
      <c r="AR132" s="57"/>
      <c r="AU132" s="2"/>
      <c r="AV132" s="2"/>
      <c r="AW132" s="2"/>
      <c r="AX132" s="2"/>
      <c r="AY132" s="1104"/>
    </row>
    <row r="133" spans="1:51" ht="15.95" customHeight="1" thickTop="1" thickBot="1">
      <c r="A133" s="435"/>
      <c r="B133" s="520"/>
      <c r="C133" s="521"/>
      <c r="D133" s="522"/>
      <c r="E133" s="523"/>
      <c r="F133" s="436"/>
      <c r="G133" s="849"/>
      <c r="H133" s="437"/>
      <c r="I133" s="849"/>
      <c r="J133" s="437"/>
      <c r="K133" s="849"/>
      <c r="L133" s="437"/>
      <c r="M133" s="849"/>
      <c r="N133" s="437"/>
      <c r="O133" s="849"/>
      <c r="P133" s="437"/>
      <c r="Q133" s="849"/>
      <c r="R133" s="437"/>
      <c r="S133" s="849"/>
      <c r="T133" s="437"/>
      <c r="U133" s="214"/>
      <c r="V133" s="499"/>
      <c r="W133" s="504"/>
      <c r="X133" s="504">
        <f>SUM(X118:X132)</f>
        <v>0</v>
      </c>
      <c r="Y133" s="504"/>
      <c r="Z133" s="504">
        <f t="shared" ref="Z133:AH133" si="53">SUM(Z118:Z132)</f>
        <v>0</v>
      </c>
      <c r="AA133" s="504"/>
      <c r="AB133" s="504">
        <f t="shared" si="53"/>
        <v>0</v>
      </c>
      <c r="AC133" s="504"/>
      <c r="AD133" s="504">
        <f t="shared" si="53"/>
        <v>0</v>
      </c>
      <c r="AE133" s="504"/>
      <c r="AF133" s="504">
        <f t="shared" si="53"/>
        <v>0</v>
      </c>
      <c r="AG133" s="504"/>
      <c r="AH133" s="504">
        <f t="shared" si="53"/>
        <v>0</v>
      </c>
      <c r="AI133" s="504"/>
      <c r="AL133" s="2"/>
      <c r="AM133" s="2"/>
      <c r="AN133" s="2"/>
      <c r="AO133" s="2"/>
      <c r="AP133" s="2"/>
      <c r="AQ133" s="2"/>
      <c r="AR133" s="2"/>
      <c r="AU133" s="2"/>
      <c r="AV133" s="2"/>
      <c r="AW133" s="2"/>
      <c r="AX133" s="2"/>
      <c r="AY133" s="1104"/>
    </row>
    <row r="134" spans="1:51" ht="20.25" customHeight="1" thickTop="1">
      <c r="A134" s="1739" t="str">
        <f>A14</f>
        <v>OTHER COSTS</v>
      </c>
      <c r="B134" s="1740"/>
      <c r="C134" s="1740"/>
      <c r="D134" s="1740"/>
      <c r="E134" s="1740"/>
      <c r="F134" s="1740"/>
      <c r="G134" s="1736" t="s">
        <v>84</v>
      </c>
      <c r="H134" s="1737"/>
      <c r="I134" s="1737"/>
      <c r="J134" s="1737"/>
      <c r="K134" s="1737"/>
      <c r="L134" s="1737"/>
      <c r="M134" s="1737"/>
      <c r="N134" s="1737"/>
      <c r="O134" s="1737"/>
      <c r="P134" s="1737"/>
      <c r="Q134" s="1737"/>
      <c r="R134" s="1737"/>
      <c r="S134" s="1737"/>
      <c r="T134" s="1737"/>
      <c r="U134" s="947"/>
      <c r="V134" s="1723" t="s">
        <v>155</v>
      </c>
      <c r="W134" s="1724"/>
      <c r="X134" s="1724"/>
      <c r="Y134" s="1724"/>
      <c r="Z134" s="1724"/>
      <c r="AA134" s="1724"/>
      <c r="AB134" s="1724"/>
      <c r="AC134" s="1724"/>
      <c r="AD134" s="1724"/>
      <c r="AE134" s="1724"/>
      <c r="AF134" s="1724"/>
      <c r="AG134" s="1724"/>
      <c r="AH134" s="1724"/>
      <c r="AI134" s="1725"/>
      <c r="AL134" s="1738"/>
      <c r="AM134" s="1738"/>
      <c r="AN134" s="1738"/>
      <c r="AO134" s="475"/>
      <c r="AP134" s="1084"/>
      <c r="AQ134" s="1084"/>
      <c r="AR134" s="1084"/>
      <c r="AY134" s="1104"/>
    </row>
    <row r="135" spans="1:51" ht="15.6" customHeight="1" thickBot="1">
      <c r="A135" s="1584"/>
      <c r="B135" s="1586"/>
      <c r="C135" s="1586"/>
      <c r="D135" s="1586"/>
      <c r="E135" s="1586"/>
      <c r="F135" s="1586"/>
      <c r="G135" s="1226" t="str">
        <f>'Fund Rec'!G141</f>
        <v/>
      </c>
      <c r="H135" s="1227">
        <f>'Fund Rec'!H141</f>
        <v>0</v>
      </c>
      <c r="I135" s="1228" t="str">
        <f>'Fund Rec'!I141</f>
        <v/>
      </c>
      <c r="J135" s="1227">
        <f>'Fund Rec'!J141</f>
        <v>0</v>
      </c>
      <c r="K135" s="1228" t="str">
        <f>'Fund Rec'!K141</f>
        <v/>
      </c>
      <c r="L135" s="1227">
        <f>'Fund Rec'!L141</f>
        <v>0</v>
      </c>
      <c r="M135" s="1228" t="str">
        <f>'Fund Rec'!M141</f>
        <v/>
      </c>
      <c r="N135" s="1227">
        <f>'Fund Rec'!N141</f>
        <v>0</v>
      </c>
      <c r="O135" s="1229" t="str">
        <f>'Fund Rec'!O141</f>
        <v/>
      </c>
      <c r="P135" s="697">
        <f>'Fund Rec'!P141</f>
        <v>0</v>
      </c>
      <c r="Q135" s="1229" t="str">
        <f>'Fund Rec'!Q141</f>
        <v/>
      </c>
      <c r="R135" s="1230">
        <f>'Fund Rec'!R141</f>
        <v>0</v>
      </c>
      <c r="S135" s="1229" t="str">
        <f>'Fund Rec'!S141</f>
        <v/>
      </c>
      <c r="T135" s="697">
        <f>'Fund Rec'!T141</f>
        <v>0</v>
      </c>
      <c r="U135" s="408"/>
      <c r="V135" s="1732" t="str">
        <f>$G$5</f>
        <v>RPPC, 53110</v>
      </c>
      <c r="W135" s="1716" t="s">
        <v>154</v>
      </c>
      <c r="X135" s="1716" t="str">
        <f>$I$5</f>
        <v>RPPC , 53129</v>
      </c>
      <c r="Y135" s="1716"/>
      <c r="Z135" s="1716" t="str">
        <f>$K$5</f>
        <v/>
      </c>
      <c r="AA135" s="1716"/>
      <c r="AB135" s="1716" t="str">
        <f>$M$5</f>
        <v/>
      </c>
      <c r="AC135" s="1716"/>
      <c r="AD135" s="1716" t="str">
        <f>$O$5</f>
        <v/>
      </c>
      <c r="AE135" s="1716"/>
      <c r="AF135" s="1716" t="str">
        <f>$Q$5</f>
        <v/>
      </c>
      <c r="AG135" s="1716"/>
      <c r="AH135" s="1716" t="str">
        <f>$S$5</f>
        <v/>
      </c>
      <c r="AI135" s="1718"/>
      <c r="AL135" s="2"/>
      <c r="AM135" s="2"/>
      <c r="AN135" s="2"/>
      <c r="AO135" s="2"/>
      <c r="AP135" s="2"/>
      <c r="AQ135" s="2"/>
      <c r="AR135" s="2"/>
      <c r="AY135" s="1104"/>
    </row>
    <row r="136" spans="1:51" ht="25.5" customHeight="1" thickTop="1" thickBot="1">
      <c r="A136" s="131"/>
      <c r="B136" s="159"/>
      <c r="C136" s="159"/>
      <c r="D136" s="18"/>
      <c r="E136" s="130" t="str">
        <f>'ORIGINAL BUDGET'!E136</f>
        <v>TOTAL OTHER COSTS</v>
      </c>
      <c r="F136" s="809">
        <f>SUM(F137:F151)</f>
        <v>0</v>
      </c>
      <c r="G136" s="614"/>
      <c r="H136" s="615">
        <f>SUM(H137:H151)</f>
        <v>0</v>
      </c>
      <c r="I136" s="607"/>
      <c r="J136" s="605">
        <f>SUM(J137:J151)</f>
        <v>0</v>
      </c>
      <c r="K136" s="607"/>
      <c r="L136" s="596">
        <f>SUM(L137:L151)</f>
        <v>0</v>
      </c>
      <c r="M136" s="695"/>
      <c r="N136" s="596">
        <f>SUM(N137:N151)</f>
        <v>0</v>
      </c>
      <c r="O136" s="607"/>
      <c r="P136" s="596">
        <f>SUM(P137:P151)</f>
        <v>0</v>
      </c>
      <c r="Q136" s="607"/>
      <c r="R136" s="596">
        <f>SUM(R137:R151)</f>
        <v>0</v>
      </c>
      <c r="S136" s="695"/>
      <c r="T136" s="596">
        <f>SUM(T137:T151)</f>
        <v>0</v>
      </c>
      <c r="U136" s="409"/>
      <c r="V136" s="1733"/>
      <c r="W136" s="1717"/>
      <c r="X136" s="1717"/>
      <c r="Y136" s="1717"/>
      <c r="Z136" s="1717"/>
      <c r="AA136" s="1717"/>
      <c r="AB136" s="1717"/>
      <c r="AC136" s="1717"/>
      <c r="AD136" s="1717"/>
      <c r="AE136" s="1717"/>
      <c r="AF136" s="1717"/>
      <c r="AG136" s="1717"/>
      <c r="AH136" s="1717"/>
      <c r="AI136" s="1719"/>
      <c r="AL136" s="221"/>
      <c r="AM136" s="221"/>
      <c r="AN136" s="222"/>
      <c r="AO136" s="222"/>
      <c r="AP136" s="222"/>
      <c r="AQ136" s="222"/>
      <c r="AR136" s="222"/>
      <c r="AY136" s="1104"/>
    </row>
    <row r="137" spans="1:51" ht="23.25" customHeight="1" thickTop="1">
      <c r="A137" s="122">
        <v>1</v>
      </c>
      <c r="B137" s="1726">
        <f>IF($L$2="","",IF($L$2="ORIGINAL",'ORIGINAL BUDGET'!$B137,IF($L$2="BR1",'BR1'!$B137,IF($L$2="BR2",'BR2'!$B137,IF($L$2="BR3",'BR3'!$B137)))))</f>
        <v>0</v>
      </c>
      <c r="C137" s="1727">
        <f>IF($L$2="","",IF($L$2="ORIGINAL",'ORIGINAL BUDGET'!$B137,IF($L$2="BR1",'BR1'!$B137,IF($L$2="BR2",'BR2'!$B137,IF($L$2="BR3",'BR3'!$B137)))))</f>
        <v>0</v>
      </c>
      <c r="D137" s="1727">
        <f>IF($L$2="","",IF($L$2="ORIGINAL",'ORIGINAL BUDGET'!$B137,IF($L$2="BR1",'BR1'!$B137,IF($L$2="BR2",'BR2'!$B137,IF($L$2="BR3",'BR3'!$B137)))))</f>
        <v>0</v>
      </c>
      <c r="E137" s="1728">
        <f>IF($L$2="","",IF($L$2="ORIGINAL",'ORIGINAL BUDGET'!$B137,IF($L$2="BR1",'BR1'!$B137,IF($L$2="BR2",'BR2'!$B137,IF($L$2="BR3",'BR3'!$B137)))))</f>
        <v>0</v>
      </c>
      <c r="F137" s="610"/>
      <c r="G137" s="847" t="str">
        <f t="shared" ref="G137:G151" si="54">IF(AND(F137&lt;&gt;0, 1-I137-K137-Q137-S137-M137-O137),1-I137-K137-Q137-S137-M137-O137,"")</f>
        <v/>
      </c>
      <c r="H137" s="810">
        <f t="shared" ref="H137:H151" si="55">IF(AND(G137*F137&lt;0.0001,G137*F137&gt;0),"",G137*F137)</f>
        <v>0</v>
      </c>
      <c r="I137" s="840"/>
      <c r="J137" s="810">
        <f>I137*F137</f>
        <v>0</v>
      </c>
      <c r="K137" s="842"/>
      <c r="L137" s="810">
        <f>K137*F137</f>
        <v>0</v>
      </c>
      <c r="M137" s="842"/>
      <c r="N137" s="810">
        <f>M137*F137</f>
        <v>0</v>
      </c>
      <c r="O137" s="842"/>
      <c r="P137" s="810">
        <f>O137*F137</f>
        <v>0</v>
      </c>
      <c r="Q137" s="842"/>
      <c r="R137" s="810">
        <f t="shared" ref="R137:R151" si="56">Q137*F137</f>
        <v>0</v>
      </c>
      <c r="S137" s="842"/>
      <c r="T137" s="810">
        <f t="shared" ref="T137:T151" si="57">S137*F137</f>
        <v>0</v>
      </c>
      <c r="U137" s="410"/>
      <c r="V137" s="492" t="str">
        <f>IF(AND('BR3'!$K$2="ACTIVE",'BR3'!H137&gt;0),"Yes",IF(AND('BR2'!$K$2="ACTIVE",'BR2'!H137&gt;0),"Yes",IF(AND('BR1'!$K$2="ACTIVE",'BR1'!H137&gt;0),"Yes",IF(AND('ORIGINAL BUDGET'!$K$2="ACTIVE",'ORIGINAL BUDGET'!H137&gt;0),"Yes",""))))</f>
        <v/>
      </c>
      <c r="W137" s="325" t="str">
        <f t="shared" ref="W137:W151" si="58">IF(AND(G137&gt;0,V137=""),1,"")</f>
        <v/>
      </c>
      <c r="X137" s="325" t="str">
        <f>IF(AND('BR3'!$K$2="ACTIVE",'BR3'!J137&gt;0),"Yes",IF(AND('BR2'!$K$2="ACTIVE",'BR2'!J137&gt;0),"Yes",IF(AND('BR1'!$K$2="ACTIVE",'BR1'!J137&gt;0),"Yes",IF(AND('ORIGINAL BUDGET'!$K$2="ACTIVE",'ORIGINAL BUDGET'!J137&gt;0),"Yes",""))))</f>
        <v/>
      </c>
      <c r="Y137" s="325"/>
      <c r="Z137" s="325" t="str">
        <f>IF(AND('BR3'!$K$2="ACTIVE",'BR3'!L137&gt;0),"Yes",IF(AND('BR2'!$K$2="ACTIVE",'BR2'!L137&gt;0),"Yes",IF(AND('BR1'!$K$2="ACTIVE",'BR1'!L137&gt;0),"Yes",IF(AND('ORIGINAL BUDGET'!$K$2="ACTIVE",'ORIGINAL BUDGET'!L137&gt;0),"Yes",""))))</f>
        <v/>
      </c>
      <c r="AA137" s="325"/>
      <c r="AB137" s="325" t="str">
        <f>IF(AND('BR3'!$K$2="ACTIVE",'BR3'!N137&gt;0),"Yes",IF(AND('BR2'!$K$2="ACTIVE",'BR2'!N137&gt;0),"Yes",IF(AND('BR1'!$K$2="ACTIVE",'BR1'!N137&gt;0),"Yes",IF(AND('ORIGINAL BUDGET'!$K$2="ACTIVE",'ORIGINAL BUDGET'!N137&gt;0),"Yes",""))))</f>
        <v/>
      </c>
      <c r="AC137" s="325"/>
      <c r="AD137" s="325" t="str">
        <f>IF(AND('BR3'!$K$2="ACTIVE",'BR3'!P137&gt;0),"Yes",IF(AND('BR2'!$K$2="ACTIVE",'BR2'!P137&gt;0),"Yes",IF(AND('BR1'!$K$2="ACTIVE",'BR1'!P137&gt;0),"Yes",IF(AND('ORIGINAL BUDGET'!$K$2="ACTIVE",'ORIGINAL BUDGET'!P137&gt;0),"Yes",""))))</f>
        <v/>
      </c>
      <c r="AE137" s="325"/>
      <c r="AF137" s="325" t="str">
        <f>IF(AND('BR3'!$K$2="ACTIVE",'BR3'!R137&gt;0),"Yes",IF(AND('BR2'!$K$2="ACTIVE",'BR2'!R137&gt;0),"Yes",IF(AND('BR1'!$K$2="ACTIVE",'BR1'!R137&gt;0),"Yes",IF(AND('ORIGINAL BUDGET'!$K$2="ACTIVE",'ORIGINAL BUDGET'!R137&gt;0),"Yes",""))))</f>
        <v/>
      </c>
      <c r="AG137" s="325"/>
      <c r="AH137" s="493" t="str">
        <f>IF(AND('BR3'!$K$2="ACTIVE",'BR3'!T137&gt;0),"Yes",IF(AND('BR2'!$K$2="ACTIVE",'BR2'!T137&gt;0),"Yes",IF(AND('BR1'!$K$2="ACTIVE",'BR1'!T137&gt;0),"Yes",IF(AND('ORIGINAL BUDGET'!$K$2="ACTIVE",'ORIGINAL BUDGET'!T137&gt;0),"Yes",""))))</f>
        <v/>
      </c>
      <c r="AI137" s="500"/>
      <c r="AL137" s="221"/>
      <c r="AM137" s="221"/>
      <c r="AN137" s="221"/>
      <c r="AO137" s="221"/>
      <c r="AP137" s="221"/>
      <c r="AQ137" s="221"/>
      <c r="AR137" s="57"/>
      <c r="AY137" s="1104"/>
    </row>
    <row r="138" spans="1:51" ht="23.25" customHeight="1">
      <c r="A138" s="122">
        <v>2</v>
      </c>
      <c r="B138" s="1726">
        <f>IF($L$2="","",IF($L$2="ORIGINAL",'ORIGINAL BUDGET'!$B138,IF($L$2="BR1",'BR1'!$B138,IF($L$2="BR2",'BR2'!$B138,IF($L$2="BR3",'BR3'!$B138)))))</f>
        <v>0</v>
      </c>
      <c r="C138" s="1727">
        <f>IF($L$2="","",IF($L$2="ORIGINAL",'ORIGINAL BUDGET'!$B138,IF($L$2="BR1",'BR1'!$B138,IF($L$2="BR2",'BR2'!$B138,IF($L$2="BR3",'BR3'!$B138)))))</f>
        <v>0</v>
      </c>
      <c r="D138" s="1727">
        <f>IF($L$2="","",IF($L$2="ORIGINAL",'ORIGINAL BUDGET'!$B138,IF($L$2="BR1",'BR1'!$B138,IF($L$2="BR2",'BR2'!$B138,IF($L$2="BR3",'BR3'!$B138)))))</f>
        <v>0</v>
      </c>
      <c r="E138" s="1728">
        <f>IF($L$2="","",IF($L$2="ORIGINAL",'ORIGINAL BUDGET'!$B138,IF($L$2="BR1",'BR1'!$B138,IF($L$2="BR2",'BR2'!$B138,IF($L$2="BR3",'BR3'!$B138)))))</f>
        <v>0</v>
      </c>
      <c r="F138" s="617"/>
      <c r="G138" s="847" t="str">
        <f t="shared" si="54"/>
        <v/>
      </c>
      <c r="H138" s="810">
        <f t="shared" si="55"/>
        <v>0</v>
      </c>
      <c r="I138" s="840"/>
      <c r="J138" s="810">
        <f t="shared" ref="J138:J151" si="59">I138*F138</f>
        <v>0</v>
      </c>
      <c r="K138" s="842"/>
      <c r="L138" s="810">
        <f t="shared" ref="L138:L151" si="60">K138*F138</f>
        <v>0</v>
      </c>
      <c r="M138" s="842"/>
      <c r="N138" s="810">
        <f t="shared" ref="N138:N151" si="61">M138*F138</f>
        <v>0</v>
      </c>
      <c r="O138" s="842"/>
      <c r="P138" s="810">
        <f t="shared" ref="P138:P151" si="62">O138*F138</f>
        <v>0</v>
      </c>
      <c r="Q138" s="842"/>
      <c r="R138" s="810">
        <f t="shared" si="56"/>
        <v>0</v>
      </c>
      <c r="S138" s="842"/>
      <c r="T138" s="810">
        <f t="shared" si="57"/>
        <v>0</v>
      </c>
      <c r="U138" s="410"/>
      <c r="V138" s="492" t="str">
        <f>IF(AND('BR3'!$K$2="ACTIVE",'BR3'!H138&gt;0),"Yes",IF(AND('BR2'!$K$2="ACTIVE",'BR2'!H138&gt;0),"Yes",IF(AND('BR1'!$K$2="ACTIVE",'BR1'!H138&gt;0),"Yes",IF(AND('ORIGINAL BUDGET'!$K$2="ACTIVE",'ORIGINAL BUDGET'!H138&gt;0),"Yes",""))))</f>
        <v/>
      </c>
      <c r="W138" s="325" t="str">
        <f t="shared" si="58"/>
        <v/>
      </c>
      <c r="X138" s="325" t="str">
        <f>IF(AND('BR3'!$K$2="ACTIVE",'BR3'!J138&gt;0),"Yes",IF(AND('BR2'!$K$2="ACTIVE",'BR2'!J138&gt;0),"Yes",IF(AND('BR1'!$K$2="ACTIVE",'BR1'!J138&gt;0),"Yes",IF(AND('ORIGINAL BUDGET'!$K$2="ACTIVE",'ORIGINAL BUDGET'!J138&gt;0),"Yes",""))))</f>
        <v/>
      </c>
      <c r="Y138" s="325"/>
      <c r="Z138" s="325" t="str">
        <f>IF(AND('BR3'!$K$2="ACTIVE",'BR3'!L138&gt;0),"Yes",IF(AND('BR2'!$K$2="ACTIVE",'BR2'!L138&gt;0),"Yes",IF(AND('BR1'!$K$2="ACTIVE",'BR1'!L138&gt;0),"Yes",IF(AND('ORIGINAL BUDGET'!$K$2="ACTIVE",'ORIGINAL BUDGET'!L138&gt;0),"Yes",""))))</f>
        <v/>
      </c>
      <c r="AA138" s="325"/>
      <c r="AB138" s="325" t="str">
        <f>IF(AND('BR3'!$K$2="ACTIVE",'BR3'!N138&gt;0),"Yes",IF(AND('BR2'!$K$2="ACTIVE",'BR2'!N138&gt;0),"Yes",IF(AND('BR1'!$K$2="ACTIVE",'BR1'!N138&gt;0),"Yes",IF(AND('ORIGINAL BUDGET'!$K$2="ACTIVE",'ORIGINAL BUDGET'!N138&gt;0),"Yes",""))))</f>
        <v/>
      </c>
      <c r="AC138" s="325"/>
      <c r="AD138" s="325" t="str">
        <f>IF(AND('BR3'!$K$2="ACTIVE",'BR3'!P138&gt;0),"Yes",IF(AND('BR2'!$K$2="ACTIVE",'BR2'!P138&gt;0),"Yes",IF(AND('BR1'!$K$2="ACTIVE",'BR1'!P138&gt;0),"Yes",IF(AND('ORIGINAL BUDGET'!$K$2="ACTIVE",'ORIGINAL BUDGET'!P138&gt;0),"Yes",""))))</f>
        <v/>
      </c>
      <c r="AE138" s="325"/>
      <c r="AF138" s="325" t="str">
        <f>IF(AND('BR3'!$K$2="ACTIVE",'BR3'!R138&gt;0),"Yes",IF(AND('BR2'!$K$2="ACTIVE",'BR2'!R138&gt;0),"Yes",IF(AND('BR1'!$K$2="ACTIVE",'BR1'!R138&gt;0),"Yes",IF(AND('ORIGINAL BUDGET'!$K$2="ACTIVE",'ORIGINAL BUDGET'!R138&gt;0),"Yes",""))))</f>
        <v/>
      </c>
      <c r="AG138" s="325"/>
      <c r="AH138" s="493" t="str">
        <f>IF(AND('BR3'!$K$2="ACTIVE",'BR3'!T138&gt;0),"Yes",IF(AND('BR2'!$K$2="ACTIVE",'BR2'!T138&gt;0),"Yes",IF(AND('BR1'!$K$2="ACTIVE",'BR1'!T138&gt;0),"Yes",IF(AND('ORIGINAL BUDGET'!$K$2="ACTIVE",'ORIGINAL BUDGET'!T138&gt;0),"Yes",""))))</f>
        <v/>
      </c>
      <c r="AI138" s="500"/>
      <c r="AL138" s="221"/>
      <c r="AM138" s="221"/>
      <c r="AN138" s="221"/>
      <c r="AO138" s="221"/>
      <c r="AP138" s="221"/>
      <c r="AQ138" s="221"/>
      <c r="AR138" s="57"/>
      <c r="AY138" s="1104"/>
    </row>
    <row r="139" spans="1:51" ht="23.25" customHeight="1">
      <c r="A139" s="122">
        <v>3</v>
      </c>
      <c r="B139" s="1726">
        <f>IF($L$2="","",IF($L$2="ORIGINAL",'ORIGINAL BUDGET'!$B139,IF($L$2="BR1",'BR1'!$B139,IF($L$2="BR2",'BR2'!$B139,IF($L$2="BR3",'BR3'!$B139)))))</f>
        <v>0</v>
      </c>
      <c r="C139" s="1727">
        <f>IF($L$2="","",IF($L$2="ORIGINAL",'ORIGINAL BUDGET'!$B139,IF($L$2="BR1",'BR1'!$B139,IF($L$2="BR2",'BR2'!$B139,IF($L$2="BR3",'BR3'!$B139)))))</f>
        <v>0</v>
      </c>
      <c r="D139" s="1727">
        <f>IF($L$2="","",IF($L$2="ORIGINAL",'ORIGINAL BUDGET'!$B139,IF($L$2="BR1",'BR1'!$B139,IF($L$2="BR2",'BR2'!$B139,IF($L$2="BR3",'BR3'!$B139)))))</f>
        <v>0</v>
      </c>
      <c r="E139" s="1728">
        <f>IF($L$2="","",IF($L$2="ORIGINAL",'ORIGINAL BUDGET'!$B139,IF($L$2="BR1",'BR1'!$B139,IF($L$2="BR2",'BR2'!$B139,IF($L$2="BR3",'BR3'!$B139)))))</f>
        <v>0</v>
      </c>
      <c r="F139" s="617"/>
      <c r="G139" s="847" t="str">
        <f t="shared" si="54"/>
        <v/>
      </c>
      <c r="H139" s="810">
        <f t="shared" si="55"/>
        <v>0</v>
      </c>
      <c r="I139" s="840"/>
      <c r="J139" s="810">
        <f t="shared" si="59"/>
        <v>0</v>
      </c>
      <c r="K139" s="842"/>
      <c r="L139" s="810">
        <f t="shared" si="60"/>
        <v>0</v>
      </c>
      <c r="M139" s="842"/>
      <c r="N139" s="810">
        <f t="shared" si="61"/>
        <v>0</v>
      </c>
      <c r="O139" s="842"/>
      <c r="P139" s="810">
        <f t="shared" si="62"/>
        <v>0</v>
      </c>
      <c r="Q139" s="842"/>
      <c r="R139" s="810">
        <f t="shared" si="56"/>
        <v>0</v>
      </c>
      <c r="S139" s="842"/>
      <c r="T139" s="810">
        <f t="shared" si="57"/>
        <v>0</v>
      </c>
      <c r="U139" s="410"/>
      <c r="V139" s="492" t="str">
        <f>IF(AND('BR3'!$K$2="ACTIVE",'BR3'!H139&gt;0),"Yes",IF(AND('BR2'!$K$2="ACTIVE",'BR2'!H139&gt;0),"Yes",IF(AND('BR1'!$K$2="ACTIVE",'BR1'!H139&gt;0),"Yes",IF(AND('ORIGINAL BUDGET'!$K$2="ACTIVE",'ORIGINAL BUDGET'!H139&gt;0),"Yes",""))))</f>
        <v/>
      </c>
      <c r="W139" s="325" t="str">
        <f t="shared" si="58"/>
        <v/>
      </c>
      <c r="X139" s="325" t="str">
        <f>IF(AND('BR3'!$K$2="ACTIVE",'BR3'!J139&gt;0),"Yes",IF(AND('BR2'!$K$2="ACTIVE",'BR2'!J139&gt;0),"Yes",IF(AND('BR1'!$K$2="ACTIVE",'BR1'!J139&gt;0),"Yes",IF(AND('ORIGINAL BUDGET'!$K$2="ACTIVE",'ORIGINAL BUDGET'!J139&gt;0),"Yes",""))))</f>
        <v/>
      </c>
      <c r="Y139" s="325"/>
      <c r="Z139" s="325" t="str">
        <f>IF(AND('BR3'!$K$2="ACTIVE",'BR3'!L139&gt;0),"Yes",IF(AND('BR2'!$K$2="ACTIVE",'BR2'!L139&gt;0),"Yes",IF(AND('BR1'!$K$2="ACTIVE",'BR1'!L139&gt;0),"Yes",IF(AND('ORIGINAL BUDGET'!$K$2="ACTIVE",'ORIGINAL BUDGET'!L139&gt;0),"Yes",""))))</f>
        <v/>
      </c>
      <c r="AA139" s="325"/>
      <c r="AB139" s="325" t="str">
        <f>IF(AND('BR3'!$K$2="ACTIVE",'BR3'!N139&gt;0),"Yes",IF(AND('BR2'!$K$2="ACTIVE",'BR2'!N139&gt;0),"Yes",IF(AND('BR1'!$K$2="ACTIVE",'BR1'!N139&gt;0),"Yes",IF(AND('ORIGINAL BUDGET'!$K$2="ACTIVE",'ORIGINAL BUDGET'!N139&gt;0),"Yes",""))))</f>
        <v/>
      </c>
      <c r="AC139" s="325"/>
      <c r="AD139" s="325" t="str">
        <f>IF(AND('BR3'!$K$2="ACTIVE",'BR3'!P139&gt;0),"Yes",IF(AND('BR2'!$K$2="ACTIVE",'BR2'!P139&gt;0),"Yes",IF(AND('BR1'!$K$2="ACTIVE",'BR1'!P139&gt;0),"Yes",IF(AND('ORIGINAL BUDGET'!$K$2="ACTIVE",'ORIGINAL BUDGET'!P139&gt;0),"Yes",""))))</f>
        <v/>
      </c>
      <c r="AE139" s="325"/>
      <c r="AF139" s="325" t="str">
        <f>IF(AND('BR3'!$K$2="ACTIVE",'BR3'!R139&gt;0),"Yes",IF(AND('BR2'!$K$2="ACTIVE",'BR2'!R139&gt;0),"Yes",IF(AND('BR1'!$K$2="ACTIVE",'BR1'!R139&gt;0),"Yes",IF(AND('ORIGINAL BUDGET'!$K$2="ACTIVE",'ORIGINAL BUDGET'!R139&gt;0),"Yes",""))))</f>
        <v/>
      </c>
      <c r="AG139" s="325"/>
      <c r="AH139" s="493" t="str">
        <f>IF(AND('BR3'!$K$2="ACTIVE",'BR3'!T139&gt;0),"Yes",IF(AND('BR2'!$K$2="ACTIVE",'BR2'!T139&gt;0),"Yes",IF(AND('BR1'!$K$2="ACTIVE",'BR1'!T139&gt;0),"Yes",IF(AND('ORIGINAL BUDGET'!$K$2="ACTIVE",'ORIGINAL BUDGET'!T139&gt;0),"Yes",""))))</f>
        <v/>
      </c>
      <c r="AI139" s="500"/>
      <c r="AK139" s="221"/>
      <c r="AL139" s="221"/>
      <c r="AM139" s="221"/>
      <c r="AN139" s="221"/>
      <c r="AO139" s="221"/>
      <c r="AP139" s="221"/>
      <c r="AQ139" s="221"/>
      <c r="AR139" s="57"/>
      <c r="AU139" s="2"/>
      <c r="AV139" s="2"/>
      <c r="AW139" s="2"/>
      <c r="AX139" s="2"/>
      <c r="AY139" s="1104"/>
    </row>
    <row r="140" spans="1:51" ht="23.25" customHeight="1">
      <c r="A140" s="122">
        <v>4</v>
      </c>
      <c r="B140" s="1726">
        <f>IF($L$2="","",IF($L$2="ORIGINAL",'ORIGINAL BUDGET'!$B140,IF($L$2="BR1",'BR1'!$B140,IF($L$2="BR2",'BR2'!$B140,IF($L$2="BR3",'BR3'!$B140)))))</f>
        <v>0</v>
      </c>
      <c r="C140" s="1727">
        <f>IF($L$2="","",IF($L$2="ORIGINAL",'ORIGINAL BUDGET'!$B140,IF($L$2="BR1",'BR1'!$B140,IF($L$2="BR2",'BR2'!$B140,IF($L$2="BR3",'BR3'!$B140)))))</f>
        <v>0</v>
      </c>
      <c r="D140" s="1727">
        <f>IF($L$2="","",IF($L$2="ORIGINAL",'ORIGINAL BUDGET'!$B140,IF($L$2="BR1",'BR1'!$B140,IF($L$2="BR2",'BR2'!$B140,IF($L$2="BR3",'BR3'!$B140)))))</f>
        <v>0</v>
      </c>
      <c r="E140" s="1728">
        <f>IF($L$2="","",IF($L$2="ORIGINAL",'ORIGINAL BUDGET'!$B140,IF($L$2="BR1",'BR1'!$B140,IF($L$2="BR2",'BR2'!$B140,IF($L$2="BR3",'BR3'!$B140)))))</f>
        <v>0</v>
      </c>
      <c r="F140" s="617"/>
      <c r="G140" s="847" t="str">
        <f t="shared" si="54"/>
        <v/>
      </c>
      <c r="H140" s="810">
        <f t="shared" si="55"/>
        <v>0</v>
      </c>
      <c r="I140" s="840"/>
      <c r="J140" s="810">
        <f t="shared" si="59"/>
        <v>0</v>
      </c>
      <c r="K140" s="842"/>
      <c r="L140" s="810">
        <f t="shared" si="60"/>
        <v>0</v>
      </c>
      <c r="M140" s="842"/>
      <c r="N140" s="810">
        <f t="shared" si="61"/>
        <v>0</v>
      </c>
      <c r="O140" s="842"/>
      <c r="P140" s="810">
        <f t="shared" si="62"/>
        <v>0</v>
      </c>
      <c r="Q140" s="842"/>
      <c r="R140" s="810">
        <f t="shared" si="56"/>
        <v>0</v>
      </c>
      <c r="S140" s="842"/>
      <c r="T140" s="810">
        <f t="shared" si="57"/>
        <v>0</v>
      </c>
      <c r="U140" s="410"/>
      <c r="V140" s="492" t="str">
        <f>IF(AND('BR3'!$K$2="ACTIVE",'BR3'!H140&gt;0),"Yes",IF(AND('BR2'!$K$2="ACTIVE",'BR2'!H140&gt;0),"Yes",IF(AND('BR1'!$K$2="ACTIVE",'BR1'!H140&gt;0),"Yes",IF(AND('ORIGINAL BUDGET'!$K$2="ACTIVE",'ORIGINAL BUDGET'!H140&gt;0),"Yes",""))))</f>
        <v/>
      </c>
      <c r="W140" s="325" t="str">
        <f t="shared" si="58"/>
        <v/>
      </c>
      <c r="X140" s="325" t="str">
        <f>IF(AND('BR3'!$K$2="ACTIVE",'BR3'!J140&gt;0),"Yes",IF(AND('BR2'!$K$2="ACTIVE",'BR2'!J140&gt;0),"Yes",IF(AND('BR1'!$K$2="ACTIVE",'BR1'!J140&gt;0),"Yes",IF(AND('ORIGINAL BUDGET'!$K$2="ACTIVE",'ORIGINAL BUDGET'!J140&gt;0),"Yes",""))))</f>
        <v/>
      </c>
      <c r="Y140" s="325"/>
      <c r="Z140" s="325" t="str">
        <f>IF(AND('BR3'!$K$2="ACTIVE",'BR3'!L140&gt;0),"Yes",IF(AND('BR2'!$K$2="ACTIVE",'BR2'!L140&gt;0),"Yes",IF(AND('BR1'!$K$2="ACTIVE",'BR1'!L140&gt;0),"Yes",IF(AND('ORIGINAL BUDGET'!$K$2="ACTIVE",'ORIGINAL BUDGET'!L140&gt;0),"Yes",""))))</f>
        <v/>
      </c>
      <c r="AA140" s="325"/>
      <c r="AB140" s="325" t="str">
        <f>IF(AND('BR3'!$K$2="ACTIVE",'BR3'!N140&gt;0),"Yes",IF(AND('BR2'!$K$2="ACTIVE",'BR2'!N140&gt;0),"Yes",IF(AND('BR1'!$K$2="ACTIVE",'BR1'!N140&gt;0),"Yes",IF(AND('ORIGINAL BUDGET'!$K$2="ACTIVE",'ORIGINAL BUDGET'!N140&gt;0),"Yes",""))))</f>
        <v/>
      </c>
      <c r="AC140" s="325"/>
      <c r="AD140" s="325" t="str">
        <f>IF(AND('BR3'!$K$2="ACTIVE",'BR3'!P140&gt;0),"Yes",IF(AND('BR2'!$K$2="ACTIVE",'BR2'!P140&gt;0),"Yes",IF(AND('BR1'!$K$2="ACTIVE",'BR1'!P140&gt;0),"Yes",IF(AND('ORIGINAL BUDGET'!$K$2="ACTIVE",'ORIGINAL BUDGET'!P140&gt;0),"Yes",""))))</f>
        <v/>
      </c>
      <c r="AE140" s="325"/>
      <c r="AF140" s="325" t="str">
        <f>IF(AND('BR3'!$K$2="ACTIVE",'BR3'!R140&gt;0),"Yes",IF(AND('BR2'!$K$2="ACTIVE",'BR2'!R140&gt;0),"Yes",IF(AND('BR1'!$K$2="ACTIVE",'BR1'!R140&gt;0),"Yes",IF(AND('ORIGINAL BUDGET'!$K$2="ACTIVE",'ORIGINAL BUDGET'!R140&gt;0),"Yes",""))))</f>
        <v/>
      </c>
      <c r="AG140" s="325"/>
      <c r="AH140" s="493" t="str">
        <f>IF(AND('BR3'!$K$2="ACTIVE",'BR3'!T140&gt;0),"Yes",IF(AND('BR2'!$K$2="ACTIVE",'BR2'!T140&gt;0),"Yes",IF(AND('BR1'!$K$2="ACTIVE",'BR1'!T140&gt;0),"Yes",IF(AND('ORIGINAL BUDGET'!$K$2="ACTIVE",'ORIGINAL BUDGET'!T140&gt;0),"Yes",""))))</f>
        <v/>
      </c>
      <c r="AI140" s="500"/>
      <c r="AK140" s="221"/>
      <c r="AL140" s="221"/>
      <c r="AM140" s="221"/>
      <c r="AN140" s="221"/>
      <c r="AO140" s="221"/>
      <c r="AP140" s="221"/>
      <c r="AQ140" s="221"/>
      <c r="AR140" s="57"/>
      <c r="AU140" s="2"/>
      <c r="AV140" s="2"/>
      <c r="AW140" s="2"/>
      <c r="AX140" s="2"/>
      <c r="AY140" s="1104"/>
    </row>
    <row r="141" spans="1:51" ht="23.25" customHeight="1" thickBot="1">
      <c r="A141" s="122">
        <v>5</v>
      </c>
      <c r="B141" s="1726">
        <f>IF($L$2="","",IF($L$2="ORIGINAL",'ORIGINAL BUDGET'!$B141,IF($L$2="BR1",'BR1'!$B141,IF($L$2="BR2",'BR2'!$B141,IF($L$2="BR3",'BR3'!$B141)))))</f>
        <v>0</v>
      </c>
      <c r="C141" s="1727">
        <f>IF($L$2="","",IF($L$2="ORIGINAL",'ORIGINAL BUDGET'!$B141,IF($L$2="BR1",'BR1'!$B141,IF($L$2="BR2",'BR2'!$B141,IF($L$2="BR3",'BR3'!$B141)))))</f>
        <v>0</v>
      </c>
      <c r="D141" s="1727">
        <f>IF($L$2="","",IF($L$2="ORIGINAL",'ORIGINAL BUDGET'!$B141,IF($L$2="BR1",'BR1'!$B141,IF($L$2="BR2",'BR2'!$B141,IF($L$2="BR3",'BR3'!$B141)))))</f>
        <v>0</v>
      </c>
      <c r="E141" s="1728">
        <f>IF($L$2="","",IF($L$2="ORIGINAL",'ORIGINAL BUDGET'!$B141,IF($L$2="BR1",'BR1'!$B141,IF($L$2="BR2",'BR2'!$B141,IF($L$2="BR3",'BR3'!$B141)))))</f>
        <v>0</v>
      </c>
      <c r="F141" s="617"/>
      <c r="G141" s="847" t="str">
        <f t="shared" si="54"/>
        <v/>
      </c>
      <c r="H141" s="810">
        <f t="shared" si="55"/>
        <v>0</v>
      </c>
      <c r="I141" s="840"/>
      <c r="J141" s="810">
        <f t="shared" si="59"/>
        <v>0</v>
      </c>
      <c r="K141" s="842"/>
      <c r="L141" s="810">
        <f t="shared" si="60"/>
        <v>0</v>
      </c>
      <c r="M141" s="842"/>
      <c r="N141" s="810">
        <f t="shared" si="61"/>
        <v>0</v>
      </c>
      <c r="O141" s="842"/>
      <c r="P141" s="810">
        <f t="shared" si="62"/>
        <v>0</v>
      </c>
      <c r="Q141" s="842"/>
      <c r="R141" s="810">
        <f t="shared" si="56"/>
        <v>0</v>
      </c>
      <c r="S141" s="842"/>
      <c r="T141" s="810">
        <f t="shared" si="57"/>
        <v>0</v>
      </c>
      <c r="U141" s="410"/>
      <c r="V141" s="492" t="str">
        <f>IF(AND('BR3'!$K$2="ACTIVE",'BR3'!H141&gt;0),"Yes",IF(AND('BR2'!$K$2="ACTIVE",'BR2'!H141&gt;0),"Yes",IF(AND('BR1'!$K$2="ACTIVE",'BR1'!H141&gt;0),"Yes",IF(AND('ORIGINAL BUDGET'!$K$2="ACTIVE",'ORIGINAL BUDGET'!H141&gt;0),"Yes",""))))</f>
        <v/>
      </c>
      <c r="W141" s="325" t="str">
        <f t="shared" si="58"/>
        <v/>
      </c>
      <c r="X141" s="325" t="str">
        <f>IF(AND('BR3'!$K$2="ACTIVE",'BR3'!J141&gt;0),"Yes",IF(AND('BR2'!$K$2="ACTIVE",'BR2'!J141&gt;0),"Yes",IF(AND('BR1'!$K$2="ACTIVE",'BR1'!J141&gt;0),"Yes",IF(AND('ORIGINAL BUDGET'!$K$2="ACTIVE",'ORIGINAL BUDGET'!J141&gt;0),"Yes",""))))</f>
        <v/>
      </c>
      <c r="Y141" s="325"/>
      <c r="Z141" s="325" t="str">
        <f>IF(AND('BR3'!$K$2="ACTIVE",'BR3'!L141&gt;0),"Yes",IF(AND('BR2'!$K$2="ACTIVE",'BR2'!L141&gt;0),"Yes",IF(AND('BR1'!$K$2="ACTIVE",'BR1'!L141&gt;0),"Yes",IF(AND('ORIGINAL BUDGET'!$K$2="ACTIVE",'ORIGINAL BUDGET'!L141&gt;0),"Yes",""))))</f>
        <v/>
      </c>
      <c r="AA141" s="325"/>
      <c r="AB141" s="325" t="str">
        <f>IF(AND('BR3'!$K$2="ACTIVE",'BR3'!N141&gt;0),"Yes",IF(AND('BR2'!$K$2="ACTIVE",'BR2'!N141&gt;0),"Yes",IF(AND('BR1'!$K$2="ACTIVE",'BR1'!N141&gt;0),"Yes",IF(AND('ORIGINAL BUDGET'!$K$2="ACTIVE",'ORIGINAL BUDGET'!N141&gt;0),"Yes",""))))</f>
        <v/>
      </c>
      <c r="AC141" s="325"/>
      <c r="AD141" s="325" t="str">
        <f>IF(AND('BR3'!$K$2="ACTIVE",'BR3'!P141&gt;0),"Yes",IF(AND('BR2'!$K$2="ACTIVE",'BR2'!P141&gt;0),"Yes",IF(AND('BR1'!$K$2="ACTIVE",'BR1'!P141&gt;0),"Yes",IF(AND('ORIGINAL BUDGET'!$K$2="ACTIVE",'ORIGINAL BUDGET'!P141&gt;0),"Yes",""))))</f>
        <v/>
      </c>
      <c r="AE141" s="325"/>
      <c r="AF141" s="325" t="str">
        <f>IF(AND('BR3'!$K$2="ACTIVE",'BR3'!R141&gt;0),"Yes",IF(AND('BR2'!$K$2="ACTIVE",'BR2'!R141&gt;0),"Yes",IF(AND('BR1'!$K$2="ACTIVE",'BR1'!R141&gt;0),"Yes",IF(AND('ORIGINAL BUDGET'!$K$2="ACTIVE",'ORIGINAL BUDGET'!R141&gt;0),"Yes",""))))</f>
        <v/>
      </c>
      <c r="AG141" s="325"/>
      <c r="AH141" s="493" t="str">
        <f>IF(AND('BR3'!$K$2="ACTIVE",'BR3'!T141&gt;0),"Yes",IF(AND('BR2'!$K$2="ACTIVE",'BR2'!T141&gt;0),"Yes",IF(AND('BR1'!$K$2="ACTIVE",'BR1'!T141&gt;0),"Yes",IF(AND('ORIGINAL BUDGET'!$K$2="ACTIVE",'ORIGINAL BUDGET'!T141&gt;0),"Yes",""))))</f>
        <v/>
      </c>
      <c r="AI141" s="500"/>
      <c r="AK141" s="221"/>
      <c r="AL141" s="221"/>
      <c r="AM141" s="221"/>
      <c r="AN141" s="221"/>
      <c r="AO141" s="221"/>
      <c r="AP141" s="221"/>
      <c r="AQ141" s="221"/>
      <c r="AR141" s="57"/>
      <c r="AU141" s="2"/>
      <c r="AV141" s="2"/>
      <c r="AW141" s="2"/>
      <c r="AX141" s="2"/>
      <c r="AY141" s="1104"/>
    </row>
    <row r="142" spans="1:51" ht="23.25" hidden="1" customHeight="1">
      <c r="A142" s="122">
        <v>6</v>
      </c>
      <c r="B142" s="1726">
        <f>IF($L$2="","",IF($L$2="ORIGINAL",'ORIGINAL BUDGET'!$B142,IF($L$2="BR1",'BR1'!$B142,IF($L$2="BR2",'BR2'!$B142,IF($L$2="BR3",'BR3'!$B142)))))</f>
        <v>0</v>
      </c>
      <c r="C142" s="1727">
        <f>IF($L$2="","",IF($L$2="ORIGINAL",'ORIGINAL BUDGET'!$B142,IF($L$2="BR1",'BR1'!$B142,IF($L$2="BR2",'BR2'!$B142,IF($L$2="BR3",'BR3'!$B142)))))</f>
        <v>0</v>
      </c>
      <c r="D142" s="1727">
        <f>IF($L$2="","",IF($L$2="ORIGINAL",'ORIGINAL BUDGET'!$B142,IF($L$2="BR1",'BR1'!$B142,IF($L$2="BR2",'BR2'!$B142,IF($L$2="BR3",'BR3'!$B142)))))</f>
        <v>0</v>
      </c>
      <c r="E142" s="1728">
        <f>IF($L$2="","",IF($L$2="ORIGINAL",'ORIGINAL BUDGET'!$B142,IF($L$2="BR1",'BR1'!$B142,IF($L$2="BR2",'BR2'!$B142,IF($L$2="BR3",'BR3'!$B142)))))</f>
        <v>0</v>
      </c>
      <c r="F142" s="617"/>
      <c r="G142" s="847" t="str">
        <f t="shared" si="54"/>
        <v/>
      </c>
      <c r="H142" s="810">
        <f t="shared" si="55"/>
        <v>0</v>
      </c>
      <c r="I142" s="840"/>
      <c r="J142" s="810">
        <f t="shared" si="59"/>
        <v>0</v>
      </c>
      <c r="K142" s="842"/>
      <c r="L142" s="810">
        <f t="shared" si="60"/>
        <v>0</v>
      </c>
      <c r="M142" s="842"/>
      <c r="N142" s="810">
        <f t="shared" si="61"/>
        <v>0</v>
      </c>
      <c r="O142" s="842"/>
      <c r="P142" s="810">
        <f t="shared" si="62"/>
        <v>0</v>
      </c>
      <c r="Q142" s="842"/>
      <c r="R142" s="810">
        <f t="shared" si="56"/>
        <v>0</v>
      </c>
      <c r="S142" s="842"/>
      <c r="T142" s="810">
        <f t="shared" si="57"/>
        <v>0</v>
      </c>
      <c r="U142" s="410"/>
      <c r="V142" s="492" t="str">
        <f>IF(AND('BR3'!$K$2="ACTIVE",'BR3'!H142&gt;0),"Yes",IF(AND('BR2'!$K$2="ACTIVE",'BR2'!H142&gt;0),"Yes",IF(AND('BR1'!$K$2="ACTIVE",'BR1'!H142&gt;0),"Yes",IF(AND('ORIGINAL BUDGET'!$K$2="ACTIVE",'ORIGINAL BUDGET'!H142&gt;0),"Yes",""))))</f>
        <v/>
      </c>
      <c r="W142" s="325" t="str">
        <f t="shared" si="58"/>
        <v/>
      </c>
      <c r="X142" s="325" t="str">
        <f>IF(AND('BR3'!$K$2="ACTIVE",'BR3'!J142&gt;0),"Yes",IF(AND('BR2'!$K$2="ACTIVE",'BR2'!J142&gt;0),"Yes",IF(AND('BR1'!$K$2="ACTIVE",'BR1'!J142&gt;0),"Yes",IF(AND('ORIGINAL BUDGET'!$K$2="ACTIVE",'ORIGINAL BUDGET'!J142&gt;0),"Yes",""))))</f>
        <v/>
      </c>
      <c r="Y142" s="325"/>
      <c r="Z142" s="325" t="str">
        <f>IF(AND('BR3'!$K$2="ACTIVE",'BR3'!L142&gt;0),"Yes",IF(AND('BR2'!$K$2="ACTIVE",'BR2'!L142&gt;0),"Yes",IF(AND('BR1'!$K$2="ACTIVE",'BR1'!L142&gt;0),"Yes",IF(AND('ORIGINAL BUDGET'!$K$2="ACTIVE",'ORIGINAL BUDGET'!L142&gt;0),"Yes",""))))</f>
        <v/>
      </c>
      <c r="AA142" s="325"/>
      <c r="AB142" s="325" t="str">
        <f>IF(AND('BR3'!$K$2="ACTIVE",'BR3'!N142&gt;0),"Yes",IF(AND('BR2'!$K$2="ACTIVE",'BR2'!N142&gt;0),"Yes",IF(AND('BR1'!$K$2="ACTIVE",'BR1'!N142&gt;0),"Yes",IF(AND('ORIGINAL BUDGET'!$K$2="ACTIVE",'ORIGINAL BUDGET'!N142&gt;0),"Yes",""))))</f>
        <v/>
      </c>
      <c r="AC142" s="325"/>
      <c r="AD142" s="325" t="str">
        <f>IF(AND('BR3'!$K$2="ACTIVE",'BR3'!P142&gt;0),"Yes",IF(AND('BR2'!$K$2="ACTIVE",'BR2'!P142&gt;0),"Yes",IF(AND('BR1'!$K$2="ACTIVE",'BR1'!P142&gt;0),"Yes",IF(AND('ORIGINAL BUDGET'!$K$2="ACTIVE",'ORIGINAL BUDGET'!P142&gt;0),"Yes",""))))</f>
        <v/>
      </c>
      <c r="AE142" s="325"/>
      <c r="AF142" s="325" t="str">
        <f>IF(AND('BR3'!$K$2="ACTIVE",'BR3'!R142&gt;0),"Yes",IF(AND('BR2'!$K$2="ACTIVE",'BR2'!R142&gt;0),"Yes",IF(AND('BR1'!$K$2="ACTIVE",'BR1'!R142&gt;0),"Yes",IF(AND('ORIGINAL BUDGET'!$K$2="ACTIVE",'ORIGINAL BUDGET'!R142&gt;0),"Yes",""))))</f>
        <v/>
      </c>
      <c r="AG142" s="325"/>
      <c r="AH142" s="493" t="str">
        <f>IF(AND('BR3'!$K$2="ACTIVE",'BR3'!T142&gt;0),"Yes",IF(AND('BR2'!$K$2="ACTIVE",'BR2'!T142&gt;0),"Yes",IF(AND('BR1'!$K$2="ACTIVE",'BR1'!T142&gt;0),"Yes",IF(AND('ORIGINAL BUDGET'!$K$2="ACTIVE",'ORIGINAL BUDGET'!T142&gt;0),"Yes",""))))</f>
        <v/>
      </c>
      <c r="AI142" s="500"/>
      <c r="AK142" s="221"/>
      <c r="AL142" s="221"/>
      <c r="AM142" s="221"/>
      <c r="AN142" s="221"/>
      <c r="AO142" s="221"/>
      <c r="AP142" s="221"/>
      <c r="AQ142" s="221"/>
      <c r="AR142" s="57"/>
      <c r="AU142" s="2"/>
      <c r="AV142" s="2"/>
      <c r="AW142" s="2"/>
      <c r="AX142" s="2"/>
      <c r="AY142" s="1104"/>
    </row>
    <row r="143" spans="1:51" ht="23.25" hidden="1" customHeight="1">
      <c r="A143" s="122">
        <v>7</v>
      </c>
      <c r="B143" s="1726">
        <f>IF($L$2="","",IF($L$2="ORIGINAL",'ORIGINAL BUDGET'!$B143,IF($L$2="BR1",'BR1'!$B143,IF($L$2="BR2",'BR2'!$B143,IF($L$2="BR3",'BR3'!$B143)))))</f>
        <v>0</v>
      </c>
      <c r="C143" s="1727">
        <f>IF($L$2="","",IF($L$2="ORIGINAL",'ORIGINAL BUDGET'!$B143,IF($L$2="BR1",'BR1'!$B143,IF($L$2="BR2",'BR2'!$B143,IF($L$2="BR3",'BR3'!$B143)))))</f>
        <v>0</v>
      </c>
      <c r="D143" s="1727">
        <f>IF($L$2="","",IF($L$2="ORIGINAL",'ORIGINAL BUDGET'!$B143,IF($L$2="BR1",'BR1'!$B143,IF($L$2="BR2",'BR2'!$B143,IF($L$2="BR3",'BR3'!$B143)))))</f>
        <v>0</v>
      </c>
      <c r="E143" s="1728">
        <f>IF($L$2="","",IF($L$2="ORIGINAL",'ORIGINAL BUDGET'!$B143,IF($L$2="BR1",'BR1'!$B143,IF($L$2="BR2",'BR2'!$B143,IF($L$2="BR3",'BR3'!$B143)))))</f>
        <v>0</v>
      </c>
      <c r="F143" s="617"/>
      <c r="G143" s="847" t="str">
        <f t="shared" si="54"/>
        <v/>
      </c>
      <c r="H143" s="810">
        <f t="shared" si="55"/>
        <v>0</v>
      </c>
      <c r="I143" s="840"/>
      <c r="J143" s="810">
        <f t="shared" si="59"/>
        <v>0</v>
      </c>
      <c r="K143" s="842"/>
      <c r="L143" s="810">
        <f t="shared" si="60"/>
        <v>0</v>
      </c>
      <c r="M143" s="842"/>
      <c r="N143" s="810">
        <f t="shared" si="61"/>
        <v>0</v>
      </c>
      <c r="O143" s="842"/>
      <c r="P143" s="810">
        <f t="shared" si="62"/>
        <v>0</v>
      </c>
      <c r="Q143" s="842"/>
      <c r="R143" s="810">
        <f t="shared" si="56"/>
        <v>0</v>
      </c>
      <c r="S143" s="842"/>
      <c r="T143" s="810">
        <f t="shared" si="57"/>
        <v>0</v>
      </c>
      <c r="U143" s="410"/>
      <c r="V143" s="492" t="str">
        <f>IF(AND('BR3'!$K$2="ACTIVE",'BR3'!H143&gt;0),"Yes",IF(AND('BR2'!$K$2="ACTIVE",'BR2'!H143&gt;0),"Yes",IF(AND('BR1'!$K$2="ACTIVE",'BR1'!H143&gt;0),"Yes",IF(AND('ORIGINAL BUDGET'!$K$2="ACTIVE",'ORIGINAL BUDGET'!H143&gt;0),"Yes",""))))</f>
        <v/>
      </c>
      <c r="W143" s="325" t="str">
        <f t="shared" si="58"/>
        <v/>
      </c>
      <c r="X143" s="325" t="str">
        <f>IF(AND('BR3'!$K$2="ACTIVE",'BR3'!J143&gt;0),"Yes",IF(AND('BR2'!$K$2="ACTIVE",'BR2'!J143&gt;0),"Yes",IF(AND('BR1'!$K$2="ACTIVE",'BR1'!J143&gt;0),"Yes",IF(AND('ORIGINAL BUDGET'!$K$2="ACTIVE",'ORIGINAL BUDGET'!J143&gt;0),"Yes",""))))</f>
        <v/>
      </c>
      <c r="Y143" s="325"/>
      <c r="Z143" s="325" t="str">
        <f>IF(AND('BR3'!$K$2="ACTIVE",'BR3'!L143&gt;0),"Yes",IF(AND('BR2'!$K$2="ACTIVE",'BR2'!L143&gt;0),"Yes",IF(AND('BR1'!$K$2="ACTIVE",'BR1'!L143&gt;0),"Yes",IF(AND('ORIGINAL BUDGET'!$K$2="ACTIVE",'ORIGINAL BUDGET'!L143&gt;0),"Yes",""))))</f>
        <v/>
      </c>
      <c r="AA143" s="325"/>
      <c r="AB143" s="325" t="str">
        <f>IF(AND('BR3'!$K$2="ACTIVE",'BR3'!N143&gt;0),"Yes",IF(AND('BR2'!$K$2="ACTIVE",'BR2'!N143&gt;0),"Yes",IF(AND('BR1'!$K$2="ACTIVE",'BR1'!N143&gt;0),"Yes",IF(AND('ORIGINAL BUDGET'!$K$2="ACTIVE",'ORIGINAL BUDGET'!N143&gt;0),"Yes",""))))</f>
        <v/>
      </c>
      <c r="AC143" s="325"/>
      <c r="AD143" s="325" t="str">
        <f>IF(AND('BR3'!$K$2="ACTIVE",'BR3'!P143&gt;0),"Yes",IF(AND('BR2'!$K$2="ACTIVE",'BR2'!P143&gt;0),"Yes",IF(AND('BR1'!$K$2="ACTIVE",'BR1'!P143&gt;0),"Yes",IF(AND('ORIGINAL BUDGET'!$K$2="ACTIVE",'ORIGINAL BUDGET'!P143&gt;0),"Yes",""))))</f>
        <v/>
      </c>
      <c r="AE143" s="325"/>
      <c r="AF143" s="325" t="str">
        <f>IF(AND('BR3'!$K$2="ACTIVE",'BR3'!R143&gt;0),"Yes",IF(AND('BR2'!$K$2="ACTIVE",'BR2'!R143&gt;0),"Yes",IF(AND('BR1'!$K$2="ACTIVE",'BR1'!R143&gt;0),"Yes",IF(AND('ORIGINAL BUDGET'!$K$2="ACTIVE",'ORIGINAL BUDGET'!R143&gt;0),"Yes",""))))</f>
        <v/>
      </c>
      <c r="AG143" s="325"/>
      <c r="AH143" s="493" t="str">
        <f>IF(AND('BR3'!$K$2="ACTIVE",'BR3'!T143&gt;0),"Yes",IF(AND('BR2'!$K$2="ACTIVE",'BR2'!T143&gt;0),"Yes",IF(AND('BR1'!$K$2="ACTIVE",'BR1'!T143&gt;0),"Yes",IF(AND('ORIGINAL BUDGET'!$K$2="ACTIVE",'ORIGINAL BUDGET'!T143&gt;0),"Yes",""))))</f>
        <v/>
      </c>
      <c r="AI143" s="500"/>
      <c r="AK143" s="221"/>
      <c r="AL143" s="221"/>
      <c r="AM143" s="221"/>
      <c r="AN143" s="221"/>
      <c r="AO143" s="221"/>
      <c r="AP143" s="221"/>
      <c r="AQ143" s="221"/>
      <c r="AR143" s="57"/>
      <c r="AU143" s="2"/>
      <c r="AV143" s="2"/>
      <c r="AW143" s="2"/>
      <c r="AX143" s="2"/>
      <c r="AY143" s="1104"/>
    </row>
    <row r="144" spans="1:51" ht="23.25" hidden="1" customHeight="1">
      <c r="A144" s="122">
        <v>8</v>
      </c>
      <c r="B144" s="1726">
        <f>IF($L$2="","",IF($L$2="ORIGINAL",'ORIGINAL BUDGET'!$B144,IF($L$2="BR1",'BR1'!$B144,IF($L$2="BR2",'BR2'!$B144,IF($L$2="BR3",'BR3'!$B144)))))</f>
        <v>0</v>
      </c>
      <c r="C144" s="1727">
        <f>IF($L$2="","",IF($L$2="ORIGINAL",'ORIGINAL BUDGET'!$B144,IF($L$2="BR1",'BR1'!$B144,IF($L$2="BR2",'BR2'!$B144,IF($L$2="BR3",'BR3'!$B144)))))</f>
        <v>0</v>
      </c>
      <c r="D144" s="1727">
        <f>IF($L$2="","",IF($L$2="ORIGINAL",'ORIGINAL BUDGET'!$B144,IF($L$2="BR1",'BR1'!$B144,IF($L$2="BR2",'BR2'!$B144,IF($L$2="BR3",'BR3'!$B144)))))</f>
        <v>0</v>
      </c>
      <c r="E144" s="1727">
        <f>IF($L$2="","",IF($L$2="ORIGINAL",'ORIGINAL BUDGET'!$B144,IF($L$2="BR1",'BR1'!$B144,IF($L$2="BR2",'BR2'!$B144,IF($L$2="BR3",'BR3'!$B144)))))</f>
        <v>0</v>
      </c>
      <c r="F144" s="617"/>
      <c r="G144" s="847" t="str">
        <f t="shared" si="54"/>
        <v/>
      </c>
      <c r="H144" s="810">
        <f t="shared" si="55"/>
        <v>0</v>
      </c>
      <c r="I144" s="840"/>
      <c r="J144" s="810">
        <f t="shared" si="59"/>
        <v>0</v>
      </c>
      <c r="K144" s="842"/>
      <c r="L144" s="810">
        <f t="shared" si="60"/>
        <v>0</v>
      </c>
      <c r="M144" s="842"/>
      <c r="N144" s="810">
        <f t="shared" si="61"/>
        <v>0</v>
      </c>
      <c r="O144" s="842"/>
      <c r="P144" s="810">
        <f t="shared" si="62"/>
        <v>0</v>
      </c>
      <c r="Q144" s="842"/>
      <c r="R144" s="810">
        <f t="shared" si="56"/>
        <v>0</v>
      </c>
      <c r="S144" s="842"/>
      <c r="T144" s="810">
        <f t="shared" si="57"/>
        <v>0</v>
      </c>
      <c r="U144" s="410"/>
      <c r="V144" s="492" t="str">
        <f>IF(AND('BR3'!$K$2="ACTIVE",'BR3'!H144&gt;0),"Yes",IF(AND('BR2'!$K$2="ACTIVE",'BR2'!H144&gt;0),"Yes",IF(AND('BR1'!$K$2="ACTIVE",'BR1'!H144&gt;0),"Yes",IF(AND('ORIGINAL BUDGET'!$K$2="ACTIVE",'ORIGINAL BUDGET'!H144&gt;0),"Yes",""))))</f>
        <v/>
      </c>
      <c r="W144" s="325" t="str">
        <f t="shared" si="58"/>
        <v/>
      </c>
      <c r="X144" s="325" t="str">
        <f>IF(AND('BR3'!$K$2="ACTIVE",'BR3'!J144&gt;0),"Yes",IF(AND('BR2'!$K$2="ACTIVE",'BR2'!J144&gt;0),"Yes",IF(AND('BR1'!$K$2="ACTIVE",'BR1'!J144&gt;0),"Yes",IF(AND('ORIGINAL BUDGET'!$K$2="ACTIVE",'ORIGINAL BUDGET'!J144&gt;0),"Yes",""))))</f>
        <v/>
      </c>
      <c r="Y144" s="325"/>
      <c r="Z144" s="325" t="str">
        <f>IF(AND('BR3'!$K$2="ACTIVE",'BR3'!L144&gt;0),"Yes",IF(AND('BR2'!$K$2="ACTIVE",'BR2'!L144&gt;0),"Yes",IF(AND('BR1'!$K$2="ACTIVE",'BR1'!L144&gt;0),"Yes",IF(AND('ORIGINAL BUDGET'!$K$2="ACTIVE",'ORIGINAL BUDGET'!L144&gt;0),"Yes",""))))</f>
        <v/>
      </c>
      <c r="AA144" s="325"/>
      <c r="AB144" s="325" t="str">
        <f>IF(AND('BR3'!$K$2="ACTIVE",'BR3'!N144&gt;0),"Yes",IF(AND('BR2'!$K$2="ACTIVE",'BR2'!N144&gt;0),"Yes",IF(AND('BR1'!$K$2="ACTIVE",'BR1'!N144&gt;0),"Yes",IF(AND('ORIGINAL BUDGET'!$K$2="ACTIVE",'ORIGINAL BUDGET'!N144&gt;0),"Yes",""))))</f>
        <v/>
      </c>
      <c r="AC144" s="325"/>
      <c r="AD144" s="325" t="str">
        <f>IF(AND('BR3'!$K$2="ACTIVE",'BR3'!P144&gt;0),"Yes",IF(AND('BR2'!$K$2="ACTIVE",'BR2'!P144&gt;0),"Yes",IF(AND('BR1'!$K$2="ACTIVE",'BR1'!P144&gt;0),"Yes",IF(AND('ORIGINAL BUDGET'!$K$2="ACTIVE",'ORIGINAL BUDGET'!P144&gt;0),"Yes",""))))</f>
        <v/>
      </c>
      <c r="AE144" s="325"/>
      <c r="AF144" s="325" t="str">
        <f>IF(AND('BR3'!$K$2="ACTIVE",'BR3'!R144&gt;0),"Yes",IF(AND('BR2'!$K$2="ACTIVE",'BR2'!R144&gt;0),"Yes",IF(AND('BR1'!$K$2="ACTIVE",'BR1'!R144&gt;0),"Yes",IF(AND('ORIGINAL BUDGET'!$K$2="ACTIVE",'ORIGINAL BUDGET'!R144&gt;0),"Yes",""))))</f>
        <v/>
      </c>
      <c r="AG144" s="325"/>
      <c r="AH144" s="493" t="str">
        <f>IF(AND('BR3'!$K$2="ACTIVE",'BR3'!T144&gt;0),"Yes",IF(AND('BR2'!$K$2="ACTIVE",'BR2'!T144&gt;0),"Yes",IF(AND('BR1'!$K$2="ACTIVE",'BR1'!T144&gt;0),"Yes",IF(AND('ORIGINAL BUDGET'!$K$2="ACTIVE",'ORIGINAL BUDGET'!T144&gt;0),"Yes",""))))</f>
        <v/>
      </c>
      <c r="AI144" s="500"/>
      <c r="AK144" s="221"/>
      <c r="AL144" s="221"/>
      <c r="AM144" s="221"/>
      <c r="AN144" s="221"/>
      <c r="AO144" s="221"/>
      <c r="AP144" s="221"/>
      <c r="AQ144" s="221"/>
      <c r="AR144" s="57"/>
      <c r="AU144" s="2"/>
      <c r="AV144" s="2"/>
      <c r="AW144" s="2"/>
      <c r="AX144" s="2"/>
      <c r="AY144" s="1104"/>
    </row>
    <row r="145" spans="1:51" ht="23.25" hidden="1" customHeight="1">
      <c r="A145" s="122">
        <v>9</v>
      </c>
      <c r="B145" s="1726">
        <f>IF($L$2="","",IF($L$2="ORIGINAL",'ORIGINAL BUDGET'!$B145,IF($L$2="BR1",'BR1'!$B145,IF($L$2="BR2",'BR2'!$B145,IF($L$2="BR3",'BR3'!$B145)))))</f>
        <v>0</v>
      </c>
      <c r="C145" s="1727">
        <f>IF($L$2="","",IF($L$2="ORIGINAL",'ORIGINAL BUDGET'!$B145,IF($L$2="BR1",'BR1'!$B145,IF($L$2="BR2",'BR2'!$B145,IF($L$2="BR3",'BR3'!$B145)))))</f>
        <v>0</v>
      </c>
      <c r="D145" s="1727">
        <f>IF($L$2="","",IF($L$2="ORIGINAL",'ORIGINAL BUDGET'!$B145,IF($L$2="BR1",'BR1'!$B145,IF($L$2="BR2",'BR2'!$B145,IF($L$2="BR3",'BR3'!$B145)))))</f>
        <v>0</v>
      </c>
      <c r="E145" s="1727">
        <f>IF($L$2="","",IF($L$2="ORIGINAL",'ORIGINAL BUDGET'!$B145,IF($L$2="BR1",'BR1'!$B145,IF($L$2="BR2",'BR2'!$B145,IF($L$2="BR3",'BR3'!$B145)))))</f>
        <v>0</v>
      </c>
      <c r="F145" s="617"/>
      <c r="G145" s="847" t="str">
        <f t="shared" si="54"/>
        <v/>
      </c>
      <c r="H145" s="810">
        <f t="shared" si="55"/>
        <v>0</v>
      </c>
      <c r="I145" s="840"/>
      <c r="J145" s="810">
        <f t="shared" si="59"/>
        <v>0</v>
      </c>
      <c r="K145" s="842"/>
      <c r="L145" s="810">
        <f t="shared" si="60"/>
        <v>0</v>
      </c>
      <c r="M145" s="842"/>
      <c r="N145" s="810">
        <f t="shared" si="61"/>
        <v>0</v>
      </c>
      <c r="O145" s="842"/>
      <c r="P145" s="810">
        <f t="shared" si="62"/>
        <v>0</v>
      </c>
      <c r="Q145" s="842"/>
      <c r="R145" s="810">
        <f t="shared" si="56"/>
        <v>0</v>
      </c>
      <c r="S145" s="842"/>
      <c r="T145" s="810">
        <f t="shared" si="57"/>
        <v>0</v>
      </c>
      <c r="U145" s="410"/>
      <c r="V145" s="492" t="str">
        <f>IF(AND('BR3'!$K$2="ACTIVE",'BR3'!H145&gt;0),"Yes",IF(AND('BR2'!$K$2="ACTIVE",'BR2'!H145&gt;0),"Yes",IF(AND('BR1'!$K$2="ACTIVE",'BR1'!H145&gt;0),"Yes",IF(AND('ORIGINAL BUDGET'!$K$2="ACTIVE",'ORIGINAL BUDGET'!H145&gt;0),"Yes",""))))</f>
        <v/>
      </c>
      <c r="W145" s="325" t="str">
        <f t="shared" si="58"/>
        <v/>
      </c>
      <c r="X145" s="325" t="str">
        <f>IF(AND('BR3'!$K$2="ACTIVE",'BR3'!J145&gt;0),"Yes",IF(AND('BR2'!$K$2="ACTIVE",'BR2'!J145&gt;0),"Yes",IF(AND('BR1'!$K$2="ACTIVE",'BR1'!J145&gt;0),"Yes",IF(AND('ORIGINAL BUDGET'!$K$2="ACTIVE",'ORIGINAL BUDGET'!J145&gt;0),"Yes",""))))</f>
        <v/>
      </c>
      <c r="Y145" s="325"/>
      <c r="Z145" s="325" t="str">
        <f>IF(AND('BR3'!$K$2="ACTIVE",'BR3'!L145&gt;0),"Yes",IF(AND('BR2'!$K$2="ACTIVE",'BR2'!L145&gt;0),"Yes",IF(AND('BR1'!$K$2="ACTIVE",'BR1'!L145&gt;0),"Yes",IF(AND('ORIGINAL BUDGET'!$K$2="ACTIVE",'ORIGINAL BUDGET'!L145&gt;0),"Yes",""))))</f>
        <v/>
      </c>
      <c r="AA145" s="325"/>
      <c r="AB145" s="325" t="str">
        <f>IF(AND('BR3'!$K$2="ACTIVE",'BR3'!N145&gt;0),"Yes",IF(AND('BR2'!$K$2="ACTIVE",'BR2'!N145&gt;0),"Yes",IF(AND('BR1'!$K$2="ACTIVE",'BR1'!N145&gt;0),"Yes",IF(AND('ORIGINAL BUDGET'!$K$2="ACTIVE",'ORIGINAL BUDGET'!N145&gt;0),"Yes",""))))</f>
        <v/>
      </c>
      <c r="AC145" s="325"/>
      <c r="AD145" s="325" t="str">
        <f>IF(AND('BR3'!$K$2="ACTIVE",'BR3'!P145&gt;0),"Yes",IF(AND('BR2'!$K$2="ACTIVE",'BR2'!P145&gt;0),"Yes",IF(AND('BR1'!$K$2="ACTIVE",'BR1'!P145&gt;0),"Yes",IF(AND('ORIGINAL BUDGET'!$K$2="ACTIVE",'ORIGINAL BUDGET'!P145&gt;0),"Yes",""))))</f>
        <v/>
      </c>
      <c r="AE145" s="325"/>
      <c r="AF145" s="325" t="str">
        <f>IF(AND('BR3'!$K$2="ACTIVE",'BR3'!R145&gt;0),"Yes",IF(AND('BR2'!$K$2="ACTIVE",'BR2'!R145&gt;0),"Yes",IF(AND('BR1'!$K$2="ACTIVE",'BR1'!R145&gt;0),"Yes",IF(AND('ORIGINAL BUDGET'!$K$2="ACTIVE",'ORIGINAL BUDGET'!R145&gt;0),"Yes",""))))</f>
        <v/>
      </c>
      <c r="AG145" s="325"/>
      <c r="AH145" s="493" t="str">
        <f>IF(AND('BR3'!$K$2="ACTIVE",'BR3'!T145&gt;0),"Yes",IF(AND('BR2'!$K$2="ACTIVE",'BR2'!T145&gt;0),"Yes",IF(AND('BR1'!$K$2="ACTIVE",'BR1'!T145&gt;0),"Yes",IF(AND('ORIGINAL BUDGET'!$K$2="ACTIVE",'ORIGINAL BUDGET'!T145&gt;0),"Yes",""))))</f>
        <v/>
      </c>
      <c r="AI145" s="500"/>
      <c r="AK145" s="221"/>
      <c r="AL145" s="221"/>
      <c r="AM145" s="221"/>
      <c r="AN145" s="221"/>
      <c r="AO145" s="221"/>
      <c r="AP145" s="221"/>
      <c r="AQ145" s="221"/>
      <c r="AR145" s="57"/>
      <c r="AU145" s="2"/>
      <c r="AV145" s="2"/>
      <c r="AW145" s="2"/>
      <c r="AX145" s="2"/>
      <c r="AY145" s="1104"/>
    </row>
    <row r="146" spans="1:51" ht="23.25" hidden="1" customHeight="1">
      <c r="A146" s="122">
        <v>10</v>
      </c>
      <c r="B146" s="1726">
        <f>IF($L$2="","",IF($L$2="ORIGINAL",'ORIGINAL BUDGET'!$B146,IF($L$2="BR1",'BR1'!$B146,IF($L$2="BR2",'BR2'!$B146,IF($L$2="BR3",'BR3'!$B146)))))</f>
        <v>0</v>
      </c>
      <c r="C146" s="1727">
        <f>IF($L$2="","",IF($L$2="ORIGINAL",'ORIGINAL BUDGET'!$B146,IF($L$2="BR1",'BR1'!$B146,IF($L$2="BR2",'BR2'!$B146,IF($L$2="BR3",'BR3'!$B146)))))</f>
        <v>0</v>
      </c>
      <c r="D146" s="1727">
        <f>IF($L$2="","",IF($L$2="ORIGINAL",'ORIGINAL BUDGET'!$B146,IF($L$2="BR1",'BR1'!$B146,IF($L$2="BR2",'BR2'!$B146,IF($L$2="BR3",'BR3'!$B146)))))</f>
        <v>0</v>
      </c>
      <c r="E146" s="1727">
        <f>IF($L$2="","",IF($L$2="ORIGINAL",'ORIGINAL BUDGET'!$B146,IF($L$2="BR1",'BR1'!$B146,IF($L$2="BR2",'BR2'!$B146,IF($L$2="BR3",'BR3'!$B146)))))</f>
        <v>0</v>
      </c>
      <c r="F146" s="617"/>
      <c r="G146" s="847" t="str">
        <f t="shared" si="54"/>
        <v/>
      </c>
      <c r="H146" s="810">
        <f t="shared" si="55"/>
        <v>0</v>
      </c>
      <c r="I146" s="840"/>
      <c r="J146" s="810">
        <f t="shared" si="59"/>
        <v>0</v>
      </c>
      <c r="K146" s="842"/>
      <c r="L146" s="810">
        <f t="shared" si="60"/>
        <v>0</v>
      </c>
      <c r="M146" s="842"/>
      <c r="N146" s="810">
        <f t="shared" si="61"/>
        <v>0</v>
      </c>
      <c r="O146" s="842"/>
      <c r="P146" s="810">
        <f t="shared" si="62"/>
        <v>0</v>
      </c>
      <c r="Q146" s="842"/>
      <c r="R146" s="810">
        <f t="shared" si="56"/>
        <v>0</v>
      </c>
      <c r="S146" s="842"/>
      <c r="T146" s="810">
        <f t="shared" si="57"/>
        <v>0</v>
      </c>
      <c r="U146" s="410"/>
      <c r="V146" s="492" t="str">
        <f>IF(AND('BR3'!$K$2="ACTIVE",'BR3'!H146&gt;0),"Yes",IF(AND('BR2'!$K$2="ACTIVE",'BR2'!H146&gt;0),"Yes",IF(AND('BR1'!$K$2="ACTIVE",'BR1'!H146&gt;0),"Yes",IF(AND('ORIGINAL BUDGET'!$K$2="ACTIVE",'ORIGINAL BUDGET'!H146&gt;0),"Yes",""))))</f>
        <v/>
      </c>
      <c r="W146" s="325" t="str">
        <f t="shared" si="58"/>
        <v/>
      </c>
      <c r="X146" s="325" t="str">
        <f>IF(AND('BR3'!$K$2="ACTIVE",'BR3'!J146&gt;0),"Yes",IF(AND('BR2'!$K$2="ACTIVE",'BR2'!J146&gt;0),"Yes",IF(AND('BR1'!$K$2="ACTIVE",'BR1'!J146&gt;0),"Yes",IF(AND('ORIGINAL BUDGET'!$K$2="ACTIVE",'ORIGINAL BUDGET'!J146&gt;0),"Yes",""))))</f>
        <v/>
      </c>
      <c r="Y146" s="325"/>
      <c r="Z146" s="325" t="str">
        <f>IF(AND('BR3'!$K$2="ACTIVE",'BR3'!L146&gt;0),"Yes",IF(AND('BR2'!$K$2="ACTIVE",'BR2'!L146&gt;0),"Yes",IF(AND('BR1'!$K$2="ACTIVE",'BR1'!L146&gt;0),"Yes",IF(AND('ORIGINAL BUDGET'!$K$2="ACTIVE",'ORIGINAL BUDGET'!L146&gt;0),"Yes",""))))</f>
        <v/>
      </c>
      <c r="AA146" s="325"/>
      <c r="AB146" s="325" t="str">
        <f>IF(AND('BR3'!$K$2="ACTIVE",'BR3'!N146&gt;0),"Yes",IF(AND('BR2'!$K$2="ACTIVE",'BR2'!N146&gt;0),"Yes",IF(AND('BR1'!$K$2="ACTIVE",'BR1'!N146&gt;0),"Yes",IF(AND('ORIGINAL BUDGET'!$K$2="ACTIVE",'ORIGINAL BUDGET'!N146&gt;0),"Yes",""))))</f>
        <v/>
      </c>
      <c r="AC146" s="325"/>
      <c r="AD146" s="325" t="str">
        <f>IF(AND('BR3'!$K$2="ACTIVE",'BR3'!P146&gt;0),"Yes",IF(AND('BR2'!$K$2="ACTIVE",'BR2'!P146&gt;0),"Yes",IF(AND('BR1'!$K$2="ACTIVE",'BR1'!P146&gt;0),"Yes",IF(AND('ORIGINAL BUDGET'!$K$2="ACTIVE",'ORIGINAL BUDGET'!P146&gt;0),"Yes",""))))</f>
        <v/>
      </c>
      <c r="AE146" s="325"/>
      <c r="AF146" s="325" t="str">
        <f>IF(AND('BR3'!$K$2="ACTIVE",'BR3'!R146&gt;0),"Yes",IF(AND('BR2'!$K$2="ACTIVE",'BR2'!R146&gt;0),"Yes",IF(AND('BR1'!$K$2="ACTIVE",'BR1'!R146&gt;0),"Yes",IF(AND('ORIGINAL BUDGET'!$K$2="ACTIVE",'ORIGINAL BUDGET'!R146&gt;0),"Yes",""))))</f>
        <v/>
      </c>
      <c r="AG146" s="325"/>
      <c r="AH146" s="493" t="str">
        <f>IF(AND('BR3'!$K$2="ACTIVE",'BR3'!T146&gt;0),"Yes",IF(AND('BR2'!$K$2="ACTIVE",'BR2'!T146&gt;0),"Yes",IF(AND('BR1'!$K$2="ACTIVE",'BR1'!T146&gt;0),"Yes",IF(AND('ORIGINAL BUDGET'!$K$2="ACTIVE",'ORIGINAL BUDGET'!T146&gt;0),"Yes",""))))</f>
        <v/>
      </c>
      <c r="AI146" s="500"/>
      <c r="AK146" s="221"/>
      <c r="AL146" s="221"/>
      <c r="AM146" s="221"/>
      <c r="AN146" s="221"/>
      <c r="AO146" s="221"/>
      <c r="AP146" s="221"/>
      <c r="AQ146" s="221"/>
      <c r="AR146" s="57"/>
      <c r="AU146" s="2"/>
      <c r="AV146" s="2"/>
      <c r="AW146" s="2"/>
      <c r="AX146" s="2"/>
      <c r="AY146" s="1104"/>
    </row>
    <row r="147" spans="1:51" ht="23.25" hidden="1" customHeight="1">
      <c r="A147" s="122">
        <v>11</v>
      </c>
      <c r="B147" s="1726">
        <f>IF($L$2="","",IF($L$2="ORIGINAL",'ORIGINAL BUDGET'!$B147,IF($L$2="BR1",'BR1'!$B147,IF($L$2="BR2",'BR2'!$B147,IF($L$2="BR3",'BR3'!$B147)))))</f>
        <v>0</v>
      </c>
      <c r="C147" s="1727">
        <f>IF($L$2="","",IF($L$2="ORIGINAL",'ORIGINAL BUDGET'!$B147,IF($L$2="BR1",'BR1'!$B147,IF($L$2="BR2",'BR2'!$B147,IF($L$2="BR3",'BR3'!$B147)))))</f>
        <v>0</v>
      </c>
      <c r="D147" s="1727">
        <f>IF($L$2="","",IF($L$2="ORIGINAL",'ORIGINAL BUDGET'!$B147,IF($L$2="BR1",'BR1'!$B147,IF($L$2="BR2",'BR2'!$B147,IF($L$2="BR3",'BR3'!$B147)))))</f>
        <v>0</v>
      </c>
      <c r="E147" s="1727">
        <f>IF($L$2="","",IF($L$2="ORIGINAL",'ORIGINAL BUDGET'!$B147,IF($L$2="BR1",'BR1'!$B147,IF($L$2="BR2",'BR2'!$B147,IF($L$2="BR3",'BR3'!$B147)))))</f>
        <v>0</v>
      </c>
      <c r="F147" s="617"/>
      <c r="G147" s="847" t="str">
        <f t="shared" si="54"/>
        <v/>
      </c>
      <c r="H147" s="810">
        <f t="shared" si="55"/>
        <v>0</v>
      </c>
      <c r="I147" s="840"/>
      <c r="J147" s="810">
        <f t="shared" si="59"/>
        <v>0</v>
      </c>
      <c r="K147" s="842"/>
      <c r="L147" s="810">
        <f t="shared" si="60"/>
        <v>0</v>
      </c>
      <c r="M147" s="842"/>
      <c r="N147" s="810">
        <f t="shared" si="61"/>
        <v>0</v>
      </c>
      <c r="O147" s="842"/>
      <c r="P147" s="810">
        <f t="shared" si="62"/>
        <v>0</v>
      </c>
      <c r="Q147" s="842"/>
      <c r="R147" s="810">
        <f t="shared" si="56"/>
        <v>0</v>
      </c>
      <c r="S147" s="842"/>
      <c r="T147" s="810">
        <f t="shared" si="57"/>
        <v>0</v>
      </c>
      <c r="U147" s="410"/>
      <c r="V147" s="492" t="str">
        <f>IF(AND('BR3'!$K$2="ACTIVE",'BR3'!H147&gt;0),"Yes",IF(AND('BR2'!$K$2="ACTIVE",'BR2'!H147&gt;0),"Yes",IF(AND('BR1'!$K$2="ACTIVE",'BR1'!H147&gt;0),"Yes",IF(AND('ORIGINAL BUDGET'!$K$2="ACTIVE",'ORIGINAL BUDGET'!H147&gt;0),"Yes",""))))</f>
        <v/>
      </c>
      <c r="W147" s="325" t="str">
        <f t="shared" si="58"/>
        <v/>
      </c>
      <c r="X147" s="325" t="str">
        <f>IF(AND('BR3'!$K$2="ACTIVE",'BR3'!J147&gt;0),"Yes",IF(AND('BR2'!$K$2="ACTIVE",'BR2'!J147&gt;0),"Yes",IF(AND('BR1'!$K$2="ACTIVE",'BR1'!J147&gt;0),"Yes",IF(AND('ORIGINAL BUDGET'!$K$2="ACTIVE",'ORIGINAL BUDGET'!J147&gt;0),"Yes",""))))</f>
        <v/>
      </c>
      <c r="Y147" s="325"/>
      <c r="Z147" s="325" t="str">
        <f>IF(AND('BR3'!$K$2="ACTIVE",'BR3'!L147&gt;0),"Yes",IF(AND('BR2'!$K$2="ACTIVE",'BR2'!L147&gt;0),"Yes",IF(AND('BR1'!$K$2="ACTIVE",'BR1'!L147&gt;0),"Yes",IF(AND('ORIGINAL BUDGET'!$K$2="ACTIVE",'ORIGINAL BUDGET'!L147&gt;0),"Yes",""))))</f>
        <v/>
      </c>
      <c r="AA147" s="325"/>
      <c r="AB147" s="325" t="str">
        <f>IF(AND('BR3'!$K$2="ACTIVE",'BR3'!N147&gt;0),"Yes",IF(AND('BR2'!$K$2="ACTIVE",'BR2'!N147&gt;0),"Yes",IF(AND('BR1'!$K$2="ACTIVE",'BR1'!N147&gt;0),"Yes",IF(AND('ORIGINAL BUDGET'!$K$2="ACTIVE",'ORIGINAL BUDGET'!N147&gt;0),"Yes",""))))</f>
        <v/>
      </c>
      <c r="AC147" s="325"/>
      <c r="AD147" s="325" t="str">
        <f>IF(AND('BR3'!$K$2="ACTIVE",'BR3'!P147&gt;0),"Yes",IF(AND('BR2'!$K$2="ACTIVE",'BR2'!P147&gt;0),"Yes",IF(AND('BR1'!$K$2="ACTIVE",'BR1'!P147&gt;0),"Yes",IF(AND('ORIGINAL BUDGET'!$K$2="ACTIVE",'ORIGINAL BUDGET'!P147&gt;0),"Yes",""))))</f>
        <v/>
      </c>
      <c r="AE147" s="325"/>
      <c r="AF147" s="325" t="str">
        <f>IF(AND('BR3'!$K$2="ACTIVE",'BR3'!R147&gt;0),"Yes",IF(AND('BR2'!$K$2="ACTIVE",'BR2'!R147&gt;0),"Yes",IF(AND('BR1'!$K$2="ACTIVE",'BR1'!R147&gt;0),"Yes",IF(AND('ORIGINAL BUDGET'!$K$2="ACTIVE",'ORIGINAL BUDGET'!R147&gt;0),"Yes",""))))</f>
        <v/>
      </c>
      <c r="AG147" s="325"/>
      <c r="AH147" s="493" t="str">
        <f>IF(AND('BR3'!$K$2="ACTIVE",'BR3'!T147&gt;0),"Yes",IF(AND('BR2'!$K$2="ACTIVE",'BR2'!T147&gt;0),"Yes",IF(AND('BR1'!$K$2="ACTIVE",'BR1'!T147&gt;0),"Yes",IF(AND('ORIGINAL BUDGET'!$K$2="ACTIVE",'ORIGINAL BUDGET'!T147&gt;0),"Yes",""))))</f>
        <v/>
      </c>
      <c r="AI147" s="500"/>
      <c r="AK147" s="221"/>
      <c r="AL147" s="221"/>
      <c r="AM147" s="221"/>
      <c r="AN147" s="221"/>
      <c r="AO147" s="221"/>
      <c r="AP147" s="221"/>
      <c r="AQ147" s="221"/>
      <c r="AR147" s="57"/>
      <c r="AU147" s="2"/>
      <c r="AV147" s="2"/>
      <c r="AW147" s="2"/>
      <c r="AX147" s="2"/>
      <c r="AY147" s="1104"/>
    </row>
    <row r="148" spans="1:51" ht="23.25" hidden="1" customHeight="1">
      <c r="A148" s="122">
        <v>12</v>
      </c>
      <c r="B148" s="1726">
        <f>IF($L$2="","",IF($L$2="ORIGINAL",'ORIGINAL BUDGET'!$B148,IF($L$2="BR1",'BR1'!$B148,IF($L$2="BR2",'BR2'!$B148,IF($L$2="BR3",'BR3'!$B148)))))</f>
        <v>0</v>
      </c>
      <c r="C148" s="1727">
        <f>IF($L$2="","",IF($L$2="ORIGINAL",'ORIGINAL BUDGET'!$B148,IF($L$2="BR1",'BR1'!$B148,IF($L$2="BR2",'BR2'!$B148,IF($L$2="BR3",'BR3'!$B148)))))</f>
        <v>0</v>
      </c>
      <c r="D148" s="1727">
        <f>IF($L$2="","",IF($L$2="ORIGINAL",'ORIGINAL BUDGET'!$B148,IF($L$2="BR1",'BR1'!$B148,IF($L$2="BR2",'BR2'!$B148,IF($L$2="BR3",'BR3'!$B148)))))</f>
        <v>0</v>
      </c>
      <c r="E148" s="1727">
        <f>IF($L$2="","",IF($L$2="ORIGINAL",'ORIGINAL BUDGET'!$B148,IF($L$2="BR1",'BR1'!$B148,IF($L$2="BR2",'BR2'!$B148,IF($L$2="BR3",'BR3'!$B148)))))</f>
        <v>0</v>
      </c>
      <c r="F148" s="617"/>
      <c r="G148" s="847" t="str">
        <f t="shared" si="54"/>
        <v/>
      </c>
      <c r="H148" s="810">
        <f t="shared" si="55"/>
        <v>0</v>
      </c>
      <c r="I148" s="840"/>
      <c r="J148" s="810">
        <f t="shared" si="59"/>
        <v>0</v>
      </c>
      <c r="K148" s="842"/>
      <c r="L148" s="810">
        <f t="shared" si="60"/>
        <v>0</v>
      </c>
      <c r="M148" s="842"/>
      <c r="N148" s="810">
        <f t="shared" si="61"/>
        <v>0</v>
      </c>
      <c r="O148" s="842"/>
      <c r="P148" s="810">
        <f t="shared" si="62"/>
        <v>0</v>
      </c>
      <c r="Q148" s="842"/>
      <c r="R148" s="810">
        <f t="shared" si="56"/>
        <v>0</v>
      </c>
      <c r="S148" s="842"/>
      <c r="T148" s="810">
        <f t="shared" si="57"/>
        <v>0</v>
      </c>
      <c r="U148" s="410"/>
      <c r="V148" s="492" t="str">
        <f>IF(AND('BR3'!$K$2="ACTIVE",'BR3'!H148&gt;0),"Yes",IF(AND('BR2'!$K$2="ACTIVE",'BR2'!H148&gt;0),"Yes",IF(AND('BR1'!$K$2="ACTIVE",'BR1'!H148&gt;0),"Yes",IF(AND('ORIGINAL BUDGET'!$K$2="ACTIVE",'ORIGINAL BUDGET'!H148&gt;0),"Yes",""))))</f>
        <v/>
      </c>
      <c r="W148" s="325" t="str">
        <f t="shared" si="58"/>
        <v/>
      </c>
      <c r="X148" s="325" t="str">
        <f>IF(AND('BR3'!$K$2="ACTIVE",'BR3'!J148&gt;0),"Yes",IF(AND('BR2'!$K$2="ACTIVE",'BR2'!J148&gt;0),"Yes",IF(AND('BR1'!$K$2="ACTIVE",'BR1'!J148&gt;0),"Yes",IF(AND('ORIGINAL BUDGET'!$K$2="ACTIVE",'ORIGINAL BUDGET'!J148&gt;0),"Yes",""))))</f>
        <v/>
      </c>
      <c r="Y148" s="325"/>
      <c r="Z148" s="325" t="str">
        <f>IF(AND('BR3'!$K$2="ACTIVE",'BR3'!L148&gt;0),"Yes",IF(AND('BR2'!$K$2="ACTIVE",'BR2'!L148&gt;0),"Yes",IF(AND('BR1'!$K$2="ACTIVE",'BR1'!L148&gt;0),"Yes",IF(AND('ORIGINAL BUDGET'!$K$2="ACTIVE",'ORIGINAL BUDGET'!L148&gt;0),"Yes",""))))</f>
        <v/>
      </c>
      <c r="AA148" s="325"/>
      <c r="AB148" s="325" t="str">
        <f>IF(AND('BR3'!$K$2="ACTIVE",'BR3'!N148&gt;0),"Yes",IF(AND('BR2'!$K$2="ACTIVE",'BR2'!N148&gt;0),"Yes",IF(AND('BR1'!$K$2="ACTIVE",'BR1'!N148&gt;0),"Yes",IF(AND('ORIGINAL BUDGET'!$K$2="ACTIVE",'ORIGINAL BUDGET'!N148&gt;0),"Yes",""))))</f>
        <v/>
      </c>
      <c r="AC148" s="325"/>
      <c r="AD148" s="325" t="str">
        <f>IF(AND('BR3'!$K$2="ACTIVE",'BR3'!P148&gt;0),"Yes",IF(AND('BR2'!$K$2="ACTIVE",'BR2'!P148&gt;0),"Yes",IF(AND('BR1'!$K$2="ACTIVE",'BR1'!P148&gt;0),"Yes",IF(AND('ORIGINAL BUDGET'!$K$2="ACTIVE",'ORIGINAL BUDGET'!P148&gt;0),"Yes",""))))</f>
        <v/>
      </c>
      <c r="AE148" s="325"/>
      <c r="AF148" s="325" t="str">
        <f>IF(AND('BR3'!$K$2="ACTIVE",'BR3'!R148&gt;0),"Yes",IF(AND('BR2'!$K$2="ACTIVE",'BR2'!R148&gt;0),"Yes",IF(AND('BR1'!$K$2="ACTIVE",'BR1'!R148&gt;0),"Yes",IF(AND('ORIGINAL BUDGET'!$K$2="ACTIVE",'ORIGINAL BUDGET'!R148&gt;0),"Yes",""))))</f>
        <v/>
      </c>
      <c r="AG148" s="325"/>
      <c r="AH148" s="493" t="str">
        <f>IF(AND('BR3'!$K$2="ACTIVE",'BR3'!T148&gt;0),"Yes",IF(AND('BR2'!$K$2="ACTIVE",'BR2'!T148&gt;0),"Yes",IF(AND('BR1'!$K$2="ACTIVE",'BR1'!T148&gt;0),"Yes",IF(AND('ORIGINAL BUDGET'!$K$2="ACTIVE",'ORIGINAL BUDGET'!T148&gt;0),"Yes",""))))</f>
        <v/>
      </c>
      <c r="AI148" s="500"/>
      <c r="AK148" s="221"/>
      <c r="AL148" s="221"/>
      <c r="AM148" s="221"/>
      <c r="AN148" s="221"/>
      <c r="AO148" s="221"/>
      <c r="AP148" s="221"/>
      <c r="AQ148" s="221"/>
      <c r="AR148" s="57"/>
      <c r="AU148" s="2"/>
      <c r="AV148" s="2"/>
      <c r="AW148" s="2"/>
      <c r="AX148" s="2"/>
      <c r="AY148" s="1104"/>
    </row>
    <row r="149" spans="1:51" ht="23.25" hidden="1" customHeight="1">
      <c r="A149" s="122">
        <v>13</v>
      </c>
      <c r="B149" s="1726">
        <f>IF($L$2="","",IF($L$2="ORIGINAL",'ORIGINAL BUDGET'!$B149,IF($L$2="BR1",'BR1'!$B149,IF($L$2="BR2",'BR2'!$B149,IF($L$2="BR3",'BR3'!$B149)))))</f>
        <v>0</v>
      </c>
      <c r="C149" s="1727">
        <f>IF($L$2="","",IF($L$2="ORIGINAL",'ORIGINAL BUDGET'!$B149,IF($L$2="BR1",'BR1'!$B149,IF($L$2="BR2",'BR2'!$B149,IF($L$2="BR3",'BR3'!$B149)))))</f>
        <v>0</v>
      </c>
      <c r="D149" s="1727">
        <f>IF($L$2="","",IF($L$2="ORIGINAL",'ORIGINAL BUDGET'!$B149,IF($L$2="BR1",'BR1'!$B149,IF($L$2="BR2",'BR2'!$B149,IF($L$2="BR3",'BR3'!$B149)))))</f>
        <v>0</v>
      </c>
      <c r="E149" s="1728">
        <f>IF($L$2="","",IF($L$2="ORIGINAL",'ORIGINAL BUDGET'!$B149,IF($L$2="BR1",'BR1'!$B149,IF($L$2="BR2",'BR2'!$B149,IF($L$2="BR3",'BR3'!$B149)))))</f>
        <v>0</v>
      </c>
      <c r="F149" s="617"/>
      <c r="G149" s="847" t="str">
        <f t="shared" si="54"/>
        <v/>
      </c>
      <c r="H149" s="810">
        <f t="shared" si="55"/>
        <v>0</v>
      </c>
      <c r="I149" s="840"/>
      <c r="J149" s="810">
        <f t="shared" si="59"/>
        <v>0</v>
      </c>
      <c r="K149" s="842"/>
      <c r="L149" s="810">
        <f t="shared" si="60"/>
        <v>0</v>
      </c>
      <c r="M149" s="842"/>
      <c r="N149" s="810">
        <f t="shared" si="61"/>
        <v>0</v>
      </c>
      <c r="O149" s="842"/>
      <c r="P149" s="810">
        <f t="shared" si="62"/>
        <v>0</v>
      </c>
      <c r="Q149" s="842"/>
      <c r="R149" s="810">
        <f t="shared" si="56"/>
        <v>0</v>
      </c>
      <c r="S149" s="842"/>
      <c r="T149" s="810">
        <f t="shared" si="57"/>
        <v>0</v>
      </c>
      <c r="U149" s="410"/>
      <c r="V149" s="492" t="str">
        <f>IF(AND('BR3'!$K$2="ACTIVE",'BR3'!H149&gt;0),"Yes",IF(AND('BR2'!$K$2="ACTIVE",'BR2'!H149&gt;0),"Yes",IF(AND('BR1'!$K$2="ACTIVE",'BR1'!H149&gt;0),"Yes",IF(AND('ORIGINAL BUDGET'!$K$2="ACTIVE",'ORIGINAL BUDGET'!H149&gt;0),"Yes",""))))</f>
        <v/>
      </c>
      <c r="W149" s="325" t="str">
        <f t="shared" si="58"/>
        <v/>
      </c>
      <c r="X149" s="325" t="str">
        <f>IF(AND('BR3'!$K$2="ACTIVE",'BR3'!J149&gt;0),"Yes",IF(AND('BR2'!$K$2="ACTIVE",'BR2'!J149&gt;0),"Yes",IF(AND('BR1'!$K$2="ACTIVE",'BR1'!J149&gt;0),"Yes",IF(AND('ORIGINAL BUDGET'!$K$2="ACTIVE",'ORIGINAL BUDGET'!J149&gt;0),"Yes",""))))</f>
        <v/>
      </c>
      <c r="Y149" s="325"/>
      <c r="Z149" s="325" t="str">
        <f>IF(AND('BR3'!$K$2="ACTIVE",'BR3'!L149&gt;0),"Yes",IF(AND('BR2'!$K$2="ACTIVE",'BR2'!L149&gt;0),"Yes",IF(AND('BR1'!$K$2="ACTIVE",'BR1'!L149&gt;0),"Yes",IF(AND('ORIGINAL BUDGET'!$K$2="ACTIVE",'ORIGINAL BUDGET'!L149&gt;0),"Yes",""))))</f>
        <v/>
      </c>
      <c r="AA149" s="325"/>
      <c r="AB149" s="325" t="str">
        <f>IF(AND('BR3'!$K$2="ACTIVE",'BR3'!N149&gt;0),"Yes",IF(AND('BR2'!$K$2="ACTIVE",'BR2'!N149&gt;0),"Yes",IF(AND('BR1'!$K$2="ACTIVE",'BR1'!N149&gt;0),"Yes",IF(AND('ORIGINAL BUDGET'!$K$2="ACTIVE",'ORIGINAL BUDGET'!N149&gt;0),"Yes",""))))</f>
        <v/>
      </c>
      <c r="AC149" s="325"/>
      <c r="AD149" s="325" t="str">
        <f>IF(AND('BR3'!$K$2="ACTIVE",'BR3'!P149&gt;0),"Yes",IF(AND('BR2'!$K$2="ACTIVE",'BR2'!P149&gt;0),"Yes",IF(AND('BR1'!$K$2="ACTIVE",'BR1'!P149&gt;0),"Yes",IF(AND('ORIGINAL BUDGET'!$K$2="ACTIVE",'ORIGINAL BUDGET'!P149&gt;0),"Yes",""))))</f>
        <v/>
      </c>
      <c r="AE149" s="325"/>
      <c r="AF149" s="325" t="str">
        <f>IF(AND('BR3'!$K$2="ACTIVE",'BR3'!R149&gt;0),"Yes",IF(AND('BR2'!$K$2="ACTIVE",'BR2'!R149&gt;0),"Yes",IF(AND('BR1'!$K$2="ACTIVE",'BR1'!R149&gt;0),"Yes",IF(AND('ORIGINAL BUDGET'!$K$2="ACTIVE",'ORIGINAL BUDGET'!R149&gt;0),"Yes",""))))</f>
        <v/>
      </c>
      <c r="AG149" s="325"/>
      <c r="AH149" s="493" t="str">
        <f>IF(AND('BR3'!$K$2="ACTIVE",'BR3'!T149&gt;0),"Yes",IF(AND('BR2'!$K$2="ACTIVE",'BR2'!T149&gt;0),"Yes",IF(AND('BR1'!$K$2="ACTIVE",'BR1'!T149&gt;0),"Yes",IF(AND('ORIGINAL BUDGET'!$K$2="ACTIVE",'ORIGINAL BUDGET'!T149&gt;0),"Yes",""))))</f>
        <v/>
      </c>
      <c r="AI149" s="500"/>
      <c r="AK149" s="221"/>
      <c r="AL149" s="221"/>
      <c r="AM149" s="221"/>
      <c r="AN149" s="221"/>
      <c r="AO149" s="221"/>
      <c r="AP149" s="221"/>
      <c r="AQ149" s="221"/>
      <c r="AR149" s="57"/>
      <c r="AU149" s="2"/>
      <c r="AV149" s="2"/>
      <c r="AW149" s="2"/>
      <c r="AX149" s="2"/>
      <c r="AY149" s="1104"/>
    </row>
    <row r="150" spans="1:51" ht="23.25" hidden="1" customHeight="1">
      <c r="A150" s="122">
        <v>14</v>
      </c>
      <c r="B150" s="1726">
        <f>IF($L$2="","",IF($L$2="ORIGINAL",'ORIGINAL BUDGET'!$B150,IF($L$2="BR1",'BR1'!$B150,IF($L$2="BR2",'BR2'!$B150,IF($L$2="BR3",'BR3'!$B150)))))</f>
        <v>0</v>
      </c>
      <c r="C150" s="1727">
        <f>IF($L$2="","",IF($L$2="ORIGINAL",'ORIGINAL BUDGET'!$B150,IF($L$2="BR1",'BR1'!$B150,IF($L$2="BR2",'BR2'!$B150,IF($L$2="BR3",'BR3'!$B150)))))</f>
        <v>0</v>
      </c>
      <c r="D150" s="1727">
        <f>IF($L$2="","",IF($L$2="ORIGINAL",'ORIGINAL BUDGET'!$B150,IF($L$2="BR1",'BR1'!$B150,IF($L$2="BR2",'BR2'!$B150,IF($L$2="BR3",'BR3'!$B150)))))</f>
        <v>0</v>
      </c>
      <c r="E150" s="1728">
        <f>IF($L$2="","",IF($L$2="ORIGINAL",'ORIGINAL BUDGET'!$B150,IF($L$2="BR1",'BR1'!$B150,IF($L$2="BR2",'BR2'!$B150,IF($L$2="BR3",'BR3'!$B150)))))</f>
        <v>0</v>
      </c>
      <c r="F150" s="617"/>
      <c r="G150" s="847" t="str">
        <f t="shared" si="54"/>
        <v/>
      </c>
      <c r="H150" s="810">
        <f t="shared" si="55"/>
        <v>0</v>
      </c>
      <c r="I150" s="840"/>
      <c r="J150" s="810">
        <f t="shared" si="59"/>
        <v>0</v>
      </c>
      <c r="K150" s="842"/>
      <c r="L150" s="810">
        <f t="shared" si="60"/>
        <v>0</v>
      </c>
      <c r="M150" s="842"/>
      <c r="N150" s="810">
        <f t="shared" si="61"/>
        <v>0</v>
      </c>
      <c r="O150" s="842"/>
      <c r="P150" s="810">
        <f t="shared" si="62"/>
        <v>0</v>
      </c>
      <c r="Q150" s="842"/>
      <c r="R150" s="810">
        <f t="shared" si="56"/>
        <v>0</v>
      </c>
      <c r="S150" s="842"/>
      <c r="T150" s="810">
        <f t="shared" si="57"/>
        <v>0</v>
      </c>
      <c r="U150" s="410"/>
      <c r="V150" s="492" t="str">
        <f>IF(AND('BR3'!$K$2="ACTIVE",'BR3'!H150&gt;0),"Yes",IF(AND('BR2'!$K$2="ACTIVE",'BR2'!H150&gt;0),"Yes",IF(AND('BR1'!$K$2="ACTIVE",'BR1'!H150&gt;0),"Yes",IF(AND('ORIGINAL BUDGET'!$K$2="ACTIVE",'ORIGINAL BUDGET'!H150&gt;0),"Yes",""))))</f>
        <v/>
      </c>
      <c r="W150" s="325" t="str">
        <f t="shared" si="58"/>
        <v/>
      </c>
      <c r="X150" s="325" t="str">
        <f>IF(AND('BR3'!$K$2="ACTIVE",'BR3'!J150&gt;0),"Yes",IF(AND('BR2'!$K$2="ACTIVE",'BR2'!J150&gt;0),"Yes",IF(AND('BR1'!$K$2="ACTIVE",'BR1'!J150&gt;0),"Yes",IF(AND('ORIGINAL BUDGET'!$K$2="ACTIVE",'ORIGINAL BUDGET'!J150&gt;0),"Yes",""))))</f>
        <v/>
      </c>
      <c r="Y150" s="325"/>
      <c r="Z150" s="325" t="str">
        <f>IF(AND('BR3'!$K$2="ACTIVE",'BR3'!L150&gt;0),"Yes",IF(AND('BR2'!$K$2="ACTIVE",'BR2'!L150&gt;0),"Yes",IF(AND('BR1'!$K$2="ACTIVE",'BR1'!L150&gt;0),"Yes",IF(AND('ORIGINAL BUDGET'!$K$2="ACTIVE",'ORIGINAL BUDGET'!L150&gt;0),"Yes",""))))</f>
        <v/>
      </c>
      <c r="AA150" s="325"/>
      <c r="AB150" s="325" t="str">
        <f>IF(AND('BR3'!$K$2="ACTIVE",'BR3'!N150&gt;0),"Yes",IF(AND('BR2'!$K$2="ACTIVE",'BR2'!N150&gt;0),"Yes",IF(AND('BR1'!$K$2="ACTIVE",'BR1'!N150&gt;0),"Yes",IF(AND('ORIGINAL BUDGET'!$K$2="ACTIVE",'ORIGINAL BUDGET'!N150&gt;0),"Yes",""))))</f>
        <v/>
      </c>
      <c r="AC150" s="325"/>
      <c r="AD150" s="325" t="str">
        <f>IF(AND('BR3'!$K$2="ACTIVE",'BR3'!P150&gt;0),"Yes",IF(AND('BR2'!$K$2="ACTIVE",'BR2'!P150&gt;0),"Yes",IF(AND('BR1'!$K$2="ACTIVE",'BR1'!P150&gt;0),"Yes",IF(AND('ORIGINAL BUDGET'!$K$2="ACTIVE",'ORIGINAL BUDGET'!P150&gt;0),"Yes",""))))</f>
        <v/>
      </c>
      <c r="AE150" s="325"/>
      <c r="AF150" s="325" t="str">
        <f>IF(AND('BR3'!$K$2="ACTIVE",'BR3'!R150&gt;0),"Yes",IF(AND('BR2'!$K$2="ACTIVE",'BR2'!R150&gt;0),"Yes",IF(AND('BR1'!$K$2="ACTIVE",'BR1'!R150&gt;0),"Yes",IF(AND('ORIGINAL BUDGET'!$K$2="ACTIVE",'ORIGINAL BUDGET'!R150&gt;0),"Yes",""))))</f>
        <v/>
      </c>
      <c r="AG150" s="325"/>
      <c r="AH150" s="493" t="str">
        <f>IF(AND('BR3'!$K$2="ACTIVE",'BR3'!T150&gt;0),"Yes",IF(AND('BR2'!$K$2="ACTIVE",'BR2'!T150&gt;0),"Yes",IF(AND('BR1'!$K$2="ACTIVE",'BR1'!T150&gt;0),"Yes",IF(AND('ORIGINAL BUDGET'!$K$2="ACTIVE",'ORIGINAL BUDGET'!T150&gt;0),"Yes",""))))</f>
        <v/>
      </c>
      <c r="AI150" s="500"/>
      <c r="AK150" s="221"/>
      <c r="AL150" s="221"/>
      <c r="AM150" s="221"/>
      <c r="AN150" s="221"/>
      <c r="AO150" s="221"/>
      <c r="AP150" s="221"/>
      <c r="AQ150" s="221"/>
      <c r="AR150" s="57"/>
      <c r="AU150" s="2"/>
      <c r="AV150" s="2"/>
      <c r="AW150" s="2"/>
      <c r="AX150" s="2"/>
      <c r="AY150" s="1104"/>
    </row>
    <row r="151" spans="1:51" ht="23.25" hidden="1" customHeight="1" thickBot="1">
      <c r="A151" s="122">
        <v>15</v>
      </c>
      <c r="B151" s="1729">
        <f>IF($L$2="","",IF($L$2="ORIGINAL",'ORIGINAL BUDGET'!$B151,IF($L$2="BR1",'BR1'!$B151,IF($L$2="BR2",'BR2'!$B151,IF($L$2="BR3",'BR3'!$B151)))))</f>
        <v>0</v>
      </c>
      <c r="C151" s="1730">
        <f>IF($L$2="","",IF($L$2="ORIGINAL",'ORIGINAL BUDGET'!$B151,IF($L$2="BR1",'BR1'!$B151,IF($L$2="BR2",'BR2'!$B151,IF($L$2="BR3",'BR3'!$B151)))))</f>
        <v>0</v>
      </c>
      <c r="D151" s="1730">
        <f>IF($L$2="","",IF($L$2="ORIGINAL",'ORIGINAL BUDGET'!$B151,IF($L$2="BR1",'BR1'!$B151,IF($L$2="BR2",'BR2'!$B151,IF($L$2="BR3",'BR3'!$B151)))))</f>
        <v>0</v>
      </c>
      <c r="E151" s="1731">
        <f>IF($L$2="","",IF($L$2="ORIGINAL",'ORIGINAL BUDGET'!$B151,IF($L$2="BR1",'BR1'!$B151,IF($L$2="BR2",'BR2'!$B151,IF($L$2="BR3",'BR3'!$B151)))))</f>
        <v>0</v>
      </c>
      <c r="F151" s="618"/>
      <c r="G151" s="850" t="str">
        <f t="shared" si="54"/>
        <v/>
      </c>
      <c r="H151" s="813">
        <f t="shared" si="55"/>
        <v>0</v>
      </c>
      <c r="I151" s="840"/>
      <c r="J151" s="813">
        <f t="shared" si="59"/>
        <v>0</v>
      </c>
      <c r="K151" s="842"/>
      <c r="L151" s="813">
        <f t="shared" si="60"/>
        <v>0</v>
      </c>
      <c r="M151" s="842"/>
      <c r="N151" s="813">
        <f t="shared" si="61"/>
        <v>0</v>
      </c>
      <c r="O151" s="842"/>
      <c r="P151" s="813">
        <f t="shared" si="62"/>
        <v>0</v>
      </c>
      <c r="Q151" s="842"/>
      <c r="R151" s="813">
        <f t="shared" si="56"/>
        <v>0</v>
      </c>
      <c r="S151" s="842"/>
      <c r="T151" s="813">
        <f t="shared" si="57"/>
        <v>0</v>
      </c>
      <c r="U151" s="410"/>
      <c r="V151" s="495" t="str">
        <f>IF(AND('BR3'!$K$2="ACTIVE",'BR3'!H151&gt;0),"Yes",IF(AND('BR2'!$K$2="ACTIVE",'BR2'!H151&gt;0),"Yes",IF(AND('BR1'!$K$2="ACTIVE",'BR1'!H151&gt;0),"Yes",IF(AND('ORIGINAL BUDGET'!$K$2="ACTIVE",'ORIGINAL BUDGET'!H151&gt;0),"Yes",""))))</f>
        <v/>
      </c>
      <c r="W151" s="496" t="str">
        <f t="shared" si="58"/>
        <v/>
      </c>
      <c r="X151" s="496" t="str">
        <f>IF(AND('BR3'!$K$2="ACTIVE",'BR3'!J151&gt;0),"Yes",IF(AND('BR2'!$K$2="ACTIVE",'BR2'!J151&gt;0),"Yes",IF(AND('BR1'!$K$2="ACTIVE",'BR1'!J151&gt;0),"Yes",IF(AND('ORIGINAL BUDGET'!$K$2="ACTIVE",'ORIGINAL BUDGET'!J151&gt;0),"Yes",""))))</f>
        <v/>
      </c>
      <c r="Y151" s="496"/>
      <c r="Z151" s="496" t="str">
        <f>IF(AND('BR3'!$K$2="ACTIVE",'BR3'!L151&gt;0),"Yes",IF(AND('BR2'!$K$2="ACTIVE",'BR2'!L151&gt;0),"Yes",IF(AND('BR1'!$K$2="ACTIVE",'BR1'!L151&gt;0),"Yes",IF(AND('ORIGINAL BUDGET'!$K$2="ACTIVE",'ORIGINAL BUDGET'!L151&gt;0),"Yes",""))))</f>
        <v/>
      </c>
      <c r="AA151" s="496"/>
      <c r="AB151" s="496" t="str">
        <f>IF(AND('BR3'!$K$2="ACTIVE",'BR3'!N151&gt;0),"Yes",IF(AND('BR2'!$K$2="ACTIVE",'BR2'!N151&gt;0),"Yes",IF(AND('BR1'!$K$2="ACTIVE",'BR1'!N151&gt;0),"Yes",IF(AND('ORIGINAL BUDGET'!$K$2="ACTIVE",'ORIGINAL BUDGET'!N151&gt;0),"Yes",""))))</f>
        <v/>
      </c>
      <c r="AC151" s="496"/>
      <c r="AD151" s="496" t="str">
        <f>IF(AND('BR3'!$K$2="ACTIVE",'BR3'!P151&gt;0),"Yes",IF(AND('BR2'!$K$2="ACTIVE",'BR2'!P151&gt;0),"Yes",IF(AND('BR1'!$K$2="ACTIVE",'BR1'!P151&gt;0),"Yes",IF(AND('ORIGINAL BUDGET'!$K$2="ACTIVE",'ORIGINAL BUDGET'!P151&gt;0),"Yes",""))))</f>
        <v/>
      </c>
      <c r="AE151" s="496"/>
      <c r="AF151" s="496" t="str">
        <f>IF(AND('BR3'!$K$2="ACTIVE",'BR3'!R151&gt;0),"Yes",IF(AND('BR2'!$K$2="ACTIVE",'BR2'!R151&gt;0),"Yes",IF(AND('BR1'!$K$2="ACTIVE",'BR1'!R151&gt;0),"Yes",IF(AND('ORIGINAL BUDGET'!$K$2="ACTIVE",'ORIGINAL BUDGET'!R151&gt;0),"Yes",""))))</f>
        <v/>
      </c>
      <c r="AG151" s="496"/>
      <c r="AH151" s="497" t="str">
        <f>IF(AND('BR3'!$K$2="ACTIVE",'BR3'!T151&gt;0),"Yes",IF(AND('BR2'!$K$2="ACTIVE",'BR2'!T151&gt;0),"Yes",IF(AND('BR1'!$K$2="ACTIVE",'BR1'!T151&gt;0),"Yes",IF(AND('ORIGINAL BUDGET'!$K$2="ACTIVE",'ORIGINAL BUDGET'!T151&gt;0),"Yes",""))))</f>
        <v/>
      </c>
      <c r="AI151" s="501"/>
      <c r="AK151" s="221"/>
      <c r="AL151" s="221"/>
      <c r="AM151" s="221"/>
      <c r="AN151" s="221"/>
      <c r="AO151" s="221"/>
      <c r="AP151" s="221"/>
      <c r="AQ151" s="221"/>
      <c r="AR151" s="57"/>
      <c r="AU151" s="2"/>
      <c r="AV151" s="2"/>
      <c r="AW151" s="2"/>
      <c r="AX151" s="2"/>
      <c r="AY151" s="1104"/>
    </row>
    <row r="152" spans="1:51" ht="15.95" customHeight="1" thickTop="1" thickBot="1">
      <c r="A152" s="435"/>
      <c r="B152" s="520"/>
      <c r="C152" s="521"/>
      <c r="D152" s="522"/>
      <c r="E152" s="523"/>
      <c r="F152" s="436"/>
      <c r="G152" s="849"/>
      <c r="H152" s="437"/>
      <c r="I152" s="849"/>
      <c r="J152" s="437"/>
      <c r="K152" s="849"/>
      <c r="L152" s="437"/>
      <c r="M152" s="849"/>
      <c r="N152" s="437"/>
      <c r="O152" s="849"/>
      <c r="P152" s="437"/>
      <c r="Q152" s="849"/>
      <c r="R152" s="437"/>
      <c r="S152" s="849"/>
      <c r="T152" s="437"/>
      <c r="U152" s="257"/>
      <c r="V152" s="499"/>
      <c r="W152" s="504">
        <f>SUM(W137:W151)</f>
        <v>0</v>
      </c>
      <c r="X152" s="504">
        <f t="shared" ref="X152:AH152" si="63">SUM(X137:X151)</f>
        <v>0</v>
      </c>
      <c r="Y152" s="504"/>
      <c r="Z152" s="504">
        <f t="shared" si="63"/>
        <v>0</v>
      </c>
      <c r="AA152" s="504"/>
      <c r="AB152" s="504">
        <f t="shared" si="63"/>
        <v>0</v>
      </c>
      <c r="AC152" s="504"/>
      <c r="AD152" s="504">
        <f t="shared" si="63"/>
        <v>0</v>
      </c>
      <c r="AE152" s="504"/>
      <c r="AF152" s="504">
        <f t="shared" si="63"/>
        <v>0</v>
      </c>
      <c r="AG152" s="504"/>
      <c r="AH152" s="502">
        <f t="shared" si="63"/>
        <v>0</v>
      </c>
      <c r="AI152" s="505"/>
      <c r="AY152" s="1104"/>
    </row>
    <row r="153" spans="1:51" ht="20.25" customHeight="1" thickTop="1">
      <c r="A153" s="1739" t="str">
        <f>A15</f>
        <v>INDIRECT COSTS</v>
      </c>
      <c r="B153" s="1740"/>
      <c r="C153" s="1740"/>
      <c r="D153" s="1740"/>
      <c r="E153" s="1740"/>
      <c r="F153" s="1740"/>
      <c r="G153" s="1736" t="s">
        <v>84</v>
      </c>
      <c r="H153" s="1737"/>
      <c r="I153" s="1737"/>
      <c r="J153" s="1737"/>
      <c r="K153" s="1737"/>
      <c r="L153" s="1737"/>
      <c r="M153" s="1737"/>
      <c r="N153" s="1737"/>
      <c r="O153" s="1737"/>
      <c r="P153" s="1737"/>
      <c r="Q153" s="1737"/>
      <c r="R153" s="1737"/>
      <c r="S153" s="1737"/>
      <c r="T153" s="1737"/>
      <c r="U153" s="947"/>
      <c r="V153" s="1741" t="s">
        <v>155</v>
      </c>
      <c r="W153" s="1721"/>
      <c r="X153" s="1721"/>
      <c r="Y153" s="1721"/>
      <c r="Z153" s="1721"/>
      <c r="AA153" s="1721"/>
      <c r="AB153" s="1721"/>
      <c r="AC153" s="1721"/>
      <c r="AD153" s="1721"/>
      <c r="AE153" s="1721"/>
      <c r="AF153" s="1721"/>
      <c r="AG153" s="1721"/>
      <c r="AH153" s="1721"/>
      <c r="AI153" s="1722"/>
      <c r="AL153" s="1738"/>
      <c r="AM153" s="1738"/>
      <c r="AN153" s="1738"/>
      <c r="AO153" s="475"/>
      <c r="AP153" s="1084"/>
      <c r="AQ153" s="1084"/>
      <c r="AR153" s="1084"/>
      <c r="AY153" s="1104"/>
    </row>
    <row r="154" spans="1:51" ht="15.6" customHeight="1" thickBot="1">
      <c r="A154" s="1584"/>
      <c r="B154" s="1586"/>
      <c r="C154" s="1586"/>
      <c r="D154" s="1586"/>
      <c r="E154" s="1586"/>
      <c r="F154" s="1586"/>
      <c r="G154" s="1226" t="str">
        <f>'Fund Rec'!G172</f>
        <v/>
      </c>
      <c r="H154" s="1227">
        <f>'Fund Rec'!H172</f>
        <v>0</v>
      </c>
      <c r="I154" s="1228" t="str">
        <f>'Fund Rec'!I172</f>
        <v/>
      </c>
      <c r="J154" s="1227">
        <f>'Fund Rec'!J172</f>
        <v>0</v>
      </c>
      <c r="K154" s="1228" t="str">
        <f>'Fund Rec'!K172</f>
        <v/>
      </c>
      <c r="L154" s="1227">
        <f>'Fund Rec'!L172</f>
        <v>0</v>
      </c>
      <c r="M154" s="1228" t="str">
        <f>'Fund Rec'!M172</f>
        <v/>
      </c>
      <c r="N154" s="1227">
        <f>'Fund Rec'!N172</f>
        <v>0</v>
      </c>
      <c r="O154" s="1229" t="str">
        <f>'Fund Rec'!O172</f>
        <v/>
      </c>
      <c r="P154" s="697">
        <f>'Fund Rec'!P172</f>
        <v>0</v>
      </c>
      <c r="Q154" s="1229" t="str">
        <f>'Fund Rec'!Q172</f>
        <v/>
      </c>
      <c r="R154" s="1230">
        <f>'Fund Rec'!R172</f>
        <v>0</v>
      </c>
      <c r="S154" s="1229" t="str">
        <f>'Fund Rec'!S172</f>
        <v/>
      </c>
      <c r="T154" s="1234">
        <f>'Fund Rec'!T172</f>
        <v>0</v>
      </c>
      <c r="U154" s="947"/>
      <c r="V154" s="1734" t="str">
        <f>$G$5</f>
        <v>RPPC, 53110</v>
      </c>
      <c r="W154" s="1716" t="s">
        <v>154</v>
      </c>
      <c r="X154" s="1716" t="str">
        <f>$I$5</f>
        <v>RPPC , 53129</v>
      </c>
      <c r="Y154" s="1716"/>
      <c r="Z154" s="1716" t="str">
        <f>$K$5</f>
        <v/>
      </c>
      <c r="AA154" s="1716"/>
      <c r="AB154" s="1716" t="str">
        <f>$M$5</f>
        <v/>
      </c>
      <c r="AC154" s="1716"/>
      <c r="AD154" s="1716" t="str">
        <f>$O$5</f>
        <v/>
      </c>
      <c r="AE154" s="1716"/>
      <c r="AF154" s="1716" t="str">
        <f>$Q$5</f>
        <v/>
      </c>
      <c r="AG154" s="1716"/>
      <c r="AH154" s="1716" t="str">
        <f>$S$5</f>
        <v/>
      </c>
      <c r="AI154" s="1718"/>
      <c r="AL154" s="2"/>
      <c r="AM154" s="2"/>
      <c r="AN154" s="2"/>
      <c r="AO154" s="2"/>
      <c r="AP154" s="2"/>
      <c r="AQ154" s="2"/>
      <c r="AR154" s="2"/>
      <c r="AY154" s="1104"/>
    </row>
    <row r="155" spans="1:51" ht="25.5" customHeight="1" thickTop="1" thickBot="1">
      <c r="A155" s="131"/>
      <c r="B155" s="159"/>
      <c r="C155" s="159"/>
      <c r="D155" s="18"/>
      <c r="E155" s="130" t="str">
        <f>'ORIGINAL BUDGET'!E155</f>
        <v>TOTAL INDIRECT COSTS</v>
      </c>
      <c r="F155" s="809">
        <f>SUM(F156:F156)</f>
        <v>0</v>
      </c>
      <c r="G155" s="619"/>
      <c r="H155" s="609">
        <f>SUM(H156:H156)</f>
        <v>0</v>
      </c>
      <c r="I155" s="607"/>
      <c r="J155" s="605">
        <f>SUM(J156:J156)</f>
        <v>0</v>
      </c>
      <c r="K155" s="695"/>
      <c r="L155" s="596">
        <f>SUM(L156:L156)</f>
        <v>0</v>
      </c>
      <c r="M155" s="695"/>
      <c r="N155" s="1233">
        <f>SUM(N156:N156)</f>
        <v>0</v>
      </c>
      <c r="O155" s="1231"/>
      <c r="P155" s="596">
        <f>SUM(P156:P156)</f>
        <v>0</v>
      </c>
      <c r="Q155" s="607"/>
      <c r="R155" s="596">
        <f>SUM(R156:R156)</f>
        <v>0</v>
      </c>
      <c r="S155" s="695"/>
      <c r="T155" s="1235">
        <f>SUM(T156:T156)</f>
        <v>0</v>
      </c>
      <c r="U155" s="947"/>
      <c r="V155" s="1735"/>
      <c r="W155" s="1717"/>
      <c r="X155" s="1717"/>
      <c r="Y155" s="1717"/>
      <c r="Z155" s="1717"/>
      <c r="AA155" s="1717"/>
      <c r="AB155" s="1717"/>
      <c r="AC155" s="1717"/>
      <c r="AD155" s="1717"/>
      <c r="AE155" s="1717"/>
      <c r="AF155" s="1717"/>
      <c r="AG155" s="1717"/>
      <c r="AH155" s="1717"/>
      <c r="AI155" s="1719"/>
      <c r="AL155" s="221"/>
      <c r="AM155" s="221"/>
      <c r="AN155" s="222"/>
      <c r="AO155" s="222"/>
      <c r="AP155" s="222"/>
      <c r="AQ155" s="222"/>
      <c r="AR155" s="222"/>
      <c r="AY155" s="1104"/>
    </row>
    <row r="156" spans="1:51" ht="23.25" customHeight="1" thickTop="1" thickBot="1">
      <c r="A156" s="1506"/>
      <c r="B156" s="1756" t="str">
        <f>IF('BR3'!$K$2="ACTIVE",'BR3'!B156,IF('BR2'!$K$2="ACTIVE",'BR2'!B156,IF('BR1'!$K$2="ACTIVE",'BR1'!B156,'ORIGINAL BUDGET'!B156)))</f>
        <v>of Total Wages and Benefits</v>
      </c>
      <c r="C156" s="1757">
        <f>IF('BR3'!$K$2="ACTIVE",'BR3'!C156,IF('BR2'!$K$2="ACTIVE",'BR2'!C156,IF('BR1'!$K$2="ACTIVE",'BR1'!C156,'ORIGINAL BUDGET'!C156)))</f>
        <v>0</v>
      </c>
      <c r="D156" s="1757">
        <f>IF('BR3'!$K$2="ACTIVE",'BR3'!D156,IF('BR2'!$K$2="ACTIVE",'BR2'!D156,IF('BR1'!$K$2="ACTIVE",'BR1'!D156,'ORIGINAL BUDGET'!D156)))</f>
        <v>0</v>
      </c>
      <c r="E156" s="1758">
        <f>IF('BR3'!$K$2="ACTIVE",'BR3'!E156,IF('BR2'!$K$2="ACTIVE",'BR2'!E156,IF('BR1'!$K$2="ACTIVE",'BR1'!E156,'ORIGINAL BUDGET'!E156)))</f>
        <v>0</v>
      </c>
      <c r="F156" s="1097">
        <f>IF($B156='ORIGINAL BUDGET'!$V154,((F11+F12+F13+F14)*$A156),IF($B156='ORIGINAL BUDGET'!$V155,(F11*$A156),F43*$A156))</f>
        <v>0</v>
      </c>
      <c r="G156" s="851" t="str">
        <f>IF(AND(F156&lt;&gt;0, 1-I156-K156-Q156-S156-M156-O156),1-I156-K156-Q156-S156-M156-O156,"")</f>
        <v/>
      </c>
      <c r="H156" s="998">
        <f>IF($B156='ORIGINAL BUDGET'!$V154,((H11+H12+H13+H14)*$A156),IF($B156='ORIGINAL BUDGET'!$V155,(H11*$A156),H43*$A156))</f>
        <v>0</v>
      </c>
      <c r="I156" s="1095" t="str">
        <f>IF($F156&lt;&gt;0,J156/$F156,"")</f>
        <v/>
      </c>
      <c r="J156" s="995">
        <f>IF($B156='ORIGINAL BUDGET'!$V154,((J11+J12+J13+J14)*$A156),IF($B156='ORIGINAL BUDGET'!$V155,(J11*$A156),J43*$A156))</f>
        <v>0</v>
      </c>
      <c r="K156" s="1095" t="str">
        <f>IF($F156&lt;&gt;0,L156/$F156,"")</f>
        <v/>
      </c>
      <c r="L156" s="995">
        <f>IF($B156='ORIGINAL BUDGET'!$V154,((L11+L12+L13+L14)*$A156),IF($B156='ORIGINAL BUDGET'!$V155,(L11*$A156),L43*$A156))</f>
        <v>0</v>
      </c>
      <c r="M156" s="1095" t="str">
        <f>IF($F156&lt;&gt;0,N156/$F156,"")</f>
        <v/>
      </c>
      <c r="N156" s="1019">
        <f>IF($B156='ORIGINAL BUDGET'!$V154,((N11+N12+N13+N14)*$A156),IF($B156='ORIGINAL BUDGET'!$V155,(N11*$A156),N43*$A156))</f>
        <v>0</v>
      </c>
      <c r="O156" s="1232" t="str">
        <f>IF($F156&lt;&gt;0,P156/$F156,"")</f>
        <v/>
      </c>
      <c r="P156" s="814">
        <f>IF($B156='ORIGINAL BUDGET'!$V154,((P11+P12+P13+P14)*$A156),IF($B156='ORIGINAL BUDGET'!$V155,(P11*$A156),P43*$A156))</f>
        <v>0</v>
      </c>
      <c r="Q156" s="1096" t="str">
        <f>IF($F156&lt;&gt;0,R156/$F156,"")</f>
        <v/>
      </c>
      <c r="R156" s="815">
        <f>IF($B156='ORIGINAL BUDGET'!$V154,((R11+R12+R13+R14)*$A156),IF($B156='ORIGINAL BUDGET'!$V155,(R11*$A156),R43*$A156))</f>
        <v>0</v>
      </c>
      <c r="S156" s="1095" t="str">
        <f>IF($F156&lt;&gt;0,T156/$F156,"")</f>
        <v/>
      </c>
      <c r="T156" s="1236">
        <f>IF($B156='ORIGINAL BUDGET'!$V154,((T11+T12+T13+T14)*$A156),IF($B156='ORIGINAL BUDGET'!$V155,(T11*$A156),T43*$A156))</f>
        <v>0</v>
      </c>
      <c r="U156" s="947"/>
      <c r="V156" s="1085" t="str">
        <f>IF(AND('BR3'!$K$2="ACTIVE",'BR3'!H156&gt;0),"Yes",IF(AND('BR2'!$K$2="ACTIVE",'BR2'!H156&gt;0),"Yes",IF(AND('BR1'!$K$2="ACTIVE",'BR1'!H156&gt;0),"Yes",IF(AND('ORIGINAL BUDGET'!$K$2="ACTIVE",'ORIGINAL BUDGET'!H156&gt;0),"Yes",""))))</f>
        <v/>
      </c>
      <c r="W156" s="496" t="str">
        <f t="shared" ref="W156" si="64">IF(AND(G156&gt;0,V156=""),1,"")</f>
        <v/>
      </c>
      <c r="X156" s="496" t="str">
        <f>IF(AND('BR3'!$K$2="ACTIVE",'BR3'!J156&gt;0),"Yes",IF(AND('BR2'!$K$2="ACTIVE",'BR2'!J156&gt;0),"Yes",IF(AND('BR1'!$K$2="ACTIVE",'BR1'!J156&gt;0),"Yes",IF(AND('ORIGINAL BUDGET'!$K$2="ACTIVE",'ORIGINAL BUDGET'!J156&gt;0),"Yes",""))))</f>
        <v/>
      </c>
      <c r="Y156" s="496"/>
      <c r="Z156" s="496" t="str">
        <f>IF(AND('BR3'!$K$2="ACTIVE",'BR3'!L156&gt;0),"Yes",IF(AND('BR2'!$K$2="ACTIVE",'BR2'!L156&gt;0),"Yes",IF(AND('BR1'!$K$2="ACTIVE",'BR1'!L156&gt;0),"Yes",IF(AND('ORIGINAL BUDGET'!$K$2="ACTIVE",'ORIGINAL BUDGET'!L156&gt;0),"Yes",""))))</f>
        <v/>
      </c>
      <c r="AA156" s="496"/>
      <c r="AB156" s="496" t="str">
        <f>IF(AND('BR3'!$K$2="ACTIVE",'BR3'!N156&gt;0),"Yes",IF(AND('BR2'!$K$2="ACTIVE",'BR2'!N156&gt;0),"Yes",IF(AND('BR1'!$K$2="ACTIVE",'BR1'!N156&gt;0),"Yes",IF(AND('ORIGINAL BUDGET'!$K$2="ACTIVE",'ORIGINAL BUDGET'!N156&gt;0),"Yes",""))))</f>
        <v/>
      </c>
      <c r="AC156" s="496"/>
      <c r="AD156" s="496" t="str">
        <f>IF(AND('BR3'!$K$2="ACTIVE",'BR3'!P156&gt;0),"Yes",IF(AND('BR2'!$K$2="ACTIVE",'BR2'!P156&gt;0),"Yes",IF(AND('BR1'!$K$2="ACTIVE",'BR1'!P156&gt;0),"Yes",IF(AND('ORIGINAL BUDGET'!$K$2="ACTIVE",'ORIGINAL BUDGET'!P156&gt;0),"Yes",""))))</f>
        <v/>
      </c>
      <c r="AE156" s="496"/>
      <c r="AF156" s="496" t="str">
        <f>IF(AND('BR3'!$K$2="ACTIVE",'BR3'!R156&gt;0),"Yes",IF(AND('BR2'!$K$2="ACTIVE",'BR2'!R156&gt;0),"Yes",IF(AND('BR1'!$K$2="ACTIVE",'BR1'!R156&gt;0),"Yes",IF(AND('ORIGINAL BUDGET'!$K$2="ACTIVE",'ORIGINAL BUDGET'!R156&gt;0),"Yes",""))))</f>
        <v/>
      </c>
      <c r="AG156" s="496"/>
      <c r="AH156" s="497" t="str">
        <f>IF(AND('BR3'!$K$2="ACTIVE",'BR3'!T156&gt;0),"Yes",IF(AND('BR2'!$K$2="ACTIVE",'BR2'!T156&gt;0),"Yes",IF(AND('BR1'!$K$2="ACTIVE",'BR1'!T156&gt;0),"Yes",IF(AND('ORIGINAL BUDGET'!$K$2="ACTIVE",'ORIGINAL BUDGET'!T156&gt;0),"Yes",""))))</f>
        <v/>
      </c>
      <c r="AI156" s="501"/>
      <c r="AL156" s="221"/>
      <c r="AM156" s="221"/>
      <c r="AN156" s="221"/>
      <c r="AO156" s="221"/>
      <c r="AP156" s="221"/>
      <c r="AQ156" s="221"/>
      <c r="AR156" s="57"/>
      <c r="AY156" s="1104"/>
    </row>
    <row r="157" spans="1:51" ht="15.75" thickTop="1">
      <c r="H157" s="211"/>
      <c r="I157" s="54"/>
      <c r="J157" s="211"/>
      <c r="K157" s="54"/>
      <c r="L157" s="211"/>
      <c r="M157" s="54"/>
      <c r="N157" s="211"/>
      <c r="O157" s="54"/>
      <c r="P157" s="211"/>
      <c r="Q157" s="54"/>
      <c r="R157" s="211"/>
      <c r="S157" s="54"/>
      <c r="T157" s="211"/>
      <c r="V157" s="488"/>
      <c r="W157" s="506">
        <f>SUM(W156)</f>
        <v>0</v>
      </c>
      <c r="X157" s="506">
        <f t="shared" ref="X157:AI157" si="65">SUM(X156)</f>
        <v>0</v>
      </c>
      <c r="Y157" s="506">
        <f t="shared" si="65"/>
        <v>0</v>
      </c>
      <c r="Z157" s="506">
        <f t="shared" si="65"/>
        <v>0</v>
      </c>
      <c r="AA157" s="506">
        <f t="shared" si="65"/>
        <v>0</v>
      </c>
      <c r="AB157" s="506">
        <f t="shared" si="65"/>
        <v>0</v>
      </c>
      <c r="AC157" s="506">
        <f t="shared" si="65"/>
        <v>0</v>
      </c>
      <c r="AD157" s="506">
        <f t="shared" si="65"/>
        <v>0</v>
      </c>
      <c r="AE157" s="506">
        <f t="shared" si="65"/>
        <v>0</v>
      </c>
      <c r="AF157" s="506">
        <f t="shared" si="65"/>
        <v>0</v>
      </c>
      <c r="AG157" s="506">
        <f t="shared" si="65"/>
        <v>0</v>
      </c>
      <c r="AH157" s="506">
        <f t="shared" si="65"/>
        <v>0</v>
      </c>
      <c r="AI157" s="506">
        <f t="shared" si="65"/>
        <v>0</v>
      </c>
      <c r="AY157" s="1104"/>
    </row>
    <row r="158" spans="1:51">
      <c r="B158" s="1060"/>
      <c r="AY158" s="1104"/>
    </row>
    <row r="159" spans="1:51">
      <c r="B159" s="1058"/>
      <c r="AY159" s="1104"/>
    </row>
    <row r="160" spans="1:51">
      <c r="B160" s="1059"/>
      <c r="AY160" s="1104"/>
    </row>
    <row r="161" spans="2:51">
      <c r="B161" s="1059"/>
      <c r="AY161" s="1104"/>
    </row>
    <row r="162" spans="2:51">
      <c r="AY162" s="1104"/>
    </row>
    <row r="163" spans="2:51">
      <c r="AY163" s="1104"/>
    </row>
    <row r="164" spans="2:51">
      <c r="J164" s="160" t="s">
        <v>162</v>
      </c>
      <c r="AY164" s="1104"/>
    </row>
    <row r="165" spans="2:51">
      <c r="AY165" s="1104"/>
    </row>
    <row r="166" spans="2:51">
      <c r="AY166" s="1104"/>
    </row>
    <row r="167" spans="2:51">
      <c r="AY167" s="1104"/>
    </row>
    <row r="168" spans="2:51">
      <c r="AY168" s="1104"/>
    </row>
    <row r="169" spans="2:51">
      <c r="AY169" s="1104"/>
    </row>
    <row r="170" spans="2:51">
      <c r="AY170" s="1104"/>
    </row>
    <row r="171" spans="2:51">
      <c r="AY171" s="1104"/>
    </row>
    <row r="172" spans="2:51">
      <c r="AY172" s="1104"/>
    </row>
    <row r="173" spans="2:51">
      <c r="AY173" s="1104"/>
    </row>
    <row r="174" spans="2:51">
      <c r="AY174" s="1104"/>
    </row>
    <row r="175" spans="2:51">
      <c r="AY175" s="1104"/>
    </row>
    <row r="176" spans="2:51">
      <c r="AY176" s="1104"/>
    </row>
    <row r="177" spans="51:51">
      <c r="AY177" s="1104"/>
    </row>
    <row r="178" spans="51:51">
      <c r="AY178" s="1104"/>
    </row>
    <row r="179" spans="51:51">
      <c r="AY179" s="1104"/>
    </row>
    <row r="180" spans="51:51">
      <c r="AY180" s="1104"/>
    </row>
    <row r="181" spans="51:51">
      <c r="AY181" s="1104"/>
    </row>
    <row r="182" spans="51:51">
      <c r="AY182" s="1104"/>
    </row>
    <row r="183" spans="51:51">
      <c r="AY183" s="1104"/>
    </row>
    <row r="184" spans="51:51">
      <c r="AY184" s="1104"/>
    </row>
    <row r="185" spans="51:51">
      <c r="AY185" s="1104"/>
    </row>
    <row r="186" spans="51:51">
      <c r="AY186" s="1104"/>
    </row>
    <row r="187" spans="51:51">
      <c r="AY187" s="1104"/>
    </row>
    <row r="188" spans="51:51">
      <c r="AY188" s="1104"/>
    </row>
    <row r="189" spans="51:51">
      <c r="AY189" s="1104"/>
    </row>
    <row r="190" spans="51:51">
      <c r="AY190" s="1104"/>
    </row>
    <row r="191" spans="51:51">
      <c r="AY191" s="1104"/>
    </row>
    <row r="192" spans="51:51">
      <c r="AY192" s="1104"/>
    </row>
    <row r="193" spans="51:51">
      <c r="AY193" s="1104"/>
    </row>
    <row r="194" spans="51:51">
      <c r="AY194" s="1104"/>
    </row>
    <row r="195" spans="51:51">
      <c r="AY195" s="1104"/>
    </row>
    <row r="196" spans="51:51">
      <c r="AY196" s="1104"/>
    </row>
    <row r="197" spans="51:51">
      <c r="AY197" s="1104"/>
    </row>
    <row r="198" spans="51:51">
      <c r="AY198" s="1104"/>
    </row>
    <row r="199" spans="51:51">
      <c r="AY199" s="1104"/>
    </row>
    <row r="200" spans="51:51">
      <c r="AY200" s="1104"/>
    </row>
    <row r="201" spans="51:51">
      <c r="AY201" s="1104"/>
    </row>
    <row r="202" spans="51:51">
      <c r="AY202" s="1104"/>
    </row>
    <row r="203" spans="51:51">
      <c r="AY203" s="1104"/>
    </row>
    <row r="204" spans="51:51">
      <c r="AY204" s="1104"/>
    </row>
    <row r="205" spans="51:51">
      <c r="AY205" s="1104"/>
    </row>
    <row r="206" spans="51:51">
      <c r="AY206" s="1104"/>
    </row>
    <row r="207" spans="51:51">
      <c r="AY207" s="1104"/>
    </row>
    <row r="208" spans="51:51">
      <c r="AY208" s="1104"/>
    </row>
    <row r="209" spans="51:51">
      <c r="AY209" s="1104"/>
    </row>
    <row r="210" spans="51:51">
      <c r="AY210" s="1104"/>
    </row>
    <row r="211" spans="51:51">
      <c r="AY211" s="1104"/>
    </row>
    <row r="212" spans="51:51">
      <c r="AY212" s="1104"/>
    </row>
    <row r="213" spans="51:51">
      <c r="AY213" s="1104"/>
    </row>
    <row r="214" spans="51:51">
      <c r="AY214" s="1104"/>
    </row>
    <row r="215" spans="51:51">
      <c r="AY215" s="1104"/>
    </row>
    <row r="216" spans="51:51">
      <c r="AY216" s="1104"/>
    </row>
    <row r="217" spans="51:51">
      <c r="AY217" s="1104"/>
    </row>
    <row r="218" spans="51:51">
      <c r="AY218" s="1104"/>
    </row>
    <row r="219" spans="51:51">
      <c r="AY219" s="1104"/>
    </row>
    <row r="220" spans="51:51">
      <c r="AY220" s="1104"/>
    </row>
    <row r="221" spans="51:51">
      <c r="AY221" s="1104"/>
    </row>
    <row r="222" spans="51:51">
      <c r="AY222" s="1104"/>
    </row>
    <row r="223" spans="51:51">
      <c r="AY223" s="1104"/>
    </row>
    <row r="224" spans="51:51">
      <c r="AY224" s="1104"/>
    </row>
    <row r="225" spans="51:51">
      <c r="AY225" s="1104"/>
    </row>
    <row r="226" spans="51:51">
      <c r="AY226" s="1104"/>
    </row>
    <row r="227" spans="51:51">
      <c r="AY227" s="1104"/>
    </row>
    <row r="228" spans="51:51">
      <c r="AY228" s="1104"/>
    </row>
    <row r="229" spans="51:51">
      <c r="AY229" s="1104"/>
    </row>
    <row r="230" spans="51:51">
      <c r="AY230" s="1104"/>
    </row>
    <row r="231" spans="51:51">
      <c r="AY231" s="1104"/>
    </row>
    <row r="232" spans="51:51">
      <c r="AY232" s="1104"/>
    </row>
    <row r="233" spans="51:51">
      <c r="AY233" s="1104"/>
    </row>
    <row r="234" spans="51:51">
      <c r="AY234" s="1104"/>
    </row>
    <row r="235" spans="51:51">
      <c r="AY235" s="1104"/>
    </row>
    <row r="236" spans="51:51">
      <c r="AY236" s="1104"/>
    </row>
    <row r="237" spans="51:51">
      <c r="AY237" s="1104"/>
    </row>
    <row r="238" spans="51:51">
      <c r="AY238" s="1104"/>
    </row>
    <row r="239" spans="51:51">
      <c r="AY239" s="1104"/>
    </row>
    <row r="240" spans="51:51">
      <c r="AY240" s="1104"/>
    </row>
    <row r="241" spans="51:51">
      <c r="AY241" s="1104"/>
    </row>
    <row r="242" spans="51:51">
      <c r="AY242" s="1104"/>
    </row>
    <row r="243" spans="51:51">
      <c r="AY243" s="1104"/>
    </row>
    <row r="244" spans="51:51">
      <c r="AY244" s="1104"/>
    </row>
    <row r="245" spans="51:51">
      <c r="AY245" s="1104"/>
    </row>
    <row r="246" spans="51:51">
      <c r="AY246" s="1104"/>
    </row>
    <row r="247" spans="51:51">
      <c r="AY247" s="1104"/>
    </row>
    <row r="248" spans="51:51">
      <c r="AY248" s="1104"/>
    </row>
    <row r="249" spans="51:51">
      <c r="AY249" s="1104"/>
    </row>
    <row r="250" spans="51:51">
      <c r="AY250" s="1104"/>
    </row>
    <row r="251" spans="51:51">
      <c r="AY251" s="1104"/>
    </row>
    <row r="252" spans="51:51">
      <c r="AY252" s="1104"/>
    </row>
    <row r="253" spans="51:51">
      <c r="AY253" s="1104"/>
    </row>
    <row r="254" spans="51:51">
      <c r="AY254" s="1104"/>
    </row>
    <row r="255" spans="51:51">
      <c r="AY255" s="1104"/>
    </row>
    <row r="256" spans="51:51">
      <c r="AY256" s="1104"/>
    </row>
    <row r="257" spans="51:51">
      <c r="AY257" s="1104"/>
    </row>
    <row r="258" spans="51:51">
      <c r="AY258" s="1104"/>
    </row>
    <row r="259" spans="51:51">
      <c r="AY259" s="1104"/>
    </row>
    <row r="260" spans="51:51">
      <c r="AY260" s="1104"/>
    </row>
    <row r="261" spans="51:51">
      <c r="AY261" s="1104"/>
    </row>
    <row r="262" spans="51:51">
      <c r="AY262" s="1104"/>
    </row>
    <row r="263" spans="51:51">
      <c r="AY263" s="1104"/>
    </row>
    <row r="264" spans="51:51">
      <c r="AY264" s="1104"/>
    </row>
    <row r="265" spans="51:51">
      <c r="AY265" s="1104"/>
    </row>
    <row r="266" spans="51:51">
      <c r="AY266" s="1104"/>
    </row>
    <row r="267" spans="51:51">
      <c r="AY267" s="1104"/>
    </row>
    <row r="268" spans="51:51">
      <c r="AY268" s="1104"/>
    </row>
    <row r="269" spans="51:51">
      <c r="AY269" s="1104"/>
    </row>
    <row r="270" spans="51:51">
      <c r="AY270" s="1104"/>
    </row>
    <row r="271" spans="51:51">
      <c r="AY271" s="1104"/>
    </row>
    <row r="272" spans="51:51">
      <c r="AY272" s="1104"/>
    </row>
    <row r="273" spans="51:51">
      <c r="AY273" s="1104"/>
    </row>
    <row r="274" spans="51:51">
      <c r="AY274" s="1104"/>
    </row>
    <row r="275" spans="51:51">
      <c r="AY275" s="1104"/>
    </row>
    <row r="276" spans="51:51">
      <c r="AY276" s="1104"/>
    </row>
    <row r="277" spans="51:51">
      <c r="AY277" s="1104"/>
    </row>
    <row r="278" spans="51:51">
      <c r="AY278" s="1104"/>
    </row>
    <row r="279" spans="51:51">
      <c r="AY279" s="1104"/>
    </row>
    <row r="280" spans="51:51">
      <c r="AY280" s="1104"/>
    </row>
    <row r="281" spans="51:51">
      <c r="AY281" s="1104"/>
    </row>
    <row r="282" spans="51:51">
      <c r="AY282" s="1104"/>
    </row>
    <row r="283" spans="51:51">
      <c r="AY283" s="1104"/>
    </row>
    <row r="284" spans="51:51">
      <c r="AY284" s="1104"/>
    </row>
    <row r="285" spans="51:51">
      <c r="AY285" s="1104"/>
    </row>
    <row r="286" spans="51:51">
      <c r="AY286" s="1104"/>
    </row>
    <row r="287" spans="51:51">
      <c r="AY287" s="1104"/>
    </row>
    <row r="288" spans="51:51">
      <c r="AY288" s="1104"/>
    </row>
    <row r="289" spans="51:51">
      <c r="AY289" s="1104"/>
    </row>
    <row r="290" spans="51:51">
      <c r="AY290" s="1104"/>
    </row>
    <row r="291" spans="51:51">
      <c r="AY291" s="1104"/>
    </row>
    <row r="292" spans="51:51">
      <c r="AY292" s="1104"/>
    </row>
    <row r="293" spans="51:51">
      <c r="AY293" s="1104"/>
    </row>
    <row r="294" spans="51:51">
      <c r="AY294" s="1104"/>
    </row>
    <row r="295" spans="51:51">
      <c r="AY295" s="1104"/>
    </row>
    <row r="296" spans="51:51">
      <c r="AY296" s="1104"/>
    </row>
    <row r="297" spans="51:51">
      <c r="AY297" s="1104"/>
    </row>
    <row r="298" spans="51:51">
      <c r="AY298" s="1104"/>
    </row>
    <row r="299" spans="51:51">
      <c r="AY299" s="1104"/>
    </row>
    <row r="300" spans="51:51">
      <c r="AY300" s="1104"/>
    </row>
    <row r="301" spans="51:51">
      <c r="AY301" s="1104"/>
    </row>
    <row r="302" spans="51:51">
      <c r="AY302" s="1104"/>
    </row>
    <row r="303" spans="51:51">
      <c r="AY303" s="1104"/>
    </row>
    <row r="304" spans="51:51">
      <c r="AY304" s="1104"/>
    </row>
    <row r="305" spans="51:51">
      <c r="AY305" s="1104"/>
    </row>
    <row r="306" spans="51:51">
      <c r="AY306" s="1104"/>
    </row>
    <row r="307" spans="51:51">
      <c r="AY307" s="1104"/>
    </row>
    <row r="308" spans="51:51">
      <c r="AY308" s="1104"/>
    </row>
    <row r="309" spans="51:51">
      <c r="AY309" s="1104"/>
    </row>
    <row r="310" spans="51:51">
      <c r="AY310" s="1104"/>
    </row>
    <row r="311" spans="51:51">
      <c r="AY311" s="1104"/>
    </row>
    <row r="312" spans="51:51">
      <c r="AY312" s="1104"/>
    </row>
    <row r="313" spans="51:51">
      <c r="AY313" s="1104"/>
    </row>
    <row r="314" spans="51:51">
      <c r="AY314" s="1104"/>
    </row>
    <row r="315" spans="51:51">
      <c r="AY315" s="1104"/>
    </row>
    <row r="316" spans="51:51">
      <c r="AY316" s="1104"/>
    </row>
    <row r="317" spans="51:51">
      <c r="AY317" s="1104"/>
    </row>
    <row r="318" spans="51:51">
      <c r="AY318" s="1104"/>
    </row>
    <row r="319" spans="51:51">
      <c r="AY319" s="1104"/>
    </row>
    <row r="320" spans="51:51">
      <c r="AY320" s="1104"/>
    </row>
    <row r="321" spans="51:51">
      <c r="AY321" s="1104"/>
    </row>
    <row r="322" spans="51:51">
      <c r="AY322" s="1104"/>
    </row>
    <row r="323" spans="51:51">
      <c r="AY323" s="1104"/>
    </row>
    <row r="324" spans="51:51">
      <c r="AY324" s="1104"/>
    </row>
    <row r="325" spans="51:51">
      <c r="AY325" s="1104"/>
    </row>
    <row r="326" spans="51:51">
      <c r="AY326" s="1104"/>
    </row>
    <row r="327" spans="51:51">
      <c r="AY327" s="1104"/>
    </row>
    <row r="328" spans="51:51">
      <c r="AY328" s="1104"/>
    </row>
    <row r="329" spans="51:51">
      <c r="AY329" s="1104"/>
    </row>
    <row r="330" spans="51:51">
      <c r="AY330" s="1104"/>
    </row>
    <row r="331" spans="51:51">
      <c r="AY331" s="1104"/>
    </row>
    <row r="332" spans="51:51">
      <c r="AY332" s="1104"/>
    </row>
    <row r="333" spans="51:51">
      <c r="AY333" s="1104"/>
    </row>
    <row r="334" spans="51:51">
      <c r="AY334" s="1104"/>
    </row>
    <row r="335" spans="51:51">
      <c r="AY335" s="1104"/>
    </row>
    <row r="336" spans="51:51">
      <c r="AY336" s="1104"/>
    </row>
    <row r="337" spans="51:51">
      <c r="AY337" s="1104"/>
    </row>
    <row r="338" spans="51:51">
      <c r="AY338" s="1104"/>
    </row>
    <row r="339" spans="51:51">
      <c r="AY339" s="1104"/>
    </row>
    <row r="340" spans="51:51">
      <c r="AY340" s="1104"/>
    </row>
    <row r="341" spans="51:51">
      <c r="AY341" s="1104"/>
    </row>
    <row r="342" spans="51:51">
      <c r="AY342" s="1104"/>
    </row>
    <row r="343" spans="51:51">
      <c r="AY343" s="1104"/>
    </row>
    <row r="344" spans="51:51">
      <c r="AY344" s="1104"/>
    </row>
    <row r="345" spans="51:51">
      <c r="AY345" s="1104"/>
    </row>
    <row r="346" spans="51:51">
      <c r="AY346" s="1104"/>
    </row>
    <row r="347" spans="51:51">
      <c r="AY347" s="1104"/>
    </row>
    <row r="348" spans="51:51">
      <c r="AY348" s="1104"/>
    </row>
    <row r="349" spans="51:51">
      <c r="AY349" s="1104"/>
    </row>
    <row r="350" spans="51:51">
      <c r="AY350" s="1104"/>
    </row>
    <row r="351" spans="51:51">
      <c r="AY351" s="1104"/>
    </row>
    <row r="352" spans="51:51">
      <c r="AY352" s="1104"/>
    </row>
    <row r="353" spans="51:51">
      <c r="AY353" s="1104"/>
    </row>
    <row r="354" spans="51:51">
      <c r="AY354" s="1104"/>
    </row>
    <row r="355" spans="51:51">
      <c r="AY355" s="1104"/>
    </row>
    <row r="356" spans="51:51">
      <c r="AY356" s="1104"/>
    </row>
    <row r="357" spans="51:51">
      <c r="AY357" s="1104"/>
    </row>
    <row r="358" spans="51:51">
      <c r="AY358" s="1104"/>
    </row>
    <row r="359" spans="51:51">
      <c r="AY359" s="1104"/>
    </row>
    <row r="360" spans="51:51">
      <c r="AY360" s="1104"/>
    </row>
    <row r="361" spans="51:51">
      <c r="AY361" s="1104"/>
    </row>
    <row r="362" spans="51:51">
      <c r="AY362" s="1104"/>
    </row>
    <row r="363" spans="51:51">
      <c r="AY363" s="1104"/>
    </row>
    <row r="364" spans="51:51">
      <c r="AY364" s="1104"/>
    </row>
    <row r="365" spans="51:51">
      <c r="AY365" s="1104"/>
    </row>
    <row r="366" spans="51:51">
      <c r="AY366" s="1104"/>
    </row>
    <row r="367" spans="51:51">
      <c r="AY367" s="1104"/>
    </row>
    <row r="368" spans="51:51">
      <c r="AY368" s="1104"/>
    </row>
    <row r="369" spans="51:51">
      <c r="AY369" s="1104"/>
    </row>
    <row r="370" spans="51:51">
      <c r="AY370" s="1104"/>
    </row>
    <row r="371" spans="51:51">
      <c r="AY371" s="1104"/>
    </row>
    <row r="372" spans="51:51">
      <c r="AY372" s="1104"/>
    </row>
    <row r="373" spans="51:51">
      <c r="AY373" s="1104"/>
    </row>
    <row r="374" spans="51:51">
      <c r="AY374" s="1104"/>
    </row>
    <row r="375" spans="51:51">
      <c r="AY375" s="1104"/>
    </row>
    <row r="376" spans="51:51">
      <c r="AY376" s="1104"/>
    </row>
    <row r="377" spans="51:51">
      <c r="AY377" s="1104"/>
    </row>
    <row r="378" spans="51:51">
      <c r="AY378" s="1104"/>
    </row>
    <row r="379" spans="51:51">
      <c r="AY379" s="1104"/>
    </row>
    <row r="380" spans="51:51">
      <c r="AY380" s="1104"/>
    </row>
    <row r="381" spans="51:51">
      <c r="AY381" s="1104"/>
    </row>
    <row r="382" spans="51:51">
      <c r="AY382" s="1104"/>
    </row>
    <row r="383" spans="51:51">
      <c r="AY383" s="1104"/>
    </row>
    <row r="384" spans="51:51">
      <c r="AY384" s="1104"/>
    </row>
    <row r="385" spans="51:51">
      <c r="AY385" s="1104"/>
    </row>
    <row r="386" spans="51:51">
      <c r="AY386" s="1104"/>
    </row>
    <row r="387" spans="51:51">
      <c r="AY387" s="1104"/>
    </row>
    <row r="388" spans="51:51">
      <c r="AY388" s="1104"/>
    </row>
    <row r="389" spans="51:51">
      <c r="AY389" s="1104"/>
    </row>
    <row r="390" spans="51:51">
      <c r="AY390" s="1104"/>
    </row>
    <row r="391" spans="51:51">
      <c r="AY391" s="1104"/>
    </row>
    <row r="392" spans="51:51">
      <c r="AY392" s="1104"/>
    </row>
    <row r="393" spans="51:51">
      <c r="AY393" s="1104"/>
    </row>
    <row r="394" spans="51:51">
      <c r="AY394" s="1104"/>
    </row>
    <row r="395" spans="51:51">
      <c r="AY395" s="1104"/>
    </row>
    <row r="396" spans="51:51">
      <c r="AY396" s="1104"/>
    </row>
    <row r="397" spans="51:51">
      <c r="AY397" s="1104"/>
    </row>
    <row r="398" spans="51:51">
      <c r="AY398" s="1104"/>
    </row>
    <row r="399" spans="51:51">
      <c r="AY399" s="1104"/>
    </row>
    <row r="400" spans="51:51">
      <c r="AY400" s="1104"/>
    </row>
    <row r="401" spans="51:51">
      <c r="AY401" s="1104"/>
    </row>
    <row r="402" spans="51:51">
      <c r="AY402" s="1104"/>
    </row>
    <row r="403" spans="51:51">
      <c r="AY403" s="1104"/>
    </row>
    <row r="404" spans="51:51">
      <c r="AY404" s="1104"/>
    </row>
    <row r="405" spans="51:51">
      <c r="AY405" s="1104"/>
    </row>
    <row r="406" spans="51:51">
      <c r="AY406" s="1104"/>
    </row>
    <row r="407" spans="51:51">
      <c r="AY407" s="1104"/>
    </row>
    <row r="408" spans="51:51">
      <c r="AY408" s="1104"/>
    </row>
    <row r="409" spans="51:51">
      <c r="AY409" s="1104"/>
    </row>
    <row r="410" spans="51:51">
      <c r="AY410" s="1104"/>
    </row>
    <row r="411" spans="51:51">
      <c r="AY411" s="1104"/>
    </row>
    <row r="412" spans="51:51">
      <c r="AY412" s="1104"/>
    </row>
    <row r="413" spans="51:51">
      <c r="AY413" s="1104"/>
    </row>
    <row r="414" spans="51:51">
      <c r="AY414" s="1104"/>
    </row>
    <row r="415" spans="51:51">
      <c r="AY415" s="1104"/>
    </row>
    <row r="416" spans="51:51">
      <c r="AY416" s="1104"/>
    </row>
    <row r="417" spans="51:51">
      <c r="AY417" s="1104"/>
    </row>
    <row r="418" spans="51:51">
      <c r="AY418" s="1104"/>
    </row>
    <row r="419" spans="51:51">
      <c r="AY419" s="1104"/>
    </row>
    <row r="420" spans="51:51">
      <c r="AY420" s="1104"/>
    </row>
    <row r="421" spans="51:51">
      <c r="AY421" s="1104"/>
    </row>
    <row r="422" spans="51:51">
      <c r="AY422" s="1104"/>
    </row>
    <row r="423" spans="51:51">
      <c r="AY423" s="1104"/>
    </row>
    <row r="424" spans="51:51">
      <c r="AY424" s="1104"/>
    </row>
    <row r="425" spans="51:51">
      <c r="AY425" s="1104"/>
    </row>
    <row r="426" spans="51:51">
      <c r="AY426" s="1104"/>
    </row>
    <row r="427" spans="51:51">
      <c r="AY427" s="1104"/>
    </row>
    <row r="428" spans="51:51">
      <c r="AY428" s="1104"/>
    </row>
    <row r="429" spans="51:51">
      <c r="AY429" s="1104"/>
    </row>
    <row r="430" spans="51:51">
      <c r="AY430" s="1104"/>
    </row>
    <row r="431" spans="51:51">
      <c r="AY431" s="1104"/>
    </row>
    <row r="432" spans="51:51">
      <c r="AY432" s="1104"/>
    </row>
    <row r="433" spans="51:51">
      <c r="AY433" s="1104"/>
    </row>
    <row r="434" spans="51:51">
      <c r="AY434" s="1104"/>
    </row>
    <row r="435" spans="51:51">
      <c r="AY435" s="1104"/>
    </row>
    <row r="436" spans="51:51">
      <c r="AY436" s="1104"/>
    </row>
    <row r="437" spans="51:51">
      <c r="AY437" s="1104"/>
    </row>
    <row r="438" spans="51:51">
      <c r="AY438" s="1104"/>
    </row>
    <row r="439" spans="51:51">
      <c r="AY439" s="1104"/>
    </row>
    <row r="440" spans="51:51">
      <c r="AY440" s="1104"/>
    </row>
    <row r="441" spans="51:51">
      <c r="AY441" s="1104"/>
    </row>
    <row r="442" spans="51:51">
      <c r="AY442" s="1104"/>
    </row>
    <row r="443" spans="51:51">
      <c r="AY443" s="1104"/>
    </row>
    <row r="444" spans="51:51">
      <c r="AY444" s="1104"/>
    </row>
    <row r="445" spans="51:51">
      <c r="AY445" s="1104"/>
    </row>
    <row r="446" spans="51:51">
      <c r="AY446" s="1104"/>
    </row>
    <row r="447" spans="51:51">
      <c r="AY447" s="1104"/>
    </row>
    <row r="448" spans="51:51">
      <c r="AY448" s="1104"/>
    </row>
    <row r="449" spans="51:51">
      <c r="AY449" s="1104"/>
    </row>
    <row r="450" spans="51:51">
      <c r="AY450" s="1104"/>
    </row>
    <row r="451" spans="51:51">
      <c r="AY451" s="1104"/>
    </row>
    <row r="452" spans="51:51">
      <c r="AY452" s="1104"/>
    </row>
    <row r="453" spans="51:51">
      <c r="AY453" s="1104"/>
    </row>
    <row r="454" spans="51:51">
      <c r="AY454" s="1104"/>
    </row>
    <row r="455" spans="51:51">
      <c r="AY455" s="1104"/>
    </row>
    <row r="456" spans="51:51">
      <c r="AY456" s="1104"/>
    </row>
    <row r="457" spans="51:51">
      <c r="AY457" s="1104"/>
    </row>
    <row r="458" spans="51:51">
      <c r="AY458" s="1104"/>
    </row>
    <row r="459" spans="51:51">
      <c r="AY459" s="1104"/>
    </row>
    <row r="460" spans="51:51">
      <c r="AY460" s="1104"/>
    </row>
    <row r="461" spans="51:51">
      <c r="AY461" s="1104"/>
    </row>
    <row r="462" spans="51:51">
      <c r="AY462" s="1104"/>
    </row>
    <row r="463" spans="51:51">
      <c r="AY463" s="1104"/>
    </row>
    <row r="464" spans="51:51">
      <c r="AY464" s="1104"/>
    </row>
    <row r="465" spans="51:51">
      <c r="AY465" s="1104"/>
    </row>
    <row r="466" spans="51:51">
      <c r="AY466" s="1104"/>
    </row>
    <row r="467" spans="51:51">
      <c r="AY467" s="1104"/>
    </row>
    <row r="468" spans="51:51">
      <c r="AY468" s="1104"/>
    </row>
    <row r="469" spans="51:51">
      <c r="AY469" s="1104"/>
    </row>
    <row r="470" spans="51:51">
      <c r="AY470" s="1104"/>
    </row>
    <row r="471" spans="51:51">
      <c r="AY471" s="1104"/>
    </row>
    <row r="472" spans="51:51">
      <c r="AY472" s="1104"/>
    </row>
    <row r="473" spans="51:51">
      <c r="AY473" s="1104"/>
    </row>
    <row r="474" spans="51:51">
      <c r="AY474" s="1104"/>
    </row>
    <row r="475" spans="51:51">
      <c r="AY475" s="1104"/>
    </row>
    <row r="476" spans="51:51">
      <c r="AY476" s="1104"/>
    </row>
    <row r="477" spans="51:51">
      <c r="AY477" s="1104"/>
    </row>
    <row r="478" spans="51:51">
      <c r="AY478" s="1104"/>
    </row>
    <row r="479" spans="51:51">
      <c r="AY479" s="1104"/>
    </row>
    <row r="480" spans="51:51">
      <c r="AY480" s="1104"/>
    </row>
    <row r="481" spans="51:51">
      <c r="AY481" s="1104"/>
    </row>
    <row r="482" spans="51:51">
      <c r="AY482" s="1104"/>
    </row>
    <row r="483" spans="51:51">
      <c r="AY483" s="1104"/>
    </row>
    <row r="484" spans="51:51">
      <c r="AY484" s="1104"/>
    </row>
    <row r="485" spans="51:51">
      <c r="AY485" s="1104"/>
    </row>
    <row r="486" spans="51:51">
      <c r="AY486" s="1104"/>
    </row>
    <row r="487" spans="51:51">
      <c r="AY487" s="1104"/>
    </row>
    <row r="488" spans="51:51">
      <c r="AY488" s="1104"/>
    </row>
    <row r="489" spans="51:51">
      <c r="AY489" s="1104"/>
    </row>
    <row r="490" spans="51:51">
      <c r="AY490" s="1104"/>
    </row>
    <row r="491" spans="51:51">
      <c r="AY491" s="1104"/>
    </row>
    <row r="492" spans="51:51">
      <c r="AY492" s="1104"/>
    </row>
    <row r="493" spans="51:51">
      <c r="AY493" s="1104"/>
    </row>
    <row r="494" spans="51:51">
      <c r="AY494" s="1104"/>
    </row>
    <row r="495" spans="51:51">
      <c r="AY495" s="1104"/>
    </row>
    <row r="496" spans="51:51">
      <c r="AY496" s="1104"/>
    </row>
    <row r="497" spans="51:51">
      <c r="AY497" s="1104"/>
    </row>
    <row r="498" spans="51:51">
      <c r="AY498" s="1104"/>
    </row>
    <row r="499" spans="51:51">
      <c r="AY499" s="1104"/>
    </row>
    <row r="500" spans="51:51">
      <c r="AY500" s="1104"/>
    </row>
    <row r="501" spans="51:51">
      <c r="AY501" s="1104"/>
    </row>
    <row r="502" spans="51:51">
      <c r="AY502" s="1104"/>
    </row>
    <row r="503" spans="51:51">
      <c r="AY503" s="1104"/>
    </row>
    <row r="504" spans="51:51">
      <c r="AY504" s="1104"/>
    </row>
    <row r="505" spans="51:51">
      <c r="AY505" s="1104"/>
    </row>
    <row r="506" spans="51:51">
      <c r="AY506" s="1104"/>
    </row>
    <row r="507" spans="51:51">
      <c r="AY507" s="1104"/>
    </row>
    <row r="508" spans="51:51">
      <c r="AY508" s="1104"/>
    </row>
    <row r="509" spans="51:51">
      <c r="AY509" s="1104"/>
    </row>
    <row r="510" spans="51:51">
      <c r="AY510" s="1104"/>
    </row>
    <row r="511" spans="51:51">
      <c r="AY511" s="1104"/>
    </row>
    <row r="512" spans="51:51">
      <c r="AY512" s="1104"/>
    </row>
    <row r="513" spans="51:51">
      <c r="AY513" s="1104"/>
    </row>
    <row r="514" spans="51:51">
      <c r="AY514" s="1104"/>
    </row>
    <row r="515" spans="51:51">
      <c r="AY515" s="1104"/>
    </row>
    <row r="516" spans="51:51">
      <c r="AY516" s="1104"/>
    </row>
    <row r="517" spans="51:51">
      <c r="AY517" s="1104"/>
    </row>
    <row r="518" spans="51:51">
      <c r="AY518" s="1104"/>
    </row>
    <row r="519" spans="51:51">
      <c r="AY519" s="1104"/>
    </row>
    <row r="520" spans="51:51">
      <c r="AY520" s="1104"/>
    </row>
    <row r="521" spans="51:51">
      <c r="AY521" s="1104"/>
    </row>
    <row r="522" spans="51:51">
      <c r="AY522" s="1104"/>
    </row>
    <row r="523" spans="51:51">
      <c r="AY523" s="1104"/>
    </row>
    <row r="524" spans="51:51">
      <c r="AY524" s="1104"/>
    </row>
    <row r="525" spans="51:51">
      <c r="AY525" s="1104"/>
    </row>
    <row r="526" spans="51:51">
      <c r="AY526" s="1104"/>
    </row>
    <row r="527" spans="51:51">
      <c r="AY527" s="1104"/>
    </row>
    <row r="528" spans="51:51">
      <c r="AY528" s="1104"/>
    </row>
    <row r="529" spans="51:51">
      <c r="AY529" s="1104"/>
    </row>
    <row r="530" spans="51:51">
      <c r="AY530" s="1104"/>
    </row>
    <row r="531" spans="51:51">
      <c r="AY531" s="1104"/>
    </row>
    <row r="532" spans="51:51">
      <c r="AY532" s="1104"/>
    </row>
    <row r="533" spans="51:51">
      <c r="AY533" s="1104"/>
    </row>
    <row r="534" spans="51:51">
      <c r="AY534" s="1104"/>
    </row>
    <row r="535" spans="51:51">
      <c r="AY535" s="1104"/>
    </row>
    <row r="536" spans="51:51">
      <c r="AY536" s="1104"/>
    </row>
    <row r="537" spans="51:51">
      <c r="AY537" s="1104"/>
    </row>
    <row r="538" spans="51:51">
      <c r="AY538" s="1104"/>
    </row>
    <row r="539" spans="51:51">
      <c r="AY539" s="1104"/>
    </row>
    <row r="540" spans="51:51">
      <c r="AY540" s="1104"/>
    </row>
    <row r="541" spans="51:51">
      <c r="AY541" s="1104"/>
    </row>
    <row r="542" spans="51:51">
      <c r="AY542" s="1104"/>
    </row>
    <row r="543" spans="51:51">
      <c r="AY543" s="1104"/>
    </row>
    <row r="544" spans="51:51">
      <c r="AY544" s="1104"/>
    </row>
    <row r="545" spans="51:51">
      <c r="AY545" s="1104"/>
    </row>
    <row r="546" spans="51:51">
      <c r="AY546" s="1104"/>
    </row>
    <row r="547" spans="51:51">
      <c r="AY547" s="1104"/>
    </row>
    <row r="548" spans="51:51">
      <c r="AY548" s="1104"/>
    </row>
    <row r="549" spans="51:51">
      <c r="AY549" s="1104"/>
    </row>
    <row r="550" spans="51:51">
      <c r="AY550" s="1104"/>
    </row>
    <row r="551" spans="51:51">
      <c r="AY551" s="1104"/>
    </row>
    <row r="552" spans="51:51">
      <c r="AY552" s="1104"/>
    </row>
    <row r="553" spans="51:51">
      <c r="AY553" s="1104"/>
    </row>
    <row r="554" spans="51:51">
      <c r="AY554" s="1104"/>
    </row>
    <row r="555" spans="51:51">
      <c r="AY555" s="1104"/>
    </row>
    <row r="556" spans="51:51">
      <c r="AY556" s="1104"/>
    </row>
    <row r="557" spans="51:51">
      <c r="AY557" s="1104"/>
    </row>
    <row r="558" spans="51:51">
      <c r="AY558" s="1104"/>
    </row>
    <row r="559" spans="51:51">
      <c r="AY559" s="1104"/>
    </row>
    <row r="560" spans="51:51">
      <c r="AY560" s="1104"/>
    </row>
    <row r="561" spans="51:51">
      <c r="AY561" s="1104"/>
    </row>
    <row r="562" spans="51:51">
      <c r="AY562" s="1104"/>
    </row>
    <row r="563" spans="51:51">
      <c r="AY563" s="1104"/>
    </row>
    <row r="564" spans="51:51">
      <c r="AY564" s="1104"/>
    </row>
    <row r="565" spans="51:51">
      <c r="AY565" s="1104"/>
    </row>
    <row r="566" spans="51:51">
      <c r="AY566" s="1104"/>
    </row>
    <row r="567" spans="51:51">
      <c r="AY567" s="1104"/>
    </row>
    <row r="568" spans="51:51">
      <c r="AY568" s="1104"/>
    </row>
    <row r="569" spans="51:51">
      <c r="AY569" s="1104"/>
    </row>
    <row r="570" spans="51:51">
      <c r="AY570" s="1104"/>
    </row>
    <row r="571" spans="51:51">
      <c r="AY571" s="1104"/>
    </row>
    <row r="572" spans="51:51">
      <c r="AY572" s="1104"/>
    </row>
    <row r="573" spans="51:51">
      <c r="AY573" s="1104"/>
    </row>
    <row r="574" spans="51:51">
      <c r="AY574" s="1104"/>
    </row>
    <row r="575" spans="51:51">
      <c r="AY575" s="1104"/>
    </row>
    <row r="576" spans="51:51">
      <c r="AY576" s="1104"/>
    </row>
    <row r="577" spans="51:51">
      <c r="AY577" s="1104"/>
    </row>
    <row r="578" spans="51:51">
      <c r="AY578" s="1104"/>
    </row>
    <row r="579" spans="51:51">
      <c r="AY579" s="1104"/>
    </row>
    <row r="580" spans="51:51">
      <c r="AY580" s="1104"/>
    </row>
    <row r="581" spans="51:51">
      <c r="AY581" s="1104"/>
    </row>
    <row r="582" spans="51:51">
      <c r="AY582" s="1104"/>
    </row>
    <row r="583" spans="51:51">
      <c r="AY583" s="1104"/>
    </row>
    <row r="584" spans="51:51">
      <c r="AY584" s="1104"/>
    </row>
    <row r="585" spans="51:51">
      <c r="AY585" s="1104"/>
    </row>
    <row r="586" spans="51:51">
      <c r="AY586" s="1104"/>
    </row>
    <row r="587" spans="51:51">
      <c r="AY587" s="1104"/>
    </row>
    <row r="588" spans="51:51">
      <c r="AY588" s="1104"/>
    </row>
    <row r="589" spans="51:51">
      <c r="AY589" s="1104"/>
    </row>
    <row r="590" spans="51:51">
      <c r="AY590" s="1104"/>
    </row>
    <row r="591" spans="51:51">
      <c r="AY591" s="1104"/>
    </row>
    <row r="592" spans="51:51">
      <c r="AY592" s="1104"/>
    </row>
    <row r="593" spans="51:51">
      <c r="AY593" s="1104"/>
    </row>
    <row r="594" spans="51:51">
      <c r="AY594" s="1104"/>
    </row>
    <row r="595" spans="51:51">
      <c r="AY595" s="1104"/>
    </row>
    <row r="596" spans="51:51">
      <c r="AY596" s="1104"/>
    </row>
    <row r="597" spans="51:51">
      <c r="AY597" s="1104"/>
    </row>
    <row r="598" spans="51:51">
      <c r="AY598" s="1104"/>
    </row>
    <row r="599" spans="51:51">
      <c r="AY599" s="1104"/>
    </row>
    <row r="600" spans="51:51">
      <c r="AY600" s="1104"/>
    </row>
    <row r="601" spans="51:51">
      <c r="AY601" s="1104"/>
    </row>
    <row r="602" spans="51:51">
      <c r="AY602" s="1104"/>
    </row>
    <row r="603" spans="51:51">
      <c r="AY603" s="1104"/>
    </row>
    <row r="604" spans="51:51">
      <c r="AY604" s="1104"/>
    </row>
    <row r="605" spans="51:51">
      <c r="AY605" s="1104"/>
    </row>
    <row r="606" spans="51:51">
      <c r="AY606" s="1104"/>
    </row>
    <row r="607" spans="51:51">
      <c r="AY607" s="1104"/>
    </row>
    <row r="608" spans="51:51">
      <c r="AY608" s="1104"/>
    </row>
    <row r="609" spans="51:51">
      <c r="AY609" s="1104"/>
    </row>
    <row r="610" spans="51:51">
      <c r="AY610" s="1104"/>
    </row>
    <row r="611" spans="51:51">
      <c r="AY611" s="1104"/>
    </row>
    <row r="612" spans="51:51">
      <c r="AY612" s="1104"/>
    </row>
    <row r="613" spans="51:51">
      <c r="AY613" s="1104"/>
    </row>
    <row r="614" spans="51:51">
      <c r="AY614" s="1104"/>
    </row>
    <row r="615" spans="51:51">
      <c r="AY615" s="1104"/>
    </row>
    <row r="616" spans="51:51">
      <c r="AY616" s="1104"/>
    </row>
    <row r="617" spans="51:51">
      <c r="AY617" s="1104"/>
    </row>
    <row r="618" spans="51:51">
      <c r="AY618" s="1104"/>
    </row>
    <row r="619" spans="51:51">
      <c r="AY619" s="1104"/>
    </row>
    <row r="620" spans="51:51">
      <c r="AY620" s="1104"/>
    </row>
    <row r="621" spans="51:51">
      <c r="AY621" s="1104"/>
    </row>
    <row r="622" spans="51:51">
      <c r="AY622" s="1104"/>
    </row>
    <row r="623" spans="51:51">
      <c r="AY623" s="1104"/>
    </row>
    <row r="624" spans="51:51">
      <c r="AY624" s="1104"/>
    </row>
    <row r="625" spans="51:51">
      <c r="AY625" s="1104"/>
    </row>
    <row r="626" spans="51:51">
      <c r="AY626" s="1104"/>
    </row>
    <row r="627" spans="51:51">
      <c r="AY627" s="1104"/>
    </row>
    <row r="628" spans="51:51">
      <c r="AY628" s="1104"/>
    </row>
    <row r="629" spans="51:51">
      <c r="AY629" s="1104"/>
    </row>
    <row r="630" spans="51:51">
      <c r="AY630" s="1104"/>
    </row>
    <row r="631" spans="51:51">
      <c r="AY631" s="1104"/>
    </row>
    <row r="632" spans="51:51">
      <c r="AY632" s="1104"/>
    </row>
    <row r="633" spans="51:51">
      <c r="AY633" s="1104"/>
    </row>
    <row r="634" spans="51:51">
      <c r="AY634" s="1104"/>
    </row>
    <row r="635" spans="51:51">
      <c r="AY635" s="1104"/>
    </row>
    <row r="636" spans="51:51">
      <c r="AY636" s="1104"/>
    </row>
    <row r="637" spans="51:51">
      <c r="AY637" s="1104"/>
    </row>
    <row r="638" spans="51:51">
      <c r="AY638" s="1104"/>
    </row>
    <row r="639" spans="51:51">
      <c r="AY639" s="1104"/>
    </row>
    <row r="640" spans="51:51">
      <c r="AY640" s="1104"/>
    </row>
    <row r="641" spans="51:51">
      <c r="AY641" s="1104"/>
    </row>
    <row r="642" spans="51:51">
      <c r="AY642" s="1104"/>
    </row>
    <row r="643" spans="51:51">
      <c r="AY643" s="1104"/>
    </row>
    <row r="644" spans="51:51">
      <c r="AY644" s="1104"/>
    </row>
    <row r="645" spans="51:51">
      <c r="AY645" s="1104"/>
    </row>
    <row r="646" spans="51:51">
      <c r="AY646" s="1104"/>
    </row>
    <row r="647" spans="51:51">
      <c r="AY647" s="1104"/>
    </row>
    <row r="648" spans="51:51">
      <c r="AY648" s="1104"/>
    </row>
    <row r="649" spans="51:51">
      <c r="AY649" s="1104"/>
    </row>
    <row r="650" spans="51:51">
      <c r="AY650" s="1104"/>
    </row>
    <row r="651" spans="51:51">
      <c r="AY651" s="1104"/>
    </row>
    <row r="652" spans="51:51">
      <c r="AY652" s="1104"/>
    </row>
    <row r="653" spans="51:51">
      <c r="AY653" s="1104"/>
    </row>
    <row r="654" spans="51:51">
      <c r="AY654" s="1104"/>
    </row>
    <row r="655" spans="51:51">
      <c r="AY655" s="1104"/>
    </row>
    <row r="656" spans="51:51">
      <c r="AY656" s="1104"/>
    </row>
    <row r="657" spans="51:51">
      <c r="AY657" s="1104"/>
    </row>
    <row r="658" spans="51:51">
      <c r="AY658" s="1104"/>
    </row>
    <row r="659" spans="51:51">
      <c r="AY659" s="1104"/>
    </row>
    <row r="660" spans="51:51">
      <c r="AY660" s="1104"/>
    </row>
    <row r="661" spans="51:51">
      <c r="AY661" s="1104"/>
    </row>
    <row r="662" spans="51:51">
      <c r="AY662" s="1104"/>
    </row>
    <row r="663" spans="51:51">
      <c r="AY663" s="1104"/>
    </row>
    <row r="664" spans="51:51">
      <c r="AY664" s="1104"/>
    </row>
    <row r="665" spans="51:51">
      <c r="AY665" s="1104"/>
    </row>
    <row r="666" spans="51:51">
      <c r="AY666" s="1104"/>
    </row>
    <row r="667" spans="51:51">
      <c r="AY667" s="1104"/>
    </row>
    <row r="668" spans="51:51">
      <c r="AY668" s="1104"/>
    </row>
    <row r="669" spans="51:51">
      <c r="AY669" s="1104"/>
    </row>
    <row r="670" spans="51:51">
      <c r="AY670" s="1104"/>
    </row>
    <row r="671" spans="51:51">
      <c r="AY671" s="1104"/>
    </row>
    <row r="672" spans="51:51">
      <c r="AY672" s="1104"/>
    </row>
    <row r="673" spans="51:51">
      <c r="AY673" s="1104"/>
    </row>
    <row r="674" spans="51:51">
      <c r="AY674" s="1104"/>
    </row>
    <row r="675" spans="51:51">
      <c r="AY675" s="1104"/>
    </row>
    <row r="676" spans="51:51">
      <c r="AY676" s="1104"/>
    </row>
    <row r="677" spans="51:51">
      <c r="AY677" s="1104"/>
    </row>
    <row r="678" spans="51:51">
      <c r="AY678" s="1104"/>
    </row>
    <row r="679" spans="51:51">
      <c r="AY679" s="1104"/>
    </row>
    <row r="680" spans="51:51">
      <c r="AY680" s="1104"/>
    </row>
    <row r="681" spans="51:51">
      <c r="AY681" s="1104"/>
    </row>
    <row r="682" spans="51:51">
      <c r="AY682" s="1104"/>
    </row>
    <row r="683" spans="51:51">
      <c r="AY683" s="1104"/>
    </row>
    <row r="684" spans="51:51">
      <c r="AY684" s="1104"/>
    </row>
    <row r="685" spans="51:51">
      <c r="AY685" s="1104"/>
    </row>
    <row r="686" spans="51:51">
      <c r="AY686" s="1104"/>
    </row>
    <row r="687" spans="51:51">
      <c r="AY687" s="1104"/>
    </row>
    <row r="688" spans="51:51">
      <c r="AY688" s="1104"/>
    </row>
    <row r="689" spans="51:51">
      <c r="AY689" s="1104"/>
    </row>
    <row r="690" spans="51:51">
      <c r="AY690" s="1104"/>
    </row>
    <row r="691" spans="51:51">
      <c r="AY691" s="1104"/>
    </row>
    <row r="692" spans="51:51">
      <c r="AY692" s="1104"/>
    </row>
    <row r="693" spans="51:51">
      <c r="AY693" s="1104"/>
    </row>
    <row r="694" spans="51:51">
      <c r="AY694" s="1104"/>
    </row>
    <row r="695" spans="51:51">
      <c r="AY695" s="1104"/>
    </row>
    <row r="696" spans="51:51">
      <c r="AY696" s="1104"/>
    </row>
    <row r="697" spans="51:51">
      <c r="AY697" s="1104"/>
    </row>
    <row r="698" spans="51:51">
      <c r="AY698" s="1104"/>
    </row>
    <row r="699" spans="51:51">
      <c r="AY699" s="1104"/>
    </row>
    <row r="700" spans="51:51">
      <c r="AY700" s="1104"/>
    </row>
    <row r="701" spans="51:51">
      <c r="AY701" s="1104"/>
    </row>
    <row r="702" spans="51:51">
      <c r="AY702" s="1104"/>
    </row>
    <row r="703" spans="51:51">
      <c r="AY703" s="1104"/>
    </row>
    <row r="704" spans="51:51">
      <c r="AY704" s="1104"/>
    </row>
    <row r="705" spans="51:51">
      <c r="AY705" s="1104"/>
    </row>
    <row r="706" spans="51:51">
      <c r="AY706" s="1104"/>
    </row>
    <row r="707" spans="51:51">
      <c r="AY707" s="1104"/>
    </row>
    <row r="708" spans="51:51">
      <c r="AY708" s="1104"/>
    </row>
    <row r="709" spans="51:51">
      <c r="AY709" s="1104"/>
    </row>
    <row r="710" spans="51:51">
      <c r="AY710" s="1104"/>
    </row>
    <row r="711" spans="51:51">
      <c r="AY711" s="1104"/>
    </row>
    <row r="712" spans="51:51">
      <c r="AY712" s="1104"/>
    </row>
    <row r="713" spans="51:51">
      <c r="AY713" s="1104"/>
    </row>
    <row r="714" spans="51:51">
      <c r="AY714" s="1104"/>
    </row>
    <row r="715" spans="51:51">
      <c r="AY715" s="1104"/>
    </row>
    <row r="716" spans="51:51">
      <c r="AY716" s="1104"/>
    </row>
    <row r="717" spans="51:51">
      <c r="AY717" s="1104"/>
    </row>
    <row r="718" spans="51:51">
      <c r="AY718" s="1104"/>
    </row>
    <row r="719" spans="51:51">
      <c r="AY719" s="1104"/>
    </row>
    <row r="720" spans="51:51">
      <c r="AY720" s="1104"/>
    </row>
    <row r="721" spans="51:51">
      <c r="AY721" s="1104"/>
    </row>
    <row r="722" spans="51:51">
      <c r="AY722" s="1104"/>
    </row>
    <row r="723" spans="51:51">
      <c r="AY723" s="1104"/>
    </row>
    <row r="724" spans="51:51">
      <c r="AY724" s="1104"/>
    </row>
    <row r="725" spans="51:51">
      <c r="AY725" s="1104"/>
    </row>
    <row r="726" spans="51:51">
      <c r="AY726" s="1104"/>
    </row>
    <row r="727" spans="51:51">
      <c r="AY727" s="1104"/>
    </row>
    <row r="728" spans="51:51">
      <c r="AY728" s="1104"/>
    </row>
    <row r="729" spans="51:51">
      <c r="AY729" s="1104"/>
    </row>
    <row r="730" spans="51:51">
      <c r="AY730" s="1104"/>
    </row>
    <row r="731" spans="51:51">
      <c r="AY731" s="1104"/>
    </row>
    <row r="732" spans="51:51">
      <c r="AY732" s="1104"/>
    </row>
    <row r="733" spans="51:51">
      <c r="AY733" s="1104"/>
    </row>
    <row r="734" spans="51:51">
      <c r="AY734" s="1104"/>
    </row>
    <row r="735" spans="51:51">
      <c r="AY735" s="1104"/>
    </row>
    <row r="736" spans="51:51">
      <c r="AY736" s="1104"/>
    </row>
    <row r="737" spans="51:51">
      <c r="AY737" s="1104"/>
    </row>
    <row r="738" spans="51:51">
      <c r="AY738" s="1104"/>
    </row>
    <row r="739" spans="51:51">
      <c r="AY739" s="1104"/>
    </row>
    <row r="740" spans="51:51">
      <c r="AY740" s="1104"/>
    </row>
    <row r="741" spans="51:51">
      <c r="AY741" s="1104"/>
    </row>
    <row r="742" spans="51:51">
      <c r="AY742" s="1104"/>
    </row>
    <row r="743" spans="51:51">
      <c r="AY743" s="1104"/>
    </row>
    <row r="744" spans="51:51">
      <c r="AY744" s="1104"/>
    </row>
    <row r="745" spans="51:51">
      <c r="AY745" s="1104"/>
    </row>
    <row r="746" spans="51:51">
      <c r="AY746" s="1104"/>
    </row>
    <row r="747" spans="51:51">
      <c r="AY747" s="1104"/>
    </row>
    <row r="748" spans="51:51">
      <c r="AY748" s="1104"/>
    </row>
    <row r="749" spans="51:51">
      <c r="AY749" s="1104"/>
    </row>
    <row r="750" spans="51:51">
      <c r="AY750" s="1104"/>
    </row>
    <row r="751" spans="51:51">
      <c r="AY751" s="1104"/>
    </row>
    <row r="752" spans="51:51">
      <c r="AY752" s="1104"/>
    </row>
    <row r="753" spans="51:51">
      <c r="AY753" s="1104"/>
    </row>
    <row r="754" spans="51:51">
      <c r="AY754" s="1104"/>
    </row>
    <row r="755" spans="51:51">
      <c r="AY755" s="1104"/>
    </row>
    <row r="756" spans="51:51">
      <c r="AY756" s="1104"/>
    </row>
    <row r="757" spans="51:51">
      <c r="AY757" s="1104"/>
    </row>
    <row r="758" spans="51:51">
      <c r="AY758" s="1104"/>
    </row>
    <row r="759" spans="51:51">
      <c r="AY759" s="1104"/>
    </row>
    <row r="760" spans="51:51">
      <c r="AY760" s="1104"/>
    </row>
    <row r="761" spans="51:51">
      <c r="AY761" s="1104"/>
    </row>
    <row r="762" spans="51:51">
      <c r="AY762" s="1104"/>
    </row>
    <row r="763" spans="51:51">
      <c r="AY763" s="1104"/>
    </row>
    <row r="764" spans="51:51">
      <c r="AY764" s="1104"/>
    </row>
    <row r="765" spans="51:51">
      <c r="AY765" s="1104"/>
    </row>
    <row r="766" spans="51:51">
      <c r="AY766" s="1104"/>
    </row>
    <row r="767" spans="51:51">
      <c r="AY767" s="1104"/>
    </row>
    <row r="768" spans="51:51">
      <c r="AY768" s="1104"/>
    </row>
    <row r="769" spans="51:51">
      <c r="AY769" s="1104"/>
    </row>
    <row r="770" spans="51:51">
      <c r="AY770" s="1104"/>
    </row>
    <row r="771" spans="51:51">
      <c r="AY771" s="1104"/>
    </row>
    <row r="772" spans="51:51">
      <c r="AY772" s="1104"/>
    </row>
    <row r="773" spans="51:51">
      <c r="AY773" s="1104"/>
    </row>
    <row r="774" spans="51:51">
      <c r="AY774" s="1104"/>
    </row>
    <row r="775" spans="51:51">
      <c r="AY775" s="1104"/>
    </row>
    <row r="776" spans="51:51">
      <c r="AY776" s="1104"/>
    </row>
    <row r="777" spans="51:51">
      <c r="AY777" s="1104"/>
    </row>
    <row r="778" spans="51:51">
      <c r="AY778" s="1104"/>
    </row>
    <row r="779" spans="51:51">
      <c r="AY779" s="1104"/>
    </row>
    <row r="780" spans="51:51">
      <c r="AY780" s="1104"/>
    </row>
    <row r="781" spans="51:51">
      <c r="AY781" s="1104"/>
    </row>
    <row r="782" spans="51:51">
      <c r="AY782" s="1104"/>
    </row>
    <row r="783" spans="51:51">
      <c r="AY783" s="1104"/>
    </row>
    <row r="784" spans="51:51">
      <c r="AY784" s="1104"/>
    </row>
    <row r="785" spans="51:51">
      <c r="AY785" s="1104"/>
    </row>
    <row r="786" spans="51:51">
      <c r="AY786" s="1104"/>
    </row>
    <row r="787" spans="51:51">
      <c r="AY787" s="1104"/>
    </row>
    <row r="788" spans="51:51">
      <c r="AY788" s="1104"/>
    </row>
    <row r="789" spans="51:51">
      <c r="AY789" s="1104"/>
    </row>
    <row r="790" spans="51:51">
      <c r="AY790" s="1104"/>
    </row>
    <row r="791" spans="51:51">
      <c r="AY791" s="1104"/>
    </row>
    <row r="792" spans="51:51">
      <c r="AY792" s="1104"/>
    </row>
    <row r="793" spans="51:51">
      <c r="AY793" s="1104"/>
    </row>
    <row r="794" spans="51:51">
      <c r="AY794" s="1104"/>
    </row>
    <row r="795" spans="51:51">
      <c r="AY795" s="1104"/>
    </row>
    <row r="796" spans="51:51">
      <c r="AY796" s="1104"/>
    </row>
    <row r="797" spans="51:51">
      <c r="AY797" s="1104"/>
    </row>
    <row r="798" spans="51:51">
      <c r="AY798" s="1104"/>
    </row>
    <row r="799" spans="51:51">
      <c r="AY799" s="1104"/>
    </row>
    <row r="800" spans="51:51">
      <c r="AY800" s="1104"/>
    </row>
    <row r="801" spans="51:51">
      <c r="AY801" s="1104"/>
    </row>
    <row r="802" spans="51:51">
      <c r="AY802" s="1104"/>
    </row>
    <row r="803" spans="51:51">
      <c r="AY803" s="1104"/>
    </row>
    <row r="804" spans="51:51">
      <c r="AY804" s="1104"/>
    </row>
    <row r="805" spans="51:51">
      <c r="AY805" s="1104"/>
    </row>
    <row r="806" spans="51:51">
      <c r="AY806" s="1104"/>
    </row>
    <row r="807" spans="51:51">
      <c r="AY807" s="1104"/>
    </row>
    <row r="808" spans="51:51">
      <c r="AY808" s="1104"/>
    </row>
    <row r="809" spans="51:51">
      <c r="AY809" s="1104"/>
    </row>
    <row r="810" spans="51:51">
      <c r="AY810" s="1104"/>
    </row>
    <row r="811" spans="51:51">
      <c r="AY811" s="1104"/>
    </row>
    <row r="812" spans="51:51">
      <c r="AY812" s="1104"/>
    </row>
    <row r="813" spans="51:51">
      <c r="AY813" s="1104"/>
    </row>
    <row r="814" spans="51:51">
      <c r="AY814" s="1104"/>
    </row>
    <row r="815" spans="51:51">
      <c r="AY815" s="1104"/>
    </row>
    <row r="816" spans="51:51">
      <c r="AY816" s="1104"/>
    </row>
    <row r="817" spans="51:51">
      <c r="AY817" s="1104"/>
    </row>
    <row r="818" spans="51:51">
      <c r="AY818" s="1104"/>
    </row>
    <row r="819" spans="51:51">
      <c r="AY819" s="1104"/>
    </row>
    <row r="820" spans="51:51">
      <c r="AY820" s="1104"/>
    </row>
    <row r="821" spans="51:51">
      <c r="AY821" s="1104"/>
    </row>
    <row r="822" spans="51:51">
      <c r="AY822" s="1104"/>
    </row>
    <row r="823" spans="51:51">
      <c r="AY823" s="1104"/>
    </row>
    <row r="824" spans="51:51">
      <c r="AY824" s="1104"/>
    </row>
    <row r="825" spans="51:51">
      <c r="AY825" s="1104"/>
    </row>
    <row r="826" spans="51:51">
      <c r="AY826" s="1104"/>
    </row>
    <row r="827" spans="51:51">
      <c r="AY827" s="1104"/>
    </row>
    <row r="828" spans="51:51">
      <c r="AY828" s="1104"/>
    </row>
    <row r="829" spans="51:51">
      <c r="AY829" s="1104"/>
    </row>
    <row r="830" spans="51:51">
      <c r="AY830" s="1104"/>
    </row>
    <row r="831" spans="51:51">
      <c r="AY831" s="1104"/>
    </row>
    <row r="832" spans="51:51">
      <c r="AY832" s="1104"/>
    </row>
    <row r="833" spans="51:51">
      <c r="AY833" s="1104"/>
    </row>
    <row r="834" spans="51:51">
      <c r="AY834" s="1104"/>
    </row>
    <row r="835" spans="51:51">
      <c r="AY835" s="1104"/>
    </row>
    <row r="836" spans="51:51">
      <c r="AY836" s="1104"/>
    </row>
    <row r="837" spans="51:51">
      <c r="AY837" s="1104"/>
    </row>
    <row r="838" spans="51:51">
      <c r="AY838" s="1104"/>
    </row>
    <row r="839" spans="51:51">
      <c r="AY839" s="1104"/>
    </row>
    <row r="840" spans="51:51">
      <c r="AY840" s="1104"/>
    </row>
    <row r="841" spans="51:51">
      <c r="AY841" s="1104"/>
    </row>
    <row r="842" spans="51:51">
      <c r="AY842" s="1104"/>
    </row>
    <row r="843" spans="51:51">
      <c r="AY843" s="1104"/>
    </row>
    <row r="844" spans="51:51">
      <c r="AY844" s="1104"/>
    </row>
    <row r="845" spans="51:51">
      <c r="AY845" s="1104"/>
    </row>
    <row r="846" spans="51:51">
      <c r="AY846" s="1104"/>
    </row>
    <row r="847" spans="51:51">
      <c r="AY847" s="1104"/>
    </row>
    <row r="848" spans="51:51">
      <c r="AY848" s="1104"/>
    </row>
    <row r="849" spans="51:51">
      <c r="AY849" s="1104"/>
    </row>
    <row r="850" spans="51:51">
      <c r="AY850" s="1104"/>
    </row>
    <row r="851" spans="51:51">
      <c r="AY851" s="1104"/>
    </row>
    <row r="852" spans="51:51">
      <c r="AY852" s="1104"/>
    </row>
    <row r="853" spans="51:51">
      <c r="AY853" s="1104"/>
    </row>
    <row r="854" spans="51:51">
      <c r="AY854" s="1104"/>
    </row>
    <row r="855" spans="51:51">
      <c r="AY855" s="1104"/>
    </row>
    <row r="856" spans="51:51">
      <c r="AY856" s="1104"/>
    </row>
    <row r="857" spans="51:51">
      <c r="AY857" s="1104"/>
    </row>
    <row r="858" spans="51:51">
      <c r="AY858" s="1104"/>
    </row>
    <row r="859" spans="51:51">
      <c r="AY859" s="1104"/>
    </row>
    <row r="860" spans="51:51">
      <c r="AY860" s="1104"/>
    </row>
    <row r="861" spans="51:51">
      <c r="AY861" s="1104"/>
    </row>
    <row r="862" spans="51:51">
      <c r="AY862" s="1104"/>
    </row>
    <row r="863" spans="51:51">
      <c r="AY863" s="1104"/>
    </row>
    <row r="864" spans="51:51">
      <c r="AY864" s="1104"/>
    </row>
    <row r="865" spans="51:51">
      <c r="AY865" s="1104"/>
    </row>
    <row r="866" spans="51:51">
      <c r="AY866" s="1104"/>
    </row>
    <row r="867" spans="51:51">
      <c r="AY867" s="1104"/>
    </row>
    <row r="868" spans="51:51">
      <c r="AY868" s="1104"/>
    </row>
    <row r="869" spans="51:51">
      <c r="AY869" s="1104"/>
    </row>
    <row r="870" spans="51:51">
      <c r="AY870" s="1104"/>
    </row>
    <row r="871" spans="51:51">
      <c r="AY871" s="1104"/>
    </row>
    <row r="872" spans="51:51">
      <c r="AY872" s="1104"/>
    </row>
    <row r="873" spans="51:51">
      <c r="AY873" s="1104"/>
    </row>
    <row r="874" spans="51:51">
      <c r="AY874" s="1104"/>
    </row>
    <row r="875" spans="51:51">
      <c r="AY875" s="1104"/>
    </row>
    <row r="876" spans="51:51">
      <c r="AY876" s="1104"/>
    </row>
    <row r="877" spans="51:51">
      <c r="AY877" s="1104"/>
    </row>
    <row r="878" spans="51:51">
      <c r="AY878" s="1104"/>
    </row>
    <row r="879" spans="51:51">
      <c r="AY879" s="1104"/>
    </row>
    <row r="880" spans="51:51">
      <c r="AY880" s="1104"/>
    </row>
    <row r="881" spans="51:51">
      <c r="AY881" s="1104"/>
    </row>
    <row r="882" spans="51:51">
      <c r="AY882" s="1104"/>
    </row>
    <row r="883" spans="51:51">
      <c r="AY883" s="1104"/>
    </row>
    <row r="884" spans="51:51">
      <c r="AY884" s="1104"/>
    </row>
    <row r="885" spans="51:51">
      <c r="AY885" s="1104"/>
    </row>
    <row r="886" spans="51:51">
      <c r="AY886" s="1104"/>
    </row>
    <row r="887" spans="51:51">
      <c r="AY887" s="1104"/>
    </row>
    <row r="888" spans="51:51">
      <c r="AY888" s="1104"/>
    </row>
    <row r="889" spans="51:51">
      <c r="AY889" s="1104"/>
    </row>
    <row r="890" spans="51:51">
      <c r="AY890" s="1104"/>
    </row>
    <row r="891" spans="51:51">
      <c r="AY891" s="1104"/>
    </row>
    <row r="892" spans="51:51">
      <c r="AY892" s="1104"/>
    </row>
    <row r="893" spans="51:51">
      <c r="AY893" s="1104"/>
    </row>
    <row r="894" spans="51:51">
      <c r="AY894" s="1104"/>
    </row>
    <row r="895" spans="51:51">
      <c r="AY895" s="1104"/>
    </row>
    <row r="896" spans="51:51">
      <c r="AY896" s="1104"/>
    </row>
    <row r="897" spans="51:51">
      <c r="AY897" s="1104"/>
    </row>
    <row r="898" spans="51:51">
      <c r="AY898" s="1104"/>
    </row>
    <row r="899" spans="51:51">
      <c r="AY899" s="1104"/>
    </row>
    <row r="900" spans="51:51">
      <c r="AY900" s="1104"/>
    </row>
    <row r="901" spans="51:51">
      <c r="AY901" s="1104"/>
    </row>
    <row r="902" spans="51:51">
      <c r="AY902" s="1104"/>
    </row>
    <row r="903" spans="51:51">
      <c r="AY903" s="1104"/>
    </row>
    <row r="904" spans="51:51">
      <c r="AY904" s="1104"/>
    </row>
    <row r="905" spans="51:51">
      <c r="AY905" s="1104"/>
    </row>
    <row r="906" spans="51:51">
      <c r="AY906" s="1104"/>
    </row>
    <row r="907" spans="51:51">
      <c r="AY907" s="1104"/>
    </row>
    <row r="908" spans="51:51">
      <c r="AY908" s="1104"/>
    </row>
    <row r="909" spans="51:51">
      <c r="AY909" s="1104"/>
    </row>
    <row r="910" spans="51:51">
      <c r="AY910" s="1104"/>
    </row>
    <row r="911" spans="51:51">
      <c r="AY911" s="1104"/>
    </row>
    <row r="912" spans="51:51">
      <c r="AY912" s="1104"/>
    </row>
    <row r="913" spans="51:51">
      <c r="AY913" s="1104"/>
    </row>
    <row r="914" spans="51:51">
      <c r="AY914" s="1104"/>
    </row>
    <row r="915" spans="51:51">
      <c r="AY915" s="1104"/>
    </row>
    <row r="916" spans="51:51">
      <c r="AY916" s="1104"/>
    </row>
    <row r="917" spans="51:51">
      <c r="AY917" s="1104"/>
    </row>
    <row r="918" spans="51:51">
      <c r="AY918" s="1104"/>
    </row>
    <row r="919" spans="51:51">
      <c r="AY919" s="1104"/>
    </row>
    <row r="920" spans="51:51">
      <c r="AY920" s="1104"/>
    </row>
    <row r="921" spans="51:51">
      <c r="AY921" s="1104"/>
    </row>
    <row r="922" spans="51:51">
      <c r="AY922" s="1104"/>
    </row>
    <row r="923" spans="51:51">
      <c r="AY923" s="1104"/>
    </row>
    <row r="924" spans="51:51">
      <c r="AY924" s="1104"/>
    </row>
    <row r="925" spans="51:51">
      <c r="AY925" s="1104"/>
    </row>
    <row r="926" spans="51:51">
      <c r="AY926" s="1104"/>
    </row>
    <row r="927" spans="51:51">
      <c r="AY927" s="1104"/>
    </row>
    <row r="928" spans="51:51">
      <c r="AY928" s="1104"/>
    </row>
    <row r="929" spans="51:51">
      <c r="AY929" s="1104"/>
    </row>
    <row r="930" spans="51:51">
      <c r="AY930" s="1104"/>
    </row>
    <row r="931" spans="51:51">
      <c r="AY931" s="1104"/>
    </row>
    <row r="932" spans="51:51">
      <c r="AY932" s="1104"/>
    </row>
    <row r="933" spans="51:51">
      <c r="AY933" s="1104"/>
    </row>
    <row r="934" spans="51:51">
      <c r="AY934" s="1104"/>
    </row>
    <row r="935" spans="51:51">
      <c r="AY935" s="1104"/>
    </row>
    <row r="936" spans="51:51">
      <c r="AY936" s="1104"/>
    </row>
    <row r="937" spans="51:51">
      <c r="AY937" s="1104"/>
    </row>
    <row r="938" spans="51:51">
      <c r="AY938" s="1104"/>
    </row>
    <row r="939" spans="51:51">
      <c r="AY939" s="1104"/>
    </row>
    <row r="940" spans="51:51">
      <c r="AY940" s="1104"/>
    </row>
    <row r="941" spans="51:51">
      <c r="AY941" s="1104"/>
    </row>
    <row r="942" spans="51:51">
      <c r="AY942" s="1104"/>
    </row>
    <row r="943" spans="51:51">
      <c r="AY943" s="1104"/>
    </row>
    <row r="944" spans="51:51">
      <c r="AY944" s="1104"/>
    </row>
    <row r="945" spans="51:51">
      <c r="AY945" s="1104"/>
    </row>
    <row r="946" spans="51:51">
      <c r="AY946" s="1104"/>
    </row>
    <row r="947" spans="51:51">
      <c r="AY947" s="1104"/>
    </row>
    <row r="948" spans="51:51">
      <c r="AY948" s="1104"/>
    </row>
  </sheetData>
  <sheetProtection algorithmName="SHA-512" hashValue="d0GM/8bPe3kTFEcJxtWqexaGGnLgNlwW5iruo/exoGOlhVyN9mHpi3pcWf1+iHDg5ckUFGb44xoDqP+EAR8ciQ==" saltValue="nVzczYprTnw/zVkaDEiHYQ==" spinCount="100000" sheet="1" objects="1" scenarios="1"/>
  <mergeCells count="189">
    <mergeCell ref="B128:E128"/>
    <mergeCell ref="B129:E129"/>
    <mergeCell ref="B130:E130"/>
    <mergeCell ref="B131:E131"/>
    <mergeCell ref="B132:E132"/>
    <mergeCell ref="V135:V136"/>
    <mergeCell ref="X135:X136"/>
    <mergeCell ref="B122:E122"/>
    <mergeCell ref="AD116:AD117"/>
    <mergeCell ref="AF116:AF117"/>
    <mergeCell ref="AH116:AH117"/>
    <mergeCell ref="V116:V117"/>
    <mergeCell ref="X116:X117"/>
    <mergeCell ref="Y116:Y117"/>
    <mergeCell ref="AA116:AA117"/>
    <mergeCell ref="AC116:AC117"/>
    <mergeCell ref="AE116:AE117"/>
    <mergeCell ref="AG116:AG117"/>
    <mergeCell ref="Z116:Z117"/>
    <mergeCell ref="AB116:AB117"/>
    <mergeCell ref="W116:W117"/>
    <mergeCell ref="S1:T1"/>
    <mergeCell ref="H1:I1"/>
    <mergeCell ref="F1:G1"/>
    <mergeCell ref="F2:G2"/>
    <mergeCell ref="C6:E6"/>
    <mergeCell ref="H2:I2"/>
    <mergeCell ref="F18:H19"/>
    <mergeCell ref="A13:E13"/>
    <mergeCell ref="A14:E14"/>
    <mergeCell ref="S2:T2"/>
    <mergeCell ref="I18:I19"/>
    <mergeCell ref="A12:E12"/>
    <mergeCell ref="C4:F4"/>
    <mergeCell ref="L1:N1"/>
    <mergeCell ref="L2:N2"/>
    <mergeCell ref="G4:H4"/>
    <mergeCell ref="A1:D1"/>
    <mergeCell ref="A2:D2"/>
    <mergeCell ref="A11:E11"/>
    <mergeCell ref="Q5:R5"/>
    <mergeCell ref="M5:N5"/>
    <mergeCell ref="S5:T5"/>
    <mergeCell ref="O5:P5"/>
    <mergeCell ref="G5:H5"/>
    <mergeCell ref="Q4:R4"/>
    <mergeCell ref="S4:T4"/>
    <mergeCell ref="A5:B5"/>
    <mergeCell ref="C7:E7"/>
    <mergeCell ref="U7:U10"/>
    <mergeCell ref="C5:F5"/>
    <mergeCell ref="A10:E10"/>
    <mergeCell ref="B106:E106"/>
    <mergeCell ref="AA97:AA98"/>
    <mergeCell ref="V43:AI43"/>
    <mergeCell ref="V96:AI96"/>
    <mergeCell ref="J18:N18"/>
    <mergeCell ref="J19:N19"/>
    <mergeCell ref="M30:N30"/>
    <mergeCell ref="S30:T30"/>
    <mergeCell ref="B42:E42"/>
    <mergeCell ref="B103:E103"/>
    <mergeCell ref="O30:P30"/>
    <mergeCell ref="Q30:R30"/>
    <mergeCell ref="G39:T39"/>
    <mergeCell ref="B100:E100"/>
    <mergeCell ref="B101:E101"/>
    <mergeCell ref="A39:F40"/>
    <mergeCell ref="A15:E15"/>
    <mergeCell ref="AT6:AT10"/>
    <mergeCell ref="AV6:AV10"/>
    <mergeCell ref="AX6:AX10"/>
    <mergeCell ref="AR6:AR10"/>
    <mergeCell ref="V97:V98"/>
    <mergeCell ref="X97:X98"/>
    <mergeCell ref="Z97:Z98"/>
    <mergeCell ref="AB97:AB98"/>
    <mergeCell ref="AD97:AD98"/>
    <mergeCell ref="AF97:AF98"/>
    <mergeCell ref="AH97:AH98"/>
    <mergeCell ref="AN6:AN10"/>
    <mergeCell ref="AP6:AP10"/>
    <mergeCell ref="AH7:AH10"/>
    <mergeCell ref="AI7:AI10"/>
    <mergeCell ref="AK6:AK10"/>
    <mergeCell ref="AI97:AI98"/>
    <mergeCell ref="AK43:AQ43"/>
    <mergeCell ref="AL96:AN96"/>
    <mergeCell ref="AE97:AE98"/>
    <mergeCell ref="AG97:AG98"/>
    <mergeCell ref="W97:W98"/>
    <mergeCell ref="Y97:Y98"/>
    <mergeCell ref="AL6:AL10"/>
    <mergeCell ref="D27:F27"/>
    <mergeCell ref="D26:F26"/>
    <mergeCell ref="A22:T23"/>
    <mergeCell ref="A30:E30"/>
    <mergeCell ref="AL134:AN134"/>
    <mergeCell ref="G134:T134"/>
    <mergeCell ref="B126:E126"/>
    <mergeCell ref="B127:E127"/>
    <mergeCell ref="AL115:AN115"/>
    <mergeCell ref="B104:E104"/>
    <mergeCell ref="B105:E105"/>
    <mergeCell ref="B108:E108"/>
    <mergeCell ref="V115:AI115"/>
    <mergeCell ref="B107:E107"/>
    <mergeCell ref="B102:E102"/>
    <mergeCell ref="G96:T96"/>
    <mergeCell ref="A96:F97"/>
    <mergeCell ref="B99:E99"/>
    <mergeCell ref="B109:E109"/>
    <mergeCell ref="B110:E110"/>
    <mergeCell ref="B111:E111"/>
    <mergeCell ref="B112:E112"/>
    <mergeCell ref="B120:E120"/>
    <mergeCell ref="B121:E121"/>
    <mergeCell ref="AG154:AG155"/>
    <mergeCell ref="AI154:AI155"/>
    <mergeCell ref="Z135:Z136"/>
    <mergeCell ref="AB135:AB136"/>
    <mergeCell ref="AD135:AD136"/>
    <mergeCell ref="AF135:AF136"/>
    <mergeCell ref="AH135:AH136"/>
    <mergeCell ref="K5:L5"/>
    <mergeCell ref="I5:J5"/>
    <mergeCell ref="V134:AI134"/>
    <mergeCell ref="W135:W136"/>
    <mergeCell ref="Y135:Y136"/>
    <mergeCell ref="AA135:AA136"/>
    <mergeCell ref="AC135:AC136"/>
    <mergeCell ref="AE135:AE136"/>
    <mergeCell ref="AG135:AG136"/>
    <mergeCell ref="AI135:AI136"/>
    <mergeCell ref="K30:L30"/>
    <mergeCell ref="AI116:AI117"/>
    <mergeCell ref="AC97:AC98"/>
    <mergeCell ref="H26:I26"/>
    <mergeCell ref="G30:H30"/>
    <mergeCell ref="I30:J30"/>
    <mergeCell ref="V153:AI153"/>
    <mergeCell ref="M4:N4"/>
    <mergeCell ref="O4:P4"/>
    <mergeCell ref="AL153:AN153"/>
    <mergeCell ref="B145:E145"/>
    <mergeCell ref="B146:E146"/>
    <mergeCell ref="B147:E147"/>
    <mergeCell ref="B148:E148"/>
    <mergeCell ref="B149:E149"/>
    <mergeCell ref="A153:F154"/>
    <mergeCell ref="B150:E150"/>
    <mergeCell ref="B151:E151"/>
    <mergeCell ref="G153:T153"/>
    <mergeCell ref="V154:V155"/>
    <mergeCell ref="X154:X155"/>
    <mergeCell ref="Z154:Z155"/>
    <mergeCell ref="AB154:AB155"/>
    <mergeCell ref="AD154:AD155"/>
    <mergeCell ref="AF154:AF155"/>
    <mergeCell ref="AH154:AH155"/>
    <mergeCell ref="W154:W155"/>
    <mergeCell ref="Y154:Y155"/>
    <mergeCell ref="AA154:AA155"/>
    <mergeCell ref="AC154:AC155"/>
    <mergeCell ref="AE154:AE155"/>
    <mergeCell ref="A19:C19"/>
    <mergeCell ref="D19:E19"/>
    <mergeCell ref="J1:K1"/>
    <mergeCell ref="J2:K2"/>
    <mergeCell ref="B143:E143"/>
    <mergeCell ref="B144:E144"/>
    <mergeCell ref="B156:E156"/>
    <mergeCell ref="B140:E140"/>
    <mergeCell ref="B141:E141"/>
    <mergeCell ref="B142:E142"/>
    <mergeCell ref="B139:E139"/>
    <mergeCell ref="A134:F135"/>
    <mergeCell ref="B123:E123"/>
    <mergeCell ref="B124:E124"/>
    <mergeCell ref="B125:E125"/>
    <mergeCell ref="B113:E113"/>
    <mergeCell ref="G115:T115"/>
    <mergeCell ref="A115:F116"/>
    <mergeCell ref="B118:E118"/>
    <mergeCell ref="B119:E119"/>
    <mergeCell ref="B137:E137"/>
    <mergeCell ref="B138:E138"/>
    <mergeCell ref="I4:J4"/>
    <mergeCell ref="K4:L4"/>
  </mergeCells>
  <phoneticPr fontId="21" type="noConversion"/>
  <conditionalFormatting sqref="G98">
    <cfRule type="cellIs" dxfId="1159" priority="822" stopIfTrue="1" operator="lessThan">
      <formula>-0.0000444444444444444</formula>
    </cfRule>
  </conditionalFormatting>
  <conditionalFormatting sqref="I97">
    <cfRule type="expression" dxfId="1158" priority="821" stopIfTrue="1">
      <formula>ISERROR(I97)</formula>
    </cfRule>
  </conditionalFormatting>
  <conditionalFormatting sqref="K97">
    <cfRule type="expression" dxfId="1157" priority="819" stopIfTrue="1">
      <formula>ISERROR(K97)</formula>
    </cfRule>
  </conditionalFormatting>
  <conditionalFormatting sqref="M97">
    <cfRule type="expression" dxfId="1156" priority="818" stopIfTrue="1">
      <formula>ISERROR(M97)</formula>
    </cfRule>
  </conditionalFormatting>
  <conditionalFormatting sqref="O97">
    <cfRule type="expression" dxfId="1155" priority="817" stopIfTrue="1">
      <formula>ISERROR(O97)</formula>
    </cfRule>
  </conditionalFormatting>
  <conditionalFormatting sqref="Q97">
    <cfRule type="expression" dxfId="1154" priority="816" stopIfTrue="1">
      <formula>ISERROR(Q97)</formula>
    </cfRule>
  </conditionalFormatting>
  <conditionalFormatting sqref="S97">
    <cfRule type="expression" dxfId="1153" priority="815" stopIfTrue="1">
      <formula>ISERROR(S97)</formula>
    </cfRule>
  </conditionalFormatting>
  <conditionalFormatting sqref="G117">
    <cfRule type="cellIs" dxfId="1152" priority="814" stopIfTrue="1" operator="lessThan">
      <formula>-0.0000444444444444444</formula>
    </cfRule>
  </conditionalFormatting>
  <conditionalFormatting sqref="G136">
    <cfRule type="cellIs" dxfId="1151" priority="798" stopIfTrue="1" operator="lessThan">
      <formula>-0.0000444444444444444</formula>
    </cfRule>
  </conditionalFormatting>
  <conditionalFormatting sqref="G155">
    <cfRule type="cellIs" dxfId="1150" priority="790" stopIfTrue="1" operator="lessThan">
      <formula>-0.0000444444444444444</formula>
    </cfRule>
  </conditionalFormatting>
  <conditionalFormatting sqref="H155">
    <cfRule type="cellIs" dxfId="1149" priority="775" stopIfTrue="1" operator="lessThan">
      <formula>-0.0000444444444444444</formula>
    </cfRule>
  </conditionalFormatting>
  <conditionalFormatting sqref="H94">
    <cfRule type="expression" dxfId="1148" priority="761">
      <formula>IF(H94&lt;0, TRUE, IF(AND(H94&gt;0,V94=""),TRUE,FALSE))</formula>
    </cfRule>
  </conditionalFormatting>
  <conditionalFormatting sqref="H60">
    <cfRule type="expression" dxfId="1147" priority="758">
      <formula>IF(H60&lt;0, TRUE, IF(AND(H60&gt;0,V60=""),TRUE,FALSE))</formula>
    </cfRule>
  </conditionalFormatting>
  <conditionalFormatting sqref="H61">
    <cfRule type="expression" dxfId="1146" priority="757">
      <formula>IF(H61&lt;0, TRUE, IF(AND(H61&gt;0,V61=""),TRUE,FALSE))</formula>
    </cfRule>
  </conditionalFormatting>
  <conditionalFormatting sqref="H62">
    <cfRule type="expression" dxfId="1145" priority="756">
      <formula>IF(H62&lt;0, TRUE, IF(AND(H62&gt;0,V62=""),TRUE,FALSE))</formula>
    </cfRule>
  </conditionalFormatting>
  <conditionalFormatting sqref="H63">
    <cfRule type="expression" dxfId="1144" priority="755">
      <formula>IF(H63&lt;0, TRUE, IF(AND(H63&gt;0,V63=""),TRUE,FALSE))</formula>
    </cfRule>
  </conditionalFormatting>
  <conditionalFormatting sqref="H64">
    <cfRule type="expression" dxfId="1143" priority="754">
      <formula>IF(H64&lt;0, TRUE, IF(AND(H64&gt;0,V64=""),TRUE,FALSE))</formula>
    </cfRule>
  </conditionalFormatting>
  <conditionalFormatting sqref="H65">
    <cfRule type="expression" dxfId="1142" priority="753">
      <formula>IF(H65&lt;0, TRUE, IF(AND(H65&gt;0,V65=""),TRUE,FALSE))</formula>
    </cfRule>
  </conditionalFormatting>
  <conditionalFormatting sqref="H66">
    <cfRule type="expression" dxfId="1141" priority="752">
      <formula>IF(H66&lt;0, TRUE, IF(AND(H66&gt;0,V66=""),TRUE,FALSE))</formula>
    </cfRule>
  </conditionalFormatting>
  <conditionalFormatting sqref="H67">
    <cfRule type="expression" dxfId="1140" priority="751">
      <formula>IF(H67&lt;0, TRUE, IF(AND(H67&gt;0,V67=""),TRUE,FALSE))</formula>
    </cfRule>
  </conditionalFormatting>
  <conditionalFormatting sqref="H68">
    <cfRule type="expression" dxfId="1139" priority="750">
      <formula>IF(H68&lt;0, TRUE, IF(AND(H68&gt;0,V68=""),TRUE,FALSE))</formula>
    </cfRule>
  </conditionalFormatting>
  <conditionalFormatting sqref="H69">
    <cfRule type="expression" dxfId="1138" priority="749">
      <formula>IF(H69&lt;0, TRUE, IF(AND(H69&gt;0,V69=""),TRUE,FALSE))</formula>
    </cfRule>
  </conditionalFormatting>
  <conditionalFormatting sqref="H70">
    <cfRule type="expression" dxfId="1137" priority="748">
      <formula>IF(H70&lt;0, TRUE, IF(AND(H70&gt;0,V70=""),TRUE,FALSE))</formula>
    </cfRule>
  </conditionalFormatting>
  <conditionalFormatting sqref="H71">
    <cfRule type="expression" dxfId="1136" priority="747">
      <formula>IF(H71&lt;0, TRUE, IF(AND(H71&gt;0,V71=""),TRUE,FALSE))</formula>
    </cfRule>
  </conditionalFormatting>
  <conditionalFormatting sqref="H72">
    <cfRule type="expression" dxfId="1135" priority="746">
      <formula>IF(H72&lt;0, TRUE, IF(AND(H72&gt;0,V72=""),TRUE,FALSE))</formula>
    </cfRule>
  </conditionalFormatting>
  <conditionalFormatting sqref="H73">
    <cfRule type="expression" dxfId="1134" priority="745">
      <formula>IF(H73&lt;0, TRUE, IF(AND(H73&gt;0,V73=""),TRUE,FALSE))</formula>
    </cfRule>
  </conditionalFormatting>
  <conditionalFormatting sqref="H74">
    <cfRule type="expression" dxfId="1133" priority="744">
      <formula>IF(H74&lt;0, TRUE, IF(AND(H74&gt;0,V74=""),TRUE,FALSE))</formula>
    </cfRule>
  </conditionalFormatting>
  <conditionalFormatting sqref="H75">
    <cfRule type="expression" dxfId="1132" priority="743">
      <formula>IF(H75&lt;0, TRUE, IF(AND(H75&gt;0,V75=""),TRUE,FALSE))</formula>
    </cfRule>
  </conditionalFormatting>
  <conditionalFormatting sqref="H76">
    <cfRule type="expression" dxfId="1131" priority="742">
      <formula>IF(H76&lt;0, TRUE, IF(AND(H76&gt;0,V76=""),TRUE,FALSE))</formula>
    </cfRule>
  </conditionalFormatting>
  <conditionalFormatting sqref="H77">
    <cfRule type="expression" dxfId="1130" priority="741">
      <formula>IF(H77&lt;0, TRUE, IF(AND(H77&gt;0,V77=""),TRUE,FALSE))</formula>
    </cfRule>
  </conditionalFormatting>
  <conditionalFormatting sqref="H78">
    <cfRule type="expression" dxfId="1129" priority="740">
      <formula>IF(H78&lt;0, TRUE, IF(AND(H78&gt;0,V78=""),TRUE,FALSE))</formula>
    </cfRule>
  </conditionalFormatting>
  <conditionalFormatting sqref="H79">
    <cfRule type="expression" dxfId="1128" priority="739">
      <formula>IF(H79&lt;0, TRUE, IF(AND(H79&gt;0,V79=""),TRUE,FALSE))</formula>
    </cfRule>
  </conditionalFormatting>
  <conditionalFormatting sqref="H80">
    <cfRule type="expression" dxfId="1127" priority="738">
      <formula>IF(H80&lt;0, TRUE, IF(AND(H80&gt;0,V80=""),TRUE,FALSE))</formula>
    </cfRule>
  </conditionalFormatting>
  <conditionalFormatting sqref="H81">
    <cfRule type="expression" dxfId="1126" priority="737">
      <formula>IF(H81&lt;0, TRUE, IF(AND(H81&gt;0,V81=""),TRUE,FALSE))</formula>
    </cfRule>
  </conditionalFormatting>
  <conditionalFormatting sqref="H82">
    <cfRule type="expression" dxfId="1125" priority="736">
      <formula>IF(H82&lt;0, TRUE, IF(AND(H82&gt;0,V82=""),TRUE,FALSE))</formula>
    </cfRule>
  </conditionalFormatting>
  <conditionalFormatting sqref="H83">
    <cfRule type="expression" dxfId="1124" priority="735">
      <formula>IF(H83&lt;0, TRUE, IF(AND(H83&gt;0,V83=""),TRUE,FALSE))</formula>
    </cfRule>
  </conditionalFormatting>
  <conditionalFormatting sqref="H84">
    <cfRule type="expression" dxfId="1123" priority="734">
      <formula>IF(H84&lt;0, TRUE, IF(AND(H84&gt;0,V84=""),TRUE,FALSE))</formula>
    </cfRule>
  </conditionalFormatting>
  <conditionalFormatting sqref="H85">
    <cfRule type="expression" dxfId="1122" priority="733">
      <formula>IF(H85&lt;0, TRUE, IF(AND(H85&gt;0,V85=""),TRUE,FALSE))</formula>
    </cfRule>
  </conditionalFormatting>
  <conditionalFormatting sqref="H86">
    <cfRule type="expression" dxfId="1121" priority="732">
      <formula>IF(H86&lt;0, TRUE, IF(AND(H86&gt;0,V86=""),TRUE,FALSE))</formula>
    </cfRule>
  </conditionalFormatting>
  <conditionalFormatting sqref="H87">
    <cfRule type="expression" dxfId="1120" priority="731">
      <formula>IF(H87&lt;0, TRUE, IF(AND(H87&gt;0,V87=""),TRUE,FALSE))</formula>
    </cfRule>
  </conditionalFormatting>
  <conditionalFormatting sqref="H88">
    <cfRule type="expression" dxfId="1119" priority="730">
      <formula>IF(H88&lt;0, TRUE, IF(AND(H88&gt;0,V88=""),TRUE,FALSE))</formula>
    </cfRule>
  </conditionalFormatting>
  <conditionalFormatting sqref="H89">
    <cfRule type="expression" dxfId="1118" priority="729">
      <formula>IF(H89&lt;0, TRUE, IF(AND(H89&gt;0,V89=""),TRUE,FALSE))</formula>
    </cfRule>
  </conditionalFormatting>
  <conditionalFormatting sqref="H90">
    <cfRule type="expression" dxfId="1117" priority="728">
      <formula>IF(H90&lt;0, TRUE, IF(AND(H90&gt;0,V90=""),TRUE,FALSE))</formula>
    </cfRule>
  </conditionalFormatting>
  <conditionalFormatting sqref="H91">
    <cfRule type="expression" dxfId="1116" priority="727">
      <formula>IF(H91&lt;0, TRUE, IF(AND(H91&gt;0,V91=""),TRUE,FALSE))</formula>
    </cfRule>
  </conditionalFormatting>
  <conditionalFormatting sqref="H92">
    <cfRule type="expression" dxfId="1115" priority="726">
      <formula>IF(H92&lt;0, TRUE, IF(AND(H92&gt;0,V92=""),TRUE,FALSE))</formula>
    </cfRule>
  </conditionalFormatting>
  <conditionalFormatting sqref="H93">
    <cfRule type="expression" dxfId="1114" priority="725">
      <formula>IF(H93&lt;0, TRUE, IF(AND(H93&gt;0,V93=""),TRUE,FALSE))</formula>
    </cfRule>
  </conditionalFormatting>
  <conditionalFormatting sqref="J94">
    <cfRule type="expression" dxfId="1113" priority="711">
      <formula>IF(J94&lt;0, TRUE, IF(AND(J94&gt;0,X94=""),TRUE,FALSE))</formula>
    </cfRule>
  </conditionalFormatting>
  <conditionalFormatting sqref="J60">
    <cfRule type="expression" dxfId="1112" priority="708">
      <formula>IF(J60&lt;0, TRUE, IF(AND(J60&gt;0,X60=""),TRUE,FALSE))</formula>
    </cfRule>
  </conditionalFormatting>
  <conditionalFormatting sqref="J61">
    <cfRule type="expression" dxfId="1111" priority="707">
      <formula>IF(J61&lt;0, TRUE, IF(AND(J61&gt;0,X61=""),TRUE,FALSE))</formula>
    </cfRule>
  </conditionalFormatting>
  <conditionalFormatting sqref="J62">
    <cfRule type="expression" dxfId="1110" priority="706">
      <formula>IF(J62&lt;0, TRUE, IF(AND(J62&gt;0,X62=""),TRUE,FALSE))</formula>
    </cfRule>
  </conditionalFormatting>
  <conditionalFormatting sqref="J63">
    <cfRule type="expression" dxfId="1109" priority="705">
      <formula>IF(J63&lt;0, TRUE, IF(AND(J63&gt;0,X63=""),TRUE,FALSE))</formula>
    </cfRule>
  </conditionalFormatting>
  <conditionalFormatting sqref="J64">
    <cfRule type="expression" dxfId="1108" priority="704">
      <formula>IF(J64&lt;0, TRUE, IF(AND(J64&gt;0,X64=""),TRUE,FALSE))</formula>
    </cfRule>
  </conditionalFormatting>
  <conditionalFormatting sqref="J65">
    <cfRule type="expression" dxfId="1107" priority="703">
      <formula>IF(J65&lt;0, TRUE, IF(AND(J65&gt;0,X65=""),TRUE,FALSE))</formula>
    </cfRule>
  </conditionalFormatting>
  <conditionalFormatting sqref="J66">
    <cfRule type="expression" dxfId="1106" priority="702">
      <formula>IF(J66&lt;0, TRUE, IF(AND(J66&gt;0,X66=""),TRUE,FALSE))</formula>
    </cfRule>
  </conditionalFormatting>
  <conditionalFormatting sqref="J67">
    <cfRule type="expression" dxfId="1105" priority="701">
      <formula>IF(J67&lt;0, TRUE, IF(AND(J67&gt;0,X67=""),TRUE,FALSE))</formula>
    </cfRule>
  </conditionalFormatting>
  <conditionalFormatting sqref="J68">
    <cfRule type="expression" dxfId="1104" priority="700">
      <formula>IF(J68&lt;0, TRUE, IF(AND(J68&gt;0,X68=""),TRUE,FALSE))</formula>
    </cfRule>
  </conditionalFormatting>
  <conditionalFormatting sqref="J69">
    <cfRule type="expression" dxfId="1103" priority="699">
      <formula>IF(J69&lt;0, TRUE, IF(AND(J69&gt;0,X69=""),TRUE,FALSE))</formula>
    </cfRule>
  </conditionalFormatting>
  <conditionalFormatting sqref="J70">
    <cfRule type="expression" dxfId="1102" priority="698">
      <formula>IF(J70&lt;0, TRUE, IF(AND(J70&gt;0,X70=""),TRUE,FALSE))</formula>
    </cfRule>
  </conditionalFormatting>
  <conditionalFormatting sqref="J71">
    <cfRule type="expression" dxfId="1101" priority="697">
      <formula>IF(J71&lt;0, TRUE, IF(AND(J71&gt;0,X71=""),TRUE,FALSE))</formula>
    </cfRule>
  </conditionalFormatting>
  <conditionalFormatting sqref="J72">
    <cfRule type="expression" dxfId="1100" priority="696">
      <formula>IF(J72&lt;0, TRUE, IF(AND(J72&gt;0,X72=""),TRUE,FALSE))</formula>
    </cfRule>
  </conditionalFormatting>
  <conditionalFormatting sqref="J73">
    <cfRule type="expression" dxfId="1099" priority="695">
      <formula>IF(J73&lt;0, TRUE, IF(AND(J73&gt;0,X73=""),TRUE,FALSE))</formula>
    </cfRule>
  </conditionalFormatting>
  <conditionalFormatting sqref="J74">
    <cfRule type="expression" dxfId="1098" priority="694">
      <formula>IF(J74&lt;0, TRUE, IF(AND(J74&gt;0,X74=""),TRUE,FALSE))</formula>
    </cfRule>
  </conditionalFormatting>
  <conditionalFormatting sqref="J75">
    <cfRule type="expression" dxfId="1097" priority="693">
      <formula>IF(J75&lt;0, TRUE, IF(AND(J75&gt;0,X75=""),TRUE,FALSE))</formula>
    </cfRule>
  </conditionalFormatting>
  <conditionalFormatting sqref="J76">
    <cfRule type="expression" dxfId="1096" priority="692">
      <formula>IF(J76&lt;0, TRUE, IF(AND(J76&gt;0,X76=""),TRUE,FALSE))</formula>
    </cfRule>
  </conditionalFormatting>
  <conditionalFormatting sqref="J77">
    <cfRule type="expression" dxfId="1095" priority="691">
      <formula>IF(J77&lt;0, TRUE, IF(AND(J77&gt;0,X77=""),TRUE,FALSE))</formula>
    </cfRule>
  </conditionalFormatting>
  <conditionalFormatting sqref="J78">
    <cfRule type="expression" dxfId="1094" priority="690">
      <formula>IF(J78&lt;0, TRUE, IF(AND(J78&gt;0,X78=""),TRUE,FALSE))</formula>
    </cfRule>
  </conditionalFormatting>
  <conditionalFormatting sqref="J79">
    <cfRule type="expression" dxfId="1093" priority="689">
      <formula>IF(J79&lt;0, TRUE, IF(AND(J79&gt;0,X79=""),TRUE,FALSE))</formula>
    </cfRule>
  </conditionalFormatting>
  <conditionalFormatting sqref="J80">
    <cfRule type="expression" dxfId="1092" priority="688">
      <formula>IF(J80&lt;0, TRUE, IF(AND(J80&gt;0,X80=""),TRUE,FALSE))</formula>
    </cfRule>
  </conditionalFormatting>
  <conditionalFormatting sqref="J81">
    <cfRule type="expression" dxfId="1091" priority="687">
      <formula>IF(J81&lt;0, TRUE, IF(AND(J81&gt;0,X81=""),TRUE,FALSE))</formula>
    </cfRule>
  </conditionalFormatting>
  <conditionalFormatting sqref="J82">
    <cfRule type="expression" dxfId="1090" priority="686">
      <formula>IF(J82&lt;0, TRUE, IF(AND(J82&gt;0,X82=""),TRUE,FALSE))</formula>
    </cfRule>
  </conditionalFormatting>
  <conditionalFormatting sqref="J83">
    <cfRule type="expression" dxfId="1089" priority="685">
      <formula>IF(J83&lt;0, TRUE, IF(AND(J83&gt;0,X83=""),TRUE,FALSE))</formula>
    </cfRule>
  </conditionalFormatting>
  <conditionalFormatting sqref="J84">
    <cfRule type="expression" dxfId="1088" priority="684">
      <formula>IF(J84&lt;0, TRUE, IF(AND(J84&gt;0,X84=""),TRUE,FALSE))</formula>
    </cfRule>
  </conditionalFormatting>
  <conditionalFormatting sqref="J85">
    <cfRule type="expression" dxfId="1087" priority="683">
      <formula>IF(J85&lt;0, TRUE, IF(AND(J85&gt;0,X85=""),TRUE,FALSE))</formula>
    </cfRule>
  </conditionalFormatting>
  <conditionalFormatting sqref="J86">
    <cfRule type="expression" dxfId="1086" priority="682">
      <formula>IF(J86&lt;0, TRUE, IF(AND(J86&gt;0,X86=""),TRUE,FALSE))</formula>
    </cfRule>
  </conditionalFormatting>
  <conditionalFormatting sqref="J87">
    <cfRule type="expression" dxfId="1085" priority="681">
      <formula>IF(J87&lt;0, TRUE, IF(AND(J87&gt;0,X87=""),TRUE,FALSE))</formula>
    </cfRule>
  </conditionalFormatting>
  <conditionalFormatting sqref="J88">
    <cfRule type="expression" dxfId="1084" priority="680">
      <formula>IF(J88&lt;0, TRUE, IF(AND(J88&gt;0,X88=""),TRUE,FALSE))</formula>
    </cfRule>
  </conditionalFormatting>
  <conditionalFormatting sqref="J89">
    <cfRule type="expression" dxfId="1083" priority="679">
      <formula>IF(J89&lt;0, TRUE, IF(AND(J89&gt;0,X89=""),TRUE,FALSE))</formula>
    </cfRule>
  </conditionalFormatting>
  <conditionalFormatting sqref="J90">
    <cfRule type="expression" dxfId="1082" priority="678">
      <formula>IF(J90&lt;0, TRUE, IF(AND(J90&gt;0,X90=""),TRUE,FALSE))</formula>
    </cfRule>
  </conditionalFormatting>
  <conditionalFormatting sqref="J91">
    <cfRule type="expression" dxfId="1081" priority="677">
      <formula>IF(J91&lt;0, TRUE, IF(AND(J91&gt;0,X91=""),TRUE,FALSE))</formula>
    </cfRule>
  </conditionalFormatting>
  <conditionalFormatting sqref="J92">
    <cfRule type="expression" dxfId="1080" priority="676">
      <formula>IF(J92&lt;0, TRUE, IF(AND(J92&gt;0,X92=""),TRUE,FALSE))</formula>
    </cfRule>
  </conditionalFormatting>
  <conditionalFormatting sqref="J93">
    <cfRule type="expression" dxfId="1079" priority="675">
      <formula>IF(J93&lt;0, TRUE, IF(AND(J93&gt;0,X93=""),TRUE,FALSE))</formula>
    </cfRule>
  </conditionalFormatting>
  <conditionalFormatting sqref="L94">
    <cfRule type="expression" dxfId="1078" priority="661">
      <formula>IF(L94&lt;0, TRUE, IF(AND(L94&gt;0,Z94=""),TRUE,FALSE))</formula>
    </cfRule>
  </conditionalFormatting>
  <conditionalFormatting sqref="L60">
    <cfRule type="expression" dxfId="1077" priority="658">
      <formula>IF(L60&lt;0, TRUE, IF(AND(L60&gt;0,Z60=""),TRUE,FALSE))</formula>
    </cfRule>
  </conditionalFormatting>
  <conditionalFormatting sqref="L61">
    <cfRule type="expression" dxfId="1076" priority="657">
      <formula>IF(L61&lt;0, TRUE, IF(AND(L61&gt;0,Z61=""),TRUE,FALSE))</formula>
    </cfRule>
  </conditionalFormatting>
  <conditionalFormatting sqref="L62">
    <cfRule type="expression" dxfId="1075" priority="656">
      <formula>IF(L62&lt;0, TRUE, IF(AND(L62&gt;0,Z62=""),TRUE,FALSE))</formula>
    </cfRule>
  </conditionalFormatting>
  <conditionalFormatting sqref="L63">
    <cfRule type="expression" dxfId="1074" priority="655">
      <formula>IF(L63&lt;0, TRUE, IF(AND(L63&gt;0,Z63=""),TRUE,FALSE))</formula>
    </cfRule>
  </conditionalFormatting>
  <conditionalFormatting sqref="L64">
    <cfRule type="expression" dxfId="1073" priority="654">
      <formula>IF(L64&lt;0, TRUE, IF(AND(L64&gt;0,Z64=""),TRUE,FALSE))</formula>
    </cfRule>
  </conditionalFormatting>
  <conditionalFormatting sqref="L65">
    <cfRule type="expression" dxfId="1072" priority="653">
      <formula>IF(L65&lt;0, TRUE, IF(AND(L65&gt;0,Z65=""),TRUE,FALSE))</formula>
    </cfRule>
  </conditionalFormatting>
  <conditionalFormatting sqref="L66">
    <cfRule type="expression" dxfId="1071" priority="652">
      <formula>IF(L66&lt;0, TRUE, IF(AND(L66&gt;0,Z66=""),TRUE,FALSE))</formula>
    </cfRule>
  </conditionalFormatting>
  <conditionalFormatting sqref="L67">
    <cfRule type="expression" dxfId="1070" priority="651">
      <formula>IF(L67&lt;0, TRUE, IF(AND(L67&gt;0,Z67=""),TRUE,FALSE))</formula>
    </cfRule>
  </conditionalFormatting>
  <conditionalFormatting sqref="L68">
    <cfRule type="expression" dxfId="1069" priority="650">
      <formula>IF(L68&lt;0, TRUE, IF(AND(L68&gt;0,Z68=""),TRUE,FALSE))</formula>
    </cfRule>
  </conditionalFormatting>
  <conditionalFormatting sqref="L69">
    <cfRule type="expression" dxfId="1068" priority="649">
      <formula>IF(L69&lt;0, TRUE, IF(AND(L69&gt;0,Z69=""),TRUE,FALSE))</formula>
    </cfRule>
  </conditionalFormatting>
  <conditionalFormatting sqref="L70">
    <cfRule type="expression" dxfId="1067" priority="648">
      <formula>IF(L70&lt;0, TRUE, IF(AND(L70&gt;0,Z70=""),TRUE,FALSE))</formula>
    </cfRule>
  </conditionalFormatting>
  <conditionalFormatting sqref="L71">
    <cfRule type="expression" dxfId="1066" priority="647">
      <formula>IF(L71&lt;0, TRUE, IF(AND(L71&gt;0,Z71=""),TRUE,FALSE))</formula>
    </cfRule>
  </conditionalFormatting>
  <conditionalFormatting sqref="L72">
    <cfRule type="expression" dxfId="1065" priority="646">
      <formula>IF(L72&lt;0, TRUE, IF(AND(L72&gt;0,Z72=""),TRUE,FALSE))</formula>
    </cfRule>
  </conditionalFormatting>
  <conditionalFormatting sqref="L73">
    <cfRule type="expression" dxfId="1064" priority="645">
      <formula>IF(L73&lt;0, TRUE, IF(AND(L73&gt;0,Z73=""),TRUE,FALSE))</formula>
    </cfRule>
  </conditionalFormatting>
  <conditionalFormatting sqref="L74">
    <cfRule type="expression" dxfId="1063" priority="644">
      <formula>IF(L74&lt;0, TRUE, IF(AND(L74&gt;0,Z74=""),TRUE,FALSE))</formula>
    </cfRule>
  </conditionalFormatting>
  <conditionalFormatting sqref="L75">
    <cfRule type="expression" dxfId="1062" priority="643">
      <formula>IF(L75&lt;0, TRUE, IF(AND(L75&gt;0,Z75=""),TRUE,FALSE))</formula>
    </cfRule>
  </conditionalFormatting>
  <conditionalFormatting sqref="L76">
    <cfRule type="expression" dxfId="1061" priority="642">
      <formula>IF(L76&lt;0, TRUE, IF(AND(L76&gt;0,Z76=""),TRUE,FALSE))</formula>
    </cfRule>
  </conditionalFormatting>
  <conditionalFormatting sqref="L77">
    <cfRule type="expression" dxfId="1060" priority="641">
      <formula>IF(L77&lt;0, TRUE, IF(AND(L77&gt;0,Z77=""),TRUE,FALSE))</formula>
    </cfRule>
  </conditionalFormatting>
  <conditionalFormatting sqref="L78">
    <cfRule type="expression" dxfId="1059" priority="640">
      <formula>IF(L78&lt;0, TRUE, IF(AND(L78&gt;0,Z78=""),TRUE,FALSE))</formula>
    </cfRule>
  </conditionalFormatting>
  <conditionalFormatting sqref="L79">
    <cfRule type="expression" dxfId="1058" priority="639">
      <formula>IF(L79&lt;0, TRUE, IF(AND(L79&gt;0,Z79=""),TRUE,FALSE))</formula>
    </cfRule>
  </conditionalFormatting>
  <conditionalFormatting sqref="L80">
    <cfRule type="expression" dxfId="1057" priority="638">
      <formula>IF(L80&lt;0, TRUE, IF(AND(L80&gt;0,Z80=""),TRUE,FALSE))</formula>
    </cfRule>
  </conditionalFormatting>
  <conditionalFormatting sqref="L81">
    <cfRule type="expression" dxfId="1056" priority="637">
      <formula>IF(L81&lt;0, TRUE, IF(AND(L81&gt;0,Z81=""),TRUE,FALSE))</formula>
    </cfRule>
  </conditionalFormatting>
  <conditionalFormatting sqref="L82">
    <cfRule type="expression" dxfId="1055" priority="636">
      <formula>IF(L82&lt;0, TRUE, IF(AND(L82&gt;0,Z82=""),TRUE,FALSE))</formula>
    </cfRule>
  </conditionalFormatting>
  <conditionalFormatting sqref="L83">
    <cfRule type="expression" dxfId="1054" priority="635">
      <formula>IF(L83&lt;0, TRUE, IF(AND(L83&gt;0,Z83=""),TRUE,FALSE))</formula>
    </cfRule>
  </conditionalFormatting>
  <conditionalFormatting sqref="L84">
    <cfRule type="expression" dxfId="1053" priority="634">
      <formula>IF(L84&lt;0, TRUE, IF(AND(L84&gt;0,Z84=""),TRUE,FALSE))</formula>
    </cfRule>
  </conditionalFormatting>
  <conditionalFormatting sqref="L85">
    <cfRule type="expression" dxfId="1052" priority="633">
      <formula>IF(L85&lt;0, TRUE, IF(AND(L85&gt;0,Z85=""),TRUE,FALSE))</formula>
    </cfRule>
  </conditionalFormatting>
  <conditionalFormatting sqref="L86">
    <cfRule type="expression" dxfId="1051" priority="632">
      <formula>IF(L86&lt;0, TRUE, IF(AND(L86&gt;0,Z86=""),TRUE,FALSE))</formula>
    </cfRule>
  </conditionalFormatting>
  <conditionalFormatting sqref="L87">
    <cfRule type="expression" dxfId="1050" priority="631">
      <formula>IF(L87&lt;0, TRUE, IF(AND(L87&gt;0,Z87=""),TRUE,FALSE))</formula>
    </cfRule>
  </conditionalFormatting>
  <conditionalFormatting sqref="L88">
    <cfRule type="expression" dxfId="1049" priority="630">
      <formula>IF(L88&lt;0, TRUE, IF(AND(L88&gt;0,Z88=""),TRUE,FALSE))</formula>
    </cfRule>
  </conditionalFormatting>
  <conditionalFormatting sqref="L89">
    <cfRule type="expression" dxfId="1048" priority="629">
      <formula>IF(L89&lt;0, TRUE, IF(AND(L89&gt;0,Z89=""),TRUE,FALSE))</formula>
    </cfRule>
  </conditionalFormatting>
  <conditionalFormatting sqref="L90">
    <cfRule type="expression" dxfId="1047" priority="628">
      <formula>IF(L90&lt;0, TRUE, IF(AND(L90&gt;0,Z90=""),TRUE,FALSE))</formula>
    </cfRule>
  </conditionalFormatting>
  <conditionalFormatting sqref="L91">
    <cfRule type="expression" dxfId="1046" priority="627">
      <formula>IF(L91&lt;0, TRUE, IF(AND(L91&gt;0,Z91=""),TRUE,FALSE))</formula>
    </cfRule>
  </conditionalFormatting>
  <conditionalFormatting sqref="L92">
    <cfRule type="expression" dxfId="1045" priority="626">
      <formula>IF(L92&lt;0, TRUE, IF(AND(L92&gt;0,Z92=""),TRUE,FALSE))</formula>
    </cfRule>
  </conditionalFormatting>
  <conditionalFormatting sqref="L93">
    <cfRule type="expression" dxfId="1044" priority="625">
      <formula>IF(L93&lt;0, TRUE, IF(AND(L93&gt;0,Z93=""),TRUE,FALSE))</formula>
    </cfRule>
  </conditionalFormatting>
  <conditionalFormatting sqref="P94">
    <cfRule type="expression" dxfId="1043" priority="611">
      <formula>IF(P94&lt;0, TRUE, IF(AND(P94&gt;0,AD94=""),TRUE,FALSE))</formula>
    </cfRule>
  </conditionalFormatting>
  <conditionalFormatting sqref="P60">
    <cfRule type="expression" dxfId="1042" priority="608">
      <formula>IF(P60&lt;0, TRUE, IF(AND(P60&gt;0,AD60=""),TRUE,FALSE))</formula>
    </cfRule>
  </conditionalFormatting>
  <conditionalFormatting sqref="P61">
    <cfRule type="expression" dxfId="1041" priority="607">
      <formula>IF(P61&lt;0, TRUE, IF(AND(P61&gt;0,AD61=""),TRUE,FALSE))</formula>
    </cfRule>
  </conditionalFormatting>
  <conditionalFormatting sqref="P62">
    <cfRule type="expression" dxfId="1040" priority="606">
      <formula>IF(P62&lt;0, TRUE, IF(AND(P62&gt;0,AD62=""),TRUE,FALSE))</formula>
    </cfRule>
  </conditionalFormatting>
  <conditionalFormatting sqref="P63">
    <cfRule type="expression" dxfId="1039" priority="605">
      <formula>IF(P63&lt;0, TRUE, IF(AND(P63&gt;0,AD63=""),TRUE,FALSE))</formula>
    </cfRule>
  </conditionalFormatting>
  <conditionalFormatting sqref="P64">
    <cfRule type="expression" dxfId="1038" priority="604">
      <formula>IF(P64&lt;0, TRUE, IF(AND(P64&gt;0,AD64=""),TRUE,FALSE))</formula>
    </cfRule>
  </conditionalFormatting>
  <conditionalFormatting sqref="P65:P71">
    <cfRule type="expression" dxfId="1037" priority="603">
      <formula>IF(P65&lt;0, TRUE, IF(AND(P65&gt;0,AD65=""),TRUE,FALSE))</formula>
    </cfRule>
  </conditionalFormatting>
  <conditionalFormatting sqref="P72">
    <cfRule type="expression" dxfId="1036" priority="596">
      <formula>IF(P72&lt;0, TRUE, IF(AND(P72&gt;0,AD72=""),TRUE,FALSE))</formula>
    </cfRule>
  </conditionalFormatting>
  <conditionalFormatting sqref="P73">
    <cfRule type="expression" dxfId="1035" priority="595">
      <formula>IF(P73&lt;0, TRUE, IF(AND(P73&gt;0,AD73=""),TRUE,FALSE))</formula>
    </cfRule>
  </conditionalFormatting>
  <conditionalFormatting sqref="P74">
    <cfRule type="expression" dxfId="1034" priority="594">
      <formula>IF(P74&lt;0, TRUE, IF(AND(P74&gt;0,AD74=""),TRUE,FALSE))</formula>
    </cfRule>
  </conditionalFormatting>
  <conditionalFormatting sqref="P75">
    <cfRule type="expression" dxfId="1033" priority="593">
      <formula>IF(P75&lt;0, TRUE, IF(AND(P75&gt;0,AD75=""),TRUE,FALSE))</formula>
    </cfRule>
  </conditionalFormatting>
  <conditionalFormatting sqref="P76">
    <cfRule type="expression" dxfId="1032" priority="592">
      <formula>IF(P76&lt;0, TRUE, IF(AND(P76&gt;0,AD76=""),TRUE,FALSE))</formula>
    </cfRule>
  </conditionalFormatting>
  <conditionalFormatting sqref="P77">
    <cfRule type="expression" dxfId="1031" priority="591">
      <formula>IF(P77&lt;0, TRUE, IF(AND(P77&gt;0,AD77=""),TRUE,FALSE))</formula>
    </cfRule>
  </conditionalFormatting>
  <conditionalFormatting sqref="P78">
    <cfRule type="expression" dxfId="1030" priority="590">
      <formula>IF(P78&lt;0, TRUE, IF(AND(P78&gt;0,AD78=""),TRUE,FALSE))</formula>
    </cfRule>
  </conditionalFormatting>
  <conditionalFormatting sqref="P79">
    <cfRule type="expression" dxfId="1029" priority="589">
      <formula>IF(P79&lt;0, TRUE, IF(AND(P79&gt;0,AD79=""),TRUE,FALSE))</formula>
    </cfRule>
  </conditionalFormatting>
  <conditionalFormatting sqref="P80">
    <cfRule type="expression" dxfId="1028" priority="588">
      <formula>IF(P80&lt;0, TRUE, IF(AND(P80&gt;0,AD80=""),TRUE,FALSE))</formula>
    </cfRule>
  </conditionalFormatting>
  <conditionalFormatting sqref="P81">
    <cfRule type="expression" dxfId="1027" priority="587">
      <formula>IF(P81&lt;0, TRUE, IF(AND(P81&gt;0,AD81=""),TRUE,FALSE))</formula>
    </cfRule>
  </conditionalFormatting>
  <conditionalFormatting sqref="P82">
    <cfRule type="expression" dxfId="1026" priority="586">
      <formula>IF(P82&lt;0, TRUE, IF(AND(P82&gt;0,AD82=""),TRUE,FALSE))</formula>
    </cfRule>
  </conditionalFormatting>
  <conditionalFormatting sqref="P83">
    <cfRule type="expression" dxfId="1025" priority="585">
      <formula>IF(P83&lt;0, TRUE, IF(AND(P83&gt;0,AD83=""),TRUE,FALSE))</formula>
    </cfRule>
  </conditionalFormatting>
  <conditionalFormatting sqref="P84">
    <cfRule type="expression" dxfId="1024" priority="584">
      <formula>IF(P84&lt;0, TRUE, IF(AND(P84&gt;0,AD84=""),TRUE,FALSE))</formula>
    </cfRule>
  </conditionalFormatting>
  <conditionalFormatting sqref="P85">
    <cfRule type="expression" dxfId="1023" priority="583">
      <formula>IF(P85&lt;0, TRUE, IF(AND(P85&gt;0,AD85=""),TRUE,FALSE))</formula>
    </cfRule>
  </conditionalFormatting>
  <conditionalFormatting sqref="P86">
    <cfRule type="expression" dxfId="1022" priority="582">
      <formula>IF(P86&lt;0, TRUE, IF(AND(P86&gt;0,AD86=""),TRUE,FALSE))</formula>
    </cfRule>
  </conditionalFormatting>
  <conditionalFormatting sqref="P87">
    <cfRule type="expression" dxfId="1021" priority="581">
      <formula>IF(P87&lt;0, TRUE, IF(AND(P87&gt;0,AD87=""),TRUE,FALSE))</formula>
    </cfRule>
  </conditionalFormatting>
  <conditionalFormatting sqref="P88">
    <cfRule type="expression" dxfId="1020" priority="580">
      <formula>IF(P88&lt;0, TRUE, IF(AND(P88&gt;0,AD88=""),TRUE,FALSE))</formula>
    </cfRule>
  </conditionalFormatting>
  <conditionalFormatting sqref="P89">
    <cfRule type="expression" dxfId="1019" priority="579">
      <formula>IF(P89&lt;0, TRUE, IF(AND(P89&gt;0,AD89=""),TRUE,FALSE))</formula>
    </cfRule>
  </conditionalFormatting>
  <conditionalFormatting sqref="P90">
    <cfRule type="expression" dxfId="1018" priority="578">
      <formula>IF(P90&lt;0, TRUE, IF(AND(P90&gt;0,AD90=""),TRUE,FALSE))</formula>
    </cfRule>
  </conditionalFormatting>
  <conditionalFormatting sqref="P91">
    <cfRule type="expression" dxfId="1017" priority="577">
      <formula>IF(P91&lt;0, TRUE, IF(AND(P91&gt;0,AD91=""),TRUE,FALSE))</formula>
    </cfRule>
  </conditionalFormatting>
  <conditionalFormatting sqref="P92">
    <cfRule type="expression" dxfId="1016" priority="576">
      <formula>IF(P92&lt;0, TRUE, IF(AND(P92&gt;0,AD92=""),TRUE,FALSE))</formula>
    </cfRule>
  </conditionalFormatting>
  <conditionalFormatting sqref="P93">
    <cfRule type="expression" dxfId="1015" priority="575">
      <formula>IF(P93&lt;0, TRUE, IF(AND(P93&gt;0,AD93=""),TRUE,FALSE))</formula>
    </cfRule>
  </conditionalFormatting>
  <conditionalFormatting sqref="R94">
    <cfRule type="expression" dxfId="1014" priority="561">
      <formula>IF(R94&lt;0, TRUE, IF(AND(R94&gt;0,AF94=""),TRUE,FALSE))</formula>
    </cfRule>
  </conditionalFormatting>
  <conditionalFormatting sqref="R60">
    <cfRule type="expression" dxfId="1013" priority="558">
      <formula>IF(R60&lt;0, TRUE, IF(AND(R60&gt;0,AF60=""),TRUE,FALSE))</formula>
    </cfRule>
  </conditionalFormatting>
  <conditionalFormatting sqref="R61">
    <cfRule type="expression" dxfId="1012" priority="557">
      <formula>IF(R61&lt;0, TRUE, IF(AND(R61&gt;0,AF61=""),TRUE,FALSE))</formula>
    </cfRule>
  </conditionalFormatting>
  <conditionalFormatting sqref="R62">
    <cfRule type="expression" dxfId="1011" priority="556">
      <formula>IF(R62&lt;0, TRUE, IF(AND(R62&gt;0,AF62=""),TRUE,FALSE))</formula>
    </cfRule>
  </conditionalFormatting>
  <conditionalFormatting sqref="R63">
    <cfRule type="expression" dxfId="1010" priority="555">
      <formula>IF(R63&lt;0, TRUE, IF(AND(R63&gt;0,AF63=""),TRUE,FALSE))</formula>
    </cfRule>
  </conditionalFormatting>
  <conditionalFormatting sqref="R64">
    <cfRule type="expression" dxfId="1009" priority="554">
      <formula>IF(R64&lt;0, TRUE, IF(AND(R64&gt;0,AF64=""),TRUE,FALSE))</formula>
    </cfRule>
  </conditionalFormatting>
  <conditionalFormatting sqref="R65:R71">
    <cfRule type="expression" dxfId="1008" priority="553">
      <formula>IF(R65&lt;0, TRUE, IF(AND(R65&gt;0,AF65=""),TRUE,FALSE))</formula>
    </cfRule>
  </conditionalFormatting>
  <conditionalFormatting sqref="R72">
    <cfRule type="expression" dxfId="1007" priority="546">
      <formula>IF(R72&lt;0, TRUE, IF(AND(R72&gt;0,AF72=""),TRUE,FALSE))</formula>
    </cfRule>
  </conditionalFormatting>
  <conditionalFormatting sqref="R73">
    <cfRule type="expression" dxfId="1006" priority="545">
      <formula>IF(R73&lt;0, TRUE, IF(AND(R73&gt;0,AF73=""),TRUE,FALSE))</formula>
    </cfRule>
  </conditionalFormatting>
  <conditionalFormatting sqref="R74">
    <cfRule type="expression" dxfId="1005" priority="544">
      <formula>IF(R74&lt;0, TRUE, IF(AND(R74&gt;0,AF74=""),TRUE,FALSE))</formula>
    </cfRule>
  </conditionalFormatting>
  <conditionalFormatting sqref="R75">
    <cfRule type="expression" dxfId="1004" priority="543">
      <formula>IF(R75&lt;0, TRUE, IF(AND(R75&gt;0,AF75=""),TRUE,FALSE))</formula>
    </cfRule>
  </conditionalFormatting>
  <conditionalFormatting sqref="R76">
    <cfRule type="expression" dxfId="1003" priority="542">
      <formula>IF(R76&lt;0, TRUE, IF(AND(R76&gt;0,AF76=""),TRUE,FALSE))</formula>
    </cfRule>
  </conditionalFormatting>
  <conditionalFormatting sqref="R77">
    <cfRule type="expression" dxfId="1002" priority="541">
      <formula>IF(R77&lt;0, TRUE, IF(AND(R77&gt;0,AF77=""),TRUE,FALSE))</formula>
    </cfRule>
  </conditionalFormatting>
  <conditionalFormatting sqref="R78">
    <cfRule type="expression" dxfId="1001" priority="540">
      <formula>IF(R78&lt;0, TRUE, IF(AND(R78&gt;0,AF78=""),TRUE,FALSE))</formula>
    </cfRule>
  </conditionalFormatting>
  <conditionalFormatting sqref="R79">
    <cfRule type="expression" dxfId="1000" priority="539">
      <formula>IF(R79&lt;0, TRUE, IF(AND(R79&gt;0,AF79=""),TRUE,FALSE))</formula>
    </cfRule>
  </conditionalFormatting>
  <conditionalFormatting sqref="R80">
    <cfRule type="expression" dxfId="999" priority="538">
      <formula>IF(R80&lt;0, TRUE, IF(AND(R80&gt;0,AF80=""),TRUE,FALSE))</formula>
    </cfRule>
  </conditionalFormatting>
  <conditionalFormatting sqref="R81">
    <cfRule type="expression" dxfId="998" priority="537">
      <formula>IF(R81&lt;0, TRUE, IF(AND(R81&gt;0,AF81=""),TRUE,FALSE))</formula>
    </cfRule>
  </conditionalFormatting>
  <conditionalFormatting sqref="R82">
    <cfRule type="expression" dxfId="997" priority="536">
      <formula>IF(R82&lt;0, TRUE, IF(AND(R82&gt;0,AF82=""),TRUE,FALSE))</formula>
    </cfRule>
  </conditionalFormatting>
  <conditionalFormatting sqref="R83">
    <cfRule type="expression" dxfId="996" priority="535">
      <formula>IF(R83&lt;0, TRUE, IF(AND(R83&gt;0,AF83=""),TRUE,FALSE))</formula>
    </cfRule>
  </conditionalFormatting>
  <conditionalFormatting sqref="R84">
    <cfRule type="expression" dxfId="995" priority="534">
      <formula>IF(R84&lt;0, TRUE, IF(AND(R84&gt;0,AF84=""),TRUE,FALSE))</formula>
    </cfRule>
  </conditionalFormatting>
  <conditionalFormatting sqref="R85">
    <cfRule type="expression" dxfId="994" priority="533">
      <formula>IF(R85&lt;0, TRUE, IF(AND(R85&gt;0,AF85=""),TRUE,FALSE))</formula>
    </cfRule>
  </conditionalFormatting>
  <conditionalFormatting sqref="R86">
    <cfRule type="expression" dxfId="993" priority="532">
      <formula>IF(R86&lt;0, TRUE, IF(AND(R86&gt;0,AF86=""),TRUE,FALSE))</formula>
    </cfRule>
  </conditionalFormatting>
  <conditionalFormatting sqref="R87">
    <cfRule type="expression" dxfId="992" priority="531">
      <formula>IF(R87&lt;0, TRUE, IF(AND(R87&gt;0,AF87=""),TRUE,FALSE))</formula>
    </cfRule>
  </conditionalFormatting>
  <conditionalFormatting sqref="R88">
    <cfRule type="expression" dxfId="991" priority="530">
      <formula>IF(R88&lt;0, TRUE, IF(AND(R88&gt;0,AF88=""),TRUE,FALSE))</formula>
    </cfRule>
  </conditionalFormatting>
  <conditionalFormatting sqref="R89">
    <cfRule type="expression" dxfId="990" priority="529">
      <formula>IF(R89&lt;0, TRUE, IF(AND(R89&gt;0,AF89=""),TRUE,FALSE))</formula>
    </cfRule>
  </conditionalFormatting>
  <conditionalFormatting sqref="R90">
    <cfRule type="expression" dxfId="989" priority="528">
      <formula>IF(R90&lt;0, TRUE, IF(AND(R90&gt;0,AF90=""),TRUE,FALSE))</formula>
    </cfRule>
  </conditionalFormatting>
  <conditionalFormatting sqref="R91">
    <cfRule type="expression" dxfId="988" priority="527">
      <formula>IF(R91&lt;0, TRUE, IF(AND(R91&gt;0,AF91=""),TRUE,FALSE))</formula>
    </cfRule>
  </conditionalFormatting>
  <conditionalFormatting sqref="R92">
    <cfRule type="expression" dxfId="987" priority="526">
      <formula>IF(R92&lt;0, TRUE, IF(AND(R92&gt;0,AF92=""),TRUE,FALSE))</formula>
    </cfRule>
  </conditionalFormatting>
  <conditionalFormatting sqref="R93">
    <cfRule type="expression" dxfId="986" priority="525">
      <formula>IF(R93&lt;0, TRUE, IF(AND(R93&gt;0,AF93=""),TRUE,FALSE))</formula>
    </cfRule>
  </conditionalFormatting>
  <conditionalFormatting sqref="T94">
    <cfRule type="expression" dxfId="985" priority="511">
      <formula>IF(T94&lt;0, TRUE, IF(AND(T94&gt;0,AH94=""),TRUE,FALSE))</formula>
    </cfRule>
  </conditionalFormatting>
  <conditionalFormatting sqref="T60">
    <cfRule type="expression" dxfId="984" priority="508">
      <formula>IF(T60&lt;0, TRUE, IF(AND(T60&gt;0,AH60=""),TRUE,FALSE))</formula>
    </cfRule>
  </conditionalFormatting>
  <conditionalFormatting sqref="T61">
    <cfRule type="expression" dxfId="983" priority="507">
      <formula>IF(T61&lt;0, TRUE, IF(AND(T61&gt;0,AH61=""),TRUE,FALSE))</formula>
    </cfRule>
  </conditionalFormatting>
  <conditionalFormatting sqref="T62">
    <cfRule type="expression" dxfId="982" priority="506">
      <formula>IF(T62&lt;0, TRUE, IF(AND(T62&gt;0,AH62=""),TRUE,FALSE))</formula>
    </cfRule>
  </conditionalFormatting>
  <conditionalFormatting sqref="T63">
    <cfRule type="expression" dxfId="981" priority="505">
      <formula>IF(T63&lt;0, TRUE, IF(AND(T63&gt;0,AH63=""),TRUE,FALSE))</formula>
    </cfRule>
  </conditionalFormatting>
  <conditionalFormatting sqref="T64">
    <cfRule type="expression" dxfId="980" priority="504">
      <formula>IF(T64&lt;0, TRUE, IF(AND(T64&gt;0,AH64=""),TRUE,FALSE))</formula>
    </cfRule>
  </conditionalFormatting>
  <conditionalFormatting sqref="T65:T71">
    <cfRule type="expression" dxfId="979" priority="503">
      <formula>IF(T65&lt;0, TRUE, IF(AND(T65&gt;0,AH65=""),TRUE,FALSE))</formula>
    </cfRule>
  </conditionalFormatting>
  <conditionalFormatting sqref="T72">
    <cfRule type="expression" dxfId="978" priority="496">
      <formula>IF(T72&lt;0, TRUE, IF(AND(T72&gt;0,AH72=""),TRUE,FALSE))</formula>
    </cfRule>
  </conditionalFormatting>
  <conditionalFormatting sqref="T73">
    <cfRule type="expression" dxfId="977" priority="495">
      <formula>IF(T73&lt;0, TRUE, IF(AND(T73&gt;0,AH73=""),TRUE,FALSE))</formula>
    </cfRule>
  </conditionalFormatting>
  <conditionalFormatting sqref="T74">
    <cfRule type="expression" dxfId="976" priority="494">
      <formula>IF(T74&lt;0, TRUE, IF(AND(T74&gt;0,AH74=""),TRUE,FALSE))</formula>
    </cfRule>
  </conditionalFormatting>
  <conditionalFormatting sqref="T75">
    <cfRule type="expression" dxfId="975" priority="493">
      <formula>IF(T75&lt;0, TRUE, IF(AND(T75&gt;0,AH75=""),TRUE,FALSE))</formula>
    </cfRule>
  </conditionalFormatting>
  <conditionalFormatting sqref="T76">
    <cfRule type="expression" dxfId="974" priority="492">
      <formula>IF(T76&lt;0, TRUE, IF(AND(T76&gt;0,AH76=""),TRUE,FALSE))</formula>
    </cfRule>
  </conditionalFormatting>
  <conditionalFormatting sqref="T77">
    <cfRule type="expression" dxfId="973" priority="491">
      <formula>IF(T77&lt;0, TRUE, IF(AND(T77&gt;0,AH77=""),TRUE,FALSE))</formula>
    </cfRule>
  </conditionalFormatting>
  <conditionalFormatting sqref="T78">
    <cfRule type="expression" dxfId="972" priority="490">
      <formula>IF(T78&lt;0, TRUE, IF(AND(T78&gt;0,AH78=""),TRUE,FALSE))</formula>
    </cfRule>
  </conditionalFormatting>
  <conditionalFormatting sqref="T79">
    <cfRule type="expression" dxfId="971" priority="489">
      <formula>IF(T79&lt;0, TRUE, IF(AND(T79&gt;0,AH79=""),TRUE,FALSE))</formula>
    </cfRule>
  </conditionalFormatting>
  <conditionalFormatting sqref="T80">
    <cfRule type="expression" dxfId="970" priority="488">
      <formula>IF(T80&lt;0, TRUE, IF(AND(T80&gt;0,AH80=""),TRUE,FALSE))</formula>
    </cfRule>
  </conditionalFormatting>
  <conditionalFormatting sqref="T81">
    <cfRule type="expression" dxfId="969" priority="487">
      <formula>IF(T81&lt;0, TRUE, IF(AND(T81&gt;0,AH81=""),TRUE,FALSE))</formula>
    </cfRule>
  </conditionalFormatting>
  <conditionalFormatting sqref="T82">
    <cfRule type="expression" dxfId="968" priority="486">
      <formula>IF(T82&lt;0, TRUE, IF(AND(T82&gt;0,AH82=""),TRUE,FALSE))</formula>
    </cfRule>
  </conditionalFormatting>
  <conditionalFormatting sqref="T83">
    <cfRule type="expression" dxfId="967" priority="485">
      <formula>IF(T83&lt;0, TRUE, IF(AND(T83&gt;0,AH83=""),TRUE,FALSE))</formula>
    </cfRule>
  </conditionalFormatting>
  <conditionalFormatting sqref="T84">
    <cfRule type="expression" dxfId="966" priority="484">
      <formula>IF(T84&lt;0, TRUE, IF(AND(T84&gt;0,AH84=""),TRUE,FALSE))</formula>
    </cfRule>
  </conditionalFormatting>
  <conditionalFormatting sqref="T85">
    <cfRule type="expression" dxfId="965" priority="483">
      <formula>IF(T85&lt;0, TRUE, IF(AND(T85&gt;0,AH85=""),TRUE,FALSE))</formula>
    </cfRule>
  </conditionalFormatting>
  <conditionalFormatting sqref="T86">
    <cfRule type="expression" dxfId="964" priority="482">
      <formula>IF(T86&lt;0, TRUE, IF(AND(T86&gt;0,AH86=""),TRUE,FALSE))</formula>
    </cfRule>
  </conditionalFormatting>
  <conditionalFormatting sqref="T87">
    <cfRule type="expression" dxfId="963" priority="481">
      <formula>IF(T87&lt;0, TRUE, IF(AND(T87&gt;0,AH87=""),TRUE,FALSE))</formula>
    </cfRule>
  </conditionalFormatting>
  <conditionalFormatting sqref="T88">
    <cfRule type="expression" dxfId="962" priority="480">
      <formula>IF(T88&lt;0, TRUE, IF(AND(T88&gt;0,AH88=""),TRUE,FALSE))</formula>
    </cfRule>
  </conditionalFormatting>
  <conditionalFormatting sqref="T89">
    <cfRule type="expression" dxfId="961" priority="479">
      <formula>IF(T89&lt;0, TRUE, IF(AND(T89&gt;0,AH89=""),TRUE,FALSE))</formula>
    </cfRule>
  </conditionalFormatting>
  <conditionalFormatting sqref="T90">
    <cfRule type="expression" dxfId="960" priority="478">
      <formula>IF(T90&lt;0, TRUE, IF(AND(T90&gt;0,AH90=""),TRUE,FALSE))</formula>
    </cfRule>
  </conditionalFormatting>
  <conditionalFormatting sqref="T91">
    <cfRule type="expression" dxfId="959" priority="477">
      <formula>IF(T91&lt;0, TRUE, IF(AND(T91&gt;0,AH91=""),TRUE,FALSE))</formula>
    </cfRule>
  </conditionalFormatting>
  <conditionalFormatting sqref="T92">
    <cfRule type="expression" dxfId="958" priority="476">
      <formula>IF(T92&lt;0, TRUE, IF(AND(T92&gt;0,AH92=""),TRUE,FALSE))</formula>
    </cfRule>
  </conditionalFormatting>
  <conditionalFormatting sqref="T93">
    <cfRule type="expression" dxfId="957" priority="475">
      <formula>IF(T93&lt;0, TRUE, IF(AND(T93&gt;0,AH93=""),TRUE,FALSE))</formula>
    </cfRule>
  </conditionalFormatting>
  <conditionalFormatting sqref="H99">
    <cfRule type="expression" dxfId="956" priority="474">
      <formula>IF(H99&lt;0, TRUE, IF(AND(H99&gt;0,V99=""),TRUE,FALSE))</formula>
    </cfRule>
  </conditionalFormatting>
  <conditionalFormatting sqref="H100">
    <cfRule type="expression" dxfId="955" priority="473">
      <formula>IF(H100&lt;0, TRUE, IF(AND(H100&gt;0,V100=""),TRUE,FALSE))</formula>
    </cfRule>
  </conditionalFormatting>
  <conditionalFormatting sqref="H101">
    <cfRule type="expression" dxfId="954" priority="472">
      <formula>IF(H101&lt;0, TRUE, IF(AND(H101&gt;0,V101=""),TRUE,FALSE))</formula>
    </cfRule>
  </conditionalFormatting>
  <conditionalFormatting sqref="H102">
    <cfRule type="expression" dxfId="953" priority="471">
      <formula>IF(H102&lt;0, TRUE, IF(AND(H102&gt;0,V102=""),TRUE,FALSE))</formula>
    </cfRule>
  </conditionalFormatting>
  <conditionalFormatting sqref="H103">
    <cfRule type="expression" dxfId="952" priority="470">
      <formula>IF(H103&lt;0, TRUE, IF(AND(H103&gt;0,V103=""),TRUE,FALSE))</formula>
    </cfRule>
  </conditionalFormatting>
  <conditionalFormatting sqref="H104">
    <cfRule type="expression" dxfId="951" priority="469">
      <formula>IF(H104&lt;0, TRUE, IF(AND(H104&gt;0,V104=""),TRUE,FALSE))</formula>
    </cfRule>
  </conditionalFormatting>
  <conditionalFormatting sqref="H105">
    <cfRule type="expression" dxfId="950" priority="468">
      <formula>IF(H105&lt;0, TRUE, IF(AND(H105&gt;0,V105=""),TRUE,FALSE))</formula>
    </cfRule>
  </conditionalFormatting>
  <conditionalFormatting sqref="H106">
    <cfRule type="expression" dxfId="949" priority="467">
      <formula>IF(H106&lt;0, TRUE, IF(AND(H106&gt;0,V106=""),TRUE,FALSE))</formula>
    </cfRule>
  </conditionalFormatting>
  <conditionalFormatting sqref="H107">
    <cfRule type="expression" dxfId="948" priority="466">
      <formula>IF(H107&lt;0, TRUE, IF(AND(H107&gt;0,V107=""),TRUE,FALSE))</formula>
    </cfRule>
  </conditionalFormatting>
  <conditionalFormatting sqref="H108">
    <cfRule type="expression" dxfId="947" priority="465">
      <formula>IF(H108&lt;0, TRUE, IF(AND(H108&gt;0,V108=""),TRUE,FALSE))</formula>
    </cfRule>
  </conditionalFormatting>
  <conditionalFormatting sqref="H109">
    <cfRule type="expression" dxfId="946" priority="464">
      <formula>IF(H109&lt;0, TRUE, IF(AND(H109&gt;0,V109=""),TRUE,FALSE))</formula>
    </cfRule>
  </conditionalFormatting>
  <conditionalFormatting sqref="H110">
    <cfRule type="expression" dxfId="945" priority="463">
      <formula>IF(H110&lt;0, TRUE, IF(AND(H110&gt;0,V110=""),TRUE,FALSE))</formula>
    </cfRule>
  </conditionalFormatting>
  <conditionalFormatting sqref="H111">
    <cfRule type="expression" dxfId="944" priority="462">
      <formula>IF(H111&lt;0, TRUE, IF(AND(H111&gt;0,V111=""),TRUE,FALSE))</formula>
    </cfRule>
  </conditionalFormatting>
  <conditionalFormatting sqref="H112">
    <cfRule type="expression" dxfId="943" priority="461">
      <formula>IF(H112&lt;0, TRUE, IF(AND(H112&gt;0,V112=""),TRUE,FALSE))</formula>
    </cfRule>
  </conditionalFormatting>
  <conditionalFormatting sqref="J99">
    <cfRule type="expression" dxfId="942" priority="459">
      <formula>IF(J99&lt;0, TRUE, IF(AND(J99&gt;0,X99=""),TRUE,FALSE))</formula>
    </cfRule>
  </conditionalFormatting>
  <conditionalFormatting sqref="J100">
    <cfRule type="expression" dxfId="941" priority="458">
      <formula>IF(J100&lt;0, TRUE, IF(AND(J100&gt;0,X100=""),TRUE,FALSE))</formula>
    </cfRule>
  </conditionalFormatting>
  <conditionalFormatting sqref="J101">
    <cfRule type="expression" dxfId="940" priority="457">
      <formula>IF(J101&lt;0, TRUE, IF(AND(J101&gt;0,X101=""),TRUE,FALSE))</formula>
    </cfRule>
  </conditionalFormatting>
  <conditionalFormatting sqref="J102">
    <cfRule type="expression" dxfId="939" priority="456">
      <formula>IF(J102&lt;0, TRUE, IF(AND(J102&gt;0,X102=""),TRUE,FALSE))</formula>
    </cfRule>
  </conditionalFormatting>
  <conditionalFormatting sqref="J103">
    <cfRule type="expression" dxfId="938" priority="455">
      <formula>IF(J103&lt;0, TRUE, IF(AND(J103&gt;0,X103=""),TRUE,FALSE))</formula>
    </cfRule>
  </conditionalFormatting>
  <conditionalFormatting sqref="J104">
    <cfRule type="expression" dxfId="937" priority="454">
      <formula>IF(J104&lt;0, TRUE, IF(AND(J104&gt;0,X104=""),TRUE,FALSE))</formula>
    </cfRule>
  </conditionalFormatting>
  <conditionalFormatting sqref="J105">
    <cfRule type="expression" dxfId="936" priority="453">
      <formula>IF(J105&lt;0, TRUE, IF(AND(J105&gt;0,X105=""),TRUE,FALSE))</formula>
    </cfRule>
  </conditionalFormatting>
  <conditionalFormatting sqref="J106">
    <cfRule type="expression" dxfId="935" priority="452">
      <formula>IF(J106&lt;0, TRUE, IF(AND(J106&gt;0,X106=""),TRUE,FALSE))</formula>
    </cfRule>
  </conditionalFormatting>
  <conditionalFormatting sqref="J107">
    <cfRule type="expression" dxfId="934" priority="451">
      <formula>IF(J107&lt;0, TRUE, IF(AND(J107&gt;0,X107=""),TRUE,FALSE))</formula>
    </cfRule>
  </conditionalFormatting>
  <conditionalFormatting sqref="J108">
    <cfRule type="expression" dxfId="933" priority="450">
      <formula>IF(J108&lt;0, TRUE, IF(AND(J108&gt;0,X108=""),TRUE,FALSE))</formula>
    </cfRule>
  </conditionalFormatting>
  <conditionalFormatting sqref="J109">
    <cfRule type="expression" dxfId="932" priority="449">
      <formula>IF(J109&lt;0, TRUE, IF(AND(J109&gt;0,X109=""),TRUE,FALSE))</formula>
    </cfRule>
  </conditionalFormatting>
  <conditionalFormatting sqref="J110">
    <cfRule type="expression" dxfId="931" priority="448">
      <formula>IF(J110&lt;0, TRUE, IF(AND(J110&gt;0,X110=""),TRUE,FALSE))</formula>
    </cfRule>
  </conditionalFormatting>
  <conditionalFormatting sqref="J111">
    <cfRule type="expression" dxfId="930" priority="447">
      <formula>IF(J111&lt;0, TRUE, IF(AND(J111&gt;0,X111=""),TRUE,FALSE))</formula>
    </cfRule>
  </conditionalFormatting>
  <conditionalFormatting sqref="J112">
    <cfRule type="expression" dxfId="929" priority="446">
      <formula>IF(J112&lt;0, TRUE, IF(AND(J112&gt;0,X112=""),TRUE,FALSE))</formula>
    </cfRule>
  </conditionalFormatting>
  <conditionalFormatting sqref="L99">
    <cfRule type="expression" dxfId="928" priority="444">
      <formula>IF(L99&lt;0, TRUE, IF(AND(L99&gt;0,Z99=""),TRUE,FALSE))</formula>
    </cfRule>
  </conditionalFormatting>
  <conditionalFormatting sqref="L100">
    <cfRule type="expression" dxfId="927" priority="443">
      <formula>IF(L100&lt;0, TRUE, IF(AND(L100&gt;0,Z100=""),TRUE,FALSE))</formula>
    </cfRule>
  </conditionalFormatting>
  <conditionalFormatting sqref="L101">
    <cfRule type="expression" dxfId="926" priority="442">
      <formula>IF(L101&lt;0, TRUE, IF(AND(L101&gt;0,Z101=""),TRUE,FALSE))</formula>
    </cfRule>
  </conditionalFormatting>
  <conditionalFormatting sqref="L102">
    <cfRule type="expression" dxfId="925" priority="441">
      <formula>IF(L102&lt;0, TRUE, IF(AND(L102&gt;0,Z102=""),TRUE,FALSE))</formula>
    </cfRule>
  </conditionalFormatting>
  <conditionalFormatting sqref="L103">
    <cfRule type="expression" dxfId="924" priority="440">
      <formula>IF(L103&lt;0, TRUE, IF(AND(L103&gt;0,Z103=""),TRUE,FALSE))</formula>
    </cfRule>
  </conditionalFormatting>
  <conditionalFormatting sqref="L104">
    <cfRule type="expression" dxfId="923" priority="439">
      <formula>IF(L104&lt;0, TRUE, IF(AND(L104&gt;0,Z104=""),TRUE,FALSE))</formula>
    </cfRule>
  </conditionalFormatting>
  <conditionalFormatting sqref="L105">
    <cfRule type="expression" dxfId="922" priority="438">
      <formula>IF(L105&lt;0, TRUE, IF(AND(L105&gt;0,Z105=""),TRUE,FALSE))</formula>
    </cfRule>
  </conditionalFormatting>
  <conditionalFormatting sqref="L106">
    <cfRule type="expression" dxfId="921" priority="437">
      <formula>IF(L106&lt;0, TRUE, IF(AND(L106&gt;0,Z106=""),TRUE,FALSE))</formula>
    </cfRule>
  </conditionalFormatting>
  <conditionalFormatting sqref="L107">
    <cfRule type="expression" dxfId="920" priority="436">
      <formula>IF(L107&lt;0, TRUE, IF(AND(L107&gt;0,Z107=""),TRUE,FALSE))</formula>
    </cfRule>
  </conditionalFormatting>
  <conditionalFormatting sqref="L108">
    <cfRule type="expression" dxfId="919" priority="435">
      <formula>IF(L108&lt;0, TRUE, IF(AND(L108&gt;0,Z108=""),TRUE,FALSE))</formula>
    </cfRule>
  </conditionalFormatting>
  <conditionalFormatting sqref="L109">
    <cfRule type="expression" dxfId="918" priority="434">
      <formula>IF(L109&lt;0, TRUE, IF(AND(L109&gt;0,Z109=""),TRUE,FALSE))</formula>
    </cfRule>
  </conditionalFormatting>
  <conditionalFormatting sqref="L110">
    <cfRule type="expression" dxfId="917" priority="433">
      <formula>IF(L110&lt;0, TRUE, IF(AND(L110&gt;0,Z110=""),TRUE,FALSE))</formula>
    </cfRule>
  </conditionalFormatting>
  <conditionalFormatting sqref="L111">
    <cfRule type="expression" dxfId="916" priority="432">
      <formula>IF(L111&lt;0, TRUE, IF(AND(L111&gt;0,Z111=""),TRUE,FALSE))</formula>
    </cfRule>
  </conditionalFormatting>
  <conditionalFormatting sqref="L112">
    <cfRule type="expression" dxfId="915" priority="431">
      <formula>IF(L112&lt;0, TRUE, IF(AND(L112&gt;0,Z112=""),TRUE,FALSE))</formula>
    </cfRule>
  </conditionalFormatting>
  <conditionalFormatting sqref="P99">
    <cfRule type="expression" dxfId="914" priority="429">
      <formula>IF(P99&lt;0, TRUE, IF(AND(P99&gt;0,AD99=""),TRUE,FALSE))</formula>
    </cfRule>
  </conditionalFormatting>
  <conditionalFormatting sqref="P100">
    <cfRule type="expression" dxfId="913" priority="428">
      <formula>IF(P100&lt;0, TRUE, IF(AND(P100&gt;0,AD100=""),TRUE,FALSE))</formula>
    </cfRule>
  </conditionalFormatting>
  <conditionalFormatting sqref="P101">
    <cfRule type="expression" dxfId="912" priority="427">
      <formula>IF(P101&lt;0, TRUE, IF(AND(P101&gt;0,AD101=""),TRUE,FALSE))</formula>
    </cfRule>
  </conditionalFormatting>
  <conditionalFormatting sqref="P102">
    <cfRule type="expression" dxfId="911" priority="426">
      <formula>IF(P102&lt;0, TRUE, IF(AND(P102&gt;0,AD102=""),TRUE,FALSE))</formula>
    </cfRule>
  </conditionalFormatting>
  <conditionalFormatting sqref="P103">
    <cfRule type="expression" dxfId="910" priority="425">
      <formula>IF(P103&lt;0, TRUE, IF(AND(P103&gt;0,AD103=""),TRUE,FALSE))</formula>
    </cfRule>
  </conditionalFormatting>
  <conditionalFormatting sqref="P104">
    <cfRule type="expression" dxfId="909" priority="424">
      <formula>IF(P104&lt;0, TRUE, IF(AND(P104&gt;0,AD104=""),TRUE,FALSE))</formula>
    </cfRule>
  </conditionalFormatting>
  <conditionalFormatting sqref="P105">
    <cfRule type="expression" dxfId="908" priority="423">
      <formula>IF(P105&lt;0, TRUE, IF(AND(P105&gt;0,AD105=""),TRUE,FALSE))</formula>
    </cfRule>
  </conditionalFormatting>
  <conditionalFormatting sqref="P106">
    <cfRule type="expression" dxfId="907" priority="422">
      <formula>IF(P106&lt;0, TRUE, IF(AND(P106&gt;0,AD106=""),TRUE,FALSE))</formula>
    </cfRule>
  </conditionalFormatting>
  <conditionalFormatting sqref="P107">
    <cfRule type="expression" dxfId="906" priority="421">
      <formula>IF(P107&lt;0, TRUE, IF(AND(P107&gt;0,AD107=""),TRUE,FALSE))</formula>
    </cfRule>
  </conditionalFormatting>
  <conditionalFormatting sqref="P108">
    <cfRule type="expression" dxfId="905" priority="420">
      <formula>IF(P108&lt;0, TRUE, IF(AND(P108&gt;0,AD108=""),TRUE,FALSE))</formula>
    </cfRule>
  </conditionalFormatting>
  <conditionalFormatting sqref="P109">
    <cfRule type="expression" dxfId="904" priority="419">
      <formula>IF(P109&lt;0, TRUE, IF(AND(P109&gt;0,AD109=""),TRUE,FALSE))</formula>
    </cfRule>
  </conditionalFormatting>
  <conditionalFormatting sqref="P110">
    <cfRule type="expression" dxfId="903" priority="418">
      <formula>IF(P110&lt;0, TRUE, IF(AND(P110&gt;0,AD110=""),TRUE,FALSE))</formula>
    </cfRule>
  </conditionalFormatting>
  <conditionalFormatting sqref="P111">
    <cfRule type="expression" dxfId="902" priority="417">
      <formula>IF(P111&lt;0, TRUE, IF(AND(P111&gt;0,AD111=""),TRUE,FALSE))</formula>
    </cfRule>
  </conditionalFormatting>
  <conditionalFormatting sqref="P112">
    <cfRule type="expression" dxfId="901" priority="416">
      <formula>IF(P112&lt;0, TRUE, IF(AND(P112&gt;0,AD112=""),TRUE,FALSE))</formula>
    </cfRule>
  </conditionalFormatting>
  <conditionalFormatting sqref="R99">
    <cfRule type="expression" dxfId="900" priority="414">
      <formula>IF(R99&lt;0, TRUE, IF(AND(R99&gt;0,AF99=""),TRUE,FALSE))</formula>
    </cfRule>
  </conditionalFormatting>
  <conditionalFormatting sqref="R100">
    <cfRule type="expression" dxfId="899" priority="413">
      <formula>IF(R100&lt;0, TRUE, IF(AND(R100&gt;0,AF100=""),TRUE,FALSE))</formula>
    </cfRule>
  </conditionalFormatting>
  <conditionalFormatting sqref="R101">
    <cfRule type="expression" dxfId="898" priority="412">
      <formula>IF(R101&lt;0, TRUE, IF(AND(R101&gt;0,AF101=""),TRUE,FALSE))</formula>
    </cfRule>
  </conditionalFormatting>
  <conditionalFormatting sqref="R102">
    <cfRule type="expression" dxfId="897" priority="411">
      <formula>IF(R102&lt;0, TRUE, IF(AND(R102&gt;0,AF102=""),TRUE,FALSE))</formula>
    </cfRule>
  </conditionalFormatting>
  <conditionalFormatting sqref="R103">
    <cfRule type="expression" dxfId="896" priority="410">
      <formula>IF(R103&lt;0, TRUE, IF(AND(R103&gt;0,AF103=""),TRUE,FALSE))</formula>
    </cfRule>
  </conditionalFormatting>
  <conditionalFormatting sqref="R104">
    <cfRule type="expression" dxfId="895" priority="409">
      <formula>IF(R104&lt;0, TRUE, IF(AND(R104&gt;0,AF104=""),TRUE,FALSE))</formula>
    </cfRule>
  </conditionalFormatting>
  <conditionalFormatting sqref="R105">
    <cfRule type="expression" dxfId="894" priority="408">
      <formula>IF(R105&lt;0, TRUE, IF(AND(R105&gt;0,AF105=""),TRUE,FALSE))</formula>
    </cfRule>
  </conditionalFormatting>
  <conditionalFormatting sqref="R106">
    <cfRule type="expression" dxfId="893" priority="407">
      <formula>IF(R106&lt;0, TRUE, IF(AND(R106&gt;0,AF106=""),TRUE,FALSE))</formula>
    </cfRule>
  </conditionalFormatting>
  <conditionalFormatting sqref="R107">
    <cfRule type="expression" dxfId="892" priority="406">
      <formula>IF(R107&lt;0, TRUE, IF(AND(R107&gt;0,AF107=""),TRUE,FALSE))</formula>
    </cfRule>
  </conditionalFormatting>
  <conditionalFormatting sqref="R108">
    <cfRule type="expression" dxfId="891" priority="405">
      <formula>IF(R108&lt;0, TRUE, IF(AND(R108&gt;0,AF108=""),TRUE,FALSE))</formula>
    </cfRule>
  </conditionalFormatting>
  <conditionalFormatting sqref="R109">
    <cfRule type="expression" dxfId="890" priority="404">
      <formula>IF(R109&lt;0, TRUE, IF(AND(R109&gt;0,AF109=""),TRUE,FALSE))</formula>
    </cfRule>
  </conditionalFormatting>
  <conditionalFormatting sqref="R110">
    <cfRule type="expression" dxfId="889" priority="403">
      <formula>IF(R110&lt;0, TRUE, IF(AND(R110&gt;0,AF110=""),TRUE,FALSE))</formula>
    </cfRule>
  </conditionalFormatting>
  <conditionalFormatting sqref="R111">
    <cfRule type="expression" dxfId="888" priority="402">
      <formula>IF(R111&lt;0, TRUE, IF(AND(R111&gt;0,AF111=""),TRUE,FALSE))</formula>
    </cfRule>
  </conditionalFormatting>
  <conditionalFormatting sqref="R112">
    <cfRule type="expression" dxfId="887" priority="401">
      <formula>IF(R112&lt;0, TRUE, IF(AND(R112&gt;0,AF112=""),TRUE,FALSE))</formula>
    </cfRule>
  </conditionalFormatting>
  <conditionalFormatting sqref="T99">
    <cfRule type="expression" dxfId="886" priority="399">
      <formula>IF(T99&lt;0, TRUE, IF(AND(T99&gt;0,AH99=""),TRUE,FALSE))</formula>
    </cfRule>
  </conditionalFormatting>
  <conditionalFormatting sqref="T100">
    <cfRule type="expression" dxfId="885" priority="398">
      <formula>IF(T100&lt;0, TRUE, IF(AND(T100&gt;0,AH100=""),TRUE,FALSE))</formula>
    </cfRule>
  </conditionalFormatting>
  <conditionalFormatting sqref="T101">
    <cfRule type="expression" dxfId="884" priority="397">
      <formula>IF(T101&lt;0, TRUE, IF(AND(T101&gt;0,AH101=""),TRUE,FALSE))</formula>
    </cfRule>
  </conditionalFormatting>
  <conditionalFormatting sqref="T102">
    <cfRule type="expression" dxfId="883" priority="396">
      <formula>IF(T102&lt;0, TRUE, IF(AND(T102&gt;0,AH102=""),TRUE,FALSE))</formula>
    </cfRule>
  </conditionalFormatting>
  <conditionalFormatting sqref="T103">
    <cfRule type="expression" dxfId="882" priority="395">
      <formula>IF(T103&lt;0, TRUE, IF(AND(T103&gt;0,AH103=""),TRUE,FALSE))</formula>
    </cfRule>
  </conditionalFormatting>
  <conditionalFormatting sqref="T104">
    <cfRule type="expression" dxfId="881" priority="394">
      <formula>IF(T104&lt;0, TRUE, IF(AND(T104&gt;0,AH104=""),TRUE,FALSE))</formula>
    </cfRule>
  </conditionalFormatting>
  <conditionalFormatting sqref="T105">
    <cfRule type="expression" dxfId="880" priority="393">
      <formula>IF(T105&lt;0, TRUE, IF(AND(T105&gt;0,AH105=""),TRUE,FALSE))</formula>
    </cfRule>
  </conditionalFormatting>
  <conditionalFormatting sqref="T106">
    <cfRule type="expression" dxfId="879" priority="392">
      <formula>IF(T106&lt;0, TRUE, IF(AND(T106&gt;0,AH106=""),TRUE,FALSE))</formula>
    </cfRule>
  </conditionalFormatting>
  <conditionalFormatting sqref="T107">
    <cfRule type="expression" dxfId="878" priority="391">
      <formula>IF(T107&lt;0, TRUE, IF(AND(T107&gt;0,AH107=""),TRUE,FALSE))</formula>
    </cfRule>
  </conditionalFormatting>
  <conditionalFormatting sqref="T108">
    <cfRule type="expression" dxfId="877" priority="390">
      <formula>IF(T108&lt;0, TRUE, IF(AND(T108&gt;0,AH108=""),TRUE,FALSE))</formula>
    </cfRule>
  </conditionalFormatting>
  <conditionalFormatting sqref="T109">
    <cfRule type="expression" dxfId="876" priority="389">
      <formula>IF(T109&lt;0, TRUE, IF(AND(T109&gt;0,AH109=""),TRUE,FALSE))</formula>
    </cfRule>
  </conditionalFormatting>
  <conditionalFormatting sqref="T110">
    <cfRule type="expression" dxfId="875" priority="388">
      <formula>IF(T110&lt;0, TRUE, IF(AND(T110&gt;0,AH110=""),TRUE,FALSE))</formula>
    </cfRule>
  </conditionalFormatting>
  <conditionalFormatting sqref="T111">
    <cfRule type="expression" dxfId="874" priority="387">
      <formula>IF(T111&lt;0, TRUE, IF(AND(T111&gt;0,AH111=""),TRUE,FALSE))</formula>
    </cfRule>
  </conditionalFormatting>
  <conditionalFormatting sqref="T112">
    <cfRule type="expression" dxfId="873" priority="386">
      <formula>IF(T112&lt;0, TRUE, IF(AND(T112&gt;0,AH112=""),TRUE,FALSE))</formula>
    </cfRule>
  </conditionalFormatting>
  <conditionalFormatting sqref="H113">
    <cfRule type="expression" dxfId="872" priority="384">
      <formula>IF(H113&lt;0, TRUE, IF(AND(H113&gt;0,V113=""),TRUE,FALSE))</formula>
    </cfRule>
  </conditionalFormatting>
  <conditionalFormatting sqref="J113">
    <cfRule type="expression" dxfId="871" priority="383">
      <formula>IF(J113&lt;0, TRUE, IF(AND(J113&gt;0,X113=""),TRUE,FALSE))</formula>
    </cfRule>
  </conditionalFormatting>
  <conditionalFormatting sqref="L113">
    <cfRule type="expression" dxfId="870" priority="382">
      <formula>IF(L113&lt;0, TRUE, IF(AND(L113&gt;0,Z113=""),TRUE,FALSE))</formula>
    </cfRule>
  </conditionalFormatting>
  <conditionalFormatting sqref="P113">
    <cfRule type="expression" dxfId="869" priority="381">
      <formula>IF(P113&lt;0, TRUE, IF(AND(P113&gt;0,AD113=""),TRUE,FALSE))</formula>
    </cfRule>
  </conditionalFormatting>
  <conditionalFormatting sqref="R113">
    <cfRule type="expression" dxfId="868" priority="380">
      <formula>IF(R113&lt;0, TRUE, IF(AND(R113&gt;0,AF113=""),TRUE,FALSE))</formula>
    </cfRule>
  </conditionalFormatting>
  <conditionalFormatting sqref="T113">
    <cfRule type="expression" dxfId="867" priority="379">
      <formula>IF(T113&lt;0, TRUE, IF(AND(T113&gt;0,AH113=""),TRUE,FALSE))</formula>
    </cfRule>
  </conditionalFormatting>
  <conditionalFormatting sqref="H118">
    <cfRule type="expression" dxfId="866" priority="378">
      <formula>IF(H118&lt;0, TRUE, IF(AND(H118&gt;0,V118=""),TRUE,FALSE))</formula>
    </cfRule>
  </conditionalFormatting>
  <conditionalFormatting sqref="H119">
    <cfRule type="expression" dxfId="865" priority="377">
      <formula>IF(H119&lt;0, TRUE, IF(AND(H119&gt;0,V119=""),TRUE,FALSE))</formula>
    </cfRule>
  </conditionalFormatting>
  <conditionalFormatting sqref="H120">
    <cfRule type="expression" dxfId="864" priority="376">
      <formula>IF(H120&lt;0, TRUE, IF(AND(H120&gt;0,V120=""),TRUE,FALSE))</formula>
    </cfRule>
  </conditionalFormatting>
  <conditionalFormatting sqref="H121">
    <cfRule type="expression" dxfId="863" priority="375">
      <formula>IF(H121&lt;0, TRUE, IF(AND(H121&gt;0,V121=""),TRUE,FALSE))</formula>
    </cfRule>
  </conditionalFormatting>
  <conditionalFormatting sqref="H122">
    <cfRule type="expression" dxfId="862" priority="374">
      <formula>IF(H122&lt;0, TRUE, IF(AND(H122&gt;0,V122=""),TRUE,FALSE))</formula>
    </cfRule>
  </conditionalFormatting>
  <conditionalFormatting sqref="H123">
    <cfRule type="expression" dxfId="861" priority="373">
      <formula>IF(H123&lt;0, TRUE, IF(AND(H123&gt;0,V123=""),TRUE,FALSE))</formula>
    </cfRule>
  </conditionalFormatting>
  <conditionalFormatting sqref="H124">
    <cfRule type="expression" dxfId="860" priority="372">
      <formula>IF(H124&lt;0, TRUE, IF(AND(H124&gt;0,V124=""),TRUE,FALSE))</formula>
    </cfRule>
  </conditionalFormatting>
  <conditionalFormatting sqref="H125">
    <cfRule type="expression" dxfId="859" priority="371">
      <formula>IF(H125&lt;0, TRUE, IF(AND(H125&gt;0,V125=""),TRUE,FALSE))</formula>
    </cfRule>
  </conditionalFormatting>
  <conditionalFormatting sqref="H126">
    <cfRule type="expression" dxfId="858" priority="370">
      <formula>IF(H126&lt;0, TRUE, IF(AND(H126&gt;0,V126=""),TRUE,FALSE))</formula>
    </cfRule>
  </conditionalFormatting>
  <conditionalFormatting sqref="H127">
    <cfRule type="expression" dxfId="857" priority="369">
      <formula>IF(H127&lt;0, TRUE, IF(AND(H127&gt;0,V127=""),TRUE,FALSE))</formula>
    </cfRule>
  </conditionalFormatting>
  <conditionalFormatting sqref="H128">
    <cfRule type="expression" dxfId="856" priority="368">
      <formula>IF(H128&lt;0, TRUE, IF(AND(H128&gt;0,V128=""),TRUE,FALSE))</formula>
    </cfRule>
  </conditionalFormatting>
  <conditionalFormatting sqref="H129">
    <cfRule type="expression" dxfId="855" priority="367">
      <formula>IF(H129&lt;0, TRUE, IF(AND(H129&gt;0,V129=""),TRUE,FALSE))</formula>
    </cfRule>
  </conditionalFormatting>
  <conditionalFormatting sqref="H130">
    <cfRule type="expression" dxfId="854" priority="366">
      <formula>IF(H130&lt;0, TRUE, IF(AND(H130&gt;0,V130=""),TRUE,FALSE))</formula>
    </cfRule>
  </conditionalFormatting>
  <conditionalFormatting sqref="H131">
    <cfRule type="expression" dxfId="853" priority="365">
      <formula>IF(H131&lt;0, TRUE, IF(AND(H131&gt;0,V131=""),TRUE,FALSE))</formula>
    </cfRule>
  </conditionalFormatting>
  <conditionalFormatting sqref="J118">
    <cfRule type="expression" dxfId="852" priority="364">
      <formula>IF(J118&lt;0, TRUE, IF(AND(J118&gt;0,X118=""),TRUE,FALSE))</formula>
    </cfRule>
  </conditionalFormatting>
  <conditionalFormatting sqref="J119">
    <cfRule type="expression" dxfId="851" priority="363">
      <formula>IF(J119&lt;0, TRUE, IF(AND(J119&gt;0,X119=""),TRUE,FALSE))</formula>
    </cfRule>
  </conditionalFormatting>
  <conditionalFormatting sqref="J120">
    <cfRule type="expression" dxfId="850" priority="362">
      <formula>IF(J120&lt;0, TRUE, IF(AND(J120&gt;0,X120=""),TRUE,FALSE))</formula>
    </cfRule>
  </conditionalFormatting>
  <conditionalFormatting sqref="J121">
    <cfRule type="expression" dxfId="849" priority="361">
      <formula>IF(J121&lt;0, TRUE, IF(AND(J121&gt;0,X121=""),TRUE,FALSE))</formula>
    </cfRule>
  </conditionalFormatting>
  <conditionalFormatting sqref="J122">
    <cfRule type="expression" dxfId="848" priority="360">
      <formula>IF(J122&lt;0, TRUE, IF(AND(J122&gt;0,X122=""),TRUE,FALSE))</formula>
    </cfRule>
  </conditionalFormatting>
  <conditionalFormatting sqref="J123">
    <cfRule type="expression" dxfId="847" priority="359">
      <formula>IF(J123&lt;0, TRUE, IF(AND(J123&gt;0,X123=""),TRUE,FALSE))</formula>
    </cfRule>
  </conditionalFormatting>
  <conditionalFormatting sqref="J124">
    <cfRule type="expression" dxfId="846" priority="358">
      <formula>IF(J124&lt;0, TRUE, IF(AND(J124&gt;0,X124=""),TRUE,FALSE))</formula>
    </cfRule>
  </conditionalFormatting>
  <conditionalFormatting sqref="J125">
    <cfRule type="expression" dxfId="845" priority="357">
      <formula>IF(J125&lt;0, TRUE, IF(AND(J125&gt;0,X125=""),TRUE,FALSE))</formula>
    </cfRule>
  </conditionalFormatting>
  <conditionalFormatting sqref="J126">
    <cfRule type="expression" dxfId="844" priority="356">
      <formula>IF(J126&lt;0, TRUE, IF(AND(J126&gt;0,X126=""),TRUE,FALSE))</formula>
    </cfRule>
  </conditionalFormatting>
  <conditionalFormatting sqref="J127">
    <cfRule type="expression" dxfId="843" priority="355">
      <formula>IF(J127&lt;0, TRUE, IF(AND(J127&gt;0,X127=""),TRUE,FALSE))</formula>
    </cfRule>
  </conditionalFormatting>
  <conditionalFormatting sqref="J128">
    <cfRule type="expression" dxfId="842" priority="354">
      <formula>IF(J128&lt;0, TRUE, IF(AND(J128&gt;0,X128=""),TRUE,FALSE))</formula>
    </cfRule>
  </conditionalFormatting>
  <conditionalFormatting sqref="J129">
    <cfRule type="expression" dxfId="841" priority="353">
      <formula>IF(J129&lt;0, TRUE, IF(AND(J129&gt;0,X129=""),TRUE,FALSE))</formula>
    </cfRule>
  </conditionalFormatting>
  <conditionalFormatting sqref="J130">
    <cfRule type="expression" dxfId="840" priority="352">
      <formula>IF(J130&lt;0, TRUE, IF(AND(J130&gt;0,X130=""),TRUE,FALSE))</formula>
    </cfRule>
  </conditionalFormatting>
  <conditionalFormatting sqref="J131">
    <cfRule type="expression" dxfId="839" priority="351">
      <formula>IF(J131&lt;0, TRUE, IF(AND(J131&gt;0,X131=""),TRUE,FALSE))</formula>
    </cfRule>
  </conditionalFormatting>
  <conditionalFormatting sqref="L118">
    <cfRule type="expression" dxfId="838" priority="350">
      <formula>IF(L118&lt;0, TRUE, IF(AND(L118&gt;0,Z118=""),TRUE,FALSE))</formula>
    </cfRule>
  </conditionalFormatting>
  <conditionalFormatting sqref="L119">
    <cfRule type="expression" dxfId="837" priority="349">
      <formula>IF(L119&lt;0, TRUE, IF(AND(L119&gt;0,Z119=""),TRUE,FALSE))</formula>
    </cfRule>
  </conditionalFormatting>
  <conditionalFormatting sqref="L120">
    <cfRule type="expression" dxfId="836" priority="348">
      <formula>IF(L120&lt;0, TRUE, IF(AND(L120&gt;0,Z120=""),TRUE,FALSE))</formula>
    </cfRule>
  </conditionalFormatting>
  <conditionalFormatting sqref="L121">
    <cfRule type="expression" dxfId="835" priority="347">
      <formula>IF(L121&lt;0, TRUE, IF(AND(L121&gt;0,Z121=""),TRUE,FALSE))</formula>
    </cfRule>
  </conditionalFormatting>
  <conditionalFormatting sqref="L122">
    <cfRule type="expression" dxfId="834" priority="346">
      <formula>IF(L122&lt;0, TRUE, IF(AND(L122&gt;0,Z122=""),TRUE,FALSE))</formula>
    </cfRule>
  </conditionalFormatting>
  <conditionalFormatting sqref="L123">
    <cfRule type="expression" dxfId="833" priority="345">
      <formula>IF(L123&lt;0, TRUE, IF(AND(L123&gt;0,Z123=""),TRUE,FALSE))</formula>
    </cfRule>
  </conditionalFormatting>
  <conditionalFormatting sqref="L124">
    <cfRule type="expression" dxfId="832" priority="344">
      <formula>IF(L124&lt;0, TRUE, IF(AND(L124&gt;0,Z124=""),TRUE,FALSE))</formula>
    </cfRule>
  </conditionalFormatting>
  <conditionalFormatting sqref="L125">
    <cfRule type="expression" dxfId="831" priority="343">
      <formula>IF(L125&lt;0, TRUE, IF(AND(L125&gt;0,Z125=""),TRUE,FALSE))</formula>
    </cfRule>
  </conditionalFormatting>
  <conditionalFormatting sqref="L126">
    <cfRule type="expression" dxfId="830" priority="342">
      <formula>IF(L126&lt;0, TRUE, IF(AND(L126&gt;0,Z126=""),TRUE,FALSE))</formula>
    </cfRule>
  </conditionalFormatting>
  <conditionalFormatting sqref="L127">
    <cfRule type="expression" dxfId="829" priority="341">
      <formula>IF(L127&lt;0, TRUE, IF(AND(L127&gt;0,Z127=""),TRUE,FALSE))</formula>
    </cfRule>
  </conditionalFormatting>
  <conditionalFormatting sqref="L128">
    <cfRule type="expression" dxfId="828" priority="340">
      <formula>IF(L128&lt;0, TRUE, IF(AND(L128&gt;0,Z128=""),TRUE,FALSE))</formula>
    </cfRule>
  </conditionalFormatting>
  <conditionalFormatting sqref="L129">
    <cfRule type="expression" dxfId="827" priority="339">
      <formula>IF(L129&lt;0, TRUE, IF(AND(L129&gt;0,Z129=""),TRUE,FALSE))</formula>
    </cfRule>
  </conditionalFormatting>
  <conditionalFormatting sqref="L130">
    <cfRule type="expression" dxfId="826" priority="338">
      <formula>IF(L130&lt;0, TRUE, IF(AND(L130&gt;0,Z130=""),TRUE,FALSE))</formula>
    </cfRule>
  </conditionalFormatting>
  <conditionalFormatting sqref="L131">
    <cfRule type="expression" dxfId="825" priority="337">
      <formula>IF(L131&lt;0, TRUE, IF(AND(L131&gt;0,Z131=""),TRUE,FALSE))</formula>
    </cfRule>
  </conditionalFormatting>
  <conditionalFormatting sqref="P118">
    <cfRule type="expression" dxfId="824" priority="336">
      <formula>IF(P118&lt;0, TRUE, IF(AND(P118&gt;0,AD118=""),TRUE,FALSE))</formula>
    </cfRule>
  </conditionalFormatting>
  <conditionalFormatting sqref="P119">
    <cfRule type="expression" dxfId="823" priority="335">
      <formula>IF(P119&lt;0, TRUE, IF(AND(P119&gt;0,AD119=""),TRUE,FALSE))</formula>
    </cfRule>
  </conditionalFormatting>
  <conditionalFormatting sqref="P120">
    <cfRule type="expression" dxfId="822" priority="334">
      <formula>IF(P120&lt;0, TRUE, IF(AND(P120&gt;0,AD120=""),TRUE,FALSE))</formula>
    </cfRule>
  </conditionalFormatting>
  <conditionalFormatting sqref="P121">
    <cfRule type="expression" dxfId="821" priority="333">
      <formula>IF(P121&lt;0, TRUE, IF(AND(P121&gt;0,AD121=""),TRUE,FALSE))</formula>
    </cfRule>
  </conditionalFormatting>
  <conditionalFormatting sqref="P122">
    <cfRule type="expression" dxfId="820" priority="332">
      <formula>IF(P122&lt;0, TRUE, IF(AND(P122&gt;0,AD122=""),TRUE,FALSE))</formula>
    </cfRule>
  </conditionalFormatting>
  <conditionalFormatting sqref="P123">
    <cfRule type="expression" dxfId="819" priority="331">
      <formula>IF(P123&lt;0, TRUE, IF(AND(P123&gt;0,AD123=""),TRUE,FALSE))</formula>
    </cfRule>
  </conditionalFormatting>
  <conditionalFormatting sqref="P124">
    <cfRule type="expression" dxfId="818" priority="330">
      <formula>IF(P124&lt;0, TRUE, IF(AND(P124&gt;0,AD124=""),TRUE,FALSE))</formula>
    </cfRule>
  </conditionalFormatting>
  <conditionalFormatting sqref="P125">
    <cfRule type="expression" dxfId="817" priority="329">
      <formula>IF(P125&lt;0, TRUE, IF(AND(P125&gt;0,AD125=""),TRUE,FALSE))</formula>
    </cfRule>
  </conditionalFormatting>
  <conditionalFormatting sqref="P126">
    <cfRule type="expression" dxfId="816" priority="328">
      <formula>IF(P126&lt;0, TRUE, IF(AND(P126&gt;0,AD126=""),TRUE,FALSE))</formula>
    </cfRule>
  </conditionalFormatting>
  <conditionalFormatting sqref="P127">
    <cfRule type="expression" dxfId="815" priority="327">
      <formula>IF(P127&lt;0, TRUE, IF(AND(P127&gt;0,AD127=""),TRUE,FALSE))</formula>
    </cfRule>
  </conditionalFormatting>
  <conditionalFormatting sqref="P128">
    <cfRule type="expression" dxfId="814" priority="326">
      <formula>IF(P128&lt;0, TRUE, IF(AND(P128&gt;0,AD128=""),TRUE,FALSE))</formula>
    </cfRule>
  </conditionalFormatting>
  <conditionalFormatting sqref="P129">
    <cfRule type="expression" dxfId="813" priority="325">
      <formula>IF(P129&lt;0, TRUE, IF(AND(P129&gt;0,AD129=""),TRUE,FALSE))</formula>
    </cfRule>
  </conditionalFormatting>
  <conditionalFormatting sqref="P130">
    <cfRule type="expression" dxfId="812" priority="324">
      <formula>IF(P130&lt;0, TRUE, IF(AND(P130&gt;0,AD130=""),TRUE,FALSE))</formula>
    </cfRule>
  </conditionalFormatting>
  <conditionalFormatting sqref="P131">
    <cfRule type="expression" dxfId="811" priority="323">
      <formula>IF(P131&lt;0, TRUE, IF(AND(P131&gt;0,AD131=""),TRUE,FALSE))</formula>
    </cfRule>
  </conditionalFormatting>
  <conditionalFormatting sqref="R118">
    <cfRule type="expression" dxfId="810" priority="322">
      <formula>IF(R118&lt;0, TRUE, IF(AND(R118&gt;0,AF118=""),TRUE,FALSE))</formula>
    </cfRule>
  </conditionalFormatting>
  <conditionalFormatting sqref="R119">
    <cfRule type="expression" dxfId="809" priority="321">
      <formula>IF(R119&lt;0, TRUE, IF(AND(R119&gt;0,AF119=""),TRUE,FALSE))</formula>
    </cfRule>
  </conditionalFormatting>
  <conditionalFormatting sqref="R120">
    <cfRule type="expression" dxfId="808" priority="320">
      <formula>IF(R120&lt;0, TRUE, IF(AND(R120&gt;0,AF120=""),TRUE,FALSE))</formula>
    </cfRule>
  </conditionalFormatting>
  <conditionalFormatting sqref="R121">
    <cfRule type="expression" dxfId="807" priority="319">
      <formula>IF(R121&lt;0, TRUE, IF(AND(R121&gt;0,AF121=""),TRUE,FALSE))</formula>
    </cfRule>
  </conditionalFormatting>
  <conditionalFormatting sqref="R122">
    <cfRule type="expression" dxfId="806" priority="318">
      <formula>IF(R122&lt;0, TRUE, IF(AND(R122&gt;0,AF122=""),TRUE,FALSE))</formula>
    </cfRule>
  </conditionalFormatting>
  <conditionalFormatting sqref="R123">
    <cfRule type="expression" dxfId="805" priority="317">
      <formula>IF(R123&lt;0, TRUE, IF(AND(R123&gt;0,AF123=""),TRUE,FALSE))</formula>
    </cfRule>
  </conditionalFormatting>
  <conditionalFormatting sqref="R124">
    <cfRule type="expression" dxfId="804" priority="316">
      <formula>IF(R124&lt;0, TRUE, IF(AND(R124&gt;0,AF124=""),TRUE,FALSE))</formula>
    </cfRule>
  </conditionalFormatting>
  <conditionalFormatting sqref="R125">
    <cfRule type="expression" dxfId="803" priority="315">
      <formula>IF(R125&lt;0, TRUE, IF(AND(R125&gt;0,AF125=""),TRUE,FALSE))</formula>
    </cfRule>
  </conditionalFormatting>
  <conditionalFormatting sqref="R126">
    <cfRule type="expression" dxfId="802" priority="314">
      <formula>IF(R126&lt;0, TRUE, IF(AND(R126&gt;0,AF126=""),TRUE,FALSE))</formula>
    </cfRule>
  </conditionalFormatting>
  <conditionalFormatting sqref="R127">
    <cfRule type="expression" dxfId="801" priority="313">
      <formula>IF(R127&lt;0, TRUE, IF(AND(R127&gt;0,AF127=""),TRUE,FALSE))</formula>
    </cfRule>
  </conditionalFormatting>
  <conditionalFormatting sqref="R128">
    <cfRule type="expression" dxfId="800" priority="312">
      <formula>IF(R128&lt;0, TRUE, IF(AND(R128&gt;0,AF128=""),TRUE,FALSE))</formula>
    </cfRule>
  </conditionalFormatting>
  <conditionalFormatting sqref="R129">
    <cfRule type="expression" dxfId="799" priority="311">
      <formula>IF(R129&lt;0, TRUE, IF(AND(R129&gt;0,AF129=""),TRUE,FALSE))</formula>
    </cfRule>
  </conditionalFormatting>
  <conditionalFormatting sqref="R130">
    <cfRule type="expression" dxfId="798" priority="310">
      <formula>IF(R130&lt;0, TRUE, IF(AND(R130&gt;0,AF130=""),TRUE,FALSE))</formula>
    </cfRule>
  </conditionalFormatting>
  <conditionalFormatting sqref="R131">
    <cfRule type="expression" dxfId="797" priority="309">
      <formula>IF(R131&lt;0, TRUE, IF(AND(R131&gt;0,AF131=""),TRUE,FALSE))</formula>
    </cfRule>
  </conditionalFormatting>
  <conditionalFormatting sqref="T118">
    <cfRule type="expression" dxfId="796" priority="308">
      <formula>IF(T118&lt;0, TRUE, IF(AND(T118&gt;0,AH118=""),TRUE,FALSE))</formula>
    </cfRule>
  </conditionalFormatting>
  <conditionalFormatting sqref="T119">
    <cfRule type="expression" dxfId="795" priority="307">
      <formula>IF(T119&lt;0, TRUE, IF(AND(T119&gt;0,AH119=""),TRUE,FALSE))</formula>
    </cfRule>
  </conditionalFormatting>
  <conditionalFormatting sqref="T120">
    <cfRule type="expression" dxfId="794" priority="306">
      <formula>IF(T120&lt;0, TRUE, IF(AND(T120&gt;0,AH120=""),TRUE,FALSE))</formula>
    </cfRule>
  </conditionalFormatting>
  <conditionalFormatting sqref="T121">
    <cfRule type="expression" dxfId="793" priority="305">
      <formula>IF(T121&lt;0, TRUE, IF(AND(T121&gt;0,AH121=""),TRUE,FALSE))</formula>
    </cfRule>
  </conditionalFormatting>
  <conditionalFormatting sqref="T122">
    <cfRule type="expression" dxfId="792" priority="304">
      <formula>IF(T122&lt;0, TRUE, IF(AND(T122&gt;0,AH122=""),TRUE,FALSE))</formula>
    </cfRule>
  </conditionalFormatting>
  <conditionalFormatting sqref="T123">
    <cfRule type="expression" dxfId="791" priority="303">
      <formula>IF(T123&lt;0, TRUE, IF(AND(T123&gt;0,AH123=""),TRUE,FALSE))</formula>
    </cfRule>
  </conditionalFormatting>
  <conditionalFormatting sqref="T124">
    <cfRule type="expression" dxfId="790" priority="302">
      <formula>IF(T124&lt;0, TRUE, IF(AND(T124&gt;0,AH124=""),TRUE,FALSE))</formula>
    </cfRule>
  </conditionalFormatting>
  <conditionalFormatting sqref="T125">
    <cfRule type="expression" dxfId="789" priority="301">
      <formula>IF(T125&lt;0, TRUE, IF(AND(T125&gt;0,AH125=""),TRUE,FALSE))</formula>
    </cfRule>
  </conditionalFormatting>
  <conditionalFormatting sqref="T126">
    <cfRule type="expression" dxfId="788" priority="300">
      <formula>IF(T126&lt;0, TRUE, IF(AND(T126&gt;0,AH126=""),TRUE,FALSE))</formula>
    </cfRule>
  </conditionalFormatting>
  <conditionalFormatting sqref="T127">
    <cfRule type="expression" dxfId="787" priority="299">
      <formula>IF(T127&lt;0, TRUE, IF(AND(T127&gt;0,AH127=""),TRUE,FALSE))</formula>
    </cfRule>
  </conditionalFormatting>
  <conditionalFormatting sqref="T128">
    <cfRule type="expression" dxfId="786" priority="298">
      <formula>IF(T128&lt;0, TRUE, IF(AND(T128&gt;0,AH128=""),TRUE,FALSE))</formula>
    </cfRule>
  </conditionalFormatting>
  <conditionalFormatting sqref="T129">
    <cfRule type="expression" dxfId="785" priority="297">
      <formula>IF(T129&lt;0, TRUE, IF(AND(T129&gt;0,AH129=""),TRUE,FALSE))</formula>
    </cfRule>
  </conditionalFormatting>
  <conditionalFormatting sqref="T130">
    <cfRule type="expression" dxfId="784" priority="296">
      <formula>IF(T130&lt;0, TRUE, IF(AND(T130&gt;0,AH130=""),TRUE,FALSE))</formula>
    </cfRule>
  </conditionalFormatting>
  <conditionalFormatting sqref="T131">
    <cfRule type="expression" dxfId="783" priority="295">
      <formula>IF(T131&lt;0, TRUE, IF(AND(T131&gt;0,AH131=""),TRUE,FALSE))</formula>
    </cfRule>
  </conditionalFormatting>
  <conditionalFormatting sqref="H132">
    <cfRule type="expression" dxfId="782" priority="294">
      <formula>IF(H132&lt;0, TRUE, IF(AND(H132&gt;0,V132=""),TRUE,FALSE))</formula>
    </cfRule>
  </conditionalFormatting>
  <conditionalFormatting sqref="J132">
    <cfRule type="expression" dxfId="781" priority="293">
      <formula>IF(J132&lt;0, TRUE, IF(AND(J132&gt;0,X132=""),TRUE,FALSE))</formula>
    </cfRule>
  </conditionalFormatting>
  <conditionalFormatting sqref="L132">
    <cfRule type="expression" dxfId="780" priority="292">
      <formula>IF(L132&lt;0, TRUE, IF(AND(L132&gt;0,Z132=""),TRUE,FALSE))</formula>
    </cfRule>
  </conditionalFormatting>
  <conditionalFormatting sqref="P132">
    <cfRule type="expression" dxfId="779" priority="291">
      <formula>IF(P132&lt;0, TRUE, IF(AND(P132&gt;0,AD132=""),TRUE,FALSE))</formula>
    </cfRule>
  </conditionalFormatting>
  <conditionalFormatting sqref="R132">
    <cfRule type="expression" dxfId="778" priority="290">
      <formula>IF(R132&lt;0, TRUE, IF(AND(R132&gt;0,AF132=""),TRUE,FALSE))</formula>
    </cfRule>
  </conditionalFormatting>
  <conditionalFormatting sqref="T132">
    <cfRule type="expression" dxfId="777" priority="289">
      <formula>IF(T132&lt;0, TRUE, IF(AND(T132&gt;0,AH132=""),TRUE,FALSE))</formula>
    </cfRule>
  </conditionalFormatting>
  <conditionalFormatting sqref="H137">
    <cfRule type="expression" dxfId="776" priority="228">
      <formula>IF(H137&lt;0, TRUE, IF(AND(H137&gt;0,V137=""),TRUE,FALSE))</formula>
    </cfRule>
  </conditionalFormatting>
  <conditionalFormatting sqref="H138">
    <cfRule type="expression" dxfId="775" priority="227">
      <formula>IF(H138&lt;0, TRUE, IF(AND(H138&gt;0,V138=""),TRUE,FALSE))</formula>
    </cfRule>
  </conditionalFormatting>
  <conditionalFormatting sqref="H139">
    <cfRule type="expression" dxfId="774" priority="226">
      <formula>IF(H139&lt;0, TRUE, IF(AND(H139&gt;0,V139=""),TRUE,FALSE))</formula>
    </cfRule>
  </conditionalFormatting>
  <conditionalFormatting sqref="H140">
    <cfRule type="expression" dxfId="773" priority="225">
      <formula>IF(H140&lt;0, TRUE, IF(AND(H140&gt;0,V140=""),TRUE,FALSE))</formula>
    </cfRule>
  </conditionalFormatting>
  <conditionalFormatting sqref="H141">
    <cfRule type="expression" dxfId="772" priority="224">
      <formula>IF(H141&lt;0, TRUE, IF(AND(H141&gt;0,V141=""),TRUE,FALSE))</formula>
    </cfRule>
  </conditionalFormatting>
  <conditionalFormatting sqref="J137">
    <cfRule type="expression" dxfId="771" priority="223">
      <formula>IF(J137&lt;0, TRUE, IF(AND(J137&gt;0,X137=""),TRUE,FALSE))</formula>
    </cfRule>
  </conditionalFormatting>
  <conditionalFormatting sqref="J138">
    <cfRule type="expression" dxfId="770" priority="222">
      <formula>IF(J138&lt;0, TRUE, IF(AND(J138&gt;0,X138=""),TRUE,FALSE))</formula>
    </cfRule>
  </conditionalFormatting>
  <conditionalFormatting sqref="J139">
    <cfRule type="expression" dxfId="769" priority="221">
      <formula>IF(J139&lt;0, TRUE, IF(AND(J139&gt;0,X139=""),TRUE,FALSE))</formula>
    </cfRule>
  </conditionalFormatting>
  <conditionalFormatting sqref="J140">
    <cfRule type="expression" dxfId="768" priority="220">
      <formula>IF(J140&lt;0, TRUE, IF(AND(J140&gt;0,X140=""),TRUE,FALSE))</formula>
    </cfRule>
  </conditionalFormatting>
  <conditionalFormatting sqref="J141">
    <cfRule type="expression" dxfId="767" priority="219">
      <formula>IF(J141&lt;0, TRUE, IF(AND(J141&gt;0,X141=""),TRUE,FALSE))</formula>
    </cfRule>
  </conditionalFormatting>
  <conditionalFormatting sqref="L137">
    <cfRule type="expression" dxfId="766" priority="218">
      <formula>IF(L137&lt;0, TRUE, IF(AND(L137&gt;0,Z137=""),TRUE,FALSE))</formula>
    </cfRule>
  </conditionalFormatting>
  <conditionalFormatting sqref="L138">
    <cfRule type="expression" dxfId="765" priority="217">
      <formula>IF(L138&lt;0, TRUE, IF(AND(L138&gt;0,Z138=""),TRUE,FALSE))</formula>
    </cfRule>
  </conditionalFormatting>
  <conditionalFormatting sqref="L139">
    <cfRule type="expression" dxfId="764" priority="216">
      <formula>IF(L139&lt;0, TRUE, IF(AND(L139&gt;0,Z139=""),TRUE,FALSE))</formula>
    </cfRule>
  </conditionalFormatting>
  <conditionalFormatting sqref="L140">
    <cfRule type="expression" dxfId="763" priority="215">
      <formula>IF(L140&lt;0, TRUE, IF(AND(L140&gt;0,Z140=""),TRUE,FALSE))</formula>
    </cfRule>
  </conditionalFormatting>
  <conditionalFormatting sqref="L141">
    <cfRule type="expression" dxfId="762" priority="214">
      <formula>IF(L141&lt;0, TRUE, IF(AND(L141&gt;0,Z141=""),TRUE,FALSE))</formula>
    </cfRule>
  </conditionalFormatting>
  <conditionalFormatting sqref="P137">
    <cfRule type="expression" dxfId="761" priority="213">
      <formula>IF(P137&lt;0, TRUE, IF(AND(P137&gt;0,AD137=""),TRUE,FALSE))</formula>
    </cfRule>
  </conditionalFormatting>
  <conditionalFormatting sqref="P138">
    <cfRule type="expression" dxfId="760" priority="212">
      <formula>IF(P138&lt;0, TRUE, IF(AND(P138&gt;0,AD138=""),TRUE,FALSE))</formula>
    </cfRule>
  </conditionalFormatting>
  <conditionalFormatting sqref="P139">
    <cfRule type="expression" dxfId="759" priority="211">
      <formula>IF(P139&lt;0, TRUE, IF(AND(P139&gt;0,AD139=""),TRUE,FALSE))</formula>
    </cfRule>
  </conditionalFormatting>
  <conditionalFormatting sqref="P140">
    <cfRule type="expression" dxfId="758" priority="210">
      <formula>IF(P140&lt;0, TRUE, IF(AND(P140&gt;0,AD140=""),TRUE,FALSE))</formula>
    </cfRule>
  </conditionalFormatting>
  <conditionalFormatting sqref="P141">
    <cfRule type="expression" dxfId="757" priority="209">
      <formula>IF(P141&lt;0, TRUE, IF(AND(P141&gt;0,AD141=""),TRUE,FALSE))</formula>
    </cfRule>
  </conditionalFormatting>
  <conditionalFormatting sqref="R137">
    <cfRule type="expression" dxfId="756" priority="208">
      <formula>IF(R137&lt;0, TRUE, IF(AND(R137&gt;0,AF137=""),TRUE,FALSE))</formula>
    </cfRule>
  </conditionalFormatting>
  <conditionalFormatting sqref="R138">
    <cfRule type="expression" dxfId="755" priority="207">
      <formula>IF(R138&lt;0, TRUE, IF(AND(R138&gt;0,AF138=""),TRUE,FALSE))</formula>
    </cfRule>
  </conditionalFormatting>
  <conditionalFormatting sqref="R139">
    <cfRule type="expression" dxfId="754" priority="206">
      <formula>IF(R139&lt;0, TRUE, IF(AND(R139&gt;0,AF139=""),TRUE,FALSE))</formula>
    </cfRule>
  </conditionalFormatting>
  <conditionalFormatting sqref="R140">
    <cfRule type="expression" dxfId="753" priority="205">
      <formula>IF(R140&lt;0, TRUE, IF(AND(R140&gt;0,AF140=""),TRUE,FALSE))</formula>
    </cfRule>
  </conditionalFormatting>
  <conditionalFormatting sqref="R141">
    <cfRule type="expression" dxfId="752" priority="204">
      <formula>IF(R141&lt;0, TRUE, IF(AND(R141&gt;0,AF141=""),TRUE,FALSE))</formula>
    </cfRule>
  </conditionalFormatting>
  <conditionalFormatting sqref="T137">
    <cfRule type="expression" dxfId="751" priority="203">
      <formula>IF(T137&lt;0, TRUE, IF(AND(T137&gt;0,AH137=""),TRUE,FALSE))</formula>
    </cfRule>
  </conditionalFormatting>
  <conditionalFormatting sqref="T138">
    <cfRule type="expression" dxfId="750" priority="202">
      <formula>IF(T138&lt;0, TRUE, IF(AND(T138&gt;0,AH138=""),TRUE,FALSE))</formula>
    </cfRule>
  </conditionalFormatting>
  <conditionalFormatting sqref="T139">
    <cfRule type="expression" dxfId="749" priority="201">
      <formula>IF(T139&lt;0, TRUE, IF(AND(T139&gt;0,AH139=""),TRUE,FALSE))</formula>
    </cfRule>
  </conditionalFormatting>
  <conditionalFormatting sqref="T140">
    <cfRule type="expression" dxfId="748" priority="200">
      <formula>IF(T140&lt;0, TRUE, IF(AND(T140&gt;0,AH140=""),TRUE,FALSE))</formula>
    </cfRule>
  </conditionalFormatting>
  <conditionalFormatting sqref="T141">
    <cfRule type="expression" dxfId="747" priority="199">
      <formula>IF(T141&lt;0, TRUE, IF(AND(T141&gt;0,AH141=""),TRUE,FALSE))</formula>
    </cfRule>
  </conditionalFormatting>
  <conditionalFormatting sqref="H142">
    <cfRule type="expression" dxfId="746" priority="198">
      <formula>IF(H142&lt;0, TRUE, IF(AND(H142&gt;0,V142=""),TRUE,FALSE))</formula>
    </cfRule>
  </conditionalFormatting>
  <conditionalFormatting sqref="H143">
    <cfRule type="expression" dxfId="745" priority="197">
      <formula>IF(H143&lt;0, TRUE, IF(AND(H143&gt;0,V143=""),TRUE,FALSE))</formula>
    </cfRule>
  </conditionalFormatting>
  <conditionalFormatting sqref="H144">
    <cfRule type="expression" dxfId="744" priority="196">
      <formula>IF(H144&lt;0, TRUE, IF(AND(H144&gt;0,V144=""),TRUE,FALSE))</formula>
    </cfRule>
  </conditionalFormatting>
  <conditionalFormatting sqref="H145">
    <cfRule type="expression" dxfId="743" priority="195">
      <formula>IF(H145&lt;0, TRUE, IF(AND(H145&gt;0,V145=""),TRUE,FALSE))</formula>
    </cfRule>
  </conditionalFormatting>
  <conditionalFormatting sqref="H146">
    <cfRule type="expression" dxfId="742" priority="194">
      <formula>IF(H146&lt;0, TRUE, IF(AND(H146&gt;0,V146=""),TRUE,FALSE))</formula>
    </cfRule>
  </conditionalFormatting>
  <conditionalFormatting sqref="J142">
    <cfRule type="expression" dxfId="741" priority="193">
      <formula>IF(J142&lt;0, TRUE, IF(AND(J142&gt;0,X142=""),TRUE,FALSE))</formula>
    </cfRule>
  </conditionalFormatting>
  <conditionalFormatting sqref="J143">
    <cfRule type="expression" dxfId="740" priority="192">
      <formula>IF(J143&lt;0, TRUE, IF(AND(J143&gt;0,X143=""),TRUE,FALSE))</formula>
    </cfRule>
  </conditionalFormatting>
  <conditionalFormatting sqref="J144">
    <cfRule type="expression" dxfId="739" priority="191">
      <formula>IF(J144&lt;0, TRUE, IF(AND(J144&gt;0,X144=""),TRUE,FALSE))</formula>
    </cfRule>
  </conditionalFormatting>
  <conditionalFormatting sqref="J145">
    <cfRule type="expression" dxfId="738" priority="190">
      <formula>IF(J145&lt;0, TRUE, IF(AND(J145&gt;0,X145=""),TRUE,FALSE))</formula>
    </cfRule>
  </conditionalFormatting>
  <conditionalFormatting sqref="J146">
    <cfRule type="expression" dxfId="737" priority="189">
      <formula>IF(J146&lt;0, TRUE, IF(AND(J146&gt;0,X146=""),TRUE,FALSE))</formula>
    </cfRule>
  </conditionalFormatting>
  <conditionalFormatting sqref="L142">
    <cfRule type="expression" dxfId="736" priority="188">
      <formula>IF(L142&lt;0, TRUE, IF(AND(L142&gt;0,Z142=""),TRUE,FALSE))</formula>
    </cfRule>
  </conditionalFormatting>
  <conditionalFormatting sqref="L143">
    <cfRule type="expression" dxfId="735" priority="187">
      <formula>IF(L143&lt;0, TRUE, IF(AND(L143&gt;0,Z143=""),TRUE,FALSE))</formula>
    </cfRule>
  </conditionalFormatting>
  <conditionalFormatting sqref="L144">
    <cfRule type="expression" dxfId="734" priority="186">
      <formula>IF(L144&lt;0, TRUE, IF(AND(L144&gt;0,Z144=""),TRUE,FALSE))</formula>
    </cfRule>
  </conditionalFormatting>
  <conditionalFormatting sqref="L145">
    <cfRule type="expression" dxfId="733" priority="185">
      <formula>IF(L145&lt;0, TRUE, IF(AND(L145&gt;0,Z145=""),TRUE,FALSE))</formula>
    </cfRule>
  </conditionalFormatting>
  <conditionalFormatting sqref="L146">
    <cfRule type="expression" dxfId="732" priority="184">
      <formula>IF(L146&lt;0, TRUE, IF(AND(L146&gt;0,Z146=""),TRUE,FALSE))</formula>
    </cfRule>
  </conditionalFormatting>
  <conditionalFormatting sqref="P142">
    <cfRule type="expression" dxfId="731" priority="183">
      <formula>IF(P142&lt;0, TRUE, IF(AND(P142&gt;0,AD142=""),TRUE,FALSE))</formula>
    </cfRule>
  </conditionalFormatting>
  <conditionalFormatting sqref="P143">
    <cfRule type="expression" dxfId="730" priority="182">
      <formula>IF(P143&lt;0, TRUE, IF(AND(P143&gt;0,AD143=""),TRUE,FALSE))</formula>
    </cfRule>
  </conditionalFormatting>
  <conditionalFormatting sqref="P144">
    <cfRule type="expression" dxfId="729" priority="181">
      <formula>IF(P144&lt;0, TRUE, IF(AND(P144&gt;0,AD144=""),TRUE,FALSE))</formula>
    </cfRule>
  </conditionalFormatting>
  <conditionalFormatting sqref="P145">
    <cfRule type="expression" dxfId="728" priority="180">
      <formula>IF(P145&lt;0, TRUE, IF(AND(P145&gt;0,AD145=""),TRUE,FALSE))</formula>
    </cfRule>
  </conditionalFormatting>
  <conditionalFormatting sqref="P146">
    <cfRule type="expression" dxfId="727" priority="179">
      <formula>IF(P146&lt;0, TRUE, IF(AND(P146&gt;0,AD146=""),TRUE,FALSE))</formula>
    </cfRule>
  </conditionalFormatting>
  <conditionalFormatting sqref="R142">
    <cfRule type="expression" dxfId="726" priority="178">
      <formula>IF(R142&lt;0, TRUE, IF(AND(R142&gt;0,AF142=""),TRUE,FALSE))</formula>
    </cfRule>
  </conditionalFormatting>
  <conditionalFormatting sqref="R143">
    <cfRule type="expression" dxfId="725" priority="177">
      <formula>IF(R143&lt;0, TRUE, IF(AND(R143&gt;0,AF143=""),TRUE,FALSE))</formula>
    </cfRule>
  </conditionalFormatting>
  <conditionalFormatting sqref="R144">
    <cfRule type="expression" dxfId="724" priority="176">
      <formula>IF(R144&lt;0, TRUE, IF(AND(R144&gt;0,AF144=""),TRUE,FALSE))</formula>
    </cfRule>
  </conditionalFormatting>
  <conditionalFormatting sqref="R145">
    <cfRule type="expression" dxfId="723" priority="175">
      <formula>IF(R145&lt;0, TRUE, IF(AND(R145&gt;0,AF145=""),TRUE,FALSE))</formula>
    </cfRule>
  </conditionalFormatting>
  <conditionalFormatting sqref="R146">
    <cfRule type="expression" dxfId="722" priority="174">
      <formula>IF(R146&lt;0, TRUE, IF(AND(R146&gt;0,AF146=""),TRUE,FALSE))</formula>
    </cfRule>
  </conditionalFormatting>
  <conditionalFormatting sqref="T142">
    <cfRule type="expression" dxfId="721" priority="173">
      <formula>IF(T142&lt;0, TRUE, IF(AND(T142&gt;0,AH142=""),TRUE,FALSE))</formula>
    </cfRule>
  </conditionalFormatting>
  <conditionalFormatting sqref="T143">
    <cfRule type="expression" dxfId="720" priority="172">
      <formula>IF(T143&lt;0, TRUE, IF(AND(T143&gt;0,AH143=""),TRUE,FALSE))</formula>
    </cfRule>
  </conditionalFormatting>
  <conditionalFormatting sqref="T144">
    <cfRule type="expression" dxfId="719" priority="171">
      <formula>IF(T144&lt;0, TRUE, IF(AND(T144&gt;0,AH144=""),TRUE,FALSE))</formula>
    </cfRule>
  </conditionalFormatting>
  <conditionalFormatting sqref="T145">
    <cfRule type="expression" dxfId="718" priority="170">
      <formula>IF(T145&lt;0, TRUE, IF(AND(T145&gt;0,AH145=""),TRUE,FALSE))</formula>
    </cfRule>
  </conditionalFormatting>
  <conditionalFormatting sqref="T146">
    <cfRule type="expression" dxfId="717" priority="169">
      <formula>IF(T146&lt;0, TRUE, IF(AND(T146&gt;0,AH146=""),TRUE,FALSE))</formula>
    </cfRule>
  </conditionalFormatting>
  <conditionalFormatting sqref="H147">
    <cfRule type="expression" dxfId="716" priority="168">
      <formula>IF(H147&lt;0, TRUE, IF(AND(H147&gt;0,V147=""),TRUE,FALSE))</formula>
    </cfRule>
  </conditionalFormatting>
  <conditionalFormatting sqref="H148">
    <cfRule type="expression" dxfId="715" priority="167">
      <formula>IF(H148&lt;0, TRUE, IF(AND(H148&gt;0,V148=""),TRUE,FALSE))</formula>
    </cfRule>
  </conditionalFormatting>
  <conditionalFormatting sqref="H149">
    <cfRule type="expression" dxfId="714" priority="166">
      <formula>IF(H149&lt;0, TRUE, IF(AND(H149&gt;0,V149=""),TRUE,FALSE))</formula>
    </cfRule>
  </conditionalFormatting>
  <conditionalFormatting sqref="H150">
    <cfRule type="expression" dxfId="713" priority="165">
      <formula>IF(H150&lt;0, TRUE, IF(AND(H150&gt;0,V150=""),TRUE,FALSE))</formula>
    </cfRule>
  </conditionalFormatting>
  <conditionalFormatting sqref="H151">
    <cfRule type="expression" dxfId="712" priority="164">
      <formula>IF(H151&lt;0, TRUE, IF(AND(H151&gt;0,V151=""),TRUE,FALSE))</formula>
    </cfRule>
  </conditionalFormatting>
  <conditionalFormatting sqref="J147">
    <cfRule type="expression" dxfId="711" priority="163">
      <formula>IF(J147&lt;0, TRUE, IF(AND(J147&gt;0,X147=""),TRUE,FALSE))</formula>
    </cfRule>
  </conditionalFormatting>
  <conditionalFormatting sqref="J148">
    <cfRule type="expression" dxfId="710" priority="162">
      <formula>IF(J148&lt;0, TRUE, IF(AND(J148&gt;0,X148=""),TRUE,FALSE))</formula>
    </cfRule>
  </conditionalFormatting>
  <conditionalFormatting sqref="J149">
    <cfRule type="expression" dxfId="709" priority="161">
      <formula>IF(J149&lt;0, TRUE, IF(AND(J149&gt;0,X149=""),TRUE,FALSE))</formula>
    </cfRule>
  </conditionalFormatting>
  <conditionalFormatting sqref="J150">
    <cfRule type="expression" dxfId="708" priority="160">
      <formula>IF(J150&lt;0, TRUE, IF(AND(J150&gt;0,X150=""),TRUE,FALSE))</formula>
    </cfRule>
  </conditionalFormatting>
  <conditionalFormatting sqref="J151">
    <cfRule type="expression" dxfId="707" priority="159">
      <formula>IF(J151&lt;0, TRUE, IF(AND(J151&gt;0,X151=""),TRUE,FALSE))</formula>
    </cfRule>
  </conditionalFormatting>
  <conditionalFormatting sqref="L147">
    <cfRule type="expression" dxfId="706" priority="158">
      <formula>IF(L147&lt;0, TRUE, IF(AND(L147&gt;0,Z147=""),TRUE,FALSE))</formula>
    </cfRule>
  </conditionalFormatting>
  <conditionalFormatting sqref="L148">
    <cfRule type="expression" dxfId="705" priority="157">
      <formula>IF(L148&lt;0, TRUE, IF(AND(L148&gt;0,Z148=""),TRUE,FALSE))</formula>
    </cfRule>
  </conditionalFormatting>
  <conditionalFormatting sqref="L149">
    <cfRule type="expression" dxfId="704" priority="156">
      <formula>IF(L149&lt;0, TRUE, IF(AND(L149&gt;0,Z149=""),TRUE,FALSE))</formula>
    </cfRule>
  </conditionalFormatting>
  <conditionalFormatting sqref="L150">
    <cfRule type="expression" dxfId="703" priority="155">
      <formula>IF(L150&lt;0, TRUE, IF(AND(L150&gt;0,Z150=""),TRUE,FALSE))</formula>
    </cfRule>
  </conditionalFormatting>
  <conditionalFormatting sqref="L151">
    <cfRule type="expression" dxfId="702" priority="154">
      <formula>IF(L151&lt;0, TRUE, IF(AND(L151&gt;0,Z151=""),TRUE,FALSE))</formula>
    </cfRule>
  </conditionalFormatting>
  <conditionalFormatting sqref="P147">
    <cfRule type="expression" dxfId="701" priority="153">
      <formula>IF(P147&lt;0, TRUE, IF(AND(P147&gt;0,AD147=""),TRUE,FALSE))</formula>
    </cfRule>
  </conditionalFormatting>
  <conditionalFormatting sqref="P148">
    <cfRule type="expression" dxfId="700" priority="152">
      <formula>IF(P148&lt;0, TRUE, IF(AND(P148&gt;0,AD148=""),TRUE,FALSE))</formula>
    </cfRule>
  </conditionalFormatting>
  <conditionalFormatting sqref="P149">
    <cfRule type="expression" dxfId="699" priority="151">
      <formula>IF(P149&lt;0, TRUE, IF(AND(P149&gt;0,AD149=""),TRUE,FALSE))</formula>
    </cfRule>
  </conditionalFormatting>
  <conditionalFormatting sqref="P150">
    <cfRule type="expression" dxfId="698" priority="150">
      <formula>IF(P150&lt;0, TRUE, IF(AND(P150&gt;0,AD150=""),TRUE,FALSE))</formula>
    </cfRule>
  </conditionalFormatting>
  <conditionalFormatting sqref="P151">
    <cfRule type="expression" dxfId="697" priority="149">
      <formula>IF(P151&lt;0, TRUE, IF(AND(P151&gt;0,AD151=""),TRUE,FALSE))</formula>
    </cfRule>
  </conditionalFormatting>
  <conditionalFormatting sqref="R147">
    <cfRule type="expression" dxfId="696" priority="148">
      <formula>IF(R147&lt;0, TRUE, IF(AND(R147&gt;0,AF147=""),TRUE,FALSE))</formula>
    </cfRule>
  </conditionalFormatting>
  <conditionalFormatting sqref="R148">
    <cfRule type="expression" dxfId="695" priority="147">
      <formula>IF(R148&lt;0, TRUE, IF(AND(R148&gt;0,AF148=""),TRUE,FALSE))</formula>
    </cfRule>
  </conditionalFormatting>
  <conditionalFormatting sqref="R149">
    <cfRule type="expression" dxfId="694" priority="146">
      <formula>IF(R149&lt;0, TRUE, IF(AND(R149&gt;0,AF149=""),TRUE,FALSE))</formula>
    </cfRule>
  </conditionalFormatting>
  <conditionalFormatting sqref="R150">
    <cfRule type="expression" dxfId="693" priority="145">
      <formula>IF(R150&lt;0, TRUE, IF(AND(R150&gt;0,AF150=""),TRUE,FALSE))</formula>
    </cfRule>
  </conditionalFormatting>
  <conditionalFormatting sqref="R151">
    <cfRule type="expression" dxfId="692" priority="144">
      <formula>IF(R151&lt;0, TRUE, IF(AND(R151&gt;0,AF151=""),TRUE,FALSE))</formula>
    </cfRule>
  </conditionalFormatting>
  <conditionalFormatting sqref="T147">
    <cfRule type="expression" dxfId="691" priority="143">
      <formula>IF(T147&lt;0, TRUE, IF(AND(T147&gt;0,AH147=""),TRUE,FALSE))</formula>
    </cfRule>
  </conditionalFormatting>
  <conditionalFormatting sqref="T148">
    <cfRule type="expression" dxfId="690" priority="142">
      <formula>IF(T148&lt;0, TRUE, IF(AND(T148&gt;0,AH148=""),TRUE,FALSE))</formula>
    </cfRule>
  </conditionalFormatting>
  <conditionalFormatting sqref="T149">
    <cfRule type="expression" dxfId="689" priority="141">
      <formula>IF(T149&lt;0, TRUE, IF(AND(T149&gt;0,AH149=""),TRUE,FALSE))</formula>
    </cfRule>
  </conditionalFormatting>
  <conditionalFormatting sqref="T150">
    <cfRule type="expression" dxfId="688" priority="140">
      <formula>IF(T150&lt;0, TRUE, IF(AND(T150&gt;0,AH150=""),TRUE,FALSE))</formula>
    </cfRule>
  </conditionalFormatting>
  <conditionalFormatting sqref="T151">
    <cfRule type="expression" dxfId="687" priority="139">
      <formula>IF(T151&lt;0, TRUE, IF(AND(T151&gt;0,AH151=""),TRUE,FALSE))</formula>
    </cfRule>
  </conditionalFormatting>
  <conditionalFormatting sqref="N94">
    <cfRule type="expression" dxfId="686" priority="119">
      <formula>IF(N94&lt;0, TRUE, IF(AND(N94&gt;0,AB94=""),TRUE,FALSE))</formula>
    </cfRule>
  </conditionalFormatting>
  <conditionalFormatting sqref="N60">
    <cfRule type="expression" dxfId="685" priority="116">
      <formula>IF(N60&lt;0, TRUE, IF(AND(N60&gt;0,AB60=""),TRUE,FALSE))</formula>
    </cfRule>
  </conditionalFormatting>
  <conditionalFormatting sqref="N61">
    <cfRule type="expression" dxfId="684" priority="115">
      <formula>IF(N61&lt;0, TRUE, IF(AND(N61&gt;0,AB61=""),TRUE,FALSE))</formula>
    </cfRule>
  </conditionalFormatting>
  <conditionalFormatting sqref="N62">
    <cfRule type="expression" dxfId="683" priority="114">
      <formula>IF(N62&lt;0, TRUE, IF(AND(N62&gt;0,AB62=""),TRUE,FALSE))</formula>
    </cfRule>
  </conditionalFormatting>
  <conditionalFormatting sqref="N63">
    <cfRule type="expression" dxfId="682" priority="113">
      <formula>IF(N63&lt;0, TRUE, IF(AND(N63&gt;0,AB63=""),TRUE,FALSE))</formula>
    </cfRule>
  </conditionalFormatting>
  <conditionalFormatting sqref="N64">
    <cfRule type="expression" dxfId="681" priority="112">
      <formula>IF(N64&lt;0, TRUE, IF(AND(N64&gt;0,AB64=""),TRUE,FALSE))</formula>
    </cfRule>
  </conditionalFormatting>
  <conditionalFormatting sqref="N65">
    <cfRule type="expression" dxfId="680" priority="111">
      <formula>IF(N65&lt;0, TRUE, IF(AND(N65&gt;0,AB65=""),TRUE,FALSE))</formula>
    </cfRule>
  </conditionalFormatting>
  <conditionalFormatting sqref="N66">
    <cfRule type="expression" dxfId="679" priority="110">
      <formula>IF(N66&lt;0, TRUE, IF(AND(N66&gt;0,AB66=""),TRUE,FALSE))</formula>
    </cfRule>
  </conditionalFormatting>
  <conditionalFormatting sqref="N67">
    <cfRule type="expression" dxfId="678" priority="109">
      <formula>IF(N67&lt;0, TRUE, IF(AND(N67&gt;0,AB67=""),TRUE,FALSE))</formula>
    </cfRule>
  </conditionalFormatting>
  <conditionalFormatting sqref="N68">
    <cfRule type="expression" dxfId="677" priority="108">
      <formula>IF(N68&lt;0, TRUE, IF(AND(N68&gt;0,AB68=""),TRUE,FALSE))</formula>
    </cfRule>
  </conditionalFormatting>
  <conditionalFormatting sqref="N69">
    <cfRule type="expression" dxfId="676" priority="107">
      <formula>IF(N69&lt;0, TRUE, IF(AND(N69&gt;0,AB69=""),TRUE,FALSE))</formula>
    </cfRule>
  </conditionalFormatting>
  <conditionalFormatting sqref="N70">
    <cfRule type="expression" dxfId="675" priority="106">
      <formula>IF(N70&lt;0, TRUE, IF(AND(N70&gt;0,AB70=""),TRUE,FALSE))</formula>
    </cfRule>
  </conditionalFormatting>
  <conditionalFormatting sqref="N71">
    <cfRule type="expression" dxfId="674" priority="105">
      <formula>IF(N71&lt;0, TRUE, IF(AND(N71&gt;0,AB71=""),TRUE,FALSE))</formula>
    </cfRule>
  </conditionalFormatting>
  <conditionalFormatting sqref="N72">
    <cfRule type="expression" dxfId="673" priority="104">
      <formula>IF(N72&lt;0, TRUE, IF(AND(N72&gt;0,AB72=""),TRUE,FALSE))</formula>
    </cfRule>
  </conditionalFormatting>
  <conditionalFormatting sqref="N73">
    <cfRule type="expression" dxfId="672" priority="103">
      <formula>IF(N73&lt;0, TRUE, IF(AND(N73&gt;0,AB73=""),TRUE,FALSE))</formula>
    </cfRule>
  </conditionalFormatting>
  <conditionalFormatting sqref="N74">
    <cfRule type="expression" dxfId="671" priority="102">
      <formula>IF(N74&lt;0, TRUE, IF(AND(N74&gt;0,AB74=""),TRUE,FALSE))</formula>
    </cfRule>
  </conditionalFormatting>
  <conditionalFormatting sqref="N75">
    <cfRule type="expression" dxfId="670" priority="101">
      <formula>IF(N75&lt;0, TRUE, IF(AND(N75&gt;0,AB75=""),TRUE,FALSE))</formula>
    </cfRule>
  </conditionalFormatting>
  <conditionalFormatting sqref="N76">
    <cfRule type="expression" dxfId="669" priority="100">
      <formula>IF(N76&lt;0, TRUE, IF(AND(N76&gt;0,AB76=""),TRUE,FALSE))</formula>
    </cfRule>
  </conditionalFormatting>
  <conditionalFormatting sqref="N77">
    <cfRule type="expression" dxfId="668" priority="99">
      <formula>IF(N77&lt;0, TRUE, IF(AND(N77&gt;0,AB77=""),TRUE,FALSE))</formula>
    </cfRule>
  </conditionalFormatting>
  <conditionalFormatting sqref="N78">
    <cfRule type="expression" dxfId="667" priority="98">
      <formula>IF(N78&lt;0, TRUE, IF(AND(N78&gt;0,AB78=""),TRUE,FALSE))</formula>
    </cfRule>
  </conditionalFormatting>
  <conditionalFormatting sqref="N79">
    <cfRule type="expression" dxfId="666" priority="97">
      <formula>IF(N79&lt;0, TRUE, IF(AND(N79&gt;0,AB79=""),TRUE,FALSE))</formula>
    </cfRule>
  </conditionalFormatting>
  <conditionalFormatting sqref="N80">
    <cfRule type="expression" dxfId="665" priority="96">
      <formula>IF(N80&lt;0, TRUE, IF(AND(N80&gt;0,AB80=""),TRUE,FALSE))</formula>
    </cfRule>
  </conditionalFormatting>
  <conditionalFormatting sqref="N81">
    <cfRule type="expression" dxfId="664" priority="95">
      <formula>IF(N81&lt;0, TRUE, IF(AND(N81&gt;0,AB81=""),TRUE,FALSE))</formula>
    </cfRule>
  </conditionalFormatting>
  <conditionalFormatting sqref="N82">
    <cfRule type="expression" dxfId="663" priority="94">
      <formula>IF(N82&lt;0, TRUE, IF(AND(N82&gt;0,AB82=""),TRUE,FALSE))</formula>
    </cfRule>
  </conditionalFormatting>
  <conditionalFormatting sqref="N83">
    <cfRule type="expression" dxfId="662" priority="93">
      <formula>IF(N83&lt;0, TRUE, IF(AND(N83&gt;0,AB83=""),TRUE,FALSE))</formula>
    </cfRule>
  </conditionalFormatting>
  <conditionalFormatting sqref="N84">
    <cfRule type="expression" dxfId="661" priority="92">
      <formula>IF(N84&lt;0, TRUE, IF(AND(N84&gt;0,AB84=""),TRUE,FALSE))</formula>
    </cfRule>
  </conditionalFormatting>
  <conditionalFormatting sqref="N85">
    <cfRule type="expression" dxfId="660" priority="91">
      <formula>IF(N85&lt;0, TRUE, IF(AND(N85&gt;0,AB85=""),TRUE,FALSE))</formula>
    </cfRule>
  </conditionalFormatting>
  <conditionalFormatting sqref="N86">
    <cfRule type="expression" dxfId="659" priority="90">
      <formula>IF(N86&lt;0, TRUE, IF(AND(N86&gt;0,AB86=""),TRUE,FALSE))</formula>
    </cfRule>
  </conditionalFormatting>
  <conditionalFormatting sqref="N87">
    <cfRule type="expression" dxfId="658" priority="89">
      <formula>IF(N87&lt;0, TRUE, IF(AND(N87&gt;0,AB87=""),TRUE,FALSE))</formula>
    </cfRule>
  </conditionalFormatting>
  <conditionalFormatting sqref="N88">
    <cfRule type="expression" dxfId="657" priority="88">
      <formula>IF(N88&lt;0, TRUE, IF(AND(N88&gt;0,AB88=""),TRUE,FALSE))</formula>
    </cfRule>
  </conditionalFormatting>
  <conditionalFormatting sqref="N89">
    <cfRule type="expression" dxfId="656" priority="87">
      <formula>IF(N89&lt;0, TRUE, IF(AND(N89&gt;0,AB89=""),TRUE,FALSE))</formula>
    </cfRule>
  </conditionalFormatting>
  <conditionalFormatting sqref="N90">
    <cfRule type="expression" dxfId="655" priority="86">
      <formula>IF(N90&lt;0, TRUE, IF(AND(N90&gt;0,AB90=""),TRUE,FALSE))</formula>
    </cfRule>
  </conditionalFormatting>
  <conditionalFormatting sqref="N91">
    <cfRule type="expression" dxfId="654" priority="85">
      <formula>IF(N91&lt;0, TRUE, IF(AND(N91&gt;0,AB91=""),TRUE,FALSE))</formula>
    </cfRule>
  </conditionalFormatting>
  <conditionalFormatting sqref="N92">
    <cfRule type="expression" dxfId="653" priority="84">
      <formula>IF(N92&lt;0, TRUE, IF(AND(N92&gt;0,AB92=""),TRUE,FALSE))</formula>
    </cfRule>
  </conditionalFormatting>
  <conditionalFormatting sqref="N93">
    <cfRule type="expression" dxfId="652" priority="83">
      <formula>IF(N93&lt;0, TRUE, IF(AND(N93&gt;0,AB93=""),TRUE,FALSE))</formula>
    </cfRule>
  </conditionalFormatting>
  <conditionalFormatting sqref="N99">
    <cfRule type="expression" dxfId="651" priority="82">
      <formula>IF(N99&lt;0, TRUE, IF(AND(N99&gt;0,AB99=""),TRUE,FALSE))</formula>
    </cfRule>
  </conditionalFormatting>
  <conditionalFormatting sqref="N100">
    <cfRule type="expression" dxfId="650" priority="81">
      <formula>IF(N100&lt;0, TRUE, IF(AND(N100&gt;0,AB100=""),TRUE,FALSE))</formula>
    </cfRule>
  </conditionalFormatting>
  <conditionalFormatting sqref="N101">
    <cfRule type="expression" dxfId="649" priority="80">
      <formula>IF(N101&lt;0, TRUE, IF(AND(N101&gt;0,AB101=""),TRUE,FALSE))</formula>
    </cfRule>
  </conditionalFormatting>
  <conditionalFormatting sqref="N102">
    <cfRule type="expression" dxfId="648" priority="79">
      <formula>IF(N102&lt;0, TRUE, IF(AND(N102&gt;0,AB102=""),TRUE,FALSE))</formula>
    </cfRule>
  </conditionalFormatting>
  <conditionalFormatting sqref="N103">
    <cfRule type="expression" dxfId="647" priority="78">
      <formula>IF(N103&lt;0, TRUE, IF(AND(N103&gt;0,AB103=""),TRUE,FALSE))</formula>
    </cfRule>
  </conditionalFormatting>
  <conditionalFormatting sqref="N104">
    <cfRule type="expression" dxfId="646" priority="77">
      <formula>IF(N104&lt;0, TRUE, IF(AND(N104&gt;0,AB104=""),TRUE,FALSE))</formula>
    </cfRule>
  </conditionalFormatting>
  <conditionalFormatting sqref="N105">
    <cfRule type="expression" dxfId="645" priority="76">
      <formula>IF(N105&lt;0, TRUE, IF(AND(N105&gt;0,AB105=""),TRUE,FALSE))</formula>
    </cfRule>
  </conditionalFormatting>
  <conditionalFormatting sqref="N106">
    <cfRule type="expression" dxfId="644" priority="75">
      <formula>IF(N106&lt;0, TRUE, IF(AND(N106&gt;0,AB106=""),TRUE,FALSE))</formula>
    </cfRule>
  </conditionalFormatting>
  <conditionalFormatting sqref="N107">
    <cfRule type="expression" dxfId="643" priority="74">
      <formula>IF(N107&lt;0, TRUE, IF(AND(N107&gt;0,AB107=""),TRUE,FALSE))</formula>
    </cfRule>
  </conditionalFormatting>
  <conditionalFormatting sqref="N108">
    <cfRule type="expression" dxfId="642" priority="73">
      <formula>IF(N108&lt;0, TRUE, IF(AND(N108&gt;0,AB108=""),TRUE,FALSE))</formula>
    </cfRule>
  </conditionalFormatting>
  <conditionalFormatting sqref="N109">
    <cfRule type="expression" dxfId="641" priority="72">
      <formula>IF(N109&lt;0, TRUE, IF(AND(N109&gt;0,AB109=""),TRUE,FALSE))</formula>
    </cfRule>
  </conditionalFormatting>
  <conditionalFormatting sqref="N110">
    <cfRule type="expression" dxfId="640" priority="71">
      <formula>IF(N110&lt;0, TRUE, IF(AND(N110&gt;0,AB110=""),TRUE,FALSE))</formula>
    </cfRule>
  </conditionalFormatting>
  <conditionalFormatting sqref="N111">
    <cfRule type="expression" dxfId="639" priority="70">
      <formula>IF(N111&lt;0, TRUE, IF(AND(N111&gt;0,AB111=""),TRUE,FALSE))</formula>
    </cfRule>
  </conditionalFormatting>
  <conditionalFormatting sqref="N112">
    <cfRule type="expression" dxfId="638" priority="69">
      <formula>IF(N112&lt;0, TRUE, IF(AND(N112&gt;0,AB112=""),TRUE,FALSE))</formula>
    </cfRule>
  </conditionalFormatting>
  <conditionalFormatting sqref="N113">
    <cfRule type="expression" dxfId="637" priority="67">
      <formula>IF(N113&lt;0, TRUE, IF(AND(N113&gt;0,AB113=""),TRUE,FALSE))</formula>
    </cfRule>
  </conditionalFormatting>
  <conditionalFormatting sqref="N118">
    <cfRule type="expression" dxfId="636" priority="66">
      <formula>IF(N118&lt;0, TRUE, IF(AND(N118&gt;0,AB118=""),TRUE,FALSE))</formula>
    </cfRule>
  </conditionalFormatting>
  <conditionalFormatting sqref="N119">
    <cfRule type="expression" dxfId="635" priority="65">
      <formula>IF(N119&lt;0, TRUE, IF(AND(N119&gt;0,AB119=""),TRUE,FALSE))</formula>
    </cfRule>
  </conditionalFormatting>
  <conditionalFormatting sqref="N120">
    <cfRule type="expression" dxfId="634" priority="64">
      <formula>IF(N120&lt;0, TRUE, IF(AND(N120&gt;0,AB120=""),TRUE,FALSE))</formula>
    </cfRule>
  </conditionalFormatting>
  <conditionalFormatting sqref="N121">
    <cfRule type="expression" dxfId="633" priority="63">
      <formula>IF(N121&lt;0, TRUE, IF(AND(N121&gt;0,AB121=""),TRUE,FALSE))</formula>
    </cfRule>
  </conditionalFormatting>
  <conditionalFormatting sqref="N122">
    <cfRule type="expression" dxfId="632" priority="62">
      <formula>IF(N122&lt;0, TRUE, IF(AND(N122&gt;0,AB122=""),TRUE,FALSE))</formula>
    </cfRule>
  </conditionalFormatting>
  <conditionalFormatting sqref="N123">
    <cfRule type="expression" dxfId="631" priority="61">
      <formula>IF(N123&lt;0, TRUE, IF(AND(N123&gt;0,AB123=""),TRUE,FALSE))</formula>
    </cfRule>
  </conditionalFormatting>
  <conditionalFormatting sqref="N124">
    <cfRule type="expression" dxfId="630" priority="60">
      <formula>IF(N124&lt;0, TRUE, IF(AND(N124&gt;0,AB124=""),TRUE,FALSE))</formula>
    </cfRule>
  </conditionalFormatting>
  <conditionalFormatting sqref="N125">
    <cfRule type="expression" dxfId="629" priority="59">
      <formula>IF(N125&lt;0, TRUE, IF(AND(N125&gt;0,AB125=""),TRUE,FALSE))</formula>
    </cfRule>
  </conditionalFormatting>
  <conditionalFormatting sqref="N126">
    <cfRule type="expression" dxfId="628" priority="58">
      <formula>IF(N126&lt;0, TRUE, IF(AND(N126&gt;0,AB126=""),TRUE,FALSE))</formula>
    </cfRule>
  </conditionalFormatting>
  <conditionalFormatting sqref="N127">
    <cfRule type="expression" dxfId="627" priority="57">
      <formula>IF(N127&lt;0, TRUE, IF(AND(N127&gt;0,AB127=""),TRUE,FALSE))</formula>
    </cfRule>
  </conditionalFormatting>
  <conditionalFormatting sqref="N128">
    <cfRule type="expression" dxfId="626" priority="56">
      <formula>IF(N128&lt;0, TRUE, IF(AND(N128&gt;0,AB128=""),TRUE,FALSE))</formula>
    </cfRule>
  </conditionalFormatting>
  <conditionalFormatting sqref="N129">
    <cfRule type="expression" dxfId="625" priority="55">
      <formula>IF(N129&lt;0, TRUE, IF(AND(N129&gt;0,AB129=""),TRUE,FALSE))</formula>
    </cfRule>
  </conditionalFormatting>
  <conditionalFormatting sqref="N130">
    <cfRule type="expression" dxfId="624" priority="54">
      <formula>IF(N130&lt;0, TRUE, IF(AND(N130&gt;0,AB130=""),TRUE,FALSE))</formula>
    </cfRule>
  </conditionalFormatting>
  <conditionalFormatting sqref="N131">
    <cfRule type="expression" dxfId="623" priority="53">
      <formula>IF(N131&lt;0, TRUE, IF(AND(N131&gt;0,AB131=""),TRUE,FALSE))</formula>
    </cfRule>
  </conditionalFormatting>
  <conditionalFormatting sqref="N132">
    <cfRule type="expression" dxfId="622" priority="52">
      <formula>IF(N132&lt;0, TRUE, IF(AND(N132&gt;0,AB132=""),TRUE,FALSE))</formula>
    </cfRule>
  </conditionalFormatting>
  <conditionalFormatting sqref="N137">
    <cfRule type="expression" dxfId="621" priority="41">
      <formula>IF(N137&lt;0, TRUE, IF(AND(N137&gt;0,AB137=""),TRUE,FALSE))</formula>
    </cfRule>
  </conditionalFormatting>
  <conditionalFormatting sqref="N138">
    <cfRule type="expression" dxfId="620" priority="40">
      <formula>IF(N138&lt;0, TRUE, IF(AND(N138&gt;0,AB138=""),TRUE,FALSE))</formula>
    </cfRule>
  </conditionalFormatting>
  <conditionalFormatting sqref="N139">
    <cfRule type="expression" dxfId="619" priority="39">
      <formula>IF(N139&lt;0, TRUE, IF(AND(N139&gt;0,AB139=""),TRUE,FALSE))</formula>
    </cfRule>
  </conditionalFormatting>
  <conditionalFormatting sqref="N140">
    <cfRule type="expression" dxfId="618" priority="38">
      <formula>IF(N140&lt;0, TRUE, IF(AND(N140&gt;0,AB140=""),TRUE,FALSE))</formula>
    </cfRule>
  </conditionalFormatting>
  <conditionalFormatting sqref="N141">
    <cfRule type="expression" dxfId="617" priority="37">
      <formula>IF(N141&lt;0, TRUE, IF(AND(N141&gt;0,AB141=""),TRUE,FALSE))</formula>
    </cfRule>
  </conditionalFormatting>
  <conditionalFormatting sqref="N142">
    <cfRule type="expression" dxfId="616" priority="36">
      <formula>IF(N142&lt;0, TRUE, IF(AND(N142&gt;0,AB142=""),TRUE,FALSE))</formula>
    </cfRule>
  </conditionalFormatting>
  <conditionalFormatting sqref="N143">
    <cfRule type="expression" dxfId="615" priority="35">
      <formula>IF(N143&lt;0, TRUE, IF(AND(N143&gt;0,AB143=""),TRUE,FALSE))</formula>
    </cfRule>
  </conditionalFormatting>
  <conditionalFormatting sqref="N144">
    <cfRule type="expression" dxfId="614" priority="34">
      <formula>IF(N144&lt;0, TRUE, IF(AND(N144&gt;0,AB144=""),TRUE,FALSE))</formula>
    </cfRule>
  </conditionalFormatting>
  <conditionalFormatting sqref="N145">
    <cfRule type="expression" dxfId="613" priority="33">
      <formula>IF(N145&lt;0, TRUE, IF(AND(N145&gt;0,AB145=""),TRUE,FALSE))</formula>
    </cfRule>
  </conditionalFormatting>
  <conditionalFormatting sqref="N146">
    <cfRule type="expression" dxfId="612" priority="32">
      <formula>IF(N146&lt;0, TRUE, IF(AND(N146&gt;0,AB146=""),TRUE,FALSE))</formula>
    </cfRule>
  </conditionalFormatting>
  <conditionalFormatting sqref="N147">
    <cfRule type="expression" dxfId="611" priority="31">
      <formula>IF(N147&lt;0, TRUE, IF(AND(N147&gt;0,AB147=""),TRUE,FALSE))</formula>
    </cfRule>
  </conditionalFormatting>
  <conditionalFormatting sqref="N148">
    <cfRule type="expression" dxfId="610" priority="30">
      <formula>IF(N148&lt;0, TRUE, IF(AND(N148&gt;0,AB148=""),TRUE,FALSE))</formula>
    </cfRule>
  </conditionalFormatting>
  <conditionalFormatting sqref="N149">
    <cfRule type="expression" dxfId="609" priority="29">
      <formula>IF(N149&lt;0, TRUE, IF(AND(N149&gt;0,AB149=""),TRUE,FALSE))</formula>
    </cfRule>
  </conditionalFormatting>
  <conditionalFormatting sqref="N150">
    <cfRule type="expression" dxfId="608" priority="28">
      <formula>IF(N150&lt;0, TRUE, IF(AND(N150&gt;0,AB150=""),TRUE,FALSE))</formula>
    </cfRule>
  </conditionalFormatting>
  <conditionalFormatting sqref="N151">
    <cfRule type="expression" dxfId="607" priority="27">
      <formula>IF(N151&lt;0, TRUE, IF(AND(N151&gt;0,AB151=""),TRUE,FALSE))</formula>
    </cfRule>
  </conditionalFormatting>
  <conditionalFormatting sqref="H45:H59">
    <cfRule type="expression" dxfId="606" priority="25">
      <formula>IF(H45&lt;0, TRUE, IF(AND(H45&gt;0,V45=""),TRUE,FALSE))</formula>
    </cfRule>
  </conditionalFormatting>
  <conditionalFormatting sqref="J45:J59">
    <cfRule type="expression" dxfId="605" priority="24">
      <formula>IF(J45&lt;0, TRUE, IF(AND(J45&gt;0,X45=""),TRUE,FALSE))</formula>
    </cfRule>
  </conditionalFormatting>
  <conditionalFormatting sqref="L45:L59">
    <cfRule type="expression" dxfId="604" priority="23">
      <formula>IF(L45&lt;0, TRUE, IF(AND(L45&gt;0,Z45=""),TRUE,FALSE))</formula>
    </cfRule>
  </conditionalFormatting>
  <conditionalFormatting sqref="P45:P59">
    <cfRule type="expression" dxfId="603" priority="22">
      <formula>IF(P45&lt;0, TRUE, IF(AND(P45&gt;0,AD45=""),TRUE,FALSE))</formula>
    </cfRule>
  </conditionalFormatting>
  <conditionalFormatting sqref="R45:R59">
    <cfRule type="expression" dxfId="602" priority="21">
      <formula>IF(R45&lt;0, TRUE, IF(AND(R45&gt;0,AF45=""),TRUE,FALSE))</formula>
    </cfRule>
  </conditionalFormatting>
  <conditionalFormatting sqref="T45:T59">
    <cfRule type="expression" dxfId="601" priority="20">
      <formula>IF(T45&lt;0, TRUE, IF(AND(T45&gt;0,AH45=""),TRUE,FALSE))</formula>
    </cfRule>
  </conditionalFormatting>
  <conditionalFormatting sqref="N45:N59">
    <cfRule type="expression" dxfId="600" priority="19">
      <formula>IF(N45&lt;0, TRUE, IF(AND(N45&gt;0,AB45=""),TRUE,FALSE))</formula>
    </cfRule>
  </conditionalFormatting>
  <conditionalFormatting sqref="I116">
    <cfRule type="expression" dxfId="599" priority="18" stopIfTrue="1">
      <formula>ISERROR(I116)</formula>
    </cfRule>
  </conditionalFormatting>
  <conditionalFormatting sqref="K116">
    <cfRule type="expression" dxfId="598" priority="17" stopIfTrue="1">
      <formula>ISERROR(K116)</formula>
    </cfRule>
  </conditionalFormatting>
  <conditionalFormatting sqref="M116">
    <cfRule type="expression" dxfId="597" priority="16" stopIfTrue="1">
      <formula>ISERROR(M116)</formula>
    </cfRule>
  </conditionalFormatting>
  <conditionalFormatting sqref="O116">
    <cfRule type="expression" dxfId="596" priority="15" stopIfTrue="1">
      <formula>ISERROR(O116)</formula>
    </cfRule>
  </conditionalFormatting>
  <conditionalFormatting sqref="Q116">
    <cfRule type="expression" dxfId="595" priority="14" stopIfTrue="1">
      <formula>ISERROR(Q116)</formula>
    </cfRule>
  </conditionalFormatting>
  <conditionalFormatting sqref="S116">
    <cfRule type="expression" dxfId="594" priority="13" stopIfTrue="1">
      <formula>ISERROR(S116)</formula>
    </cfRule>
  </conditionalFormatting>
  <conditionalFormatting sqref="I135">
    <cfRule type="expression" dxfId="593" priority="12" stopIfTrue="1">
      <formula>ISERROR(I135)</formula>
    </cfRule>
  </conditionalFormatting>
  <conditionalFormatting sqref="K135">
    <cfRule type="expression" dxfId="592" priority="11" stopIfTrue="1">
      <formula>ISERROR(K135)</formula>
    </cfRule>
  </conditionalFormatting>
  <conditionalFormatting sqref="M135">
    <cfRule type="expression" dxfId="591" priority="10" stopIfTrue="1">
      <formula>ISERROR(M135)</formula>
    </cfRule>
  </conditionalFormatting>
  <conditionalFormatting sqref="O135">
    <cfRule type="expression" dxfId="590" priority="9" stopIfTrue="1">
      <formula>ISERROR(O135)</formula>
    </cfRule>
  </conditionalFormatting>
  <conditionalFormatting sqref="Q135">
    <cfRule type="expression" dxfId="589" priority="8" stopIfTrue="1">
      <formula>ISERROR(Q135)</formula>
    </cfRule>
  </conditionalFormatting>
  <conditionalFormatting sqref="S135">
    <cfRule type="expression" dxfId="588" priority="7" stopIfTrue="1">
      <formula>ISERROR(S135)</formula>
    </cfRule>
  </conditionalFormatting>
  <conditionalFormatting sqref="I154">
    <cfRule type="expression" dxfId="587" priority="6" stopIfTrue="1">
      <formula>ISERROR(I154)</formula>
    </cfRule>
  </conditionalFormatting>
  <conditionalFormatting sqref="K154">
    <cfRule type="expression" dxfId="586" priority="5" stopIfTrue="1">
      <formula>ISERROR(K154)</formula>
    </cfRule>
  </conditionalFormatting>
  <conditionalFormatting sqref="M154">
    <cfRule type="expression" dxfId="585" priority="4" stopIfTrue="1">
      <formula>ISERROR(M154)</formula>
    </cfRule>
  </conditionalFormatting>
  <conditionalFormatting sqref="O154">
    <cfRule type="expression" dxfId="584" priority="3" stopIfTrue="1">
      <formula>ISERROR(O154)</formula>
    </cfRule>
  </conditionalFormatting>
  <conditionalFormatting sqref="Q154">
    <cfRule type="expression" dxfId="583" priority="2" stopIfTrue="1">
      <formula>ISERROR(Q154)</formula>
    </cfRule>
  </conditionalFormatting>
  <conditionalFormatting sqref="S154">
    <cfRule type="expression" dxfId="582" priority="1" stopIfTrue="1">
      <formula>ISERROR(S154)</formula>
    </cfRule>
  </conditionalFormatting>
  <dataValidations xWindow="259" yWindow="538" count="7">
    <dataValidation allowBlank="1" showInputMessage="1" showErrorMessage="1" prompt="Make sure to update the Fiscal Year on the 'DATA' Sheet." sqref="F2"/>
    <dataValidation type="decimal" operator="lessThanOrEqual" allowBlank="1" showInputMessage="1" showErrorMessage="1" error="FTE % cannot exceed 100%. " sqref="D152 M45:M94 D114 D133 D45:D95">
      <formula1>1</formula1>
    </dataValidation>
    <dataValidation type="decimal" operator="lessThanOrEqual" allowBlank="1" showInputMessage="1" showErrorMessage="1" error="Please enter a value that is less than or equal to 100%" sqref="U45:U95">
      <formula1>1</formula1>
    </dataValidation>
    <dataValidation type="whole" errorStyle="information" allowBlank="1" showErrorMessage="1" errorTitle="IMPORTANT" error="If this line item is for equipment and has been purchased with any Federal/State dollars, a CDPH 1203 form must be submitted with this invoice; be sure to update the cumulative CDPH 1204 form too. _x000a__x000a_" sqref="F12">
      <formula1>0</formula1>
      <formula2>0</formula2>
    </dataValidation>
    <dataValidation type="list" allowBlank="1" showInputMessage="1" showErrorMessage="1" errorTitle="Please choose the current budget" promptTitle="Please choose the current budget" prompt="Click on the drop-down arrow and choose the budget that this invoice will be applied to.  Budget line items will be populated from the selected budget. _x000a__x000a_Hit ESC to remove this message." sqref="L2:N2">
      <formula1>"Original,BR1,BR2,BR3"</formula1>
    </dataValidation>
    <dataValidation allowBlank="1" showInputMessage="1" showErrorMessage="1" prompt="Indirect Costs are auto-calculated using the methodology chosen in cell B190.  " sqref="F156"/>
    <dataValidation type="list" allowBlank="1" showInputMessage="1" showErrorMessage="1" sqref="D27:F27">
      <formula1>Position_Title</formula1>
    </dataValidation>
  </dataValidations>
  <printOptions horizontalCentered="1"/>
  <pageMargins left="0" right="0" top="0.5" bottom="0.25" header="0" footer="0"/>
  <pageSetup scale="49" fitToHeight="3" orientation="landscape" blackAndWhite="1" r:id="rId1"/>
  <headerFooter>
    <oddHeader>&amp;L&amp;12&amp;GMaternal, Child and Adolescent Health Division&amp;C&amp;16&amp;A&amp;R</oddHeader>
    <oddFooter>&amp;L&amp;14&amp;F&amp;C&amp;14&amp;P of &amp;N&amp;R&amp;14Printed: &amp;D &amp;T</oddFooter>
  </headerFooter>
  <rowBreaks count="2" manualBreakCount="2">
    <brk id="37" max="20" man="1"/>
    <brk id="113" max="20"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1377" r:id="rId5" name="Button 1">
              <controlPr defaultSize="0" print="0" autoFill="0" autoPict="0">
                <anchor moveWithCells="1" sizeWithCells="1">
                  <from>
                    <xdr:col>0</xdr:col>
                    <xdr:colOff>85725</xdr:colOff>
                    <xdr:row>0</xdr:row>
                    <xdr:rowOff>0</xdr:rowOff>
                  </from>
                  <to>
                    <xdr:col>0</xdr:col>
                    <xdr:colOff>85725</xdr:colOff>
                    <xdr:row>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259" yWindow="538" count="1">
        <x14:dataValidation type="list" allowBlank="1" showInputMessage="1" showErrorMessage="1">
          <x14:formula1>
            <xm:f>DATA!$A$2:$A$4</xm:f>
          </x14:formula1>
          <xm:sqref>D19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2">
    <tabColor theme="3" tint="-0.499984740745262"/>
    <pageSetUpPr autoPageBreaks="0"/>
  </sheetPr>
  <dimension ref="A1:BA948"/>
  <sheetViews>
    <sheetView showGridLines="0" showZeros="0" zoomScale="96" zoomScaleNormal="96" zoomScaleSheetLayoutView="70" workbookViewId="0">
      <pane ySplit="8" topLeftCell="A9" activePane="bottomLeft" state="frozen"/>
      <selection activeCell="A156" sqref="A156"/>
      <selection pane="bottomLeft" activeCell="A156" sqref="A156"/>
    </sheetView>
  </sheetViews>
  <sheetFormatPr defaultColWidth="9.140625" defaultRowHeight="15"/>
  <cols>
    <col min="1" max="1" width="9.85546875" style="37" customWidth="1"/>
    <col min="2" max="2" width="12.7109375" style="37" customWidth="1"/>
    <col min="3" max="3" width="51.5703125" style="37" customWidth="1"/>
    <col min="4" max="4" width="13.7109375" style="37" customWidth="1"/>
    <col min="5" max="5" width="20.7109375" style="160" customWidth="1"/>
    <col min="6" max="6" width="19.7109375" style="160" customWidth="1"/>
    <col min="7" max="7" width="18.7109375" style="37" customWidth="1"/>
    <col min="8" max="8" width="18.7109375" style="160" customWidth="1"/>
    <col min="9" max="9" width="18.7109375" style="37" customWidth="1"/>
    <col min="10" max="10" width="18.7109375" style="160" customWidth="1"/>
    <col min="11" max="11" width="18.7109375" style="37" customWidth="1"/>
    <col min="12" max="12" width="18.7109375" style="160" customWidth="1"/>
    <col min="13" max="13" width="18.7109375" style="37" customWidth="1"/>
    <col min="14" max="14" width="18.7109375" style="160" customWidth="1"/>
    <col min="15" max="15" width="18.7109375" style="37" hidden="1" customWidth="1"/>
    <col min="16" max="16" width="18.7109375" style="160" hidden="1" customWidth="1"/>
    <col min="17" max="17" width="18.7109375" style="37" hidden="1" customWidth="1"/>
    <col min="18" max="18" width="18.7109375" style="160" hidden="1" customWidth="1"/>
    <col min="19" max="19" width="18.7109375" style="37" hidden="1" customWidth="1"/>
    <col min="20" max="20" width="18.7109375" style="160" hidden="1" customWidth="1"/>
    <col min="21" max="21" width="2.5703125" style="205" customWidth="1"/>
    <col min="22" max="27" width="10" style="304" hidden="1" customWidth="1"/>
    <col min="28" max="33" width="9.7109375" style="304" hidden="1" customWidth="1"/>
    <col min="34" max="35" width="9.7109375" style="284" hidden="1" customWidth="1"/>
    <col min="36" max="36" width="30.7109375" style="169" hidden="1" customWidth="1"/>
    <col min="37" max="37" width="29.140625" style="169" hidden="1" customWidth="1"/>
    <col min="38" max="43" width="20.7109375" style="169" hidden="1" customWidth="1"/>
    <col min="44" max="44" width="22.7109375" style="169" hidden="1" customWidth="1"/>
    <col min="45" max="51" width="17.5703125" style="169" hidden="1" customWidth="1"/>
    <col min="52" max="52" width="9.140625" style="169" hidden="1" customWidth="1"/>
    <col min="53" max="16384" width="9.140625" style="169"/>
  </cols>
  <sheetData>
    <row r="1" spans="1:51" ht="35.25" customHeight="1" thickTop="1" thickBot="1">
      <c r="A1" s="1620" t="s">
        <v>148</v>
      </c>
      <c r="B1" s="1621"/>
      <c r="C1" s="1621"/>
      <c r="D1" s="1622"/>
      <c r="E1" s="783"/>
      <c r="F1" s="1791" t="s">
        <v>62</v>
      </c>
      <c r="G1" s="1792"/>
      <c r="H1" s="1605" t="s">
        <v>68</v>
      </c>
      <c r="I1" s="1790"/>
      <c r="J1" s="1605" t="s">
        <v>69</v>
      </c>
      <c r="K1" s="1606"/>
      <c r="L1" s="1793" t="s">
        <v>155</v>
      </c>
      <c r="M1" s="1794"/>
      <c r="N1" s="1795"/>
      <c r="O1" s="54"/>
      <c r="P1" s="211"/>
      <c r="Q1" s="54"/>
      <c r="R1" s="211"/>
      <c r="S1" s="1787"/>
      <c r="T1" s="1787"/>
      <c r="U1" s="779"/>
      <c r="V1" s="278"/>
      <c r="AA1" s="278"/>
      <c r="AB1" s="278"/>
      <c r="AC1" s="278"/>
      <c r="AD1" s="278"/>
      <c r="AE1" s="278"/>
      <c r="AF1" s="278"/>
      <c r="AG1" s="278"/>
      <c r="AH1" s="197"/>
      <c r="AI1" s="197"/>
      <c r="AJ1" s="2"/>
      <c r="AK1" s="208"/>
      <c r="AL1" s="208"/>
      <c r="AM1" s="208"/>
      <c r="AN1" s="208"/>
      <c r="AO1" s="208"/>
      <c r="AP1" s="208"/>
      <c r="AQ1" s="208"/>
      <c r="AR1" s="208"/>
      <c r="AS1" s="208"/>
      <c r="AT1" s="208"/>
      <c r="AU1" s="208"/>
      <c r="AV1" s="208"/>
      <c r="AW1" s="208"/>
      <c r="AX1" s="208"/>
      <c r="AY1" s="208"/>
    </row>
    <row r="2" spans="1:51" s="176" customFormat="1" ht="28.5" customHeight="1" thickTop="1" thickBot="1">
      <c r="A2" s="1623" t="str">
        <f>IF(C7&gt;"","SUBCONTRACT","")</f>
        <v/>
      </c>
      <c r="B2" s="1623"/>
      <c r="C2" s="1623"/>
      <c r="D2" s="1623"/>
      <c r="F2" s="1771" t="str">
        <f>'ORIGINAL BUDGET'!F2</f>
        <v>2019-2020</v>
      </c>
      <c r="G2" s="1772"/>
      <c r="H2" s="1800" t="s">
        <v>116</v>
      </c>
      <c r="I2" s="1801"/>
      <c r="J2" s="1836"/>
      <c r="K2" s="1837"/>
      <c r="L2" s="1796" t="s">
        <v>189</v>
      </c>
      <c r="M2" s="1797"/>
      <c r="N2" s="1798"/>
      <c r="O2" s="787"/>
      <c r="P2" s="787"/>
      <c r="Q2" s="787"/>
      <c r="R2" s="787"/>
      <c r="S2" s="1617"/>
      <c r="T2" s="1617"/>
      <c r="U2" s="780"/>
      <c r="V2" s="305"/>
      <c r="AA2" s="305"/>
      <c r="AB2" s="305"/>
      <c r="AC2" s="305"/>
      <c r="AD2" s="305"/>
      <c r="AE2" s="305"/>
      <c r="AF2" s="305"/>
      <c r="AG2" s="305"/>
      <c r="AH2" s="305"/>
      <c r="AI2" s="305"/>
      <c r="AJ2" s="2"/>
    </row>
    <row r="3" spans="1:51" ht="25.15" customHeight="1" thickTop="1" thickBot="1">
      <c r="A3" s="1430" t="str">
        <f>TemplateVersion</f>
        <v>Rev. 10/11/18</v>
      </c>
      <c r="B3" s="837"/>
      <c r="C3" s="207"/>
      <c r="D3" s="207"/>
      <c r="E3" s="207"/>
      <c r="F3" s="207"/>
      <c r="G3" s="207"/>
      <c r="H3" s="207"/>
      <c r="I3" s="207"/>
      <c r="J3" s="207"/>
      <c r="K3" s="207"/>
      <c r="L3" s="207"/>
      <c r="M3" s="207"/>
      <c r="N3" s="207"/>
      <c r="O3" s="781"/>
      <c r="P3" s="781"/>
      <c r="Q3" s="781"/>
      <c r="R3" s="781"/>
      <c r="S3" s="781"/>
      <c r="T3" s="781"/>
      <c r="U3" s="207"/>
      <c r="V3" s="197"/>
      <c r="W3" s="197"/>
      <c r="X3" s="197"/>
      <c r="Y3" s="197"/>
      <c r="Z3" s="197"/>
      <c r="AA3" s="197"/>
      <c r="AB3" s="197"/>
      <c r="AC3" s="197"/>
      <c r="AD3" s="197"/>
      <c r="AE3" s="197"/>
      <c r="AF3" s="197"/>
      <c r="AG3" s="197"/>
      <c r="AH3" s="197"/>
      <c r="AI3" s="197"/>
      <c r="AJ3" s="182"/>
    </row>
    <row r="4" spans="1:51" ht="45" customHeight="1" thickTop="1" thickBot="1">
      <c r="A4" s="527" t="s">
        <v>119</v>
      </c>
      <c r="B4" s="528"/>
      <c r="C4" s="1788" t="str">
        <f>'ORIGINAL BUDGET'!C4</f>
        <v>RPPC</v>
      </c>
      <c r="D4" s="1789"/>
      <c r="E4" s="1789"/>
      <c r="F4" s="1789"/>
      <c r="G4" s="1529" t="s">
        <v>150</v>
      </c>
      <c r="H4" s="1530"/>
      <c r="I4" s="1529" t="s">
        <v>150</v>
      </c>
      <c r="J4" s="1530"/>
      <c r="K4" s="1529" t="s">
        <v>150</v>
      </c>
      <c r="L4" s="1530"/>
      <c r="M4" s="1632" t="s">
        <v>150</v>
      </c>
      <c r="N4" s="1633"/>
      <c r="O4" s="1632" t="s">
        <v>150</v>
      </c>
      <c r="P4" s="1633"/>
      <c r="Q4" s="1632" t="s">
        <v>150</v>
      </c>
      <c r="R4" s="1633"/>
      <c r="S4" s="1632" t="s">
        <v>150</v>
      </c>
      <c r="T4" s="1633"/>
      <c r="U4" s="642"/>
      <c r="V4" s="306"/>
      <c r="W4" s="306"/>
      <c r="X4" s="306"/>
      <c r="Y4" s="306"/>
      <c r="Z4" s="306"/>
      <c r="AA4" s="306"/>
      <c r="AB4" s="307"/>
      <c r="AC4" s="307"/>
      <c r="AD4" s="307"/>
      <c r="AE4" s="307"/>
      <c r="AF4" s="307"/>
      <c r="AG4" s="307"/>
      <c r="AH4" s="29"/>
      <c r="AI4" s="29"/>
      <c r="AJ4" s="21"/>
    </row>
    <row r="5" spans="1:51" ht="45" customHeight="1" thickBot="1">
      <c r="A5" s="1751" t="s">
        <v>120</v>
      </c>
      <c r="B5" s="1752"/>
      <c r="C5" s="1748">
        <f>'ORIGINAL BUDGET'!C5</f>
        <v>0</v>
      </c>
      <c r="D5" s="1749"/>
      <c r="E5" s="1749"/>
      <c r="F5" s="1750"/>
      <c r="G5" s="1552" t="str">
        <f>IF(G30="","",CONCATENATE(G30,", ",TEXT(H31,"?????")))</f>
        <v>RPPC, 53110</v>
      </c>
      <c r="H5" s="1553"/>
      <c r="I5" s="1552" t="str">
        <f>IF(I30="","",CONCATENATE(I30,", ",TEXT(J31,"?????")))</f>
        <v>RPPC , 53129</v>
      </c>
      <c r="J5" s="1553"/>
      <c r="K5" s="1552" t="str">
        <f>IF(K30="","",CONCATENATE(K30,", ",TEXT(L31,"?????")))</f>
        <v/>
      </c>
      <c r="L5" s="1553"/>
      <c r="M5" s="1552" t="str">
        <f>IF(M30="","",CONCATENATE(M30,", ",TEXT(N31,"?????")))</f>
        <v/>
      </c>
      <c r="N5" s="1553"/>
      <c r="O5" s="1552" t="str">
        <f>IF(O30="","",CONCATENATE(O30,", ",TEXT(P31,"?????")))</f>
        <v/>
      </c>
      <c r="P5" s="1553"/>
      <c r="Q5" s="1552" t="str">
        <f>IF(Q30="","",CONCATENATE(Q30,", ",TEXT(R31,"?????")))</f>
        <v/>
      </c>
      <c r="R5" s="1553"/>
      <c r="S5" s="1552" t="str">
        <f>IF(S30="","",CONCATENATE(S30,", ",TEXT(T31,"?????")))</f>
        <v/>
      </c>
      <c r="T5" s="1553"/>
      <c r="U5" s="642"/>
      <c r="V5" s="306"/>
      <c r="W5" s="306"/>
      <c r="X5" s="306"/>
      <c r="Y5" s="306"/>
      <c r="Z5" s="306"/>
      <c r="AA5" s="306"/>
      <c r="AB5" s="307"/>
      <c r="AC5" s="307"/>
      <c r="AD5" s="307"/>
      <c r="AE5" s="307"/>
      <c r="AF5" s="307"/>
      <c r="AG5" s="307"/>
      <c r="AH5" s="29"/>
      <c r="AI5" s="29"/>
      <c r="AJ5" s="21"/>
    </row>
    <row r="6" spans="1:51" ht="45" customHeight="1" thickBot="1">
      <c r="A6" s="529" t="s">
        <v>121</v>
      </c>
      <c r="B6" s="530"/>
      <c r="C6" s="1742">
        <f>'ORIGINAL BUDGET'!C6</f>
        <v>0</v>
      </c>
      <c r="D6" s="1743"/>
      <c r="E6" s="1744"/>
      <c r="F6" s="544" t="s">
        <v>0</v>
      </c>
      <c r="G6" s="571" t="s">
        <v>1</v>
      </c>
      <c r="H6" s="572" t="s">
        <v>2</v>
      </c>
      <c r="I6" s="622" t="s">
        <v>18</v>
      </c>
      <c r="J6" s="623" t="s">
        <v>3</v>
      </c>
      <c r="K6" s="620" t="s">
        <v>19</v>
      </c>
      <c r="L6" s="626" t="s">
        <v>4</v>
      </c>
      <c r="M6" s="632" t="s">
        <v>5</v>
      </c>
      <c r="N6" s="633" t="s">
        <v>6</v>
      </c>
      <c r="O6" s="637" t="s">
        <v>20</v>
      </c>
      <c r="P6" s="638" t="s">
        <v>7</v>
      </c>
      <c r="Q6" s="640" t="s">
        <v>8</v>
      </c>
      <c r="R6" s="641" t="s">
        <v>9</v>
      </c>
      <c r="S6" s="571" t="s">
        <v>21</v>
      </c>
      <c r="T6" s="641" t="s">
        <v>10</v>
      </c>
      <c r="U6" s="643"/>
      <c r="V6" s="308"/>
      <c r="W6" s="308"/>
      <c r="X6" s="308"/>
      <c r="Y6" s="308"/>
      <c r="Z6" s="308"/>
      <c r="AA6" s="308"/>
      <c r="AB6" s="309"/>
      <c r="AC6" s="309"/>
      <c r="AD6" s="309"/>
      <c r="AE6" s="309"/>
      <c r="AF6" s="309"/>
      <c r="AG6" s="309"/>
      <c r="AH6" s="310"/>
      <c r="AI6" s="310"/>
      <c r="AJ6" s="21"/>
      <c r="AK6" s="1815" t="s">
        <v>196</v>
      </c>
      <c r="AL6" s="1813" t="str">
        <f>G5</f>
        <v>RPPC, 53110</v>
      </c>
      <c r="AM6" s="393"/>
      <c r="AN6" s="1813" t="str">
        <f>I5</f>
        <v>RPPC , 53129</v>
      </c>
      <c r="AO6" s="396"/>
      <c r="AP6" s="1813" t="str">
        <f>K5</f>
        <v/>
      </c>
      <c r="AQ6" s="393"/>
      <c r="AR6" s="1813" t="str">
        <f>M5</f>
        <v/>
      </c>
      <c r="AS6" s="393"/>
      <c r="AT6" s="1813" t="str">
        <f>O5</f>
        <v/>
      </c>
      <c r="AU6" s="393"/>
      <c r="AV6" s="1813" t="str">
        <f>Q5</f>
        <v/>
      </c>
      <c r="AW6" s="396"/>
      <c r="AX6" s="1813" t="str">
        <f>S5</f>
        <v/>
      </c>
      <c r="AY6" s="335"/>
    </row>
    <row r="7" spans="1:51" ht="45" customHeight="1" thickBot="1">
      <c r="A7" s="531" t="s">
        <v>122</v>
      </c>
      <c r="B7" s="532"/>
      <c r="C7" s="1745">
        <f>'ORIGINAL BUDGET'!C7</f>
        <v>0</v>
      </c>
      <c r="D7" s="1746"/>
      <c r="E7" s="1747"/>
      <c r="F7" s="545" t="s">
        <v>64</v>
      </c>
      <c r="G7" s="573" t="s">
        <v>13</v>
      </c>
      <c r="H7" s="574" t="s">
        <v>94</v>
      </c>
      <c r="I7" s="573" t="s">
        <v>13</v>
      </c>
      <c r="J7" s="574" t="s">
        <v>94</v>
      </c>
      <c r="K7" s="627" t="s">
        <v>13</v>
      </c>
      <c r="L7" s="574" t="s">
        <v>94</v>
      </c>
      <c r="M7" s="634" t="s">
        <v>13</v>
      </c>
      <c r="N7" s="574" t="s">
        <v>94</v>
      </c>
      <c r="O7" s="627" t="s">
        <v>13</v>
      </c>
      <c r="P7" s="574" t="s">
        <v>94</v>
      </c>
      <c r="Q7" s="573" t="s">
        <v>13</v>
      </c>
      <c r="R7" s="574" t="s">
        <v>94</v>
      </c>
      <c r="S7" s="573" t="s">
        <v>13</v>
      </c>
      <c r="T7" s="574" t="s">
        <v>94</v>
      </c>
      <c r="U7" s="1753"/>
      <c r="V7" s="311"/>
      <c r="W7" s="311"/>
      <c r="X7" s="311"/>
      <c r="Y7" s="311"/>
      <c r="Z7" s="311"/>
      <c r="AA7" s="311"/>
      <c r="AB7" s="312"/>
      <c r="AC7" s="312"/>
      <c r="AD7" s="312"/>
      <c r="AE7" s="312"/>
      <c r="AF7" s="312"/>
      <c r="AG7" s="312"/>
      <c r="AH7" s="1754"/>
      <c r="AI7" s="1754"/>
      <c r="AJ7" s="184"/>
      <c r="AK7" s="1816"/>
      <c r="AL7" s="1813"/>
      <c r="AM7" s="394"/>
      <c r="AN7" s="1813"/>
      <c r="AO7" s="397"/>
      <c r="AP7" s="1813"/>
      <c r="AQ7" s="394"/>
      <c r="AR7" s="1813"/>
      <c r="AS7" s="394"/>
      <c r="AT7" s="1813"/>
      <c r="AU7" s="394"/>
      <c r="AV7" s="1813"/>
      <c r="AW7" s="397"/>
      <c r="AX7" s="1813"/>
      <c r="AY7" s="335"/>
    </row>
    <row r="8" spans="1:51" ht="27.95" hidden="1" customHeight="1" thickTop="1" thickBot="1">
      <c r="A8" s="451"/>
      <c r="B8" s="462"/>
      <c r="C8" s="452"/>
      <c r="D8" s="452"/>
      <c r="E8" s="452"/>
      <c r="F8" s="461" t="s">
        <v>144</v>
      </c>
      <c r="G8" s="575"/>
      <c r="H8" s="576"/>
      <c r="I8" s="575"/>
      <c r="J8" s="576"/>
      <c r="K8" s="625"/>
      <c r="L8" s="576"/>
      <c r="M8" s="631"/>
      <c r="N8" s="576"/>
      <c r="O8" s="625"/>
      <c r="P8" s="576"/>
      <c r="Q8" s="575"/>
      <c r="R8" s="576"/>
      <c r="S8" s="575"/>
      <c r="T8" s="576"/>
      <c r="U8" s="1753"/>
      <c r="V8" s="311"/>
      <c r="W8" s="311"/>
      <c r="X8" s="311"/>
      <c r="Y8" s="311"/>
      <c r="Z8" s="311"/>
      <c r="AA8" s="311"/>
      <c r="AB8" s="312"/>
      <c r="AC8" s="312"/>
      <c r="AD8" s="312"/>
      <c r="AE8" s="312"/>
      <c r="AF8" s="312"/>
      <c r="AG8" s="312"/>
      <c r="AH8" s="1754"/>
      <c r="AI8" s="1754"/>
      <c r="AJ8" s="184"/>
      <c r="AK8" s="1816"/>
      <c r="AL8" s="1814"/>
      <c r="AM8" s="394"/>
      <c r="AN8" s="1814"/>
      <c r="AO8" s="397"/>
      <c r="AP8" s="1814"/>
      <c r="AQ8" s="394"/>
      <c r="AR8" s="1814"/>
      <c r="AS8" s="394"/>
      <c r="AT8" s="1814"/>
      <c r="AU8" s="394"/>
      <c r="AV8" s="1814"/>
      <c r="AW8" s="397"/>
      <c r="AX8" s="1814"/>
      <c r="AY8" s="335"/>
    </row>
    <row r="9" spans="1:51" ht="27.95" customHeight="1" thickTop="1" thickBot="1">
      <c r="A9" s="453"/>
      <c r="B9" s="146"/>
      <c r="C9" s="450"/>
      <c r="D9" s="450"/>
      <c r="E9" s="450"/>
      <c r="F9" s="1238"/>
      <c r="G9" s="1239"/>
      <c r="H9" s="1240"/>
      <c r="I9" s="1239"/>
      <c r="J9" s="458"/>
      <c r="K9" s="459"/>
      <c r="L9" s="458"/>
      <c r="M9" s="458"/>
      <c r="N9" s="458"/>
      <c r="O9" s="459"/>
      <c r="P9" s="458"/>
      <c r="Q9" s="457"/>
      <c r="R9" s="458"/>
      <c r="S9" s="457"/>
      <c r="T9" s="458"/>
      <c r="U9" s="1753"/>
      <c r="V9" s="311"/>
      <c r="W9" s="311"/>
      <c r="X9" s="311"/>
      <c r="Y9" s="311"/>
      <c r="Z9" s="311"/>
      <c r="AA9" s="311"/>
      <c r="AB9" s="312"/>
      <c r="AC9" s="312"/>
      <c r="AD9" s="312"/>
      <c r="AE9" s="312"/>
      <c r="AF9" s="312"/>
      <c r="AG9" s="312"/>
      <c r="AH9" s="1754"/>
      <c r="AI9" s="1754"/>
      <c r="AJ9" s="184"/>
      <c r="AK9" s="1816"/>
      <c r="AL9" s="1814"/>
      <c r="AM9" s="394"/>
      <c r="AN9" s="1814"/>
      <c r="AO9" s="397"/>
      <c r="AP9" s="1814"/>
      <c r="AQ9" s="394"/>
      <c r="AR9" s="1814"/>
      <c r="AS9" s="394"/>
      <c r="AT9" s="1814"/>
      <c r="AU9" s="394"/>
      <c r="AV9" s="1814"/>
      <c r="AW9" s="397"/>
      <c r="AX9" s="1814"/>
      <c r="AY9" s="335"/>
    </row>
    <row r="10" spans="1:51" ht="26.25" customHeight="1" thickTop="1" thickBot="1">
      <c r="A10" s="1611" t="s">
        <v>57</v>
      </c>
      <c r="B10" s="1612"/>
      <c r="C10" s="1612"/>
      <c r="D10" s="1612"/>
      <c r="E10" s="1613"/>
      <c r="F10" s="541"/>
      <c r="G10" s="577"/>
      <c r="H10" s="578"/>
      <c r="I10" s="554"/>
      <c r="J10" s="578"/>
      <c r="K10" s="650"/>
      <c r="L10" s="578"/>
      <c r="M10" s="659"/>
      <c r="N10" s="578"/>
      <c r="O10" s="650"/>
      <c r="P10" s="578"/>
      <c r="Q10" s="554"/>
      <c r="R10" s="578"/>
      <c r="S10" s="554"/>
      <c r="T10" s="578"/>
      <c r="U10" s="1822"/>
      <c r="V10" s="313"/>
      <c r="W10" s="313"/>
      <c r="X10" s="313"/>
      <c r="Y10" s="313"/>
      <c r="Z10" s="313"/>
      <c r="AA10" s="313"/>
      <c r="AB10" s="312"/>
      <c r="AC10" s="312"/>
      <c r="AD10" s="312"/>
      <c r="AE10" s="312"/>
      <c r="AF10" s="312"/>
      <c r="AG10" s="312"/>
      <c r="AH10" s="1755"/>
      <c r="AI10" s="1755"/>
      <c r="AJ10" s="21"/>
      <c r="AK10" s="1817"/>
      <c r="AL10" s="1813"/>
      <c r="AM10" s="395"/>
      <c r="AN10" s="1813"/>
      <c r="AO10" s="395"/>
      <c r="AP10" s="1813"/>
      <c r="AQ10" s="395"/>
      <c r="AR10" s="1813"/>
      <c r="AS10" s="395"/>
      <c r="AT10" s="1813"/>
      <c r="AU10" s="395"/>
      <c r="AV10" s="1813"/>
      <c r="AW10" s="398"/>
      <c r="AX10" s="1813"/>
      <c r="AY10" s="335"/>
    </row>
    <row r="11" spans="1:51" ht="30" customHeight="1" thickTop="1">
      <c r="A11" s="1575" t="str">
        <f>'ORIGINAL BUDGET'!A11</f>
        <v>PERSONNEL</v>
      </c>
      <c r="B11" s="1785"/>
      <c r="C11" s="1785"/>
      <c r="D11" s="1785"/>
      <c r="E11" s="1786"/>
      <c r="F11" s="542">
        <f>F41</f>
        <v>0</v>
      </c>
      <c r="G11" s="564" t="str">
        <f t="shared" ref="G11:G16" si="0">IF(F11=0,"",H11/F11)</f>
        <v/>
      </c>
      <c r="H11" s="565">
        <f>H41</f>
        <v>0</v>
      </c>
      <c r="I11" s="478" t="str">
        <f t="shared" ref="I11:I16" si="1">IF(F11=0,"",J11/F11)</f>
        <v/>
      </c>
      <c r="J11" s="654">
        <f>J41</f>
        <v>0</v>
      </c>
      <c r="K11" s="482" t="str">
        <f>IF(F11=0,"",L11/F11)</f>
        <v/>
      </c>
      <c r="L11" s="565">
        <f>L41</f>
        <v>0</v>
      </c>
      <c r="M11" s="482" t="str">
        <f>IF(F11=0,"",N11/F11)</f>
        <v/>
      </c>
      <c r="N11" s="565">
        <f>N41</f>
        <v>0</v>
      </c>
      <c r="O11" s="482" t="str">
        <f>IF(F11=0,"",P11/F11)</f>
        <v/>
      </c>
      <c r="P11" s="565">
        <f>P41</f>
        <v>0</v>
      </c>
      <c r="Q11" s="482" t="str">
        <f>IF(F11=0,"",R11/F11)</f>
        <v/>
      </c>
      <c r="R11" s="565">
        <f>R41</f>
        <v>0</v>
      </c>
      <c r="S11" s="482" t="str">
        <f>IF(F11=0,"",T11/F11)</f>
        <v/>
      </c>
      <c r="T11" s="671">
        <f>T41</f>
        <v>0</v>
      </c>
      <c r="U11" s="667">
        <f t="shared" ref="U11:U15" si="2">IF(G11&lt;0, "ERROR", G11+I11+K11+M11+O11+Q11+S11)</f>
        <v>0</v>
      </c>
      <c r="V11" s="314"/>
      <c r="W11" s="314"/>
      <c r="X11" s="314"/>
      <c r="Y11" s="314"/>
      <c r="Z11" s="314"/>
      <c r="AA11" s="314"/>
      <c r="AB11" s="307"/>
      <c r="AC11" s="307"/>
      <c r="AD11" s="307"/>
      <c r="AE11" s="307"/>
      <c r="AF11" s="307"/>
      <c r="AG11" s="307"/>
      <c r="AH11" s="286"/>
      <c r="AI11" s="29"/>
      <c r="AJ11" s="21"/>
      <c r="AK11" s="210" t="str">
        <f t="shared" ref="AK11:AK15" si="3">A11</f>
        <v>PERSONNEL</v>
      </c>
      <c r="AL11" s="836" t="str">
        <f>IF('Month 12 (Q4)'!H$40&lt;0,H$40-'Month 12 (Q4)'!H$40,IF(H$40&lt;0,H$40,""))</f>
        <v/>
      </c>
      <c r="AM11" s="836" t="str">
        <f>IF('Month 12 (Q4)'!I$40&lt;0,I$40-'Month 12 (Q4)'!I$40,IF(I$40&lt;0,I$40,""))</f>
        <v/>
      </c>
      <c r="AN11" s="836" t="str">
        <f>IF('Month 12 (Q4)'!J$40&lt;0,J$40-'Month 12 (Q4)'!J$40,IF(J$40&lt;0,J$40,""))</f>
        <v/>
      </c>
      <c r="AO11" s="836" t="str">
        <f>IF('Month 12 (Q4)'!K$40&lt;0,K$40-'Month 12 (Q4)'!K$40,IF(K$40&lt;0,K$40,""))</f>
        <v/>
      </c>
      <c r="AP11" s="836" t="str">
        <f>IF('Month 12 (Q4)'!L$40&lt;0,L$40-'Month 12 (Q4)'!L$40,IF(L$40&lt;0,L$40,""))</f>
        <v/>
      </c>
      <c r="AQ11" s="836" t="str">
        <f>IF('Month 12 (Q4)'!M$40&lt;0,M$40-'Month 12 (Q4)'!M$40,IF(M$40&lt;0,M$40,""))</f>
        <v/>
      </c>
      <c r="AR11" s="836" t="str">
        <f>IF('Month 12 (Q4)'!N$40&lt;0,N$40-'Month 12 (Q4)'!N$40,IF(N$40&lt;0,N$40,""))</f>
        <v/>
      </c>
      <c r="AS11" s="836" t="str">
        <f>IF('Month 12 (Q4)'!O$40&lt;0,O$40-'Month 12 (Q4)'!O$40,IF(O$40&lt;0,O$40,""))</f>
        <v/>
      </c>
      <c r="AT11" s="836" t="str">
        <f>IF('Month 12 (Q4)'!P$40&lt;0,P$40-'Month 12 (Q4)'!P$40,IF(P$40&lt;0,P$40,""))</f>
        <v/>
      </c>
      <c r="AU11" s="836" t="str">
        <f>IF('Month 12 (Q4)'!Q$40&lt;0,Q$40-'Month 12 (Q4)'!Q$40,IF(Q$40&lt;0,Q$40,""))</f>
        <v/>
      </c>
      <c r="AV11" s="836" t="str">
        <f>IF('Month 12 (Q4)'!R$40&lt;0,R$40-'Month 12 (Q4)'!R$40,IF(R$40&lt;0,R$40,""))</f>
        <v/>
      </c>
      <c r="AW11" s="836" t="str">
        <f>IF('Month 12 (Q4)'!S$40&lt;0,S$40-'Month 12 (Q4)'!S$40,IF(S$40&lt;0,S$40,""))</f>
        <v/>
      </c>
      <c r="AX11" s="836" t="str">
        <f>IF('Month 12 (Q4)'!T$40&lt;0,T$40-'Month 12 (Q4)'!T$40,IF(T$40&lt;0,T$40,""))</f>
        <v/>
      </c>
      <c r="AY11" s="197"/>
    </row>
    <row r="12" spans="1:51" ht="30" customHeight="1">
      <c r="A12" s="1805" t="str">
        <f>'ORIGINAL BUDGET'!A12</f>
        <v>OPERATING EXPENSES</v>
      </c>
      <c r="B12" s="1806"/>
      <c r="C12" s="1806"/>
      <c r="D12" s="1806"/>
      <c r="E12" s="1807"/>
      <c r="F12" s="547">
        <f>F98</f>
        <v>0</v>
      </c>
      <c r="G12" s="579" t="str">
        <f t="shared" si="0"/>
        <v/>
      </c>
      <c r="H12" s="580">
        <f>H98</f>
        <v>0</v>
      </c>
      <c r="I12" s="552" t="str">
        <f t="shared" si="1"/>
        <v/>
      </c>
      <c r="J12" s="580">
        <f>J98</f>
        <v>0</v>
      </c>
      <c r="K12" s="651" t="str">
        <f>IF(F12=0,"",L12/F12)</f>
        <v/>
      </c>
      <c r="L12" s="580">
        <f>L98</f>
        <v>0</v>
      </c>
      <c r="M12" s="551" t="str">
        <f>IF(F12=0,"",N12/F12)</f>
        <v/>
      </c>
      <c r="N12" s="784">
        <f>N98</f>
        <v>0</v>
      </c>
      <c r="O12" s="651" t="str">
        <f>IF(F12=0,"",P12/F12)</f>
        <v/>
      </c>
      <c r="P12" s="580">
        <f>P98</f>
        <v>0</v>
      </c>
      <c r="Q12" s="551" t="str">
        <f>IF(F12=0,"",R12/F12)</f>
        <v/>
      </c>
      <c r="R12" s="567">
        <f>R98</f>
        <v>0</v>
      </c>
      <c r="S12" s="551" t="str">
        <f>IF(F12=0,"",T12/F12)</f>
        <v/>
      </c>
      <c r="T12" s="673">
        <f>T98</f>
        <v>0</v>
      </c>
      <c r="U12" s="667">
        <f t="shared" si="2"/>
        <v>0</v>
      </c>
      <c r="V12" s="314"/>
      <c r="W12" s="314"/>
      <c r="X12" s="314"/>
      <c r="Y12" s="314"/>
      <c r="Z12" s="314"/>
      <c r="AA12" s="314"/>
      <c r="AB12" s="307"/>
      <c r="AC12" s="307"/>
      <c r="AD12" s="307"/>
      <c r="AE12" s="307"/>
      <c r="AF12" s="307"/>
      <c r="AG12" s="307"/>
      <c r="AH12" s="286"/>
      <c r="AI12" s="29"/>
      <c r="AJ12" s="471"/>
      <c r="AK12" s="210" t="str">
        <f t="shared" si="3"/>
        <v>OPERATING EXPENSES</v>
      </c>
      <c r="AL12" s="836" t="str">
        <f>IF('Month 12 (Q4)'!H$97&lt;0,H$97-'Month 12 (Q4)'!H$97,IF(H$97&lt;0,H$97,""))</f>
        <v/>
      </c>
      <c r="AM12" s="836" t="str">
        <f>IF('Month 12 (Q4)'!I$97&lt;0,I$97-'Month 12 (Q4)'!I$97,IF(I$97&lt;0,I$97,""))</f>
        <v/>
      </c>
      <c r="AN12" s="836" t="str">
        <f>IF('Month 12 (Q4)'!J$97&lt;0,J$97-'Month 12 (Q4)'!J$97,IF(J$97&lt;0,J$97,""))</f>
        <v/>
      </c>
      <c r="AO12" s="836" t="str">
        <f>IF('Month 12 (Q4)'!K$97&lt;0,K$97-'Month 12 (Q4)'!K$97,IF(K$97&lt;0,K$97,""))</f>
        <v/>
      </c>
      <c r="AP12" s="836" t="str">
        <f>IF('Month 12 (Q4)'!L$97&lt;0,L$97-'Month 12 (Q4)'!L$97,IF(L$97&lt;0,L$97,""))</f>
        <v/>
      </c>
      <c r="AQ12" s="836" t="str">
        <f>IF('Month 12 (Q4)'!M$97&lt;0,M$97-'Month 12 (Q4)'!M$97,IF(M$97&lt;0,M$97,""))</f>
        <v/>
      </c>
      <c r="AR12" s="836" t="str">
        <f>IF('Month 12 (Q4)'!N$97&lt;0,N$97-'Month 12 (Q4)'!N$97,IF(N$97&lt;0,N$97,""))</f>
        <v/>
      </c>
      <c r="AS12" s="836" t="str">
        <f>IF('Month 12 (Q4)'!O$97&lt;0,O$97-'Month 12 (Q4)'!O$97,IF(O$97&lt;0,O$97,""))</f>
        <v/>
      </c>
      <c r="AT12" s="836" t="str">
        <f>IF('Month 12 (Q4)'!P$97&lt;0,P$97-'Month 12 (Q4)'!P$97,IF(P$97&lt;0,P$97,""))</f>
        <v/>
      </c>
      <c r="AU12" s="836" t="str">
        <f>IF('Month 12 (Q4)'!Q$97&lt;0,Q$97-'Month 12 (Q4)'!Q$97,IF(Q$97&lt;0,Q$97,""))</f>
        <v/>
      </c>
      <c r="AV12" s="836" t="str">
        <f>IF('Month 12 (Q4)'!R$97&lt;0,R$97-'Month 12 (Q4)'!R$97,IF(R$97&lt;0,R$97,""))</f>
        <v/>
      </c>
      <c r="AW12" s="836" t="str">
        <f>IF('Month 12 (Q4)'!S$97&lt;0,S$97-'Month 12 (Q4)'!S$97,IF(S$97&lt;0,S$97,""))</f>
        <v/>
      </c>
      <c r="AX12" s="836" t="str">
        <f>IF('Month 12 (Q4)'!T$97&lt;0,T$97-'Month 12 (Q4)'!T$97,IF(T$97&lt;0,T$97,""))</f>
        <v/>
      </c>
      <c r="AY12" s="336"/>
    </row>
    <row r="13" spans="1:51" ht="30" customHeight="1">
      <c r="A13" s="1802" t="str">
        <f>'ORIGINAL BUDGET'!A13</f>
        <v>CAPITAL EXPENDITURES</v>
      </c>
      <c r="B13" s="1803"/>
      <c r="C13" s="1803"/>
      <c r="D13" s="1803"/>
      <c r="E13" s="1804"/>
      <c r="F13" s="543">
        <f>F117</f>
        <v>0</v>
      </c>
      <c r="G13" s="566" t="str">
        <f t="shared" si="0"/>
        <v/>
      </c>
      <c r="H13" s="567">
        <f>H117</f>
        <v>0</v>
      </c>
      <c r="I13" s="479" t="str">
        <f t="shared" si="1"/>
        <v/>
      </c>
      <c r="J13" s="569">
        <f>J117</f>
        <v>0</v>
      </c>
      <c r="K13" s="1062" t="str">
        <f>IF(F13=0,"",L13/F13)</f>
        <v/>
      </c>
      <c r="L13" s="569">
        <f>L117</f>
        <v>0</v>
      </c>
      <c r="M13" s="660" t="str">
        <f>IF(F13=0,"",N13/F13)</f>
        <v/>
      </c>
      <c r="N13" s="569">
        <f>N117</f>
        <v>0</v>
      </c>
      <c r="O13" s="555" t="str">
        <f>IF(F13=0,"",P13/F13)</f>
        <v/>
      </c>
      <c r="P13" s="567">
        <f>P117</f>
        <v>0</v>
      </c>
      <c r="Q13" s="551" t="str">
        <f>IF(F13=0,"",R13/F13)</f>
        <v/>
      </c>
      <c r="R13" s="669">
        <f>R117</f>
        <v>0</v>
      </c>
      <c r="S13" s="551" t="str">
        <f>IF(F13=0,"",T13/F13)</f>
        <v/>
      </c>
      <c r="T13" s="672">
        <f>T117</f>
        <v>0</v>
      </c>
      <c r="U13" s="667">
        <f t="shared" si="2"/>
        <v>0</v>
      </c>
      <c r="V13" s="314"/>
      <c r="W13" s="314"/>
      <c r="X13" s="314"/>
      <c r="Y13" s="314"/>
      <c r="Z13" s="314"/>
      <c r="AA13" s="314"/>
      <c r="AB13" s="307"/>
      <c r="AC13" s="307"/>
      <c r="AD13" s="307"/>
      <c r="AE13" s="307"/>
      <c r="AF13" s="307"/>
      <c r="AG13" s="307"/>
      <c r="AH13" s="286"/>
      <c r="AI13" s="29"/>
      <c r="AJ13" s="471"/>
      <c r="AK13" s="210" t="str">
        <f t="shared" si="3"/>
        <v>CAPITAL EXPENDITURES</v>
      </c>
      <c r="AL13" s="836" t="str">
        <f>IF('Month 12 (Q4)'!H$116&lt;0,H$116-'Month 12 (Q4)'!H$116,IF(H$116&lt;0,H$116,""))</f>
        <v/>
      </c>
      <c r="AM13" s="836" t="str">
        <f>IF('Month 12 (Q4)'!I$116&lt;0,I$116-'Month 12 (Q4)'!I$116,IF(I$116&lt;0,I$116,""))</f>
        <v/>
      </c>
      <c r="AN13" s="836" t="str">
        <f>IF('Month 12 (Q4)'!J$116&lt;0,J$116-'Month 12 (Q4)'!J$116,IF(J$116&lt;0,J$116,""))</f>
        <v/>
      </c>
      <c r="AO13" s="836" t="str">
        <f>IF('Month 12 (Q4)'!K$116&lt;0,K$116-'Month 12 (Q4)'!K$116,IF(K$116&lt;0,K$116,""))</f>
        <v/>
      </c>
      <c r="AP13" s="836" t="str">
        <f>IF('Month 12 (Q4)'!L$116&lt;0,L$116-'Month 12 (Q4)'!L$116,IF(L$116&lt;0,L$116,""))</f>
        <v/>
      </c>
      <c r="AQ13" s="836" t="str">
        <f>IF('Month 12 (Q4)'!M$116&lt;0,M$116-'Month 12 (Q4)'!M$116,IF(M$116&lt;0,M$116,""))</f>
        <v/>
      </c>
      <c r="AR13" s="836" t="str">
        <f>IF('Month 12 (Q4)'!N$116&lt;0,N$116-'Month 12 (Q4)'!N$116,IF(N$116&lt;0,N$116,""))</f>
        <v/>
      </c>
      <c r="AS13" s="836" t="str">
        <f>IF('Month 12 (Q4)'!O$116&lt;0,O$116-'Month 12 (Q4)'!O$116,IF(O$116&lt;0,O$116,""))</f>
        <v/>
      </c>
      <c r="AT13" s="836" t="str">
        <f>IF('Month 12 (Q4)'!P$116&lt;0,P$116-'Month 12 (Q4)'!P$116,IF(P$116&lt;0,P$116,""))</f>
        <v/>
      </c>
      <c r="AU13" s="836" t="str">
        <f>IF('Month 12 (Q4)'!Q$116&lt;0,Q$116-'Month 12 (Q4)'!Q$116,IF(Q$116&lt;0,Q$116,""))</f>
        <v/>
      </c>
      <c r="AV13" s="836" t="str">
        <f>IF('Month 12 (Q4)'!R$116&lt;0,R$116-'Month 12 (Q4)'!R$116,IF(R$116&lt;0,R$116,""))</f>
        <v/>
      </c>
      <c r="AW13" s="836" t="str">
        <f>IF('Month 12 (Q4)'!S$116&lt;0,S$116-'Month 12 (Q4)'!S$116,IF(S$116&lt;0,S$116,""))</f>
        <v/>
      </c>
      <c r="AX13" s="836" t="str">
        <f>IF('Month 12 (Q4)'!T$116&lt;0,T$116-'Month 12 (Q4)'!T$116,IF(T$116&lt;0,T$116,""))</f>
        <v/>
      </c>
      <c r="AY13" s="336"/>
    </row>
    <row r="14" spans="1:51" ht="30" customHeight="1">
      <c r="A14" s="1782" t="str">
        <f>'ORIGINAL BUDGET'!A14</f>
        <v>OTHER COSTS</v>
      </c>
      <c r="B14" s="1783"/>
      <c r="C14" s="1783"/>
      <c r="D14" s="1783"/>
      <c r="E14" s="1784"/>
      <c r="F14" s="546">
        <f>F136</f>
        <v>0</v>
      </c>
      <c r="G14" s="566" t="str">
        <f t="shared" si="0"/>
        <v/>
      </c>
      <c r="H14" s="567">
        <f>H136</f>
        <v>0</v>
      </c>
      <c r="I14" s="552" t="str">
        <f t="shared" si="1"/>
        <v/>
      </c>
      <c r="J14" s="567">
        <f>J136</f>
        <v>0</v>
      </c>
      <c r="K14" s="553" t="str">
        <f t="shared" ref="K14:K15" si="4">IF(F14=0,"",L14/F14)</f>
        <v/>
      </c>
      <c r="L14" s="567">
        <f>L136</f>
        <v>0</v>
      </c>
      <c r="M14" s="652" t="str">
        <f t="shared" ref="M14:M15" si="5">IF(F14=0,"",N14/F14)</f>
        <v/>
      </c>
      <c r="N14" s="567">
        <f>N136</f>
        <v>0</v>
      </c>
      <c r="O14" s="553" t="str">
        <f t="shared" ref="O14:O15" si="6">IF(F14=0,"",P14/F14)</f>
        <v/>
      </c>
      <c r="P14" s="567">
        <f>P136</f>
        <v>0</v>
      </c>
      <c r="Q14" s="552" t="str">
        <f t="shared" ref="Q14" si="7">IF(F14=0,"",R14/F14)</f>
        <v/>
      </c>
      <c r="R14" s="567">
        <f>R136</f>
        <v>0</v>
      </c>
      <c r="S14" s="551" t="str">
        <f t="shared" ref="S14:S15" si="8">IF(F14=0,"",T14/F14)</f>
        <v/>
      </c>
      <c r="T14" s="673">
        <f>T136</f>
        <v>0</v>
      </c>
      <c r="U14" s="667">
        <f t="shared" si="2"/>
        <v>0</v>
      </c>
      <c r="V14" s="314"/>
      <c r="W14" s="314"/>
      <c r="X14" s="314"/>
      <c r="Y14" s="314"/>
      <c r="Z14" s="314"/>
      <c r="AA14" s="314"/>
      <c r="AB14" s="307"/>
      <c r="AC14" s="307"/>
      <c r="AD14" s="307"/>
      <c r="AE14" s="307"/>
      <c r="AF14" s="307"/>
      <c r="AG14" s="307"/>
      <c r="AH14" s="286"/>
      <c r="AI14" s="29"/>
      <c r="AJ14" s="471"/>
      <c r="AK14" s="151" t="str">
        <f t="shared" si="3"/>
        <v>OTHER COSTS</v>
      </c>
      <c r="AL14" s="836" t="str">
        <f>IF('Month 12 (Q4)'!H$135&lt;0,H$135-'Month 12 (Q4)'!H$135,IF(H$135&lt;0,H$135,""))</f>
        <v/>
      </c>
      <c r="AM14" s="836" t="str">
        <f>IF('Month 12 (Q4)'!I$135&lt;0,I$135-'Month 12 (Q4)'!I$135,IF(I$135&lt;0,I$135,""))</f>
        <v/>
      </c>
      <c r="AN14" s="836" t="str">
        <f>IF('Month 12 (Q4)'!J$135&lt;0,J$135-'Month 12 (Q4)'!J$135,IF(J$135&lt;0,J$135,""))</f>
        <v/>
      </c>
      <c r="AO14" s="836" t="str">
        <f>IF('Month 12 (Q4)'!K$135&lt;0,K$135-'Month 12 (Q4)'!K$135,IF(K$135&lt;0,K$135,""))</f>
        <v/>
      </c>
      <c r="AP14" s="836" t="str">
        <f>IF('Month 12 (Q4)'!L$135&lt;0,L$135-'Month 12 (Q4)'!L$135,IF(L$135&lt;0,L$135,""))</f>
        <v/>
      </c>
      <c r="AQ14" s="836" t="str">
        <f>IF('Month 12 (Q4)'!M$135&lt;0,M$135-'Month 12 (Q4)'!M$135,IF(M$135&lt;0,M$135,""))</f>
        <v/>
      </c>
      <c r="AR14" s="836" t="str">
        <f>IF('Month 12 (Q4)'!N$135&lt;0,N$135-'Month 12 (Q4)'!N$135,IF(N$135&lt;0,N$135,""))</f>
        <v/>
      </c>
      <c r="AS14" s="836" t="str">
        <f>IF('Month 12 (Q4)'!O$135&lt;0,O$135-'Month 12 (Q4)'!O$135,IF(O$135&lt;0,O$135,""))</f>
        <v/>
      </c>
      <c r="AT14" s="836" t="str">
        <f>IF('Month 12 (Q4)'!P$135&lt;0,P$135-'Month 12 (Q4)'!P$135,IF(P$135&lt;0,P$135,""))</f>
        <v/>
      </c>
      <c r="AU14" s="836" t="str">
        <f>IF('Month 12 (Q4)'!Q$135&lt;0,Q$135-'Month 12 (Q4)'!Q$135,IF(Q$135&lt;0,Q$135,""))</f>
        <v/>
      </c>
      <c r="AV14" s="836" t="str">
        <f>IF('Month 12 (Q4)'!R$135&lt;0,R$135-'Month 12 (Q4)'!R$135,IF(R$135&lt;0,R$135,""))</f>
        <v/>
      </c>
      <c r="AW14" s="836" t="str">
        <f>IF('Month 12 (Q4)'!S$135&lt;0,S$135-'Month 12 (Q4)'!S$135,IF(S$135&lt;0,S$135,""))</f>
        <v/>
      </c>
      <c r="AX14" s="836" t="str">
        <f>IF('Month 12 (Q4)'!T$135&lt;0,T$135-'Month 12 (Q4)'!T$135,IF(T$135&lt;0,T$135,""))</f>
        <v/>
      </c>
      <c r="AY14" s="336"/>
    </row>
    <row r="15" spans="1:51" ht="30" customHeight="1" thickBot="1">
      <c r="A15" s="1779" t="str">
        <f>'ORIGINAL BUDGET'!A15</f>
        <v>INDIRECT COSTS</v>
      </c>
      <c r="B15" s="1780"/>
      <c r="C15" s="1780"/>
      <c r="D15" s="1780"/>
      <c r="E15" s="1781"/>
      <c r="F15" s="548">
        <f>F155</f>
        <v>0</v>
      </c>
      <c r="G15" s="581" t="str">
        <f t="shared" si="0"/>
        <v/>
      </c>
      <c r="H15" s="582">
        <f>H155</f>
        <v>0</v>
      </c>
      <c r="I15" s="556" t="str">
        <f t="shared" si="1"/>
        <v/>
      </c>
      <c r="J15" s="655">
        <f>J155</f>
        <v>0</v>
      </c>
      <c r="K15" s="653" t="str">
        <f t="shared" si="4"/>
        <v/>
      </c>
      <c r="L15" s="655">
        <f>L155</f>
        <v>0</v>
      </c>
      <c r="M15" s="653" t="str">
        <f t="shared" si="5"/>
        <v/>
      </c>
      <c r="N15" s="655">
        <f>N155</f>
        <v>0</v>
      </c>
      <c r="O15" s="662" t="str">
        <f t="shared" si="6"/>
        <v/>
      </c>
      <c r="P15" s="582">
        <f>P155</f>
        <v>0</v>
      </c>
      <c r="Q15" s="664" t="str">
        <f>IF(F15=0,"",T15/F15)</f>
        <v/>
      </c>
      <c r="R15" s="670">
        <f>R155</f>
        <v>0</v>
      </c>
      <c r="S15" s="666" t="str">
        <f t="shared" si="8"/>
        <v/>
      </c>
      <c r="T15" s="674">
        <f>T155</f>
        <v>0</v>
      </c>
      <c r="U15" s="667">
        <f t="shared" si="2"/>
        <v>0</v>
      </c>
      <c r="V15" s="314"/>
      <c r="W15" s="314"/>
      <c r="X15" s="314"/>
      <c r="Y15" s="314"/>
      <c r="Z15" s="314"/>
      <c r="AA15" s="314"/>
      <c r="AB15" s="307"/>
      <c r="AC15" s="307"/>
      <c r="AD15" s="307"/>
      <c r="AE15" s="307"/>
      <c r="AF15" s="307"/>
      <c r="AG15" s="307"/>
      <c r="AH15" s="286"/>
      <c r="AI15" s="29"/>
      <c r="AJ15" s="471"/>
      <c r="AK15" s="152" t="str">
        <f t="shared" si="3"/>
        <v>INDIRECT COSTS</v>
      </c>
      <c r="AL15" s="836" t="str">
        <f>IF('Month 12 (Q4)'!H$154&lt;0,H$154-'Month 12 (Q4)'!H$154,IF(H$154&lt;0,H$154,""))</f>
        <v/>
      </c>
      <c r="AM15" s="836" t="str">
        <f>IF('Month 12 (Q4)'!I$154&lt;0,I$154-'Month 12 (Q4)'!I$154,IF(I$154&lt;0,I$154,""))</f>
        <v/>
      </c>
      <c r="AN15" s="836" t="str">
        <f>IF('Month 12 (Q4)'!J$154&lt;0,J$154-'Month 12 (Q4)'!J$154,IF(J$154&lt;0,J$154,""))</f>
        <v/>
      </c>
      <c r="AO15" s="836" t="str">
        <f>IF('Month 12 (Q4)'!K$154&lt;0,K$154-'Month 12 (Q4)'!K$154,IF(K$154&lt;0,K$154,""))</f>
        <v/>
      </c>
      <c r="AP15" s="836" t="str">
        <f>IF('Month 12 (Q4)'!L$154&lt;0,L$154-'Month 12 (Q4)'!L$154,IF(L$154&lt;0,L$154,""))</f>
        <v/>
      </c>
      <c r="AQ15" s="836" t="str">
        <f>IF('Month 12 (Q4)'!M$154&lt;0,M$154-'Month 12 (Q4)'!M$154,IF(M$154&lt;0,M$154,""))</f>
        <v/>
      </c>
      <c r="AR15" s="836" t="str">
        <f>IF('Month 12 (Q4)'!N$154&lt;0,N$154-'Month 12 (Q4)'!N$154,IF(N$154&lt;0,N$154,""))</f>
        <v/>
      </c>
      <c r="AS15" s="836" t="str">
        <f>IF('Month 12 (Q4)'!O$154&lt;0,O$154-'Month 12 (Q4)'!O$154,IF(O$154&lt;0,O$154,""))</f>
        <v/>
      </c>
      <c r="AT15" s="836" t="str">
        <f>IF('Month 12 (Q4)'!P$154&lt;0,P$154-'Month 12 (Q4)'!P$154,IF(P$154&lt;0,P$154,""))</f>
        <v/>
      </c>
      <c r="AU15" s="836" t="str">
        <f>IF('Month 12 (Q4)'!Q$154&lt;0,Q$154-'Month 12 (Q4)'!Q$154,IF(Q$154&lt;0,Q$154,""))</f>
        <v/>
      </c>
      <c r="AV15" s="836" t="str">
        <f>IF('Month 12 (Q4)'!R$154&lt;0,R$154-'Month 12 (Q4)'!R$154,IF(R$154&lt;0,R$154,""))</f>
        <v/>
      </c>
      <c r="AW15" s="836" t="str">
        <f>IF('Month 12 (Q4)'!S$154&lt;0,S$154-'Month 12 (Q4)'!S$154,IF(S$154&lt;0,S$154,""))</f>
        <v/>
      </c>
      <c r="AX15" s="836" t="str">
        <f>IF('Month 12 (Q4)'!T$154&lt;0,T$154-'Month 12 (Q4)'!T$154,IF(T$154&lt;0,T$154,""))</f>
        <v/>
      </c>
      <c r="AY15" s="336"/>
    </row>
    <row r="16" spans="1:51" ht="42" customHeight="1" thickTop="1" thickBot="1">
      <c r="A16" s="777"/>
      <c r="B16" s="125"/>
      <c r="C16" s="89"/>
      <c r="D16" s="126"/>
      <c r="E16" s="392" t="s">
        <v>73</v>
      </c>
      <c r="F16" s="549">
        <f>SUM(F11:F15)</f>
        <v>0</v>
      </c>
      <c r="G16" s="583" t="str">
        <f t="shared" si="0"/>
        <v/>
      </c>
      <c r="H16" s="584">
        <f>SUM(H11:H15)</f>
        <v>0</v>
      </c>
      <c r="I16" s="483" t="str">
        <f t="shared" si="1"/>
        <v/>
      </c>
      <c r="J16" s="584">
        <f>SUM(J11:J15)</f>
        <v>0</v>
      </c>
      <c r="K16" s="483" t="str">
        <f>IF(F16=0,"",L16/F16)</f>
        <v/>
      </c>
      <c r="L16" s="584">
        <f>SUM(L11:L15)</f>
        <v>0</v>
      </c>
      <c r="M16" s="661" t="str">
        <f>IF(F16=0,"",N16/F16)</f>
        <v/>
      </c>
      <c r="N16" s="584">
        <f>SUM(N11:N15)</f>
        <v>0</v>
      </c>
      <c r="O16" s="483" t="str">
        <f>IF(F16=0,"",P16/F16)</f>
        <v/>
      </c>
      <c r="P16" s="584">
        <f>SUM(P11:P15)</f>
        <v>0</v>
      </c>
      <c r="Q16" s="665" t="str">
        <f>IF(F16=0,"",R16/F16)</f>
        <v/>
      </c>
      <c r="R16" s="584">
        <f>SUM(R11:R15)</f>
        <v>0</v>
      </c>
      <c r="S16" s="483" t="str">
        <f>IF(F16=0,"",T16/F16)</f>
        <v/>
      </c>
      <c r="T16" s="584">
        <f>SUM(T11:T15)</f>
        <v>0</v>
      </c>
      <c r="U16" s="667">
        <f>G16+I16+K16+M16+O16+Q16+S16</f>
        <v>0</v>
      </c>
      <c r="V16" s="314"/>
      <c r="W16" s="314"/>
      <c r="X16" s="314"/>
      <c r="Y16" s="314"/>
      <c r="Z16" s="314"/>
      <c r="AA16" s="314"/>
      <c r="AB16" s="307"/>
      <c r="AC16" s="307"/>
      <c r="AD16" s="307"/>
      <c r="AE16" s="307"/>
      <c r="AF16" s="307"/>
      <c r="AG16" s="307"/>
      <c r="AH16" s="286"/>
      <c r="AI16" s="29"/>
      <c r="AJ16" s="471"/>
      <c r="AK16" s="152"/>
      <c r="AL16" s="442"/>
      <c r="AM16" s="442"/>
      <c r="AN16" s="442"/>
      <c r="AO16" s="442"/>
      <c r="AP16" s="442"/>
      <c r="AQ16" s="442"/>
      <c r="AR16" s="442"/>
      <c r="AS16" s="442"/>
      <c r="AT16" s="442"/>
      <c r="AU16" s="442"/>
      <c r="AV16" s="442"/>
      <c r="AW16" s="442"/>
      <c r="AX16" s="442"/>
      <c r="AY16" s="336"/>
    </row>
    <row r="17" spans="1:53" ht="21" customHeight="1" thickTop="1" thickBot="1">
      <c r="A17" s="88"/>
      <c r="B17" s="84"/>
      <c r="C17" s="84"/>
      <c r="D17" s="88"/>
      <c r="E17" s="87"/>
      <c r="F17" s="61"/>
      <c r="G17" s="769"/>
      <c r="H17" s="770"/>
      <c r="I17" s="678"/>
      <c r="J17" s="771"/>
      <c r="K17" s="765"/>
      <c r="L17" s="771"/>
      <c r="M17" s="766"/>
      <c r="N17" s="771"/>
      <c r="O17" s="767"/>
      <c r="P17" s="772"/>
      <c r="Q17" s="768"/>
      <c r="R17" s="773"/>
      <c r="S17" s="767"/>
      <c r="T17" s="774"/>
      <c r="U17" s="668"/>
      <c r="V17" s="306"/>
      <c r="W17" s="306"/>
      <c r="X17" s="306"/>
      <c r="Y17" s="306"/>
      <c r="Z17" s="306"/>
      <c r="AA17" s="306"/>
      <c r="AB17" s="307"/>
      <c r="AC17" s="307"/>
      <c r="AD17" s="307"/>
      <c r="AE17" s="307"/>
      <c r="AF17" s="307"/>
      <c r="AG17" s="307"/>
      <c r="AH17" s="286"/>
      <c r="AI17" s="29"/>
      <c r="AJ17" s="471"/>
      <c r="AK17" s="152"/>
      <c r="AL17" s="442"/>
      <c r="AM17" s="442"/>
      <c r="AN17" s="442"/>
      <c r="AO17" s="442"/>
      <c r="AP17" s="442"/>
      <c r="AQ17" s="442"/>
      <c r="AR17" s="442"/>
      <c r="AS17" s="442"/>
      <c r="AT17" s="442"/>
      <c r="AU17" s="442"/>
      <c r="AV17" s="442"/>
      <c r="AW17" s="442"/>
      <c r="AX17" s="442"/>
      <c r="AY17" s="336"/>
    </row>
    <row r="18" spans="1:53" s="1149" customFormat="1" ht="49.5" customHeight="1" thickTop="1" thickBot="1">
      <c r="A18" s="1163"/>
      <c r="E18" s="1164"/>
      <c r="F18" s="1823">
        <f>F37-AY18</f>
        <v>0</v>
      </c>
      <c r="G18" s="1824"/>
      <c r="H18" s="1825"/>
      <c r="I18" s="1759" t="str">
        <f>IF(AY18&gt;0.001,"W/Cuts","")</f>
        <v/>
      </c>
      <c r="J18" s="1761" t="s">
        <v>191</v>
      </c>
      <c r="K18" s="1762"/>
      <c r="L18" s="1762"/>
      <c r="M18" s="1762"/>
      <c r="N18" s="1763"/>
      <c r="O18" s="1165"/>
      <c r="P18" s="1166"/>
      <c r="Q18" s="1166"/>
      <c r="R18" s="1166"/>
      <c r="S18" s="1166"/>
      <c r="T18" s="1166"/>
      <c r="U18" s="1166"/>
      <c r="V18" s="1167"/>
      <c r="W18" s="1167"/>
      <c r="X18" s="1167"/>
      <c r="Y18" s="1167"/>
      <c r="Z18" s="1167"/>
      <c r="AA18" s="1167"/>
      <c r="AB18" s="1168"/>
      <c r="AC18" s="1168"/>
      <c r="AD18" s="1168"/>
      <c r="AE18" s="1168"/>
      <c r="AF18" s="1168"/>
      <c r="AG18" s="1168"/>
      <c r="AH18" s="1169"/>
      <c r="AI18" s="1144"/>
      <c r="AJ18" s="1170"/>
      <c r="AK18" s="1171" t="s">
        <v>73</v>
      </c>
      <c r="AL18" s="1172">
        <f t="shared" ref="AL18:AX18" si="9">SUM(AL11:AL17)</f>
        <v>0</v>
      </c>
      <c r="AM18" s="1172">
        <f t="shared" si="9"/>
        <v>0</v>
      </c>
      <c r="AN18" s="1172">
        <f t="shared" si="9"/>
        <v>0</v>
      </c>
      <c r="AO18" s="1172">
        <f t="shared" si="9"/>
        <v>0</v>
      </c>
      <c r="AP18" s="1172">
        <f t="shared" si="9"/>
        <v>0</v>
      </c>
      <c r="AQ18" s="1172">
        <f t="shared" si="9"/>
        <v>0</v>
      </c>
      <c r="AR18" s="1172">
        <f t="shared" si="9"/>
        <v>0</v>
      </c>
      <c r="AS18" s="1172">
        <f t="shared" si="9"/>
        <v>0</v>
      </c>
      <c r="AT18" s="1172">
        <f t="shared" si="9"/>
        <v>0</v>
      </c>
      <c r="AU18" s="1172">
        <f t="shared" si="9"/>
        <v>0</v>
      </c>
      <c r="AV18" s="1172">
        <f t="shared" si="9"/>
        <v>0</v>
      </c>
      <c r="AW18" s="1172">
        <f t="shared" si="9"/>
        <v>0</v>
      </c>
      <c r="AX18" s="1172">
        <f t="shared" si="9"/>
        <v>0</v>
      </c>
      <c r="AY18" s="1173">
        <f>ABS(AL18+AN18+AP18+AR18+AT18+AV18+AX18)</f>
        <v>0</v>
      </c>
    </row>
    <row r="19" spans="1:53" s="921" customFormat="1" ht="49.5" customHeight="1" thickTop="1" thickBot="1">
      <c r="A19" s="914"/>
      <c r="B19" s="915"/>
      <c r="C19" s="915"/>
      <c r="D19" s="915"/>
      <c r="E19" s="916"/>
      <c r="F19" s="1826"/>
      <c r="G19" s="1827"/>
      <c r="H19" s="1827"/>
      <c r="I19" s="1760"/>
      <c r="J19" s="1761" t="s">
        <v>197</v>
      </c>
      <c r="K19" s="1762"/>
      <c r="L19" s="1762"/>
      <c r="M19" s="1762"/>
      <c r="N19" s="1763"/>
      <c r="O19" s="922"/>
      <c r="P19" s="917"/>
      <c r="Q19" s="917"/>
      <c r="R19" s="917"/>
      <c r="S19" s="917"/>
      <c r="T19" s="917"/>
      <c r="U19" s="775"/>
      <c r="V19" s="315"/>
      <c r="W19" s="315"/>
      <c r="X19" s="315"/>
      <c r="Y19" s="315"/>
      <c r="Z19" s="315"/>
      <c r="AA19" s="315"/>
      <c r="AB19" s="918"/>
      <c r="AC19" s="918"/>
      <c r="AD19" s="918"/>
      <c r="AE19" s="918"/>
      <c r="AF19" s="918"/>
      <c r="AG19" s="918"/>
      <c r="AH19" s="919"/>
      <c r="AI19" s="919"/>
      <c r="AJ19" s="920"/>
      <c r="AK19" s="920"/>
      <c r="AL19" s="920"/>
      <c r="AM19" s="920"/>
      <c r="AN19" s="920"/>
      <c r="AO19" s="920"/>
      <c r="AP19" s="920"/>
      <c r="AQ19" s="920"/>
      <c r="AR19" s="920"/>
      <c r="AS19" s="920"/>
      <c r="AT19" s="920"/>
      <c r="AU19" s="920"/>
      <c r="AV19" s="920"/>
      <c r="AW19" s="920"/>
      <c r="AX19" s="920"/>
      <c r="AY19" s="920"/>
    </row>
    <row r="20" spans="1:53" ht="16.5" thickTop="1">
      <c r="A20" s="212"/>
      <c r="B20" s="212"/>
      <c r="C20" s="212"/>
      <c r="D20" s="213"/>
      <c r="E20" s="39"/>
      <c r="F20" s="15"/>
      <c r="G20" s="5"/>
      <c r="H20" s="15"/>
      <c r="I20" s="418"/>
      <c r="J20" s="484"/>
      <c r="K20" s="418"/>
      <c r="L20" s="484"/>
      <c r="M20" s="418"/>
      <c r="N20" s="484"/>
      <c r="O20" s="418"/>
      <c r="P20" s="484"/>
      <c r="Q20" s="418"/>
      <c r="R20" s="35"/>
      <c r="S20" s="7"/>
      <c r="T20" s="776"/>
      <c r="U20" s="668"/>
      <c r="V20" s="306"/>
      <c r="W20" s="306"/>
      <c r="X20" s="306"/>
      <c r="Y20" s="306"/>
      <c r="Z20" s="306"/>
      <c r="AA20" s="306"/>
      <c r="AB20" s="307"/>
      <c r="AC20" s="307"/>
      <c r="AD20" s="307"/>
      <c r="AE20" s="307"/>
      <c r="AF20" s="307"/>
      <c r="AG20" s="307"/>
      <c r="AH20" s="29"/>
      <c r="AI20" s="29"/>
      <c r="AJ20" s="471"/>
      <c r="AK20" s="471"/>
      <c r="AL20" s="471"/>
      <c r="AM20" s="471"/>
      <c r="AN20" s="471"/>
      <c r="AO20" s="471"/>
      <c r="AP20" s="471"/>
      <c r="AQ20" s="471"/>
      <c r="AR20" s="471"/>
      <c r="AS20" s="471"/>
      <c r="AT20" s="471"/>
      <c r="AU20" s="471"/>
      <c r="AV20" s="471"/>
      <c r="AW20" s="471"/>
      <c r="AX20" s="471"/>
      <c r="AY20" s="471"/>
    </row>
    <row r="21" spans="1:53" ht="34.5" thickBot="1">
      <c r="A21" s="778"/>
      <c r="B21" s="81"/>
      <c r="C21" s="81"/>
      <c r="D21" s="82"/>
      <c r="E21" s="83"/>
      <c r="F21" s="343"/>
      <c r="G21" s="339"/>
      <c r="H21" s="340"/>
      <c r="I21" s="418"/>
      <c r="J21" s="484"/>
      <c r="K21" s="418"/>
      <c r="L21" s="484"/>
      <c r="M21" s="418"/>
      <c r="N21" s="484"/>
      <c r="O21" s="418"/>
      <c r="P21" s="484"/>
      <c r="Q21" s="418"/>
      <c r="R21" s="341"/>
      <c r="S21" s="6"/>
      <c r="T21" s="62"/>
      <c r="U21" s="668"/>
      <c r="V21" s="306"/>
      <c r="W21" s="306"/>
      <c r="X21" s="306"/>
      <c r="Y21" s="306"/>
      <c r="Z21" s="306"/>
      <c r="AA21" s="306"/>
      <c r="AB21" s="307"/>
      <c r="AC21" s="307"/>
      <c r="AD21" s="307"/>
      <c r="AE21" s="307"/>
      <c r="AF21" s="307"/>
      <c r="AG21" s="307"/>
      <c r="AH21" s="29"/>
      <c r="AI21" s="29"/>
      <c r="AJ21" s="471"/>
      <c r="AK21" s="471"/>
      <c r="AL21" s="471"/>
      <c r="AM21" s="471"/>
      <c r="AN21" s="471"/>
      <c r="AO21" s="471"/>
      <c r="AP21" s="471"/>
      <c r="AQ21" s="471"/>
      <c r="AR21" s="471"/>
      <c r="AS21" s="471"/>
      <c r="AT21" s="471"/>
      <c r="AU21" s="471"/>
      <c r="AV21" s="471"/>
      <c r="AW21" s="471"/>
      <c r="AX21" s="471"/>
      <c r="AY21" s="471"/>
    </row>
    <row r="22" spans="1:53" ht="15.75" customHeight="1" thickTop="1">
      <c r="A22" s="1764" t="s">
        <v>226</v>
      </c>
      <c r="B22" s="1765"/>
      <c r="C22" s="1765"/>
      <c r="D22" s="1765"/>
      <c r="E22" s="1765"/>
      <c r="F22" s="1765"/>
      <c r="G22" s="1765"/>
      <c r="H22" s="1765"/>
      <c r="I22" s="1765"/>
      <c r="J22" s="1765"/>
      <c r="K22" s="1765"/>
      <c r="L22" s="1765"/>
      <c r="M22" s="1765"/>
      <c r="N22" s="1765"/>
      <c r="O22" s="1765"/>
      <c r="P22" s="1765"/>
      <c r="Q22" s="1765"/>
      <c r="R22" s="1765"/>
      <c r="S22" s="1765"/>
      <c r="T22" s="1766"/>
      <c r="U22" s="1122"/>
      <c r="V22" s="29"/>
      <c r="W22" s="29"/>
      <c r="X22" s="29"/>
      <c r="Y22" s="10"/>
      <c r="Z22" s="10"/>
      <c r="AA22" s="10"/>
      <c r="AB22" s="10"/>
      <c r="AC22" s="169"/>
      <c r="AD22" s="10"/>
      <c r="AE22" s="11"/>
      <c r="AF22" s="11"/>
      <c r="AG22" s="55"/>
      <c r="AH22" s="11"/>
      <c r="AI22" s="11"/>
      <c r="AJ22" s="11"/>
      <c r="AK22" s="11"/>
      <c r="AS22" s="10"/>
      <c r="AT22" s="10"/>
      <c r="AY22" s="1104"/>
    </row>
    <row r="23" spans="1:53" ht="15" customHeight="1">
      <c r="A23" s="1767"/>
      <c r="B23" s="1768"/>
      <c r="C23" s="1768"/>
      <c r="D23" s="1768"/>
      <c r="E23" s="1768"/>
      <c r="F23" s="1768"/>
      <c r="G23" s="1768"/>
      <c r="H23" s="1768"/>
      <c r="I23" s="1768"/>
      <c r="J23" s="1768"/>
      <c r="K23" s="1768"/>
      <c r="L23" s="1768"/>
      <c r="M23" s="1768"/>
      <c r="N23" s="1768"/>
      <c r="O23" s="1768"/>
      <c r="P23" s="1768"/>
      <c r="Q23" s="1768"/>
      <c r="R23" s="1768"/>
      <c r="S23" s="1768"/>
      <c r="T23" s="1769"/>
      <c r="U23" s="1122"/>
      <c r="V23" s="29"/>
      <c r="W23" s="29"/>
      <c r="X23" s="29"/>
      <c r="Y23" s="10"/>
      <c r="Z23" s="10"/>
      <c r="AA23" s="10"/>
      <c r="AB23" s="10"/>
      <c r="AC23" s="169"/>
      <c r="AD23" s="10"/>
      <c r="AE23" s="11"/>
      <c r="AF23" s="11"/>
      <c r="AG23" s="55"/>
      <c r="AH23" s="11"/>
      <c r="AI23" s="11"/>
      <c r="AJ23" s="11"/>
      <c r="AK23" s="11"/>
      <c r="AS23" s="10"/>
      <c r="AT23" s="10"/>
      <c r="AY23" s="1104"/>
    </row>
    <row r="24" spans="1:53" s="1131" customFormat="1" ht="30">
      <c r="A24" s="1123"/>
      <c r="B24" s="1124"/>
      <c r="C24" s="1124"/>
      <c r="D24" s="1124"/>
      <c r="E24" s="1124"/>
      <c r="F24" s="1124"/>
      <c r="G24" s="1124"/>
      <c r="H24" s="1124"/>
      <c r="I24" s="1124"/>
      <c r="J24" s="1125"/>
      <c r="K24" s="1126"/>
      <c r="L24" s="1124"/>
      <c r="M24" s="1124"/>
      <c r="N24" s="1124"/>
      <c r="O24" s="1124"/>
      <c r="P24" s="1124"/>
      <c r="Q24" s="1124"/>
      <c r="R24" s="1124"/>
      <c r="S24" s="1124"/>
      <c r="T24" s="1127"/>
      <c r="U24" s="1128"/>
      <c r="V24" s="1129"/>
      <c r="W24" s="1129"/>
      <c r="X24" s="1129"/>
      <c r="Y24" s="1130"/>
      <c r="Z24" s="1130"/>
      <c r="AA24" s="1130"/>
      <c r="AB24" s="1130"/>
      <c r="AD24" s="1130"/>
      <c r="AE24" s="1132"/>
      <c r="AF24" s="1132"/>
      <c r="AG24" s="1133"/>
      <c r="AH24" s="1132"/>
      <c r="AI24" s="1132"/>
      <c r="AJ24" s="1132"/>
      <c r="AK24" s="1132"/>
      <c r="AS24" s="1130"/>
      <c r="AT24" s="1130"/>
      <c r="AY24" s="1104"/>
      <c r="AZ24" s="169"/>
      <c r="BA24" s="169"/>
    </row>
    <row r="25" spans="1:53" s="1131" customFormat="1" ht="30.75" thickBot="1">
      <c r="A25" s="1123"/>
      <c r="B25" s="1124"/>
      <c r="C25" s="1121" t="s">
        <v>203</v>
      </c>
      <c r="D25" s="1134"/>
      <c r="E25" s="1135"/>
      <c r="F25" s="1135"/>
      <c r="G25" s="1136"/>
      <c r="H25" s="1125"/>
      <c r="I25" s="1125"/>
      <c r="K25" s="1126"/>
      <c r="L25" s="1124"/>
      <c r="M25" s="1124"/>
      <c r="N25" s="1124"/>
      <c r="O25" s="1124"/>
      <c r="P25" s="1124"/>
      <c r="Q25" s="1124"/>
      <c r="R25" s="1124"/>
      <c r="S25" s="1124"/>
      <c r="T25" s="1127"/>
      <c r="U25" s="1128"/>
      <c r="V25" s="1129"/>
      <c r="W25" s="1129"/>
      <c r="X25" s="1129"/>
      <c r="Y25" s="1130"/>
      <c r="Z25" s="1130"/>
      <c r="AA25" s="1130"/>
      <c r="AB25" s="1130"/>
      <c r="AD25" s="1130"/>
      <c r="AE25" s="1132"/>
      <c r="AF25" s="1132"/>
      <c r="AG25" s="1133"/>
      <c r="AH25" s="1132"/>
      <c r="AI25" s="1132"/>
      <c r="AJ25" s="1132"/>
      <c r="AK25" s="1132"/>
      <c r="AS25" s="1130"/>
      <c r="AT25" s="1130"/>
      <c r="AY25" s="1104"/>
      <c r="AZ25" s="169"/>
      <c r="BA25" s="169"/>
    </row>
    <row r="26" spans="1:53" ht="23.25">
      <c r="A26" s="820"/>
      <c r="B26" s="817"/>
      <c r="C26" s="1121" t="s">
        <v>204</v>
      </c>
      <c r="D26" s="1770" t="s">
        <v>205</v>
      </c>
      <c r="E26" s="1770"/>
      <c r="F26" s="1770"/>
      <c r="G26" s="821"/>
      <c r="H26" s="1604" t="s">
        <v>173</v>
      </c>
      <c r="I26" s="1604"/>
      <c r="J26" s="169"/>
      <c r="K26" s="465"/>
      <c r="L26" s="823"/>
      <c r="M26" s="824"/>
      <c r="N26" s="823"/>
      <c r="O26" s="824"/>
      <c r="P26" s="823"/>
      <c r="Q26" s="824"/>
      <c r="R26" s="822"/>
      <c r="S26" s="825"/>
      <c r="T26" s="826"/>
      <c r="U26" s="924"/>
      <c r="V26" s="293"/>
      <c r="W26" s="293"/>
      <c r="X26" s="293"/>
      <c r="Y26" s="20"/>
      <c r="Z26" s="20"/>
      <c r="AA26" s="20"/>
      <c r="AB26" s="10"/>
      <c r="AC26" s="169"/>
      <c r="AD26" s="10"/>
      <c r="AE26" s="11"/>
      <c r="AF26" s="11"/>
      <c r="AG26" s="55"/>
      <c r="AH26" s="11"/>
      <c r="AI26" s="11"/>
      <c r="AJ26" s="11"/>
      <c r="AK26" s="11"/>
      <c r="AS26" s="10"/>
      <c r="AT26" s="10"/>
      <c r="AY26" s="1104"/>
    </row>
    <row r="27" spans="1:53" ht="23.25">
      <c r="A27" s="816"/>
      <c r="B27" s="817"/>
      <c r="C27" s="817"/>
      <c r="D27" s="1595" t="s">
        <v>206</v>
      </c>
      <c r="E27" s="1595"/>
      <c r="F27" s="1595"/>
      <c r="G27" s="817"/>
      <c r="H27" s="817"/>
      <c r="I27" s="817"/>
      <c r="J27" s="464"/>
      <c r="K27" s="818"/>
      <c r="L27" s="817"/>
      <c r="M27" s="817"/>
      <c r="N27" s="817"/>
      <c r="O27" s="817"/>
      <c r="P27" s="817"/>
      <c r="Q27" s="817"/>
      <c r="R27" s="817"/>
      <c r="S27" s="817"/>
      <c r="T27" s="819"/>
      <c r="U27" s="924"/>
      <c r="V27" s="293"/>
      <c r="W27" s="293"/>
      <c r="X27" s="293"/>
      <c r="Y27" s="20"/>
      <c r="Z27" s="20"/>
      <c r="AA27" s="20"/>
      <c r="AB27" s="10"/>
      <c r="AC27" s="169"/>
      <c r="AD27" s="10"/>
      <c r="AE27" s="11"/>
      <c r="AF27" s="11"/>
      <c r="AG27" s="55"/>
      <c r="AH27" s="11"/>
      <c r="AI27" s="11"/>
      <c r="AJ27" s="11"/>
      <c r="AK27" s="11"/>
      <c r="AS27" s="10"/>
      <c r="AT27" s="10"/>
      <c r="AY27" s="1104"/>
    </row>
    <row r="28" spans="1:53" ht="12.75" customHeight="1" thickBot="1">
      <c r="A28" s="827"/>
      <c r="B28" s="828"/>
      <c r="C28" s="828"/>
      <c r="D28" s="828"/>
      <c r="E28" s="829"/>
      <c r="F28" s="829"/>
      <c r="G28" s="828"/>
      <c r="H28" s="829"/>
      <c r="I28" s="828"/>
      <c r="J28" s="829"/>
      <c r="K28" s="830"/>
      <c r="L28" s="831"/>
      <c r="M28" s="830"/>
      <c r="N28" s="831"/>
      <c r="O28" s="832"/>
      <c r="P28" s="831"/>
      <c r="Q28" s="833"/>
      <c r="R28" s="831"/>
      <c r="S28" s="833"/>
      <c r="T28" s="834"/>
      <c r="U28" s="923"/>
      <c r="V28" s="292"/>
      <c r="W28" s="292"/>
      <c r="X28" s="292"/>
      <c r="Y28" s="10"/>
      <c r="Z28" s="10"/>
      <c r="AA28" s="10"/>
      <c r="AB28" s="10"/>
      <c r="AC28" s="169"/>
      <c r="AD28" s="10"/>
      <c r="AE28" s="11"/>
      <c r="AF28" s="11"/>
      <c r="AG28" s="55"/>
      <c r="AH28" s="11"/>
      <c r="AI28" s="11"/>
      <c r="AJ28" s="11"/>
      <c r="AK28" s="11"/>
      <c r="AS28" s="10"/>
      <c r="AT28" s="10"/>
      <c r="AY28" s="1104"/>
    </row>
    <row r="29" spans="1:53" s="1149" customFormat="1" ht="34.5" thickTop="1" thickBot="1">
      <c r="P29" s="1150"/>
      <c r="R29" s="1150"/>
      <c r="T29" s="1150"/>
      <c r="U29" s="1151"/>
      <c r="V29" s="1152"/>
      <c r="W29" s="1152"/>
      <c r="X29" s="1152"/>
      <c r="Y29" s="1152"/>
      <c r="Z29" s="1152"/>
      <c r="AA29" s="1152"/>
      <c r="AB29" s="1152"/>
      <c r="AC29" s="1152"/>
      <c r="AD29" s="1152"/>
      <c r="AE29" s="1152"/>
      <c r="AF29" s="1152"/>
      <c r="AG29" s="1152"/>
      <c r="AH29" s="1153"/>
      <c r="AI29" s="1153"/>
      <c r="AY29" s="1104"/>
      <c r="AZ29" s="169"/>
      <c r="BA29" s="169"/>
    </row>
    <row r="30" spans="1:53" ht="27" thickTop="1">
      <c r="A30" s="1602" t="s">
        <v>14</v>
      </c>
      <c r="B30" s="1603"/>
      <c r="C30" s="1603"/>
      <c r="D30" s="1603"/>
      <c r="E30" s="1603"/>
      <c r="F30" s="871" t="s">
        <v>150</v>
      </c>
      <c r="G30" s="1589" t="str">
        <f>IF('BR3'!$K$2="ACTIVE",'BR3'!G30,IF('BR2'!$K$2="ACTIVE",'BR2'!G30,IF('BR1'!$K$2="ACTIVE",'BR1'!G30,'ORIGINAL BUDGET'!G30)))</f>
        <v>RPPC</v>
      </c>
      <c r="H30" s="1590">
        <f>IF('BR3'!$K$2="ACTIVE",'BR3'!H30,IF('BR2'!$K$2="ACTIVE",'BR2'!H30,IF('BR1'!$K$2="ACTIVE",'BR1'!H30,'ORIGINAL BUDGET'!H30)))</f>
        <v>0</v>
      </c>
      <c r="I30" s="1589" t="str">
        <f>IF('BR3'!$K$2="ACTIVE",'BR3'!I30,IF('BR2'!$K$2="ACTIVE",'BR2'!I30,IF('BR1'!$K$2="ACTIVE",'BR1'!I30,'ORIGINAL BUDGET'!I30)))</f>
        <v xml:space="preserve">RPPC </v>
      </c>
      <c r="J30" s="1590">
        <f>IF('BR3'!$K$2="ACTIVE",'BR3'!J30,IF('BR2'!$K$2="ACTIVE",'BR2'!J30,IF('BR1'!$K$2="ACTIVE",'BR1'!J30,'ORIGINAL BUDGET'!J30)))</f>
        <v>0</v>
      </c>
      <c r="K30" s="1589">
        <f>IF('BR3'!$K$2="ACTIVE",'BR3'!K30,IF('BR2'!$K$2="ACTIVE",'BR2'!K30,IF('BR1'!$K$2="ACTIVE",'BR1'!K30,'ORIGINAL BUDGET'!K30)))</f>
        <v>0</v>
      </c>
      <c r="L30" s="1590">
        <f>IF('BR3'!$K$2="ACTIVE",'BR3'!L30,IF('BR2'!$K$2="ACTIVE",'BR2'!L30,IF('BR1'!$K$2="ACTIVE",'BR1'!L30,'ORIGINAL BUDGET'!L30)))</f>
        <v>0</v>
      </c>
      <c r="M30" s="1589">
        <f>IF('BR3'!$K$2="ACTIVE",'BR3'!M30,IF('BR2'!$K$2="ACTIVE",'BR2'!M30,IF('BR1'!$K$2="ACTIVE",'BR1'!M30,'ORIGINAL BUDGET'!M30)))</f>
        <v>0</v>
      </c>
      <c r="N30" s="1590">
        <f>IF('BR3'!$K$2="ACTIVE",'BR3'!N30,IF('BR2'!$K$2="ACTIVE",'BR2'!N30,IF('BR1'!$K$2="ACTIVE",'BR1'!N30,'ORIGINAL BUDGET'!N30)))</f>
        <v>0</v>
      </c>
      <c r="O30" s="1589">
        <f>IF('BR3'!$K$2="ACTIVE",'BR3'!O30,IF('BR2'!$K$2="ACTIVE",'BR2'!O30,IF('BR1'!$K$2="ACTIVE",'BR1'!O30,'ORIGINAL BUDGET'!O30)))</f>
        <v>0</v>
      </c>
      <c r="P30" s="1590">
        <f>IF('BR3'!$K$2="ACTIVE",'BR3'!P30,IF('BR2'!$K$2="ACTIVE",'BR2'!P30,IF('BR1'!$K$2="ACTIVE",'BR1'!P30,'ORIGINAL BUDGET'!P30)))</f>
        <v>0</v>
      </c>
      <c r="Q30" s="1589">
        <f>IF('BR3'!$K$2="ACTIVE",'BR3'!Q30,IF('BR2'!$K$2="ACTIVE",'BR2'!Q30,IF('BR1'!$K$2="ACTIVE",'BR1'!Q30,'ORIGINAL BUDGET'!Q30)))</f>
        <v>0</v>
      </c>
      <c r="R30" s="1590">
        <f>IF('BR3'!$K$2="ACTIVE",'BR3'!R30,IF('BR2'!$K$2="ACTIVE",'BR2'!R30,IF('BR1'!$K$2="ACTIVE",'BR1'!R30,'ORIGINAL BUDGET'!R30)))</f>
        <v>0</v>
      </c>
      <c r="S30" s="1589">
        <f>IF('BR3'!$K$2="ACTIVE",'BR3'!S30,IF('BR2'!$K$2="ACTIVE",'BR2'!S30,IF('BR1'!$K$2="ACTIVE",'BR1'!S30,'ORIGINAL BUDGET'!S30)))</f>
        <v>0</v>
      </c>
      <c r="T30" s="1590">
        <f>IF('BR3'!$K$2="ACTIVE",'BR3'!T30,IF('BR2'!$K$2="ACTIVE",'BR2'!T30,IF('BR1'!$K$2="ACTIVE",'BR1'!T30,'ORIGINAL BUDGET'!T30)))</f>
        <v>0</v>
      </c>
      <c r="U30" s="446"/>
      <c r="V30" s="317"/>
      <c r="W30" s="317"/>
      <c r="X30" s="317"/>
      <c r="Y30" s="317"/>
      <c r="Z30" s="317"/>
      <c r="AA30" s="317"/>
      <c r="AB30" s="294"/>
      <c r="AC30" s="294"/>
      <c r="AD30" s="294"/>
      <c r="AE30" s="294"/>
      <c r="AF30" s="294"/>
      <c r="AG30" s="294"/>
      <c r="AH30" s="316"/>
      <c r="AI30" s="316"/>
      <c r="AJ30" s="57"/>
      <c r="AK30" s="57"/>
      <c r="AL30" s="57"/>
      <c r="AM30" s="57"/>
      <c r="AN30" s="57"/>
      <c r="AO30" s="57"/>
      <c r="AP30" s="57"/>
      <c r="AQ30" s="57"/>
      <c r="AR30" s="57"/>
      <c r="AS30" s="57"/>
      <c r="AT30" s="57"/>
      <c r="AU30" s="57"/>
      <c r="AV30" s="57"/>
      <c r="AW30" s="57"/>
      <c r="AX30" s="57"/>
      <c r="AY30" s="1104"/>
    </row>
    <row r="31" spans="1:53" ht="16.5" thickBot="1">
      <c r="A31" s="872"/>
      <c r="B31" s="873"/>
      <c r="C31" s="873"/>
      <c r="D31" s="873"/>
      <c r="E31" s="873"/>
      <c r="F31" s="875" t="s">
        <v>149</v>
      </c>
      <c r="G31" s="911"/>
      <c r="H31" s="586">
        <f>IF('BR3'!$K$2="ACTIVE",'BR3'!H31,IF('BR2'!$K$2="ACTIVE",'BR2'!H31,IF('BR1'!$K$2="ACTIVE",'BR1'!H31,'ORIGINAL BUDGET'!H31)))</f>
        <v>53110</v>
      </c>
      <c r="I31" s="911"/>
      <c r="J31" s="586">
        <f>IF('BR3'!$K$2="ACTIVE",'BR3'!J31,IF('BR2'!$K$2="ACTIVE",'BR2'!J31,IF('BR1'!$K$2="ACTIVE",'BR1'!J31,'ORIGINAL BUDGET'!J31)))</f>
        <v>53129</v>
      </c>
      <c r="K31" s="911" t="s">
        <v>78</v>
      </c>
      <c r="L31" s="586">
        <f>IF('BR3'!$K$2="ACTIVE",'BR3'!L31,IF('BR2'!$K$2="ACTIVE",'BR2'!L31,IF('BR1'!$K$2="ACTIVE",'BR1'!L31,'ORIGINAL BUDGET'!L31)))</f>
        <v>0</v>
      </c>
      <c r="M31" s="911" t="s">
        <v>78</v>
      </c>
      <c r="N31" s="586">
        <f>IF('BR3'!$K$2="ACTIVE",'BR3'!N31,IF('BR2'!$K$2="ACTIVE",'BR2'!N31,IF('BR1'!$K$2="ACTIVE",'BR1'!N31,'ORIGINAL BUDGET'!N31)))</f>
        <v>0</v>
      </c>
      <c r="O31" s="911" t="s">
        <v>78</v>
      </c>
      <c r="P31" s="586">
        <f>IF('BR3'!$K$2="ACTIVE",'BR3'!P31,IF('BR2'!$K$2="ACTIVE",'BR2'!P31,IF('BR1'!$K$2="ACTIVE",'BR1'!P31,'ORIGINAL BUDGET'!P31)))</f>
        <v>0</v>
      </c>
      <c r="Q31" s="911"/>
      <c r="R31" s="586">
        <f>IF('BR3'!$K$2="ACTIVE",'BR3'!R31,IF('BR2'!$K$2="ACTIVE",'BR2'!R31,IF('BR1'!$K$2="ACTIVE",'BR1'!R31,'ORIGINAL BUDGET'!R31)))</f>
        <v>0</v>
      </c>
      <c r="S31" s="911" t="s">
        <v>78</v>
      </c>
      <c r="T31" s="586">
        <f>IF('BR3'!$K$2="ACTIVE",'BR3'!T31,IF('BR2'!$K$2="ACTIVE",'BR2'!T31,IF('BR1'!$K$2="ACTIVE",'BR1'!T31,'ORIGINAL BUDGET'!T31)))</f>
        <v>0</v>
      </c>
      <c r="U31" s="468" t="s">
        <v>78</v>
      </c>
      <c r="V31" s="318"/>
      <c r="W31" s="318"/>
      <c r="X31" s="318"/>
      <c r="Y31" s="318"/>
      <c r="Z31" s="318"/>
      <c r="AA31" s="318"/>
      <c r="AB31" s="275"/>
      <c r="AC31" s="275"/>
      <c r="AD31" s="275"/>
      <c r="AE31" s="275"/>
      <c r="AF31" s="275"/>
      <c r="AG31" s="275"/>
      <c r="AH31" s="275"/>
      <c r="AI31" s="275"/>
      <c r="AY31" s="1104"/>
    </row>
    <row r="32" spans="1:53" ht="24.75" customHeight="1" thickTop="1">
      <c r="A32" s="877" t="str">
        <f>A11</f>
        <v>PERSONNEL</v>
      </c>
      <c r="B32" s="878"/>
      <c r="C32" s="878"/>
      <c r="D32" s="879"/>
      <c r="E32" s="880"/>
      <c r="F32" s="880"/>
      <c r="G32" s="912"/>
      <c r="H32" s="882">
        <f>H11</f>
        <v>0</v>
      </c>
      <c r="I32" s="883"/>
      <c r="J32" s="882">
        <f>J11</f>
        <v>0</v>
      </c>
      <c r="K32" s="883"/>
      <c r="L32" s="882">
        <f>L11</f>
        <v>0</v>
      </c>
      <c r="M32" s="883"/>
      <c r="N32" s="882">
        <f>N11</f>
        <v>0</v>
      </c>
      <c r="O32" s="883"/>
      <c r="P32" s="882">
        <f>P11</f>
        <v>0</v>
      </c>
      <c r="Q32" s="883"/>
      <c r="R32" s="882">
        <f>R11</f>
        <v>0</v>
      </c>
      <c r="S32" s="883"/>
      <c r="T32" s="882">
        <f>T11</f>
        <v>0</v>
      </c>
      <c r="U32" s="194"/>
      <c r="V32" s="295"/>
      <c r="W32" s="295"/>
      <c r="X32" s="295"/>
      <c r="Y32" s="295"/>
      <c r="Z32" s="295"/>
      <c r="AA32" s="295"/>
      <c r="AB32" s="295"/>
      <c r="AC32" s="295"/>
      <c r="AD32" s="295"/>
      <c r="AE32" s="295"/>
      <c r="AF32" s="295"/>
      <c r="AG32" s="295"/>
      <c r="AH32" s="316"/>
      <c r="AI32" s="316"/>
      <c r="AJ32" s="57"/>
      <c r="AK32" s="57"/>
      <c r="AL32" s="57"/>
      <c r="AM32" s="57"/>
      <c r="AN32" s="57"/>
      <c r="AO32" s="57"/>
      <c r="AP32" s="57"/>
      <c r="AQ32" s="57"/>
      <c r="AR32" s="57"/>
      <c r="AS32" s="57"/>
      <c r="AT32" s="57"/>
      <c r="AU32" s="57"/>
      <c r="AV32" s="57"/>
      <c r="AW32" s="57"/>
      <c r="AX32" s="57"/>
      <c r="AY32" s="1104"/>
    </row>
    <row r="33" spans="1:51" ht="24.75" customHeight="1">
      <c r="A33" s="884" t="str">
        <f>A12</f>
        <v>OPERATING EXPENSES</v>
      </c>
      <c r="B33" s="885"/>
      <c r="C33" s="885"/>
      <c r="D33" s="886"/>
      <c r="E33" s="887"/>
      <c r="F33" s="888"/>
      <c r="G33" s="912"/>
      <c r="H33" s="889">
        <f>H12</f>
        <v>0</v>
      </c>
      <c r="I33" s="890"/>
      <c r="J33" s="889">
        <f>J12</f>
        <v>0</v>
      </c>
      <c r="K33" s="890"/>
      <c r="L33" s="889">
        <f>L12</f>
        <v>0</v>
      </c>
      <c r="M33" s="890"/>
      <c r="N33" s="889">
        <f>N12</f>
        <v>0</v>
      </c>
      <c r="O33" s="890"/>
      <c r="P33" s="889">
        <f>P12</f>
        <v>0</v>
      </c>
      <c r="Q33" s="890"/>
      <c r="R33" s="889">
        <f>R12</f>
        <v>0</v>
      </c>
      <c r="S33" s="890"/>
      <c r="T33" s="889">
        <f>T12</f>
        <v>0</v>
      </c>
      <c r="U33" s="194"/>
      <c r="V33" s="295"/>
      <c r="W33" s="295"/>
      <c r="X33" s="295"/>
      <c r="Y33" s="295"/>
      <c r="Z33" s="295"/>
      <c r="AA33" s="295"/>
      <c r="AB33" s="295"/>
      <c r="AC33" s="295"/>
      <c r="AD33" s="295"/>
      <c r="AE33" s="295"/>
      <c r="AF33" s="295"/>
      <c r="AG33" s="295"/>
      <c r="AH33" s="316"/>
      <c r="AI33" s="316"/>
      <c r="AJ33" s="57"/>
      <c r="AK33" s="57"/>
      <c r="AL33" s="57"/>
      <c r="AM33" s="57"/>
      <c r="AN33" s="57"/>
      <c r="AO33" s="57"/>
      <c r="AP33" s="57"/>
      <c r="AQ33" s="57"/>
      <c r="AR33" s="57"/>
      <c r="AS33" s="57"/>
      <c r="AT33" s="57"/>
      <c r="AU33" s="57"/>
      <c r="AV33" s="57"/>
      <c r="AW33" s="57"/>
      <c r="AX33" s="57"/>
      <c r="AY33" s="1104"/>
    </row>
    <row r="34" spans="1:51" ht="24.75" customHeight="1">
      <c r="A34" s="891" t="str">
        <f>A13</f>
        <v>CAPITAL EXPENDITURES</v>
      </c>
      <c r="B34" s="885"/>
      <c r="C34" s="885"/>
      <c r="D34" s="886"/>
      <c r="E34" s="887"/>
      <c r="F34" s="888"/>
      <c r="G34" s="912"/>
      <c r="H34" s="889">
        <f>H13</f>
        <v>0</v>
      </c>
      <c r="I34" s="890"/>
      <c r="J34" s="889">
        <f>J13</f>
        <v>0</v>
      </c>
      <c r="K34" s="890"/>
      <c r="L34" s="889">
        <f>L13</f>
        <v>0</v>
      </c>
      <c r="M34" s="890"/>
      <c r="N34" s="889">
        <f>N13</f>
        <v>0</v>
      </c>
      <c r="O34" s="890"/>
      <c r="P34" s="889">
        <f>P13</f>
        <v>0</v>
      </c>
      <c r="Q34" s="890"/>
      <c r="R34" s="889">
        <f>R13</f>
        <v>0</v>
      </c>
      <c r="S34" s="890"/>
      <c r="T34" s="889">
        <f>T13</f>
        <v>0</v>
      </c>
      <c r="U34" s="194"/>
      <c r="V34" s="295"/>
      <c r="W34" s="295"/>
      <c r="X34" s="295"/>
      <c r="Y34" s="295"/>
      <c r="Z34" s="295"/>
      <c r="AA34" s="295"/>
      <c r="AB34" s="295"/>
      <c r="AC34" s="295"/>
      <c r="AD34" s="295"/>
      <c r="AE34" s="295"/>
      <c r="AF34" s="295"/>
      <c r="AG34" s="295"/>
      <c r="AH34" s="316"/>
      <c r="AI34" s="316"/>
      <c r="AJ34" s="57"/>
      <c r="AK34" s="57"/>
      <c r="AL34" s="57"/>
      <c r="AM34" s="57"/>
      <c r="AN34" s="57"/>
      <c r="AO34" s="57"/>
      <c r="AP34" s="57"/>
      <c r="AQ34" s="57"/>
      <c r="AR34" s="57"/>
      <c r="AS34" s="57"/>
      <c r="AT34" s="57"/>
      <c r="AU34" s="57"/>
      <c r="AV34" s="57"/>
      <c r="AW34" s="57"/>
      <c r="AX34" s="57"/>
      <c r="AY34" s="1104"/>
    </row>
    <row r="35" spans="1:51" ht="24.75" customHeight="1">
      <c r="A35" s="891" t="str">
        <f>A14</f>
        <v>OTHER COSTS</v>
      </c>
      <c r="B35" s="892"/>
      <c r="C35" s="892"/>
      <c r="D35" s="893"/>
      <c r="E35" s="894"/>
      <c r="F35" s="895"/>
      <c r="G35" s="912"/>
      <c r="H35" s="896">
        <f>H14</f>
        <v>0</v>
      </c>
      <c r="I35" s="890"/>
      <c r="J35" s="896">
        <f>J14</f>
        <v>0</v>
      </c>
      <c r="K35" s="890"/>
      <c r="L35" s="896">
        <f>L14</f>
        <v>0</v>
      </c>
      <c r="M35" s="890"/>
      <c r="N35" s="896">
        <f>N14</f>
        <v>0</v>
      </c>
      <c r="O35" s="890"/>
      <c r="P35" s="896">
        <f>P14</f>
        <v>0</v>
      </c>
      <c r="Q35" s="890"/>
      <c r="R35" s="896">
        <f>R14</f>
        <v>0</v>
      </c>
      <c r="S35" s="890"/>
      <c r="T35" s="896">
        <f>T14</f>
        <v>0</v>
      </c>
      <c r="U35" s="194"/>
      <c r="V35" s="295"/>
      <c r="W35" s="295"/>
      <c r="X35" s="295"/>
      <c r="Y35" s="295"/>
      <c r="Z35" s="295"/>
      <c r="AA35" s="295"/>
      <c r="AB35" s="295"/>
      <c r="AC35" s="295"/>
      <c r="AD35" s="295"/>
      <c r="AE35" s="295"/>
      <c r="AF35" s="295"/>
      <c r="AG35" s="295"/>
      <c r="AH35" s="316"/>
      <c r="AI35" s="316"/>
      <c r="AJ35" s="57"/>
      <c r="AK35" s="57"/>
      <c r="AL35" s="57"/>
      <c r="AM35" s="57"/>
      <c r="AN35" s="57"/>
      <c r="AO35" s="57"/>
      <c r="AP35" s="57"/>
      <c r="AQ35" s="57"/>
      <c r="AR35" s="57"/>
      <c r="AS35" s="57"/>
      <c r="AT35" s="57"/>
      <c r="AU35" s="57"/>
      <c r="AV35" s="57"/>
      <c r="AW35" s="57"/>
      <c r="AX35" s="57"/>
      <c r="AY35" s="1104"/>
    </row>
    <row r="36" spans="1:51" ht="24.75" customHeight="1" thickBot="1">
      <c r="A36" s="897" t="str">
        <f>A15</f>
        <v>INDIRECT COSTS</v>
      </c>
      <c r="B36" s="898"/>
      <c r="C36" s="898"/>
      <c r="D36" s="899"/>
      <c r="E36" s="900"/>
      <c r="F36" s="901"/>
      <c r="G36" s="912"/>
      <c r="H36" s="902">
        <f>H15</f>
        <v>0</v>
      </c>
      <c r="I36" s="890"/>
      <c r="J36" s="902">
        <f>J15</f>
        <v>0</v>
      </c>
      <c r="K36" s="890"/>
      <c r="L36" s="902">
        <f>L15</f>
        <v>0</v>
      </c>
      <c r="M36" s="890"/>
      <c r="N36" s="902">
        <f>N15</f>
        <v>0</v>
      </c>
      <c r="O36" s="890"/>
      <c r="P36" s="902">
        <f>P15</f>
        <v>0</v>
      </c>
      <c r="Q36" s="890"/>
      <c r="R36" s="902">
        <f>R15</f>
        <v>0</v>
      </c>
      <c r="S36" s="890"/>
      <c r="T36" s="902">
        <f>T15</f>
        <v>0</v>
      </c>
      <c r="U36" s="194"/>
      <c r="V36" s="295"/>
      <c r="W36" s="295"/>
      <c r="X36" s="295"/>
      <c r="Y36" s="295"/>
      <c r="Z36" s="295"/>
      <c r="AA36" s="295"/>
      <c r="AB36" s="295"/>
      <c r="AC36" s="295"/>
      <c r="AD36" s="295"/>
      <c r="AE36" s="295"/>
      <c r="AF36" s="295"/>
      <c r="AG36" s="295"/>
      <c r="AH36" s="316"/>
      <c r="AI36" s="316"/>
      <c r="AJ36" s="57"/>
      <c r="AY36" s="1104"/>
    </row>
    <row r="37" spans="1:51" ht="24.75" customHeight="1" thickTop="1" thickBot="1">
      <c r="A37" s="903"/>
      <c r="B37" s="904" t="s">
        <v>65</v>
      </c>
      <c r="C37" s="904"/>
      <c r="D37" s="905"/>
      <c r="E37" s="906"/>
      <c r="F37" s="907">
        <f>H37+J37+L37+R37+T37+N37+P37</f>
        <v>0</v>
      </c>
      <c r="G37" s="913"/>
      <c r="H37" s="909">
        <f>SUM(H32:H36)</f>
        <v>0</v>
      </c>
      <c r="I37" s="910"/>
      <c r="J37" s="909">
        <f>SUM(J32:J36)</f>
        <v>0</v>
      </c>
      <c r="K37" s="910"/>
      <c r="L37" s="909">
        <f>SUM(L32:L36)</f>
        <v>0</v>
      </c>
      <c r="M37" s="910"/>
      <c r="N37" s="909">
        <f>SUM(N32:N36)</f>
        <v>0</v>
      </c>
      <c r="O37" s="910"/>
      <c r="P37" s="909">
        <f>SUM(P32:P36)</f>
        <v>0</v>
      </c>
      <c r="Q37" s="910"/>
      <c r="R37" s="909">
        <f>SUM(R32:R36)</f>
        <v>0</v>
      </c>
      <c r="S37" s="910"/>
      <c r="T37" s="909">
        <f>SUM(T32:T36)</f>
        <v>0</v>
      </c>
      <c r="U37" s="194"/>
      <c r="V37" s="295"/>
      <c r="W37" s="295"/>
      <c r="X37" s="295"/>
      <c r="Y37" s="295"/>
      <c r="Z37" s="295"/>
      <c r="AA37" s="295"/>
      <c r="AB37" s="295"/>
      <c r="AC37" s="295"/>
      <c r="AD37" s="295"/>
      <c r="AE37" s="295"/>
      <c r="AF37" s="295"/>
      <c r="AG37" s="295"/>
      <c r="AH37" s="316"/>
      <c r="AI37" s="316"/>
      <c r="AJ37" s="57"/>
      <c r="AY37" s="1104"/>
    </row>
    <row r="38" spans="1:51" ht="15.95" customHeight="1" thickTop="1" thickBot="1">
      <c r="A38" s="1209"/>
      <c r="B38" s="1209"/>
      <c r="C38" s="1209"/>
      <c r="D38" s="1209"/>
      <c r="E38" s="1210"/>
      <c r="F38" s="1210"/>
      <c r="G38" s="1211"/>
      <c r="H38" s="1212"/>
      <c r="I38" s="1213"/>
      <c r="J38" s="1212"/>
      <c r="K38" s="1211"/>
      <c r="L38" s="1212"/>
      <c r="M38" s="1213"/>
      <c r="N38" s="1212"/>
      <c r="O38" s="1213"/>
      <c r="P38" s="1212"/>
      <c r="Q38" s="1213"/>
      <c r="R38" s="1212"/>
      <c r="S38" s="1213"/>
      <c r="T38" s="1212"/>
      <c r="U38" s="215"/>
      <c r="V38" s="286"/>
      <c r="W38" s="286"/>
      <c r="X38" s="286"/>
      <c r="Y38" s="286"/>
      <c r="Z38" s="286"/>
      <c r="AA38" s="286"/>
      <c r="AB38" s="286"/>
      <c r="AC38" s="286"/>
      <c r="AD38" s="286"/>
      <c r="AE38" s="286"/>
      <c r="AF38" s="286"/>
      <c r="AG38" s="286"/>
      <c r="AH38" s="316"/>
      <c r="AI38" s="316"/>
      <c r="AJ38" s="55"/>
      <c r="AY38" s="1104"/>
    </row>
    <row r="39" spans="1:51" ht="21" customHeight="1" thickTop="1">
      <c r="A39" s="1739" t="str">
        <f>A11</f>
        <v>PERSONNEL</v>
      </c>
      <c r="B39" s="1740"/>
      <c r="C39" s="1740"/>
      <c r="D39" s="1740"/>
      <c r="E39" s="1740"/>
      <c r="F39" s="1740"/>
      <c r="G39" s="1736" t="s">
        <v>84</v>
      </c>
      <c r="H39" s="1737"/>
      <c r="I39" s="1737"/>
      <c r="J39" s="1737"/>
      <c r="K39" s="1737"/>
      <c r="L39" s="1737"/>
      <c r="M39" s="1737"/>
      <c r="N39" s="1737"/>
      <c r="O39" s="1737"/>
      <c r="P39" s="1737"/>
      <c r="Q39" s="1737"/>
      <c r="R39" s="1737"/>
      <c r="S39" s="1737"/>
      <c r="T39" s="1737"/>
      <c r="U39" s="1237"/>
      <c r="V39" s="275"/>
      <c r="W39" s="275"/>
      <c r="X39" s="275"/>
      <c r="Y39" s="275"/>
      <c r="Z39" s="275"/>
      <c r="AA39" s="275"/>
      <c r="AB39" s="275"/>
      <c r="AC39" s="275"/>
      <c r="AD39" s="275"/>
      <c r="AE39" s="275"/>
      <c r="AF39" s="275"/>
      <c r="AG39" s="275"/>
      <c r="AH39" s="275"/>
      <c r="AI39" s="275"/>
      <c r="AK39" s="55"/>
      <c r="AL39" s="55"/>
      <c r="AM39" s="55"/>
      <c r="AN39" s="55"/>
      <c r="AO39" s="55"/>
      <c r="AP39" s="55"/>
      <c r="AQ39" s="55"/>
      <c r="AR39" s="55"/>
      <c r="AU39" s="55"/>
      <c r="AV39" s="55"/>
      <c r="AW39" s="55"/>
      <c r="AX39" s="55"/>
      <c r="AY39" s="1104"/>
    </row>
    <row r="40" spans="1:51" ht="15" customHeight="1" thickBot="1">
      <c r="A40" s="1584"/>
      <c r="B40" s="1586"/>
      <c r="C40" s="1586"/>
      <c r="D40" s="1586"/>
      <c r="E40" s="1586"/>
      <c r="F40" s="1586"/>
      <c r="G40" s="1214" t="str">
        <f>'Fund Rec'!G48</f>
        <v/>
      </c>
      <c r="H40" s="1215">
        <f>'Fund Rec'!H48</f>
        <v>0</v>
      </c>
      <c r="I40" s="1216" t="str">
        <f>'Fund Rec'!I48</f>
        <v/>
      </c>
      <c r="J40" s="1217">
        <f>'Fund Rec'!J48</f>
        <v>0</v>
      </c>
      <c r="K40" s="1214" t="str">
        <f>'Fund Rec'!K48</f>
        <v/>
      </c>
      <c r="L40" s="1215">
        <f>'Fund Rec'!L48</f>
        <v>0</v>
      </c>
      <c r="M40" s="1216" t="str">
        <f>'Fund Rec'!M48</f>
        <v/>
      </c>
      <c r="N40" s="1218">
        <f>'Fund Rec'!N48</f>
        <v>0</v>
      </c>
      <c r="O40" s="1216" t="str">
        <f>'Fund Rec'!O48</f>
        <v/>
      </c>
      <c r="P40" s="1215">
        <f>'Fund Rec'!P48</f>
        <v>0</v>
      </c>
      <c r="Q40" s="1216" t="str">
        <f>'Fund Rec'!Q48</f>
        <v/>
      </c>
      <c r="R40" s="1215">
        <f>'Fund Rec'!R48</f>
        <v>0</v>
      </c>
      <c r="S40" s="1216" t="str">
        <f>'Fund Rec'!S48</f>
        <v/>
      </c>
      <c r="T40" s="1215">
        <f>'Fund Rec'!T48</f>
        <v>0</v>
      </c>
      <c r="U40" s="139"/>
      <c r="V40" s="319"/>
      <c r="W40" s="319"/>
      <c r="X40" s="319"/>
      <c r="Y40" s="319"/>
      <c r="Z40" s="319"/>
      <c r="AA40" s="319"/>
      <c r="AB40" s="320"/>
      <c r="AC40" s="320"/>
      <c r="AD40" s="320"/>
      <c r="AE40" s="320"/>
      <c r="AF40" s="320"/>
      <c r="AG40" s="320"/>
      <c r="AH40" s="321"/>
      <c r="AI40" s="292"/>
      <c r="AJ40" s="2"/>
      <c r="AY40" s="1104"/>
    </row>
    <row r="41" spans="1:51" ht="25.5" customHeight="1" thickTop="1" thickBot="1">
      <c r="A41" s="30"/>
      <c r="B41" s="24"/>
      <c r="C41" s="24"/>
      <c r="D41" s="150"/>
      <c r="E41" s="129" t="str">
        <f>'ORIGINAL BUDGET'!E41</f>
        <v>TOTAL PERSONNEL COSTS</v>
      </c>
      <c r="F41" s="445">
        <f>F43+F42</f>
        <v>0</v>
      </c>
      <c r="G41" s="601"/>
      <c r="H41" s="602">
        <f>H43+H42</f>
        <v>0</v>
      </c>
      <c r="I41" s="592"/>
      <c r="J41" s="445">
        <f>J43+J42</f>
        <v>0</v>
      </c>
      <c r="K41" s="601"/>
      <c r="L41" s="689">
        <f>L43+L42</f>
        <v>0</v>
      </c>
      <c r="M41" s="683"/>
      <c r="N41" s="689">
        <f>N43+N42</f>
        <v>0</v>
      </c>
      <c r="O41" s="683"/>
      <c r="P41" s="693">
        <f>P43+P42</f>
        <v>0</v>
      </c>
      <c r="Q41" s="686"/>
      <c r="R41" s="679">
        <f>R43+R42</f>
        <v>0</v>
      </c>
      <c r="S41" s="688"/>
      <c r="T41" s="679">
        <f>T43+T42</f>
        <v>0</v>
      </c>
      <c r="U41" s="405"/>
      <c r="V41" s="297"/>
      <c r="W41" s="297"/>
      <c r="X41" s="297"/>
      <c r="Y41" s="297"/>
      <c r="Z41" s="297"/>
      <c r="AA41" s="297"/>
      <c r="AB41" s="322"/>
      <c r="AC41" s="322"/>
      <c r="AD41" s="322"/>
      <c r="AE41" s="322"/>
      <c r="AF41" s="322"/>
      <c r="AG41" s="322"/>
      <c r="AH41" s="297"/>
      <c r="AI41" s="297"/>
      <c r="AJ41" s="191"/>
      <c r="AY41" s="1104"/>
    </row>
    <row r="42" spans="1:51" ht="24" customHeight="1" thickTop="1" thickBot="1">
      <c r="A42" s="31"/>
      <c r="B42" s="1776" t="s">
        <v>195</v>
      </c>
      <c r="C42" s="1777"/>
      <c r="D42" s="1777"/>
      <c r="E42" s="1778"/>
      <c r="F42" s="587">
        <f>H42+J42+L42+N42+P42+R42+T42</f>
        <v>0</v>
      </c>
      <c r="G42" s="597"/>
      <c r="H42" s="603">
        <f>AK95</f>
        <v>0</v>
      </c>
      <c r="I42" s="8"/>
      <c r="J42" s="677">
        <f>AL95</f>
        <v>0</v>
      </c>
      <c r="K42" s="680"/>
      <c r="L42" s="690">
        <f>AM95</f>
        <v>0</v>
      </c>
      <c r="M42" s="8"/>
      <c r="N42" s="690">
        <f>AN95</f>
        <v>0</v>
      </c>
      <c r="O42" s="8"/>
      <c r="P42" s="690">
        <f>AO95</f>
        <v>0</v>
      </c>
      <c r="Q42" s="8"/>
      <c r="R42" s="690">
        <f>AP95</f>
        <v>0</v>
      </c>
      <c r="S42" s="8"/>
      <c r="T42" s="681">
        <f>AQ95</f>
        <v>0</v>
      </c>
      <c r="U42" s="406"/>
      <c r="V42" s="298"/>
      <c r="W42" s="298"/>
      <c r="X42" s="298"/>
      <c r="Y42" s="298"/>
      <c r="Z42" s="298"/>
      <c r="AA42" s="298"/>
      <c r="AB42" s="323"/>
      <c r="AC42" s="323"/>
      <c r="AD42" s="323"/>
      <c r="AE42" s="323"/>
      <c r="AF42" s="323"/>
      <c r="AG42" s="323"/>
      <c r="AH42" s="298"/>
      <c r="AI42" s="324"/>
      <c r="AJ42" s="216"/>
      <c r="AL42" s="329"/>
      <c r="AM42" s="329"/>
      <c r="AN42" s="329"/>
      <c r="AO42" s="329"/>
      <c r="AP42" s="329"/>
      <c r="AQ42" s="329"/>
      <c r="AU42" s="200"/>
      <c r="AV42" s="200"/>
      <c r="AW42" s="200"/>
      <c r="AX42" s="200"/>
      <c r="AY42" s="1104"/>
    </row>
    <row r="43" spans="1:51" ht="24" customHeight="1" thickTop="1" thickBot="1">
      <c r="A43" s="32"/>
      <c r="B43" s="22"/>
      <c r="C43" s="23"/>
      <c r="D43" s="23"/>
      <c r="E43" s="473" t="s">
        <v>24</v>
      </c>
      <c r="F43" s="588">
        <f>SUM(F45:F94)</f>
        <v>0</v>
      </c>
      <c r="G43" s="599"/>
      <c r="H43" s="600">
        <f>SUM(H45:H94)</f>
        <v>0</v>
      </c>
      <c r="I43" s="593"/>
      <c r="J43" s="449">
        <f>SUM(J45:J94)</f>
        <v>0</v>
      </c>
      <c r="K43" s="682"/>
      <c r="L43" s="691">
        <f>SUM(L45:L94)</f>
        <v>0</v>
      </c>
      <c r="M43" s="684"/>
      <c r="N43" s="692">
        <f>SUM(N45:N94)</f>
        <v>0</v>
      </c>
      <c r="O43" s="685"/>
      <c r="P43" s="694">
        <f>SUM(P45:P94)</f>
        <v>0</v>
      </c>
      <c r="Q43" s="687"/>
      <c r="R43" s="692">
        <f>SUM(R45:R94)</f>
        <v>0</v>
      </c>
      <c r="S43" s="593"/>
      <c r="T43" s="670">
        <f>SUM(T45:T94)</f>
        <v>0</v>
      </c>
      <c r="U43" s="406"/>
      <c r="V43" s="1720" t="s">
        <v>153</v>
      </c>
      <c r="W43" s="1721"/>
      <c r="X43" s="1721"/>
      <c r="Y43" s="1721"/>
      <c r="Z43" s="1721"/>
      <c r="AA43" s="1721"/>
      <c r="AB43" s="1721"/>
      <c r="AC43" s="1721"/>
      <c r="AD43" s="1721"/>
      <c r="AE43" s="1721"/>
      <c r="AF43" s="1721"/>
      <c r="AG43" s="1721"/>
      <c r="AH43" s="1721"/>
      <c r="AI43" s="1722"/>
      <c r="AJ43" s="217"/>
      <c r="AK43" s="1819" t="s">
        <v>76</v>
      </c>
      <c r="AL43" s="1820"/>
      <c r="AM43" s="1820"/>
      <c r="AN43" s="1820"/>
      <c r="AO43" s="1820"/>
      <c r="AP43" s="1820"/>
      <c r="AQ43" s="1820"/>
      <c r="AU43" s="258"/>
      <c r="AV43" s="258"/>
      <c r="AW43" s="258"/>
      <c r="AX43" s="258"/>
      <c r="AY43" s="1104"/>
    </row>
    <row r="44" spans="1:51" ht="102" customHeight="1" thickTop="1">
      <c r="A44" s="9"/>
      <c r="B44" s="1063" t="s">
        <v>31</v>
      </c>
      <c r="C44" s="1064" t="s">
        <v>212</v>
      </c>
      <c r="D44" s="1065" t="s">
        <v>33</v>
      </c>
      <c r="E44" s="1066" t="s">
        <v>34</v>
      </c>
      <c r="F44" s="1067" t="s">
        <v>47</v>
      </c>
      <c r="G44" s="1076"/>
      <c r="H44" s="1069"/>
      <c r="I44" s="1077"/>
      <c r="J44" s="1071"/>
      <c r="K44" s="1078"/>
      <c r="L44" s="1073"/>
      <c r="M44" s="1079"/>
      <c r="N44" s="1073"/>
      <c r="O44" s="1079"/>
      <c r="P44" s="1080"/>
      <c r="Q44" s="1081"/>
      <c r="R44" s="1082"/>
      <c r="S44" s="1083"/>
      <c r="T44" s="1080"/>
      <c r="U44" s="407"/>
      <c r="V44" s="489" t="str">
        <f>G5</f>
        <v>RPPC, 53110</v>
      </c>
      <c r="W44" s="490" t="s">
        <v>154</v>
      </c>
      <c r="X44" s="490" t="str">
        <f>I5</f>
        <v>RPPC , 53129</v>
      </c>
      <c r="Y44" s="490" t="s">
        <v>154</v>
      </c>
      <c r="Z44" s="490" t="str">
        <f>K5</f>
        <v/>
      </c>
      <c r="AA44" s="490" t="s">
        <v>154</v>
      </c>
      <c r="AB44" s="490" t="str">
        <f>M5</f>
        <v/>
      </c>
      <c r="AC44" s="490" t="s">
        <v>154</v>
      </c>
      <c r="AD44" s="490" t="str">
        <f>O5</f>
        <v/>
      </c>
      <c r="AE44" s="490" t="s">
        <v>154</v>
      </c>
      <c r="AF44" s="490" t="str">
        <f>Q5</f>
        <v/>
      </c>
      <c r="AG44" s="490" t="s">
        <v>154</v>
      </c>
      <c r="AH44" s="490" t="str">
        <f>S5</f>
        <v/>
      </c>
      <c r="AI44" s="491" t="s">
        <v>154</v>
      </c>
      <c r="AJ44" s="218"/>
      <c r="AK44" s="447" t="str">
        <f>$G$5</f>
        <v>RPPC, 53110</v>
      </c>
      <c r="AL44" s="447" t="str">
        <f>$I$5</f>
        <v>RPPC , 53129</v>
      </c>
      <c r="AM44" s="447" t="str">
        <f>$K$5</f>
        <v/>
      </c>
      <c r="AN44" s="447" t="str">
        <f>$M$5</f>
        <v/>
      </c>
      <c r="AO44" s="447" t="str">
        <f>$O$5</f>
        <v/>
      </c>
      <c r="AP44" s="447" t="str">
        <f>$Q$5</f>
        <v/>
      </c>
      <c r="AQ44" s="447" t="str">
        <f>$S$5</f>
        <v/>
      </c>
      <c r="AU44" s="137"/>
      <c r="AV44" s="137"/>
      <c r="AW44" s="137"/>
      <c r="AX44" s="137"/>
      <c r="AY44" s="1104"/>
    </row>
    <row r="45" spans="1:51" ht="23.25" customHeight="1">
      <c r="A45" s="122">
        <v>1</v>
      </c>
      <c r="B45" s="1020">
        <f>IF($L$2="","",IF($L$2="ORIGINAL",'ORIGINAL BUDGET'!$B45,IF($L$2="BR1",'BR1'!$B45,IF($L$2="BR2",'BR2'!$B45,IF($L$2="BR3",'BR3'!$B45)))))</f>
        <v>0</v>
      </c>
      <c r="C45" s="1029">
        <f>IF($L$2="","",IF($L$2="ORIGINAL",'ORIGINAL BUDGET'!$C45,IF($L$2="BR1",'BR1'!$C45,IF($L$2="BR2",'BR2'!$C45,IF($L$2="BR3",'BR3'!$C45)))))</f>
        <v>0</v>
      </c>
      <c r="D45" s="1023" t="str">
        <f>IF(F45="","",E45/F45)</f>
        <v/>
      </c>
      <c r="E45" s="1024"/>
      <c r="F45" s="589"/>
      <c r="G45" s="1022" t="str">
        <f>IF(AND(F45&lt;&gt;0, 1-I45-K45-Q45-S45-M45-O45),1-I45-K45-Q45-S45-M45-O45,"")</f>
        <v/>
      </c>
      <c r="H45" s="811">
        <f t="shared" ref="H45:H94" si="10">IF(AND(G45*F45&lt;0.0001,G45*F45&gt;0),"",G45*F45)</f>
        <v>0</v>
      </c>
      <c r="I45" s="1025"/>
      <c r="J45" s="811">
        <f>F45*I45</f>
        <v>0</v>
      </c>
      <c r="K45" s="858"/>
      <c r="L45" s="811">
        <f>F45*K45</f>
        <v>0</v>
      </c>
      <c r="M45" s="858"/>
      <c r="N45" s="811">
        <f>F45*M45</f>
        <v>0</v>
      </c>
      <c r="O45" s="858"/>
      <c r="P45" s="811">
        <f>F45*O45</f>
        <v>0</v>
      </c>
      <c r="Q45" s="858"/>
      <c r="R45" s="811">
        <f>F45*Q45</f>
        <v>0</v>
      </c>
      <c r="S45" s="858"/>
      <c r="T45" s="811">
        <f>F45*S45</f>
        <v>0</v>
      </c>
      <c r="U45" s="149"/>
      <c r="V45" s="492" t="str">
        <f>IF(AND('BR3'!$K$2="ACTIVE",'BR3'!H45&gt;0),"Yes",IF(AND('BR2'!$K$2="ACTIVE",'BR2'!H45&gt;0),"Yes",IF(AND('BR1'!$K$2="ACTIVE",'BR1'!H45&gt;0),"Yes",IF(AND('ORIGINAL BUDGET'!$K$2="ACTIVE",'ORIGINAL BUDGET'!H45&gt;0),"Yes",""))))</f>
        <v/>
      </c>
      <c r="W45" s="493"/>
      <c r="X45" s="325" t="str">
        <f>IF(AND('BR3'!$K$2="ACTIVE",'BR3'!J45&gt;0),"Yes",IF(AND('BR2'!$K$2="ACTIVE",'BR2'!J45&gt;0),"Yes",IF(AND('BR1'!$K$2="ACTIVE",'BR1'!J45&gt;0),"Yes",IF(AND('ORIGINAL BUDGET'!$K$2="ACTIVE",'ORIGINAL BUDGET'!J45&gt;0),"Yes",""))))</f>
        <v/>
      </c>
      <c r="Y45" s="493"/>
      <c r="Z45" s="325" t="str">
        <f>IF(AND('BR3'!$K$2="ACTIVE",'BR3'!L45&gt;0),"Yes",IF(AND('BR2'!$K$2="ACTIVE",'BR2'!L45&gt;0),"Yes",IF(AND('BR1'!$K$2="ACTIVE",'BR1'!L45&gt;0),"Yes",IF(AND('ORIGINAL BUDGET'!$K$2="ACTIVE",'ORIGINAL BUDGET'!L45&gt;0),"Yes",""))))</f>
        <v/>
      </c>
      <c r="AA45" s="493"/>
      <c r="AB45" s="325" t="str">
        <f>IF(AND('BR3'!$K$2="ACTIVE",'BR3'!N45&gt;0),"Yes",IF(AND('BR2'!$K$2="ACTIVE",'BR2'!N45&gt;0),"Yes",IF(AND('BR1'!$K$2="ACTIVE",'BR1'!N45&gt;0),"Yes",IF(AND('ORIGINAL BUDGET'!$K$2="ACTIVE",'ORIGINAL BUDGET'!N45&gt;0),"Yes",""))))</f>
        <v/>
      </c>
      <c r="AC45" s="493"/>
      <c r="AD45" s="325" t="str">
        <f>IF(AND('BR3'!$K$2="ACTIVE",'BR3'!P45&gt;0),"Yes",IF(AND('BR2'!$K$2="ACTIVE",'BR2'!P45&gt;0),"Yes",IF(AND('BR1'!$K$2="ACTIVE",'BR1'!P45&gt;0),"Yes",IF(AND('ORIGINAL BUDGET'!$K$2="ACTIVE",'ORIGINAL BUDGET'!P45&gt;0),"Yes",""))))</f>
        <v/>
      </c>
      <c r="AE45" s="493"/>
      <c r="AF45" s="325" t="str">
        <f>IF(AND('BR3'!$K$2="ACTIVE",'BR3'!R45&gt;0),"Yes",IF(AND('BR2'!$K$2="ACTIVE",'BR2'!R45&gt;0),"Yes",IF(AND('BR1'!$K$2="ACTIVE",'BR1'!R45&gt;0),"Yes",IF(AND('ORIGINAL BUDGET'!$K$2="ACTIVE",'ORIGINAL BUDGET'!R45&gt;0),"Yes",""))))</f>
        <v/>
      </c>
      <c r="AG45" s="493"/>
      <c r="AH45" s="493" t="str">
        <f>IF(AND('BR3'!$K$2="ACTIVE",'BR3'!T45&gt;0),"Yes",IF(AND('BR2'!$K$2="ACTIVE",'BR2'!T45&gt;0),"Yes",IF(AND('BR1'!$K$2="ACTIVE",'BR1'!T45&gt;0),"Yes",IF(AND('ORIGINAL BUDGET'!$K$2="ACTIVE",'ORIGINAL BUDGET'!T45&gt;0),"Yes",""))))</f>
        <v/>
      </c>
      <c r="AI45" s="494"/>
      <c r="AJ45" s="218"/>
      <c r="AK45" s="448">
        <f t="shared" ref="AK45:AK76" si="11">$E45*$G45</f>
        <v>0</v>
      </c>
      <c r="AL45" s="448">
        <f t="shared" ref="AL45:AL76" si="12">$E45*$I45</f>
        <v>0</v>
      </c>
      <c r="AM45" s="448">
        <f t="shared" ref="AM45:AM76" si="13">$E45*$K45</f>
        <v>0</v>
      </c>
      <c r="AN45" s="448">
        <f t="shared" ref="AN45:AN76" si="14">$E45*$M45</f>
        <v>0</v>
      </c>
      <c r="AO45" s="448">
        <f t="shared" ref="AO45:AO76" si="15">$E45*$O45</f>
        <v>0</v>
      </c>
      <c r="AP45" s="448">
        <f t="shared" ref="AP45:AP76" si="16">$E45*$Q45</f>
        <v>0</v>
      </c>
      <c r="AQ45" s="448">
        <f t="shared" ref="AQ45:AQ76" si="17">$E45*$S45</f>
        <v>0</v>
      </c>
      <c r="AU45" s="220"/>
      <c r="AV45" s="220"/>
      <c r="AW45" s="220"/>
      <c r="AX45" s="220"/>
      <c r="AY45" s="1104"/>
    </row>
    <row r="46" spans="1:51" ht="23.25" customHeight="1">
      <c r="A46" s="122">
        <v>2</v>
      </c>
      <c r="B46" s="273">
        <f>IF($L$2="","",IF($L$2="ORIGINAL",'ORIGINAL BUDGET'!$B46,IF($L$2="BR1",'BR1'!$B46,IF($L$2="BR2",'BR2'!$B46,IF($L$2="BR3",'BR3'!$B46)))))</f>
        <v>0</v>
      </c>
      <c r="C46" s="1028">
        <f>IF($L$2="","",IF($L$2="ORIGINAL",'ORIGINAL BUDGET'!$C46,IF($L$2="BR1",'BR1'!$C46,IF($L$2="BR2",'BR2'!$C46,IF($L$2="BR3",'BR3'!$C46)))))</f>
        <v>0</v>
      </c>
      <c r="D46" s="860" t="str">
        <f t="shared" ref="D46:D94" si="18">IF(F46="","",E46/F46)</f>
        <v/>
      </c>
      <c r="E46" s="404"/>
      <c r="F46" s="589"/>
      <c r="G46" s="845" t="str">
        <f t="shared" ref="G46:G94" si="19">IF(AND(F46&lt;&gt;0, 1-I46-K46-Q46-S46-M46-O46),1-I46-K46-Q46-S46-M46-O46,"")</f>
        <v/>
      </c>
      <c r="H46" s="811">
        <f t="shared" si="10"/>
        <v>0</v>
      </c>
      <c r="I46" s="840"/>
      <c r="J46" s="811">
        <f t="shared" ref="J46:J94" si="20">F46*I46</f>
        <v>0</v>
      </c>
      <c r="K46" s="843"/>
      <c r="L46" s="811">
        <f t="shared" ref="L46:L94" si="21">F46*K46</f>
        <v>0</v>
      </c>
      <c r="M46" s="843"/>
      <c r="N46" s="811">
        <f t="shared" ref="N46:N94" si="22">F46*M46</f>
        <v>0</v>
      </c>
      <c r="O46" s="843"/>
      <c r="P46" s="811">
        <f t="shared" ref="P46:P94" si="23">F46*O46</f>
        <v>0</v>
      </c>
      <c r="Q46" s="843"/>
      <c r="R46" s="811">
        <f t="shared" ref="R46:R94" si="24">F46*Q46</f>
        <v>0</v>
      </c>
      <c r="S46" s="843"/>
      <c r="T46" s="811">
        <f t="shared" ref="T46:T94" si="25">F46*S46</f>
        <v>0</v>
      </c>
      <c r="U46" s="149"/>
      <c r="V46" s="492" t="str">
        <f>IF(AND('BR3'!$K$2="ACTIVE",'BR3'!H46&gt;0),"Yes",IF(AND('BR2'!$K$2="ACTIVE",'BR2'!H46&gt;0),"Yes",IF(AND('BR1'!$K$2="ACTIVE",'BR1'!H46&gt;0),"Yes",IF(AND('ORIGINAL BUDGET'!$K$2="ACTIVE",'ORIGINAL BUDGET'!H46&gt;0),"Yes",""))))</f>
        <v/>
      </c>
      <c r="W46" s="493"/>
      <c r="X46" s="325" t="str">
        <f>IF(AND('BR3'!$K$2="ACTIVE",'BR3'!J46&gt;0),"Yes",IF(AND('BR2'!$K$2="ACTIVE",'BR2'!J46&gt;0),"Yes",IF(AND('BR1'!$K$2="ACTIVE",'BR1'!J46&gt;0),"Yes",IF(AND('ORIGINAL BUDGET'!$K$2="ACTIVE",'ORIGINAL BUDGET'!J46&gt;0),"Yes",""))))</f>
        <v/>
      </c>
      <c r="Y46" s="493"/>
      <c r="Z46" s="325" t="str">
        <f>IF(AND('BR3'!$K$2="ACTIVE",'BR3'!L46&gt;0),"Yes",IF(AND('BR2'!$K$2="ACTIVE",'BR2'!L46&gt;0),"Yes",IF(AND('BR1'!$K$2="ACTIVE",'BR1'!L46&gt;0),"Yes",IF(AND('ORIGINAL BUDGET'!$K$2="ACTIVE",'ORIGINAL BUDGET'!L46&gt;0),"Yes",""))))</f>
        <v/>
      </c>
      <c r="AA46" s="493"/>
      <c r="AB46" s="325" t="str">
        <f>IF(AND('BR3'!$K$2="ACTIVE",'BR3'!N46&gt;0),"Yes",IF(AND('BR2'!$K$2="ACTIVE",'BR2'!N46&gt;0),"Yes",IF(AND('BR1'!$K$2="ACTIVE",'BR1'!N46&gt;0),"Yes",IF(AND('ORIGINAL BUDGET'!$K$2="ACTIVE",'ORIGINAL BUDGET'!N46&gt;0),"Yes",""))))</f>
        <v/>
      </c>
      <c r="AC46" s="493"/>
      <c r="AD46" s="325" t="str">
        <f>IF(AND('BR3'!$K$2="ACTIVE",'BR3'!P46&gt;0),"Yes",IF(AND('BR2'!$K$2="ACTIVE",'BR2'!P46&gt;0),"Yes",IF(AND('BR1'!$K$2="ACTIVE",'BR1'!P46&gt;0),"Yes",IF(AND('ORIGINAL BUDGET'!$K$2="ACTIVE",'ORIGINAL BUDGET'!P46&gt;0),"Yes",""))))</f>
        <v/>
      </c>
      <c r="AE46" s="493"/>
      <c r="AF46" s="325" t="str">
        <f>IF(AND('BR3'!$K$2="ACTIVE",'BR3'!R46&gt;0),"Yes",IF(AND('BR2'!$K$2="ACTIVE",'BR2'!R46&gt;0),"Yes",IF(AND('BR1'!$K$2="ACTIVE",'BR1'!R46&gt;0),"Yes",IF(AND('ORIGINAL BUDGET'!$K$2="ACTIVE",'ORIGINAL BUDGET'!R46&gt;0),"Yes",""))))</f>
        <v/>
      </c>
      <c r="AG46" s="493"/>
      <c r="AH46" s="493" t="str">
        <f>IF(AND('BR3'!$K$2="ACTIVE",'BR3'!T46&gt;0),"Yes",IF(AND('BR2'!$K$2="ACTIVE",'BR2'!T46&gt;0),"Yes",IF(AND('BR1'!$K$2="ACTIVE",'BR1'!T46&gt;0),"Yes",IF(AND('ORIGINAL BUDGET'!$K$2="ACTIVE",'ORIGINAL BUDGET'!T46&gt;0),"Yes",""))))</f>
        <v/>
      </c>
      <c r="AI46" s="494"/>
      <c r="AJ46" s="218"/>
      <c r="AK46" s="448">
        <f t="shared" si="11"/>
        <v>0</v>
      </c>
      <c r="AL46" s="448">
        <f t="shared" si="12"/>
        <v>0</v>
      </c>
      <c r="AM46" s="448">
        <f t="shared" si="13"/>
        <v>0</v>
      </c>
      <c r="AN46" s="448">
        <f t="shared" si="14"/>
        <v>0</v>
      </c>
      <c r="AO46" s="448">
        <f t="shared" si="15"/>
        <v>0</v>
      </c>
      <c r="AP46" s="448">
        <f t="shared" si="16"/>
        <v>0</v>
      </c>
      <c r="AQ46" s="448">
        <f t="shared" si="17"/>
        <v>0</v>
      </c>
      <c r="AU46" s="220"/>
      <c r="AV46" s="220"/>
      <c r="AW46" s="220"/>
      <c r="AX46" s="220"/>
      <c r="AY46" s="1104"/>
    </row>
    <row r="47" spans="1:51" ht="23.25" customHeight="1">
      <c r="A47" s="122">
        <v>3</v>
      </c>
      <c r="B47" s="273">
        <f>IF($L$2="","",IF($L$2="ORIGINAL",'ORIGINAL BUDGET'!$B47,IF($L$2="BR1",'BR1'!$B47,IF($L$2="BR2",'BR2'!$B47,IF($L$2="BR3",'BR3'!$B47)))))</f>
        <v>0</v>
      </c>
      <c r="C47" s="1028">
        <f>IF($L$2="","",IF($L$2="ORIGINAL",'ORIGINAL BUDGET'!$C47,IF($L$2="BR1",'BR1'!$C47,IF($L$2="BR2",'BR2'!$C47,IF($L$2="BR3",'BR3'!$C47)))))</f>
        <v>0</v>
      </c>
      <c r="D47" s="860" t="str">
        <f t="shared" si="18"/>
        <v/>
      </c>
      <c r="E47" s="404"/>
      <c r="F47" s="589"/>
      <c r="G47" s="845" t="str">
        <f t="shared" si="19"/>
        <v/>
      </c>
      <c r="H47" s="811">
        <f t="shared" si="10"/>
        <v>0</v>
      </c>
      <c r="I47" s="840"/>
      <c r="J47" s="811">
        <f t="shared" si="20"/>
        <v>0</v>
      </c>
      <c r="K47" s="843"/>
      <c r="L47" s="811">
        <f t="shared" si="21"/>
        <v>0</v>
      </c>
      <c r="M47" s="843"/>
      <c r="N47" s="811">
        <f t="shared" si="22"/>
        <v>0</v>
      </c>
      <c r="O47" s="843"/>
      <c r="P47" s="811">
        <f t="shared" si="23"/>
        <v>0</v>
      </c>
      <c r="Q47" s="843"/>
      <c r="R47" s="811">
        <f t="shared" si="24"/>
        <v>0</v>
      </c>
      <c r="S47" s="843"/>
      <c r="T47" s="811">
        <f t="shared" si="25"/>
        <v>0</v>
      </c>
      <c r="U47" s="149"/>
      <c r="V47" s="492" t="str">
        <f>IF(AND('BR3'!$K$2="ACTIVE",'BR3'!H47&gt;0),"Yes",IF(AND('BR2'!$K$2="ACTIVE",'BR2'!H47&gt;0),"Yes",IF(AND('BR1'!$K$2="ACTIVE",'BR1'!H47&gt;0),"Yes",IF(AND('ORIGINAL BUDGET'!$K$2="ACTIVE",'ORIGINAL BUDGET'!H47&gt;0),"Yes",""))))</f>
        <v/>
      </c>
      <c r="W47" s="493"/>
      <c r="X47" s="325" t="str">
        <f>IF(AND('BR3'!$K$2="ACTIVE",'BR3'!J47&gt;0),"Yes",IF(AND('BR2'!$K$2="ACTIVE",'BR2'!J47&gt;0),"Yes",IF(AND('BR1'!$K$2="ACTIVE",'BR1'!J47&gt;0),"Yes",IF(AND('ORIGINAL BUDGET'!$K$2="ACTIVE",'ORIGINAL BUDGET'!J47&gt;0),"Yes",""))))</f>
        <v/>
      </c>
      <c r="Y47" s="493"/>
      <c r="Z47" s="325" t="str">
        <f>IF(AND('BR3'!$K$2="ACTIVE",'BR3'!L47&gt;0),"Yes",IF(AND('BR2'!$K$2="ACTIVE",'BR2'!L47&gt;0),"Yes",IF(AND('BR1'!$K$2="ACTIVE",'BR1'!L47&gt;0),"Yes",IF(AND('ORIGINAL BUDGET'!$K$2="ACTIVE",'ORIGINAL BUDGET'!L47&gt;0),"Yes",""))))</f>
        <v/>
      </c>
      <c r="AA47" s="493"/>
      <c r="AB47" s="325" t="str">
        <f>IF(AND('BR3'!$K$2="ACTIVE",'BR3'!N47&gt;0),"Yes",IF(AND('BR2'!$K$2="ACTIVE",'BR2'!N47&gt;0),"Yes",IF(AND('BR1'!$K$2="ACTIVE",'BR1'!N47&gt;0),"Yes",IF(AND('ORIGINAL BUDGET'!$K$2="ACTIVE",'ORIGINAL BUDGET'!N47&gt;0),"Yes",""))))</f>
        <v/>
      </c>
      <c r="AC47" s="493"/>
      <c r="AD47" s="325" t="str">
        <f>IF(AND('BR3'!$K$2="ACTIVE",'BR3'!P47&gt;0),"Yes",IF(AND('BR2'!$K$2="ACTIVE",'BR2'!P47&gt;0),"Yes",IF(AND('BR1'!$K$2="ACTIVE",'BR1'!P47&gt;0),"Yes",IF(AND('ORIGINAL BUDGET'!$K$2="ACTIVE",'ORIGINAL BUDGET'!P47&gt;0),"Yes",""))))</f>
        <v/>
      </c>
      <c r="AE47" s="493"/>
      <c r="AF47" s="325" t="str">
        <f>IF(AND('BR3'!$K$2="ACTIVE",'BR3'!R47&gt;0),"Yes",IF(AND('BR2'!$K$2="ACTIVE",'BR2'!R47&gt;0),"Yes",IF(AND('BR1'!$K$2="ACTIVE",'BR1'!R47&gt;0),"Yes",IF(AND('ORIGINAL BUDGET'!$K$2="ACTIVE",'ORIGINAL BUDGET'!R47&gt;0),"Yes",""))))</f>
        <v/>
      </c>
      <c r="AG47" s="493"/>
      <c r="AH47" s="493" t="str">
        <f>IF(AND('BR3'!$K$2="ACTIVE",'BR3'!T47&gt;0),"Yes",IF(AND('BR2'!$K$2="ACTIVE",'BR2'!T47&gt;0),"Yes",IF(AND('BR1'!$K$2="ACTIVE",'BR1'!T47&gt;0),"Yes",IF(AND('ORIGINAL BUDGET'!$K$2="ACTIVE",'ORIGINAL BUDGET'!T47&gt;0),"Yes",""))))</f>
        <v/>
      </c>
      <c r="AI47" s="494"/>
      <c r="AJ47" s="218"/>
      <c r="AK47" s="448">
        <f t="shared" si="11"/>
        <v>0</v>
      </c>
      <c r="AL47" s="448">
        <f t="shared" si="12"/>
        <v>0</v>
      </c>
      <c r="AM47" s="448">
        <f t="shared" si="13"/>
        <v>0</v>
      </c>
      <c r="AN47" s="448">
        <f t="shared" si="14"/>
        <v>0</v>
      </c>
      <c r="AO47" s="448">
        <f t="shared" si="15"/>
        <v>0</v>
      </c>
      <c r="AP47" s="448">
        <f t="shared" si="16"/>
        <v>0</v>
      </c>
      <c r="AQ47" s="448">
        <f t="shared" si="17"/>
        <v>0</v>
      </c>
      <c r="AU47" s="220"/>
      <c r="AV47" s="220"/>
      <c r="AW47" s="220"/>
      <c r="AX47" s="220"/>
      <c r="AY47" s="1104"/>
    </row>
    <row r="48" spans="1:51" ht="23.25" customHeight="1">
      <c r="A48" s="122">
        <v>4</v>
      </c>
      <c r="B48" s="273">
        <f>IF($L$2="","",IF($L$2="ORIGINAL",'ORIGINAL BUDGET'!$B48,IF($L$2="BR1",'BR1'!$B48,IF($L$2="BR2",'BR2'!$B48,IF($L$2="BR3",'BR3'!$B48)))))</f>
        <v>0</v>
      </c>
      <c r="C48" s="1028">
        <f>IF($L$2="","",IF($L$2="ORIGINAL",'ORIGINAL BUDGET'!$C48,IF($L$2="BR1",'BR1'!$C48,IF($L$2="BR2",'BR2'!$C48,IF($L$2="BR3",'BR3'!$C48)))))</f>
        <v>0</v>
      </c>
      <c r="D48" s="860" t="str">
        <f t="shared" si="18"/>
        <v/>
      </c>
      <c r="E48" s="404"/>
      <c r="F48" s="589"/>
      <c r="G48" s="845" t="str">
        <f t="shared" si="19"/>
        <v/>
      </c>
      <c r="H48" s="811">
        <f t="shared" si="10"/>
        <v>0</v>
      </c>
      <c r="I48" s="840"/>
      <c r="J48" s="811">
        <f t="shared" si="20"/>
        <v>0</v>
      </c>
      <c r="K48" s="843"/>
      <c r="L48" s="811">
        <f t="shared" si="21"/>
        <v>0</v>
      </c>
      <c r="M48" s="843"/>
      <c r="N48" s="811">
        <f t="shared" si="22"/>
        <v>0</v>
      </c>
      <c r="O48" s="843"/>
      <c r="P48" s="811">
        <f t="shared" si="23"/>
        <v>0</v>
      </c>
      <c r="Q48" s="843"/>
      <c r="R48" s="811">
        <f t="shared" si="24"/>
        <v>0</v>
      </c>
      <c r="S48" s="843"/>
      <c r="T48" s="811">
        <f t="shared" si="25"/>
        <v>0</v>
      </c>
      <c r="U48" s="149"/>
      <c r="V48" s="492" t="str">
        <f>IF(AND('BR3'!$K$2="ACTIVE",'BR3'!H48&gt;0),"Yes",IF(AND('BR2'!$K$2="ACTIVE",'BR2'!H48&gt;0),"Yes",IF(AND('BR1'!$K$2="ACTIVE",'BR1'!H48&gt;0),"Yes",IF(AND('ORIGINAL BUDGET'!$K$2="ACTIVE",'ORIGINAL BUDGET'!H48&gt;0),"Yes",""))))</f>
        <v/>
      </c>
      <c r="W48" s="493"/>
      <c r="X48" s="325" t="str">
        <f>IF(AND('BR3'!$K$2="ACTIVE",'BR3'!J48&gt;0),"Yes",IF(AND('BR2'!$K$2="ACTIVE",'BR2'!J48&gt;0),"Yes",IF(AND('BR1'!$K$2="ACTIVE",'BR1'!J48&gt;0),"Yes",IF(AND('ORIGINAL BUDGET'!$K$2="ACTIVE",'ORIGINAL BUDGET'!J48&gt;0),"Yes",""))))</f>
        <v/>
      </c>
      <c r="Y48" s="493"/>
      <c r="Z48" s="325" t="str">
        <f>IF(AND('BR3'!$K$2="ACTIVE",'BR3'!L48&gt;0),"Yes",IF(AND('BR2'!$K$2="ACTIVE",'BR2'!L48&gt;0),"Yes",IF(AND('BR1'!$K$2="ACTIVE",'BR1'!L48&gt;0),"Yes",IF(AND('ORIGINAL BUDGET'!$K$2="ACTIVE",'ORIGINAL BUDGET'!L48&gt;0),"Yes",""))))</f>
        <v/>
      </c>
      <c r="AA48" s="493"/>
      <c r="AB48" s="325" t="str">
        <f>IF(AND('BR3'!$K$2="ACTIVE",'BR3'!N48&gt;0),"Yes",IF(AND('BR2'!$K$2="ACTIVE",'BR2'!N48&gt;0),"Yes",IF(AND('BR1'!$K$2="ACTIVE",'BR1'!N48&gt;0),"Yes",IF(AND('ORIGINAL BUDGET'!$K$2="ACTIVE",'ORIGINAL BUDGET'!N48&gt;0),"Yes",""))))</f>
        <v/>
      </c>
      <c r="AC48" s="493"/>
      <c r="AD48" s="325" t="str">
        <f>IF(AND('BR3'!$K$2="ACTIVE",'BR3'!P48&gt;0),"Yes",IF(AND('BR2'!$K$2="ACTIVE",'BR2'!P48&gt;0),"Yes",IF(AND('BR1'!$K$2="ACTIVE",'BR1'!P48&gt;0),"Yes",IF(AND('ORIGINAL BUDGET'!$K$2="ACTIVE",'ORIGINAL BUDGET'!P48&gt;0),"Yes",""))))</f>
        <v/>
      </c>
      <c r="AE48" s="493"/>
      <c r="AF48" s="325" t="str">
        <f>IF(AND('BR3'!$K$2="ACTIVE",'BR3'!R48&gt;0),"Yes",IF(AND('BR2'!$K$2="ACTIVE",'BR2'!R48&gt;0),"Yes",IF(AND('BR1'!$K$2="ACTIVE",'BR1'!R48&gt;0),"Yes",IF(AND('ORIGINAL BUDGET'!$K$2="ACTIVE",'ORIGINAL BUDGET'!R48&gt;0),"Yes",""))))</f>
        <v/>
      </c>
      <c r="AG48" s="493"/>
      <c r="AH48" s="493" t="str">
        <f>IF(AND('BR3'!$K$2="ACTIVE",'BR3'!T48&gt;0),"Yes",IF(AND('BR2'!$K$2="ACTIVE",'BR2'!T48&gt;0),"Yes",IF(AND('BR1'!$K$2="ACTIVE",'BR1'!T48&gt;0),"Yes",IF(AND('ORIGINAL BUDGET'!$K$2="ACTIVE",'ORIGINAL BUDGET'!T48&gt;0),"Yes",""))))</f>
        <v/>
      </c>
      <c r="AI48" s="494"/>
      <c r="AJ48" s="218"/>
      <c r="AK48" s="448">
        <f t="shared" si="11"/>
        <v>0</v>
      </c>
      <c r="AL48" s="448">
        <f t="shared" si="12"/>
        <v>0</v>
      </c>
      <c r="AM48" s="448">
        <f t="shared" si="13"/>
        <v>0</v>
      </c>
      <c r="AN48" s="448">
        <f t="shared" si="14"/>
        <v>0</v>
      </c>
      <c r="AO48" s="448">
        <f t="shared" si="15"/>
        <v>0</v>
      </c>
      <c r="AP48" s="448">
        <f t="shared" si="16"/>
        <v>0</v>
      </c>
      <c r="AQ48" s="448">
        <f t="shared" si="17"/>
        <v>0</v>
      </c>
      <c r="AU48" s="220"/>
      <c r="AV48" s="220"/>
      <c r="AW48" s="220"/>
      <c r="AX48" s="220"/>
      <c r="AY48" s="1104"/>
    </row>
    <row r="49" spans="1:51" ht="23.25" customHeight="1">
      <c r="A49" s="122">
        <v>5</v>
      </c>
      <c r="B49" s="273">
        <f>IF($L$2="","",IF($L$2="ORIGINAL",'ORIGINAL BUDGET'!$B49,IF($L$2="BR1",'BR1'!$B49,IF($L$2="BR2",'BR2'!$B49,IF($L$2="BR3",'BR3'!$B49)))))</f>
        <v>0</v>
      </c>
      <c r="C49" s="1028">
        <f>IF($L$2="","",IF($L$2="ORIGINAL",'ORIGINAL BUDGET'!$C49,IF($L$2="BR1",'BR1'!$C49,IF($L$2="BR2",'BR2'!$C49,IF($L$2="BR3",'BR3'!$C49)))))</f>
        <v>0</v>
      </c>
      <c r="D49" s="860" t="str">
        <f t="shared" si="18"/>
        <v/>
      </c>
      <c r="E49" s="404"/>
      <c r="F49" s="589"/>
      <c r="G49" s="845" t="str">
        <f t="shared" si="19"/>
        <v/>
      </c>
      <c r="H49" s="811">
        <f t="shared" si="10"/>
        <v>0</v>
      </c>
      <c r="I49" s="840"/>
      <c r="J49" s="811">
        <f t="shared" si="20"/>
        <v>0</v>
      </c>
      <c r="K49" s="843"/>
      <c r="L49" s="811">
        <f t="shared" si="21"/>
        <v>0</v>
      </c>
      <c r="M49" s="843"/>
      <c r="N49" s="811">
        <f t="shared" si="22"/>
        <v>0</v>
      </c>
      <c r="O49" s="843"/>
      <c r="P49" s="811">
        <f t="shared" si="23"/>
        <v>0</v>
      </c>
      <c r="Q49" s="843"/>
      <c r="R49" s="811">
        <f t="shared" si="24"/>
        <v>0</v>
      </c>
      <c r="S49" s="843"/>
      <c r="T49" s="811">
        <f t="shared" si="25"/>
        <v>0</v>
      </c>
      <c r="U49" s="149"/>
      <c r="V49" s="492" t="str">
        <f>IF(AND('BR3'!$K$2="ACTIVE",'BR3'!H49&gt;0),"Yes",IF(AND('BR2'!$K$2="ACTIVE",'BR2'!H49&gt;0),"Yes",IF(AND('BR1'!$K$2="ACTIVE",'BR1'!H49&gt;0),"Yes",IF(AND('ORIGINAL BUDGET'!$K$2="ACTIVE",'ORIGINAL BUDGET'!H49&gt;0),"Yes",""))))</f>
        <v/>
      </c>
      <c r="W49" s="493"/>
      <c r="X49" s="325" t="str">
        <f>IF(AND('BR3'!$K$2="ACTIVE",'BR3'!J49&gt;0),"Yes",IF(AND('BR2'!$K$2="ACTIVE",'BR2'!J49&gt;0),"Yes",IF(AND('BR1'!$K$2="ACTIVE",'BR1'!J49&gt;0),"Yes",IF(AND('ORIGINAL BUDGET'!$K$2="ACTIVE",'ORIGINAL BUDGET'!J49&gt;0),"Yes",""))))</f>
        <v/>
      </c>
      <c r="Y49" s="493"/>
      <c r="Z49" s="325" t="str">
        <f>IF(AND('BR3'!$K$2="ACTIVE",'BR3'!L49&gt;0),"Yes",IF(AND('BR2'!$K$2="ACTIVE",'BR2'!L49&gt;0),"Yes",IF(AND('BR1'!$K$2="ACTIVE",'BR1'!L49&gt;0),"Yes",IF(AND('ORIGINAL BUDGET'!$K$2="ACTIVE",'ORIGINAL BUDGET'!L49&gt;0),"Yes",""))))</f>
        <v/>
      </c>
      <c r="AA49" s="493"/>
      <c r="AB49" s="325" t="str">
        <f>IF(AND('BR3'!$K$2="ACTIVE",'BR3'!N49&gt;0),"Yes",IF(AND('BR2'!$K$2="ACTIVE",'BR2'!N49&gt;0),"Yes",IF(AND('BR1'!$K$2="ACTIVE",'BR1'!N49&gt;0),"Yes",IF(AND('ORIGINAL BUDGET'!$K$2="ACTIVE",'ORIGINAL BUDGET'!N49&gt;0),"Yes",""))))</f>
        <v/>
      </c>
      <c r="AC49" s="493"/>
      <c r="AD49" s="325" t="str">
        <f>IF(AND('BR3'!$K$2="ACTIVE",'BR3'!P49&gt;0),"Yes",IF(AND('BR2'!$K$2="ACTIVE",'BR2'!P49&gt;0),"Yes",IF(AND('BR1'!$K$2="ACTIVE",'BR1'!P49&gt;0),"Yes",IF(AND('ORIGINAL BUDGET'!$K$2="ACTIVE",'ORIGINAL BUDGET'!P49&gt;0),"Yes",""))))</f>
        <v/>
      </c>
      <c r="AE49" s="493"/>
      <c r="AF49" s="325" t="str">
        <f>IF(AND('BR3'!$K$2="ACTIVE",'BR3'!R49&gt;0),"Yes",IF(AND('BR2'!$K$2="ACTIVE",'BR2'!R49&gt;0),"Yes",IF(AND('BR1'!$K$2="ACTIVE",'BR1'!R49&gt;0),"Yes",IF(AND('ORIGINAL BUDGET'!$K$2="ACTIVE",'ORIGINAL BUDGET'!R49&gt;0),"Yes",""))))</f>
        <v/>
      </c>
      <c r="AG49" s="493"/>
      <c r="AH49" s="493" t="str">
        <f>IF(AND('BR3'!$K$2="ACTIVE",'BR3'!T49&gt;0),"Yes",IF(AND('BR2'!$K$2="ACTIVE",'BR2'!T49&gt;0),"Yes",IF(AND('BR1'!$K$2="ACTIVE",'BR1'!T49&gt;0),"Yes",IF(AND('ORIGINAL BUDGET'!$K$2="ACTIVE",'ORIGINAL BUDGET'!T49&gt;0),"Yes",""))))</f>
        <v/>
      </c>
      <c r="AI49" s="494"/>
      <c r="AJ49" s="218"/>
      <c r="AK49" s="448">
        <f t="shared" si="11"/>
        <v>0</v>
      </c>
      <c r="AL49" s="448">
        <f t="shared" si="12"/>
        <v>0</v>
      </c>
      <c r="AM49" s="448">
        <f t="shared" si="13"/>
        <v>0</v>
      </c>
      <c r="AN49" s="448">
        <f t="shared" si="14"/>
        <v>0</v>
      </c>
      <c r="AO49" s="448">
        <f t="shared" si="15"/>
        <v>0</v>
      </c>
      <c r="AP49" s="448">
        <f t="shared" si="16"/>
        <v>0</v>
      </c>
      <c r="AQ49" s="448">
        <f t="shared" si="17"/>
        <v>0</v>
      </c>
      <c r="AU49" s="220"/>
      <c r="AV49" s="220"/>
      <c r="AW49" s="220"/>
      <c r="AX49" s="220"/>
      <c r="AY49" s="1104"/>
    </row>
    <row r="50" spans="1:51" ht="23.25" hidden="1" customHeight="1">
      <c r="A50" s="122">
        <v>6</v>
      </c>
      <c r="B50" s="273">
        <f>IF($L$2="","",IF($L$2="ORIGINAL",'ORIGINAL BUDGET'!$B50,IF($L$2="BR1",'BR1'!$B50,IF($L$2="BR2",'BR2'!$B50,IF($L$2="BR3",'BR3'!$B50)))))</f>
        <v>0</v>
      </c>
      <c r="C50" s="1028">
        <f>IF($L$2="","",IF($L$2="ORIGINAL",'ORIGINAL BUDGET'!$C50,IF($L$2="BR1",'BR1'!$C50,IF($L$2="BR2",'BR2'!$C50,IF($L$2="BR3",'BR3'!$C50)))))</f>
        <v>0</v>
      </c>
      <c r="D50" s="860" t="str">
        <f t="shared" si="18"/>
        <v/>
      </c>
      <c r="E50" s="404"/>
      <c r="F50" s="589"/>
      <c r="G50" s="845" t="str">
        <f t="shared" si="19"/>
        <v/>
      </c>
      <c r="H50" s="811">
        <f t="shared" si="10"/>
        <v>0</v>
      </c>
      <c r="I50" s="840"/>
      <c r="J50" s="811">
        <f t="shared" si="20"/>
        <v>0</v>
      </c>
      <c r="K50" s="843"/>
      <c r="L50" s="811">
        <f t="shared" si="21"/>
        <v>0</v>
      </c>
      <c r="M50" s="843"/>
      <c r="N50" s="811">
        <f t="shared" si="22"/>
        <v>0</v>
      </c>
      <c r="O50" s="843"/>
      <c r="P50" s="811">
        <f t="shared" si="23"/>
        <v>0</v>
      </c>
      <c r="Q50" s="843"/>
      <c r="R50" s="811">
        <f t="shared" si="24"/>
        <v>0</v>
      </c>
      <c r="S50" s="843"/>
      <c r="T50" s="811">
        <f t="shared" si="25"/>
        <v>0</v>
      </c>
      <c r="U50" s="149"/>
      <c r="V50" s="492" t="str">
        <f>IF(AND('BR3'!$K$2="ACTIVE",'BR3'!H50&gt;0),"Yes",IF(AND('BR2'!$K$2="ACTIVE",'BR2'!H50&gt;0),"Yes",IF(AND('BR1'!$K$2="ACTIVE",'BR1'!H50&gt;0),"Yes",IF(AND('ORIGINAL BUDGET'!$K$2="ACTIVE",'ORIGINAL BUDGET'!H50&gt;0),"Yes",""))))</f>
        <v/>
      </c>
      <c r="W50" s="493"/>
      <c r="X50" s="325" t="str">
        <f>IF(AND('BR3'!$K$2="ACTIVE",'BR3'!J50&gt;0),"Yes",IF(AND('BR2'!$K$2="ACTIVE",'BR2'!J50&gt;0),"Yes",IF(AND('BR1'!$K$2="ACTIVE",'BR1'!J50&gt;0),"Yes",IF(AND('ORIGINAL BUDGET'!$K$2="ACTIVE",'ORIGINAL BUDGET'!J50&gt;0),"Yes",""))))</f>
        <v/>
      </c>
      <c r="Y50" s="493"/>
      <c r="Z50" s="325" t="str">
        <f>IF(AND('BR3'!$K$2="ACTIVE",'BR3'!L50&gt;0),"Yes",IF(AND('BR2'!$K$2="ACTIVE",'BR2'!L50&gt;0),"Yes",IF(AND('BR1'!$K$2="ACTIVE",'BR1'!L50&gt;0),"Yes",IF(AND('ORIGINAL BUDGET'!$K$2="ACTIVE",'ORIGINAL BUDGET'!L50&gt;0),"Yes",""))))</f>
        <v/>
      </c>
      <c r="AA50" s="493"/>
      <c r="AB50" s="325" t="str">
        <f>IF(AND('BR3'!$K$2="ACTIVE",'BR3'!N50&gt;0),"Yes",IF(AND('BR2'!$K$2="ACTIVE",'BR2'!N50&gt;0),"Yes",IF(AND('BR1'!$K$2="ACTIVE",'BR1'!N50&gt;0),"Yes",IF(AND('ORIGINAL BUDGET'!$K$2="ACTIVE",'ORIGINAL BUDGET'!N50&gt;0),"Yes",""))))</f>
        <v/>
      </c>
      <c r="AC50" s="493"/>
      <c r="AD50" s="325" t="str">
        <f>IF(AND('BR3'!$K$2="ACTIVE",'BR3'!P50&gt;0),"Yes",IF(AND('BR2'!$K$2="ACTIVE",'BR2'!P50&gt;0),"Yes",IF(AND('BR1'!$K$2="ACTIVE",'BR1'!P50&gt;0),"Yes",IF(AND('ORIGINAL BUDGET'!$K$2="ACTIVE",'ORIGINAL BUDGET'!P50&gt;0),"Yes",""))))</f>
        <v/>
      </c>
      <c r="AE50" s="493"/>
      <c r="AF50" s="325" t="str">
        <f>IF(AND('BR3'!$K$2="ACTIVE",'BR3'!R50&gt;0),"Yes",IF(AND('BR2'!$K$2="ACTIVE",'BR2'!R50&gt;0),"Yes",IF(AND('BR1'!$K$2="ACTIVE",'BR1'!R50&gt;0),"Yes",IF(AND('ORIGINAL BUDGET'!$K$2="ACTIVE",'ORIGINAL BUDGET'!R50&gt;0),"Yes",""))))</f>
        <v/>
      </c>
      <c r="AG50" s="493"/>
      <c r="AH50" s="493" t="str">
        <f>IF(AND('BR3'!$K$2="ACTIVE",'BR3'!T50&gt;0),"Yes",IF(AND('BR2'!$K$2="ACTIVE",'BR2'!T50&gt;0),"Yes",IF(AND('BR1'!$K$2="ACTIVE",'BR1'!T50&gt;0),"Yes",IF(AND('ORIGINAL BUDGET'!$K$2="ACTIVE",'ORIGINAL BUDGET'!T50&gt;0),"Yes",""))))</f>
        <v/>
      </c>
      <c r="AI50" s="494"/>
      <c r="AJ50" s="218"/>
      <c r="AK50" s="448">
        <f t="shared" si="11"/>
        <v>0</v>
      </c>
      <c r="AL50" s="448">
        <f t="shared" si="12"/>
        <v>0</v>
      </c>
      <c r="AM50" s="448">
        <f t="shared" si="13"/>
        <v>0</v>
      </c>
      <c r="AN50" s="448">
        <f t="shared" si="14"/>
        <v>0</v>
      </c>
      <c r="AO50" s="448">
        <f t="shared" si="15"/>
        <v>0</v>
      </c>
      <c r="AP50" s="448">
        <f t="shared" si="16"/>
        <v>0</v>
      </c>
      <c r="AQ50" s="448">
        <f t="shared" si="17"/>
        <v>0</v>
      </c>
      <c r="AU50" s="220"/>
      <c r="AV50" s="220"/>
      <c r="AW50" s="220"/>
      <c r="AX50" s="220"/>
      <c r="AY50" s="1104"/>
    </row>
    <row r="51" spans="1:51" ht="23.25" hidden="1" customHeight="1">
      <c r="A51" s="122">
        <v>7</v>
      </c>
      <c r="B51" s="273">
        <f>IF($L$2="","",IF($L$2="ORIGINAL",'ORIGINAL BUDGET'!$B51,IF($L$2="BR1",'BR1'!$B51,IF($L$2="BR2",'BR2'!$B51,IF($L$2="BR3",'BR3'!$B51)))))</f>
        <v>0</v>
      </c>
      <c r="C51" s="1028">
        <f>IF($L$2="","",IF($L$2="ORIGINAL",'ORIGINAL BUDGET'!$C51,IF($L$2="BR1",'BR1'!$C51,IF($L$2="BR2",'BR2'!$C51,IF($L$2="BR3",'BR3'!$C51)))))</f>
        <v>0</v>
      </c>
      <c r="D51" s="860" t="str">
        <f t="shared" si="18"/>
        <v/>
      </c>
      <c r="E51" s="404"/>
      <c r="F51" s="589"/>
      <c r="G51" s="845" t="str">
        <f t="shared" si="19"/>
        <v/>
      </c>
      <c r="H51" s="811">
        <f t="shared" si="10"/>
        <v>0</v>
      </c>
      <c r="I51" s="840"/>
      <c r="J51" s="811">
        <f t="shared" si="20"/>
        <v>0</v>
      </c>
      <c r="K51" s="843"/>
      <c r="L51" s="811">
        <f t="shared" si="21"/>
        <v>0</v>
      </c>
      <c r="M51" s="843"/>
      <c r="N51" s="811">
        <f t="shared" si="22"/>
        <v>0</v>
      </c>
      <c r="O51" s="843"/>
      <c r="P51" s="811">
        <f t="shared" si="23"/>
        <v>0</v>
      </c>
      <c r="Q51" s="843"/>
      <c r="R51" s="811">
        <f t="shared" si="24"/>
        <v>0</v>
      </c>
      <c r="S51" s="843"/>
      <c r="T51" s="811">
        <f t="shared" si="25"/>
        <v>0</v>
      </c>
      <c r="U51" s="149"/>
      <c r="V51" s="492" t="str">
        <f>IF(AND('BR3'!$K$2="ACTIVE",'BR3'!H51&gt;0),"Yes",IF(AND('BR2'!$K$2="ACTIVE",'BR2'!H51&gt;0),"Yes",IF(AND('BR1'!$K$2="ACTIVE",'BR1'!H51&gt;0),"Yes",IF(AND('ORIGINAL BUDGET'!$K$2="ACTIVE",'ORIGINAL BUDGET'!H51&gt;0),"Yes",""))))</f>
        <v/>
      </c>
      <c r="W51" s="493"/>
      <c r="X51" s="325" t="str">
        <f>IF(AND('BR3'!$K$2="ACTIVE",'BR3'!J51&gt;0),"Yes",IF(AND('BR2'!$K$2="ACTIVE",'BR2'!J51&gt;0),"Yes",IF(AND('BR1'!$K$2="ACTIVE",'BR1'!J51&gt;0),"Yes",IF(AND('ORIGINAL BUDGET'!$K$2="ACTIVE",'ORIGINAL BUDGET'!J51&gt;0),"Yes",""))))</f>
        <v/>
      </c>
      <c r="Y51" s="493"/>
      <c r="Z51" s="325" t="str">
        <f>IF(AND('BR3'!$K$2="ACTIVE",'BR3'!L51&gt;0),"Yes",IF(AND('BR2'!$K$2="ACTIVE",'BR2'!L51&gt;0),"Yes",IF(AND('BR1'!$K$2="ACTIVE",'BR1'!L51&gt;0),"Yes",IF(AND('ORIGINAL BUDGET'!$K$2="ACTIVE",'ORIGINAL BUDGET'!L51&gt;0),"Yes",""))))</f>
        <v/>
      </c>
      <c r="AA51" s="493"/>
      <c r="AB51" s="325" t="str">
        <f>IF(AND('BR3'!$K$2="ACTIVE",'BR3'!N51&gt;0),"Yes",IF(AND('BR2'!$K$2="ACTIVE",'BR2'!N51&gt;0),"Yes",IF(AND('BR1'!$K$2="ACTIVE",'BR1'!N51&gt;0),"Yes",IF(AND('ORIGINAL BUDGET'!$K$2="ACTIVE",'ORIGINAL BUDGET'!N51&gt;0),"Yes",""))))</f>
        <v/>
      </c>
      <c r="AC51" s="493"/>
      <c r="AD51" s="325" t="str">
        <f>IF(AND('BR3'!$K$2="ACTIVE",'BR3'!P51&gt;0),"Yes",IF(AND('BR2'!$K$2="ACTIVE",'BR2'!P51&gt;0),"Yes",IF(AND('BR1'!$K$2="ACTIVE",'BR1'!P51&gt;0),"Yes",IF(AND('ORIGINAL BUDGET'!$K$2="ACTIVE",'ORIGINAL BUDGET'!P51&gt;0),"Yes",""))))</f>
        <v/>
      </c>
      <c r="AE51" s="493"/>
      <c r="AF51" s="325" t="str">
        <f>IF(AND('BR3'!$K$2="ACTIVE",'BR3'!R51&gt;0),"Yes",IF(AND('BR2'!$K$2="ACTIVE",'BR2'!R51&gt;0),"Yes",IF(AND('BR1'!$K$2="ACTIVE",'BR1'!R51&gt;0),"Yes",IF(AND('ORIGINAL BUDGET'!$K$2="ACTIVE",'ORIGINAL BUDGET'!R51&gt;0),"Yes",""))))</f>
        <v/>
      </c>
      <c r="AG51" s="493"/>
      <c r="AH51" s="493" t="str">
        <f>IF(AND('BR3'!$K$2="ACTIVE",'BR3'!T51&gt;0),"Yes",IF(AND('BR2'!$K$2="ACTIVE",'BR2'!T51&gt;0),"Yes",IF(AND('BR1'!$K$2="ACTIVE",'BR1'!T51&gt;0),"Yes",IF(AND('ORIGINAL BUDGET'!$K$2="ACTIVE",'ORIGINAL BUDGET'!T51&gt;0),"Yes",""))))</f>
        <v/>
      </c>
      <c r="AI51" s="494"/>
      <c r="AJ51" s="218"/>
      <c r="AK51" s="448">
        <f t="shared" si="11"/>
        <v>0</v>
      </c>
      <c r="AL51" s="448">
        <f t="shared" si="12"/>
        <v>0</v>
      </c>
      <c r="AM51" s="448">
        <f t="shared" si="13"/>
        <v>0</v>
      </c>
      <c r="AN51" s="448">
        <f t="shared" si="14"/>
        <v>0</v>
      </c>
      <c r="AO51" s="448">
        <f t="shared" si="15"/>
        <v>0</v>
      </c>
      <c r="AP51" s="448">
        <f t="shared" si="16"/>
        <v>0</v>
      </c>
      <c r="AQ51" s="448">
        <f t="shared" si="17"/>
        <v>0</v>
      </c>
      <c r="AU51" s="220"/>
      <c r="AV51" s="220"/>
      <c r="AW51" s="220"/>
      <c r="AX51" s="220"/>
      <c r="AY51" s="1104"/>
    </row>
    <row r="52" spans="1:51" ht="23.25" hidden="1" customHeight="1">
      <c r="A52" s="122">
        <v>8</v>
      </c>
      <c r="B52" s="273">
        <f>IF($L$2="","",IF($L$2="ORIGINAL",'ORIGINAL BUDGET'!$B52,IF($L$2="BR1",'BR1'!$B52,IF($L$2="BR2",'BR2'!$B52,IF($L$2="BR3",'BR3'!$B52)))))</f>
        <v>0</v>
      </c>
      <c r="C52" s="1028">
        <f>IF($L$2="","",IF($L$2="ORIGINAL",'ORIGINAL BUDGET'!$C52,IF($L$2="BR1",'BR1'!$C52,IF($L$2="BR2",'BR2'!$C52,IF($L$2="BR3",'BR3'!$C52)))))</f>
        <v>0</v>
      </c>
      <c r="D52" s="860" t="str">
        <f t="shared" si="18"/>
        <v/>
      </c>
      <c r="E52" s="404"/>
      <c r="F52" s="589"/>
      <c r="G52" s="845" t="str">
        <f t="shared" si="19"/>
        <v/>
      </c>
      <c r="H52" s="811">
        <f t="shared" si="10"/>
        <v>0</v>
      </c>
      <c r="I52" s="840"/>
      <c r="J52" s="811">
        <f t="shared" si="20"/>
        <v>0</v>
      </c>
      <c r="K52" s="843"/>
      <c r="L52" s="811">
        <f t="shared" si="21"/>
        <v>0</v>
      </c>
      <c r="M52" s="843"/>
      <c r="N52" s="811">
        <f t="shared" si="22"/>
        <v>0</v>
      </c>
      <c r="O52" s="843"/>
      <c r="P52" s="811">
        <f t="shared" si="23"/>
        <v>0</v>
      </c>
      <c r="Q52" s="843"/>
      <c r="R52" s="811">
        <f t="shared" si="24"/>
        <v>0</v>
      </c>
      <c r="S52" s="843"/>
      <c r="T52" s="811">
        <f t="shared" si="25"/>
        <v>0</v>
      </c>
      <c r="U52" s="149"/>
      <c r="V52" s="492" t="str">
        <f>IF(AND('BR3'!$K$2="ACTIVE",'BR3'!H52&gt;0),"Yes",IF(AND('BR2'!$K$2="ACTIVE",'BR2'!H52&gt;0),"Yes",IF(AND('BR1'!$K$2="ACTIVE",'BR1'!H52&gt;0),"Yes",IF(AND('ORIGINAL BUDGET'!$K$2="ACTIVE",'ORIGINAL BUDGET'!H52&gt;0),"Yes",""))))</f>
        <v/>
      </c>
      <c r="W52" s="493"/>
      <c r="X52" s="325" t="str">
        <f>IF(AND('BR3'!$K$2="ACTIVE",'BR3'!J52&gt;0),"Yes",IF(AND('BR2'!$K$2="ACTIVE",'BR2'!J52&gt;0),"Yes",IF(AND('BR1'!$K$2="ACTIVE",'BR1'!J52&gt;0),"Yes",IF(AND('ORIGINAL BUDGET'!$K$2="ACTIVE",'ORIGINAL BUDGET'!J52&gt;0),"Yes",""))))</f>
        <v/>
      </c>
      <c r="Y52" s="493"/>
      <c r="Z52" s="325" t="str">
        <f>IF(AND('BR3'!$K$2="ACTIVE",'BR3'!L52&gt;0),"Yes",IF(AND('BR2'!$K$2="ACTIVE",'BR2'!L52&gt;0),"Yes",IF(AND('BR1'!$K$2="ACTIVE",'BR1'!L52&gt;0),"Yes",IF(AND('ORIGINAL BUDGET'!$K$2="ACTIVE",'ORIGINAL BUDGET'!L52&gt;0),"Yes",""))))</f>
        <v/>
      </c>
      <c r="AA52" s="493"/>
      <c r="AB52" s="325" t="str">
        <f>IF(AND('BR3'!$K$2="ACTIVE",'BR3'!N52&gt;0),"Yes",IF(AND('BR2'!$K$2="ACTIVE",'BR2'!N52&gt;0),"Yes",IF(AND('BR1'!$K$2="ACTIVE",'BR1'!N52&gt;0),"Yes",IF(AND('ORIGINAL BUDGET'!$K$2="ACTIVE",'ORIGINAL BUDGET'!N52&gt;0),"Yes",""))))</f>
        <v/>
      </c>
      <c r="AC52" s="493"/>
      <c r="AD52" s="325" t="str">
        <f>IF(AND('BR3'!$K$2="ACTIVE",'BR3'!P52&gt;0),"Yes",IF(AND('BR2'!$K$2="ACTIVE",'BR2'!P52&gt;0),"Yes",IF(AND('BR1'!$K$2="ACTIVE",'BR1'!P52&gt;0),"Yes",IF(AND('ORIGINAL BUDGET'!$K$2="ACTIVE",'ORIGINAL BUDGET'!P52&gt;0),"Yes",""))))</f>
        <v/>
      </c>
      <c r="AE52" s="493"/>
      <c r="AF52" s="325" t="str">
        <f>IF(AND('BR3'!$K$2="ACTIVE",'BR3'!R52&gt;0),"Yes",IF(AND('BR2'!$K$2="ACTIVE",'BR2'!R52&gt;0),"Yes",IF(AND('BR1'!$K$2="ACTIVE",'BR1'!R52&gt;0),"Yes",IF(AND('ORIGINAL BUDGET'!$K$2="ACTIVE",'ORIGINAL BUDGET'!R52&gt;0),"Yes",""))))</f>
        <v/>
      </c>
      <c r="AG52" s="493"/>
      <c r="AH52" s="493" t="str">
        <f>IF(AND('BR3'!$K$2="ACTIVE",'BR3'!T52&gt;0),"Yes",IF(AND('BR2'!$K$2="ACTIVE",'BR2'!T52&gt;0),"Yes",IF(AND('BR1'!$K$2="ACTIVE",'BR1'!T52&gt;0),"Yes",IF(AND('ORIGINAL BUDGET'!$K$2="ACTIVE",'ORIGINAL BUDGET'!T52&gt;0),"Yes",""))))</f>
        <v/>
      </c>
      <c r="AI52" s="494"/>
      <c r="AJ52" s="218"/>
      <c r="AK52" s="448">
        <f t="shared" si="11"/>
        <v>0</v>
      </c>
      <c r="AL52" s="448">
        <f t="shared" si="12"/>
        <v>0</v>
      </c>
      <c r="AM52" s="448">
        <f t="shared" si="13"/>
        <v>0</v>
      </c>
      <c r="AN52" s="448">
        <f t="shared" si="14"/>
        <v>0</v>
      </c>
      <c r="AO52" s="448">
        <f t="shared" si="15"/>
        <v>0</v>
      </c>
      <c r="AP52" s="448">
        <f t="shared" si="16"/>
        <v>0</v>
      </c>
      <c r="AQ52" s="448">
        <f t="shared" si="17"/>
        <v>0</v>
      </c>
      <c r="AU52" s="220"/>
      <c r="AV52" s="220"/>
      <c r="AW52" s="220"/>
      <c r="AX52" s="220"/>
      <c r="AY52" s="1104"/>
    </row>
    <row r="53" spans="1:51" ht="23.25" hidden="1" customHeight="1">
      <c r="A53" s="122">
        <v>9</v>
      </c>
      <c r="B53" s="273">
        <f>IF($L$2="","",IF($L$2="ORIGINAL",'ORIGINAL BUDGET'!$B53,IF($L$2="BR1",'BR1'!$B53,IF($L$2="BR2",'BR2'!$B53,IF($L$2="BR3",'BR3'!$B53)))))</f>
        <v>0</v>
      </c>
      <c r="C53" s="1028">
        <f>IF($L$2="","",IF($L$2="ORIGINAL",'ORIGINAL BUDGET'!$C53,IF($L$2="BR1",'BR1'!$C53,IF($L$2="BR2",'BR2'!$C53,IF($L$2="BR3",'BR3'!$C53)))))</f>
        <v>0</v>
      </c>
      <c r="D53" s="860" t="str">
        <f t="shared" si="18"/>
        <v/>
      </c>
      <c r="E53" s="404"/>
      <c r="F53" s="589"/>
      <c r="G53" s="845" t="str">
        <f t="shared" si="19"/>
        <v/>
      </c>
      <c r="H53" s="811">
        <f t="shared" si="10"/>
        <v>0</v>
      </c>
      <c r="I53" s="840"/>
      <c r="J53" s="811">
        <f t="shared" si="20"/>
        <v>0</v>
      </c>
      <c r="K53" s="843"/>
      <c r="L53" s="811">
        <f t="shared" si="21"/>
        <v>0</v>
      </c>
      <c r="M53" s="843"/>
      <c r="N53" s="811">
        <f t="shared" si="22"/>
        <v>0</v>
      </c>
      <c r="O53" s="843"/>
      <c r="P53" s="811">
        <f t="shared" si="23"/>
        <v>0</v>
      </c>
      <c r="Q53" s="843"/>
      <c r="R53" s="811">
        <f t="shared" si="24"/>
        <v>0</v>
      </c>
      <c r="S53" s="843"/>
      <c r="T53" s="811">
        <f t="shared" si="25"/>
        <v>0</v>
      </c>
      <c r="U53" s="149"/>
      <c r="V53" s="492" t="str">
        <f>IF(AND('BR3'!$K$2="ACTIVE",'BR3'!H53&gt;0),"Yes",IF(AND('BR2'!$K$2="ACTIVE",'BR2'!H53&gt;0),"Yes",IF(AND('BR1'!$K$2="ACTIVE",'BR1'!H53&gt;0),"Yes",IF(AND('ORIGINAL BUDGET'!$K$2="ACTIVE",'ORIGINAL BUDGET'!H53&gt;0),"Yes",""))))</f>
        <v/>
      </c>
      <c r="W53" s="493"/>
      <c r="X53" s="325" t="str">
        <f>IF(AND('BR3'!$K$2="ACTIVE",'BR3'!J53&gt;0),"Yes",IF(AND('BR2'!$K$2="ACTIVE",'BR2'!J53&gt;0),"Yes",IF(AND('BR1'!$K$2="ACTIVE",'BR1'!J53&gt;0),"Yes",IF(AND('ORIGINAL BUDGET'!$K$2="ACTIVE",'ORIGINAL BUDGET'!J53&gt;0),"Yes",""))))</f>
        <v/>
      </c>
      <c r="Y53" s="493"/>
      <c r="Z53" s="325" t="str">
        <f>IF(AND('BR3'!$K$2="ACTIVE",'BR3'!L53&gt;0),"Yes",IF(AND('BR2'!$K$2="ACTIVE",'BR2'!L53&gt;0),"Yes",IF(AND('BR1'!$K$2="ACTIVE",'BR1'!L53&gt;0),"Yes",IF(AND('ORIGINAL BUDGET'!$K$2="ACTIVE",'ORIGINAL BUDGET'!L53&gt;0),"Yes",""))))</f>
        <v/>
      </c>
      <c r="AA53" s="493"/>
      <c r="AB53" s="325" t="str">
        <f>IF(AND('BR3'!$K$2="ACTIVE",'BR3'!N53&gt;0),"Yes",IF(AND('BR2'!$K$2="ACTIVE",'BR2'!N53&gt;0),"Yes",IF(AND('BR1'!$K$2="ACTIVE",'BR1'!N53&gt;0),"Yes",IF(AND('ORIGINAL BUDGET'!$K$2="ACTIVE",'ORIGINAL BUDGET'!N53&gt;0),"Yes",""))))</f>
        <v/>
      </c>
      <c r="AC53" s="493"/>
      <c r="AD53" s="325" t="str">
        <f>IF(AND('BR3'!$K$2="ACTIVE",'BR3'!P53&gt;0),"Yes",IF(AND('BR2'!$K$2="ACTIVE",'BR2'!P53&gt;0),"Yes",IF(AND('BR1'!$K$2="ACTIVE",'BR1'!P53&gt;0),"Yes",IF(AND('ORIGINAL BUDGET'!$K$2="ACTIVE",'ORIGINAL BUDGET'!P53&gt;0),"Yes",""))))</f>
        <v/>
      </c>
      <c r="AE53" s="493"/>
      <c r="AF53" s="325" t="str">
        <f>IF(AND('BR3'!$K$2="ACTIVE",'BR3'!R53&gt;0),"Yes",IF(AND('BR2'!$K$2="ACTIVE",'BR2'!R53&gt;0),"Yes",IF(AND('BR1'!$K$2="ACTIVE",'BR1'!R53&gt;0),"Yes",IF(AND('ORIGINAL BUDGET'!$K$2="ACTIVE",'ORIGINAL BUDGET'!R53&gt;0),"Yes",""))))</f>
        <v/>
      </c>
      <c r="AG53" s="493"/>
      <c r="AH53" s="493" t="str">
        <f>IF(AND('BR3'!$K$2="ACTIVE",'BR3'!T53&gt;0),"Yes",IF(AND('BR2'!$K$2="ACTIVE",'BR2'!T53&gt;0),"Yes",IF(AND('BR1'!$K$2="ACTIVE",'BR1'!T53&gt;0),"Yes",IF(AND('ORIGINAL BUDGET'!$K$2="ACTIVE",'ORIGINAL BUDGET'!T53&gt;0),"Yes",""))))</f>
        <v/>
      </c>
      <c r="AI53" s="494"/>
      <c r="AJ53" s="218"/>
      <c r="AK53" s="448">
        <f t="shared" si="11"/>
        <v>0</v>
      </c>
      <c r="AL53" s="448">
        <f t="shared" si="12"/>
        <v>0</v>
      </c>
      <c r="AM53" s="448">
        <f t="shared" si="13"/>
        <v>0</v>
      </c>
      <c r="AN53" s="448">
        <f t="shared" si="14"/>
        <v>0</v>
      </c>
      <c r="AO53" s="448">
        <f t="shared" si="15"/>
        <v>0</v>
      </c>
      <c r="AP53" s="448">
        <f t="shared" si="16"/>
        <v>0</v>
      </c>
      <c r="AQ53" s="448">
        <f t="shared" si="17"/>
        <v>0</v>
      </c>
      <c r="AU53" s="220"/>
      <c r="AV53" s="220"/>
      <c r="AW53" s="220"/>
      <c r="AX53" s="220"/>
      <c r="AY53" s="1104"/>
    </row>
    <row r="54" spans="1:51" ht="23.25" hidden="1" customHeight="1">
      <c r="A54" s="122">
        <v>10</v>
      </c>
      <c r="B54" s="273">
        <f>IF($L$2="","",IF($L$2="ORIGINAL",'ORIGINAL BUDGET'!$B54,IF($L$2="BR1",'BR1'!$B54,IF($L$2="BR2",'BR2'!$B54,IF($L$2="BR3",'BR3'!$B54)))))</f>
        <v>0</v>
      </c>
      <c r="C54" s="1028">
        <f>IF($L$2="","",IF($L$2="ORIGINAL",'ORIGINAL BUDGET'!$C54,IF($L$2="BR1",'BR1'!$C54,IF($L$2="BR2",'BR2'!$C54,IF($L$2="BR3",'BR3'!$C54)))))</f>
        <v>0</v>
      </c>
      <c r="D54" s="860" t="str">
        <f t="shared" si="18"/>
        <v/>
      </c>
      <c r="E54" s="404"/>
      <c r="F54" s="589"/>
      <c r="G54" s="845" t="str">
        <f t="shared" si="19"/>
        <v/>
      </c>
      <c r="H54" s="811">
        <f t="shared" si="10"/>
        <v>0</v>
      </c>
      <c r="I54" s="840"/>
      <c r="J54" s="811">
        <f t="shared" si="20"/>
        <v>0</v>
      </c>
      <c r="K54" s="843"/>
      <c r="L54" s="811">
        <f t="shared" si="21"/>
        <v>0</v>
      </c>
      <c r="M54" s="843"/>
      <c r="N54" s="811">
        <f t="shared" si="22"/>
        <v>0</v>
      </c>
      <c r="O54" s="843"/>
      <c r="P54" s="811">
        <f t="shared" si="23"/>
        <v>0</v>
      </c>
      <c r="Q54" s="843"/>
      <c r="R54" s="811">
        <f t="shared" si="24"/>
        <v>0</v>
      </c>
      <c r="S54" s="843"/>
      <c r="T54" s="811">
        <f t="shared" si="25"/>
        <v>0</v>
      </c>
      <c r="U54" s="149"/>
      <c r="V54" s="492" t="str">
        <f>IF(AND('BR3'!$K$2="ACTIVE",'BR3'!H54&gt;0),"Yes",IF(AND('BR2'!$K$2="ACTIVE",'BR2'!H54&gt;0),"Yes",IF(AND('BR1'!$K$2="ACTIVE",'BR1'!H54&gt;0),"Yes",IF(AND('ORIGINAL BUDGET'!$K$2="ACTIVE",'ORIGINAL BUDGET'!H54&gt;0),"Yes",""))))</f>
        <v/>
      </c>
      <c r="W54" s="493"/>
      <c r="X54" s="325" t="str">
        <f>IF(AND('BR3'!$K$2="ACTIVE",'BR3'!J54&gt;0),"Yes",IF(AND('BR2'!$K$2="ACTIVE",'BR2'!J54&gt;0),"Yes",IF(AND('BR1'!$K$2="ACTIVE",'BR1'!J54&gt;0),"Yes",IF(AND('ORIGINAL BUDGET'!$K$2="ACTIVE",'ORIGINAL BUDGET'!J54&gt;0),"Yes",""))))</f>
        <v/>
      </c>
      <c r="Y54" s="493"/>
      <c r="Z54" s="325" t="str">
        <f>IF(AND('BR3'!$K$2="ACTIVE",'BR3'!L54&gt;0),"Yes",IF(AND('BR2'!$K$2="ACTIVE",'BR2'!L54&gt;0),"Yes",IF(AND('BR1'!$K$2="ACTIVE",'BR1'!L54&gt;0),"Yes",IF(AND('ORIGINAL BUDGET'!$K$2="ACTIVE",'ORIGINAL BUDGET'!L54&gt;0),"Yes",""))))</f>
        <v/>
      </c>
      <c r="AA54" s="493"/>
      <c r="AB54" s="325" t="str">
        <f>IF(AND('BR3'!$K$2="ACTIVE",'BR3'!N54&gt;0),"Yes",IF(AND('BR2'!$K$2="ACTIVE",'BR2'!N54&gt;0),"Yes",IF(AND('BR1'!$K$2="ACTIVE",'BR1'!N54&gt;0),"Yes",IF(AND('ORIGINAL BUDGET'!$K$2="ACTIVE",'ORIGINAL BUDGET'!N54&gt;0),"Yes",""))))</f>
        <v/>
      </c>
      <c r="AC54" s="493"/>
      <c r="AD54" s="325" t="str">
        <f>IF(AND('BR3'!$K$2="ACTIVE",'BR3'!P54&gt;0),"Yes",IF(AND('BR2'!$K$2="ACTIVE",'BR2'!P54&gt;0),"Yes",IF(AND('BR1'!$K$2="ACTIVE",'BR1'!P54&gt;0),"Yes",IF(AND('ORIGINAL BUDGET'!$K$2="ACTIVE",'ORIGINAL BUDGET'!P54&gt;0),"Yes",""))))</f>
        <v/>
      </c>
      <c r="AE54" s="493"/>
      <c r="AF54" s="325" t="str">
        <f>IF(AND('BR3'!$K$2="ACTIVE",'BR3'!R54&gt;0),"Yes",IF(AND('BR2'!$K$2="ACTIVE",'BR2'!R54&gt;0),"Yes",IF(AND('BR1'!$K$2="ACTIVE",'BR1'!R54&gt;0),"Yes",IF(AND('ORIGINAL BUDGET'!$K$2="ACTIVE",'ORIGINAL BUDGET'!R54&gt;0),"Yes",""))))</f>
        <v/>
      </c>
      <c r="AG54" s="493"/>
      <c r="AH54" s="493" t="str">
        <f>IF(AND('BR3'!$K$2="ACTIVE",'BR3'!T54&gt;0),"Yes",IF(AND('BR2'!$K$2="ACTIVE",'BR2'!T54&gt;0),"Yes",IF(AND('BR1'!$K$2="ACTIVE",'BR1'!T54&gt;0),"Yes",IF(AND('ORIGINAL BUDGET'!$K$2="ACTIVE",'ORIGINAL BUDGET'!T54&gt;0),"Yes",""))))</f>
        <v/>
      </c>
      <c r="AI54" s="494"/>
      <c r="AJ54" s="218"/>
      <c r="AK54" s="448">
        <f t="shared" si="11"/>
        <v>0</v>
      </c>
      <c r="AL54" s="448">
        <f t="shared" si="12"/>
        <v>0</v>
      </c>
      <c r="AM54" s="448">
        <f t="shared" si="13"/>
        <v>0</v>
      </c>
      <c r="AN54" s="448">
        <f t="shared" si="14"/>
        <v>0</v>
      </c>
      <c r="AO54" s="448">
        <f t="shared" si="15"/>
        <v>0</v>
      </c>
      <c r="AP54" s="448">
        <f t="shared" si="16"/>
        <v>0</v>
      </c>
      <c r="AQ54" s="448">
        <f t="shared" si="17"/>
        <v>0</v>
      </c>
      <c r="AU54" s="220"/>
      <c r="AV54" s="220"/>
      <c r="AW54" s="220"/>
      <c r="AX54" s="220"/>
      <c r="AY54" s="1104"/>
    </row>
    <row r="55" spans="1:51" ht="23.25" customHeight="1">
      <c r="A55" s="122">
        <v>11</v>
      </c>
      <c r="B55" s="273">
        <f>IF($L$2="","",IF($L$2="ORIGINAL",'ORIGINAL BUDGET'!$B55,IF($L$2="BR1",'BR1'!$B55,IF($L$2="BR2",'BR2'!$B55,IF($L$2="BR3",'BR3'!$B55)))))</f>
        <v>0</v>
      </c>
      <c r="C55" s="1028">
        <f>IF($L$2="","",IF($L$2="ORIGINAL",'ORIGINAL BUDGET'!$C55,IF($L$2="BR1",'BR1'!$C55,IF($L$2="BR2",'BR2'!$C55,IF($L$2="BR3",'BR3'!$C55)))))</f>
        <v>0</v>
      </c>
      <c r="D55" s="860" t="str">
        <f t="shared" si="18"/>
        <v/>
      </c>
      <c r="E55" s="404"/>
      <c r="F55" s="589"/>
      <c r="G55" s="845" t="str">
        <f t="shared" si="19"/>
        <v/>
      </c>
      <c r="H55" s="811">
        <f t="shared" si="10"/>
        <v>0</v>
      </c>
      <c r="I55" s="840"/>
      <c r="J55" s="811">
        <f t="shared" si="20"/>
        <v>0</v>
      </c>
      <c r="K55" s="843"/>
      <c r="L55" s="811">
        <f t="shared" si="21"/>
        <v>0</v>
      </c>
      <c r="M55" s="843"/>
      <c r="N55" s="811">
        <f t="shared" si="22"/>
        <v>0</v>
      </c>
      <c r="O55" s="843"/>
      <c r="P55" s="811">
        <f t="shared" si="23"/>
        <v>0</v>
      </c>
      <c r="Q55" s="843"/>
      <c r="R55" s="811">
        <f t="shared" si="24"/>
        <v>0</v>
      </c>
      <c r="S55" s="843"/>
      <c r="T55" s="811">
        <f t="shared" si="25"/>
        <v>0</v>
      </c>
      <c r="U55" s="149"/>
      <c r="V55" s="492" t="str">
        <f>IF(AND('BR3'!$K$2="ACTIVE",'BR3'!H55&gt;0),"Yes",IF(AND('BR2'!$K$2="ACTIVE",'BR2'!H55&gt;0),"Yes",IF(AND('BR1'!$K$2="ACTIVE",'BR1'!H55&gt;0),"Yes",IF(AND('ORIGINAL BUDGET'!$K$2="ACTIVE",'ORIGINAL BUDGET'!H55&gt;0),"Yes",""))))</f>
        <v/>
      </c>
      <c r="W55" s="493"/>
      <c r="X55" s="325" t="str">
        <f>IF(AND('BR3'!$K$2="ACTIVE",'BR3'!J55&gt;0),"Yes",IF(AND('BR2'!$K$2="ACTIVE",'BR2'!J55&gt;0),"Yes",IF(AND('BR1'!$K$2="ACTIVE",'BR1'!J55&gt;0),"Yes",IF(AND('ORIGINAL BUDGET'!$K$2="ACTIVE",'ORIGINAL BUDGET'!J55&gt;0),"Yes",""))))</f>
        <v/>
      </c>
      <c r="Y55" s="493"/>
      <c r="Z55" s="325" t="str">
        <f>IF(AND('BR3'!$K$2="ACTIVE",'BR3'!L55&gt;0),"Yes",IF(AND('BR2'!$K$2="ACTIVE",'BR2'!L55&gt;0),"Yes",IF(AND('BR1'!$K$2="ACTIVE",'BR1'!L55&gt;0),"Yes",IF(AND('ORIGINAL BUDGET'!$K$2="ACTIVE",'ORIGINAL BUDGET'!L55&gt;0),"Yes",""))))</f>
        <v/>
      </c>
      <c r="AA55" s="493"/>
      <c r="AB55" s="325" t="str">
        <f>IF(AND('BR3'!$K$2="ACTIVE",'BR3'!N55&gt;0),"Yes",IF(AND('BR2'!$K$2="ACTIVE",'BR2'!N55&gt;0),"Yes",IF(AND('BR1'!$K$2="ACTIVE",'BR1'!N55&gt;0),"Yes",IF(AND('ORIGINAL BUDGET'!$K$2="ACTIVE",'ORIGINAL BUDGET'!N55&gt;0),"Yes",""))))</f>
        <v/>
      </c>
      <c r="AC55" s="493"/>
      <c r="AD55" s="325" t="str">
        <f>IF(AND('BR3'!$K$2="ACTIVE",'BR3'!P55&gt;0),"Yes",IF(AND('BR2'!$K$2="ACTIVE",'BR2'!P55&gt;0),"Yes",IF(AND('BR1'!$K$2="ACTIVE",'BR1'!P55&gt;0),"Yes",IF(AND('ORIGINAL BUDGET'!$K$2="ACTIVE",'ORIGINAL BUDGET'!P55&gt;0),"Yes",""))))</f>
        <v/>
      </c>
      <c r="AE55" s="493"/>
      <c r="AF55" s="325" t="str">
        <f>IF(AND('BR3'!$K$2="ACTIVE",'BR3'!R55&gt;0),"Yes",IF(AND('BR2'!$K$2="ACTIVE",'BR2'!R55&gt;0),"Yes",IF(AND('BR1'!$K$2="ACTIVE",'BR1'!R55&gt;0),"Yes",IF(AND('ORIGINAL BUDGET'!$K$2="ACTIVE",'ORIGINAL BUDGET'!R55&gt;0),"Yes",""))))</f>
        <v/>
      </c>
      <c r="AG55" s="493"/>
      <c r="AH55" s="493" t="str">
        <f>IF(AND('BR3'!$K$2="ACTIVE",'BR3'!T55&gt;0),"Yes",IF(AND('BR2'!$K$2="ACTIVE",'BR2'!T55&gt;0),"Yes",IF(AND('BR1'!$K$2="ACTIVE",'BR1'!T55&gt;0),"Yes",IF(AND('ORIGINAL BUDGET'!$K$2="ACTIVE",'ORIGINAL BUDGET'!T55&gt;0),"Yes",""))))</f>
        <v/>
      </c>
      <c r="AI55" s="494"/>
      <c r="AJ55" s="218"/>
      <c r="AK55" s="448">
        <f t="shared" si="11"/>
        <v>0</v>
      </c>
      <c r="AL55" s="448">
        <f t="shared" si="12"/>
        <v>0</v>
      </c>
      <c r="AM55" s="448">
        <f t="shared" si="13"/>
        <v>0</v>
      </c>
      <c r="AN55" s="448">
        <f t="shared" si="14"/>
        <v>0</v>
      </c>
      <c r="AO55" s="448">
        <f t="shared" si="15"/>
        <v>0</v>
      </c>
      <c r="AP55" s="448">
        <f t="shared" si="16"/>
        <v>0</v>
      </c>
      <c r="AQ55" s="448">
        <f t="shared" si="17"/>
        <v>0</v>
      </c>
      <c r="AU55" s="220"/>
      <c r="AV55" s="220"/>
      <c r="AW55" s="220"/>
      <c r="AX55" s="220"/>
      <c r="AY55" s="1104"/>
    </row>
    <row r="56" spans="1:51" ht="23.25" customHeight="1">
      <c r="A56" s="122">
        <v>12</v>
      </c>
      <c r="B56" s="273">
        <f>IF($L$2="","",IF($L$2="ORIGINAL",'ORIGINAL BUDGET'!$B56,IF($L$2="BR1",'BR1'!$B56,IF($L$2="BR2",'BR2'!$B56,IF($L$2="BR3",'BR3'!$B56)))))</f>
        <v>0</v>
      </c>
      <c r="C56" s="1028">
        <f>IF($L$2="","",IF($L$2="ORIGINAL",'ORIGINAL BUDGET'!$C56,IF($L$2="BR1",'BR1'!$C56,IF($L$2="BR2",'BR2'!$C56,IF($L$2="BR3",'BR3'!$C56)))))</f>
        <v>0</v>
      </c>
      <c r="D56" s="860" t="str">
        <f t="shared" si="18"/>
        <v/>
      </c>
      <c r="E56" s="404"/>
      <c r="F56" s="589"/>
      <c r="G56" s="845" t="str">
        <f t="shared" si="19"/>
        <v/>
      </c>
      <c r="H56" s="811">
        <f t="shared" si="10"/>
        <v>0</v>
      </c>
      <c r="I56" s="840"/>
      <c r="J56" s="811">
        <f t="shared" si="20"/>
        <v>0</v>
      </c>
      <c r="K56" s="843"/>
      <c r="L56" s="811">
        <f t="shared" si="21"/>
        <v>0</v>
      </c>
      <c r="M56" s="843"/>
      <c r="N56" s="811">
        <f t="shared" si="22"/>
        <v>0</v>
      </c>
      <c r="O56" s="843"/>
      <c r="P56" s="811">
        <f t="shared" si="23"/>
        <v>0</v>
      </c>
      <c r="Q56" s="843"/>
      <c r="R56" s="811">
        <f t="shared" si="24"/>
        <v>0</v>
      </c>
      <c r="S56" s="843"/>
      <c r="T56" s="811">
        <f t="shared" si="25"/>
        <v>0</v>
      </c>
      <c r="U56" s="149"/>
      <c r="V56" s="492" t="str">
        <f>IF(AND('BR3'!$K$2="ACTIVE",'BR3'!H56&gt;0),"Yes",IF(AND('BR2'!$K$2="ACTIVE",'BR2'!H56&gt;0),"Yes",IF(AND('BR1'!$K$2="ACTIVE",'BR1'!H56&gt;0),"Yes",IF(AND('ORIGINAL BUDGET'!$K$2="ACTIVE",'ORIGINAL BUDGET'!H56&gt;0),"Yes",""))))</f>
        <v/>
      </c>
      <c r="W56" s="493"/>
      <c r="X56" s="325" t="str">
        <f>IF(AND('BR3'!$K$2="ACTIVE",'BR3'!J56&gt;0),"Yes",IF(AND('BR2'!$K$2="ACTIVE",'BR2'!J56&gt;0),"Yes",IF(AND('BR1'!$K$2="ACTIVE",'BR1'!J56&gt;0),"Yes",IF(AND('ORIGINAL BUDGET'!$K$2="ACTIVE",'ORIGINAL BUDGET'!J56&gt;0),"Yes",""))))</f>
        <v/>
      </c>
      <c r="Y56" s="493"/>
      <c r="Z56" s="325" t="str">
        <f>IF(AND('BR3'!$K$2="ACTIVE",'BR3'!L56&gt;0),"Yes",IF(AND('BR2'!$K$2="ACTIVE",'BR2'!L56&gt;0),"Yes",IF(AND('BR1'!$K$2="ACTIVE",'BR1'!L56&gt;0),"Yes",IF(AND('ORIGINAL BUDGET'!$K$2="ACTIVE",'ORIGINAL BUDGET'!L56&gt;0),"Yes",""))))</f>
        <v/>
      </c>
      <c r="AA56" s="493"/>
      <c r="AB56" s="325" t="str">
        <f>IF(AND('BR3'!$K$2="ACTIVE",'BR3'!N56&gt;0),"Yes",IF(AND('BR2'!$K$2="ACTIVE",'BR2'!N56&gt;0),"Yes",IF(AND('BR1'!$K$2="ACTIVE",'BR1'!N56&gt;0),"Yes",IF(AND('ORIGINAL BUDGET'!$K$2="ACTIVE",'ORIGINAL BUDGET'!N56&gt;0),"Yes",""))))</f>
        <v/>
      </c>
      <c r="AC56" s="493"/>
      <c r="AD56" s="325" t="str">
        <f>IF(AND('BR3'!$K$2="ACTIVE",'BR3'!P56&gt;0),"Yes",IF(AND('BR2'!$K$2="ACTIVE",'BR2'!P56&gt;0),"Yes",IF(AND('BR1'!$K$2="ACTIVE",'BR1'!P56&gt;0),"Yes",IF(AND('ORIGINAL BUDGET'!$K$2="ACTIVE",'ORIGINAL BUDGET'!P56&gt;0),"Yes",""))))</f>
        <v/>
      </c>
      <c r="AE56" s="493"/>
      <c r="AF56" s="325" t="str">
        <f>IF(AND('BR3'!$K$2="ACTIVE",'BR3'!R56&gt;0),"Yes",IF(AND('BR2'!$K$2="ACTIVE",'BR2'!R56&gt;0),"Yes",IF(AND('BR1'!$K$2="ACTIVE",'BR1'!R56&gt;0),"Yes",IF(AND('ORIGINAL BUDGET'!$K$2="ACTIVE",'ORIGINAL BUDGET'!R56&gt;0),"Yes",""))))</f>
        <v/>
      </c>
      <c r="AG56" s="493"/>
      <c r="AH56" s="493" t="str">
        <f>IF(AND('BR3'!$K$2="ACTIVE",'BR3'!T56&gt;0),"Yes",IF(AND('BR2'!$K$2="ACTIVE",'BR2'!T56&gt;0),"Yes",IF(AND('BR1'!$K$2="ACTIVE",'BR1'!T56&gt;0),"Yes",IF(AND('ORIGINAL BUDGET'!$K$2="ACTIVE",'ORIGINAL BUDGET'!T56&gt;0),"Yes",""))))</f>
        <v/>
      </c>
      <c r="AI56" s="494"/>
      <c r="AJ56" s="218"/>
      <c r="AK56" s="448">
        <f t="shared" si="11"/>
        <v>0</v>
      </c>
      <c r="AL56" s="448">
        <f t="shared" si="12"/>
        <v>0</v>
      </c>
      <c r="AM56" s="448">
        <f t="shared" si="13"/>
        <v>0</v>
      </c>
      <c r="AN56" s="448">
        <f t="shared" si="14"/>
        <v>0</v>
      </c>
      <c r="AO56" s="448">
        <f t="shared" si="15"/>
        <v>0</v>
      </c>
      <c r="AP56" s="448">
        <f t="shared" si="16"/>
        <v>0</v>
      </c>
      <c r="AQ56" s="448">
        <f t="shared" si="17"/>
        <v>0</v>
      </c>
      <c r="AU56" s="220"/>
      <c r="AV56" s="220"/>
      <c r="AW56" s="220"/>
      <c r="AX56" s="220"/>
      <c r="AY56" s="1104"/>
    </row>
    <row r="57" spans="1:51" ht="23.25" customHeight="1">
      <c r="A57" s="122">
        <v>13</v>
      </c>
      <c r="B57" s="273">
        <f>IF($L$2="","",IF($L$2="ORIGINAL",'ORIGINAL BUDGET'!$B57,IF($L$2="BR1",'BR1'!$B57,IF($L$2="BR2",'BR2'!$B57,IF($L$2="BR3",'BR3'!$B57)))))</f>
        <v>0</v>
      </c>
      <c r="C57" s="1028">
        <f>IF($L$2="","",IF($L$2="ORIGINAL",'ORIGINAL BUDGET'!$C57,IF($L$2="BR1",'BR1'!$C57,IF($L$2="BR2",'BR2'!$C57,IF($L$2="BR3",'BR3'!$C57)))))</f>
        <v>0</v>
      </c>
      <c r="D57" s="860" t="str">
        <f t="shared" si="18"/>
        <v/>
      </c>
      <c r="E57" s="404"/>
      <c r="F57" s="589"/>
      <c r="G57" s="845" t="str">
        <f t="shared" si="19"/>
        <v/>
      </c>
      <c r="H57" s="811">
        <f t="shared" si="10"/>
        <v>0</v>
      </c>
      <c r="I57" s="840"/>
      <c r="J57" s="811">
        <f t="shared" si="20"/>
        <v>0</v>
      </c>
      <c r="K57" s="843"/>
      <c r="L57" s="811">
        <f t="shared" si="21"/>
        <v>0</v>
      </c>
      <c r="M57" s="843"/>
      <c r="N57" s="811">
        <f t="shared" si="22"/>
        <v>0</v>
      </c>
      <c r="O57" s="843"/>
      <c r="P57" s="811">
        <f t="shared" si="23"/>
        <v>0</v>
      </c>
      <c r="Q57" s="843"/>
      <c r="R57" s="811">
        <f t="shared" si="24"/>
        <v>0</v>
      </c>
      <c r="S57" s="843"/>
      <c r="T57" s="811">
        <f t="shared" si="25"/>
        <v>0</v>
      </c>
      <c r="U57" s="149"/>
      <c r="V57" s="492" t="str">
        <f>IF(AND('BR3'!$K$2="ACTIVE",'BR3'!H57&gt;0),"Yes",IF(AND('BR2'!$K$2="ACTIVE",'BR2'!H57&gt;0),"Yes",IF(AND('BR1'!$K$2="ACTIVE",'BR1'!H57&gt;0),"Yes",IF(AND('ORIGINAL BUDGET'!$K$2="ACTIVE",'ORIGINAL BUDGET'!H57&gt;0),"Yes",""))))</f>
        <v/>
      </c>
      <c r="W57" s="493"/>
      <c r="X57" s="325" t="str">
        <f>IF(AND('BR3'!$K$2="ACTIVE",'BR3'!J57&gt;0),"Yes",IF(AND('BR2'!$K$2="ACTIVE",'BR2'!J57&gt;0),"Yes",IF(AND('BR1'!$K$2="ACTIVE",'BR1'!J57&gt;0),"Yes",IF(AND('ORIGINAL BUDGET'!$K$2="ACTIVE",'ORIGINAL BUDGET'!J57&gt;0),"Yes",""))))</f>
        <v/>
      </c>
      <c r="Y57" s="493"/>
      <c r="Z57" s="325" t="str">
        <f>IF(AND('BR3'!$K$2="ACTIVE",'BR3'!L57&gt;0),"Yes",IF(AND('BR2'!$K$2="ACTIVE",'BR2'!L57&gt;0),"Yes",IF(AND('BR1'!$K$2="ACTIVE",'BR1'!L57&gt;0),"Yes",IF(AND('ORIGINAL BUDGET'!$K$2="ACTIVE",'ORIGINAL BUDGET'!L57&gt;0),"Yes",""))))</f>
        <v/>
      </c>
      <c r="AA57" s="493"/>
      <c r="AB57" s="325" t="str">
        <f>IF(AND('BR3'!$K$2="ACTIVE",'BR3'!N57&gt;0),"Yes",IF(AND('BR2'!$K$2="ACTIVE",'BR2'!N57&gt;0),"Yes",IF(AND('BR1'!$K$2="ACTIVE",'BR1'!N57&gt;0),"Yes",IF(AND('ORIGINAL BUDGET'!$K$2="ACTIVE",'ORIGINAL BUDGET'!N57&gt;0),"Yes",""))))</f>
        <v/>
      </c>
      <c r="AC57" s="493"/>
      <c r="AD57" s="325" t="str">
        <f>IF(AND('BR3'!$K$2="ACTIVE",'BR3'!P57&gt;0),"Yes",IF(AND('BR2'!$K$2="ACTIVE",'BR2'!P57&gt;0),"Yes",IF(AND('BR1'!$K$2="ACTIVE",'BR1'!P57&gt;0),"Yes",IF(AND('ORIGINAL BUDGET'!$K$2="ACTIVE",'ORIGINAL BUDGET'!P57&gt;0),"Yes",""))))</f>
        <v/>
      </c>
      <c r="AE57" s="493"/>
      <c r="AF57" s="325" t="str">
        <f>IF(AND('BR3'!$K$2="ACTIVE",'BR3'!R57&gt;0),"Yes",IF(AND('BR2'!$K$2="ACTIVE",'BR2'!R57&gt;0),"Yes",IF(AND('BR1'!$K$2="ACTIVE",'BR1'!R57&gt;0),"Yes",IF(AND('ORIGINAL BUDGET'!$K$2="ACTIVE",'ORIGINAL BUDGET'!R57&gt;0),"Yes",""))))</f>
        <v/>
      </c>
      <c r="AG57" s="493"/>
      <c r="AH57" s="493" t="str">
        <f>IF(AND('BR3'!$K$2="ACTIVE",'BR3'!T57&gt;0),"Yes",IF(AND('BR2'!$K$2="ACTIVE",'BR2'!T57&gt;0),"Yes",IF(AND('BR1'!$K$2="ACTIVE",'BR1'!T57&gt;0),"Yes",IF(AND('ORIGINAL BUDGET'!$K$2="ACTIVE",'ORIGINAL BUDGET'!T57&gt;0),"Yes",""))))</f>
        <v/>
      </c>
      <c r="AI57" s="494"/>
      <c r="AJ57" s="218"/>
      <c r="AK57" s="448">
        <f t="shared" si="11"/>
        <v>0</v>
      </c>
      <c r="AL57" s="448">
        <f t="shared" si="12"/>
        <v>0</v>
      </c>
      <c r="AM57" s="448">
        <f t="shared" si="13"/>
        <v>0</v>
      </c>
      <c r="AN57" s="448">
        <f t="shared" si="14"/>
        <v>0</v>
      </c>
      <c r="AO57" s="448">
        <f t="shared" si="15"/>
        <v>0</v>
      </c>
      <c r="AP57" s="448">
        <f t="shared" si="16"/>
        <v>0</v>
      </c>
      <c r="AQ57" s="448">
        <f t="shared" si="17"/>
        <v>0</v>
      </c>
      <c r="AU57" s="220"/>
      <c r="AV57" s="220"/>
      <c r="AW57" s="220"/>
      <c r="AX57" s="220"/>
      <c r="AY57" s="1104"/>
    </row>
    <row r="58" spans="1:51" ht="23.25" customHeight="1">
      <c r="A58" s="122">
        <v>14</v>
      </c>
      <c r="B58" s="273">
        <f>IF($L$2="","",IF($L$2="ORIGINAL",'ORIGINAL BUDGET'!$B58,IF($L$2="BR1",'BR1'!$B58,IF($L$2="BR2",'BR2'!$B58,IF($L$2="BR3",'BR3'!$B58)))))</f>
        <v>0</v>
      </c>
      <c r="C58" s="1028">
        <f>IF($L$2="","",IF($L$2="ORIGINAL",'ORIGINAL BUDGET'!$C58,IF($L$2="BR1",'BR1'!$C58,IF($L$2="BR2",'BR2'!$C58,IF($L$2="BR3",'BR3'!$C58)))))</f>
        <v>0</v>
      </c>
      <c r="D58" s="860" t="str">
        <f t="shared" si="18"/>
        <v/>
      </c>
      <c r="E58" s="404"/>
      <c r="F58" s="589"/>
      <c r="G58" s="845" t="str">
        <f t="shared" si="19"/>
        <v/>
      </c>
      <c r="H58" s="811">
        <f t="shared" si="10"/>
        <v>0</v>
      </c>
      <c r="I58" s="840"/>
      <c r="J58" s="811">
        <f t="shared" si="20"/>
        <v>0</v>
      </c>
      <c r="K58" s="843"/>
      <c r="L58" s="811">
        <f t="shared" si="21"/>
        <v>0</v>
      </c>
      <c r="M58" s="843"/>
      <c r="N58" s="811">
        <f t="shared" si="22"/>
        <v>0</v>
      </c>
      <c r="O58" s="843"/>
      <c r="P58" s="811">
        <f t="shared" si="23"/>
        <v>0</v>
      </c>
      <c r="Q58" s="843"/>
      <c r="R58" s="811">
        <f t="shared" si="24"/>
        <v>0</v>
      </c>
      <c r="S58" s="843"/>
      <c r="T58" s="811">
        <f t="shared" si="25"/>
        <v>0</v>
      </c>
      <c r="U58" s="149"/>
      <c r="V58" s="492" t="str">
        <f>IF(AND('BR3'!$K$2="ACTIVE",'BR3'!H58&gt;0),"Yes",IF(AND('BR2'!$K$2="ACTIVE",'BR2'!H58&gt;0),"Yes",IF(AND('BR1'!$K$2="ACTIVE",'BR1'!H58&gt;0),"Yes",IF(AND('ORIGINAL BUDGET'!$K$2="ACTIVE",'ORIGINAL BUDGET'!H58&gt;0),"Yes",""))))</f>
        <v/>
      </c>
      <c r="W58" s="493"/>
      <c r="X58" s="325" t="str">
        <f>IF(AND('BR3'!$K$2="ACTIVE",'BR3'!J58&gt;0),"Yes",IF(AND('BR2'!$K$2="ACTIVE",'BR2'!J58&gt;0),"Yes",IF(AND('BR1'!$K$2="ACTIVE",'BR1'!J58&gt;0),"Yes",IF(AND('ORIGINAL BUDGET'!$K$2="ACTIVE",'ORIGINAL BUDGET'!J58&gt;0),"Yes",""))))</f>
        <v/>
      </c>
      <c r="Y58" s="493"/>
      <c r="Z58" s="325" t="str">
        <f>IF(AND('BR3'!$K$2="ACTIVE",'BR3'!L58&gt;0),"Yes",IF(AND('BR2'!$K$2="ACTIVE",'BR2'!L58&gt;0),"Yes",IF(AND('BR1'!$K$2="ACTIVE",'BR1'!L58&gt;0),"Yes",IF(AND('ORIGINAL BUDGET'!$K$2="ACTIVE",'ORIGINAL BUDGET'!L58&gt;0),"Yes",""))))</f>
        <v/>
      </c>
      <c r="AA58" s="493"/>
      <c r="AB58" s="325" t="str">
        <f>IF(AND('BR3'!$K$2="ACTIVE",'BR3'!N58&gt;0),"Yes",IF(AND('BR2'!$K$2="ACTIVE",'BR2'!N58&gt;0),"Yes",IF(AND('BR1'!$K$2="ACTIVE",'BR1'!N58&gt;0),"Yes",IF(AND('ORIGINAL BUDGET'!$K$2="ACTIVE",'ORIGINAL BUDGET'!N58&gt;0),"Yes",""))))</f>
        <v/>
      </c>
      <c r="AC58" s="493"/>
      <c r="AD58" s="325" t="str">
        <f>IF(AND('BR3'!$K$2="ACTIVE",'BR3'!P58&gt;0),"Yes",IF(AND('BR2'!$K$2="ACTIVE",'BR2'!P58&gt;0),"Yes",IF(AND('BR1'!$K$2="ACTIVE",'BR1'!P58&gt;0),"Yes",IF(AND('ORIGINAL BUDGET'!$K$2="ACTIVE",'ORIGINAL BUDGET'!P58&gt;0),"Yes",""))))</f>
        <v/>
      </c>
      <c r="AE58" s="493"/>
      <c r="AF58" s="325" t="str">
        <f>IF(AND('BR3'!$K$2="ACTIVE",'BR3'!R58&gt;0),"Yes",IF(AND('BR2'!$K$2="ACTIVE",'BR2'!R58&gt;0),"Yes",IF(AND('BR1'!$K$2="ACTIVE",'BR1'!R58&gt;0),"Yes",IF(AND('ORIGINAL BUDGET'!$K$2="ACTIVE",'ORIGINAL BUDGET'!R58&gt;0),"Yes",""))))</f>
        <v/>
      </c>
      <c r="AG58" s="493"/>
      <c r="AH58" s="493" t="str">
        <f>IF(AND('BR3'!$K$2="ACTIVE",'BR3'!T58&gt;0),"Yes",IF(AND('BR2'!$K$2="ACTIVE",'BR2'!T58&gt;0),"Yes",IF(AND('BR1'!$K$2="ACTIVE",'BR1'!T58&gt;0),"Yes",IF(AND('ORIGINAL BUDGET'!$K$2="ACTIVE",'ORIGINAL BUDGET'!T58&gt;0),"Yes",""))))</f>
        <v/>
      </c>
      <c r="AI58" s="494"/>
      <c r="AJ58" s="218"/>
      <c r="AK58" s="448">
        <f t="shared" si="11"/>
        <v>0</v>
      </c>
      <c r="AL58" s="448">
        <f t="shared" si="12"/>
        <v>0</v>
      </c>
      <c r="AM58" s="448">
        <f t="shared" si="13"/>
        <v>0</v>
      </c>
      <c r="AN58" s="448">
        <f t="shared" si="14"/>
        <v>0</v>
      </c>
      <c r="AO58" s="448">
        <f t="shared" si="15"/>
        <v>0</v>
      </c>
      <c r="AP58" s="448">
        <f t="shared" si="16"/>
        <v>0</v>
      </c>
      <c r="AQ58" s="448">
        <f t="shared" si="17"/>
        <v>0</v>
      </c>
      <c r="AU58" s="220"/>
      <c r="AV58" s="220"/>
      <c r="AW58" s="220"/>
      <c r="AX58" s="220"/>
      <c r="AY58" s="1104"/>
    </row>
    <row r="59" spans="1:51" ht="23.25" customHeight="1" thickBot="1">
      <c r="A59" s="122">
        <v>15</v>
      </c>
      <c r="B59" s="273">
        <f>IF($L$2="","",IF($L$2="ORIGINAL",'ORIGINAL BUDGET'!$B59,IF($L$2="BR1",'BR1'!$B59,IF($L$2="BR2",'BR2'!$B59,IF($L$2="BR3",'BR3'!$B59)))))</f>
        <v>0</v>
      </c>
      <c r="C59" s="1028">
        <f>IF($L$2="","",IF($L$2="ORIGINAL",'ORIGINAL BUDGET'!$C59,IF($L$2="BR1",'BR1'!$C59,IF($L$2="BR2",'BR2'!$C59,IF($L$2="BR3",'BR3'!$C59)))))</f>
        <v>0</v>
      </c>
      <c r="D59" s="860" t="str">
        <f t="shared" si="18"/>
        <v/>
      </c>
      <c r="E59" s="404"/>
      <c r="F59" s="589"/>
      <c r="G59" s="845" t="str">
        <f t="shared" si="19"/>
        <v/>
      </c>
      <c r="H59" s="811">
        <f t="shared" si="10"/>
        <v>0</v>
      </c>
      <c r="I59" s="840"/>
      <c r="J59" s="811">
        <f t="shared" si="20"/>
        <v>0</v>
      </c>
      <c r="K59" s="843"/>
      <c r="L59" s="811">
        <f t="shared" si="21"/>
        <v>0</v>
      </c>
      <c r="M59" s="843"/>
      <c r="N59" s="811">
        <f t="shared" si="22"/>
        <v>0</v>
      </c>
      <c r="O59" s="843"/>
      <c r="P59" s="811">
        <f t="shared" si="23"/>
        <v>0</v>
      </c>
      <c r="Q59" s="843"/>
      <c r="R59" s="811">
        <f t="shared" si="24"/>
        <v>0</v>
      </c>
      <c r="S59" s="843"/>
      <c r="T59" s="811">
        <f t="shared" si="25"/>
        <v>0</v>
      </c>
      <c r="U59" s="149"/>
      <c r="V59" s="492" t="str">
        <f>IF(AND('BR3'!$K$2="ACTIVE",'BR3'!H59&gt;0),"Yes",IF(AND('BR2'!$K$2="ACTIVE",'BR2'!H59&gt;0),"Yes",IF(AND('BR1'!$K$2="ACTIVE",'BR1'!H59&gt;0),"Yes",IF(AND('ORIGINAL BUDGET'!$K$2="ACTIVE",'ORIGINAL BUDGET'!H59&gt;0),"Yes",""))))</f>
        <v/>
      </c>
      <c r="W59" s="493"/>
      <c r="X59" s="325" t="str">
        <f>IF(AND('BR3'!$K$2="ACTIVE",'BR3'!J59&gt;0),"Yes",IF(AND('BR2'!$K$2="ACTIVE",'BR2'!J59&gt;0),"Yes",IF(AND('BR1'!$K$2="ACTIVE",'BR1'!J59&gt;0),"Yes",IF(AND('ORIGINAL BUDGET'!$K$2="ACTIVE",'ORIGINAL BUDGET'!J59&gt;0),"Yes",""))))</f>
        <v/>
      </c>
      <c r="Y59" s="493"/>
      <c r="Z59" s="325" t="str">
        <f>IF(AND('BR3'!$K$2="ACTIVE",'BR3'!L59&gt;0),"Yes",IF(AND('BR2'!$K$2="ACTIVE",'BR2'!L59&gt;0),"Yes",IF(AND('BR1'!$K$2="ACTIVE",'BR1'!L59&gt;0),"Yes",IF(AND('ORIGINAL BUDGET'!$K$2="ACTIVE",'ORIGINAL BUDGET'!L59&gt;0),"Yes",""))))</f>
        <v/>
      </c>
      <c r="AA59" s="493"/>
      <c r="AB59" s="325" t="str">
        <f>IF(AND('BR3'!$K$2="ACTIVE",'BR3'!N59&gt;0),"Yes",IF(AND('BR2'!$K$2="ACTIVE",'BR2'!N59&gt;0),"Yes",IF(AND('BR1'!$K$2="ACTIVE",'BR1'!N59&gt;0),"Yes",IF(AND('ORIGINAL BUDGET'!$K$2="ACTIVE",'ORIGINAL BUDGET'!N59&gt;0),"Yes",""))))</f>
        <v/>
      </c>
      <c r="AC59" s="493"/>
      <c r="AD59" s="325" t="str">
        <f>IF(AND('BR3'!$K$2="ACTIVE",'BR3'!P59&gt;0),"Yes",IF(AND('BR2'!$K$2="ACTIVE",'BR2'!P59&gt;0),"Yes",IF(AND('BR1'!$K$2="ACTIVE",'BR1'!P59&gt;0),"Yes",IF(AND('ORIGINAL BUDGET'!$K$2="ACTIVE",'ORIGINAL BUDGET'!P59&gt;0),"Yes",""))))</f>
        <v/>
      </c>
      <c r="AE59" s="493"/>
      <c r="AF59" s="325" t="str">
        <f>IF(AND('BR3'!$K$2="ACTIVE",'BR3'!R59&gt;0),"Yes",IF(AND('BR2'!$K$2="ACTIVE",'BR2'!R59&gt;0),"Yes",IF(AND('BR1'!$K$2="ACTIVE",'BR1'!R59&gt;0),"Yes",IF(AND('ORIGINAL BUDGET'!$K$2="ACTIVE",'ORIGINAL BUDGET'!R59&gt;0),"Yes",""))))</f>
        <v/>
      </c>
      <c r="AG59" s="493"/>
      <c r="AH59" s="493" t="str">
        <f>IF(AND('BR3'!$K$2="ACTIVE",'BR3'!T59&gt;0),"Yes",IF(AND('BR2'!$K$2="ACTIVE",'BR2'!T59&gt;0),"Yes",IF(AND('BR1'!$K$2="ACTIVE",'BR1'!T59&gt;0),"Yes",IF(AND('ORIGINAL BUDGET'!$K$2="ACTIVE",'ORIGINAL BUDGET'!T59&gt;0),"Yes",""))))</f>
        <v/>
      </c>
      <c r="AI59" s="494"/>
      <c r="AJ59" s="218"/>
      <c r="AK59" s="448">
        <f t="shared" si="11"/>
        <v>0</v>
      </c>
      <c r="AL59" s="448">
        <f t="shared" si="12"/>
        <v>0</v>
      </c>
      <c r="AM59" s="448">
        <f t="shared" si="13"/>
        <v>0</v>
      </c>
      <c r="AN59" s="448">
        <f t="shared" si="14"/>
        <v>0</v>
      </c>
      <c r="AO59" s="448">
        <f t="shared" si="15"/>
        <v>0</v>
      </c>
      <c r="AP59" s="448">
        <f t="shared" si="16"/>
        <v>0</v>
      </c>
      <c r="AQ59" s="448">
        <f t="shared" si="17"/>
        <v>0</v>
      </c>
      <c r="AU59" s="220"/>
      <c r="AV59" s="220"/>
      <c r="AW59" s="220"/>
      <c r="AX59" s="220"/>
      <c r="AY59" s="1104"/>
    </row>
    <row r="60" spans="1:51" ht="23.25" hidden="1" customHeight="1">
      <c r="A60" s="122">
        <v>16</v>
      </c>
      <c r="B60" s="273">
        <f>IF($L$2="","",IF($L$2="ORIGINAL",'ORIGINAL BUDGET'!$B60,IF($L$2="BR1",'BR1'!$B60,IF($L$2="BR2",'BR2'!$B60,IF($L$2="BR3",'BR3'!$B60)))))</f>
        <v>0</v>
      </c>
      <c r="C60" s="1028">
        <f>IF($L$2="","",IF($L$2="ORIGINAL",'ORIGINAL BUDGET'!$C60,IF($L$2="BR1",'BR1'!$C60,IF($L$2="BR2",'BR2'!$C60,IF($L$2="BR3",'BR3'!$C60)))))</f>
        <v>0</v>
      </c>
      <c r="D60" s="860" t="str">
        <f t="shared" si="18"/>
        <v/>
      </c>
      <c r="E60" s="404"/>
      <c r="F60" s="589"/>
      <c r="G60" s="845" t="str">
        <f t="shared" si="19"/>
        <v/>
      </c>
      <c r="H60" s="811">
        <f t="shared" si="10"/>
        <v>0</v>
      </c>
      <c r="I60" s="840"/>
      <c r="J60" s="811">
        <f t="shared" si="20"/>
        <v>0</v>
      </c>
      <c r="K60" s="843"/>
      <c r="L60" s="811">
        <f t="shared" si="21"/>
        <v>0</v>
      </c>
      <c r="M60" s="843"/>
      <c r="N60" s="811">
        <f t="shared" si="22"/>
        <v>0</v>
      </c>
      <c r="O60" s="843"/>
      <c r="P60" s="811">
        <f t="shared" si="23"/>
        <v>0</v>
      </c>
      <c r="Q60" s="843"/>
      <c r="R60" s="811">
        <f t="shared" si="24"/>
        <v>0</v>
      </c>
      <c r="S60" s="843"/>
      <c r="T60" s="811">
        <f t="shared" si="25"/>
        <v>0</v>
      </c>
      <c r="U60" s="149"/>
      <c r="V60" s="492" t="str">
        <f>IF(AND('BR3'!$K$2="ACTIVE",'BR3'!H60&gt;0),"Yes",IF(AND('BR2'!$K$2="ACTIVE",'BR2'!H60&gt;0),"Yes",IF(AND('BR1'!$K$2="ACTIVE",'BR1'!H60&gt;0),"Yes",IF(AND('ORIGINAL BUDGET'!$K$2="ACTIVE",'ORIGINAL BUDGET'!H60&gt;0),"Yes",""))))</f>
        <v/>
      </c>
      <c r="W60" s="493"/>
      <c r="X60" s="325" t="str">
        <f>IF(AND('BR3'!$K$2="ACTIVE",'BR3'!J60&gt;0),"Yes",IF(AND('BR2'!$K$2="ACTIVE",'BR2'!J60&gt;0),"Yes",IF(AND('BR1'!$K$2="ACTIVE",'BR1'!J60&gt;0),"Yes",IF(AND('ORIGINAL BUDGET'!$K$2="ACTIVE",'ORIGINAL BUDGET'!J60&gt;0),"Yes",""))))</f>
        <v/>
      </c>
      <c r="Y60" s="493"/>
      <c r="Z60" s="325" t="str">
        <f>IF(AND('BR3'!$K$2="ACTIVE",'BR3'!L60&gt;0),"Yes",IF(AND('BR2'!$K$2="ACTIVE",'BR2'!L60&gt;0),"Yes",IF(AND('BR1'!$K$2="ACTIVE",'BR1'!L60&gt;0),"Yes",IF(AND('ORIGINAL BUDGET'!$K$2="ACTIVE",'ORIGINAL BUDGET'!L60&gt;0),"Yes",""))))</f>
        <v/>
      </c>
      <c r="AA60" s="493"/>
      <c r="AB60" s="325" t="str">
        <f>IF(AND('BR3'!$K$2="ACTIVE",'BR3'!N60&gt;0),"Yes",IF(AND('BR2'!$K$2="ACTIVE",'BR2'!N60&gt;0),"Yes",IF(AND('BR1'!$K$2="ACTIVE",'BR1'!N60&gt;0),"Yes",IF(AND('ORIGINAL BUDGET'!$K$2="ACTIVE",'ORIGINAL BUDGET'!N60&gt;0),"Yes",""))))</f>
        <v/>
      </c>
      <c r="AC60" s="493"/>
      <c r="AD60" s="325" t="str">
        <f>IF(AND('BR3'!$K$2="ACTIVE",'BR3'!P60&gt;0),"Yes",IF(AND('BR2'!$K$2="ACTIVE",'BR2'!P60&gt;0),"Yes",IF(AND('BR1'!$K$2="ACTIVE",'BR1'!P60&gt;0),"Yes",IF(AND('ORIGINAL BUDGET'!$K$2="ACTIVE",'ORIGINAL BUDGET'!P60&gt;0),"Yes",""))))</f>
        <v/>
      </c>
      <c r="AE60" s="493"/>
      <c r="AF60" s="325" t="str">
        <f>IF(AND('BR3'!$K$2="ACTIVE",'BR3'!R60&gt;0),"Yes",IF(AND('BR2'!$K$2="ACTIVE",'BR2'!R60&gt;0),"Yes",IF(AND('BR1'!$K$2="ACTIVE",'BR1'!R60&gt;0),"Yes",IF(AND('ORIGINAL BUDGET'!$K$2="ACTIVE",'ORIGINAL BUDGET'!R60&gt;0),"Yes",""))))</f>
        <v/>
      </c>
      <c r="AG60" s="493"/>
      <c r="AH60" s="493" t="str">
        <f>IF(AND('BR3'!$K$2="ACTIVE",'BR3'!T60&gt;0),"Yes",IF(AND('BR2'!$K$2="ACTIVE",'BR2'!T60&gt;0),"Yes",IF(AND('BR1'!$K$2="ACTIVE",'BR1'!T60&gt;0),"Yes",IF(AND('ORIGINAL BUDGET'!$K$2="ACTIVE",'ORIGINAL BUDGET'!T60&gt;0),"Yes",""))))</f>
        <v/>
      </c>
      <c r="AI60" s="494"/>
      <c r="AJ60" s="218"/>
      <c r="AK60" s="448">
        <f t="shared" si="11"/>
        <v>0</v>
      </c>
      <c r="AL60" s="448">
        <f t="shared" si="12"/>
        <v>0</v>
      </c>
      <c r="AM60" s="448">
        <f t="shared" si="13"/>
        <v>0</v>
      </c>
      <c r="AN60" s="448">
        <f t="shared" si="14"/>
        <v>0</v>
      </c>
      <c r="AO60" s="448">
        <f t="shared" si="15"/>
        <v>0</v>
      </c>
      <c r="AP60" s="448">
        <f t="shared" si="16"/>
        <v>0</v>
      </c>
      <c r="AQ60" s="448">
        <f t="shared" si="17"/>
        <v>0</v>
      </c>
      <c r="AU60" s="220"/>
      <c r="AV60" s="220"/>
      <c r="AW60" s="220"/>
      <c r="AX60" s="220"/>
      <c r="AY60" s="1104"/>
    </row>
    <row r="61" spans="1:51" ht="23.25" hidden="1" customHeight="1">
      <c r="A61" s="124">
        <v>17</v>
      </c>
      <c r="B61" s="273">
        <f>IF($L$2="","",IF($L$2="ORIGINAL",'ORIGINAL BUDGET'!$B61,IF($L$2="BR1",'BR1'!$B61,IF($L$2="BR2",'BR2'!$B61,IF($L$2="BR3",'BR3'!$B61)))))</f>
        <v>0</v>
      </c>
      <c r="C61" s="1028">
        <f>IF($L$2="","",IF($L$2="ORIGINAL",'ORIGINAL BUDGET'!$C61,IF($L$2="BR1",'BR1'!$C61,IF($L$2="BR2",'BR2'!$C61,IF($L$2="BR3",'BR3'!$C61)))))</f>
        <v>0</v>
      </c>
      <c r="D61" s="860" t="str">
        <f t="shared" si="18"/>
        <v/>
      </c>
      <c r="E61" s="404"/>
      <c r="F61" s="589"/>
      <c r="G61" s="845" t="str">
        <f t="shared" si="19"/>
        <v/>
      </c>
      <c r="H61" s="811">
        <f t="shared" si="10"/>
        <v>0</v>
      </c>
      <c r="I61" s="840"/>
      <c r="J61" s="811">
        <f t="shared" si="20"/>
        <v>0</v>
      </c>
      <c r="K61" s="843"/>
      <c r="L61" s="811">
        <f t="shared" si="21"/>
        <v>0</v>
      </c>
      <c r="M61" s="843"/>
      <c r="N61" s="811">
        <f t="shared" si="22"/>
        <v>0</v>
      </c>
      <c r="O61" s="843"/>
      <c r="P61" s="811">
        <f t="shared" si="23"/>
        <v>0</v>
      </c>
      <c r="Q61" s="843"/>
      <c r="R61" s="811">
        <f t="shared" si="24"/>
        <v>0</v>
      </c>
      <c r="S61" s="843"/>
      <c r="T61" s="811">
        <f t="shared" si="25"/>
        <v>0</v>
      </c>
      <c r="U61" s="149"/>
      <c r="V61" s="492" t="str">
        <f>IF(AND('BR3'!$K$2="ACTIVE",'BR3'!H61&gt;0),"Yes",IF(AND('BR2'!$K$2="ACTIVE",'BR2'!H61&gt;0),"Yes",IF(AND('BR1'!$K$2="ACTIVE",'BR1'!H61&gt;0),"Yes",IF(AND('ORIGINAL BUDGET'!$K$2="ACTIVE",'ORIGINAL BUDGET'!H61&gt;0),"Yes",""))))</f>
        <v/>
      </c>
      <c r="W61" s="493"/>
      <c r="X61" s="325" t="str">
        <f>IF(AND('BR3'!$K$2="ACTIVE",'BR3'!J61&gt;0),"Yes",IF(AND('BR2'!$K$2="ACTIVE",'BR2'!J61&gt;0),"Yes",IF(AND('BR1'!$K$2="ACTIVE",'BR1'!J61&gt;0),"Yes",IF(AND('ORIGINAL BUDGET'!$K$2="ACTIVE",'ORIGINAL BUDGET'!J61&gt;0),"Yes",""))))</f>
        <v/>
      </c>
      <c r="Y61" s="493"/>
      <c r="Z61" s="325" t="str">
        <f>IF(AND('BR3'!$K$2="ACTIVE",'BR3'!L61&gt;0),"Yes",IF(AND('BR2'!$K$2="ACTIVE",'BR2'!L61&gt;0),"Yes",IF(AND('BR1'!$K$2="ACTIVE",'BR1'!L61&gt;0),"Yes",IF(AND('ORIGINAL BUDGET'!$K$2="ACTIVE",'ORIGINAL BUDGET'!L61&gt;0),"Yes",""))))</f>
        <v/>
      </c>
      <c r="AA61" s="493"/>
      <c r="AB61" s="325" t="str">
        <f>IF(AND('BR3'!$K$2="ACTIVE",'BR3'!N61&gt;0),"Yes",IF(AND('BR2'!$K$2="ACTIVE",'BR2'!N61&gt;0),"Yes",IF(AND('BR1'!$K$2="ACTIVE",'BR1'!N61&gt;0),"Yes",IF(AND('ORIGINAL BUDGET'!$K$2="ACTIVE",'ORIGINAL BUDGET'!N61&gt;0),"Yes",""))))</f>
        <v/>
      </c>
      <c r="AC61" s="493"/>
      <c r="AD61" s="325" t="str">
        <f>IF(AND('BR3'!$K$2="ACTIVE",'BR3'!P61&gt;0),"Yes",IF(AND('BR2'!$K$2="ACTIVE",'BR2'!P61&gt;0),"Yes",IF(AND('BR1'!$K$2="ACTIVE",'BR1'!P61&gt;0),"Yes",IF(AND('ORIGINAL BUDGET'!$K$2="ACTIVE",'ORIGINAL BUDGET'!P61&gt;0),"Yes",""))))</f>
        <v/>
      </c>
      <c r="AE61" s="493"/>
      <c r="AF61" s="325" t="str">
        <f>IF(AND('BR3'!$K$2="ACTIVE",'BR3'!R61&gt;0),"Yes",IF(AND('BR2'!$K$2="ACTIVE",'BR2'!R61&gt;0),"Yes",IF(AND('BR1'!$K$2="ACTIVE",'BR1'!R61&gt;0),"Yes",IF(AND('ORIGINAL BUDGET'!$K$2="ACTIVE",'ORIGINAL BUDGET'!R61&gt;0),"Yes",""))))</f>
        <v/>
      </c>
      <c r="AG61" s="493"/>
      <c r="AH61" s="493" t="str">
        <f>IF(AND('BR3'!$K$2="ACTIVE",'BR3'!T61&gt;0),"Yes",IF(AND('BR2'!$K$2="ACTIVE",'BR2'!T61&gt;0),"Yes",IF(AND('BR1'!$K$2="ACTIVE",'BR1'!T61&gt;0),"Yes",IF(AND('ORIGINAL BUDGET'!$K$2="ACTIVE",'ORIGINAL BUDGET'!T61&gt;0),"Yes",""))))</f>
        <v/>
      </c>
      <c r="AI61" s="494"/>
      <c r="AJ61" s="218"/>
      <c r="AK61" s="448">
        <f t="shared" si="11"/>
        <v>0</v>
      </c>
      <c r="AL61" s="448">
        <f t="shared" si="12"/>
        <v>0</v>
      </c>
      <c r="AM61" s="448">
        <f t="shared" si="13"/>
        <v>0</v>
      </c>
      <c r="AN61" s="448">
        <f t="shared" si="14"/>
        <v>0</v>
      </c>
      <c r="AO61" s="448">
        <f t="shared" si="15"/>
        <v>0</v>
      </c>
      <c r="AP61" s="448">
        <f t="shared" si="16"/>
        <v>0</v>
      </c>
      <c r="AQ61" s="448">
        <f t="shared" si="17"/>
        <v>0</v>
      </c>
      <c r="AU61" s="220"/>
      <c r="AV61" s="220"/>
      <c r="AW61" s="220"/>
      <c r="AX61" s="220"/>
      <c r="AY61" s="1104"/>
    </row>
    <row r="62" spans="1:51" ht="23.25" hidden="1" customHeight="1">
      <c r="A62" s="122">
        <v>18</v>
      </c>
      <c r="B62" s="273">
        <f>IF($L$2="","",IF($L$2="ORIGINAL",'ORIGINAL BUDGET'!$B62,IF($L$2="BR1",'BR1'!$B62,IF($L$2="BR2",'BR2'!$B62,IF($L$2="BR3",'BR3'!$B62)))))</f>
        <v>0</v>
      </c>
      <c r="C62" s="1028">
        <f>IF($L$2="","",IF($L$2="ORIGINAL",'ORIGINAL BUDGET'!$C62,IF($L$2="BR1",'BR1'!$C62,IF($L$2="BR2",'BR2'!$C62,IF($L$2="BR3",'BR3'!$C62)))))</f>
        <v>0</v>
      </c>
      <c r="D62" s="860" t="str">
        <f t="shared" si="18"/>
        <v/>
      </c>
      <c r="E62" s="404"/>
      <c r="F62" s="589"/>
      <c r="G62" s="845" t="str">
        <f t="shared" si="19"/>
        <v/>
      </c>
      <c r="H62" s="811">
        <f t="shared" si="10"/>
        <v>0</v>
      </c>
      <c r="I62" s="840"/>
      <c r="J62" s="811">
        <f t="shared" si="20"/>
        <v>0</v>
      </c>
      <c r="K62" s="843"/>
      <c r="L62" s="811">
        <f t="shared" si="21"/>
        <v>0</v>
      </c>
      <c r="M62" s="843"/>
      <c r="N62" s="811">
        <f t="shared" si="22"/>
        <v>0</v>
      </c>
      <c r="O62" s="843"/>
      <c r="P62" s="811">
        <f t="shared" si="23"/>
        <v>0</v>
      </c>
      <c r="Q62" s="843"/>
      <c r="R62" s="811">
        <f t="shared" si="24"/>
        <v>0</v>
      </c>
      <c r="S62" s="843"/>
      <c r="T62" s="811">
        <f t="shared" si="25"/>
        <v>0</v>
      </c>
      <c r="U62" s="149"/>
      <c r="V62" s="492" t="str">
        <f>IF(AND('BR3'!$K$2="ACTIVE",'BR3'!H62&gt;0),"Yes",IF(AND('BR2'!$K$2="ACTIVE",'BR2'!H62&gt;0),"Yes",IF(AND('BR1'!$K$2="ACTIVE",'BR1'!H62&gt;0),"Yes",IF(AND('ORIGINAL BUDGET'!$K$2="ACTIVE",'ORIGINAL BUDGET'!H62&gt;0),"Yes",""))))</f>
        <v/>
      </c>
      <c r="W62" s="493"/>
      <c r="X62" s="325" t="str">
        <f>IF(AND('BR3'!$K$2="ACTIVE",'BR3'!J62&gt;0),"Yes",IF(AND('BR2'!$K$2="ACTIVE",'BR2'!J62&gt;0),"Yes",IF(AND('BR1'!$K$2="ACTIVE",'BR1'!J62&gt;0),"Yes",IF(AND('ORIGINAL BUDGET'!$K$2="ACTIVE",'ORIGINAL BUDGET'!J62&gt;0),"Yes",""))))</f>
        <v/>
      </c>
      <c r="Y62" s="493"/>
      <c r="Z62" s="325" t="str">
        <f>IF(AND('BR3'!$K$2="ACTIVE",'BR3'!L62&gt;0),"Yes",IF(AND('BR2'!$K$2="ACTIVE",'BR2'!L62&gt;0),"Yes",IF(AND('BR1'!$K$2="ACTIVE",'BR1'!L62&gt;0),"Yes",IF(AND('ORIGINAL BUDGET'!$K$2="ACTIVE",'ORIGINAL BUDGET'!L62&gt;0),"Yes",""))))</f>
        <v/>
      </c>
      <c r="AA62" s="493"/>
      <c r="AB62" s="325" t="str">
        <f>IF(AND('BR3'!$K$2="ACTIVE",'BR3'!N62&gt;0),"Yes",IF(AND('BR2'!$K$2="ACTIVE",'BR2'!N62&gt;0),"Yes",IF(AND('BR1'!$K$2="ACTIVE",'BR1'!N62&gt;0),"Yes",IF(AND('ORIGINAL BUDGET'!$K$2="ACTIVE",'ORIGINAL BUDGET'!N62&gt;0),"Yes",""))))</f>
        <v/>
      </c>
      <c r="AC62" s="493"/>
      <c r="AD62" s="325" t="str">
        <f>IF(AND('BR3'!$K$2="ACTIVE",'BR3'!P62&gt;0),"Yes",IF(AND('BR2'!$K$2="ACTIVE",'BR2'!P62&gt;0),"Yes",IF(AND('BR1'!$K$2="ACTIVE",'BR1'!P62&gt;0),"Yes",IF(AND('ORIGINAL BUDGET'!$K$2="ACTIVE",'ORIGINAL BUDGET'!P62&gt;0),"Yes",""))))</f>
        <v/>
      </c>
      <c r="AE62" s="493"/>
      <c r="AF62" s="325" t="str">
        <f>IF(AND('BR3'!$K$2="ACTIVE",'BR3'!R62&gt;0),"Yes",IF(AND('BR2'!$K$2="ACTIVE",'BR2'!R62&gt;0),"Yes",IF(AND('BR1'!$K$2="ACTIVE",'BR1'!R62&gt;0),"Yes",IF(AND('ORIGINAL BUDGET'!$K$2="ACTIVE",'ORIGINAL BUDGET'!R62&gt;0),"Yes",""))))</f>
        <v/>
      </c>
      <c r="AG62" s="493"/>
      <c r="AH62" s="493" t="str">
        <f>IF(AND('BR3'!$K$2="ACTIVE",'BR3'!T62&gt;0),"Yes",IF(AND('BR2'!$K$2="ACTIVE",'BR2'!T62&gt;0),"Yes",IF(AND('BR1'!$K$2="ACTIVE",'BR1'!T62&gt;0),"Yes",IF(AND('ORIGINAL BUDGET'!$K$2="ACTIVE",'ORIGINAL BUDGET'!T62&gt;0),"Yes",""))))</f>
        <v/>
      </c>
      <c r="AI62" s="494"/>
      <c r="AJ62" s="218"/>
      <c r="AK62" s="448">
        <f t="shared" si="11"/>
        <v>0</v>
      </c>
      <c r="AL62" s="448">
        <f t="shared" si="12"/>
        <v>0</v>
      </c>
      <c r="AM62" s="448">
        <f t="shared" si="13"/>
        <v>0</v>
      </c>
      <c r="AN62" s="448">
        <f t="shared" si="14"/>
        <v>0</v>
      </c>
      <c r="AO62" s="448">
        <f t="shared" si="15"/>
        <v>0</v>
      </c>
      <c r="AP62" s="448">
        <f t="shared" si="16"/>
        <v>0</v>
      </c>
      <c r="AQ62" s="448">
        <f t="shared" si="17"/>
        <v>0</v>
      </c>
      <c r="AU62" s="220"/>
      <c r="AV62" s="220"/>
      <c r="AW62" s="220"/>
      <c r="AX62" s="220"/>
      <c r="AY62" s="1104"/>
    </row>
    <row r="63" spans="1:51" ht="23.25" hidden="1" customHeight="1">
      <c r="A63" s="124">
        <v>19</v>
      </c>
      <c r="B63" s="273">
        <f>IF($L$2="","",IF($L$2="ORIGINAL",'ORIGINAL BUDGET'!$B63,IF($L$2="BR1",'BR1'!$B63,IF($L$2="BR2",'BR2'!$B63,IF($L$2="BR3",'BR3'!$B63)))))</f>
        <v>0</v>
      </c>
      <c r="C63" s="1028">
        <f>IF($L$2="","",IF($L$2="ORIGINAL",'ORIGINAL BUDGET'!$C63,IF($L$2="BR1",'BR1'!$C63,IF($L$2="BR2",'BR2'!$C63,IF($L$2="BR3",'BR3'!$C63)))))</f>
        <v>0</v>
      </c>
      <c r="D63" s="860" t="str">
        <f t="shared" si="18"/>
        <v/>
      </c>
      <c r="E63" s="404"/>
      <c r="F63" s="589"/>
      <c r="G63" s="845" t="str">
        <f t="shared" si="19"/>
        <v/>
      </c>
      <c r="H63" s="811">
        <f t="shared" si="10"/>
        <v>0</v>
      </c>
      <c r="I63" s="840"/>
      <c r="J63" s="811">
        <f t="shared" si="20"/>
        <v>0</v>
      </c>
      <c r="K63" s="843"/>
      <c r="L63" s="811">
        <f t="shared" si="21"/>
        <v>0</v>
      </c>
      <c r="M63" s="843"/>
      <c r="N63" s="811">
        <f t="shared" si="22"/>
        <v>0</v>
      </c>
      <c r="O63" s="843"/>
      <c r="P63" s="811">
        <f t="shared" si="23"/>
        <v>0</v>
      </c>
      <c r="Q63" s="843"/>
      <c r="R63" s="811">
        <f t="shared" si="24"/>
        <v>0</v>
      </c>
      <c r="S63" s="843"/>
      <c r="T63" s="811">
        <f t="shared" si="25"/>
        <v>0</v>
      </c>
      <c r="U63" s="149"/>
      <c r="V63" s="492" t="str">
        <f>IF(AND('BR3'!$K$2="ACTIVE",'BR3'!H63&gt;0),"Yes",IF(AND('BR2'!$K$2="ACTIVE",'BR2'!H63&gt;0),"Yes",IF(AND('BR1'!$K$2="ACTIVE",'BR1'!H63&gt;0),"Yes",IF(AND('ORIGINAL BUDGET'!$K$2="ACTIVE",'ORIGINAL BUDGET'!H63&gt;0),"Yes",""))))</f>
        <v/>
      </c>
      <c r="W63" s="493"/>
      <c r="X63" s="325" t="str">
        <f>IF(AND('BR3'!$K$2="ACTIVE",'BR3'!J63&gt;0),"Yes",IF(AND('BR2'!$K$2="ACTIVE",'BR2'!J63&gt;0),"Yes",IF(AND('BR1'!$K$2="ACTIVE",'BR1'!J63&gt;0),"Yes",IF(AND('ORIGINAL BUDGET'!$K$2="ACTIVE",'ORIGINAL BUDGET'!J63&gt;0),"Yes",""))))</f>
        <v/>
      </c>
      <c r="Y63" s="493"/>
      <c r="Z63" s="325" t="str">
        <f>IF(AND('BR3'!$K$2="ACTIVE",'BR3'!L63&gt;0),"Yes",IF(AND('BR2'!$K$2="ACTIVE",'BR2'!L63&gt;0),"Yes",IF(AND('BR1'!$K$2="ACTIVE",'BR1'!L63&gt;0),"Yes",IF(AND('ORIGINAL BUDGET'!$K$2="ACTIVE",'ORIGINAL BUDGET'!L63&gt;0),"Yes",""))))</f>
        <v/>
      </c>
      <c r="AA63" s="493"/>
      <c r="AB63" s="325" t="str">
        <f>IF(AND('BR3'!$K$2="ACTIVE",'BR3'!N63&gt;0),"Yes",IF(AND('BR2'!$K$2="ACTIVE",'BR2'!N63&gt;0),"Yes",IF(AND('BR1'!$K$2="ACTIVE",'BR1'!N63&gt;0),"Yes",IF(AND('ORIGINAL BUDGET'!$K$2="ACTIVE",'ORIGINAL BUDGET'!N63&gt;0),"Yes",""))))</f>
        <v/>
      </c>
      <c r="AC63" s="493"/>
      <c r="AD63" s="325" t="str">
        <f>IF(AND('BR3'!$K$2="ACTIVE",'BR3'!P63&gt;0),"Yes",IF(AND('BR2'!$K$2="ACTIVE",'BR2'!P63&gt;0),"Yes",IF(AND('BR1'!$K$2="ACTIVE",'BR1'!P63&gt;0),"Yes",IF(AND('ORIGINAL BUDGET'!$K$2="ACTIVE",'ORIGINAL BUDGET'!P63&gt;0),"Yes",""))))</f>
        <v/>
      </c>
      <c r="AE63" s="493"/>
      <c r="AF63" s="325" t="str">
        <f>IF(AND('BR3'!$K$2="ACTIVE",'BR3'!R63&gt;0),"Yes",IF(AND('BR2'!$K$2="ACTIVE",'BR2'!R63&gt;0),"Yes",IF(AND('BR1'!$K$2="ACTIVE",'BR1'!R63&gt;0),"Yes",IF(AND('ORIGINAL BUDGET'!$K$2="ACTIVE",'ORIGINAL BUDGET'!R63&gt;0),"Yes",""))))</f>
        <v/>
      </c>
      <c r="AG63" s="493"/>
      <c r="AH63" s="493" t="str">
        <f>IF(AND('BR3'!$K$2="ACTIVE",'BR3'!T63&gt;0),"Yes",IF(AND('BR2'!$K$2="ACTIVE",'BR2'!T63&gt;0),"Yes",IF(AND('BR1'!$K$2="ACTIVE",'BR1'!T63&gt;0),"Yes",IF(AND('ORIGINAL BUDGET'!$K$2="ACTIVE",'ORIGINAL BUDGET'!T63&gt;0),"Yes",""))))</f>
        <v/>
      </c>
      <c r="AI63" s="494"/>
      <c r="AJ63" s="218"/>
      <c r="AK63" s="448">
        <f t="shared" si="11"/>
        <v>0</v>
      </c>
      <c r="AL63" s="448">
        <f t="shared" si="12"/>
        <v>0</v>
      </c>
      <c r="AM63" s="448">
        <f t="shared" si="13"/>
        <v>0</v>
      </c>
      <c r="AN63" s="448">
        <f t="shared" si="14"/>
        <v>0</v>
      </c>
      <c r="AO63" s="448">
        <f t="shared" si="15"/>
        <v>0</v>
      </c>
      <c r="AP63" s="448">
        <f t="shared" si="16"/>
        <v>0</v>
      </c>
      <c r="AQ63" s="448">
        <f t="shared" si="17"/>
        <v>0</v>
      </c>
      <c r="AU63" s="220"/>
      <c r="AV63" s="220"/>
      <c r="AW63" s="220"/>
      <c r="AX63" s="220"/>
      <c r="AY63" s="1104"/>
    </row>
    <row r="64" spans="1:51" ht="23.25" hidden="1" customHeight="1">
      <c r="A64" s="124">
        <v>20</v>
      </c>
      <c r="B64" s="273">
        <f>IF($L$2="","",IF($L$2="ORIGINAL",'ORIGINAL BUDGET'!$B64,IF($L$2="BR1",'BR1'!$B64,IF($L$2="BR2",'BR2'!$B64,IF($L$2="BR3",'BR3'!$B64)))))</f>
        <v>0</v>
      </c>
      <c r="C64" s="1028">
        <f>IF($L$2="","",IF($L$2="ORIGINAL",'ORIGINAL BUDGET'!$C64,IF($L$2="BR1",'BR1'!$C64,IF($L$2="BR2",'BR2'!$C64,IF($L$2="BR3",'BR3'!$C64)))))</f>
        <v>0</v>
      </c>
      <c r="D64" s="860" t="str">
        <f t="shared" si="18"/>
        <v/>
      </c>
      <c r="E64" s="404"/>
      <c r="F64" s="589"/>
      <c r="G64" s="845" t="str">
        <f t="shared" si="19"/>
        <v/>
      </c>
      <c r="H64" s="811">
        <f t="shared" si="10"/>
        <v>0</v>
      </c>
      <c r="I64" s="840"/>
      <c r="J64" s="811">
        <f t="shared" si="20"/>
        <v>0</v>
      </c>
      <c r="K64" s="843"/>
      <c r="L64" s="811">
        <f t="shared" si="21"/>
        <v>0</v>
      </c>
      <c r="M64" s="843"/>
      <c r="N64" s="811">
        <f t="shared" si="22"/>
        <v>0</v>
      </c>
      <c r="O64" s="843"/>
      <c r="P64" s="811">
        <f t="shared" si="23"/>
        <v>0</v>
      </c>
      <c r="Q64" s="843"/>
      <c r="R64" s="811">
        <f t="shared" si="24"/>
        <v>0</v>
      </c>
      <c r="S64" s="843"/>
      <c r="T64" s="811">
        <f t="shared" si="25"/>
        <v>0</v>
      </c>
      <c r="U64" s="149"/>
      <c r="V64" s="492" t="str">
        <f>IF(AND('BR3'!$K$2="ACTIVE",'BR3'!H64&gt;0),"Yes",IF(AND('BR2'!$K$2="ACTIVE",'BR2'!H64&gt;0),"Yes",IF(AND('BR1'!$K$2="ACTIVE",'BR1'!H64&gt;0),"Yes",IF(AND('ORIGINAL BUDGET'!$K$2="ACTIVE",'ORIGINAL BUDGET'!H64&gt;0),"Yes",""))))</f>
        <v/>
      </c>
      <c r="W64" s="493"/>
      <c r="X64" s="325" t="str">
        <f>IF(AND('BR3'!$K$2="ACTIVE",'BR3'!J64&gt;0),"Yes",IF(AND('BR2'!$K$2="ACTIVE",'BR2'!J64&gt;0),"Yes",IF(AND('BR1'!$K$2="ACTIVE",'BR1'!J64&gt;0),"Yes",IF(AND('ORIGINAL BUDGET'!$K$2="ACTIVE",'ORIGINAL BUDGET'!J64&gt;0),"Yes",""))))</f>
        <v/>
      </c>
      <c r="Y64" s="493"/>
      <c r="Z64" s="325" t="str">
        <f>IF(AND('BR3'!$K$2="ACTIVE",'BR3'!L64&gt;0),"Yes",IF(AND('BR2'!$K$2="ACTIVE",'BR2'!L64&gt;0),"Yes",IF(AND('BR1'!$K$2="ACTIVE",'BR1'!L64&gt;0),"Yes",IF(AND('ORIGINAL BUDGET'!$K$2="ACTIVE",'ORIGINAL BUDGET'!L64&gt;0),"Yes",""))))</f>
        <v/>
      </c>
      <c r="AA64" s="493"/>
      <c r="AB64" s="325" t="str">
        <f>IF(AND('BR3'!$K$2="ACTIVE",'BR3'!N64&gt;0),"Yes",IF(AND('BR2'!$K$2="ACTIVE",'BR2'!N64&gt;0),"Yes",IF(AND('BR1'!$K$2="ACTIVE",'BR1'!N64&gt;0),"Yes",IF(AND('ORIGINAL BUDGET'!$K$2="ACTIVE",'ORIGINAL BUDGET'!N64&gt;0),"Yes",""))))</f>
        <v/>
      </c>
      <c r="AC64" s="493"/>
      <c r="AD64" s="325" t="str">
        <f>IF(AND('BR3'!$K$2="ACTIVE",'BR3'!P64&gt;0),"Yes",IF(AND('BR2'!$K$2="ACTIVE",'BR2'!P64&gt;0),"Yes",IF(AND('BR1'!$K$2="ACTIVE",'BR1'!P64&gt;0),"Yes",IF(AND('ORIGINAL BUDGET'!$K$2="ACTIVE",'ORIGINAL BUDGET'!P64&gt;0),"Yes",""))))</f>
        <v/>
      </c>
      <c r="AE64" s="493"/>
      <c r="AF64" s="325" t="str">
        <f>IF(AND('BR3'!$K$2="ACTIVE",'BR3'!R64&gt;0),"Yes",IF(AND('BR2'!$K$2="ACTIVE",'BR2'!R64&gt;0),"Yes",IF(AND('BR1'!$K$2="ACTIVE",'BR1'!R64&gt;0),"Yes",IF(AND('ORIGINAL BUDGET'!$K$2="ACTIVE",'ORIGINAL BUDGET'!R64&gt;0),"Yes",""))))</f>
        <v/>
      </c>
      <c r="AG64" s="493"/>
      <c r="AH64" s="493" t="str">
        <f>IF(AND('BR3'!$K$2="ACTIVE",'BR3'!T64&gt;0),"Yes",IF(AND('BR2'!$K$2="ACTIVE",'BR2'!T64&gt;0),"Yes",IF(AND('BR1'!$K$2="ACTIVE",'BR1'!T64&gt;0),"Yes",IF(AND('ORIGINAL BUDGET'!$K$2="ACTIVE",'ORIGINAL BUDGET'!T64&gt;0),"Yes",""))))</f>
        <v/>
      </c>
      <c r="AI64" s="494"/>
      <c r="AJ64" s="218"/>
      <c r="AK64" s="448">
        <f t="shared" si="11"/>
        <v>0</v>
      </c>
      <c r="AL64" s="448">
        <f t="shared" si="12"/>
        <v>0</v>
      </c>
      <c r="AM64" s="448">
        <f t="shared" si="13"/>
        <v>0</v>
      </c>
      <c r="AN64" s="448">
        <f t="shared" si="14"/>
        <v>0</v>
      </c>
      <c r="AO64" s="448">
        <f t="shared" si="15"/>
        <v>0</v>
      </c>
      <c r="AP64" s="448">
        <f t="shared" si="16"/>
        <v>0</v>
      </c>
      <c r="AQ64" s="448">
        <f t="shared" si="17"/>
        <v>0</v>
      </c>
      <c r="AU64" s="219"/>
      <c r="AV64" s="219"/>
      <c r="AW64" s="219"/>
      <c r="AX64" s="219"/>
      <c r="AY64" s="1104"/>
    </row>
    <row r="65" spans="1:53" ht="23.25" hidden="1" customHeight="1">
      <c r="A65" s="124">
        <v>21</v>
      </c>
      <c r="B65" s="273">
        <f>IF($L$2="","",IF($L$2="ORIGINAL",'ORIGINAL BUDGET'!$B65,IF($L$2="BR1",'BR1'!$B65,IF($L$2="BR2",'BR2'!$B65,IF($L$2="BR3",'BR3'!$B65)))))</f>
        <v>0</v>
      </c>
      <c r="C65" s="1028">
        <f>IF($L$2="","",IF($L$2="ORIGINAL",'ORIGINAL BUDGET'!$C65,IF($L$2="BR1",'BR1'!$C65,IF($L$2="BR2",'BR2'!$C65,IF($L$2="BR3",'BR3'!$C65)))))</f>
        <v>0</v>
      </c>
      <c r="D65" s="860" t="str">
        <f t="shared" si="18"/>
        <v/>
      </c>
      <c r="E65" s="404"/>
      <c r="F65" s="589"/>
      <c r="G65" s="845" t="str">
        <f t="shared" si="19"/>
        <v/>
      </c>
      <c r="H65" s="811">
        <f t="shared" si="10"/>
        <v>0</v>
      </c>
      <c r="I65" s="840"/>
      <c r="J65" s="811">
        <f t="shared" si="20"/>
        <v>0</v>
      </c>
      <c r="K65" s="843"/>
      <c r="L65" s="811">
        <f t="shared" si="21"/>
        <v>0</v>
      </c>
      <c r="M65" s="843"/>
      <c r="N65" s="811">
        <f t="shared" si="22"/>
        <v>0</v>
      </c>
      <c r="O65" s="843"/>
      <c r="P65" s="811">
        <f t="shared" si="23"/>
        <v>0</v>
      </c>
      <c r="Q65" s="843"/>
      <c r="R65" s="811">
        <f t="shared" si="24"/>
        <v>0</v>
      </c>
      <c r="S65" s="843"/>
      <c r="T65" s="811">
        <f t="shared" si="25"/>
        <v>0</v>
      </c>
      <c r="U65" s="149"/>
      <c r="V65" s="492" t="str">
        <f>IF(AND('BR3'!$K$2="ACTIVE",'BR3'!H65&gt;0),"Yes",IF(AND('BR2'!$K$2="ACTIVE",'BR2'!H65&gt;0),"Yes",IF(AND('BR1'!$K$2="ACTIVE",'BR1'!H65&gt;0),"Yes",IF(AND('ORIGINAL BUDGET'!$K$2="ACTIVE",'ORIGINAL BUDGET'!H65&gt;0),"Yes",""))))</f>
        <v/>
      </c>
      <c r="W65" s="493"/>
      <c r="X65" s="325" t="str">
        <f>IF(AND('BR3'!$K$2="ACTIVE",'BR3'!J65&gt;0),"Yes",IF(AND('BR2'!$K$2="ACTIVE",'BR2'!J65&gt;0),"Yes",IF(AND('BR1'!$K$2="ACTIVE",'BR1'!J65&gt;0),"Yes",IF(AND('ORIGINAL BUDGET'!$K$2="ACTIVE",'ORIGINAL BUDGET'!J65&gt;0),"Yes",""))))</f>
        <v/>
      </c>
      <c r="Y65" s="493"/>
      <c r="Z65" s="325" t="str">
        <f>IF(AND('BR3'!$K$2="ACTIVE",'BR3'!L65&gt;0),"Yes",IF(AND('BR2'!$K$2="ACTIVE",'BR2'!L65&gt;0),"Yes",IF(AND('BR1'!$K$2="ACTIVE",'BR1'!L65&gt;0),"Yes",IF(AND('ORIGINAL BUDGET'!$K$2="ACTIVE",'ORIGINAL BUDGET'!L65&gt;0),"Yes",""))))</f>
        <v/>
      </c>
      <c r="AA65" s="493"/>
      <c r="AB65" s="325" t="str">
        <f>IF(AND('BR3'!$K$2="ACTIVE",'BR3'!N65&gt;0),"Yes",IF(AND('BR2'!$K$2="ACTIVE",'BR2'!N65&gt;0),"Yes",IF(AND('BR1'!$K$2="ACTIVE",'BR1'!N65&gt;0),"Yes",IF(AND('ORIGINAL BUDGET'!$K$2="ACTIVE",'ORIGINAL BUDGET'!N65&gt;0),"Yes",""))))</f>
        <v/>
      </c>
      <c r="AC65" s="493"/>
      <c r="AD65" s="325" t="str">
        <f>IF(AND('BR3'!$K$2="ACTIVE",'BR3'!P65&gt;0),"Yes",IF(AND('BR2'!$K$2="ACTIVE",'BR2'!P65&gt;0),"Yes",IF(AND('BR1'!$K$2="ACTIVE",'BR1'!P65&gt;0),"Yes",IF(AND('ORIGINAL BUDGET'!$K$2="ACTIVE",'ORIGINAL BUDGET'!P65&gt;0),"Yes",""))))</f>
        <v/>
      </c>
      <c r="AE65" s="493"/>
      <c r="AF65" s="325" t="str">
        <f>IF(AND('BR3'!$K$2="ACTIVE",'BR3'!R65&gt;0),"Yes",IF(AND('BR2'!$K$2="ACTIVE",'BR2'!R65&gt;0),"Yes",IF(AND('BR1'!$K$2="ACTIVE",'BR1'!R65&gt;0),"Yes",IF(AND('ORIGINAL BUDGET'!$K$2="ACTIVE",'ORIGINAL BUDGET'!R65&gt;0),"Yes",""))))</f>
        <v/>
      </c>
      <c r="AG65" s="493"/>
      <c r="AH65" s="493" t="str">
        <f>IF(AND('BR3'!$K$2="ACTIVE",'BR3'!T65&gt;0),"Yes",IF(AND('BR2'!$K$2="ACTIVE",'BR2'!T65&gt;0),"Yes",IF(AND('BR1'!$K$2="ACTIVE",'BR1'!T65&gt;0),"Yes",IF(AND('ORIGINAL BUDGET'!$K$2="ACTIVE",'ORIGINAL BUDGET'!T65&gt;0),"Yes",""))))</f>
        <v/>
      </c>
      <c r="AI65" s="494"/>
      <c r="AJ65" s="218"/>
      <c r="AK65" s="448">
        <f t="shared" si="11"/>
        <v>0</v>
      </c>
      <c r="AL65" s="448">
        <f t="shared" si="12"/>
        <v>0</v>
      </c>
      <c r="AM65" s="448">
        <f t="shared" si="13"/>
        <v>0</v>
      </c>
      <c r="AN65" s="448">
        <f t="shared" si="14"/>
        <v>0</v>
      </c>
      <c r="AO65" s="448">
        <f t="shared" si="15"/>
        <v>0</v>
      </c>
      <c r="AP65" s="448">
        <f t="shared" si="16"/>
        <v>0</v>
      </c>
      <c r="AQ65" s="448">
        <f t="shared" si="17"/>
        <v>0</v>
      </c>
      <c r="AU65" s="220"/>
      <c r="AV65" s="220"/>
      <c r="AW65" s="220"/>
      <c r="AX65" s="220"/>
      <c r="AY65" s="1104"/>
    </row>
    <row r="66" spans="1:53" ht="23.25" hidden="1" customHeight="1">
      <c r="A66" s="124">
        <v>22</v>
      </c>
      <c r="B66" s="273">
        <f>IF($L$2="","",IF($L$2="ORIGINAL",'ORIGINAL BUDGET'!$B66,IF($L$2="BR1",'BR1'!$B66,IF($L$2="BR2",'BR2'!$B66,IF($L$2="BR3",'BR3'!$B66)))))</f>
        <v>0</v>
      </c>
      <c r="C66" s="1028">
        <f>IF($L$2="","",IF($L$2="ORIGINAL",'ORIGINAL BUDGET'!$C66,IF($L$2="BR1",'BR1'!$C66,IF($L$2="BR2",'BR2'!$C66,IF($L$2="BR3",'BR3'!$C66)))))</f>
        <v>0</v>
      </c>
      <c r="D66" s="860" t="str">
        <f t="shared" si="18"/>
        <v/>
      </c>
      <c r="E66" s="404"/>
      <c r="F66" s="589"/>
      <c r="G66" s="845" t="str">
        <f t="shared" si="19"/>
        <v/>
      </c>
      <c r="H66" s="811">
        <f t="shared" si="10"/>
        <v>0</v>
      </c>
      <c r="I66" s="840"/>
      <c r="J66" s="811">
        <f t="shared" si="20"/>
        <v>0</v>
      </c>
      <c r="K66" s="843"/>
      <c r="L66" s="811">
        <f t="shared" si="21"/>
        <v>0</v>
      </c>
      <c r="M66" s="843"/>
      <c r="N66" s="811">
        <f t="shared" si="22"/>
        <v>0</v>
      </c>
      <c r="O66" s="843"/>
      <c r="P66" s="811">
        <f t="shared" ref="P66:P71" si="26">F66*O66</f>
        <v>0</v>
      </c>
      <c r="Q66" s="843"/>
      <c r="R66" s="811">
        <f t="shared" ref="R66:R71" si="27">F66*Q66</f>
        <v>0</v>
      </c>
      <c r="S66" s="843"/>
      <c r="T66" s="811">
        <f t="shared" ref="T66:T71" si="28">F66*S66</f>
        <v>0</v>
      </c>
      <c r="U66" s="149"/>
      <c r="V66" s="492" t="str">
        <f>IF(AND('BR3'!$K$2="ACTIVE",'BR3'!H66&gt;0),"Yes",IF(AND('BR2'!$K$2="ACTIVE",'BR2'!H66&gt;0),"Yes",IF(AND('BR1'!$K$2="ACTIVE",'BR1'!H66&gt;0),"Yes",IF(AND('ORIGINAL BUDGET'!$K$2="ACTIVE",'ORIGINAL BUDGET'!H66&gt;0),"Yes",""))))</f>
        <v/>
      </c>
      <c r="W66" s="493"/>
      <c r="X66" s="325" t="str">
        <f>IF(AND('BR3'!$K$2="ACTIVE",'BR3'!J66&gt;0),"Yes",IF(AND('BR2'!$K$2="ACTIVE",'BR2'!J66&gt;0),"Yes",IF(AND('BR1'!$K$2="ACTIVE",'BR1'!J66&gt;0),"Yes",IF(AND('ORIGINAL BUDGET'!$K$2="ACTIVE",'ORIGINAL BUDGET'!J66&gt;0),"Yes",""))))</f>
        <v/>
      </c>
      <c r="Y66" s="493"/>
      <c r="Z66" s="325" t="str">
        <f>IF(AND('BR3'!$K$2="ACTIVE",'BR3'!L66&gt;0),"Yes",IF(AND('BR2'!$K$2="ACTIVE",'BR2'!L66&gt;0),"Yes",IF(AND('BR1'!$K$2="ACTIVE",'BR1'!L66&gt;0),"Yes",IF(AND('ORIGINAL BUDGET'!$K$2="ACTIVE",'ORIGINAL BUDGET'!L66&gt;0),"Yes",""))))</f>
        <v/>
      </c>
      <c r="AA66" s="493"/>
      <c r="AB66" s="325" t="str">
        <f>IF(AND('BR3'!$K$2="ACTIVE",'BR3'!N66&gt;0),"Yes",IF(AND('BR2'!$K$2="ACTIVE",'BR2'!N66&gt;0),"Yes",IF(AND('BR1'!$K$2="ACTIVE",'BR1'!N66&gt;0),"Yes",IF(AND('ORIGINAL BUDGET'!$K$2="ACTIVE",'ORIGINAL BUDGET'!N66&gt;0),"Yes",""))))</f>
        <v/>
      </c>
      <c r="AC66" s="493"/>
      <c r="AD66" s="325" t="str">
        <f>IF(AND('BR3'!$K$2="ACTIVE",'BR3'!P66&gt;0),"Yes",IF(AND('BR2'!$K$2="ACTIVE",'BR2'!P66&gt;0),"Yes",IF(AND('BR1'!$K$2="ACTIVE",'BR1'!P66&gt;0),"Yes",IF(AND('ORIGINAL BUDGET'!$K$2="ACTIVE",'ORIGINAL BUDGET'!P66&gt;0),"Yes",""))))</f>
        <v/>
      </c>
      <c r="AE66" s="493"/>
      <c r="AF66" s="325" t="str">
        <f>IF(AND('BR3'!$K$2="ACTIVE",'BR3'!R66&gt;0),"Yes",IF(AND('BR2'!$K$2="ACTIVE",'BR2'!R66&gt;0),"Yes",IF(AND('BR1'!$K$2="ACTIVE",'BR1'!R66&gt;0),"Yes",IF(AND('ORIGINAL BUDGET'!$K$2="ACTIVE",'ORIGINAL BUDGET'!R66&gt;0),"Yes",""))))</f>
        <v/>
      </c>
      <c r="AG66" s="493"/>
      <c r="AH66" s="493" t="str">
        <f>IF(AND('BR3'!$K$2="ACTIVE",'BR3'!T66&gt;0),"Yes",IF(AND('BR2'!$K$2="ACTIVE",'BR2'!T66&gt;0),"Yes",IF(AND('BR1'!$K$2="ACTIVE",'BR1'!T66&gt;0),"Yes",IF(AND('ORIGINAL BUDGET'!$K$2="ACTIVE",'ORIGINAL BUDGET'!T66&gt;0),"Yes",""))))</f>
        <v/>
      </c>
      <c r="AI66" s="494"/>
      <c r="AJ66" s="218"/>
      <c r="AK66" s="448">
        <f t="shared" si="11"/>
        <v>0</v>
      </c>
      <c r="AL66" s="448">
        <f t="shared" si="12"/>
        <v>0</v>
      </c>
      <c r="AM66" s="448">
        <f t="shared" si="13"/>
        <v>0</v>
      </c>
      <c r="AN66" s="448">
        <f t="shared" si="14"/>
        <v>0</v>
      </c>
      <c r="AO66" s="448">
        <f t="shared" si="15"/>
        <v>0</v>
      </c>
      <c r="AP66" s="448">
        <f t="shared" si="16"/>
        <v>0</v>
      </c>
      <c r="AQ66" s="448">
        <f t="shared" si="17"/>
        <v>0</v>
      </c>
      <c r="AU66" s="220"/>
      <c r="AV66" s="220"/>
      <c r="AW66" s="220"/>
      <c r="AX66" s="220"/>
      <c r="AY66" s="1104"/>
    </row>
    <row r="67" spans="1:53" ht="23.25" hidden="1" customHeight="1">
      <c r="A67" s="124">
        <v>23</v>
      </c>
      <c r="B67" s="273">
        <f>IF($L$2="","",IF($L$2="ORIGINAL",'ORIGINAL BUDGET'!$B67,IF($L$2="BR1",'BR1'!$B67,IF($L$2="BR2",'BR2'!$B67,IF($L$2="BR3",'BR3'!$B67)))))</f>
        <v>0</v>
      </c>
      <c r="C67" s="1028">
        <f>IF($L$2="","",IF($L$2="ORIGINAL",'ORIGINAL BUDGET'!$C67,IF($L$2="BR1",'BR1'!$C67,IF($L$2="BR2",'BR2'!$C67,IF($L$2="BR3",'BR3'!$C67)))))</f>
        <v>0</v>
      </c>
      <c r="D67" s="860" t="str">
        <f t="shared" si="18"/>
        <v/>
      </c>
      <c r="E67" s="404"/>
      <c r="F67" s="589"/>
      <c r="G67" s="845" t="str">
        <f t="shared" si="19"/>
        <v/>
      </c>
      <c r="H67" s="811">
        <f t="shared" si="10"/>
        <v>0</v>
      </c>
      <c r="I67" s="840"/>
      <c r="J67" s="811">
        <f t="shared" si="20"/>
        <v>0</v>
      </c>
      <c r="K67" s="843"/>
      <c r="L67" s="811">
        <f t="shared" si="21"/>
        <v>0</v>
      </c>
      <c r="M67" s="843"/>
      <c r="N67" s="811">
        <f t="shared" si="22"/>
        <v>0</v>
      </c>
      <c r="O67" s="843"/>
      <c r="P67" s="811">
        <f t="shared" si="26"/>
        <v>0</v>
      </c>
      <c r="Q67" s="843"/>
      <c r="R67" s="811">
        <f t="shared" si="27"/>
        <v>0</v>
      </c>
      <c r="S67" s="843"/>
      <c r="T67" s="811">
        <f t="shared" si="28"/>
        <v>0</v>
      </c>
      <c r="U67" s="149"/>
      <c r="V67" s="492" t="str">
        <f>IF(AND('BR3'!$K$2="ACTIVE",'BR3'!H67&gt;0),"Yes",IF(AND('BR2'!$K$2="ACTIVE",'BR2'!H67&gt;0),"Yes",IF(AND('BR1'!$K$2="ACTIVE",'BR1'!H67&gt;0),"Yes",IF(AND('ORIGINAL BUDGET'!$K$2="ACTIVE",'ORIGINAL BUDGET'!H67&gt;0),"Yes",""))))</f>
        <v/>
      </c>
      <c r="W67" s="493"/>
      <c r="X67" s="325" t="str">
        <f>IF(AND('BR3'!$K$2="ACTIVE",'BR3'!J67&gt;0),"Yes",IF(AND('BR2'!$K$2="ACTIVE",'BR2'!J67&gt;0),"Yes",IF(AND('BR1'!$K$2="ACTIVE",'BR1'!J67&gt;0),"Yes",IF(AND('ORIGINAL BUDGET'!$K$2="ACTIVE",'ORIGINAL BUDGET'!J67&gt;0),"Yes",""))))</f>
        <v/>
      </c>
      <c r="Y67" s="493"/>
      <c r="Z67" s="325" t="str">
        <f>IF(AND('BR3'!$K$2="ACTIVE",'BR3'!L67&gt;0),"Yes",IF(AND('BR2'!$K$2="ACTIVE",'BR2'!L67&gt;0),"Yes",IF(AND('BR1'!$K$2="ACTIVE",'BR1'!L67&gt;0),"Yes",IF(AND('ORIGINAL BUDGET'!$K$2="ACTIVE",'ORIGINAL BUDGET'!L67&gt;0),"Yes",""))))</f>
        <v/>
      </c>
      <c r="AA67" s="493"/>
      <c r="AB67" s="325" t="str">
        <f>IF(AND('BR3'!$K$2="ACTIVE",'BR3'!N67&gt;0),"Yes",IF(AND('BR2'!$K$2="ACTIVE",'BR2'!N67&gt;0),"Yes",IF(AND('BR1'!$K$2="ACTIVE",'BR1'!N67&gt;0),"Yes",IF(AND('ORIGINAL BUDGET'!$K$2="ACTIVE",'ORIGINAL BUDGET'!N67&gt;0),"Yes",""))))</f>
        <v/>
      </c>
      <c r="AC67" s="493"/>
      <c r="AD67" s="325" t="str">
        <f>IF(AND('BR3'!$K$2="ACTIVE",'BR3'!P67&gt;0),"Yes",IF(AND('BR2'!$K$2="ACTIVE",'BR2'!P67&gt;0),"Yes",IF(AND('BR1'!$K$2="ACTIVE",'BR1'!P67&gt;0),"Yes",IF(AND('ORIGINAL BUDGET'!$K$2="ACTIVE",'ORIGINAL BUDGET'!P67&gt;0),"Yes",""))))</f>
        <v/>
      </c>
      <c r="AE67" s="493"/>
      <c r="AF67" s="325" t="str">
        <f>IF(AND('BR3'!$K$2="ACTIVE",'BR3'!R67&gt;0),"Yes",IF(AND('BR2'!$K$2="ACTIVE",'BR2'!R67&gt;0),"Yes",IF(AND('BR1'!$K$2="ACTIVE",'BR1'!R67&gt;0),"Yes",IF(AND('ORIGINAL BUDGET'!$K$2="ACTIVE",'ORIGINAL BUDGET'!R67&gt;0),"Yes",""))))</f>
        <v/>
      </c>
      <c r="AG67" s="493"/>
      <c r="AH67" s="493" t="str">
        <f>IF(AND('BR3'!$K$2="ACTIVE",'BR3'!T67&gt;0),"Yes",IF(AND('BR2'!$K$2="ACTIVE",'BR2'!T67&gt;0),"Yes",IF(AND('BR1'!$K$2="ACTIVE",'BR1'!T67&gt;0),"Yes",IF(AND('ORIGINAL BUDGET'!$K$2="ACTIVE",'ORIGINAL BUDGET'!T67&gt;0),"Yes",""))))</f>
        <v/>
      </c>
      <c r="AI67" s="494"/>
      <c r="AJ67" s="218"/>
      <c r="AK67" s="448">
        <f t="shared" si="11"/>
        <v>0</v>
      </c>
      <c r="AL67" s="448">
        <f t="shared" si="12"/>
        <v>0</v>
      </c>
      <c r="AM67" s="448">
        <f t="shared" si="13"/>
        <v>0</v>
      </c>
      <c r="AN67" s="448">
        <f t="shared" si="14"/>
        <v>0</v>
      </c>
      <c r="AO67" s="448">
        <f t="shared" si="15"/>
        <v>0</v>
      </c>
      <c r="AP67" s="448">
        <f t="shared" si="16"/>
        <v>0</v>
      </c>
      <c r="AQ67" s="448">
        <f t="shared" si="17"/>
        <v>0</v>
      </c>
      <c r="AU67" s="220"/>
      <c r="AV67" s="220"/>
      <c r="AW67" s="220"/>
      <c r="AX67" s="220"/>
      <c r="AY67" s="1104"/>
    </row>
    <row r="68" spans="1:53" ht="23.25" hidden="1" customHeight="1">
      <c r="A68" s="124">
        <v>24</v>
      </c>
      <c r="B68" s="273">
        <f>IF($L$2="","",IF($L$2="ORIGINAL",'ORIGINAL BUDGET'!$B68,IF($L$2="BR1",'BR1'!$B68,IF($L$2="BR2",'BR2'!$B68,IF($L$2="BR3",'BR3'!$B68)))))</f>
        <v>0</v>
      </c>
      <c r="C68" s="1028">
        <f>IF($L$2="","",IF($L$2="ORIGINAL",'ORIGINAL BUDGET'!$C68,IF($L$2="BR1",'BR1'!$C68,IF($L$2="BR2",'BR2'!$C68,IF($L$2="BR3",'BR3'!$C68)))))</f>
        <v>0</v>
      </c>
      <c r="D68" s="860" t="str">
        <f t="shared" si="18"/>
        <v/>
      </c>
      <c r="E68" s="404"/>
      <c r="F68" s="589"/>
      <c r="G68" s="845" t="str">
        <f t="shared" si="19"/>
        <v/>
      </c>
      <c r="H68" s="811">
        <f t="shared" si="10"/>
        <v>0</v>
      </c>
      <c r="I68" s="840"/>
      <c r="J68" s="811">
        <f t="shared" si="20"/>
        <v>0</v>
      </c>
      <c r="K68" s="843"/>
      <c r="L68" s="811">
        <f t="shared" si="21"/>
        <v>0</v>
      </c>
      <c r="M68" s="843"/>
      <c r="N68" s="811">
        <f t="shared" si="22"/>
        <v>0</v>
      </c>
      <c r="O68" s="843"/>
      <c r="P68" s="811">
        <f t="shared" si="26"/>
        <v>0</v>
      </c>
      <c r="Q68" s="843"/>
      <c r="R68" s="811">
        <f t="shared" si="27"/>
        <v>0</v>
      </c>
      <c r="S68" s="843"/>
      <c r="T68" s="811">
        <f t="shared" si="28"/>
        <v>0</v>
      </c>
      <c r="U68" s="149"/>
      <c r="V68" s="492" t="str">
        <f>IF(AND('BR3'!$K$2="ACTIVE",'BR3'!H68&gt;0),"Yes",IF(AND('BR2'!$K$2="ACTIVE",'BR2'!H68&gt;0),"Yes",IF(AND('BR1'!$K$2="ACTIVE",'BR1'!H68&gt;0),"Yes",IF(AND('ORIGINAL BUDGET'!$K$2="ACTIVE",'ORIGINAL BUDGET'!H68&gt;0),"Yes",""))))</f>
        <v/>
      </c>
      <c r="W68" s="493"/>
      <c r="X68" s="325" t="str">
        <f>IF(AND('BR3'!$K$2="ACTIVE",'BR3'!J68&gt;0),"Yes",IF(AND('BR2'!$K$2="ACTIVE",'BR2'!J68&gt;0),"Yes",IF(AND('BR1'!$K$2="ACTIVE",'BR1'!J68&gt;0),"Yes",IF(AND('ORIGINAL BUDGET'!$K$2="ACTIVE",'ORIGINAL BUDGET'!J68&gt;0),"Yes",""))))</f>
        <v/>
      </c>
      <c r="Y68" s="493"/>
      <c r="Z68" s="325" t="str">
        <f>IF(AND('BR3'!$K$2="ACTIVE",'BR3'!L68&gt;0),"Yes",IF(AND('BR2'!$K$2="ACTIVE",'BR2'!L68&gt;0),"Yes",IF(AND('BR1'!$K$2="ACTIVE",'BR1'!L68&gt;0),"Yes",IF(AND('ORIGINAL BUDGET'!$K$2="ACTIVE",'ORIGINAL BUDGET'!L68&gt;0),"Yes",""))))</f>
        <v/>
      </c>
      <c r="AA68" s="493"/>
      <c r="AB68" s="325" t="str">
        <f>IF(AND('BR3'!$K$2="ACTIVE",'BR3'!N68&gt;0),"Yes",IF(AND('BR2'!$K$2="ACTIVE",'BR2'!N68&gt;0),"Yes",IF(AND('BR1'!$K$2="ACTIVE",'BR1'!N68&gt;0),"Yes",IF(AND('ORIGINAL BUDGET'!$K$2="ACTIVE",'ORIGINAL BUDGET'!N68&gt;0),"Yes",""))))</f>
        <v/>
      </c>
      <c r="AC68" s="493"/>
      <c r="AD68" s="325" t="str">
        <f>IF(AND('BR3'!$K$2="ACTIVE",'BR3'!P68&gt;0),"Yes",IF(AND('BR2'!$K$2="ACTIVE",'BR2'!P68&gt;0),"Yes",IF(AND('BR1'!$K$2="ACTIVE",'BR1'!P68&gt;0),"Yes",IF(AND('ORIGINAL BUDGET'!$K$2="ACTIVE",'ORIGINAL BUDGET'!P68&gt;0),"Yes",""))))</f>
        <v/>
      </c>
      <c r="AE68" s="493"/>
      <c r="AF68" s="325" t="str">
        <f>IF(AND('BR3'!$K$2="ACTIVE",'BR3'!R68&gt;0),"Yes",IF(AND('BR2'!$K$2="ACTIVE",'BR2'!R68&gt;0),"Yes",IF(AND('BR1'!$K$2="ACTIVE",'BR1'!R68&gt;0),"Yes",IF(AND('ORIGINAL BUDGET'!$K$2="ACTIVE",'ORIGINAL BUDGET'!R68&gt;0),"Yes",""))))</f>
        <v/>
      </c>
      <c r="AG68" s="493"/>
      <c r="AH68" s="493" t="str">
        <f>IF(AND('BR3'!$K$2="ACTIVE",'BR3'!T68&gt;0),"Yes",IF(AND('BR2'!$K$2="ACTIVE",'BR2'!T68&gt;0),"Yes",IF(AND('BR1'!$K$2="ACTIVE",'BR1'!T68&gt;0),"Yes",IF(AND('ORIGINAL BUDGET'!$K$2="ACTIVE",'ORIGINAL BUDGET'!T68&gt;0),"Yes",""))))</f>
        <v/>
      </c>
      <c r="AI68" s="494"/>
      <c r="AJ68" s="218"/>
      <c r="AK68" s="448">
        <f t="shared" si="11"/>
        <v>0</v>
      </c>
      <c r="AL68" s="448">
        <f t="shared" si="12"/>
        <v>0</v>
      </c>
      <c r="AM68" s="448">
        <f t="shared" si="13"/>
        <v>0</v>
      </c>
      <c r="AN68" s="448">
        <f t="shared" si="14"/>
        <v>0</v>
      </c>
      <c r="AO68" s="448">
        <f t="shared" si="15"/>
        <v>0</v>
      </c>
      <c r="AP68" s="448">
        <f t="shared" si="16"/>
        <v>0</v>
      </c>
      <c r="AQ68" s="448">
        <f t="shared" si="17"/>
        <v>0</v>
      </c>
      <c r="AU68" s="220"/>
      <c r="AV68" s="220"/>
      <c r="AW68" s="220"/>
      <c r="AX68" s="220"/>
      <c r="AY68" s="1104"/>
    </row>
    <row r="69" spans="1:53" s="2" customFormat="1" ht="23.25" hidden="1" customHeight="1">
      <c r="A69" s="124">
        <v>25</v>
      </c>
      <c r="B69" s="949">
        <f>IF($L$2="","",IF($L$2="ORIGINAL",'ORIGINAL BUDGET'!$B69,IF($L$2="BR1",'BR1'!$B69,IF($L$2="BR2",'BR2'!$B69,IF($L$2="BR3",'BR3'!$B69)))))</f>
        <v>0</v>
      </c>
      <c r="C69" s="1026">
        <f>IF($L$2="","",IF($L$2="ORIGINAL",'ORIGINAL BUDGET'!$C69,IF($L$2="BR1",'BR1'!$C69,IF($L$2="BR2",'BR2'!$C69,IF($L$2="BR3",'BR3'!$C69)))))</f>
        <v>0</v>
      </c>
      <c r="D69" s="1046" t="str">
        <f t="shared" si="18"/>
        <v/>
      </c>
      <c r="E69" s="1047"/>
      <c r="F69" s="1048"/>
      <c r="G69" s="1045" t="str">
        <f t="shared" si="19"/>
        <v/>
      </c>
      <c r="H69" s="811">
        <f t="shared" si="10"/>
        <v>0</v>
      </c>
      <c r="I69" s="1049"/>
      <c r="J69" s="811">
        <f t="shared" si="20"/>
        <v>0</v>
      </c>
      <c r="K69" s="1050"/>
      <c r="L69" s="811">
        <f t="shared" si="21"/>
        <v>0</v>
      </c>
      <c r="M69" s="1050"/>
      <c r="N69" s="811">
        <f t="shared" si="22"/>
        <v>0</v>
      </c>
      <c r="O69" s="843"/>
      <c r="P69" s="811">
        <f t="shared" si="26"/>
        <v>0</v>
      </c>
      <c r="Q69" s="843"/>
      <c r="R69" s="811">
        <f t="shared" si="27"/>
        <v>0</v>
      </c>
      <c r="S69" s="843"/>
      <c r="T69" s="811">
        <f t="shared" si="28"/>
        <v>0</v>
      </c>
      <c r="U69" s="149"/>
      <c r="V69" s="492" t="str">
        <f>IF(AND('BR3'!$K$2="ACTIVE",'BR3'!H69&gt;0),"Yes",IF(AND('BR2'!$K$2="ACTIVE",'BR2'!H69&gt;0),"Yes",IF(AND('BR1'!$K$2="ACTIVE",'BR1'!H69&gt;0),"Yes",IF(AND('ORIGINAL BUDGET'!$K$2="ACTIVE",'ORIGINAL BUDGET'!H69&gt;0),"Yes",""))))</f>
        <v/>
      </c>
      <c r="W69" s="493"/>
      <c r="X69" s="325" t="str">
        <f>IF(AND('BR3'!$K$2="ACTIVE",'BR3'!J69&gt;0),"Yes",IF(AND('BR2'!$K$2="ACTIVE",'BR2'!J69&gt;0),"Yes",IF(AND('BR1'!$K$2="ACTIVE",'BR1'!J69&gt;0),"Yes",IF(AND('ORIGINAL BUDGET'!$K$2="ACTIVE",'ORIGINAL BUDGET'!J69&gt;0),"Yes",""))))</f>
        <v/>
      </c>
      <c r="Y69" s="493"/>
      <c r="Z69" s="325" t="str">
        <f>IF(AND('BR3'!$K$2="ACTIVE",'BR3'!L69&gt;0),"Yes",IF(AND('BR2'!$K$2="ACTIVE",'BR2'!L69&gt;0),"Yes",IF(AND('BR1'!$K$2="ACTIVE",'BR1'!L69&gt;0),"Yes",IF(AND('ORIGINAL BUDGET'!$K$2="ACTIVE",'ORIGINAL BUDGET'!L69&gt;0),"Yes",""))))</f>
        <v/>
      </c>
      <c r="AA69" s="493"/>
      <c r="AB69" s="325" t="str">
        <f>IF(AND('BR3'!$K$2="ACTIVE",'BR3'!N69&gt;0),"Yes",IF(AND('BR2'!$K$2="ACTIVE",'BR2'!N69&gt;0),"Yes",IF(AND('BR1'!$K$2="ACTIVE",'BR1'!N69&gt;0),"Yes",IF(AND('ORIGINAL BUDGET'!$K$2="ACTIVE",'ORIGINAL BUDGET'!N69&gt;0),"Yes",""))))</f>
        <v/>
      </c>
      <c r="AC69" s="493"/>
      <c r="AD69" s="325" t="str">
        <f>IF(AND('BR3'!$K$2="ACTIVE",'BR3'!P69&gt;0),"Yes",IF(AND('BR2'!$K$2="ACTIVE",'BR2'!P69&gt;0),"Yes",IF(AND('BR1'!$K$2="ACTIVE",'BR1'!P69&gt;0),"Yes",IF(AND('ORIGINAL BUDGET'!$K$2="ACTIVE",'ORIGINAL BUDGET'!P69&gt;0),"Yes",""))))</f>
        <v/>
      </c>
      <c r="AE69" s="493"/>
      <c r="AF69" s="325" t="str">
        <f>IF(AND('BR3'!$K$2="ACTIVE",'BR3'!R69&gt;0),"Yes",IF(AND('BR2'!$K$2="ACTIVE",'BR2'!R69&gt;0),"Yes",IF(AND('BR1'!$K$2="ACTIVE",'BR1'!R69&gt;0),"Yes",IF(AND('ORIGINAL BUDGET'!$K$2="ACTIVE",'ORIGINAL BUDGET'!R69&gt;0),"Yes",""))))</f>
        <v/>
      </c>
      <c r="AG69" s="493"/>
      <c r="AH69" s="493" t="str">
        <f>IF(AND('BR3'!$K$2="ACTIVE",'BR3'!T69&gt;0),"Yes",IF(AND('BR2'!$K$2="ACTIVE",'BR2'!T69&gt;0),"Yes",IF(AND('BR1'!$K$2="ACTIVE",'BR1'!T69&gt;0),"Yes",IF(AND('ORIGINAL BUDGET'!$K$2="ACTIVE",'ORIGINAL BUDGET'!T69&gt;0),"Yes",""))))</f>
        <v/>
      </c>
      <c r="AI69" s="494"/>
      <c r="AJ69" s="503"/>
      <c r="AK69" s="1042">
        <f t="shared" si="11"/>
        <v>0</v>
      </c>
      <c r="AL69" s="1042">
        <f t="shared" si="12"/>
        <v>0</v>
      </c>
      <c r="AM69" s="1042">
        <f t="shared" si="13"/>
        <v>0</v>
      </c>
      <c r="AN69" s="1042">
        <f t="shared" si="14"/>
        <v>0</v>
      </c>
      <c r="AO69" s="1042">
        <f t="shared" si="15"/>
        <v>0</v>
      </c>
      <c r="AP69" s="1042">
        <f t="shared" si="16"/>
        <v>0</v>
      </c>
      <c r="AQ69" s="1042">
        <f t="shared" si="17"/>
        <v>0</v>
      </c>
      <c r="AS69" s="169"/>
      <c r="AT69" s="169"/>
      <c r="AU69" s="219"/>
      <c r="AV69" s="219"/>
      <c r="AW69" s="219"/>
      <c r="AX69" s="219"/>
      <c r="AY69" s="1104"/>
      <c r="AZ69" s="169"/>
      <c r="BA69" s="169"/>
    </row>
    <row r="70" spans="1:53" ht="23.25" hidden="1" customHeight="1">
      <c r="A70" s="124">
        <v>26</v>
      </c>
      <c r="B70" s="1020">
        <f>IF($L$2="","",IF($L$2="ORIGINAL",'ORIGINAL BUDGET'!$B70,IF($L$2="BR1",'BR1'!$B70,IF($L$2="BR2",'BR2'!$B70,IF($L$2="BR3",'BR3'!$B70)))))</f>
        <v>0</v>
      </c>
      <c r="C70" s="1029">
        <f>IF($L$2="","",IF($L$2="ORIGINAL",'ORIGINAL BUDGET'!$C70,IF($L$2="BR1",'BR1'!$C70,IF($L$2="BR2",'BR2'!$C70,IF($L$2="BR3",'BR3'!$C70)))))</f>
        <v>0</v>
      </c>
      <c r="D70" s="1023" t="str">
        <f t="shared" si="18"/>
        <v/>
      </c>
      <c r="E70" s="1024"/>
      <c r="F70" s="589"/>
      <c r="G70" s="1022" t="str">
        <f t="shared" si="19"/>
        <v/>
      </c>
      <c r="H70" s="811">
        <f t="shared" si="10"/>
        <v>0</v>
      </c>
      <c r="I70" s="1025"/>
      <c r="J70" s="811">
        <f t="shared" si="20"/>
        <v>0</v>
      </c>
      <c r="K70" s="858"/>
      <c r="L70" s="811">
        <f t="shared" si="21"/>
        <v>0</v>
      </c>
      <c r="M70" s="858"/>
      <c r="N70" s="811">
        <f t="shared" si="22"/>
        <v>0</v>
      </c>
      <c r="O70" s="843"/>
      <c r="P70" s="811">
        <f t="shared" si="26"/>
        <v>0</v>
      </c>
      <c r="Q70" s="843"/>
      <c r="R70" s="811">
        <f t="shared" si="27"/>
        <v>0</v>
      </c>
      <c r="S70" s="843"/>
      <c r="T70" s="811">
        <f t="shared" si="28"/>
        <v>0</v>
      </c>
      <c r="U70" s="149"/>
      <c r="V70" s="492" t="str">
        <f>IF(AND('BR3'!$K$2="ACTIVE",'BR3'!H70&gt;0),"Yes",IF(AND('BR2'!$K$2="ACTIVE",'BR2'!H70&gt;0),"Yes",IF(AND('BR1'!$K$2="ACTIVE",'BR1'!H70&gt;0),"Yes",IF(AND('ORIGINAL BUDGET'!$K$2="ACTIVE",'ORIGINAL BUDGET'!H70&gt;0),"Yes",""))))</f>
        <v/>
      </c>
      <c r="W70" s="493"/>
      <c r="X70" s="325" t="str">
        <f>IF(AND('BR3'!$K$2="ACTIVE",'BR3'!J70&gt;0),"Yes",IF(AND('BR2'!$K$2="ACTIVE",'BR2'!J70&gt;0),"Yes",IF(AND('BR1'!$K$2="ACTIVE",'BR1'!J70&gt;0),"Yes",IF(AND('ORIGINAL BUDGET'!$K$2="ACTIVE",'ORIGINAL BUDGET'!J70&gt;0),"Yes",""))))</f>
        <v/>
      </c>
      <c r="Y70" s="493"/>
      <c r="Z70" s="325" t="str">
        <f>IF(AND('BR3'!$K$2="ACTIVE",'BR3'!L70&gt;0),"Yes",IF(AND('BR2'!$K$2="ACTIVE",'BR2'!L70&gt;0),"Yes",IF(AND('BR1'!$K$2="ACTIVE",'BR1'!L70&gt;0),"Yes",IF(AND('ORIGINAL BUDGET'!$K$2="ACTIVE",'ORIGINAL BUDGET'!L70&gt;0),"Yes",""))))</f>
        <v/>
      </c>
      <c r="AA70" s="493"/>
      <c r="AB70" s="325" t="str">
        <f>IF(AND('BR3'!$K$2="ACTIVE",'BR3'!N70&gt;0),"Yes",IF(AND('BR2'!$K$2="ACTIVE",'BR2'!N70&gt;0),"Yes",IF(AND('BR1'!$K$2="ACTIVE",'BR1'!N70&gt;0),"Yes",IF(AND('ORIGINAL BUDGET'!$K$2="ACTIVE",'ORIGINAL BUDGET'!N70&gt;0),"Yes",""))))</f>
        <v/>
      </c>
      <c r="AC70" s="493"/>
      <c r="AD70" s="325" t="str">
        <f>IF(AND('BR3'!$K$2="ACTIVE",'BR3'!P70&gt;0),"Yes",IF(AND('BR2'!$K$2="ACTIVE",'BR2'!P70&gt;0),"Yes",IF(AND('BR1'!$K$2="ACTIVE",'BR1'!P70&gt;0),"Yes",IF(AND('ORIGINAL BUDGET'!$K$2="ACTIVE",'ORIGINAL BUDGET'!P70&gt;0),"Yes",""))))</f>
        <v/>
      </c>
      <c r="AE70" s="493"/>
      <c r="AF70" s="325" t="str">
        <f>IF(AND('BR3'!$K$2="ACTIVE",'BR3'!R70&gt;0),"Yes",IF(AND('BR2'!$K$2="ACTIVE",'BR2'!R70&gt;0),"Yes",IF(AND('BR1'!$K$2="ACTIVE",'BR1'!R70&gt;0),"Yes",IF(AND('ORIGINAL BUDGET'!$K$2="ACTIVE",'ORIGINAL BUDGET'!R70&gt;0),"Yes",""))))</f>
        <v/>
      </c>
      <c r="AG70" s="493"/>
      <c r="AH70" s="493" t="str">
        <f>IF(AND('BR3'!$K$2="ACTIVE",'BR3'!T70&gt;0),"Yes",IF(AND('BR2'!$K$2="ACTIVE",'BR2'!T70&gt;0),"Yes",IF(AND('BR1'!$K$2="ACTIVE",'BR1'!T70&gt;0),"Yes",IF(AND('ORIGINAL BUDGET'!$K$2="ACTIVE",'ORIGINAL BUDGET'!T70&gt;0),"Yes",""))))</f>
        <v/>
      </c>
      <c r="AI70" s="494"/>
      <c r="AJ70" s="218"/>
      <c r="AK70" s="1037">
        <f t="shared" si="11"/>
        <v>0</v>
      </c>
      <c r="AL70" s="1037">
        <f t="shared" si="12"/>
        <v>0</v>
      </c>
      <c r="AM70" s="1037">
        <f t="shared" si="13"/>
        <v>0</v>
      </c>
      <c r="AN70" s="1037">
        <f t="shared" si="14"/>
        <v>0</v>
      </c>
      <c r="AO70" s="1037">
        <f t="shared" si="15"/>
        <v>0</v>
      </c>
      <c r="AP70" s="1037">
        <f t="shared" si="16"/>
        <v>0</v>
      </c>
      <c r="AQ70" s="1037">
        <f t="shared" si="17"/>
        <v>0</v>
      </c>
      <c r="AU70" s="220"/>
      <c r="AV70" s="220"/>
      <c r="AW70" s="220"/>
      <c r="AX70" s="220"/>
      <c r="AY70" s="1104"/>
    </row>
    <row r="71" spans="1:53" ht="23.25" hidden="1" customHeight="1">
      <c r="A71" s="124">
        <v>27</v>
      </c>
      <c r="B71" s="273">
        <f>IF($L$2="","",IF($L$2="ORIGINAL",'ORIGINAL BUDGET'!$B71,IF($L$2="BR1",'BR1'!$B71,IF($L$2="BR2",'BR2'!$B71,IF($L$2="BR3",'BR3'!$B71)))))</f>
        <v>0</v>
      </c>
      <c r="C71" s="1028">
        <f>IF($L$2="","",IF($L$2="ORIGINAL",'ORIGINAL BUDGET'!$C71,IF($L$2="BR1",'BR1'!$C71,IF($L$2="BR2",'BR2'!$C71,IF($L$2="BR3",'BR3'!$C71)))))</f>
        <v>0</v>
      </c>
      <c r="D71" s="860" t="str">
        <f t="shared" si="18"/>
        <v/>
      </c>
      <c r="E71" s="404"/>
      <c r="F71" s="589"/>
      <c r="G71" s="845" t="str">
        <f t="shared" si="19"/>
        <v/>
      </c>
      <c r="H71" s="811">
        <f t="shared" si="10"/>
        <v>0</v>
      </c>
      <c r="I71" s="840"/>
      <c r="J71" s="811">
        <f t="shared" si="20"/>
        <v>0</v>
      </c>
      <c r="K71" s="843"/>
      <c r="L71" s="811">
        <f t="shared" si="21"/>
        <v>0</v>
      </c>
      <c r="M71" s="843"/>
      <c r="N71" s="811">
        <f t="shared" si="22"/>
        <v>0</v>
      </c>
      <c r="O71" s="843"/>
      <c r="P71" s="811">
        <f t="shared" si="26"/>
        <v>0</v>
      </c>
      <c r="Q71" s="843"/>
      <c r="R71" s="811">
        <f t="shared" si="27"/>
        <v>0</v>
      </c>
      <c r="S71" s="843"/>
      <c r="T71" s="811">
        <f t="shared" si="28"/>
        <v>0</v>
      </c>
      <c r="U71" s="149"/>
      <c r="V71" s="492" t="str">
        <f>IF(AND('BR3'!$K$2="ACTIVE",'BR3'!H71&gt;0),"Yes",IF(AND('BR2'!$K$2="ACTIVE",'BR2'!H71&gt;0),"Yes",IF(AND('BR1'!$K$2="ACTIVE",'BR1'!H71&gt;0),"Yes",IF(AND('ORIGINAL BUDGET'!$K$2="ACTIVE",'ORIGINAL BUDGET'!H71&gt;0),"Yes",""))))</f>
        <v/>
      </c>
      <c r="W71" s="493"/>
      <c r="X71" s="325" t="str">
        <f>IF(AND('BR3'!$K$2="ACTIVE",'BR3'!J71&gt;0),"Yes",IF(AND('BR2'!$K$2="ACTIVE",'BR2'!J71&gt;0),"Yes",IF(AND('BR1'!$K$2="ACTIVE",'BR1'!J71&gt;0),"Yes",IF(AND('ORIGINAL BUDGET'!$K$2="ACTIVE",'ORIGINAL BUDGET'!J71&gt;0),"Yes",""))))</f>
        <v/>
      </c>
      <c r="Y71" s="493"/>
      <c r="Z71" s="325" t="str">
        <f>IF(AND('BR3'!$K$2="ACTIVE",'BR3'!L71&gt;0),"Yes",IF(AND('BR2'!$K$2="ACTIVE",'BR2'!L71&gt;0),"Yes",IF(AND('BR1'!$K$2="ACTIVE",'BR1'!L71&gt;0),"Yes",IF(AND('ORIGINAL BUDGET'!$K$2="ACTIVE",'ORIGINAL BUDGET'!L71&gt;0),"Yes",""))))</f>
        <v/>
      </c>
      <c r="AA71" s="493"/>
      <c r="AB71" s="325" t="str">
        <f>IF(AND('BR3'!$K$2="ACTIVE",'BR3'!N71&gt;0),"Yes",IF(AND('BR2'!$K$2="ACTIVE",'BR2'!N71&gt;0),"Yes",IF(AND('BR1'!$K$2="ACTIVE",'BR1'!N71&gt;0),"Yes",IF(AND('ORIGINAL BUDGET'!$K$2="ACTIVE",'ORIGINAL BUDGET'!N71&gt;0),"Yes",""))))</f>
        <v/>
      </c>
      <c r="AC71" s="493"/>
      <c r="AD71" s="325" t="str">
        <f>IF(AND('BR3'!$K$2="ACTIVE",'BR3'!P71&gt;0),"Yes",IF(AND('BR2'!$K$2="ACTIVE",'BR2'!P71&gt;0),"Yes",IF(AND('BR1'!$K$2="ACTIVE",'BR1'!P71&gt;0),"Yes",IF(AND('ORIGINAL BUDGET'!$K$2="ACTIVE",'ORIGINAL BUDGET'!P71&gt;0),"Yes",""))))</f>
        <v/>
      </c>
      <c r="AE71" s="493"/>
      <c r="AF71" s="325" t="str">
        <f>IF(AND('BR3'!$K$2="ACTIVE",'BR3'!R71&gt;0),"Yes",IF(AND('BR2'!$K$2="ACTIVE",'BR2'!R71&gt;0),"Yes",IF(AND('BR1'!$K$2="ACTIVE",'BR1'!R71&gt;0),"Yes",IF(AND('ORIGINAL BUDGET'!$K$2="ACTIVE",'ORIGINAL BUDGET'!R71&gt;0),"Yes",""))))</f>
        <v/>
      </c>
      <c r="AG71" s="493"/>
      <c r="AH71" s="493" t="str">
        <f>IF(AND('BR3'!$K$2="ACTIVE",'BR3'!T71&gt;0),"Yes",IF(AND('BR2'!$K$2="ACTIVE",'BR2'!T71&gt;0),"Yes",IF(AND('BR1'!$K$2="ACTIVE",'BR1'!T71&gt;0),"Yes",IF(AND('ORIGINAL BUDGET'!$K$2="ACTIVE",'ORIGINAL BUDGET'!T71&gt;0),"Yes",""))))</f>
        <v/>
      </c>
      <c r="AI71" s="494"/>
      <c r="AJ71" s="218"/>
      <c r="AK71" s="448">
        <f t="shared" si="11"/>
        <v>0</v>
      </c>
      <c r="AL71" s="448">
        <f t="shared" si="12"/>
        <v>0</v>
      </c>
      <c r="AM71" s="448">
        <f t="shared" si="13"/>
        <v>0</v>
      </c>
      <c r="AN71" s="448">
        <f t="shared" si="14"/>
        <v>0</v>
      </c>
      <c r="AO71" s="448">
        <f t="shared" si="15"/>
        <v>0</v>
      </c>
      <c r="AP71" s="448">
        <f t="shared" si="16"/>
        <v>0</v>
      </c>
      <c r="AQ71" s="448">
        <f t="shared" si="17"/>
        <v>0</v>
      </c>
      <c r="AU71" s="220"/>
      <c r="AV71" s="220"/>
      <c r="AW71" s="220"/>
      <c r="AX71" s="220"/>
      <c r="AY71" s="1104"/>
    </row>
    <row r="72" spans="1:53" ht="23.25" hidden="1" customHeight="1">
      <c r="A72" s="124">
        <v>28</v>
      </c>
      <c r="B72" s="273">
        <f>IF($L$2="","",IF($L$2="ORIGINAL",'ORIGINAL BUDGET'!$B72,IF($L$2="BR1",'BR1'!$B72,IF($L$2="BR2",'BR2'!$B72,IF($L$2="BR3",'BR3'!$B72)))))</f>
        <v>0</v>
      </c>
      <c r="C72" s="1028">
        <f>IF($L$2="","",IF($L$2="ORIGINAL",'ORIGINAL BUDGET'!$C72,IF($L$2="BR1",'BR1'!$C72,IF($L$2="BR2",'BR2'!$C72,IF($L$2="BR3",'BR3'!$C72)))))</f>
        <v>0</v>
      </c>
      <c r="D72" s="860" t="str">
        <f t="shared" si="18"/>
        <v/>
      </c>
      <c r="E72" s="404"/>
      <c r="F72" s="589"/>
      <c r="G72" s="845" t="str">
        <f t="shared" si="19"/>
        <v/>
      </c>
      <c r="H72" s="811">
        <f t="shared" si="10"/>
        <v>0</v>
      </c>
      <c r="I72" s="840"/>
      <c r="J72" s="811">
        <f t="shared" si="20"/>
        <v>0</v>
      </c>
      <c r="K72" s="843"/>
      <c r="L72" s="811">
        <f t="shared" si="21"/>
        <v>0</v>
      </c>
      <c r="M72" s="843"/>
      <c r="N72" s="811">
        <f t="shared" si="22"/>
        <v>0</v>
      </c>
      <c r="O72" s="843"/>
      <c r="P72" s="811">
        <f t="shared" si="23"/>
        <v>0</v>
      </c>
      <c r="Q72" s="843"/>
      <c r="R72" s="811">
        <f t="shared" si="24"/>
        <v>0</v>
      </c>
      <c r="S72" s="843"/>
      <c r="T72" s="811">
        <f t="shared" si="25"/>
        <v>0</v>
      </c>
      <c r="U72" s="149"/>
      <c r="V72" s="492" t="str">
        <f>IF(AND('BR3'!$K$2="ACTIVE",'BR3'!H72&gt;0),"Yes",IF(AND('BR2'!$K$2="ACTIVE",'BR2'!H72&gt;0),"Yes",IF(AND('BR1'!$K$2="ACTIVE",'BR1'!H72&gt;0),"Yes",IF(AND('ORIGINAL BUDGET'!$K$2="ACTIVE",'ORIGINAL BUDGET'!H72&gt;0),"Yes",""))))</f>
        <v/>
      </c>
      <c r="W72" s="493"/>
      <c r="X72" s="325" t="str">
        <f>IF(AND('BR3'!$K$2="ACTIVE",'BR3'!J72&gt;0),"Yes",IF(AND('BR2'!$K$2="ACTIVE",'BR2'!J72&gt;0),"Yes",IF(AND('BR1'!$K$2="ACTIVE",'BR1'!J72&gt;0),"Yes",IF(AND('ORIGINAL BUDGET'!$K$2="ACTIVE",'ORIGINAL BUDGET'!J72&gt;0),"Yes",""))))</f>
        <v/>
      </c>
      <c r="Y72" s="493"/>
      <c r="Z72" s="325" t="str">
        <f>IF(AND('BR3'!$K$2="ACTIVE",'BR3'!L72&gt;0),"Yes",IF(AND('BR2'!$K$2="ACTIVE",'BR2'!L72&gt;0),"Yes",IF(AND('BR1'!$K$2="ACTIVE",'BR1'!L72&gt;0),"Yes",IF(AND('ORIGINAL BUDGET'!$K$2="ACTIVE",'ORIGINAL BUDGET'!L72&gt;0),"Yes",""))))</f>
        <v/>
      </c>
      <c r="AA72" s="493"/>
      <c r="AB72" s="325" t="str">
        <f>IF(AND('BR3'!$K$2="ACTIVE",'BR3'!N72&gt;0),"Yes",IF(AND('BR2'!$K$2="ACTIVE",'BR2'!N72&gt;0),"Yes",IF(AND('BR1'!$K$2="ACTIVE",'BR1'!N72&gt;0),"Yes",IF(AND('ORIGINAL BUDGET'!$K$2="ACTIVE",'ORIGINAL BUDGET'!N72&gt;0),"Yes",""))))</f>
        <v/>
      </c>
      <c r="AC72" s="493"/>
      <c r="AD72" s="325" t="str">
        <f>IF(AND('BR3'!$K$2="ACTIVE",'BR3'!P72&gt;0),"Yes",IF(AND('BR2'!$K$2="ACTIVE",'BR2'!P72&gt;0),"Yes",IF(AND('BR1'!$K$2="ACTIVE",'BR1'!P72&gt;0),"Yes",IF(AND('ORIGINAL BUDGET'!$K$2="ACTIVE",'ORIGINAL BUDGET'!P72&gt;0),"Yes",""))))</f>
        <v/>
      </c>
      <c r="AE72" s="493"/>
      <c r="AF72" s="325" t="str">
        <f>IF(AND('BR3'!$K$2="ACTIVE",'BR3'!R72&gt;0),"Yes",IF(AND('BR2'!$K$2="ACTIVE",'BR2'!R72&gt;0),"Yes",IF(AND('BR1'!$K$2="ACTIVE",'BR1'!R72&gt;0),"Yes",IF(AND('ORIGINAL BUDGET'!$K$2="ACTIVE",'ORIGINAL BUDGET'!R72&gt;0),"Yes",""))))</f>
        <v/>
      </c>
      <c r="AG72" s="493"/>
      <c r="AH72" s="493" t="str">
        <f>IF(AND('BR3'!$K$2="ACTIVE",'BR3'!T72&gt;0),"Yes",IF(AND('BR2'!$K$2="ACTIVE",'BR2'!T72&gt;0),"Yes",IF(AND('BR1'!$K$2="ACTIVE",'BR1'!T72&gt;0),"Yes",IF(AND('ORIGINAL BUDGET'!$K$2="ACTIVE",'ORIGINAL BUDGET'!T72&gt;0),"Yes",""))))</f>
        <v/>
      </c>
      <c r="AI72" s="494"/>
      <c r="AJ72" s="218"/>
      <c r="AK72" s="448">
        <f t="shared" si="11"/>
        <v>0</v>
      </c>
      <c r="AL72" s="448">
        <f t="shared" si="12"/>
        <v>0</v>
      </c>
      <c r="AM72" s="448">
        <f t="shared" si="13"/>
        <v>0</v>
      </c>
      <c r="AN72" s="448">
        <f t="shared" si="14"/>
        <v>0</v>
      </c>
      <c r="AO72" s="448">
        <f t="shared" si="15"/>
        <v>0</v>
      </c>
      <c r="AP72" s="448">
        <f t="shared" si="16"/>
        <v>0</v>
      </c>
      <c r="AQ72" s="448">
        <f t="shared" si="17"/>
        <v>0</v>
      </c>
      <c r="AU72" s="220"/>
      <c r="AV72" s="220"/>
      <c r="AW72" s="220"/>
      <c r="AX72" s="220"/>
      <c r="AY72" s="1104"/>
    </row>
    <row r="73" spans="1:53" ht="23.25" hidden="1" customHeight="1">
      <c r="A73" s="124">
        <v>29</v>
      </c>
      <c r="B73" s="273">
        <f>IF($L$2="","",IF($L$2="ORIGINAL",'ORIGINAL BUDGET'!$B73,IF($L$2="BR1",'BR1'!$B73,IF($L$2="BR2",'BR2'!$B73,IF($L$2="BR3",'BR3'!$B73)))))</f>
        <v>0</v>
      </c>
      <c r="C73" s="1028">
        <f>IF($L$2="","",IF($L$2="ORIGINAL",'ORIGINAL BUDGET'!$C73,IF($L$2="BR1",'BR1'!$C73,IF($L$2="BR2",'BR2'!$C73,IF($L$2="BR3",'BR3'!$C73)))))</f>
        <v>0</v>
      </c>
      <c r="D73" s="860" t="str">
        <f t="shared" si="18"/>
        <v/>
      </c>
      <c r="E73" s="404"/>
      <c r="F73" s="589"/>
      <c r="G73" s="845" t="str">
        <f t="shared" si="19"/>
        <v/>
      </c>
      <c r="H73" s="811">
        <f t="shared" si="10"/>
        <v>0</v>
      </c>
      <c r="I73" s="840"/>
      <c r="J73" s="811">
        <f t="shared" si="20"/>
        <v>0</v>
      </c>
      <c r="K73" s="843"/>
      <c r="L73" s="811">
        <f t="shared" si="21"/>
        <v>0</v>
      </c>
      <c r="M73" s="843"/>
      <c r="N73" s="811">
        <f t="shared" si="22"/>
        <v>0</v>
      </c>
      <c r="O73" s="843"/>
      <c r="P73" s="811">
        <f t="shared" si="23"/>
        <v>0</v>
      </c>
      <c r="Q73" s="843"/>
      <c r="R73" s="811">
        <f t="shared" si="24"/>
        <v>0</v>
      </c>
      <c r="S73" s="843"/>
      <c r="T73" s="811">
        <f t="shared" si="25"/>
        <v>0</v>
      </c>
      <c r="U73" s="149"/>
      <c r="V73" s="492" t="str">
        <f>IF(AND('BR3'!$K$2="ACTIVE",'BR3'!H73&gt;0),"Yes",IF(AND('BR2'!$K$2="ACTIVE",'BR2'!H73&gt;0),"Yes",IF(AND('BR1'!$K$2="ACTIVE",'BR1'!H73&gt;0),"Yes",IF(AND('ORIGINAL BUDGET'!$K$2="ACTIVE",'ORIGINAL BUDGET'!H73&gt;0),"Yes",""))))</f>
        <v/>
      </c>
      <c r="W73" s="493"/>
      <c r="X73" s="325" t="str">
        <f>IF(AND('BR3'!$K$2="ACTIVE",'BR3'!J73&gt;0),"Yes",IF(AND('BR2'!$K$2="ACTIVE",'BR2'!J73&gt;0),"Yes",IF(AND('BR1'!$K$2="ACTIVE",'BR1'!J73&gt;0),"Yes",IF(AND('ORIGINAL BUDGET'!$K$2="ACTIVE",'ORIGINAL BUDGET'!J73&gt;0),"Yes",""))))</f>
        <v/>
      </c>
      <c r="Y73" s="493"/>
      <c r="Z73" s="325" t="str">
        <f>IF(AND('BR3'!$K$2="ACTIVE",'BR3'!L73&gt;0),"Yes",IF(AND('BR2'!$K$2="ACTIVE",'BR2'!L73&gt;0),"Yes",IF(AND('BR1'!$K$2="ACTIVE",'BR1'!L73&gt;0),"Yes",IF(AND('ORIGINAL BUDGET'!$K$2="ACTIVE",'ORIGINAL BUDGET'!L73&gt;0),"Yes",""))))</f>
        <v/>
      </c>
      <c r="AA73" s="493"/>
      <c r="AB73" s="325" t="str">
        <f>IF(AND('BR3'!$K$2="ACTIVE",'BR3'!N73&gt;0),"Yes",IF(AND('BR2'!$K$2="ACTIVE",'BR2'!N73&gt;0),"Yes",IF(AND('BR1'!$K$2="ACTIVE",'BR1'!N73&gt;0),"Yes",IF(AND('ORIGINAL BUDGET'!$K$2="ACTIVE",'ORIGINAL BUDGET'!N73&gt;0),"Yes",""))))</f>
        <v/>
      </c>
      <c r="AC73" s="493"/>
      <c r="AD73" s="325" t="str">
        <f>IF(AND('BR3'!$K$2="ACTIVE",'BR3'!P73&gt;0),"Yes",IF(AND('BR2'!$K$2="ACTIVE",'BR2'!P73&gt;0),"Yes",IF(AND('BR1'!$K$2="ACTIVE",'BR1'!P73&gt;0),"Yes",IF(AND('ORIGINAL BUDGET'!$K$2="ACTIVE",'ORIGINAL BUDGET'!P73&gt;0),"Yes",""))))</f>
        <v/>
      </c>
      <c r="AE73" s="493"/>
      <c r="AF73" s="325" t="str">
        <f>IF(AND('BR3'!$K$2="ACTIVE",'BR3'!R73&gt;0),"Yes",IF(AND('BR2'!$K$2="ACTIVE",'BR2'!R73&gt;0),"Yes",IF(AND('BR1'!$K$2="ACTIVE",'BR1'!R73&gt;0),"Yes",IF(AND('ORIGINAL BUDGET'!$K$2="ACTIVE",'ORIGINAL BUDGET'!R73&gt;0),"Yes",""))))</f>
        <v/>
      </c>
      <c r="AG73" s="493"/>
      <c r="AH73" s="493" t="str">
        <f>IF(AND('BR3'!$K$2="ACTIVE",'BR3'!T73&gt;0),"Yes",IF(AND('BR2'!$K$2="ACTIVE",'BR2'!T73&gt;0),"Yes",IF(AND('BR1'!$K$2="ACTIVE",'BR1'!T73&gt;0),"Yes",IF(AND('ORIGINAL BUDGET'!$K$2="ACTIVE",'ORIGINAL BUDGET'!T73&gt;0),"Yes",""))))</f>
        <v/>
      </c>
      <c r="AI73" s="494"/>
      <c r="AJ73" s="218"/>
      <c r="AK73" s="448">
        <f t="shared" si="11"/>
        <v>0</v>
      </c>
      <c r="AL73" s="448">
        <f t="shared" si="12"/>
        <v>0</v>
      </c>
      <c r="AM73" s="448">
        <f t="shared" si="13"/>
        <v>0</v>
      </c>
      <c r="AN73" s="448">
        <f t="shared" si="14"/>
        <v>0</v>
      </c>
      <c r="AO73" s="448">
        <f t="shared" si="15"/>
        <v>0</v>
      </c>
      <c r="AP73" s="448">
        <f t="shared" si="16"/>
        <v>0</v>
      </c>
      <c r="AQ73" s="448">
        <f t="shared" si="17"/>
        <v>0</v>
      </c>
      <c r="AU73" s="220"/>
      <c r="AV73" s="220"/>
      <c r="AW73" s="220"/>
      <c r="AX73" s="220"/>
      <c r="AY73" s="1104"/>
    </row>
    <row r="74" spans="1:53" ht="23.25" hidden="1" customHeight="1">
      <c r="A74" s="124">
        <v>30</v>
      </c>
      <c r="B74" s="273">
        <f>IF($L$2="","",IF($L$2="ORIGINAL",'ORIGINAL BUDGET'!$B74,IF($L$2="BR1",'BR1'!$B74,IF($L$2="BR2",'BR2'!$B74,IF($L$2="BR3",'BR3'!$B74)))))</f>
        <v>0</v>
      </c>
      <c r="C74" s="1028">
        <f>IF($L$2="","",IF($L$2="ORIGINAL",'ORIGINAL BUDGET'!$C74,IF($L$2="BR1",'BR1'!$C74,IF($L$2="BR2",'BR2'!$C74,IF($L$2="BR3",'BR3'!$C74)))))</f>
        <v>0</v>
      </c>
      <c r="D74" s="860" t="str">
        <f t="shared" si="18"/>
        <v/>
      </c>
      <c r="E74" s="404"/>
      <c r="F74" s="589"/>
      <c r="G74" s="845" t="str">
        <f t="shared" si="19"/>
        <v/>
      </c>
      <c r="H74" s="811">
        <f t="shared" si="10"/>
        <v>0</v>
      </c>
      <c r="I74" s="840"/>
      <c r="J74" s="811">
        <f t="shared" si="20"/>
        <v>0</v>
      </c>
      <c r="K74" s="843"/>
      <c r="L74" s="811">
        <f t="shared" si="21"/>
        <v>0</v>
      </c>
      <c r="M74" s="843"/>
      <c r="N74" s="811">
        <f t="shared" si="22"/>
        <v>0</v>
      </c>
      <c r="O74" s="843"/>
      <c r="P74" s="811">
        <f t="shared" si="23"/>
        <v>0</v>
      </c>
      <c r="Q74" s="843"/>
      <c r="R74" s="811">
        <f t="shared" si="24"/>
        <v>0</v>
      </c>
      <c r="S74" s="843"/>
      <c r="T74" s="811">
        <f t="shared" si="25"/>
        <v>0</v>
      </c>
      <c r="U74" s="149"/>
      <c r="V74" s="492" t="str">
        <f>IF(AND('BR3'!$K$2="ACTIVE",'BR3'!H74&gt;0),"Yes",IF(AND('BR2'!$K$2="ACTIVE",'BR2'!H74&gt;0),"Yes",IF(AND('BR1'!$K$2="ACTIVE",'BR1'!H74&gt;0),"Yes",IF(AND('ORIGINAL BUDGET'!$K$2="ACTIVE",'ORIGINAL BUDGET'!H74&gt;0),"Yes",""))))</f>
        <v/>
      </c>
      <c r="W74" s="493"/>
      <c r="X74" s="325" t="str">
        <f>IF(AND('BR3'!$K$2="ACTIVE",'BR3'!J74&gt;0),"Yes",IF(AND('BR2'!$K$2="ACTIVE",'BR2'!J74&gt;0),"Yes",IF(AND('BR1'!$K$2="ACTIVE",'BR1'!J74&gt;0),"Yes",IF(AND('ORIGINAL BUDGET'!$K$2="ACTIVE",'ORIGINAL BUDGET'!J74&gt;0),"Yes",""))))</f>
        <v/>
      </c>
      <c r="Y74" s="493"/>
      <c r="Z74" s="325" t="str">
        <f>IF(AND('BR3'!$K$2="ACTIVE",'BR3'!L74&gt;0),"Yes",IF(AND('BR2'!$K$2="ACTIVE",'BR2'!L74&gt;0),"Yes",IF(AND('BR1'!$K$2="ACTIVE",'BR1'!L74&gt;0),"Yes",IF(AND('ORIGINAL BUDGET'!$K$2="ACTIVE",'ORIGINAL BUDGET'!L74&gt;0),"Yes",""))))</f>
        <v/>
      </c>
      <c r="AA74" s="493"/>
      <c r="AB74" s="325" t="str">
        <f>IF(AND('BR3'!$K$2="ACTIVE",'BR3'!N74&gt;0),"Yes",IF(AND('BR2'!$K$2="ACTIVE",'BR2'!N74&gt;0),"Yes",IF(AND('BR1'!$K$2="ACTIVE",'BR1'!N74&gt;0),"Yes",IF(AND('ORIGINAL BUDGET'!$K$2="ACTIVE",'ORIGINAL BUDGET'!N74&gt;0),"Yes",""))))</f>
        <v/>
      </c>
      <c r="AC74" s="493"/>
      <c r="AD74" s="325" t="str">
        <f>IF(AND('BR3'!$K$2="ACTIVE",'BR3'!P74&gt;0),"Yes",IF(AND('BR2'!$K$2="ACTIVE",'BR2'!P74&gt;0),"Yes",IF(AND('BR1'!$K$2="ACTIVE",'BR1'!P74&gt;0),"Yes",IF(AND('ORIGINAL BUDGET'!$K$2="ACTIVE",'ORIGINAL BUDGET'!P74&gt;0),"Yes",""))))</f>
        <v/>
      </c>
      <c r="AE74" s="493"/>
      <c r="AF74" s="325" t="str">
        <f>IF(AND('BR3'!$K$2="ACTIVE",'BR3'!R74&gt;0),"Yes",IF(AND('BR2'!$K$2="ACTIVE",'BR2'!R74&gt;0),"Yes",IF(AND('BR1'!$K$2="ACTIVE",'BR1'!R74&gt;0),"Yes",IF(AND('ORIGINAL BUDGET'!$K$2="ACTIVE",'ORIGINAL BUDGET'!R74&gt;0),"Yes",""))))</f>
        <v/>
      </c>
      <c r="AG74" s="493"/>
      <c r="AH74" s="493" t="str">
        <f>IF(AND('BR3'!$K$2="ACTIVE",'BR3'!T74&gt;0),"Yes",IF(AND('BR2'!$K$2="ACTIVE",'BR2'!T74&gt;0),"Yes",IF(AND('BR1'!$K$2="ACTIVE",'BR1'!T74&gt;0),"Yes",IF(AND('ORIGINAL BUDGET'!$K$2="ACTIVE",'ORIGINAL BUDGET'!T74&gt;0),"Yes",""))))</f>
        <v/>
      </c>
      <c r="AI74" s="494"/>
      <c r="AJ74" s="218"/>
      <c r="AK74" s="448">
        <f t="shared" si="11"/>
        <v>0</v>
      </c>
      <c r="AL74" s="448">
        <f t="shared" si="12"/>
        <v>0</v>
      </c>
      <c r="AM74" s="448">
        <f t="shared" si="13"/>
        <v>0</v>
      </c>
      <c r="AN74" s="448">
        <f t="shared" si="14"/>
        <v>0</v>
      </c>
      <c r="AO74" s="448">
        <f t="shared" si="15"/>
        <v>0</v>
      </c>
      <c r="AP74" s="448">
        <f t="shared" si="16"/>
        <v>0</v>
      </c>
      <c r="AQ74" s="448">
        <f t="shared" si="17"/>
        <v>0</v>
      </c>
      <c r="AU74" s="219"/>
      <c r="AV74" s="219"/>
      <c r="AW74" s="219"/>
      <c r="AX74" s="219"/>
      <c r="AY74" s="1104"/>
    </row>
    <row r="75" spans="1:53" ht="23.25" hidden="1" customHeight="1">
      <c r="A75" s="124">
        <v>31</v>
      </c>
      <c r="B75" s="273">
        <f>IF($L$2="","",IF($L$2="ORIGINAL",'ORIGINAL BUDGET'!$B75,IF($L$2="BR1",'BR1'!$B75,IF($L$2="BR2",'BR2'!$B75,IF($L$2="BR3",'BR3'!$B75)))))</f>
        <v>0</v>
      </c>
      <c r="C75" s="1028">
        <f>IF($L$2="","",IF($L$2="ORIGINAL",'ORIGINAL BUDGET'!$C75,IF($L$2="BR1",'BR1'!$C75,IF($L$2="BR2",'BR2'!$C75,IF($L$2="BR3",'BR3'!$C75)))))</f>
        <v>0</v>
      </c>
      <c r="D75" s="860" t="str">
        <f t="shared" si="18"/>
        <v/>
      </c>
      <c r="E75" s="404"/>
      <c r="F75" s="589"/>
      <c r="G75" s="845" t="str">
        <f t="shared" si="19"/>
        <v/>
      </c>
      <c r="H75" s="811">
        <f t="shared" si="10"/>
        <v>0</v>
      </c>
      <c r="I75" s="840"/>
      <c r="J75" s="811">
        <f t="shared" si="20"/>
        <v>0</v>
      </c>
      <c r="K75" s="843"/>
      <c r="L75" s="811">
        <f t="shared" si="21"/>
        <v>0</v>
      </c>
      <c r="M75" s="843"/>
      <c r="N75" s="811">
        <f t="shared" si="22"/>
        <v>0</v>
      </c>
      <c r="O75" s="843"/>
      <c r="P75" s="811">
        <f t="shared" si="23"/>
        <v>0</v>
      </c>
      <c r="Q75" s="843"/>
      <c r="R75" s="811">
        <f t="shared" si="24"/>
        <v>0</v>
      </c>
      <c r="S75" s="843"/>
      <c r="T75" s="811">
        <f t="shared" si="25"/>
        <v>0</v>
      </c>
      <c r="U75" s="149"/>
      <c r="V75" s="492" t="str">
        <f>IF(AND('BR3'!$K$2="ACTIVE",'BR3'!H75&gt;0),"Yes",IF(AND('BR2'!$K$2="ACTIVE",'BR2'!H75&gt;0),"Yes",IF(AND('BR1'!$K$2="ACTIVE",'BR1'!H75&gt;0),"Yes",IF(AND('ORIGINAL BUDGET'!$K$2="ACTIVE",'ORIGINAL BUDGET'!H75&gt;0),"Yes",""))))</f>
        <v/>
      </c>
      <c r="W75" s="493"/>
      <c r="X75" s="325" t="str">
        <f>IF(AND('BR3'!$K$2="ACTIVE",'BR3'!J75&gt;0),"Yes",IF(AND('BR2'!$K$2="ACTIVE",'BR2'!J75&gt;0),"Yes",IF(AND('BR1'!$K$2="ACTIVE",'BR1'!J75&gt;0),"Yes",IF(AND('ORIGINAL BUDGET'!$K$2="ACTIVE",'ORIGINAL BUDGET'!J75&gt;0),"Yes",""))))</f>
        <v/>
      </c>
      <c r="Y75" s="493"/>
      <c r="Z75" s="325" t="str">
        <f>IF(AND('BR3'!$K$2="ACTIVE",'BR3'!L75&gt;0),"Yes",IF(AND('BR2'!$K$2="ACTIVE",'BR2'!L75&gt;0),"Yes",IF(AND('BR1'!$K$2="ACTIVE",'BR1'!L75&gt;0),"Yes",IF(AND('ORIGINAL BUDGET'!$K$2="ACTIVE",'ORIGINAL BUDGET'!L75&gt;0),"Yes",""))))</f>
        <v/>
      </c>
      <c r="AA75" s="493"/>
      <c r="AB75" s="325" t="str">
        <f>IF(AND('BR3'!$K$2="ACTIVE",'BR3'!N75&gt;0),"Yes",IF(AND('BR2'!$K$2="ACTIVE",'BR2'!N75&gt;0),"Yes",IF(AND('BR1'!$K$2="ACTIVE",'BR1'!N75&gt;0),"Yes",IF(AND('ORIGINAL BUDGET'!$K$2="ACTIVE",'ORIGINAL BUDGET'!N75&gt;0),"Yes",""))))</f>
        <v/>
      </c>
      <c r="AC75" s="493"/>
      <c r="AD75" s="325" t="str">
        <f>IF(AND('BR3'!$K$2="ACTIVE",'BR3'!P75&gt;0),"Yes",IF(AND('BR2'!$K$2="ACTIVE",'BR2'!P75&gt;0),"Yes",IF(AND('BR1'!$K$2="ACTIVE",'BR1'!P75&gt;0),"Yes",IF(AND('ORIGINAL BUDGET'!$K$2="ACTIVE",'ORIGINAL BUDGET'!P75&gt;0),"Yes",""))))</f>
        <v/>
      </c>
      <c r="AE75" s="493"/>
      <c r="AF75" s="325" t="str">
        <f>IF(AND('BR3'!$K$2="ACTIVE",'BR3'!R75&gt;0),"Yes",IF(AND('BR2'!$K$2="ACTIVE",'BR2'!R75&gt;0),"Yes",IF(AND('BR1'!$K$2="ACTIVE",'BR1'!R75&gt;0),"Yes",IF(AND('ORIGINAL BUDGET'!$K$2="ACTIVE",'ORIGINAL BUDGET'!R75&gt;0),"Yes",""))))</f>
        <v/>
      </c>
      <c r="AG75" s="493"/>
      <c r="AH75" s="493" t="str">
        <f>IF(AND('BR3'!$K$2="ACTIVE",'BR3'!T75&gt;0),"Yes",IF(AND('BR2'!$K$2="ACTIVE",'BR2'!T75&gt;0),"Yes",IF(AND('BR1'!$K$2="ACTIVE",'BR1'!T75&gt;0),"Yes",IF(AND('ORIGINAL BUDGET'!$K$2="ACTIVE",'ORIGINAL BUDGET'!T75&gt;0),"Yes",""))))</f>
        <v/>
      </c>
      <c r="AI75" s="494"/>
      <c r="AJ75" s="218"/>
      <c r="AK75" s="448">
        <f t="shared" si="11"/>
        <v>0</v>
      </c>
      <c r="AL75" s="448">
        <f t="shared" si="12"/>
        <v>0</v>
      </c>
      <c r="AM75" s="448">
        <f t="shared" si="13"/>
        <v>0</v>
      </c>
      <c r="AN75" s="448">
        <f t="shared" si="14"/>
        <v>0</v>
      </c>
      <c r="AO75" s="448">
        <f t="shared" si="15"/>
        <v>0</v>
      </c>
      <c r="AP75" s="448">
        <f t="shared" si="16"/>
        <v>0</v>
      </c>
      <c r="AQ75" s="448">
        <f t="shared" si="17"/>
        <v>0</v>
      </c>
      <c r="AU75" s="220"/>
      <c r="AV75" s="220"/>
      <c r="AW75" s="220"/>
      <c r="AX75" s="220"/>
      <c r="AY75" s="1104"/>
    </row>
    <row r="76" spans="1:53" ht="23.25" hidden="1" customHeight="1">
      <c r="A76" s="124">
        <v>32</v>
      </c>
      <c r="B76" s="273">
        <f>IF($L$2="","",IF($L$2="ORIGINAL",'ORIGINAL BUDGET'!$B76,IF($L$2="BR1",'BR1'!$B76,IF($L$2="BR2",'BR2'!$B76,IF($L$2="BR3",'BR3'!$B76)))))</f>
        <v>0</v>
      </c>
      <c r="C76" s="1028">
        <f>IF($L$2="","",IF($L$2="ORIGINAL",'ORIGINAL BUDGET'!$C76,IF($L$2="BR1",'BR1'!$C76,IF($L$2="BR2",'BR2'!$C76,IF($L$2="BR3",'BR3'!$C76)))))</f>
        <v>0</v>
      </c>
      <c r="D76" s="860" t="str">
        <f t="shared" si="18"/>
        <v/>
      </c>
      <c r="E76" s="404"/>
      <c r="F76" s="589"/>
      <c r="G76" s="845" t="str">
        <f t="shared" si="19"/>
        <v/>
      </c>
      <c r="H76" s="811">
        <f t="shared" si="10"/>
        <v>0</v>
      </c>
      <c r="I76" s="840"/>
      <c r="J76" s="811">
        <f t="shared" si="20"/>
        <v>0</v>
      </c>
      <c r="K76" s="843"/>
      <c r="L76" s="811">
        <f t="shared" si="21"/>
        <v>0</v>
      </c>
      <c r="M76" s="843"/>
      <c r="N76" s="811">
        <f t="shared" si="22"/>
        <v>0</v>
      </c>
      <c r="O76" s="843"/>
      <c r="P76" s="811">
        <f t="shared" si="23"/>
        <v>0</v>
      </c>
      <c r="Q76" s="843"/>
      <c r="R76" s="811">
        <f t="shared" si="24"/>
        <v>0</v>
      </c>
      <c r="S76" s="843"/>
      <c r="T76" s="811">
        <f t="shared" si="25"/>
        <v>0</v>
      </c>
      <c r="U76" s="149"/>
      <c r="V76" s="492" t="str">
        <f>IF(AND('BR3'!$K$2="ACTIVE",'BR3'!H76&gt;0),"Yes",IF(AND('BR2'!$K$2="ACTIVE",'BR2'!H76&gt;0),"Yes",IF(AND('BR1'!$K$2="ACTIVE",'BR1'!H76&gt;0),"Yes",IF(AND('ORIGINAL BUDGET'!$K$2="ACTIVE",'ORIGINAL BUDGET'!H76&gt;0),"Yes",""))))</f>
        <v/>
      </c>
      <c r="W76" s="493"/>
      <c r="X76" s="325" t="str">
        <f>IF(AND('BR3'!$K$2="ACTIVE",'BR3'!J76&gt;0),"Yes",IF(AND('BR2'!$K$2="ACTIVE",'BR2'!J76&gt;0),"Yes",IF(AND('BR1'!$K$2="ACTIVE",'BR1'!J76&gt;0),"Yes",IF(AND('ORIGINAL BUDGET'!$K$2="ACTIVE",'ORIGINAL BUDGET'!J76&gt;0),"Yes",""))))</f>
        <v/>
      </c>
      <c r="Y76" s="493"/>
      <c r="Z76" s="325" t="str">
        <f>IF(AND('BR3'!$K$2="ACTIVE",'BR3'!L76&gt;0),"Yes",IF(AND('BR2'!$K$2="ACTIVE",'BR2'!L76&gt;0),"Yes",IF(AND('BR1'!$K$2="ACTIVE",'BR1'!L76&gt;0),"Yes",IF(AND('ORIGINAL BUDGET'!$K$2="ACTIVE",'ORIGINAL BUDGET'!L76&gt;0),"Yes",""))))</f>
        <v/>
      </c>
      <c r="AA76" s="493"/>
      <c r="AB76" s="325" t="str">
        <f>IF(AND('BR3'!$K$2="ACTIVE",'BR3'!N76&gt;0),"Yes",IF(AND('BR2'!$K$2="ACTIVE",'BR2'!N76&gt;0),"Yes",IF(AND('BR1'!$K$2="ACTIVE",'BR1'!N76&gt;0),"Yes",IF(AND('ORIGINAL BUDGET'!$K$2="ACTIVE",'ORIGINAL BUDGET'!N76&gt;0),"Yes",""))))</f>
        <v/>
      </c>
      <c r="AC76" s="493"/>
      <c r="AD76" s="325" t="str">
        <f>IF(AND('BR3'!$K$2="ACTIVE",'BR3'!P76&gt;0),"Yes",IF(AND('BR2'!$K$2="ACTIVE",'BR2'!P76&gt;0),"Yes",IF(AND('BR1'!$K$2="ACTIVE",'BR1'!P76&gt;0),"Yes",IF(AND('ORIGINAL BUDGET'!$K$2="ACTIVE",'ORIGINAL BUDGET'!P76&gt;0),"Yes",""))))</f>
        <v/>
      </c>
      <c r="AE76" s="493"/>
      <c r="AF76" s="325" t="str">
        <f>IF(AND('BR3'!$K$2="ACTIVE",'BR3'!R76&gt;0),"Yes",IF(AND('BR2'!$K$2="ACTIVE",'BR2'!R76&gt;0),"Yes",IF(AND('BR1'!$K$2="ACTIVE",'BR1'!R76&gt;0),"Yes",IF(AND('ORIGINAL BUDGET'!$K$2="ACTIVE",'ORIGINAL BUDGET'!R76&gt;0),"Yes",""))))</f>
        <v/>
      </c>
      <c r="AG76" s="493"/>
      <c r="AH76" s="493" t="str">
        <f>IF(AND('BR3'!$K$2="ACTIVE",'BR3'!T76&gt;0),"Yes",IF(AND('BR2'!$K$2="ACTIVE",'BR2'!T76&gt;0),"Yes",IF(AND('BR1'!$K$2="ACTIVE",'BR1'!T76&gt;0),"Yes",IF(AND('ORIGINAL BUDGET'!$K$2="ACTIVE",'ORIGINAL BUDGET'!T76&gt;0),"Yes",""))))</f>
        <v/>
      </c>
      <c r="AI76" s="494"/>
      <c r="AJ76" s="218"/>
      <c r="AK76" s="448">
        <f t="shared" si="11"/>
        <v>0</v>
      </c>
      <c r="AL76" s="448">
        <f t="shared" si="12"/>
        <v>0</v>
      </c>
      <c r="AM76" s="448">
        <f t="shared" si="13"/>
        <v>0</v>
      </c>
      <c r="AN76" s="448">
        <f t="shared" si="14"/>
        <v>0</v>
      </c>
      <c r="AO76" s="448">
        <f t="shared" si="15"/>
        <v>0</v>
      </c>
      <c r="AP76" s="448">
        <f t="shared" si="16"/>
        <v>0</v>
      </c>
      <c r="AQ76" s="448">
        <f t="shared" si="17"/>
        <v>0</v>
      </c>
      <c r="AU76" s="220"/>
      <c r="AV76" s="220"/>
      <c r="AW76" s="220"/>
      <c r="AX76" s="220"/>
      <c r="AY76" s="1104"/>
    </row>
    <row r="77" spans="1:53" ht="23.25" hidden="1" customHeight="1">
      <c r="A77" s="124">
        <v>33</v>
      </c>
      <c r="B77" s="273">
        <f>IF($L$2="","",IF($L$2="ORIGINAL",'ORIGINAL BUDGET'!$B77,IF($L$2="BR1",'BR1'!$B77,IF($L$2="BR2",'BR2'!$B77,IF($L$2="BR3",'BR3'!$B77)))))</f>
        <v>0</v>
      </c>
      <c r="C77" s="1028">
        <f>IF($L$2="","",IF($L$2="ORIGINAL",'ORIGINAL BUDGET'!$C77,IF($L$2="BR1",'BR1'!$C77,IF($L$2="BR2",'BR2'!$C77,IF($L$2="BR3",'BR3'!$C77)))))</f>
        <v>0</v>
      </c>
      <c r="D77" s="860" t="str">
        <f t="shared" si="18"/>
        <v/>
      </c>
      <c r="E77" s="404"/>
      <c r="F77" s="589"/>
      <c r="G77" s="845" t="str">
        <f t="shared" si="19"/>
        <v/>
      </c>
      <c r="H77" s="811">
        <f t="shared" si="10"/>
        <v>0</v>
      </c>
      <c r="I77" s="840"/>
      <c r="J77" s="811">
        <f t="shared" si="20"/>
        <v>0</v>
      </c>
      <c r="K77" s="843"/>
      <c r="L77" s="811">
        <f t="shared" si="21"/>
        <v>0</v>
      </c>
      <c r="M77" s="843"/>
      <c r="N77" s="811">
        <f t="shared" si="22"/>
        <v>0</v>
      </c>
      <c r="O77" s="843"/>
      <c r="P77" s="811">
        <f t="shared" si="23"/>
        <v>0</v>
      </c>
      <c r="Q77" s="843"/>
      <c r="R77" s="811">
        <f t="shared" si="24"/>
        <v>0</v>
      </c>
      <c r="S77" s="843"/>
      <c r="T77" s="811">
        <f t="shared" si="25"/>
        <v>0</v>
      </c>
      <c r="U77" s="149"/>
      <c r="V77" s="492" t="str">
        <f>IF(AND('BR3'!$K$2="ACTIVE",'BR3'!H77&gt;0),"Yes",IF(AND('BR2'!$K$2="ACTIVE",'BR2'!H77&gt;0),"Yes",IF(AND('BR1'!$K$2="ACTIVE",'BR1'!H77&gt;0),"Yes",IF(AND('ORIGINAL BUDGET'!$K$2="ACTIVE",'ORIGINAL BUDGET'!H77&gt;0),"Yes",""))))</f>
        <v/>
      </c>
      <c r="W77" s="493"/>
      <c r="X77" s="325" t="str">
        <f>IF(AND('BR3'!$K$2="ACTIVE",'BR3'!J77&gt;0),"Yes",IF(AND('BR2'!$K$2="ACTIVE",'BR2'!J77&gt;0),"Yes",IF(AND('BR1'!$K$2="ACTIVE",'BR1'!J77&gt;0),"Yes",IF(AND('ORIGINAL BUDGET'!$K$2="ACTIVE",'ORIGINAL BUDGET'!J77&gt;0),"Yes",""))))</f>
        <v/>
      </c>
      <c r="Y77" s="493"/>
      <c r="Z77" s="325" t="str">
        <f>IF(AND('BR3'!$K$2="ACTIVE",'BR3'!L77&gt;0),"Yes",IF(AND('BR2'!$K$2="ACTIVE",'BR2'!L77&gt;0),"Yes",IF(AND('BR1'!$K$2="ACTIVE",'BR1'!L77&gt;0),"Yes",IF(AND('ORIGINAL BUDGET'!$K$2="ACTIVE",'ORIGINAL BUDGET'!L77&gt;0),"Yes",""))))</f>
        <v/>
      </c>
      <c r="AA77" s="493"/>
      <c r="AB77" s="325" t="str">
        <f>IF(AND('BR3'!$K$2="ACTIVE",'BR3'!N77&gt;0),"Yes",IF(AND('BR2'!$K$2="ACTIVE",'BR2'!N77&gt;0),"Yes",IF(AND('BR1'!$K$2="ACTIVE",'BR1'!N77&gt;0),"Yes",IF(AND('ORIGINAL BUDGET'!$K$2="ACTIVE",'ORIGINAL BUDGET'!N77&gt;0),"Yes",""))))</f>
        <v/>
      </c>
      <c r="AC77" s="493"/>
      <c r="AD77" s="325" t="str">
        <f>IF(AND('BR3'!$K$2="ACTIVE",'BR3'!P77&gt;0),"Yes",IF(AND('BR2'!$K$2="ACTIVE",'BR2'!P77&gt;0),"Yes",IF(AND('BR1'!$K$2="ACTIVE",'BR1'!P77&gt;0),"Yes",IF(AND('ORIGINAL BUDGET'!$K$2="ACTIVE",'ORIGINAL BUDGET'!P77&gt;0),"Yes",""))))</f>
        <v/>
      </c>
      <c r="AE77" s="493"/>
      <c r="AF77" s="325" t="str">
        <f>IF(AND('BR3'!$K$2="ACTIVE",'BR3'!R77&gt;0),"Yes",IF(AND('BR2'!$K$2="ACTIVE",'BR2'!R77&gt;0),"Yes",IF(AND('BR1'!$K$2="ACTIVE",'BR1'!R77&gt;0),"Yes",IF(AND('ORIGINAL BUDGET'!$K$2="ACTIVE",'ORIGINAL BUDGET'!R77&gt;0),"Yes",""))))</f>
        <v/>
      </c>
      <c r="AG77" s="493"/>
      <c r="AH77" s="493" t="str">
        <f>IF(AND('BR3'!$K$2="ACTIVE",'BR3'!T77&gt;0),"Yes",IF(AND('BR2'!$K$2="ACTIVE",'BR2'!T77&gt;0),"Yes",IF(AND('BR1'!$K$2="ACTIVE",'BR1'!T77&gt;0),"Yes",IF(AND('ORIGINAL BUDGET'!$K$2="ACTIVE",'ORIGINAL BUDGET'!T77&gt;0),"Yes",""))))</f>
        <v/>
      </c>
      <c r="AI77" s="494"/>
      <c r="AJ77" s="218"/>
      <c r="AK77" s="448">
        <f t="shared" ref="AK77:AK94" si="29">$E77*$G77</f>
        <v>0</v>
      </c>
      <c r="AL77" s="448">
        <f t="shared" ref="AL77:AL94" si="30">$E77*$I77</f>
        <v>0</v>
      </c>
      <c r="AM77" s="448">
        <f t="shared" ref="AM77:AM94" si="31">$E77*$K77</f>
        <v>0</v>
      </c>
      <c r="AN77" s="448">
        <f t="shared" ref="AN77:AN94" si="32">$E77*$M77</f>
        <v>0</v>
      </c>
      <c r="AO77" s="448">
        <f t="shared" ref="AO77:AO94" si="33">$E77*$O77</f>
        <v>0</v>
      </c>
      <c r="AP77" s="448">
        <f t="shared" ref="AP77:AP94" si="34">$E77*$Q77</f>
        <v>0</v>
      </c>
      <c r="AQ77" s="448">
        <f t="shared" ref="AQ77:AQ94" si="35">$E77*$S77</f>
        <v>0</v>
      </c>
      <c r="AU77" s="220"/>
      <c r="AV77" s="220"/>
      <c r="AW77" s="220"/>
      <c r="AX77" s="220"/>
      <c r="AY77" s="1104"/>
    </row>
    <row r="78" spans="1:53" ht="23.25" hidden="1" customHeight="1">
      <c r="A78" s="124">
        <v>34</v>
      </c>
      <c r="B78" s="273">
        <f>IF($L$2="","",IF($L$2="ORIGINAL",'ORIGINAL BUDGET'!$B78,IF($L$2="BR1",'BR1'!$B78,IF($L$2="BR2",'BR2'!$B78,IF($L$2="BR3",'BR3'!$B78)))))</f>
        <v>0</v>
      </c>
      <c r="C78" s="1028">
        <f>IF($L$2="","",IF($L$2="ORIGINAL",'ORIGINAL BUDGET'!$C78,IF($L$2="BR1",'BR1'!$C78,IF($L$2="BR2",'BR2'!$C78,IF($L$2="BR3",'BR3'!$C78)))))</f>
        <v>0</v>
      </c>
      <c r="D78" s="860" t="str">
        <f t="shared" si="18"/>
        <v/>
      </c>
      <c r="E78" s="404"/>
      <c r="F78" s="589"/>
      <c r="G78" s="845" t="str">
        <f t="shared" si="19"/>
        <v/>
      </c>
      <c r="H78" s="811">
        <f t="shared" si="10"/>
        <v>0</v>
      </c>
      <c r="I78" s="840"/>
      <c r="J78" s="811">
        <f t="shared" si="20"/>
        <v>0</v>
      </c>
      <c r="K78" s="843"/>
      <c r="L78" s="811">
        <f t="shared" si="21"/>
        <v>0</v>
      </c>
      <c r="M78" s="843"/>
      <c r="N78" s="811">
        <f t="shared" si="22"/>
        <v>0</v>
      </c>
      <c r="O78" s="843"/>
      <c r="P78" s="811">
        <f t="shared" si="23"/>
        <v>0</v>
      </c>
      <c r="Q78" s="843"/>
      <c r="R78" s="811">
        <f t="shared" si="24"/>
        <v>0</v>
      </c>
      <c r="S78" s="843"/>
      <c r="T78" s="811">
        <f t="shared" si="25"/>
        <v>0</v>
      </c>
      <c r="U78" s="149"/>
      <c r="V78" s="492" t="str">
        <f>IF(AND('BR3'!$K$2="ACTIVE",'BR3'!H78&gt;0),"Yes",IF(AND('BR2'!$K$2="ACTIVE",'BR2'!H78&gt;0),"Yes",IF(AND('BR1'!$K$2="ACTIVE",'BR1'!H78&gt;0),"Yes",IF(AND('ORIGINAL BUDGET'!$K$2="ACTIVE",'ORIGINAL BUDGET'!H78&gt;0),"Yes",""))))</f>
        <v/>
      </c>
      <c r="W78" s="493"/>
      <c r="X78" s="325" t="str">
        <f>IF(AND('BR3'!$K$2="ACTIVE",'BR3'!J78&gt;0),"Yes",IF(AND('BR2'!$K$2="ACTIVE",'BR2'!J78&gt;0),"Yes",IF(AND('BR1'!$K$2="ACTIVE",'BR1'!J78&gt;0),"Yes",IF(AND('ORIGINAL BUDGET'!$K$2="ACTIVE",'ORIGINAL BUDGET'!J78&gt;0),"Yes",""))))</f>
        <v/>
      </c>
      <c r="Y78" s="493"/>
      <c r="Z78" s="325" t="str">
        <f>IF(AND('BR3'!$K$2="ACTIVE",'BR3'!L78&gt;0),"Yes",IF(AND('BR2'!$K$2="ACTIVE",'BR2'!L78&gt;0),"Yes",IF(AND('BR1'!$K$2="ACTIVE",'BR1'!L78&gt;0),"Yes",IF(AND('ORIGINAL BUDGET'!$K$2="ACTIVE",'ORIGINAL BUDGET'!L78&gt;0),"Yes",""))))</f>
        <v/>
      </c>
      <c r="AA78" s="493"/>
      <c r="AB78" s="325" t="str">
        <f>IF(AND('BR3'!$K$2="ACTIVE",'BR3'!N78&gt;0),"Yes",IF(AND('BR2'!$K$2="ACTIVE",'BR2'!N78&gt;0),"Yes",IF(AND('BR1'!$K$2="ACTIVE",'BR1'!N78&gt;0),"Yes",IF(AND('ORIGINAL BUDGET'!$K$2="ACTIVE",'ORIGINAL BUDGET'!N78&gt;0),"Yes",""))))</f>
        <v/>
      </c>
      <c r="AC78" s="493"/>
      <c r="AD78" s="325" t="str">
        <f>IF(AND('BR3'!$K$2="ACTIVE",'BR3'!P78&gt;0),"Yes",IF(AND('BR2'!$K$2="ACTIVE",'BR2'!P78&gt;0),"Yes",IF(AND('BR1'!$K$2="ACTIVE",'BR1'!P78&gt;0),"Yes",IF(AND('ORIGINAL BUDGET'!$K$2="ACTIVE",'ORIGINAL BUDGET'!P78&gt;0),"Yes",""))))</f>
        <v/>
      </c>
      <c r="AE78" s="493"/>
      <c r="AF78" s="325" t="str">
        <f>IF(AND('BR3'!$K$2="ACTIVE",'BR3'!R78&gt;0),"Yes",IF(AND('BR2'!$K$2="ACTIVE",'BR2'!R78&gt;0),"Yes",IF(AND('BR1'!$K$2="ACTIVE",'BR1'!R78&gt;0),"Yes",IF(AND('ORIGINAL BUDGET'!$K$2="ACTIVE",'ORIGINAL BUDGET'!R78&gt;0),"Yes",""))))</f>
        <v/>
      </c>
      <c r="AG78" s="493"/>
      <c r="AH78" s="493" t="str">
        <f>IF(AND('BR3'!$K$2="ACTIVE",'BR3'!T78&gt;0),"Yes",IF(AND('BR2'!$K$2="ACTIVE",'BR2'!T78&gt;0),"Yes",IF(AND('BR1'!$K$2="ACTIVE",'BR1'!T78&gt;0),"Yes",IF(AND('ORIGINAL BUDGET'!$K$2="ACTIVE",'ORIGINAL BUDGET'!T78&gt;0),"Yes",""))))</f>
        <v/>
      </c>
      <c r="AI78" s="494"/>
      <c r="AJ78" s="218"/>
      <c r="AK78" s="448">
        <f t="shared" si="29"/>
        <v>0</v>
      </c>
      <c r="AL78" s="448">
        <f t="shared" si="30"/>
        <v>0</v>
      </c>
      <c r="AM78" s="448">
        <f t="shared" si="31"/>
        <v>0</v>
      </c>
      <c r="AN78" s="448">
        <f t="shared" si="32"/>
        <v>0</v>
      </c>
      <c r="AO78" s="448">
        <f t="shared" si="33"/>
        <v>0</v>
      </c>
      <c r="AP78" s="448">
        <f t="shared" si="34"/>
        <v>0</v>
      </c>
      <c r="AQ78" s="448">
        <f t="shared" si="35"/>
        <v>0</v>
      </c>
      <c r="AU78" s="220"/>
      <c r="AV78" s="220"/>
      <c r="AW78" s="220"/>
      <c r="AX78" s="220"/>
      <c r="AY78" s="1104"/>
    </row>
    <row r="79" spans="1:53" ht="23.25" hidden="1" customHeight="1">
      <c r="A79" s="124">
        <v>35</v>
      </c>
      <c r="B79" s="273">
        <f>IF($L$2="","",IF($L$2="ORIGINAL",'ORIGINAL BUDGET'!$B79,IF($L$2="BR1",'BR1'!$B79,IF($L$2="BR2",'BR2'!$B79,IF($L$2="BR3",'BR3'!$B79)))))</f>
        <v>0</v>
      </c>
      <c r="C79" s="1028">
        <f>IF($L$2="","",IF($L$2="ORIGINAL",'ORIGINAL BUDGET'!$C79,IF($L$2="BR1",'BR1'!$C79,IF($L$2="BR2",'BR2'!$C79,IF($L$2="BR3",'BR3'!$C79)))))</f>
        <v>0</v>
      </c>
      <c r="D79" s="860" t="str">
        <f t="shared" si="18"/>
        <v/>
      </c>
      <c r="E79" s="404"/>
      <c r="F79" s="589"/>
      <c r="G79" s="845" t="str">
        <f t="shared" si="19"/>
        <v/>
      </c>
      <c r="H79" s="811">
        <f t="shared" si="10"/>
        <v>0</v>
      </c>
      <c r="I79" s="840"/>
      <c r="J79" s="811">
        <f t="shared" si="20"/>
        <v>0</v>
      </c>
      <c r="K79" s="843"/>
      <c r="L79" s="811">
        <f t="shared" si="21"/>
        <v>0</v>
      </c>
      <c r="M79" s="843"/>
      <c r="N79" s="811">
        <f t="shared" si="22"/>
        <v>0</v>
      </c>
      <c r="O79" s="843"/>
      <c r="P79" s="811">
        <f t="shared" si="23"/>
        <v>0</v>
      </c>
      <c r="Q79" s="843"/>
      <c r="R79" s="811">
        <f t="shared" si="24"/>
        <v>0</v>
      </c>
      <c r="S79" s="843"/>
      <c r="T79" s="811">
        <f t="shared" si="25"/>
        <v>0</v>
      </c>
      <c r="U79" s="149"/>
      <c r="V79" s="492" t="str">
        <f>IF(AND('BR3'!$K$2="ACTIVE",'BR3'!H79&gt;0),"Yes",IF(AND('BR2'!$K$2="ACTIVE",'BR2'!H79&gt;0),"Yes",IF(AND('BR1'!$K$2="ACTIVE",'BR1'!H79&gt;0),"Yes",IF(AND('ORIGINAL BUDGET'!$K$2="ACTIVE",'ORIGINAL BUDGET'!H79&gt;0),"Yes",""))))</f>
        <v/>
      </c>
      <c r="W79" s="493"/>
      <c r="X79" s="325" t="str">
        <f>IF(AND('BR3'!$K$2="ACTIVE",'BR3'!J79&gt;0),"Yes",IF(AND('BR2'!$K$2="ACTIVE",'BR2'!J79&gt;0),"Yes",IF(AND('BR1'!$K$2="ACTIVE",'BR1'!J79&gt;0),"Yes",IF(AND('ORIGINAL BUDGET'!$K$2="ACTIVE",'ORIGINAL BUDGET'!J79&gt;0),"Yes",""))))</f>
        <v/>
      </c>
      <c r="Y79" s="493"/>
      <c r="Z79" s="325" t="str">
        <f>IF(AND('BR3'!$K$2="ACTIVE",'BR3'!L79&gt;0),"Yes",IF(AND('BR2'!$K$2="ACTIVE",'BR2'!L79&gt;0),"Yes",IF(AND('BR1'!$K$2="ACTIVE",'BR1'!L79&gt;0),"Yes",IF(AND('ORIGINAL BUDGET'!$K$2="ACTIVE",'ORIGINAL BUDGET'!L79&gt;0),"Yes",""))))</f>
        <v/>
      </c>
      <c r="AA79" s="493"/>
      <c r="AB79" s="325" t="str">
        <f>IF(AND('BR3'!$K$2="ACTIVE",'BR3'!N79&gt;0),"Yes",IF(AND('BR2'!$K$2="ACTIVE",'BR2'!N79&gt;0),"Yes",IF(AND('BR1'!$K$2="ACTIVE",'BR1'!N79&gt;0),"Yes",IF(AND('ORIGINAL BUDGET'!$K$2="ACTIVE",'ORIGINAL BUDGET'!N79&gt;0),"Yes",""))))</f>
        <v/>
      </c>
      <c r="AC79" s="493"/>
      <c r="AD79" s="325" t="str">
        <f>IF(AND('BR3'!$K$2="ACTIVE",'BR3'!P79&gt;0),"Yes",IF(AND('BR2'!$K$2="ACTIVE",'BR2'!P79&gt;0),"Yes",IF(AND('BR1'!$K$2="ACTIVE",'BR1'!P79&gt;0),"Yes",IF(AND('ORIGINAL BUDGET'!$K$2="ACTIVE",'ORIGINAL BUDGET'!P79&gt;0),"Yes",""))))</f>
        <v/>
      </c>
      <c r="AE79" s="493"/>
      <c r="AF79" s="325" t="str">
        <f>IF(AND('BR3'!$K$2="ACTIVE",'BR3'!R79&gt;0),"Yes",IF(AND('BR2'!$K$2="ACTIVE",'BR2'!R79&gt;0),"Yes",IF(AND('BR1'!$K$2="ACTIVE",'BR1'!R79&gt;0),"Yes",IF(AND('ORIGINAL BUDGET'!$K$2="ACTIVE",'ORIGINAL BUDGET'!R79&gt;0),"Yes",""))))</f>
        <v/>
      </c>
      <c r="AG79" s="493"/>
      <c r="AH79" s="493" t="str">
        <f>IF(AND('BR3'!$K$2="ACTIVE",'BR3'!T79&gt;0),"Yes",IF(AND('BR2'!$K$2="ACTIVE",'BR2'!T79&gt;0),"Yes",IF(AND('BR1'!$K$2="ACTIVE",'BR1'!T79&gt;0),"Yes",IF(AND('ORIGINAL BUDGET'!$K$2="ACTIVE",'ORIGINAL BUDGET'!T79&gt;0),"Yes",""))))</f>
        <v/>
      </c>
      <c r="AI79" s="494"/>
      <c r="AJ79" s="218"/>
      <c r="AK79" s="448">
        <f t="shared" si="29"/>
        <v>0</v>
      </c>
      <c r="AL79" s="448">
        <f t="shared" si="30"/>
        <v>0</v>
      </c>
      <c r="AM79" s="448">
        <f t="shared" si="31"/>
        <v>0</v>
      </c>
      <c r="AN79" s="448">
        <f t="shared" si="32"/>
        <v>0</v>
      </c>
      <c r="AO79" s="448">
        <f t="shared" si="33"/>
        <v>0</v>
      </c>
      <c r="AP79" s="448">
        <f t="shared" si="34"/>
        <v>0</v>
      </c>
      <c r="AQ79" s="448">
        <f t="shared" si="35"/>
        <v>0</v>
      </c>
      <c r="AU79" s="219"/>
      <c r="AV79" s="219"/>
      <c r="AW79" s="219"/>
      <c r="AX79" s="219"/>
      <c r="AY79" s="1104"/>
    </row>
    <row r="80" spans="1:53" ht="23.25" hidden="1" customHeight="1">
      <c r="A80" s="124">
        <v>36</v>
      </c>
      <c r="B80" s="273">
        <f>IF($L$2="","",IF($L$2="ORIGINAL",'ORIGINAL BUDGET'!$B80,IF($L$2="BR1",'BR1'!$B80,IF($L$2="BR2",'BR2'!$B80,IF($L$2="BR3",'BR3'!$B80)))))</f>
        <v>0</v>
      </c>
      <c r="C80" s="1028">
        <f>IF($L$2="","",IF($L$2="ORIGINAL",'ORIGINAL BUDGET'!$C80,IF($L$2="BR1",'BR1'!$C80,IF($L$2="BR2",'BR2'!$C80,IF($L$2="BR3",'BR3'!$C80)))))</f>
        <v>0</v>
      </c>
      <c r="D80" s="860" t="str">
        <f t="shared" si="18"/>
        <v/>
      </c>
      <c r="E80" s="404"/>
      <c r="F80" s="589"/>
      <c r="G80" s="845" t="str">
        <f t="shared" si="19"/>
        <v/>
      </c>
      <c r="H80" s="811">
        <f t="shared" si="10"/>
        <v>0</v>
      </c>
      <c r="I80" s="840"/>
      <c r="J80" s="811">
        <f t="shared" si="20"/>
        <v>0</v>
      </c>
      <c r="K80" s="843"/>
      <c r="L80" s="811">
        <f t="shared" si="21"/>
        <v>0</v>
      </c>
      <c r="M80" s="843"/>
      <c r="N80" s="811">
        <f t="shared" si="22"/>
        <v>0</v>
      </c>
      <c r="O80" s="843"/>
      <c r="P80" s="811">
        <f t="shared" si="23"/>
        <v>0</v>
      </c>
      <c r="Q80" s="843"/>
      <c r="R80" s="811">
        <f t="shared" si="24"/>
        <v>0</v>
      </c>
      <c r="S80" s="843"/>
      <c r="T80" s="811">
        <f t="shared" si="25"/>
        <v>0</v>
      </c>
      <c r="U80" s="149"/>
      <c r="V80" s="492" t="str">
        <f>IF(AND('BR3'!$K$2="ACTIVE",'BR3'!H80&gt;0),"Yes",IF(AND('BR2'!$K$2="ACTIVE",'BR2'!H80&gt;0),"Yes",IF(AND('BR1'!$K$2="ACTIVE",'BR1'!H80&gt;0),"Yes",IF(AND('ORIGINAL BUDGET'!$K$2="ACTIVE",'ORIGINAL BUDGET'!H80&gt;0),"Yes",""))))</f>
        <v/>
      </c>
      <c r="W80" s="493"/>
      <c r="X80" s="325" t="str">
        <f>IF(AND('BR3'!$K$2="ACTIVE",'BR3'!J80&gt;0),"Yes",IF(AND('BR2'!$K$2="ACTIVE",'BR2'!J80&gt;0),"Yes",IF(AND('BR1'!$K$2="ACTIVE",'BR1'!J80&gt;0),"Yes",IF(AND('ORIGINAL BUDGET'!$K$2="ACTIVE",'ORIGINAL BUDGET'!J80&gt;0),"Yes",""))))</f>
        <v/>
      </c>
      <c r="Y80" s="493"/>
      <c r="Z80" s="325" t="str">
        <f>IF(AND('BR3'!$K$2="ACTIVE",'BR3'!L80&gt;0),"Yes",IF(AND('BR2'!$K$2="ACTIVE",'BR2'!L80&gt;0),"Yes",IF(AND('BR1'!$K$2="ACTIVE",'BR1'!L80&gt;0),"Yes",IF(AND('ORIGINAL BUDGET'!$K$2="ACTIVE",'ORIGINAL BUDGET'!L80&gt;0),"Yes",""))))</f>
        <v/>
      </c>
      <c r="AA80" s="493"/>
      <c r="AB80" s="325" t="str">
        <f>IF(AND('BR3'!$K$2="ACTIVE",'BR3'!N80&gt;0),"Yes",IF(AND('BR2'!$K$2="ACTIVE",'BR2'!N80&gt;0),"Yes",IF(AND('BR1'!$K$2="ACTIVE",'BR1'!N80&gt;0),"Yes",IF(AND('ORIGINAL BUDGET'!$K$2="ACTIVE",'ORIGINAL BUDGET'!N80&gt;0),"Yes",""))))</f>
        <v/>
      </c>
      <c r="AC80" s="493"/>
      <c r="AD80" s="325" t="str">
        <f>IF(AND('BR3'!$K$2="ACTIVE",'BR3'!P80&gt;0),"Yes",IF(AND('BR2'!$K$2="ACTIVE",'BR2'!P80&gt;0),"Yes",IF(AND('BR1'!$K$2="ACTIVE",'BR1'!P80&gt;0),"Yes",IF(AND('ORIGINAL BUDGET'!$K$2="ACTIVE",'ORIGINAL BUDGET'!P80&gt;0),"Yes",""))))</f>
        <v/>
      </c>
      <c r="AE80" s="493"/>
      <c r="AF80" s="325" t="str">
        <f>IF(AND('BR3'!$K$2="ACTIVE",'BR3'!R80&gt;0),"Yes",IF(AND('BR2'!$K$2="ACTIVE",'BR2'!R80&gt;0),"Yes",IF(AND('BR1'!$K$2="ACTIVE",'BR1'!R80&gt;0),"Yes",IF(AND('ORIGINAL BUDGET'!$K$2="ACTIVE",'ORIGINAL BUDGET'!R80&gt;0),"Yes",""))))</f>
        <v/>
      </c>
      <c r="AG80" s="493"/>
      <c r="AH80" s="493" t="str">
        <f>IF(AND('BR3'!$K$2="ACTIVE",'BR3'!T80&gt;0),"Yes",IF(AND('BR2'!$K$2="ACTIVE",'BR2'!T80&gt;0),"Yes",IF(AND('BR1'!$K$2="ACTIVE",'BR1'!T80&gt;0),"Yes",IF(AND('ORIGINAL BUDGET'!$K$2="ACTIVE",'ORIGINAL BUDGET'!T80&gt;0),"Yes",""))))</f>
        <v/>
      </c>
      <c r="AI80" s="494"/>
      <c r="AJ80" s="218"/>
      <c r="AK80" s="448">
        <f t="shared" si="29"/>
        <v>0</v>
      </c>
      <c r="AL80" s="448">
        <f t="shared" si="30"/>
        <v>0</v>
      </c>
      <c r="AM80" s="448">
        <f t="shared" si="31"/>
        <v>0</v>
      </c>
      <c r="AN80" s="448">
        <f t="shared" si="32"/>
        <v>0</v>
      </c>
      <c r="AO80" s="448">
        <f t="shared" si="33"/>
        <v>0</v>
      </c>
      <c r="AP80" s="448">
        <f t="shared" si="34"/>
        <v>0</v>
      </c>
      <c r="AQ80" s="448">
        <f t="shared" si="35"/>
        <v>0</v>
      </c>
      <c r="AU80" s="220"/>
      <c r="AV80" s="220"/>
      <c r="AW80" s="220"/>
      <c r="AX80" s="220"/>
      <c r="AY80" s="1104"/>
    </row>
    <row r="81" spans="1:53" ht="23.25" hidden="1" customHeight="1">
      <c r="A81" s="124">
        <v>37</v>
      </c>
      <c r="B81" s="273">
        <f>IF($L$2="","",IF($L$2="ORIGINAL",'ORIGINAL BUDGET'!$B81,IF($L$2="BR1",'BR1'!$B81,IF($L$2="BR2",'BR2'!$B81,IF($L$2="BR3",'BR3'!$B81)))))</f>
        <v>0</v>
      </c>
      <c r="C81" s="1028">
        <f>IF($L$2="","",IF($L$2="ORIGINAL",'ORIGINAL BUDGET'!$C81,IF($L$2="BR1",'BR1'!$C81,IF($L$2="BR2",'BR2'!$C81,IF($L$2="BR3",'BR3'!$C81)))))</f>
        <v>0</v>
      </c>
      <c r="D81" s="860" t="str">
        <f t="shared" si="18"/>
        <v/>
      </c>
      <c r="E81" s="404"/>
      <c r="F81" s="589"/>
      <c r="G81" s="845" t="str">
        <f t="shared" si="19"/>
        <v/>
      </c>
      <c r="H81" s="811">
        <f t="shared" si="10"/>
        <v>0</v>
      </c>
      <c r="I81" s="840"/>
      <c r="J81" s="811">
        <f t="shared" si="20"/>
        <v>0</v>
      </c>
      <c r="K81" s="843"/>
      <c r="L81" s="811">
        <f t="shared" si="21"/>
        <v>0</v>
      </c>
      <c r="M81" s="843"/>
      <c r="N81" s="811">
        <f t="shared" si="22"/>
        <v>0</v>
      </c>
      <c r="O81" s="843"/>
      <c r="P81" s="811">
        <f t="shared" si="23"/>
        <v>0</v>
      </c>
      <c r="Q81" s="843"/>
      <c r="R81" s="811">
        <f t="shared" si="24"/>
        <v>0</v>
      </c>
      <c r="S81" s="843"/>
      <c r="T81" s="811">
        <f t="shared" si="25"/>
        <v>0</v>
      </c>
      <c r="U81" s="149"/>
      <c r="V81" s="492" t="str">
        <f>IF(AND('BR3'!$K$2="ACTIVE",'BR3'!H81&gt;0),"Yes",IF(AND('BR2'!$K$2="ACTIVE",'BR2'!H81&gt;0),"Yes",IF(AND('BR1'!$K$2="ACTIVE",'BR1'!H81&gt;0),"Yes",IF(AND('ORIGINAL BUDGET'!$K$2="ACTIVE",'ORIGINAL BUDGET'!H81&gt;0),"Yes",""))))</f>
        <v/>
      </c>
      <c r="W81" s="493"/>
      <c r="X81" s="325" t="str">
        <f>IF(AND('BR3'!$K$2="ACTIVE",'BR3'!J81&gt;0),"Yes",IF(AND('BR2'!$K$2="ACTIVE",'BR2'!J81&gt;0),"Yes",IF(AND('BR1'!$K$2="ACTIVE",'BR1'!J81&gt;0),"Yes",IF(AND('ORIGINAL BUDGET'!$K$2="ACTIVE",'ORIGINAL BUDGET'!J81&gt;0),"Yes",""))))</f>
        <v/>
      </c>
      <c r="Y81" s="493"/>
      <c r="Z81" s="325" t="str">
        <f>IF(AND('BR3'!$K$2="ACTIVE",'BR3'!L81&gt;0),"Yes",IF(AND('BR2'!$K$2="ACTIVE",'BR2'!L81&gt;0),"Yes",IF(AND('BR1'!$K$2="ACTIVE",'BR1'!L81&gt;0),"Yes",IF(AND('ORIGINAL BUDGET'!$K$2="ACTIVE",'ORIGINAL BUDGET'!L81&gt;0),"Yes",""))))</f>
        <v/>
      </c>
      <c r="AA81" s="493"/>
      <c r="AB81" s="325" t="str">
        <f>IF(AND('BR3'!$K$2="ACTIVE",'BR3'!N81&gt;0),"Yes",IF(AND('BR2'!$K$2="ACTIVE",'BR2'!N81&gt;0),"Yes",IF(AND('BR1'!$K$2="ACTIVE",'BR1'!N81&gt;0),"Yes",IF(AND('ORIGINAL BUDGET'!$K$2="ACTIVE",'ORIGINAL BUDGET'!N81&gt;0),"Yes",""))))</f>
        <v/>
      </c>
      <c r="AC81" s="493"/>
      <c r="AD81" s="325" t="str">
        <f>IF(AND('BR3'!$K$2="ACTIVE",'BR3'!P81&gt;0),"Yes",IF(AND('BR2'!$K$2="ACTIVE",'BR2'!P81&gt;0),"Yes",IF(AND('BR1'!$K$2="ACTIVE",'BR1'!P81&gt;0),"Yes",IF(AND('ORIGINAL BUDGET'!$K$2="ACTIVE",'ORIGINAL BUDGET'!P81&gt;0),"Yes",""))))</f>
        <v/>
      </c>
      <c r="AE81" s="493"/>
      <c r="AF81" s="325" t="str">
        <f>IF(AND('BR3'!$K$2="ACTIVE",'BR3'!R81&gt;0),"Yes",IF(AND('BR2'!$K$2="ACTIVE",'BR2'!R81&gt;0),"Yes",IF(AND('BR1'!$K$2="ACTIVE",'BR1'!R81&gt;0),"Yes",IF(AND('ORIGINAL BUDGET'!$K$2="ACTIVE",'ORIGINAL BUDGET'!R81&gt;0),"Yes",""))))</f>
        <v/>
      </c>
      <c r="AG81" s="493"/>
      <c r="AH81" s="493" t="str">
        <f>IF(AND('BR3'!$K$2="ACTIVE",'BR3'!T81&gt;0),"Yes",IF(AND('BR2'!$K$2="ACTIVE",'BR2'!T81&gt;0),"Yes",IF(AND('BR1'!$K$2="ACTIVE",'BR1'!T81&gt;0),"Yes",IF(AND('ORIGINAL BUDGET'!$K$2="ACTIVE",'ORIGINAL BUDGET'!T81&gt;0),"Yes",""))))</f>
        <v/>
      </c>
      <c r="AI81" s="494"/>
      <c r="AJ81" s="218"/>
      <c r="AK81" s="448">
        <f t="shared" si="29"/>
        <v>0</v>
      </c>
      <c r="AL81" s="448">
        <f t="shared" si="30"/>
        <v>0</v>
      </c>
      <c r="AM81" s="448">
        <f t="shared" si="31"/>
        <v>0</v>
      </c>
      <c r="AN81" s="448">
        <f t="shared" si="32"/>
        <v>0</v>
      </c>
      <c r="AO81" s="448">
        <f t="shared" si="33"/>
        <v>0</v>
      </c>
      <c r="AP81" s="448">
        <f t="shared" si="34"/>
        <v>0</v>
      </c>
      <c r="AQ81" s="448">
        <f t="shared" si="35"/>
        <v>0</v>
      </c>
      <c r="AU81" s="220"/>
      <c r="AV81" s="220"/>
      <c r="AW81" s="220"/>
      <c r="AX81" s="220"/>
      <c r="AY81" s="1104"/>
    </row>
    <row r="82" spans="1:53" ht="23.25" hidden="1" customHeight="1">
      <c r="A82" s="124">
        <v>38</v>
      </c>
      <c r="B82" s="273">
        <f>IF($L$2="","",IF($L$2="ORIGINAL",'ORIGINAL BUDGET'!$B82,IF($L$2="BR1",'BR1'!$B82,IF($L$2="BR2",'BR2'!$B82,IF($L$2="BR3",'BR3'!$B82)))))</f>
        <v>0</v>
      </c>
      <c r="C82" s="1028">
        <f>IF($L$2="","",IF($L$2="ORIGINAL",'ORIGINAL BUDGET'!$C82,IF($L$2="BR1",'BR1'!$C82,IF($L$2="BR2",'BR2'!$C82,IF($L$2="BR3",'BR3'!$C82)))))</f>
        <v>0</v>
      </c>
      <c r="D82" s="860" t="str">
        <f t="shared" si="18"/>
        <v/>
      </c>
      <c r="E82" s="404"/>
      <c r="F82" s="589"/>
      <c r="G82" s="845" t="str">
        <f t="shared" si="19"/>
        <v/>
      </c>
      <c r="H82" s="811">
        <f t="shared" si="10"/>
        <v>0</v>
      </c>
      <c r="I82" s="840"/>
      <c r="J82" s="811">
        <f t="shared" si="20"/>
        <v>0</v>
      </c>
      <c r="K82" s="843"/>
      <c r="L82" s="811">
        <f t="shared" si="21"/>
        <v>0</v>
      </c>
      <c r="M82" s="843"/>
      <c r="N82" s="811">
        <f t="shared" si="22"/>
        <v>0</v>
      </c>
      <c r="O82" s="843"/>
      <c r="P82" s="811">
        <f t="shared" si="23"/>
        <v>0</v>
      </c>
      <c r="Q82" s="843"/>
      <c r="R82" s="811">
        <f t="shared" si="24"/>
        <v>0</v>
      </c>
      <c r="S82" s="843"/>
      <c r="T82" s="811">
        <f t="shared" si="25"/>
        <v>0</v>
      </c>
      <c r="U82" s="149"/>
      <c r="V82" s="492" t="str">
        <f>IF(AND('BR3'!$K$2="ACTIVE",'BR3'!H82&gt;0),"Yes",IF(AND('BR2'!$K$2="ACTIVE",'BR2'!H82&gt;0),"Yes",IF(AND('BR1'!$K$2="ACTIVE",'BR1'!H82&gt;0),"Yes",IF(AND('ORIGINAL BUDGET'!$K$2="ACTIVE",'ORIGINAL BUDGET'!H82&gt;0),"Yes",""))))</f>
        <v/>
      </c>
      <c r="W82" s="493"/>
      <c r="X82" s="325" t="str">
        <f>IF(AND('BR3'!$K$2="ACTIVE",'BR3'!J82&gt;0),"Yes",IF(AND('BR2'!$K$2="ACTIVE",'BR2'!J82&gt;0),"Yes",IF(AND('BR1'!$K$2="ACTIVE",'BR1'!J82&gt;0),"Yes",IF(AND('ORIGINAL BUDGET'!$K$2="ACTIVE",'ORIGINAL BUDGET'!J82&gt;0),"Yes",""))))</f>
        <v/>
      </c>
      <c r="Y82" s="493"/>
      <c r="Z82" s="325" t="str">
        <f>IF(AND('BR3'!$K$2="ACTIVE",'BR3'!L82&gt;0),"Yes",IF(AND('BR2'!$K$2="ACTIVE",'BR2'!L82&gt;0),"Yes",IF(AND('BR1'!$K$2="ACTIVE",'BR1'!L82&gt;0),"Yes",IF(AND('ORIGINAL BUDGET'!$K$2="ACTIVE",'ORIGINAL BUDGET'!L82&gt;0),"Yes",""))))</f>
        <v/>
      </c>
      <c r="AA82" s="493"/>
      <c r="AB82" s="325" t="str">
        <f>IF(AND('BR3'!$K$2="ACTIVE",'BR3'!N82&gt;0),"Yes",IF(AND('BR2'!$K$2="ACTIVE",'BR2'!N82&gt;0),"Yes",IF(AND('BR1'!$K$2="ACTIVE",'BR1'!N82&gt;0),"Yes",IF(AND('ORIGINAL BUDGET'!$K$2="ACTIVE",'ORIGINAL BUDGET'!N82&gt;0),"Yes",""))))</f>
        <v/>
      </c>
      <c r="AC82" s="493"/>
      <c r="AD82" s="325" t="str">
        <f>IF(AND('BR3'!$K$2="ACTIVE",'BR3'!P82&gt;0),"Yes",IF(AND('BR2'!$K$2="ACTIVE",'BR2'!P82&gt;0),"Yes",IF(AND('BR1'!$K$2="ACTIVE",'BR1'!P82&gt;0),"Yes",IF(AND('ORIGINAL BUDGET'!$K$2="ACTIVE",'ORIGINAL BUDGET'!P82&gt;0),"Yes",""))))</f>
        <v/>
      </c>
      <c r="AE82" s="493"/>
      <c r="AF82" s="325" t="str">
        <f>IF(AND('BR3'!$K$2="ACTIVE",'BR3'!R82&gt;0),"Yes",IF(AND('BR2'!$K$2="ACTIVE",'BR2'!R82&gt;0),"Yes",IF(AND('BR1'!$K$2="ACTIVE",'BR1'!R82&gt;0),"Yes",IF(AND('ORIGINAL BUDGET'!$K$2="ACTIVE",'ORIGINAL BUDGET'!R82&gt;0),"Yes",""))))</f>
        <v/>
      </c>
      <c r="AG82" s="493"/>
      <c r="AH82" s="493" t="str">
        <f>IF(AND('BR3'!$K$2="ACTIVE",'BR3'!T82&gt;0),"Yes",IF(AND('BR2'!$K$2="ACTIVE",'BR2'!T82&gt;0),"Yes",IF(AND('BR1'!$K$2="ACTIVE",'BR1'!T82&gt;0),"Yes",IF(AND('ORIGINAL BUDGET'!$K$2="ACTIVE",'ORIGINAL BUDGET'!T82&gt;0),"Yes",""))))</f>
        <v/>
      </c>
      <c r="AI82" s="494"/>
      <c r="AJ82" s="218"/>
      <c r="AK82" s="448">
        <f t="shared" si="29"/>
        <v>0</v>
      </c>
      <c r="AL82" s="448">
        <f t="shared" si="30"/>
        <v>0</v>
      </c>
      <c r="AM82" s="448">
        <f t="shared" si="31"/>
        <v>0</v>
      </c>
      <c r="AN82" s="448">
        <f t="shared" si="32"/>
        <v>0</v>
      </c>
      <c r="AO82" s="448">
        <f t="shared" si="33"/>
        <v>0</v>
      </c>
      <c r="AP82" s="448">
        <f t="shared" si="34"/>
        <v>0</v>
      </c>
      <c r="AQ82" s="448">
        <f t="shared" si="35"/>
        <v>0</v>
      </c>
      <c r="AU82" s="220"/>
      <c r="AV82" s="220"/>
      <c r="AW82" s="220"/>
      <c r="AX82" s="220"/>
      <c r="AY82" s="1104"/>
    </row>
    <row r="83" spans="1:53" ht="23.25" hidden="1" customHeight="1">
      <c r="A83" s="124">
        <v>39</v>
      </c>
      <c r="B83" s="273">
        <f>IF($L$2="","",IF($L$2="ORIGINAL",'ORIGINAL BUDGET'!$B83,IF($L$2="BR1",'BR1'!$B83,IF($L$2="BR2",'BR2'!$B83,IF($L$2="BR3",'BR3'!$B83)))))</f>
        <v>0</v>
      </c>
      <c r="C83" s="1028">
        <f>IF($L$2="","",IF($L$2="ORIGINAL",'ORIGINAL BUDGET'!$C83,IF($L$2="BR1",'BR1'!$C83,IF($L$2="BR2",'BR2'!$C83,IF($L$2="BR3",'BR3'!$C83)))))</f>
        <v>0</v>
      </c>
      <c r="D83" s="860" t="str">
        <f t="shared" si="18"/>
        <v/>
      </c>
      <c r="E83" s="404"/>
      <c r="F83" s="589"/>
      <c r="G83" s="845" t="str">
        <f t="shared" si="19"/>
        <v/>
      </c>
      <c r="H83" s="811">
        <f t="shared" si="10"/>
        <v>0</v>
      </c>
      <c r="I83" s="840"/>
      <c r="J83" s="811">
        <f t="shared" si="20"/>
        <v>0</v>
      </c>
      <c r="K83" s="843"/>
      <c r="L83" s="811">
        <f t="shared" si="21"/>
        <v>0</v>
      </c>
      <c r="M83" s="843"/>
      <c r="N83" s="811">
        <f t="shared" si="22"/>
        <v>0</v>
      </c>
      <c r="O83" s="843"/>
      <c r="P83" s="811">
        <f t="shared" si="23"/>
        <v>0</v>
      </c>
      <c r="Q83" s="843"/>
      <c r="R83" s="811">
        <f t="shared" si="24"/>
        <v>0</v>
      </c>
      <c r="S83" s="843"/>
      <c r="T83" s="811">
        <f t="shared" si="25"/>
        <v>0</v>
      </c>
      <c r="U83" s="149"/>
      <c r="V83" s="492" t="str">
        <f>IF(AND('BR3'!$K$2="ACTIVE",'BR3'!H83&gt;0),"Yes",IF(AND('BR2'!$K$2="ACTIVE",'BR2'!H83&gt;0),"Yes",IF(AND('BR1'!$K$2="ACTIVE",'BR1'!H83&gt;0),"Yes",IF(AND('ORIGINAL BUDGET'!$K$2="ACTIVE",'ORIGINAL BUDGET'!H83&gt;0),"Yes",""))))</f>
        <v/>
      </c>
      <c r="W83" s="493"/>
      <c r="X83" s="325" t="str">
        <f>IF(AND('BR3'!$K$2="ACTIVE",'BR3'!J83&gt;0),"Yes",IF(AND('BR2'!$K$2="ACTIVE",'BR2'!J83&gt;0),"Yes",IF(AND('BR1'!$K$2="ACTIVE",'BR1'!J83&gt;0),"Yes",IF(AND('ORIGINAL BUDGET'!$K$2="ACTIVE",'ORIGINAL BUDGET'!J83&gt;0),"Yes",""))))</f>
        <v/>
      </c>
      <c r="Y83" s="493"/>
      <c r="Z83" s="325" t="str">
        <f>IF(AND('BR3'!$K$2="ACTIVE",'BR3'!L83&gt;0),"Yes",IF(AND('BR2'!$K$2="ACTIVE",'BR2'!L83&gt;0),"Yes",IF(AND('BR1'!$K$2="ACTIVE",'BR1'!L83&gt;0),"Yes",IF(AND('ORIGINAL BUDGET'!$K$2="ACTIVE",'ORIGINAL BUDGET'!L83&gt;0),"Yes",""))))</f>
        <v/>
      </c>
      <c r="AA83" s="493"/>
      <c r="AB83" s="325" t="str">
        <f>IF(AND('BR3'!$K$2="ACTIVE",'BR3'!N83&gt;0),"Yes",IF(AND('BR2'!$K$2="ACTIVE",'BR2'!N83&gt;0),"Yes",IF(AND('BR1'!$K$2="ACTIVE",'BR1'!N83&gt;0),"Yes",IF(AND('ORIGINAL BUDGET'!$K$2="ACTIVE",'ORIGINAL BUDGET'!N83&gt;0),"Yes",""))))</f>
        <v/>
      </c>
      <c r="AC83" s="493"/>
      <c r="AD83" s="325" t="str">
        <f>IF(AND('BR3'!$K$2="ACTIVE",'BR3'!P83&gt;0),"Yes",IF(AND('BR2'!$K$2="ACTIVE",'BR2'!P83&gt;0),"Yes",IF(AND('BR1'!$K$2="ACTIVE",'BR1'!P83&gt;0),"Yes",IF(AND('ORIGINAL BUDGET'!$K$2="ACTIVE",'ORIGINAL BUDGET'!P83&gt;0),"Yes",""))))</f>
        <v/>
      </c>
      <c r="AE83" s="493"/>
      <c r="AF83" s="325" t="str">
        <f>IF(AND('BR3'!$K$2="ACTIVE",'BR3'!R83&gt;0),"Yes",IF(AND('BR2'!$K$2="ACTIVE",'BR2'!R83&gt;0),"Yes",IF(AND('BR1'!$K$2="ACTIVE",'BR1'!R83&gt;0),"Yes",IF(AND('ORIGINAL BUDGET'!$K$2="ACTIVE",'ORIGINAL BUDGET'!R83&gt;0),"Yes",""))))</f>
        <v/>
      </c>
      <c r="AG83" s="493"/>
      <c r="AH83" s="493" t="str">
        <f>IF(AND('BR3'!$K$2="ACTIVE",'BR3'!T83&gt;0),"Yes",IF(AND('BR2'!$K$2="ACTIVE",'BR2'!T83&gt;0),"Yes",IF(AND('BR1'!$K$2="ACTIVE",'BR1'!T83&gt;0),"Yes",IF(AND('ORIGINAL BUDGET'!$K$2="ACTIVE",'ORIGINAL BUDGET'!T83&gt;0),"Yes",""))))</f>
        <v/>
      </c>
      <c r="AI83" s="494"/>
      <c r="AJ83" s="218"/>
      <c r="AK83" s="448">
        <f t="shared" si="29"/>
        <v>0</v>
      </c>
      <c r="AL83" s="448">
        <f t="shared" si="30"/>
        <v>0</v>
      </c>
      <c r="AM83" s="448">
        <f t="shared" si="31"/>
        <v>0</v>
      </c>
      <c r="AN83" s="448">
        <f t="shared" si="32"/>
        <v>0</v>
      </c>
      <c r="AO83" s="448">
        <f t="shared" si="33"/>
        <v>0</v>
      </c>
      <c r="AP83" s="448">
        <f t="shared" si="34"/>
        <v>0</v>
      </c>
      <c r="AQ83" s="448">
        <f t="shared" si="35"/>
        <v>0</v>
      </c>
      <c r="AU83" s="220"/>
      <c r="AV83" s="220"/>
      <c r="AW83" s="220"/>
      <c r="AX83" s="220"/>
      <c r="AY83" s="1104"/>
    </row>
    <row r="84" spans="1:53" ht="23.25" hidden="1" customHeight="1">
      <c r="A84" s="124">
        <v>40</v>
      </c>
      <c r="B84" s="273">
        <f>IF($L$2="","",IF($L$2="ORIGINAL",'ORIGINAL BUDGET'!$B84,IF($L$2="BR1",'BR1'!$B84,IF($L$2="BR2",'BR2'!$B84,IF($L$2="BR3",'BR3'!$B84)))))</f>
        <v>0</v>
      </c>
      <c r="C84" s="1028">
        <f>IF($L$2="","",IF($L$2="ORIGINAL",'ORIGINAL BUDGET'!$C84,IF($L$2="BR1",'BR1'!$C84,IF($L$2="BR2",'BR2'!$C84,IF($L$2="BR3",'BR3'!$C84)))))</f>
        <v>0</v>
      </c>
      <c r="D84" s="860" t="str">
        <f t="shared" si="18"/>
        <v/>
      </c>
      <c r="E84" s="404"/>
      <c r="F84" s="589"/>
      <c r="G84" s="845" t="str">
        <f t="shared" si="19"/>
        <v/>
      </c>
      <c r="H84" s="811">
        <f t="shared" si="10"/>
        <v>0</v>
      </c>
      <c r="I84" s="840"/>
      <c r="J84" s="811">
        <f t="shared" si="20"/>
        <v>0</v>
      </c>
      <c r="K84" s="843"/>
      <c r="L84" s="811">
        <f t="shared" si="21"/>
        <v>0</v>
      </c>
      <c r="M84" s="843"/>
      <c r="N84" s="811">
        <f t="shared" si="22"/>
        <v>0</v>
      </c>
      <c r="O84" s="843"/>
      <c r="P84" s="811">
        <f t="shared" si="23"/>
        <v>0</v>
      </c>
      <c r="Q84" s="843"/>
      <c r="R84" s="811">
        <f t="shared" si="24"/>
        <v>0</v>
      </c>
      <c r="S84" s="843"/>
      <c r="T84" s="811">
        <f t="shared" si="25"/>
        <v>0</v>
      </c>
      <c r="U84" s="149"/>
      <c r="V84" s="492" t="str">
        <f>IF(AND('BR3'!$K$2="ACTIVE",'BR3'!H84&gt;0),"Yes",IF(AND('BR2'!$K$2="ACTIVE",'BR2'!H84&gt;0),"Yes",IF(AND('BR1'!$K$2="ACTIVE",'BR1'!H84&gt;0),"Yes",IF(AND('ORIGINAL BUDGET'!$K$2="ACTIVE",'ORIGINAL BUDGET'!H84&gt;0),"Yes",""))))</f>
        <v/>
      </c>
      <c r="W84" s="493"/>
      <c r="X84" s="325" t="str">
        <f>IF(AND('BR3'!$K$2="ACTIVE",'BR3'!J84&gt;0),"Yes",IF(AND('BR2'!$K$2="ACTIVE",'BR2'!J84&gt;0),"Yes",IF(AND('BR1'!$K$2="ACTIVE",'BR1'!J84&gt;0),"Yes",IF(AND('ORIGINAL BUDGET'!$K$2="ACTIVE",'ORIGINAL BUDGET'!J84&gt;0),"Yes",""))))</f>
        <v/>
      </c>
      <c r="Y84" s="493"/>
      <c r="Z84" s="325" t="str">
        <f>IF(AND('BR3'!$K$2="ACTIVE",'BR3'!L84&gt;0),"Yes",IF(AND('BR2'!$K$2="ACTIVE",'BR2'!L84&gt;0),"Yes",IF(AND('BR1'!$K$2="ACTIVE",'BR1'!L84&gt;0),"Yes",IF(AND('ORIGINAL BUDGET'!$K$2="ACTIVE",'ORIGINAL BUDGET'!L84&gt;0),"Yes",""))))</f>
        <v/>
      </c>
      <c r="AA84" s="493"/>
      <c r="AB84" s="325" t="str">
        <f>IF(AND('BR3'!$K$2="ACTIVE",'BR3'!N84&gt;0),"Yes",IF(AND('BR2'!$K$2="ACTIVE",'BR2'!N84&gt;0),"Yes",IF(AND('BR1'!$K$2="ACTIVE",'BR1'!N84&gt;0),"Yes",IF(AND('ORIGINAL BUDGET'!$K$2="ACTIVE",'ORIGINAL BUDGET'!N84&gt;0),"Yes",""))))</f>
        <v/>
      </c>
      <c r="AC84" s="493"/>
      <c r="AD84" s="325" t="str">
        <f>IF(AND('BR3'!$K$2="ACTIVE",'BR3'!P84&gt;0),"Yes",IF(AND('BR2'!$K$2="ACTIVE",'BR2'!P84&gt;0),"Yes",IF(AND('BR1'!$K$2="ACTIVE",'BR1'!P84&gt;0),"Yes",IF(AND('ORIGINAL BUDGET'!$K$2="ACTIVE",'ORIGINAL BUDGET'!P84&gt;0),"Yes",""))))</f>
        <v/>
      </c>
      <c r="AE84" s="493"/>
      <c r="AF84" s="325" t="str">
        <f>IF(AND('BR3'!$K$2="ACTIVE",'BR3'!R84&gt;0),"Yes",IF(AND('BR2'!$K$2="ACTIVE",'BR2'!R84&gt;0),"Yes",IF(AND('BR1'!$K$2="ACTIVE",'BR1'!R84&gt;0),"Yes",IF(AND('ORIGINAL BUDGET'!$K$2="ACTIVE",'ORIGINAL BUDGET'!R84&gt;0),"Yes",""))))</f>
        <v/>
      </c>
      <c r="AG84" s="493"/>
      <c r="AH84" s="493" t="str">
        <f>IF(AND('BR3'!$K$2="ACTIVE",'BR3'!T84&gt;0),"Yes",IF(AND('BR2'!$K$2="ACTIVE",'BR2'!T84&gt;0),"Yes",IF(AND('BR1'!$K$2="ACTIVE",'BR1'!T84&gt;0),"Yes",IF(AND('ORIGINAL BUDGET'!$K$2="ACTIVE",'ORIGINAL BUDGET'!T84&gt;0),"Yes",""))))</f>
        <v/>
      </c>
      <c r="AI84" s="494"/>
      <c r="AJ84" s="218"/>
      <c r="AK84" s="448">
        <f t="shared" si="29"/>
        <v>0</v>
      </c>
      <c r="AL84" s="448">
        <f t="shared" si="30"/>
        <v>0</v>
      </c>
      <c r="AM84" s="448">
        <f t="shared" si="31"/>
        <v>0</v>
      </c>
      <c r="AN84" s="448">
        <f t="shared" si="32"/>
        <v>0</v>
      </c>
      <c r="AO84" s="448">
        <f t="shared" si="33"/>
        <v>0</v>
      </c>
      <c r="AP84" s="448">
        <f t="shared" si="34"/>
        <v>0</v>
      </c>
      <c r="AQ84" s="448">
        <f t="shared" si="35"/>
        <v>0</v>
      </c>
      <c r="AU84" s="219"/>
      <c r="AV84" s="219"/>
      <c r="AW84" s="219"/>
      <c r="AX84" s="219"/>
      <c r="AY84" s="1104"/>
    </row>
    <row r="85" spans="1:53" ht="23.25" hidden="1" customHeight="1">
      <c r="A85" s="124">
        <v>41</v>
      </c>
      <c r="B85" s="273">
        <f>IF($L$2="","",IF($L$2="ORIGINAL",'ORIGINAL BUDGET'!$B85,IF($L$2="BR1",'BR1'!$B85,IF($L$2="BR2",'BR2'!$B85,IF($L$2="BR3",'BR3'!$B85)))))</f>
        <v>0</v>
      </c>
      <c r="C85" s="1028">
        <f>IF($L$2="","",IF($L$2="ORIGINAL",'ORIGINAL BUDGET'!$C85,IF($L$2="BR1",'BR1'!$C85,IF($L$2="BR2",'BR2'!$C85,IF($L$2="BR3",'BR3'!$C85)))))</f>
        <v>0</v>
      </c>
      <c r="D85" s="860" t="str">
        <f t="shared" si="18"/>
        <v/>
      </c>
      <c r="E85" s="404"/>
      <c r="F85" s="589"/>
      <c r="G85" s="845" t="str">
        <f t="shared" si="19"/>
        <v/>
      </c>
      <c r="H85" s="811">
        <f t="shared" si="10"/>
        <v>0</v>
      </c>
      <c r="I85" s="840"/>
      <c r="J85" s="811">
        <f t="shared" si="20"/>
        <v>0</v>
      </c>
      <c r="K85" s="843"/>
      <c r="L85" s="811">
        <f t="shared" si="21"/>
        <v>0</v>
      </c>
      <c r="M85" s="843"/>
      <c r="N85" s="811">
        <f t="shared" si="22"/>
        <v>0</v>
      </c>
      <c r="O85" s="843"/>
      <c r="P85" s="811">
        <f t="shared" si="23"/>
        <v>0</v>
      </c>
      <c r="Q85" s="843"/>
      <c r="R85" s="811">
        <f t="shared" si="24"/>
        <v>0</v>
      </c>
      <c r="S85" s="843"/>
      <c r="T85" s="811">
        <f t="shared" si="25"/>
        <v>0</v>
      </c>
      <c r="U85" s="149"/>
      <c r="V85" s="492" t="str">
        <f>IF(AND('BR3'!$K$2="ACTIVE",'BR3'!H85&gt;0),"Yes",IF(AND('BR2'!$K$2="ACTIVE",'BR2'!H85&gt;0),"Yes",IF(AND('BR1'!$K$2="ACTIVE",'BR1'!H85&gt;0),"Yes",IF(AND('ORIGINAL BUDGET'!$K$2="ACTIVE",'ORIGINAL BUDGET'!H85&gt;0),"Yes",""))))</f>
        <v/>
      </c>
      <c r="W85" s="493"/>
      <c r="X85" s="325" t="str">
        <f>IF(AND('BR3'!$K$2="ACTIVE",'BR3'!J85&gt;0),"Yes",IF(AND('BR2'!$K$2="ACTIVE",'BR2'!J85&gt;0),"Yes",IF(AND('BR1'!$K$2="ACTIVE",'BR1'!J85&gt;0),"Yes",IF(AND('ORIGINAL BUDGET'!$K$2="ACTIVE",'ORIGINAL BUDGET'!J85&gt;0),"Yes",""))))</f>
        <v/>
      </c>
      <c r="Y85" s="493"/>
      <c r="Z85" s="325" t="str">
        <f>IF(AND('BR3'!$K$2="ACTIVE",'BR3'!L85&gt;0),"Yes",IF(AND('BR2'!$K$2="ACTIVE",'BR2'!L85&gt;0),"Yes",IF(AND('BR1'!$K$2="ACTIVE",'BR1'!L85&gt;0),"Yes",IF(AND('ORIGINAL BUDGET'!$K$2="ACTIVE",'ORIGINAL BUDGET'!L85&gt;0),"Yes",""))))</f>
        <v/>
      </c>
      <c r="AA85" s="493"/>
      <c r="AB85" s="325" t="str">
        <f>IF(AND('BR3'!$K$2="ACTIVE",'BR3'!N85&gt;0),"Yes",IF(AND('BR2'!$K$2="ACTIVE",'BR2'!N85&gt;0),"Yes",IF(AND('BR1'!$K$2="ACTIVE",'BR1'!N85&gt;0),"Yes",IF(AND('ORIGINAL BUDGET'!$K$2="ACTIVE",'ORIGINAL BUDGET'!N85&gt;0),"Yes",""))))</f>
        <v/>
      </c>
      <c r="AC85" s="493"/>
      <c r="AD85" s="325" t="str">
        <f>IF(AND('BR3'!$K$2="ACTIVE",'BR3'!P85&gt;0),"Yes",IF(AND('BR2'!$K$2="ACTIVE",'BR2'!P85&gt;0),"Yes",IF(AND('BR1'!$K$2="ACTIVE",'BR1'!P85&gt;0),"Yes",IF(AND('ORIGINAL BUDGET'!$K$2="ACTIVE",'ORIGINAL BUDGET'!P85&gt;0),"Yes",""))))</f>
        <v/>
      </c>
      <c r="AE85" s="493"/>
      <c r="AF85" s="325" t="str">
        <f>IF(AND('BR3'!$K$2="ACTIVE",'BR3'!R85&gt;0),"Yes",IF(AND('BR2'!$K$2="ACTIVE",'BR2'!R85&gt;0),"Yes",IF(AND('BR1'!$K$2="ACTIVE",'BR1'!R85&gt;0),"Yes",IF(AND('ORIGINAL BUDGET'!$K$2="ACTIVE",'ORIGINAL BUDGET'!R85&gt;0),"Yes",""))))</f>
        <v/>
      </c>
      <c r="AG85" s="493"/>
      <c r="AH85" s="493" t="str">
        <f>IF(AND('BR3'!$K$2="ACTIVE",'BR3'!T85&gt;0),"Yes",IF(AND('BR2'!$K$2="ACTIVE",'BR2'!T85&gt;0),"Yes",IF(AND('BR1'!$K$2="ACTIVE",'BR1'!T85&gt;0),"Yes",IF(AND('ORIGINAL BUDGET'!$K$2="ACTIVE",'ORIGINAL BUDGET'!T85&gt;0),"Yes",""))))</f>
        <v/>
      </c>
      <c r="AI85" s="494"/>
      <c r="AJ85" s="218"/>
      <c r="AK85" s="448">
        <f t="shared" si="29"/>
        <v>0</v>
      </c>
      <c r="AL85" s="448">
        <f t="shared" si="30"/>
        <v>0</v>
      </c>
      <c r="AM85" s="448">
        <f t="shared" si="31"/>
        <v>0</v>
      </c>
      <c r="AN85" s="448">
        <f t="shared" si="32"/>
        <v>0</v>
      </c>
      <c r="AO85" s="448">
        <f t="shared" si="33"/>
        <v>0</v>
      </c>
      <c r="AP85" s="448">
        <f t="shared" si="34"/>
        <v>0</v>
      </c>
      <c r="AQ85" s="448">
        <f t="shared" si="35"/>
        <v>0</v>
      </c>
      <c r="AU85" s="220"/>
      <c r="AV85" s="220"/>
      <c r="AW85" s="220"/>
      <c r="AX85" s="220"/>
      <c r="AY85" s="1104"/>
    </row>
    <row r="86" spans="1:53" ht="23.25" hidden="1" customHeight="1">
      <c r="A86" s="124">
        <v>42</v>
      </c>
      <c r="B86" s="273">
        <f>IF($L$2="","",IF($L$2="ORIGINAL",'ORIGINAL BUDGET'!$B86,IF($L$2="BR1",'BR1'!$B86,IF($L$2="BR2",'BR2'!$B86,IF($L$2="BR3",'BR3'!$B86)))))</f>
        <v>0</v>
      </c>
      <c r="C86" s="1028">
        <f>IF($L$2="","",IF($L$2="ORIGINAL",'ORIGINAL BUDGET'!$C86,IF($L$2="BR1",'BR1'!$C86,IF($L$2="BR2",'BR2'!$C86,IF($L$2="BR3",'BR3'!$C86)))))</f>
        <v>0</v>
      </c>
      <c r="D86" s="860" t="str">
        <f t="shared" si="18"/>
        <v/>
      </c>
      <c r="E86" s="404"/>
      <c r="F86" s="589"/>
      <c r="G86" s="845" t="str">
        <f t="shared" si="19"/>
        <v/>
      </c>
      <c r="H86" s="811">
        <f t="shared" si="10"/>
        <v>0</v>
      </c>
      <c r="I86" s="840"/>
      <c r="J86" s="811">
        <f t="shared" si="20"/>
        <v>0</v>
      </c>
      <c r="K86" s="843"/>
      <c r="L86" s="811">
        <f t="shared" si="21"/>
        <v>0</v>
      </c>
      <c r="M86" s="843"/>
      <c r="N86" s="811">
        <f t="shared" si="22"/>
        <v>0</v>
      </c>
      <c r="O86" s="843"/>
      <c r="P86" s="811">
        <f t="shared" si="23"/>
        <v>0</v>
      </c>
      <c r="Q86" s="843"/>
      <c r="R86" s="811">
        <f t="shared" si="24"/>
        <v>0</v>
      </c>
      <c r="S86" s="843"/>
      <c r="T86" s="811">
        <f t="shared" si="25"/>
        <v>0</v>
      </c>
      <c r="U86" s="149"/>
      <c r="V86" s="492" t="str">
        <f>IF(AND('BR3'!$K$2="ACTIVE",'BR3'!H86&gt;0),"Yes",IF(AND('BR2'!$K$2="ACTIVE",'BR2'!H86&gt;0),"Yes",IF(AND('BR1'!$K$2="ACTIVE",'BR1'!H86&gt;0),"Yes",IF(AND('ORIGINAL BUDGET'!$K$2="ACTIVE",'ORIGINAL BUDGET'!H86&gt;0),"Yes",""))))</f>
        <v/>
      </c>
      <c r="W86" s="493"/>
      <c r="X86" s="325" t="str">
        <f>IF(AND('BR3'!$K$2="ACTIVE",'BR3'!J86&gt;0),"Yes",IF(AND('BR2'!$K$2="ACTIVE",'BR2'!J86&gt;0),"Yes",IF(AND('BR1'!$K$2="ACTIVE",'BR1'!J86&gt;0),"Yes",IF(AND('ORIGINAL BUDGET'!$K$2="ACTIVE",'ORIGINAL BUDGET'!J86&gt;0),"Yes",""))))</f>
        <v/>
      </c>
      <c r="Y86" s="493"/>
      <c r="Z86" s="325" t="str">
        <f>IF(AND('BR3'!$K$2="ACTIVE",'BR3'!L86&gt;0),"Yes",IF(AND('BR2'!$K$2="ACTIVE",'BR2'!L86&gt;0),"Yes",IF(AND('BR1'!$K$2="ACTIVE",'BR1'!L86&gt;0),"Yes",IF(AND('ORIGINAL BUDGET'!$K$2="ACTIVE",'ORIGINAL BUDGET'!L86&gt;0),"Yes",""))))</f>
        <v/>
      </c>
      <c r="AA86" s="493"/>
      <c r="AB86" s="325" t="str">
        <f>IF(AND('BR3'!$K$2="ACTIVE",'BR3'!N86&gt;0),"Yes",IF(AND('BR2'!$K$2="ACTIVE",'BR2'!N86&gt;0),"Yes",IF(AND('BR1'!$K$2="ACTIVE",'BR1'!N86&gt;0),"Yes",IF(AND('ORIGINAL BUDGET'!$K$2="ACTIVE",'ORIGINAL BUDGET'!N86&gt;0),"Yes",""))))</f>
        <v/>
      </c>
      <c r="AC86" s="493"/>
      <c r="AD86" s="325" t="str">
        <f>IF(AND('BR3'!$K$2="ACTIVE",'BR3'!P86&gt;0),"Yes",IF(AND('BR2'!$K$2="ACTIVE",'BR2'!P86&gt;0),"Yes",IF(AND('BR1'!$K$2="ACTIVE",'BR1'!P86&gt;0),"Yes",IF(AND('ORIGINAL BUDGET'!$K$2="ACTIVE",'ORIGINAL BUDGET'!P86&gt;0),"Yes",""))))</f>
        <v/>
      </c>
      <c r="AE86" s="493"/>
      <c r="AF86" s="325" t="str">
        <f>IF(AND('BR3'!$K$2="ACTIVE",'BR3'!R86&gt;0),"Yes",IF(AND('BR2'!$K$2="ACTIVE",'BR2'!R86&gt;0),"Yes",IF(AND('BR1'!$K$2="ACTIVE",'BR1'!R86&gt;0),"Yes",IF(AND('ORIGINAL BUDGET'!$K$2="ACTIVE",'ORIGINAL BUDGET'!R86&gt;0),"Yes",""))))</f>
        <v/>
      </c>
      <c r="AG86" s="493"/>
      <c r="AH86" s="493" t="str">
        <f>IF(AND('BR3'!$K$2="ACTIVE",'BR3'!T86&gt;0),"Yes",IF(AND('BR2'!$K$2="ACTIVE",'BR2'!T86&gt;0),"Yes",IF(AND('BR1'!$K$2="ACTIVE",'BR1'!T86&gt;0),"Yes",IF(AND('ORIGINAL BUDGET'!$K$2="ACTIVE",'ORIGINAL BUDGET'!T86&gt;0),"Yes",""))))</f>
        <v/>
      </c>
      <c r="AI86" s="494"/>
      <c r="AJ86" s="218"/>
      <c r="AK86" s="448">
        <f t="shared" si="29"/>
        <v>0</v>
      </c>
      <c r="AL86" s="448">
        <f t="shared" si="30"/>
        <v>0</v>
      </c>
      <c r="AM86" s="448">
        <f t="shared" si="31"/>
        <v>0</v>
      </c>
      <c r="AN86" s="448">
        <f t="shared" si="32"/>
        <v>0</v>
      </c>
      <c r="AO86" s="448">
        <f t="shared" si="33"/>
        <v>0</v>
      </c>
      <c r="AP86" s="448">
        <f t="shared" si="34"/>
        <v>0</v>
      </c>
      <c r="AQ86" s="448">
        <f t="shared" si="35"/>
        <v>0</v>
      </c>
      <c r="AU86" s="220"/>
      <c r="AV86" s="220"/>
      <c r="AW86" s="220"/>
      <c r="AX86" s="220"/>
      <c r="AY86" s="1104"/>
    </row>
    <row r="87" spans="1:53" ht="23.25" hidden="1" customHeight="1">
      <c r="A87" s="124">
        <v>43</v>
      </c>
      <c r="B87" s="273">
        <f>IF($L$2="","",IF($L$2="ORIGINAL",'ORIGINAL BUDGET'!$B87,IF($L$2="BR1",'BR1'!$B87,IF($L$2="BR2",'BR2'!$B87,IF($L$2="BR3",'BR3'!$B87)))))</f>
        <v>0</v>
      </c>
      <c r="C87" s="1028">
        <f>IF($L$2="","",IF($L$2="ORIGINAL",'ORIGINAL BUDGET'!$C87,IF($L$2="BR1",'BR1'!$C87,IF($L$2="BR2",'BR2'!$C87,IF($L$2="BR3",'BR3'!$C87)))))</f>
        <v>0</v>
      </c>
      <c r="D87" s="860" t="str">
        <f t="shared" si="18"/>
        <v/>
      </c>
      <c r="E87" s="404"/>
      <c r="F87" s="589"/>
      <c r="G87" s="845" t="str">
        <f t="shared" si="19"/>
        <v/>
      </c>
      <c r="H87" s="811">
        <f t="shared" si="10"/>
        <v>0</v>
      </c>
      <c r="I87" s="840"/>
      <c r="J87" s="811">
        <f t="shared" si="20"/>
        <v>0</v>
      </c>
      <c r="K87" s="843"/>
      <c r="L87" s="811">
        <f t="shared" si="21"/>
        <v>0</v>
      </c>
      <c r="M87" s="843"/>
      <c r="N87" s="811">
        <f t="shared" si="22"/>
        <v>0</v>
      </c>
      <c r="O87" s="843"/>
      <c r="P87" s="811">
        <f t="shared" si="23"/>
        <v>0</v>
      </c>
      <c r="Q87" s="843"/>
      <c r="R87" s="811">
        <f t="shared" si="24"/>
        <v>0</v>
      </c>
      <c r="S87" s="843"/>
      <c r="T87" s="811">
        <f t="shared" si="25"/>
        <v>0</v>
      </c>
      <c r="U87" s="149"/>
      <c r="V87" s="492" t="str">
        <f>IF(AND('BR3'!$K$2="ACTIVE",'BR3'!H87&gt;0),"Yes",IF(AND('BR2'!$K$2="ACTIVE",'BR2'!H87&gt;0),"Yes",IF(AND('BR1'!$K$2="ACTIVE",'BR1'!H87&gt;0),"Yes",IF(AND('ORIGINAL BUDGET'!$K$2="ACTIVE",'ORIGINAL BUDGET'!H87&gt;0),"Yes",""))))</f>
        <v/>
      </c>
      <c r="W87" s="493"/>
      <c r="X87" s="325" t="str">
        <f>IF(AND('BR3'!$K$2="ACTIVE",'BR3'!J87&gt;0),"Yes",IF(AND('BR2'!$K$2="ACTIVE",'BR2'!J87&gt;0),"Yes",IF(AND('BR1'!$K$2="ACTIVE",'BR1'!J87&gt;0),"Yes",IF(AND('ORIGINAL BUDGET'!$K$2="ACTIVE",'ORIGINAL BUDGET'!J87&gt;0),"Yes",""))))</f>
        <v/>
      </c>
      <c r="Y87" s="493"/>
      <c r="Z87" s="325" t="str">
        <f>IF(AND('BR3'!$K$2="ACTIVE",'BR3'!L87&gt;0),"Yes",IF(AND('BR2'!$K$2="ACTIVE",'BR2'!L87&gt;0),"Yes",IF(AND('BR1'!$K$2="ACTIVE",'BR1'!L87&gt;0),"Yes",IF(AND('ORIGINAL BUDGET'!$K$2="ACTIVE",'ORIGINAL BUDGET'!L87&gt;0),"Yes",""))))</f>
        <v/>
      </c>
      <c r="AA87" s="493"/>
      <c r="AB87" s="325" t="str">
        <f>IF(AND('BR3'!$K$2="ACTIVE",'BR3'!N87&gt;0),"Yes",IF(AND('BR2'!$K$2="ACTIVE",'BR2'!N87&gt;0),"Yes",IF(AND('BR1'!$K$2="ACTIVE",'BR1'!N87&gt;0),"Yes",IF(AND('ORIGINAL BUDGET'!$K$2="ACTIVE",'ORIGINAL BUDGET'!N87&gt;0),"Yes",""))))</f>
        <v/>
      </c>
      <c r="AC87" s="493"/>
      <c r="AD87" s="325" t="str">
        <f>IF(AND('BR3'!$K$2="ACTIVE",'BR3'!P87&gt;0),"Yes",IF(AND('BR2'!$K$2="ACTIVE",'BR2'!P87&gt;0),"Yes",IF(AND('BR1'!$K$2="ACTIVE",'BR1'!P87&gt;0),"Yes",IF(AND('ORIGINAL BUDGET'!$K$2="ACTIVE",'ORIGINAL BUDGET'!P87&gt;0),"Yes",""))))</f>
        <v/>
      </c>
      <c r="AE87" s="493"/>
      <c r="AF87" s="325" t="str">
        <f>IF(AND('BR3'!$K$2="ACTIVE",'BR3'!R87&gt;0),"Yes",IF(AND('BR2'!$K$2="ACTIVE",'BR2'!R87&gt;0),"Yes",IF(AND('BR1'!$K$2="ACTIVE",'BR1'!R87&gt;0),"Yes",IF(AND('ORIGINAL BUDGET'!$K$2="ACTIVE",'ORIGINAL BUDGET'!R87&gt;0),"Yes",""))))</f>
        <v/>
      </c>
      <c r="AG87" s="493"/>
      <c r="AH87" s="493" t="str">
        <f>IF(AND('BR3'!$K$2="ACTIVE",'BR3'!T87&gt;0),"Yes",IF(AND('BR2'!$K$2="ACTIVE",'BR2'!T87&gt;0),"Yes",IF(AND('BR1'!$K$2="ACTIVE",'BR1'!T87&gt;0),"Yes",IF(AND('ORIGINAL BUDGET'!$K$2="ACTIVE",'ORIGINAL BUDGET'!T87&gt;0),"Yes",""))))</f>
        <v/>
      </c>
      <c r="AI87" s="494"/>
      <c r="AJ87" s="218"/>
      <c r="AK87" s="448">
        <f t="shared" si="29"/>
        <v>0</v>
      </c>
      <c r="AL87" s="448">
        <f t="shared" si="30"/>
        <v>0</v>
      </c>
      <c r="AM87" s="448">
        <f t="shared" si="31"/>
        <v>0</v>
      </c>
      <c r="AN87" s="448">
        <f t="shared" si="32"/>
        <v>0</v>
      </c>
      <c r="AO87" s="448">
        <f t="shared" si="33"/>
        <v>0</v>
      </c>
      <c r="AP87" s="448">
        <f t="shared" si="34"/>
        <v>0</v>
      </c>
      <c r="AQ87" s="448">
        <f t="shared" si="35"/>
        <v>0</v>
      </c>
      <c r="AU87" s="220"/>
      <c r="AV87" s="220"/>
      <c r="AW87" s="220"/>
      <c r="AX87" s="220"/>
      <c r="AY87" s="1104"/>
    </row>
    <row r="88" spans="1:53" ht="23.25" hidden="1" customHeight="1">
      <c r="A88" s="124">
        <v>44</v>
      </c>
      <c r="B88" s="273">
        <f>IF($L$2="","",IF($L$2="ORIGINAL",'ORIGINAL BUDGET'!$B88,IF($L$2="BR1",'BR1'!$B88,IF($L$2="BR2",'BR2'!$B88,IF($L$2="BR3",'BR3'!$B88)))))</f>
        <v>0</v>
      </c>
      <c r="C88" s="1028">
        <f>IF($L$2="","",IF($L$2="ORIGINAL",'ORIGINAL BUDGET'!$C88,IF($L$2="BR1",'BR1'!$C88,IF($L$2="BR2",'BR2'!$C88,IF($L$2="BR3",'BR3'!$C88)))))</f>
        <v>0</v>
      </c>
      <c r="D88" s="860" t="str">
        <f t="shared" si="18"/>
        <v/>
      </c>
      <c r="E88" s="404"/>
      <c r="F88" s="589"/>
      <c r="G88" s="845" t="str">
        <f t="shared" si="19"/>
        <v/>
      </c>
      <c r="H88" s="811">
        <f t="shared" si="10"/>
        <v>0</v>
      </c>
      <c r="I88" s="840"/>
      <c r="J88" s="811">
        <f t="shared" si="20"/>
        <v>0</v>
      </c>
      <c r="K88" s="843"/>
      <c r="L88" s="811">
        <f t="shared" si="21"/>
        <v>0</v>
      </c>
      <c r="M88" s="843"/>
      <c r="N88" s="811">
        <f t="shared" si="22"/>
        <v>0</v>
      </c>
      <c r="O88" s="843"/>
      <c r="P88" s="811">
        <f t="shared" si="23"/>
        <v>0</v>
      </c>
      <c r="Q88" s="843"/>
      <c r="R88" s="811">
        <f t="shared" si="24"/>
        <v>0</v>
      </c>
      <c r="S88" s="843"/>
      <c r="T88" s="811">
        <f t="shared" si="25"/>
        <v>0</v>
      </c>
      <c r="U88" s="149"/>
      <c r="V88" s="492" t="str">
        <f>IF(AND('BR3'!$K$2="ACTIVE",'BR3'!H88&gt;0),"Yes",IF(AND('BR2'!$K$2="ACTIVE",'BR2'!H88&gt;0),"Yes",IF(AND('BR1'!$K$2="ACTIVE",'BR1'!H88&gt;0),"Yes",IF(AND('ORIGINAL BUDGET'!$K$2="ACTIVE",'ORIGINAL BUDGET'!H88&gt;0),"Yes",""))))</f>
        <v/>
      </c>
      <c r="W88" s="493"/>
      <c r="X88" s="325" t="str">
        <f>IF(AND('BR3'!$K$2="ACTIVE",'BR3'!J88&gt;0),"Yes",IF(AND('BR2'!$K$2="ACTIVE",'BR2'!J88&gt;0),"Yes",IF(AND('BR1'!$K$2="ACTIVE",'BR1'!J88&gt;0),"Yes",IF(AND('ORIGINAL BUDGET'!$K$2="ACTIVE",'ORIGINAL BUDGET'!J88&gt;0),"Yes",""))))</f>
        <v/>
      </c>
      <c r="Y88" s="493"/>
      <c r="Z88" s="325" t="str">
        <f>IF(AND('BR3'!$K$2="ACTIVE",'BR3'!L88&gt;0),"Yes",IF(AND('BR2'!$K$2="ACTIVE",'BR2'!L88&gt;0),"Yes",IF(AND('BR1'!$K$2="ACTIVE",'BR1'!L88&gt;0),"Yes",IF(AND('ORIGINAL BUDGET'!$K$2="ACTIVE",'ORIGINAL BUDGET'!L88&gt;0),"Yes",""))))</f>
        <v/>
      </c>
      <c r="AA88" s="493"/>
      <c r="AB88" s="325" t="str">
        <f>IF(AND('BR3'!$K$2="ACTIVE",'BR3'!N88&gt;0),"Yes",IF(AND('BR2'!$K$2="ACTIVE",'BR2'!N88&gt;0),"Yes",IF(AND('BR1'!$K$2="ACTIVE",'BR1'!N88&gt;0),"Yes",IF(AND('ORIGINAL BUDGET'!$K$2="ACTIVE",'ORIGINAL BUDGET'!N88&gt;0),"Yes",""))))</f>
        <v/>
      </c>
      <c r="AC88" s="493"/>
      <c r="AD88" s="325" t="str">
        <f>IF(AND('BR3'!$K$2="ACTIVE",'BR3'!P88&gt;0),"Yes",IF(AND('BR2'!$K$2="ACTIVE",'BR2'!P88&gt;0),"Yes",IF(AND('BR1'!$K$2="ACTIVE",'BR1'!P88&gt;0),"Yes",IF(AND('ORIGINAL BUDGET'!$K$2="ACTIVE",'ORIGINAL BUDGET'!P88&gt;0),"Yes",""))))</f>
        <v/>
      </c>
      <c r="AE88" s="493"/>
      <c r="AF88" s="325" t="str">
        <f>IF(AND('BR3'!$K$2="ACTIVE",'BR3'!R88&gt;0),"Yes",IF(AND('BR2'!$K$2="ACTIVE",'BR2'!R88&gt;0),"Yes",IF(AND('BR1'!$K$2="ACTIVE",'BR1'!R88&gt;0),"Yes",IF(AND('ORIGINAL BUDGET'!$K$2="ACTIVE",'ORIGINAL BUDGET'!R88&gt;0),"Yes",""))))</f>
        <v/>
      </c>
      <c r="AG88" s="493"/>
      <c r="AH88" s="493" t="str">
        <f>IF(AND('BR3'!$K$2="ACTIVE",'BR3'!T88&gt;0),"Yes",IF(AND('BR2'!$K$2="ACTIVE",'BR2'!T88&gt;0),"Yes",IF(AND('BR1'!$K$2="ACTIVE",'BR1'!T88&gt;0),"Yes",IF(AND('ORIGINAL BUDGET'!$K$2="ACTIVE",'ORIGINAL BUDGET'!T88&gt;0),"Yes",""))))</f>
        <v/>
      </c>
      <c r="AI88" s="494"/>
      <c r="AJ88" s="218"/>
      <c r="AK88" s="448">
        <f t="shared" si="29"/>
        <v>0</v>
      </c>
      <c r="AL88" s="448">
        <f t="shared" si="30"/>
        <v>0</v>
      </c>
      <c r="AM88" s="448">
        <f t="shared" si="31"/>
        <v>0</v>
      </c>
      <c r="AN88" s="448">
        <f t="shared" si="32"/>
        <v>0</v>
      </c>
      <c r="AO88" s="448">
        <f t="shared" si="33"/>
        <v>0</v>
      </c>
      <c r="AP88" s="448">
        <f t="shared" si="34"/>
        <v>0</v>
      </c>
      <c r="AQ88" s="448">
        <f t="shared" si="35"/>
        <v>0</v>
      </c>
      <c r="AU88" s="220"/>
      <c r="AV88" s="220"/>
      <c r="AW88" s="220"/>
      <c r="AX88" s="220"/>
      <c r="AY88" s="1104"/>
    </row>
    <row r="89" spans="1:53" ht="23.25" hidden="1" customHeight="1">
      <c r="A89" s="124">
        <v>45</v>
      </c>
      <c r="B89" s="273">
        <f>IF($L$2="","",IF($L$2="ORIGINAL",'ORIGINAL BUDGET'!$B89,IF($L$2="BR1",'BR1'!$B89,IF($L$2="BR2",'BR2'!$B89,IF($L$2="BR3",'BR3'!$B89)))))</f>
        <v>0</v>
      </c>
      <c r="C89" s="1028">
        <f>IF($L$2="","",IF($L$2="ORIGINAL",'ORIGINAL BUDGET'!$C89,IF($L$2="BR1",'BR1'!$C89,IF($L$2="BR2",'BR2'!$C89,IF($L$2="BR3",'BR3'!$C89)))))</f>
        <v>0</v>
      </c>
      <c r="D89" s="860" t="str">
        <f t="shared" si="18"/>
        <v/>
      </c>
      <c r="E89" s="404"/>
      <c r="F89" s="589"/>
      <c r="G89" s="845" t="str">
        <f t="shared" si="19"/>
        <v/>
      </c>
      <c r="H89" s="811">
        <f t="shared" si="10"/>
        <v>0</v>
      </c>
      <c r="I89" s="840"/>
      <c r="J89" s="811">
        <f t="shared" si="20"/>
        <v>0</v>
      </c>
      <c r="K89" s="843"/>
      <c r="L89" s="811">
        <f t="shared" si="21"/>
        <v>0</v>
      </c>
      <c r="M89" s="843"/>
      <c r="N89" s="811">
        <f t="shared" si="22"/>
        <v>0</v>
      </c>
      <c r="O89" s="843"/>
      <c r="P89" s="811">
        <f t="shared" si="23"/>
        <v>0</v>
      </c>
      <c r="Q89" s="843"/>
      <c r="R89" s="811">
        <f t="shared" si="24"/>
        <v>0</v>
      </c>
      <c r="S89" s="843"/>
      <c r="T89" s="811">
        <f t="shared" si="25"/>
        <v>0</v>
      </c>
      <c r="U89" s="149"/>
      <c r="V89" s="492" t="str">
        <f>IF(AND('BR3'!$K$2="ACTIVE",'BR3'!H89&gt;0),"Yes",IF(AND('BR2'!$K$2="ACTIVE",'BR2'!H89&gt;0),"Yes",IF(AND('BR1'!$K$2="ACTIVE",'BR1'!H89&gt;0),"Yes",IF(AND('ORIGINAL BUDGET'!$K$2="ACTIVE",'ORIGINAL BUDGET'!H89&gt;0),"Yes",""))))</f>
        <v/>
      </c>
      <c r="W89" s="493"/>
      <c r="X89" s="325" t="str">
        <f>IF(AND('BR3'!$K$2="ACTIVE",'BR3'!J89&gt;0),"Yes",IF(AND('BR2'!$K$2="ACTIVE",'BR2'!J89&gt;0),"Yes",IF(AND('BR1'!$K$2="ACTIVE",'BR1'!J89&gt;0),"Yes",IF(AND('ORIGINAL BUDGET'!$K$2="ACTIVE",'ORIGINAL BUDGET'!J89&gt;0),"Yes",""))))</f>
        <v/>
      </c>
      <c r="Y89" s="493"/>
      <c r="Z89" s="325" t="str">
        <f>IF(AND('BR3'!$K$2="ACTIVE",'BR3'!L89&gt;0),"Yes",IF(AND('BR2'!$K$2="ACTIVE",'BR2'!L89&gt;0),"Yes",IF(AND('BR1'!$K$2="ACTIVE",'BR1'!L89&gt;0),"Yes",IF(AND('ORIGINAL BUDGET'!$K$2="ACTIVE",'ORIGINAL BUDGET'!L89&gt;0),"Yes",""))))</f>
        <v/>
      </c>
      <c r="AA89" s="493"/>
      <c r="AB89" s="325" t="str">
        <f>IF(AND('BR3'!$K$2="ACTIVE",'BR3'!N89&gt;0),"Yes",IF(AND('BR2'!$K$2="ACTIVE",'BR2'!N89&gt;0),"Yes",IF(AND('BR1'!$K$2="ACTIVE",'BR1'!N89&gt;0),"Yes",IF(AND('ORIGINAL BUDGET'!$K$2="ACTIVE",'ORIGINAL BUDGET'!N89&gt;0),"Yes",""))))</f>
        <v/>
      </c>
      <c r="AC89" s="493"/>
      <c r="AD89" s="325" t="str">
        <f>IF(AND('BR3'!$K$2="ACTIVE",'BR3'!P89&gt;0),"Yes",IF(AND('BR2'!$K$2="ACTIVE",'BR2'!P89&gt;0),"Yes",IF(AND('BR1'!$K$2="ACTIVE",'BR1'!P89&gt;0),"Yes",IF(AND('ORIGINAL BUDGET'!$K$2="ACTIVE",'ORIGINAL BUDGET'!P89&gt;0),"Yes",""))))</f>
        <v/>
      </c>
      <c r="AE89" s="493"/>
      <c r="AF89" s="325" t="str">
        <f>IF(AND('BR3'!$K$2="ACTIVE",'BR3'!R89&gt;0),"Yes",IF(AND('BR2'!$K$2="ACTIVE",'BR2'!R89&gt;0),"Yes",IF(AND('BR1'!$K$2="ACTIVE",'BR1'!R89&gt;0),"Yes",IF(AND('ORIGINAL BUDGET'!$K$2="ACTIVE",'ORIGINAL BUDGET'!R89&gt;0),"Yes",""))))</f>
        <v/>
      </c>
      <c r="AG89" s="493"/>
      <c r="AH89" s="493" t="str">
        <f>IF(AND('BR3'!$K$2="ACTIVE",'BR3'!T89&gt;0),"Yes",IF(AND('BR2'!$K$2="ACTIVE",'BR2'!T89&gt;0),"Yes",IF(AND('BR1'!$K$2="ACTIVE",'BR1'!T89&gt;0),"Yes",IF(AND('ORIGINAL BUDGET'!$K$2="ACTIVE",'ORIGINAL BUDGET'!T89&gt;0),"Yes",""))))</f>
        <v/>
      </c>
      <c r="AI89" s="494"/>
      <c r="AJ89" s="218"/>
      <c r="AK89" s="448">
        <f t="shared" si="29"/>
        <v>0</v>
      </c>
      <c r="AL89" s="448">
        <f t="shared" si="30"/>
        <v>0</v>
      </c>
      <c r="AM89" s="448">
        <f t="shared" si="31"/>
        <v>0</v>
      </c>
      <c r="AN89" s="448">
        <f t="shared" si="32"/>
        <v>0</v>
      </c>
      <c r="AO89" s="448">
        <f t="shared" si="33"/>
        <v>0</v>
      </c>
      <c r="AP89" s="448">
        <f t="shared" si="34"/>
        <v>0</v>
      </c>
      <c r="AQ89" s="448">
        <f t="shared" si="35"/>
        <v>0</v>
      </c>
      <c r="AU89" s="219"/>
      <c r="AV89" s="219"/>
      <c r="AW89" s="219"/>
      <c r="AX89" s="219"/>
      <c r="AY89" s="1104"/>
    </row>
    <row r="90" spans="1:53" ht="23.25" hidden="1" customHeight="1">
      <c r="A90" s="124">
        <v>46</v>
      </c>
      <c r="B90" s="273">
        <f>IF($L$2="","",IF($L$2="ORIGINAL",'ORIGINAL BUDGET'!$B90,IF($L$2="BR1",'BR1'!$B90,IF($L$2="BR2",'BR2'!$B90,IF($L$2="BR3",'BR3'!$B90)))))</f>
        <v>0</v>
      </c>
      <c r="C90" s="1028">
        <f>IF($L$2="","",IF($L$2="ORIGINAL",'ORIGINAL BUDGET'!$C90,IF($L$2="BR1",'BR1'!$C90,IF($L$2="BR2",'BR2'!$C90,IF($L$2="BR3",'BR3'!$C90)))))</f>
        <v>0</v>
      </c>
      <c r="D90" s="860" t="str">
        <f t="shared" si="18"/>
        <v/>
      </c>
      <c r="E90" s="404"/>
      <c r="F90" s="589"/>
      <c r="G90" s="845" t="str">
        <f t="shared" si="19"/>
        <v/>
      </c>
      <c r="H90" s="811">
        <f t="shared" si="10"/>
        <v>0</v>
      </c>
      <c r="I90" s="840"/>
      <c r="J90" s="811">
        <f t="shared" si="20"/>
        <v>0</v>
      </c>
      <c r="K90" s="843"/>
      <c r="L90" s="811">
        <f t="shared" si="21"/>
        <v>0</v>
      </c>
      <c r="M90" s="843"/>
      <c r="N90" s="811">
        <f t="shared" si="22"/>
        <v>0</v>
      </c>
      <c r="O90" s="843"/>
      <c r="P90" s="811">
        <f t="shared" si="23"/>
        <v>0</v>
      </c>
      <c r="Q90" s="843"/>
      <c r="R90" s="811">
        <f t="shared" si="24"/>
        <v>0</v>
      </c>
      <c r="S90" s="843"/>
      <c r="T90" s="811">
        <f t="shared" si="25"/>
        <v>0</v>
      </c>
      <c r="U90" s="149"/>
      <c r="V90" s="492" t="str">
        <f>IF(AND('BR3'!$K$2="ACTIVE",'BR3'!H90&gt;0),"Yes",IF(AND('BR2'!$K$2="ACTIVE",'BR2'!H90&gt;0),"Yes",IF(AND('BR1'!$K$2="ACTIVE",'BR1'!H90&gt;0),"Yes",IF(AND('ORIGINAL BUDGET'!$K$2="ACTIVE",'ORIGINAL BUDGET'!H90&gt;0),"Yes",""))))</f>
        <v/>
      </c>
      <c r="W90" s="493"/>
      <c r="X90" s="325" t="str">
        <f>IF(AND('BR3'!$K$2="ACTIVE",'BR3'!J90&gt;0),"Yes",IF(AND('BR2'!$K$2="ACTIVE",'BR2'!J90&gt;0),"Yes",IF(AND('BR1'!$K$2="ACTIVE",'BR1'!J90&gt;0),"Yes",IF(AND('ORIGINAL BUDGET'!$K$2="ACTIVE",'ORIGINAL BUDGET'!J90&gt;0),"Yes",""))))</f>
        <v/>
      </c>
      <c r="Y90" s="493"/>
      <c r="Z90" s="325" t="str">
        <f>IF(AND('BR3'!$K$2="ACTIVE",'BR3'!L90&gt;0),"Yes",IF(AND('BR2'!$K$2="ACTIVE",'BR2'!L90&gt;0),"Yes",IF(AND('BR1'!$K$2="ACTIVE",'BR1'!L90&gt;0),"Yes",IF(AND('ORIGINAL BUDGET'!$K$2="ACTIVE",'ORIGINAL BUDGET'!L90&gt;0),"Yes",""))))</f>
        <v/>
      </c>
      <c r="AA90" s="493"/>
      <c r="AB90" s="325" t="str">
        <f>IF(AND('BR3'!$K$2="ACTIVE",'BR3'!N90&gt;0),"Yes",IF(AND('BR2'!$K$2="ACTIVE",'BR2'!N90&gt;0),"Yes",IF(AND('BR1'!$K$2="ACTIVE",'BR1'!N90&gt;0),"Yes",IF(AND('ORIGINAL BUDGET'!$K$2="ACTIVE",'ORIGINAL BUDGET'!N90&gt;0),"Yes",""))))</f>
        <v/>
      </c>
      <c r="AC90" s="493"/>
      <c r="AD90" s="325" t="str">
        <f>IF(AND('BR3'!$K$2="ACTIVE",'BR3'!P90&gt;0),"Yes",IF(AND('BR2'!$K$2="ACTIVE",'BR2'!P90&gt;0),"Yes",IF(AND('BR1'!$K$2="ACTIVE",'BR1'!P90&gt;0),"Yes",IF(AND('ORIGINAL BUDGET'!$K$2="ACTIVE",'ORIGINAL BUDGET'!P90&gt;0),"Yes",""))))</f>
        <v/>
      </c>
      <c r="AE90" s="493"/>
      <c r="AF90" s="325" t="str">
        <f>IF(AND('BR3'!$K$2="ACTIVE",'BR3'!R90&gt;0),"Yes",IF(AND('BR2'!$K$2="ACTIVE",'BR2'!R90&gt;0),"Yes",IF(AND('BR1'!$K$2="ACTIVE",'BR1'!R90&gt;0),"Yes",IF(AND('ORIGINAL BUDGET'!$K$2="ACTIVE",'ORIGINAL BUDGET'!R90&gt;0),"Yes",""))))</f>
        <v/>
      </c>
      <c r="AG90" s="493"/>
      <c r="AH90" s="493" t="str">
        <f>IF(AND('BR3'!$K$2="ACTIVE",'BR3'!T90&gt;0),"Yes",IF(AND('BR2'!$K$2="ACTIVE",'BR2'!T90&gt;0),"Yes",IF(AND('BR1'!$K$2="ACTIVE",'BR1'!T90&gt;0),"Yes",IF(AND('ORIGINAL BUDGET'!$K$2="ACTIVE",'ORIGINAL BUDGET'!T90&gt;0),"Yes",""))))</f>
        <v/>
      </c>
      <c r="AI90" s="494"/>
      <c r="AJ90" s="218"/>
      <c r="AK90" s="448">
        <f t="shared" si="29"/>
        <v>0</v>
      </c>
      <c r="AL90" s="448">
        <f t="shared" si="30"/>
        <v>0</v>
      </c>
      <c r="AM90" s="448">
        <f t="shared" si="31"/>
        <v>0</v>
      </c>
      <c r="AN90" s="448">
        <f t="shared" si="32"/>
        <v>0</v>
      </c>
      <c r="AO90" s="448">
        <f t="shared" si="33"/>
        <v>0</v>
      </c>
      <c r="AP90" s="448">
        <f t="shared" si="34"/>
        <v>0</v>
      </c>
      <c r="AQ90" s="448">
        <f t="shared" si="35"/>
        <v>0</v>
      </c>
      <c r="AU90" s="220"/>
      <c r="AV90" s="220"/>
      <c r="AW90" s="220"/>
      <c r="AX90" s="220"/>
      <c r="AY90" s="1104"/>
    </row>
    <row r="91" spans="1:53" ht="23.25" hidden="1" customHeight="1">
      <c r="A91" s="124">
        <v>47</v>
      </c>
      <c r="B91" s="273">
        <f>IF($L$2="","",IF($L$2="ORIGINAL",'ORIGINAL BUDGET'!$B91,IF($L$2="BR1",'BR1'!$B91,IF($L$2="BR2",'BR2'!$B91,IF($L$2="BR3",'BR3'!$B91)))))</f>
        <v>0</v>
      </c>
      <c r="C91" s="1028">
        <f>IF($L$2="","",IF($L$2="ORIGINAL",'ORIGINAL BUDGET'!$C91,IF($L$2="BR1",'BR1'!$C91,IF($L$2="BR2",'BR2'!$C91,IF($L$2="BR3",'BR3'!$C91)))))</f>
        <v>0</v>
      </c>
      <c r="D91" s="860" t="str">
        <f t="shared" si="18"/>
        <v/>
      </c>
      <c r="E91" s="404"/>
      <c r="F91" s="589"/>
      <c r="G91" s="845" t="str">
        <f t="shared" si="19"/>
        <v/>
      </c>
      <c r="H91" s="811">
        <f t="shared" si="10"/>
        <v>0</v>
      </c>
      <c r="I91" s="840"/>
      <c r="J91" s="811">
        <f t="shared" si="20"/>
        <v>0</v>
      </c>
      <c r="K91" s="843"/>
      <c r="L91" s="811">
        <f t="shared" si="21"/>
        <v>0</v>
      </c>
      <c r="M91" s="843"/>
      <c r="N91" s="811">
        <f t="shared" si="22"/>
        <v>0</v>
      </c>
      <c r="O91" s="843"/>
      <c r="P91" s="811">
        <f t="shared" si="23"/>
        <v>0</v>
      </c>
      <c r="Q91" s="843"/>
      <c r="R91" s="811">
        <f t="shared" si="24"/>
        <v>0</v>
      </c>
      <c r="S91" s="843"/>
      <c r="T91" s="811">
        <f t="shared" si="25"/>
        <v>0</v>
      </c>
      <c r="U91" s="149"/>
      <c r="V91" s="492" t="str">
        <f>IF(AND('BR3'!$K$2="ACTIVE",'BR3'!H91&gt;0),"Yes",IF(AND('BR2'!$K$2="ACTIVE",'BR2'!H91&gt;0),"Yes",IF(AND('BR1'!$K$2="ACTIVE",'BR1'!H91&gt;0),"Yes",IF(AND('ORIGINAL BUDGET'!$K$2="ACTIVE",'ORIGINAL BUDGET'!H91&gt;0),"Yes",""))))</f>
        <v/>
      </c>
      <c r="W91" s="493"/>
      <c r="X91" s="325" t="str">
        <f>IF(AND('BR3'!$K$2="ACTIVE",'BR3'!J91&gt;0),"Yes",IF(AND('BR2'!$K$2="ACTIVE",'BR2'!J91&gt;0),"Yes",IF(AND('BR1'!$K$2="ACTIVE",'BR1'!J91&gt;0),"Yes",IF(AND('ORIGINAL BUDGET'!$K$2="ACTIVE",'ORIGINAL BUDGET'!J91&gt;0),"Yes",""))))</f>
        <v/>
      </c>
      <c r="Y91" s="493"/>
      <c r="Z91" s="325" t="str">
        <f>IF(AND('BR3'!$K$2="ACTIVE",'BR3'!L91&gt;0),"Yes",IF(AND('BR2'!$K$2="ACTIVE",'BR2'!L91&gt;0),"Yes",IF(AND('BR1'!$K$2="ACTIVE",'BR1'!L91&gt;0),"Yes",IF(AND('ORIGINAL BUDGET'!$K$2="ACTIVE",'ORIGINAL BUDGET'!L91&gt;0),"Yes",""))))</f>
        <v/>
      </c>
      <c r="AA91" s="493"/>
      <c r="AB91" s="325" t="str">
        <f>IF(AND('BR3'!$K$2="ACTIVE",'BR3'!N91&gt;0),"Yes",IF(AND('BR2'!$K$2="ACTIVE",'BR2'!N91&gt;0),"Yes",IF(AND('BR1'!$K$2="ACTIVE",'BR1'!N91&gt;0),"Yes",IF(AND('ORIGINAL BUDGET'!$K$2="ACTIVE",'ORIGINAL BUDGET'!N91&gt;0),"Yes",""))))</f>
        <v/>
      </c>
      <c r="AC91" s="493"/>
      <c r="AD91" s="325" t="str">
        <f>IF(AND('BR3'!$K$2="ACTIVE",'BR3'!P91&gt;0),"Yes",IF(AND('BR2'!$K$2="ACTIVE",'BR2'!P91&gt;0),"Yes",IF(AND('BR1'!$K$2="ACTIVE",'BR1'!P91&gt;0),"Yes",IF(AND('ORIGINAL BUDGET'!$K$2="ACTIVE",'ORIGINAL BUDGET'!P91&gt;0),"Yes",""))))</f>
        <v/>
      </c>
      <c r="AE91" s="493"/>
      <c r="AF91" s="325" t="str">
        <f>IF(AND('BR3'!$K$2="ACTIVE",'BR3'!R91&gt;0),"Yes",IF(AND('BR2'!$K$2="ACTIVE",'BR2'!R91&gt;0),"Yes",IF(AND('BR1'!$K$2="ACTIVE",'BR1'!R91&gt;0),"Yes",IF(AND('ORIGINAL BUDGET'!$K$2="ACTIVE",'ORIGINAL BUDGET'!R91&gt;0),"Yes",""))))</f>
        <v/>
      </c>
      <c r="AG91" s="493"/>
      <c r="AH91" s="493" t="str">
        <f>IF(AND('BR3'!$K$2="ACTIVE",'BR3'!T91&gt;0),"Yes",IF(AND('BR2'!$K$2="ACTIVE",'BR2'!T91&gt;0),"Yes",IF(AND('BR1'!$K$2="ACTIVE",'BR1'!T91&gt;0),"Yes",IF(AND('ORIGINAL BUDGET'!$K$2="ACTIVE",'ORIGINAL BUDGET'!T91&gt;0),"Yes",""))))</f>
        <v/>
      </c>
      <c r="AI91" s="494"/>
      <c r="AJ91" s="218"/>
      <c r="AK91" s="448">
        <f t="shared" si="29"/>
        <v>0</v>
      </c>
      <c r="AL91" s="448">
        <f t="shared" si="30"/>
        <v>0</v>
      </c>
      <c r="AM91" s="448">
        <f t="shared" si="31"/>
        <v>0</v>
      </c>
      <c r="AN91" s="448">
        <f t="shared" si="32"/>
        <v>0</v>
      </c>
      <c r="AO91" s="448">
        <f t="shared" si="33"/>
        <v>0</v>
      </c>
      <c r="AP91" s="448">
        <f t="shared" si="34"/>
        <v>0</v>
      </c>
      <c r="AQ91" s="448">
        <f t="shared" si="35"/>
        <v>0</v>
      </c>
      <c r="AU91" s="220"/>
      <c r="AV91" s="220"/>
      <c r="AW91" s="220"/>
      <c r="AX91" s="220"/>
      <c r="AY91" s="1104"/>
    </row>
    <row r="92" spans="1:53" ht="23.25" hidden="1" customHeight="1">
      <c r="A92" s="124">
        <v>48</v>
      </c>
      <c r="B92" s="273">
        <f>IF($L$2="","",IF($L$2="ORIGINAL",'ORIGINAL BUDGET'!$B92,IF($L$2="BR1",'BR1'!$B92,IF($L$2="BR2",'BR2'!$B92,IF($L$2="BR3",'BR3'!$B92)))))</f>
        <v>0</v>
      </c>
      <c r="C92" s="1028">
        <f>IF($L$2="","",IF($L$2="ORIGINAL",'ORIGINAL BUDGET'!$C92,IF($L$2="BR1",'BR1'!$C92,IF($L$2="BR2",'BR2'!$C92,IF($L$2="BR3",'BR3'!$C92)))))</f>
        <v>0</v>
      </c>
      <c r="D92" s="860" t="str">
        <f t="shared" si="18"/>
        <v/>
      </c>
      <c r="E92" s="404"/>
      <c r="F92" s="589"/>
      <c r="G92" s="845" t="str">
        <f t="shared" si="19"/>
        <v/>
      </c>
      <c r="H92" s="811">
        <f t="shared" si="10"/>
        <v>0</v>
      </c>
      <c r="I92" s="840"/>
      <c r="J92" s="811">
        <f t="shared" si="20"/>
        <v>0</v>
      </c>
      <c r="K92" s="843"/>
      <c r="L92" s="811">
        <f t="shared" si="21"/>
        <v>0</v>
      </c>
      <c r="M92" s="843"/>
      <c r="N92" s="811">
        <f t="shared" si="22"/>
        <v>0</v>
      </c>
      <c r="O92" s="843"/>
      <c r="P92" s="811">
        <f t="shared" si="23"/>
        <v>0</v>
      </c>
      <c r="Q92" s="843"/>
      <c r="R92" s="811">
        <f t="shared" si="24"/>
        <v>0</v>
      </c>
      <c r="S92" s="843"/>
      <c r="T92" s="811">
        <f t="shared" si="25"/>
        <v>0</v>
      </c>
      <c r="U92" s="149"/>
      <c r="V92" s="492" t="str">
        <f>IF(AND('BR3'!$K$2="ACTIVE",'BR3'!H92&gt;0),"Yes",IF(AND('BR2'!$K$2="ACTIVE",'BR2'!H92&gt;0),"Yes",IF(AND('BR1'!$K$2="ACTIVE",'BR1'!H92&gt;0),"Yes",IF(AND('ORIGINAL BUDGET'!$K$2="ACTIVE",'ORIGINAL BUDGET'!H92&gt;0),"Yes",""))))</f>
        <v/>
      </c>
      <c r="W92" s="493"/>
      <c r="X92" s="325" t="str">
        <f>IF(AND('BR3'!$K$2="ACTIVE",'BR3'!J92&gt;0),"Yes",IF(AND('BR2'!$K$2="ACTIVE",'BR2'!J92&gt;0),"Yes",IF(AND('BR1'!$K$2="ACTIVE",'BR1'!J92&gt;0),"Yes",IF(AND('ORIGINAL BUDGET'!$K$2="ACTIVE",'ORIGINAL BUDGET'!J92&gt;0),"Yes",""))))</f>
        <v/>
      </c>
      <c r="Y92" s="493"/>
      <c r="Z92" s="325" t="str">
        <f>IF(AND('BR3'!$K$2="ACTIVE",'BR3'!L92&gt;0),"Yes",IF(AND('BR2'!$K$2="ACTIVE",'BR2'!L92&gt;0),"Yes",IF(AND('BR1'!$K$2="ACTIVE",'BR1'!L92&gt;0),"Yes",IF(AND('ORIGINAL BUDGET'!$K$2="ACTIVE",'ORIGINAL BUDGET'!L92&gt;0),"Yes",""))))</f>
        <v/>
      </c>
      <c r="AA92" s="493"/>
      <c r="AB92" s="325" t="str">
        <f>IF(AND('BR3'!$K$2="ACTIVE",'BR3'!N92&gt;0),"Yes",IF(AND('BR2'!$K$2="ACTIVE",'BR2'!N92&gt;0),"Yes",IF(AND('BR1'!$K$2="ACTIVE",'BR1'!N92&gt;0),"Yes",IF(AND('ORIGINAL BUDGET'!$K$2="ACTIVE",'ORIGINAL BUDGET'!N92&gt;0),"Yes",""))))</f>
        <v/>
      </c>
      <c r="AC92" s="493"/>
      <c r="AD92" s="325" t="str">
        <f>IF(AND('BR3'!$K$2="ACTIVE",'BR3'!P92&gt;0),"Yes",IF(AND('BR2'!$K$2="ACTIVE",'BR2'!P92&gt;0),"Yes",IF(AND('BR1'!$K$2="ACTIVE",'BR1'!P92&gt;0),"Yes",IF(AND('ORIGINAL BUDGET'!$K$2="ACTIVE",'ORIGINAL BUDGET'!P92&gt;0),"Yes",""))))</f>
        <v/>
      </c>
      <c r="AE92" s="493"/>
      <c r="AF92" s="325" t="str">
        <f>IF(AND('BR3'!$K$2="ACTIVE",'BR3'!R92&gt;0),"Yes",IF(AND('BR2'!$K$2="ACTIVE",'BR2'!R92&gt;0),"Yes",IF(AND('BR1'!$K$2="ACTIVE",'BR1'!R92&gt;0),"Yes",IF(AND('ORIGINAL BUDGET'!$K$2="ACTIVE",'ORIGINAL BUDGET'!R92&gt;0),"Yes",""))))</f>
        <v/>
      </c>
      <c r="AG92" s="493"/>
      <c r="AH92" s="493" t="str">
        <f>IF(AND('BR3'!$K$2="ACTIVE",'BR3'!T92&gt;0),"Yes",IF(AND('BR2'!$K$2="ACTIVE",'BR2'!T92&gt;0),"Yes",IF(AND('BR1'!$K$2="ACTIVE",'BR1'!T92&gt;0),"Yes",IF(AND('ORIGINAL BUDGET'!$K$2="ACTIVE",'ORIGINAL BUDGET'!T92&gt;0),"Yes",""))))</f>
        <v/>
      </c>
      <c r="AI92" s="494"/>
      <c r="AJ92" s="218"/>
      <c r="AK92" s="448">
        <f t="shared" si="29"/>
        <v>0</v>
      </c>
      <c r="AL92" s="448">
        <f t="shared" si="30"/>
        <v>0</v>
      </c>
      <c r="AM92" s="448">
        <f t="shared" si="31"/>
        <v>0</v>
      </c>
      <c r="AN92" s="448">
        <f t="shared" si="32"/>
        <v>0</v>
      </c>
      <c r="AO92" s="448">
        <f t="shared" si="33"/>
        <v>0</v>
      </c>
      <c r="AP92" s="448">
        <f t="shared" si="34"/>
        <v>0</v>
      </c>
      <c r="AQ92" s="448">
        <f t="shared" si="35"/>
        <v>0</v>
      </c>
      <c r="AU92" s="220"/>
      <c r="AV92" s="220"/>
      <c r="AW92" s="220"/>
      <c r="AX92" s="220"/>
      <c r="AY92" s="1104"/>
    </row>
    <row r="93" spans="1:53" ht="23.25" hidden="1" customHeight="1">
      <c r="A93" s="124">
        <v>49</v>
      </c>
      <c r="B93" s="273">
        <f>IF($L$2="","",IF($L$2="ORIGINAL",'ORIGINAL BUDGET'!$B93,IF($L$2="BR1",'BR1'!$B93,IF($L$2="BR2",'BR2'!$B93,IF($L$2="BR3",'BR3'!$B93)))))</f>
        <v>0</v>
      </c>
      <c r="C93" s="1028">
        <f>IF($L$2="","",IF($L$2="ORIGINAL",'ORIGINAL BUDGET'!$C93,IF($L$2="BR1",'BR1'!$C93,IF($L$2="BR2",'BR2'!$C93,IF($L$2="BR3",'BR3'!$C93)))))</f>
        <v>0</v>
      </c>
      <c r="D93" s="860" t="str">
        <f t="shared" si="18"/>
        <v/>
      </c>
      <c r="E93" s="404"/>
      <c r="F93" s="589"/>
      <c r="G93" s="845" t="str">
        <f t="shared" si="19"/>
        <v/>
      </c>
      <c r="H93" s="811">
        <f t="shared" si="10"/>
        <v>0</v>
      </c>
      <c r="I93" s="840"/>
      <c r="J93" s="811">
        <f t="shared" si="20"/>
        <v>0</v>
      </c>
      <c r="K93" s="843"/>
      <c r="L93" s="811">
        <f t="shared" si="21"/>
        <v>0</v>
      </c>
      <c r="M93" s="843"/>
      <c r="N93" s="811">
        <f t="shared" si="22"/>
        <v>0</v>
      </c>
      <c r="O93" s="843"/>
      <c r="P93" s="811">
        <f t="shared" si="23"/>
        <v>0</v>
      </c>
      <c r="Q93" s="843"/>
      <c r="R93" s="811">
        <f t="shared" si="24"/>
        <v>0</v>
      </c>
      <c r="S93" s="843"/>
      <c r="T93" s="811">
        <f t="shared" si="25"/>
        <v>0</v>
      </c>
      <c r="U93" s="149"/>
      <c r="V93" s="492" t="str">
        <f>IF(AND('BR3'!$K$2="ACTIVE",'BR3'!H93&gt;0),"Yes",IF(AND('BR2'!$K$2="ACTIVE",'BR2'!H93&gt;0),"Yes",IF(AND('BR1'!$K$2="ACTIVE",'BR1'!H93&gt;0),"Yes",IF(AND('ORIGINAL BUDGET'!$K$2="ACTIVE",'ORIGINAL BUDGET'!H93&gt;0),"Yes",""))))</f>
        <v/>
      </c>
      <c r="W93" s="493"/>
      <c r="X93" s="325" t="str">
        <f>IF(AND('BR3'!$K$2="ACTIVE",'BR3'!J93&gt;0),"Yes",IF(AND('BR2'!$K$2="ACTIVE",'BR2'!J93&gt;0),"Yes",IF(AND('BR1'!$K$2="ACTIVE",'BR1'!J93&gt;0),"Yes",IF(AND('ORIGINAL BUDGET'!$K$2="ACTIVE",'ORIGINAL BUDGET'!J93&gt;0),"Yes",""))))</f>
        <v/>
      </c>
      <c r="Y93" s="493"/>
      <c r="Z93" s="325" t="str">
        <f>IF(AND('BR3'!$K$2="ACTIVE",'BR3'!L93&gt;0),"Yes",IF(AND('BR2'!$K$2="ACTIVE",'BR2'!L93&gt;0),"Yes",IF(AND('BR1'!$K$2="ACTIVE",'BR1'!L93&gt;0),"Yes",IF(AND('ORIGINAL BUDGET'!$K$2="ACTIVE",'ORIGINAL BUDGET'!L93&gt;0),"Yes",""))))</f>
        <v/>
      </c>
      <c r="AA93" s="493"/>
      <c r="AB93" s="325" t="str">
        <f>IF(AND('BR3'!$K$2="ACTIVE",'BR3'!N93&gt;0),"Yes",IF(AND('BR2'!$K$2="ACTIVE",'BR2'!N93&gt;0),"Yes",IF(AND('BR1'!$K$2="ACTIVE",'BR1'!N93&gt;0),"Yes",IF(AND('ORIGINAL BUDGET'!$K$2="ACTIVE",'ORIGINAL BUDGET'!N93&gt;0),"Yes",""))))</f>
        <v/>
      </c>
      <c r="AC93" s="493"/>
      <c r="AD93" s="325" t="str">
        <f>IF(AND('BR3'!$K$2="ACTIVE",'BR3'!P93&gt;0),"Yes",IF(AND('BR2'!$K$2="ACTIVE",'BR2'!P93&gt;0),"Yes",IF(AND('BR1'!$K$2="ACTIVE",'BR1'!P93&gt;0),"Yes",IF(AND('ORIGINAL BUDGET'!$K$2="ACTIVE",'ORIGINAL BUDGET'!P93&gt;0),"Yes",""))))</f>
        <v/>
      </c>
      <c r="AE93" s="493"/>
      <c r="AF93" s="325" t="str">
        <f>IF(AND('BR3'!$K$2="ACTIVE",'BR3'!R93&gt;0),"Yes",IF(AND('BR2'!$K$2="ACTIVE",'BR2'!R93&gt;0),"Yes",IF(AND('BR1'!$K$2="ACTIVE",'BR1'!R93&gt;0),"Yes",IF(AND('ORIGINAL BUDGET'!$K$2="ACTIVE",'ORIGINAL BUDGET'!R93&gt;0),"Yes",""))))</f>
        <v/>
      </c>
      <c r="AG93" s="493"/>
      <c r="AH93" s="493" t="str">
        <f>IF(AND('BR3'!$K$2="ACTIVE",'BR3'!T93&gt;0),"Yes",IF(AND('BR2'!$K$2="ACTIVE",'BR2'!T93&gt;0),"Yes",IF(AND('BR1'!$K$2="ACTIVE",'BR1'!T93&gt;0),"Yes",IF(AND('ORIGINAL BUDGET'!$K$2="ACTIVE",'ORIGINAL BUDGET'!T93&gt;0),"Yes",""))))</f>
        <v/>
      </c>
      <c r="AI93" s="494"/>
      <c r="AJ93" s="218"/>
      <c r="AK93" s="448">
        <f t="shared" si="29"/>
        <v>0</v>
      </c>
      <c r="AL93" s="448">
        <f t="shared" si="30"/>
        <v>0</v>
      </c>
      <c r="AM93" s="448">
        <f t="shared" si="31"/>
        <v>0</v>
      </c>
      <c r="AN93" s="448">
        <f t="shared" si="32"/>
        <v>0</v>
      </c>
      <c r="AO93" s="448">
        <f t="shared" si="33"/>
        <v>0</v>
      </c>
      <c r="AP93" s="448">
        <f t="shared" si="34"/>
        <v>0</v>
      </c>
      <c r="AQ93" s="448">
        <f t="shared" si="35"/>
        <v>0</v>
      </c>
      <c r="AU93" s="220"/>
      <c r="AV93" s="220"/>
      <c r="AW93" s="220"/>
      <c r="AX93" s="220"/>
      <c r="AY93" s="1104"/>
    </row>
    <row r="94" spans="1:53" ht="23.25" hidden="1" customHeight="1" thickBot="1">
      <c r="A94" s="1219">
        <v>50</v>
      </c>
      <c r="B94" s="1220">
        <f>IF($L$2="","",IF($L$2="ORIGINAL",'ORIGINAL BUDGET'!$B94,IF($L$2="BR1",'BR1'!$B94,IF($L$2="BR2",'BR2'!$B94,IF($L$2="BR3",'BR3'!$B94)))))</f>
        <v>0</v>
      </c>
      <c r="C94" s="1221">
        <f>IF($L$2="","",IF($L$2="ORIGINAL",'ORIGINAL BUDGET'!$C94,IF($L$2="BR1",'BR1'!$C94,IF($L$2="BR2",'BR2'!$C94,IF($L$2="BR3",'BR3'!$C94)))))</f>
        <v>0</v>
      </c>
      <c r="D94" s="1222" t="str">
        <f t="shared" si="18"/>
        <v/>
      </c>
      <c r="E94" s="1223"/>
      <c r="F94" s="1224"/>
      <c r="G94" s="1225" t="str">
        <f t="shared" si="19"/>
        <v/>
      </c>
      <c r="H94" s="811">
        <f t="shared" si="10"/>
        <v>0</v>
      </c>
      <c r="I94" s="841"/>
      <c r="J94" s="811">
        <f t="shared" si="20"/>
        <v>0</v>
      </c>
      <c r="K94" s="844"/>
      <c r="L94" s="811">
        <f t="shared" si="21"/>
        <v>0</v>
      </c>
      <c r="M94" s="844"/>
      <c r="N94" s="811">
        <f t="shared" si="22"/>
        <v>0</v>
      </c>
      <c r="O94" s="844"/>
      <c r="P94" s="811">
        <f t="shared" si="23"/>
        <v>0</v>
      </c>
      <c r="Q94" s="844"/>
      <c r="R94" s="811">
        <f t="shared" si="24"/>
        <v>0</v>
      </c>
      <c r="S94" s="844"/>
      <c r="T94" s="811">
        <f t="shared" si="25"/>
        <v>0</v>
      </c>
      <c r="U94" s="149"/>
      <c r="V94" s="495" t="str">
        <f>IF(AND('BR3'!$K$2="ACTIVE",'BR3'!H94&gt;0),"Yes",IF(AND('BR2'!$K$2="ACTIVE",'BR2'!H94&gt;0),"Yes",IF(AND('BR1'!$K$2="ACTIVE",'BR1'!H94&gt;0),"Yes",IF(AND('ORIGINAL BUDGET'!$K$2="ACTIVE",'ORIGINAL BUDGET'!H94&gt;0),"Yes",""))))</f>
        <v/>
      </c>
      <c r="W94" s="1086"/>
      <c r="X94" s="1085" t="str">
        <f>IF(AND('BR3'!$K$2="ACTIVE",'BR3'!J94&gt;0),"Yes",IF(AND('BR2'!$K$2="ACTIVE",'BR2'!J94&gt;0),"Yes",IF(AND('BR1'!$K$2="ACTIVE",'BR1'!J94&gt;0),"Yes",IF(AND('ORIGINAL BUDGET'!$K$2="ACTIVE",'ORIGINAL BUDGET'!J94&gt;0),"Yes",""))))</f>
        <v/>
      </c>
      <c r="Y94" s="1086"/>
      <c r="Z94" s="1085" t="str">
        <f>IF(AND('BR3'!$K$2="ACTIVE",'BR3'!L94&gt;0),"Yes",IF(AND('BR2'!$K$2="ACTIVE",'BR2'!L94&gt;0),"Yes",IF(AND('BR1'!$K$2="ACTIVE",'BR1'!L94&gt;0),"Yes",IF(AND('ORIGINAL BUDGET'!$K$2="ACTIVE",'ORIGINAL BUDGET'!L94&gt;0),"Yes",""))))</f>
        <v/>
      </c>
      <c r="AA94" s="1086"/>
      <c r="AB94" s="1085" t="str">
        <f>IF(AND('BR3'!$K$2="ACTIVE",'BR3'!N94&gt;0),"Yes",IF(AND('BR2'!$K$2="ACTIVE",'BR2'!N94&gt;0),"Yes",IF(AND('BR1'!$K$2="ACTIVE",'BR1'!N94&gt;0),"Yes",IF(AND('ORIGINAL BUDGET'!$K$2="ACTIVE",'ORIGINAL BUDGET'!N94&gt;0),"Yes",""))))</f>
        <v/>
      </c>
      <c r="AC94" s="1086"/>
      <c r="AD94" s="1085" t="str">
        <f>IF(AND('BR3'!$K$2="ACTIVE",'BR3'!P94&gt;0),"Yes",IF(AND('BR2'!$K$2="ACTIVE",'BR2'!P94&gt;0),"Yes",IF(AND('BR1'!$K$2="ACTIVE",'BR1'!P94&gt;0),"Yes",IF(AND('ORIGINAL BUDGET'!$K$2="ACTIVE",'ORIGINAL BUDGET'!P94&gt;0),"Yes",""))))</f>
        <v/>
      </c>
      <c r="AE94" s="1086"/>
      <c r="AF94" s="1085" t="str">
        <f>IF(AND('BR3'!$K$2="ACTIVE",'BR3'!R94&gt;0),"Yes",IF(AND('BR2'!$K$2="ACTIVE",'BR2'!R94&gt;0),"Yes",IF(AND('BR1'!$K$2="ACTIVE",'BR1'!R94&gt;0),"Yes",IF(AND('ORIGINAL BUDGET'!$K$2="ACTIVE",'ORIGINAL BUDGET'!R94&gt;0),"Yes",""))))</f>
        <v/>
      </c>
      <c r="AG94" s="1086"/>
      <c r="AH94" s="1086" t="str">
        <f>IF(AND('BR3'!$K$2="ACTIVE",'BR3'!T94&gt;0),"Yes",IF(AND('BR2'!$K$2="ACTIVE",'BR2'!T94&gt;0),"Yes",IF(AND('BR1'!$K$2="ACTIVE",'BR1'!T94&gt;0),"Yes",IF(AND('ORIGINAL BUDGET'!$K$2="ACTIVE",'ORIGINAL BUDGET'!T94&gt;0),"Yes",""))))</f>
        <v/>
      </c>
      <c r="AI94" s="498"/>
      <c r="AJ94" s="58"/>
      <c r="AK94" s="448">
        <f t="shared" si="29"/>
        <v>0</v>
      </c>
      <c r="AL94" s="448">
        <f t="shared" si="30"/>
        <v>0</v>
      </c>
      <c r="AM94" s="448">
        <f t="shared" si="31"/>
        <v>0</v>
      </c>
      <c r="AN94" s="448">
        <f t="shared" si="32"/>
        <v>0</v>
      </c>
      <c r="AO94" s="448">
        <f t="shared" si="33"/>
        <v>0</v>
      </c>
      <c r="AP94" s="448">
        <f t="shared" si="34"/>
        <v>0</v>
      </c>
      <c r="AQ94" s="448">
        <f t="shared" si="35"/>
        <v>0</v>
      </c>
      <c r="AU94" s="219"/>
      <c r="AV94" s="219"/>
      <c r="AW94" s="219"/>
      <c r="AX94" s="219"/>
      <c r="AY94" s="1104"/>
    </row>
    <row r="95" spans="1:53" s="197" customFormat="1" ht="15.95" customHeight="1" thickTop="1" thickBot="1">
      <c r="A95" s="435"/>
      <c r="B95" s="520"/>
      <c r="C95" s="521"/>
      <c r="D95" s="522"/>
      <c r="E95" s="523"/>
      <c r="F95" s="436"/>
      <c r="G95" s="849"/>
      <c r="H95" s="437"/>
      <c r="I95" s="849"/>
      <c r="J95" s="437"/>
      <c r="K95" s="849"/>
      <c r="L95" s="437"/>
      <c r="M95" s="849"/>
      <c r="N95" s="437"/>
      <c r="O95" s="849"/>
      <c r="P95" s="437"/>
      <c r="Q95" s="849"/>
      <c r="R95" s="437"/>
      <c r="S95" s="849"/>
      <c r="T95" s="437"/>
      <c r="U95" s="276"/>
      <c r="V95" s="1085"/>
      <c r="W95" s="1085"/>
      <c r="X95" s="1085"/>
      <c r="Y95" s="1085"/>
      <c r="Z95" s="1085"/>
      <c r="AA95" s="1085"/>
      <c r="AB95" s="1085"/>
      <c r="AC95" s="1085"/>
      <c r="AD95" s="1085"/>
      <c r="AE95" s="1085"/>
      <c r="AF95" s="1085"/>
      <c r="AG95" s="1085"/>
      <c r="AH95" s="1086"/>
      <c r="AI95" s="1086"/>
      <c r="AJ95" s="328" t="s">
        <v>128</v>
      </c>
      <c r="AK95" s="327">
        <f t="shared" ref="AK95:AQ95" si="36">SUM(AK45:AK94)</f>
        <v>0</v>
      </c>
      <c r="AL95" s="327">
        <f t="shared" si="36"/>
        <v>0</v>
      </c>
      <c r="AM95" s="327">
        <f t="shared" si="36"/>
        <v>0</v>
      </c>
      <c r="AN95" s="327">
        <f t="shared" si="36"/>
        <v>0</v>
      </c>
      <c r="AO95" s="327">
        <f t="shared" si="36"/>
        <v>0</v>
      </c>
      <c r="AP95" s="327">
        <f t="shared" si="36"/>
        <v>0</v>
      </c>
      <c r="AQ95" s="327">
        <f t="shared" si="36"/>
        <v>0</v>
      </c>
      <c r="AS95" s="169"/>
      <c r="AT95" s="169"/>
      <c r="AU95" s="277"/>
      <c r="AV95" s="277"/>
      <c r="AW95" s="277"/>
      <c r="AX95" s="277"/>
      <c r="AY95" s="1104"/>
      <c r="AZ95" s="169"/>
      <c r="BA95" s="169"/>
    </row>
    <row r="96" spans="1:53" ht="20.25" customHeight="1" thickTop="1">
      <c r="A96" s="1739" t="str">
        <f>A12</f>
        <v>OPERATING EXPENSES</v>
      </c>
      <c r="B96" s="1740"/>
      <c r="C96" s="1740"/>
      <c r="D96" s="1740"/>
      <c r="E96" s="1740"/>
      <c r="F96" s="1740"/>
      <c r="G96" s="1736" t="s">
        <v>84</v>
      </c>
      <c r="H96" s="1737"/>
      <c r="I96" s="1737"/>
      <c r="J96" s="1737"/>
      <c r="K96" s="1737"/>
      <c r="L96" s="1737"/>
      <c r="M96" s="1737"/>
      <c r="N96" s="1737"/>
      <c r="O96" s="1737"/>
      <c r="P96" s="1737"/>
      <c r="Q96" s="1737"/>
      <c r="R96" s="1737"/>
      <c r="S96" s="1737"/>
      <c r="T96" s="1737"/>
      <c r="U96" s="947"/>
      <c r="V96" s="1821" t="s">
        <v>155</v>
      </c>
      <c r="W96" s="1821"/>
      <c r="X96" s="1821"/>
      <c r="Y96" s="1821"/>
      <c r="Z96" s="1821"/>
      <c r="AA96" s="1821"/>
      <c r="AB96" s="1821"/>
      <c r="AC96" s="1821"/>
      <c r="AD96" s="1821"/>
      <c r="AE96" s="1821"/>
      <c r="AF96" s="1821"/>
      <c r="AG96" s="1821"/>
      <c r="AH96" s="1821"/>
      <c r="AI96" s="1821"/>
      <c r="AL96" s="1738"/>
      <c r="AM96" s="1738"/>
      <c r="AN96" s="1738"/>
      <c r="AO96" s="475"/>
      <c r="AP96" s="1084"/>
      <c r="AQ96" s="1084"/>
      <c r="AR96" s="1084"/>
      <c r="AY96" s="1104"/>
    </row>
    <row r="97" spans="1:51" ht="15" customHeight="1" thickBot="1">
      <c r="A97" s="1584"/>
      <c r="B97" s="1586"/>
      <c r="C97" s="1586"/>
      <c r="D97" s="1586"/>
      <c r="E97" s="1586"/>
      <c r="F97" s="1586"/>
      <c r="G97" s="1226" t="str">
        <f>'Fund Rec'!G79</f>
        <v/>
      </c>
      <c r="H97" s="1227">
        <f>'Fund Rec'!H79</f>
        <v>0</v>
      </c>
      <c r="I97" s="1228" t="str">
        <f>'Fund Rec'!I79</f>
        <v/>
      </c>
      <c r="J97" s="1227">
        <f>'Fund Rec'!J79</f>
        <v>0</v>
      </c>
      <c r="K97" s="1228" t="str">
        <f>'Fund Rec'!K79</f>
        <v/>
      </c>
      <c r="L97" s="1227">
        <f>'Fund Rec'!L79</f>
        <v>0</v>
      </c>
      <c r="M97" s="1228" t="str">
        <f>'Fund Rec'!M79</f>
        <v/>
      </c>
      <c r="N97" s="1227">
        <f>'Fund Rec'!N79</f>
        <v>0</v>
      </c>
      <c r="O97" s="1229" t="str">
        <f>'Fund Rec'!O79</f>
        <v/>
      </c>
      <c r="P97" s="697">
        <f>'Fund Rec'!P79</f>
        <v>0</v>
      </c>
      <c r="Q97" s="1229" t="str">
        <f>'Fund Rec'!Q79</f>
        <v/>
      </c>
      <c r="R97" s="1230">
        <f>'Fund Rec'!R79</f>
        <v>0</v>
      </c>
      <c r="S97" s="1229" t="str">
        <f>'Fund Rec'!S79</f>
        <v/>
      </c>
      <c r="T97" s="697">
        <f>'Fund Rec'!T79</f>
        <v>0</v>
      </c>
      <c r="U97" s="408"/>
      <c r="V97" s="1732" t="str">
        <f>$G$5</f>
        <v>RPPC, 53110</v>
      </c>
      <c r="W97" s="1716"/>
      <c r="X97" s="1716" t="str">
        <f>$I$5</f>
        <v>RPPC , 53129</v>
      </c>
      <c r="Y97" s="1716"/>
      <c r="Z97" s="1716" t="str">
        <f>$K$5</f>
        <v/>
      </c>
      <c r="AA97" s="1716"/>
      <c r="AB97" s="1716" t="str">
        <f>$M$5</f>
        <v/>
      </c>
      <c r="AC97" s="1716"/>
      <c r="AD97" s="1716" t="str">
        <f>$O$5</f>
        <v/>
      </c>
      <c r="AE97" s="1716"/>
      <c r="AF97" s="1716" t="str">
        <f>$Q$5</f>
        <v/>
      </c>
      <c r="AG97" s="1716"/>
      <c r="AH97" s="1716" t="str">
        <f>$S$5</f>
        <v/>
      </c>
      <c r="AI97" s="1718"/>
      <c r="AL97" s="2"/>
      <c r="AM97" s="2"/>
      <c r="AN97" s="2"/>
      <c r="AO97" s="2"/>
      <c r="AP97" s="2"/>
      <c r="AQ97" s="2"/>
      <c r="AR97" s="2"/>
      <c r="AY97" s="1104"/>
    </row>
    <row r="98" spans="1:51" ht="25.5" customHeight="1" thickTop="1" thickBot="1">
      <c r="A98" s="131"/>
      <c r="B98" s="159"/>
      <c r="C98" s="159"/>
      <c r="D98" s="18"/>
      <c r="E98" s="130" t="str">
        <f>'ORIGINAL BUDGET'!E98</f>
        <v>TOTAL OPERATING EXPENSES</v>
      </c>
      <c r="F98" s="1112">
        <f>SUM(F99:F113)</f>
        <v>0</v>
      </c>
      <c r="G98" s="614"/>
      <c r="H98" s="605">
        <f>SUM(H99:H113)</f>
        <v>0</v>
      </c>
      <c r="I98" s="607"/>
      <c r="J98" s="605">
        <f>SUM(J99:J113)</f>
        <v>0</v>
      </c>
      <c r="K98" s="607"/>
      <c r="L98" s="596">
        <f>SUM(L99:L113)</f>
        <v>0</v>
      </c>
      <c r="M98" s="695"/>
      <c r="N98" s="596">
        <f>SUM(N99:N113)</f>
        <v>0</v>
      </c>
      <c r="O98" s="695"/>
      <c r="P98" s="596">
        <f>SUM(P99:P113)</f>
        <v>0</v>
      </c>
      <c r="Q98" s="607"/>
      <c r="R98" s="596">
        <f>SUM(R99:R113)</f>
        <v>0</v>
      </c>
      <c r="S98" s="695"/>
      <c r="T98" s="596">
        <f>SUM(T99:T113)</f>
        <v>0</v>
      </c>
      <c r="U98" s="409"/>
      <c r="V98" s="1733"/>
      <c r="W98" s="1717"/>
      <c r="X98" s="1717"/>
      <c r="Y98" s="1717"/>
      <c r="Z98" s="1717"/>
      <c r="AA98" s="1717"/>
      <c r="AB98" s="1717"/>
      <c r="AC98" s="1717"/>
      <c r="AD98" s="1717"/>
      <c r="AE98" s="1717"/>
      <c r="AF98" s="1717"/>
      <c r="AG98" s="1717"/>
      <c r="AH98" s="1717"/>
      <c r="AI98" s="1719"/>
      <c r="AL98" s="221"/>
      <c r="AM98" s="221"/>
      <c r="AN98" s="222"/>
      <c r="AO98" s="222"/>
      <c r="AP98" s="222"/>
      <c r="AQ98" s="222"/>
      <c r="AR98" s="222"/>
      <c r="AY98" s="1104"/>
    </row>
    <row r="99" spans="1:51" ht="23.25" customHeight="1" thickTop="1">
      <c r="A99" s="122">
        <v>1</v>
      </c>
      <c r="B99" s="1773">
        <f>IF($L$2="","",IF($L$2="ORIGINAL",'ORIGINAL BUDGET'!$B99,IF($L$2="BR1",'BR1'!$B99,IF($L$2="BR2",'BR2'!$B99,IF($L$2="BR3",'BR3'!$B99)))))</f>
        <v>0</v>
      </c>
      <c r="C99" s="1774">
        <f>IF($L$2="","",IF($L$2="ORIGINAL",'ORIGINAL BUDGET'!$B99,IF($L$2="BR1",'BR1'!$B99,IF($L$2="BR2",'BR2'!$B99,IF($L$2="BR3",'BR3'!$B99)))))</f>
        <v>0</v>
      </c>
      <c r="D99" s="1774">
        <f>IF($L$2="","",IF($L$2="ORIGINAL",'ORIGINAL BUDGET'!$B99,IF($L$2="BR1",'BR1'!$B99,IF($L$2="BR2",'BR2'!$B99,IF($L$2="BR3",'BR3'!$B99)))))</f>
        <v>0</v>
      </c>
      <c r="E99" s="1775">
        <f>IF($L$2="","",IF($L$2="ORIGINAL",'ORIGINAL BUDGET'!$B99,IF($L$2="BR1",'BR1'!$B99,IF($L$2="BR2",'BR2'!$B99,IF($L$2="BR3",'BR3'!$B99)))))</f>
        <v>0</v>
      </c>
      <c r="F99" s="1111"/>
      <c r="G99" s="847" t="str">
        <f t="shared" ref="G99:G113" si="37">IF(AND(F99&lt;&gt;0, 1-I99-K99-Q99-S99-M99-O99),1-I99-K99-Q99-S99-M99-O99,"")</f>
        <v/>
      </c>
      <c r="H99" s="812">
        <f t="shared" ref="H99:H113" si="38">IF(AND(G99*F99&lt;0.0001,G99*F99&gt;0),"",G99*F99)</f>
        <v>0</v>
      </c>
      <c r="I99" s="840"/>
      <c r="J99" s="812">
        <f>I99*F99</f>
        <v>0</v>
      </c>
      <c r="K99" s="840"/>
      <c r="L99" s="812">
        <f>K99*F99</f>
        <v>0</v>
      </c>
      <c r="M99" s="840"/>
      <c r="N99" s="812">
        <f>M99*F99</f>
        <v>0</v>
      </c>
      <c r="O99" s="840"/>
      <c r="P99" s="812">
        <f>O99*F99</f>
        <v>0</v>
      </c>
      <c r="Q99" s="840"/>
      <c r="R99" s="812">
        <f t="shared" ref="R99:R113" si="39">Q99*F99</f>
        <v>0</v>
      </c>
      <c r="S99" s="840"/>
      <c r="T99" s="812">
        <f t="shared" ref="T99:T113" si="40">S99*F99</f>
        <v>0</v>
      </c>
      <c r="U99" s="410"/>
      <c r="V99" s="492" t="str">
        <f>IF(AND('BR3'!$K$2="ACTIVE",'BR3'!H99&gt;0),"Yes",IF(AND('BR2'!$K$2="ACTIVE",'BR2'!H99&gt;0),"Yes",IF(AND('BR1'!$K$2="ACTIVE",'BR1'!H99&gt;0),"Yes",IF(AND('ORIGINAL BUDGET'!$K$2="ACTIVE",'ORIGINAL BUDGET'!H99&gt;0),"Yes",""))))</f>
        <v/>
      </c>
      <c r="W99" s="493"/>
      <c r="X99" s="325" t="str">
        <f>IF(AND('BR3'!$K$2="ACTIVE",'BR3'!J99&gt;0),"Yes",IF(AND('BR2'!$K$2="ACTIVE",'BR2'!J99&gt;0),"Yes",IF(AND('BR1'!$K$2="ACTIVE",'BR1'!J99&gt;0),"Yes",IF(AND('ORIGINAL BUDGET'!$K$2="ACTIVE",'ORIGINAL BUDGET'!J99&gt;0),"Yes",""))))</f>
        <v/>
      </c>
      <c r="Y99" s="493"/>
      <c r="Z99" s="325" t="str">
        <f>IF(AND('BR3'!$K$2="ACTIVE",'BR3'!L99&gt;0),"Yes",IF(AND('BR2'!$K$2="ACTIVE",'BR2'!L99&gt;0),"Yes",IF(AND('BR1'!$K$2="ACTIVE",'BR1'!L99&gt;0),"Yes",IF(AND('ORIGINAL BUDGET'!$K$2="ACTIVE",'ORIGINAL BUDGET'!L99&gt;0),"Yes",""))))</f>
        <v/>
      </c>
      <c r="AA99" s="493"/>
      <c r="AB99" s="325" t="str">
        <f>IF(AND('BR3'!$K$2="ACTIVE",'BR3'!N99&gt;0),"Yes",IF(AND('BR2'!$K$2="ACTIVE",'BR2'!N99&gt;0),"Yes",IF(AND('BR1'!$K$2="ACTIVE",'BR1'!N99&gt;0),"Yes",IF(AND('ORIGINAL BUDGET'!$K$2="ACTIVE",'ORIGINAL BUDGET'!N99&gt;0),"Yes",""))))</f>
        <v/>
      </c>
      <c r="AC99" s="493"/>
      <c r="AD99" s="325" t="str">
        <f>IF(AND('BR3'!$K$2="ACTIVE",'BR3'!P99&gt;0),"Yes",IF(AND('BR2'!$K$2="ACTIVE",'BR2'!P99&gt;0),"Yes",IF(AND('BR1'!$K$2="ACTIVE",'BR1'!P99&gt;0),"Yes",IF(AND('ORIGINAL BUDGET'!$K$2="ACTIVE",'ORIGINAL BUDGET'!P99&gt;0),"Yes",""))))</f>
        <v/>
      </c>
      <c r="AE99" s="493"/>
      <c r="AF99" s="325" t="str">
        <f>IF(AND('BR3'!$K$2="ACTIVE",'BR3'!R99&gt;0),"Yes",IF(AND('BR2'!$K$2="ACTIVE",'BR2'!R99&gt;0),"Yes",IF(AND('BR1'!$K$2="ACTIVE",'BR1'!R99&gt;0),"Yes",IF(AND('ORIGINAL BUDGET'!$K$2="ACTIVE",'ORIGINAL BUDGET'!R99&gt;0),"Yes",""))))</f>
        <v/>
      </c>
      <c r="AG99" s="493"/>
      <c r="AH99" s="493" t="str">
        <f>IF(AND('BR3'!$K$2="ACTIVE",'BR3'!T99&gt;0),"Yes",IF(AND('BR2'!$K$2="ACTIVE",'BR2'!T99&gt;0),"Yes",IF(AND('BR1'!$K$2="ACTIVE",'BR1'!T99&gt;0),"Yes",IF(AND('ORIGINAL BUDGET'!$K$2="ACTIVE",'ORIGINAL BUDGET'!T99&gt;0),"Yes",""))))</f>
        <v/>
      </c>
      <c r="AI99" s="494"/>
      <c r="AL99" s="221"/>
      <c r="AM99" s="221"/>
      <c r="AN99" s="221"/>
      <c r="AO99" s="221"/>
      <c r="AP99" s="221"/>
      <c r="AQ99" s="221"/>
      <c r="AR99" s="57"/>
      <c r="AY99" s="1104"/>
    </row>
    <row r="100" spans="1:51" ht="23.25" customHeight="1">
      <c r="A100" s="122">
        <v>2</v>
      </c>
      <c r="B100" s="1773">
        <f>IF($L$2="","",IF($L$2="ORIGINAL",'ORIGINAL BUDGET'!$B100,IF($L$2="BR1",'BR1'!$B100,IF($L$2="BR2",'BR2'!$B100,IF($L$2="BR3",'BR3'!$B100)))))</f>
        <v>0</v>
      </c>
      <c r="C100" s="1774">
        <f>IF($L$2="","",IF($L$2="ORIGINAL",'ORIGINAL BUDGET'!$B100,IF($L$2="BR1",'BR1'!$B100,IF($L$2="BR2",'BR2'!$B100,IF($L$2="BR3",'BR3'!$B100)))))</f>
        <v>0</v>
      </c>
      <c r="D100" s="1774">
        <f>IF($L$2="","",IF($L$2="ORIGINAL",'ORIGINAL BUDGET'!$B100,IF($L$2="BR1",'BR1'!$B100,IF($L$2="BR2",'BR2'!$B100,IF($L$2="BR3",'BR3'!$B100)))))</f>
        <v>0</v>
      </c>
      <c r="E100" s="1775">
        <f>IF($L$2="","",IF($L$2="ORIGINAL",'ORIGINAL BUDGET'!$B100,IF($L$2="BR1",'BR1'!$B100,IF($L$2="BR2",'BR2'!$B100,IF($L$2="BR3",'BR3'!$B100)))))</f>
        <v>0</v>
      </c>
      <c r="F100" s="611"/>
      <c r="G100" s="847" t="str">
        <f t="shared" si="37"/>
        <v/>
      </c>
      <c r="H100" s="810">
        <f t="shared" si="38"/>
        <v>0</v>
      </c>
      <c r="I100" s="840"/>
      <c r="J100" s="810">
        <f t="shared" ref="J100:J113" si="41">I100*F100</f>
        <v>0</v>
      </c>
      <c r="K100" s="840"/>
      <c r="L100" s="810">
        <f t="shared" ref="L100:L113" si="42">K100*F100</f>
        <v>0</v>
      </c>
      <c r="M100" s="840"/>
      <c r="N100" s="810">
        <f t="shared" ref="N100:N113" si="43">M100*F100</f>
        <v>0</v>
      </c>
      <c r="O100" s="840"/>
      <c r="P100" s="810">
        <f t="shared" ref="P100:P113" si="44">O100*F100</f>
        <v>0</v>
      </c>
      <c r="Q100" s="840"/>
      <c r="R100" s="810">
        <f t="shared" si="39"/>
        <v>0</v>
      </c>
      <c r="S100" s="840"/>
      <c r="T100" s="810">
        <f t="shared" si="40"/>
        <v>0</v>
      </c>
      <c r="U100" s="410"/>
      <c r="V100" s="492" t="str">
        <f>IF(AND('BR3'!$K$2="ACTIVE",'BR3'!H100&gt;0),"Yes",IF(AND('BR2'!$K$2="ACTIVE",'BR2'!H100&gt;0),"Yes",IF(AND('BR1'!$K$2="ACTIVE",'BR1'!H100&gt;0),"Yes",IF(AND('ORIGINAL BUDGET'!$K$2="ACTIVE",'ORIGINAL BUDGET'!H100&gt;0),"Yes",""))))</f>
        <v/>
      </c>
      <c r="W100" s="493"/>
      <c r="X100" s="325" t="str">
        <f>IF(AND('BR3'!$K$2="ACTIVE",'BR3'!J100&gt;0),"Yes",IF(AND('BR2'!$K$2="ACTIVE",'BR2'!J100&gt;0),"Yes",IF(AND('BR1'!$K$2="ACTIVE",'BR1'!J100&gt;0),"Yes",IF(AND('ORIGINAL BUDGET'!$K$2="ACTIVE",'ORIGINAL BUDGET'!J100&gt;0),"Yes",""))))</f>
        <v/>
      </c>
      <c r="Y100" s="493"/>
      <c r="Z100" s="325" t="str">
        <f>IF(AND('BR3'!$K$2="ACTIVE",'BR3'!L100&gt;0),"Yes",IF(AND('BR2'!$K$2="ACTIVE",'BR2'!L100&gt;0),"Yes",IF(AND('BR1'!$K$2="ACTIVE",'BR1'!L100&gt;0),"Yes",IF(AND('ORIGINAL BUDGET'!$K$2="ACTIVE",'ORIGINAL BUDGET'!L100&gt;0),"Yes",""))))</f>
        <v/>
      </c>
      <c r="AA100" s="493"/>
      <c r="AB100" s="325" t="str">
        <f>IF(AND('BR3'!$K$2="ACTIVE",'BR3'!N100&gt;0),"Yes",IF(AND('BR2'!$K$2="ACTIVE",'BR2'!N100&gt;0),"Yes",IF(AND('BR1'!$K$2="ACTIVE",'BR1'!N100&gt;0),"Yes",IF(AND('ORIGINAL BUDGET'!$K$2="ACTIVE",'ORIGINAL BUDGET'!N100&gt;0),"Yes",""))))</f>
        <v/>
      </c>
      <c r="AC100" s="493"/>
      <c r="AD100" s="325" t="str">
        <f>IF(AND('BR3'!$K$2="ACTIVE",'BR3'!P100&gt;0),"Yes",IF(AND('BR2'!$K$2="ACTIVE",'BR2'!P100&gt;0),"Yes",IF(AND('BR1'!$K$2="ACTIVE",'BR1'!P100&gt;0),"Yes",IF(AND('ORIGINAL BUDGET'!$K$2="ACTIVE",'ORIGINAL BUDGET'!P100&gt;0),"Yes",""))))</f>
        <v/>
      </c>
      <c r="AE100" s="493"/>
      <c r="AF100" s="325" t="str">
        <f>IF(AND('BR3'!$K$2="ACTIVE",'BR3'!R100&gt;0),"Yes",IF(AND('BR2'!$K$2="ACTIVE",'BR2'!R100&gt;0),"Yes",IF(AND('BR1'!$K$2="ACTIVE",'BR1'!R100&gt;0),"Yes",IF(AND('ORIGINAL BUDGET'!$K$2="ACTIVE",'ORIGINAL BUDGET'!R100&gt;0),"Yes",""))))</f>
        <v/>
      </c>
      <c r="AG100" s="493"/>
      <c r="AH100" s="493" t="str">
        <f>IF(AND('BR3'!$K$2="ACTIVE",'BR3'!T100&gt;0),"Yes",IF(AND('BR2'!$K$2="ACTIVE",'BR2'!T100&gt;0),"Yes",IF(AND('BR1'!$K$2="ACTIVE",'BR1'!T100&gt;0),"Yes",IF(AND('ORIGINAL BUDGET'!$K$2="ACTIVE",'ORIGINAL BUDGET'!T100&gt;0),"Yes",""))))</f>
        <v/>
      </c>
      <c r="AI100" s="494"/>
      <c r="AL100" s="221"/>
      <c r="AM100" s="221"/>
      <c r="AN100" s="221"/>
      <c r="AO100" s="221"/>
      <c r="AP100" s="221"/>
      <c r="AQ100" s="221"/>
      <c r="AR100" s="57"/>
      <c r="AY100" s="1104"/>
    </row>
    <row r="101" spans="1:51" ht="23.25" customHeight="1">
      <c r="A101" s="122">
        <v>3</v>
      </c>
      <c r="B101" s="1726">
        <f>IF($L$2="","",IF($L$2="ORIGINAL",'ORIGINAL BUDGET'!$B101,IF($L$2="BR1",'BR1'!$B101,IF($L$2="BR2",'BR2'!$B101,IF($L$2="BR3",'BR3'!$B101)))))</f>
        <v>0</v>
      </c>
      <c r="C101" s="1727">
        <f>IF($L$2="","",IF($L$2="ORIGINAL",'ORIGINAL BUDGET'!$B101,IF($L$2="BR1",'BR1'!$B101,IF($L$2="BR2",'BR2'!$B101,IF($L$2="BR3",'BR3'!$B101)))))</f>
        <v>0</v>
      </c>
      <c r="D101" s="1727">
        <f>IF($L$2="","",IF($L$2="ORIGINAL",'ORIGINAL BUDGET'!$B101,IF($L$2="BR1",'BR1'!$B101,IF($L$2="BR2",'BR2'!$B101,IF($L$2="BR3",'BR3'!$B101)))))</f>
        <v>0</v>
      </c>
      <c r="E101" s="1728">
        <f>IF($L$2="","",IF($L$2="ORIGINAL",'ORIGINAL BUDGET'!$B101,IF($L$2="BR1",'BR1'!$B101,IF($L$2="BR2",'BR2'!$B101,IF($L$2="BR3",'BR3'!$B101)))))</f>
        <v>0</v>
      </c>
      <c r="F101" s="612"/>
      <c r="G101" s="847" t="str">
        <f t="shared" si="37"/>
        <v/>
      </c>
      <c r="H101" s="810">
        <f t="shared" si="38"/>
        <v>0</v>
      </c>
      <c r="I101" s="840"/>
      <c r="J101" s="810">
        <f t="shared" si="41"/>
        <v>0</v>
      </c>
      <c r="K101" s="840"/>
      <c r="L101" s="810">
        <f t="shared" si="42"/>
        <v>0</v>
      </c>
      <c r="M101" s="840"/>
      <c r="N101" s="810">
        <f t="shared" si="43"/>
        <v>0</v>
      </c>
      <c r="O101" s="840"/>
      <c r="P101" s="810">
        <f t="shared" si="44"/>
        <v>0</v>
      </c>
      <c r="Q101" s="840"/>
      <c r="R101" s="810">
        <f t="shared" si="39"/>
        <v>0</v>
      </c>
      <c r="S101" s="840"/>
      <c r="T101" s="810">
        <f t="shared" si="40"/>
        <v>0</v>
      </c>
      <c r="U101" s="410"/>
      <c r="V101" s="492" t="str">
        <f>IF(AND('BR3'!$K$2="ACTIVE",'BR3'!H101&gt;0),"Yes",IF(AND('BR2'!$K$2="ACTIVE",'BR2'!H101&gt;0),"Yes",IF(AND('BR1'!$K$2="ACTIVE",'BR1'!H101&gt;0),"Yes",IF(AND('ORIGINAL BUDGET'!$K$2="ACTIVE",'ORIGINAL BUDGET'!H101&gt;0),"Yes",""))))</f>
        <v/>
      </c>
      <c r="W101" s="493"/>
      <c r="X101" s="325" t="str">
        <f>IF(AND('BR3'!$K$2="ACTIVE",'BR3'!J101&gt;0),"Yes",IF(AND('BR2'!$K$2="ACTIVE",'BR2'!J101&gt;0),"Yes",IF(AND('BR1'!$K$2="ACTIVE",'BR1'!J101&gt;0),"Yes",IF(AND('ORIGINAL BUDGET'!$K$2="ACTIVE",'ORIGINAL BUDGET'!J101&gt;0),"Yes",""))))</f>
        <v/>
      </c>
      <c r="Y101" s="493"/>
      <c r="Z101" s="325" t="str">
        <f>IF(AND('BR3'!$K$2="ACTIVE",'BR3'!L101&gt;0),"Yes",IF(AND('BR2'!$K$2="ACTIVE",'BR2'!L101&gt;0),"Yes",IF(AND('BR1'!$K$2="ACTIVE",'BR1'!L101&gt;0),"Yes",IF(AND('ORIGINAL BUDGET'!$K$2="ACTIVE",'ORIGINAL BUDGET'!L101&gt;0),"Yes",""))))</f>
        <v/>
      </c>
      <c r="AA101" s="493"/>
      <c r="AB101" s="325" t="str">
        <f>IF(AND('BR3'!$K$2="ACTIVE",'BR3'!N101&gt;0),"Yes",IF(AND('BR2'!$K$2="ACTIVE",'BR2'!N101&gt;0),"Yes",IF(AND('BR1'!$K$2="ACTIVE",'BR1'!N101&gt;0),"Yes",IF(AND('ORIGINAL BUDGET'!$K$2="ACTIVE",'ORIGINAL BUDGET'!N101&gt;0),"Yes",""))))</f>
        <v/>
      </c>
      <c r="AC101" s="493"/>
      <c r="AD101" s="325" t="str">
        <f>IF(AND('BR3'!$K$2="ACTIVE",'BR3'!P101&gt;0),"Yes",IF(AND('BR2'!$K$2="ACTIVE",'BR2'!P101&gt;0),"Yes",IF(AND('BR1'!$K$2="ACTIVE",'BR1'!P101&gt;0),"Yes",IF(AND('ORIGINAL BUDGET'!$K$2="ACTIVE",'ORIGINAL BUDGET'!P101&gt;0),"Yes",""))))</f>
        <v/>
      </c>
      <c r="AE101" s="493"/>
      <c r="AF101" s="325" t="str">
        <f>IF(AND('BR3'!$K$2="ACTIVE",'BR3'!R101&gt;0),"Yes",IF(AND('BR2'!$K$2="ACTIVE",'BR2'!R101&gt;0),"Yes",IF(AND('BR1'!$K$2="ACTIVE",'BR1'!R101&gt;0),"Yes",IF(AND('ORIGINAL BUDGET'!$K$2="ACTIVE",'ORIGINAL BUDGET'!R101&gt;0),"Yes",""))))</f>
        <v/>
      </c>
      <c r="AG101" s="493"/>
      <c r="AH101" s="493" t="str">
        <f>IF(AND('BR3'!$K$2="ACTIVE",'BR3'!T101&gt;0),"Yes",IF(AND('BR2'!$K$2="ACTIVE",'BR2'!T101&gt;0),"Yes",IF(AND('BR1'!$K$2="ACTIVE",'BR1'!T101&gt;0),"Yes",IF(AND('ORIGINAL BUDGET'!$K$2="ACTIVE",'ORIGINAL BUDGET'!T101&gt;0),"Yes",""))))</f>
        <v/>
      </c>
      <c r="AI101" s="494"/>
      <c r="AL101" s="221"/>
      <c r="AM101" s="221"/>
      <c r="AN101" s="221"/>
      <c r="AO101" s="221"/>
      <c r="AP101" s="221"/>
      <c r="AQ101" s="221"/>
      <c r="AR101" s="57"/>
      <c r="AY101" s="1104"/>
    </row>
    <row r="102" spans="1:51" ht="23.25" customHeight="1">
      <c r="A102" s="122">
        <v>4</v>
      </c>
      <c r="B102" s="1726">
        <f>IF($L$2="","",IF($L$2="ORIGINAL",'ORIGINAL BUDGET'!$B102,IF($L$2="BR1",'BR1'!$B102,IF($L$2="BR2",'BR2'!$B102,IF($L$2="BR3",'BR3'!$B102)))))</f>
        <v>0</v>
      </c>
      <c r="C102" s="1727">
        <f>IF($L$2="","",IF($L$2="ORIGINAL",'ORIGINAL BUDGET'!$B102,IF($L$2="BR1",'BR1'!$B102,IF($L$2="BR2",'BR2'!$B102,IF($L$2="BR3",'BR3'!$B102)))))</f>
        <v>0</v>
      </c>
      <c r="D102" s="1727">
        <f>IF($L$2="","",IF($L$2="ORIGINAL",'ORIGINAL BUDGET'!$B102,IF($L$2="BR1",'BR1'!$B102,IF($L$2="BR2",'BR2'!$B102,IF($L$2="BR3",'BR3'!$B102)))))</f>
        <v>0</v>
      </c>
      <c r="E102" s="1728">
        <f>IF($L$2="","",IF($L$2="ORIGINAL",'ORIGINAL BUDGET'!$B102,IF($L$2="BR1",'BR1'!$B102,IF($L$2="BR2",'BR2'!$B102,IF($L$2="BR3",'BR3'!$B102)))))</f>
        <v>0</v>
      </c>
      <c r="F102" s="612"/>
      <c r="G102" s="847" t="str">
        <f t="shared" si="37"/>
        <v/>
      </c>
      <c r="H102" s="810">
        <f t="shared" si="38"/>
        <v>0</v>
      </c>
      <c r="I102" s="840"/>
      <c r="J102" s="810">
        <f t="shared" si="41"/>
        <v>0</v>
      </c>
      <c r="K102" s="840"/>
      <c r="L102" s="810">
        <f t="shared" si="42"/>
        <v>0</v>
      </c>
      <c r="M102" s="840"/>
      <c r="N102" s="810">
        <f t="shared" si="43"/>
        <v>0</v>
      </c>
      <c r="O102" s="840"/>
      <c r="P102" s="810">
        <f t="shared" si="44"/>
        <v>0</v>
      </c>
      <c r="Q102" s="840"/>
      <c r="R102" s="810">
        <f t="shared" si="39"/>
        <v>0</v>
      </c>
      <c r="S102" s="840"/>
      <c r="T102" s="810">
        <f t="shared" si="40"/>
        <v>0</v>
      </c>
      <c r="U102" s="410"/>
      <c r="V102" s="492" t="str">
        <f>IF(AND('BR3'!$K$2="ACTIVE",'BR3'!H102&gt;0),"Yes",IF(AND('BR2'!$K$2="ACTIVE",'BR2'!H102&gt;0),"Yes",IF(AND('BR1'!$K$2="ACTIVE",'BR1'!H102&gt;0),"Yes",IF(AND('ORIGINAL BUDGET'!$K$2="ACTIVE",'ORIGINAL BUDGET'!H102&gt;0),"Yes",""))))</f>
        <v/>
      </c>
      <c r="W102" s="493"/>
      <c r="X102" s="325" t="str">
        <f>IF(AND('BR3'!$K$2="ACTIVE",'BR3'!J102&gt;0),"Yes",IF(AND('BR2'!$K$2="ACTIVE",'BR2'!J102&gt;0),"Yes",IF(AND('BR1'!$K$2="ACTIVE",'BR1'!J102&gt;0),"Yes",IF(AND('ORIGINAL BUDGET'!$K$2="ACTIVE",'ORIGINAL BUDGET'!J102&gt;0),"Yes",""))))</f>
        <v/>
      </c>
      <c r="Y102" s="493"/>
      <c r="Z102" s="325" t="str">
        <f>IF(AND('BR3'!$K$2="ACTIVE",'BR3'!L102&gt;0),"Yes",IF(AND('BR2'!$K$2="ACTIVE",'BR2'!L102&gt;0),"Yes",IF(AND('BR1'!$K$2="ACTIVE",'BR1'!L102&gt;0),"Yes",IF(AND('ORIGINAL BUDGET'!$K$2="ACTIVE",'ORIGINAL BUDGET'!L102&gt;0),"Yes",""))))</f>
        <v/>
      </c>
      <c r="AA102" s="493"/>
      <c r="AB102" s="325" t="str">
        <f>IF(AND('BR3'!$K$2="ACTIVE",'BR3'!N102&gt;0),"Yes",IF(AND('BR2'!$K$2="ACTIVE",'BR2'!N102&gt;0),"Yes",IF(AND('BR1'!$K$2="ACTIVE",'BR1'!N102&gt;0),"Yes",IF(AND('ORIGINAL BUDGET'!$K$2="ACTIVE",'ORIGINAL BUDGET'!N102&gt;0),"Yes",""))))</f>
        <v/>
      </c>
      <c r="AC102" s="493"/>
      <c r="AD102" s="325" t="str">
        <f>IF(AND('BR3'!$K$2="ACTIVE",'BR3'!P102&gt;0),"Yes",IF(AND('BR2'!$K$2="ACTIVE",'BR2'!P102&gt;0),"Yes",IF(AND('BR1'!$K$2="ACTIVE",'BR1'!P102&gt;0),"Yes",IF(AND('ORIGINAL BUDGET'!$K$2="ACTIVE",'ORIGINAL BUDGET'!P102&gt;0),"Yes",""))))</f>
        <v/>
      </c>
      <c r="AE102" s="493"/>
      <c r="AF102" s="325" t="str">
        <f>IF(AND('BR3'!$K$2="ACTIVE",'BR3'!R102&gt;0),"Yes",IF(AND('BR2'!$K$2="ACTIVE",'BR2'!R102&gt;0),"Yes",IF(AND('BR1'!$K$2="ACTIVE",'BR1'!R102&gt;0),"Yes",IF(AND('ORIGINAL BUDGET'!$K$2="ACTIVE",'ORIGINAL BUDGET'!R102&gt;0),"Yes",""))))</f>
        <v/>
      </c>
      <c r="AG102" s="493"/>
      <c r="AH102" s="493" t="str">
        <f>IF(AND('BR3'!$K$2="ACTIVE",'BR3'!T102&gt;0),"Yes",IF(AND('BR2'!$K$2="ACTIVE",'BR2'!T102&gt;0),"Yes",IF(AND('BR1'!$K$2="ACTIVE",'BR1'!T102&gt;0),"Yes",IF(AND('ORIGINAL BUDGET'!$K$2="ACTIVE",'ORIGINAL BUDGET'!T102&gt;0),"Yes",""))))</f>
        <v/>
      </c>
      <c r="AI102" s="494"/>
      <c r="AK102" s="221"/>
      <c r="AL102" s="221"/>
      <c r="AM102" s="221"/>
      <c r="AN102" s="221"/>
      <c r="AO102" s="221"/>
      <c r="AP102" s="221"/>
      <c r="AQ102" s="221"/>
      <c r="AR102" s="57"/>
      <c r="AU102" s="2"/>
      <c r="AV102" s="2"/>
      <c r="AW102" s="2"/>
      <c r="AX102" s="2"/>
      <c r="AY102" s="1104"/>
    </row>
    <row r="103" spans="1:51" ht="23.25" customHeight="1" thickBot="1">
      <c r="A103" s="122">
        <v>5</v>
      </c>
      <c r="B103" s="1726">
        <f>IF($L$2="","",IF($L$2="ORIGINAL",'ORIGINAL BUDGET'!$B103,IF($L$2="BR1",'BR1'!$B103,IF($L$2="BR2",'BR2'!$B103,IF($L$2="BR3",'BR3'!$B103)))))</f>
        <v>0</v>
      </c>
      <c r="C103" s="1727">
        <f>IF($L$2="","",IF($L$2="ORIGINAL",'ORIGINAL BUDGET'!$B103,IF($L$2="BR1",'BR1'!$B103,IF($L$2="BR2",'BR2'!$B103,IF($L$2="BR3",'BR3'!$B103)))))</f>
        <v>0</v>
      </c>
      <c r="D103" s="1727">
        <f>IF($L$2="","",IF($L$2="ORIGINAL",'ORIGINAL BUDGET'!$B103,IF($L$2="BR1",'BR1'!$B103,IF($L$2="BR2",'BR2'!$B103,IF($L$2="BR3",'BR3'!$B103)))))</f>
        <v>0</v>
      </c>
      <c r="E103" s="1728">
        <f>IF($L$2="","",IF($L$2="ORIGINAL",'ORIGINAL BUDGET'!$B103,IF($L$2="BR1",'BR1'!$B103,IF($L$2="BR2",'BR2'!$B103,IF($L$2="BR3",'BR3'!$B103)))))</f>
        <v>0</v>
      </c>
      <c r="F103" s="612"/>
      <c r="G103" s="847" t="str">
        <f t="shared" si="37"/>
        <v/>
      </c>
      <c r="H103" s="810">
        <f t="shared" si="38"/>
        <v>0</v>
      </c>
      <c r="I103" s="840"/>
      <c r="J103" s="810">
        <f t="shared" si="41"/>
        <v>0</v>
      </c>
      <c r="K103" s="840"/>
      <c r="L103" s="810">
        <f t="shared" si="42"/>
        <v>0</v>
      </c>
      <c r="M103" s="840"/>
      <c r="N103" s="810">
        <f t="shared" si="43"/>
        <v>0</v>
      </c>
      <c r="O103" s="840"/>
      <c r="P103" s="810">
        <f t="shared" si="44"/>
        <v>0</v>
      </c>
      <c r="Q103" s="840"/>
      <c r="R103" s="810">
        <f t="shared" si="39"/>
        <v>0</v>
      </c>
      <c r="S103" s="840"/>
      <c r="T103" s="810">
        <f t="shared" si="40"/>
        <v>0</v>
      </c>
      <c r="U103" s="410"/>
      <c r="V103" s="492" t="str">
        <f>IF(AND('BR3'!$K$2="ACTIVE",'BR3'!H103&gt;0),"Yes",IF(AND('BR2'!$K$2="ACTIVE",'BR2'!H103&gt;0),"Yes",IF(AND('BR1'!$K$2="ACTIVE",'BR1'!H103&gt;0),"Yes",IF(AND('ORIGINAL BUDGET'!$K$2="ACTIVE",'ORIGINAL BUDGET'!H103&gt;0),"Yes",""))))</f>
        <v/>
      </c>
      <c r="W103" s="493"/>
      <c r="X103" s="325" t="str">
        <f>IF(AND('BR3'!$K$2="ACTIVE",'BR3'!J103&gt;0),"Yes",IF(AND('BR2'!$K$2="ACTIVE",'BR2'!J103&gt;0),"Yes",IF(AND('BR1'!$K$2="ACTIVE",'BR1'!J103&gt;0),"Yes",IF(AND('ORIGINAL BUDGET'!$K$2="ACTIVE",'ORIGINAL BUDGET'!J103&gt;0),"Yes",""))))</f>
        <v/>
      </c>
      <c r="Y103" s="493"/>
      <c r="Z103" s="325" t="str">
        <f>IF(AND('BR3'!$K$2="ACTIVE",'BR3'!L103&gt;0),"Yes",IF(AND('BR2'!$K$2="ACTIVE",'BR2'!L103&gt;0),"Yes",IF(AND('BR1'!$K$2="ACTIVE",'BR1'!L103&gt;0),"Yes",IF(AND('ORIGINAL BUDGET'!$K$2="ACTIVE",'ORIGINAL BUDGET'!L103&gt;0),"Yes",""))))</f>
        <v/>
      </c>
      <c r="AA103" s="493"/>
      <c r="AB103" s="325" t="str">
        <f>IF(AND('BR3'!$K$2="ACTIVE",'BR3'!N103&gt;0),"Yes",IF(AND('BR2'!$K$2="ACTIVE",'BR2'!N103&gt;0),"Yes",IF(AND('BR1'!$K$2="ACTIVE",'BR1'!N103&gt;0),"Yes",IF(AND('ORIGINAL BUDGET'!$K$2="ACTIVE",'ORIGINAL BUDGET'!N103&gt;0),"Yes",""))))</f>
        <v/>
      </c>
      <c r="AC103" s="493"/>
      <c r="AD103" s="325" t="str">
        <f>IF(AND('BR3'!$K$2="ACTIVE",'BR3'!P103&gt;0),"Yes",IF(AND('BR2'!$K$2="ACTIVE",'BR2'!P103&gt;0),"Yes",IF(AND('BR1'!$K$2="ACTIVE",'BR1'!P103&gt;0),"Yes",IF(AND('ORIGINAL BUDGET'!$K$2="ACTIVE",'ORIGINAL BUDGET'!P103&gt;0),"Yes",""))))</f>
        <v/>
      </c>
      <c r="AE103" s="493"/>
      <c r="AF103" s="325" t="str">
        <f>IF(AND('BR3'!$K$2="ACTIVE",'BR3'!R103&gt;0),"Yes",IF(AND('BR2'!$K$2="ACTIVE",'BR2'!R103&gt;0),"Yes",IF(AND('BR1'!$K$2="ACTIVE",'BR1'!R103&gt;0),"Yes",IF(AND('ORIGINAL BUDGET'!$K$2="ACTIVE",'ORIGINAL BUDGET'!R103&gt;0),"Yes",""))))</f>
        <v/>
      </c>
      <c r="AG103" s="493"/>
      <c r="AH103" s="493" t="str">
        <f>IF(AND('BR3'!$K$2="ACTIVE",'BR3'!T103&gt;0),"Yes",IF(AND('BR2'!$K$2="ACTIVE",'BR2'!T103&gt;0),"Yes",IF(AND('BR1'!$K$2="ACTIVE",'BR1'!T103&gt;0),"Yes",IF(AND('ORIGINAL BUDGET'!$K$2="ACTIVE",'ORIGINAL BUDGET'!T103&gt;0),"Yes",""))))</f>
        <v/>
      </c>
      <c r="AI103" s="494"/>
      <c r="AK103" s="221"/>
      <c r="AL103" s="221"/>
      <c r="AM103" s="221"/>
      <c r="AN103" s="221"/>
      <c r="AO103" s="221"/>
      <c r="AP103" s="221"/>
      <c r="AQ103" s="221"/>
      <c r="AR103" s="57"/>
      <c r="AU103" s="2"/>
      <c r="AV103" s="2"/>
      <c r="AW103" s="2"/>
      <c r="AX103" s="2"/>
      <c r="AY103" s="1104"/>
    </row>
    <row r="104" spans="1:51" ht="23.25" hidden="1" customHeight="1">
      <c r="A104" s="122">
        <v>6</v>
      </c>
      <c r="B104" s="1726">
        <f>IF($L$2="","",IF($L$2="ORIGINAL",'ORIGINAL BUDGET'!$B104,IF($L$2="BR1",'BR1'!$B104,IF($L$2="BR2",'BR2'!$B104,IF($L$2="BR3",'BR3'!$B104)))))</f>
        <v>0</v>
      </c>
      <c r="C104" s="1727">
        <f>IF($L$2="","",IF($L$2="ORIGINAL",'ORIGINAL BUDGET'!$B104,IF($L$2="BR1",'BR1'!$B104,IF($L$2="BR2",'BR2'!$B104,IF($L$2="BR3",'BR3'!$B104)))))</f>
        <v>0</v>
      </c>
      <c r="D104" s="1727">
        <f>IF($L$2="","",IF($L$2="ORIGINAL",'ORIGINAL BUDGET'!$B104,IF($L$2="BR1",'BR1'!$B104,IF($L$2="BR2",'BR2'!$B104,IF($L$2="BR3",'BR3'!$B104)))))</f>
        <v>0</v>
      </c>
      <c r="E104" s="1728">
        <f>IF($L$2="","",IF($L$2="ORIGINAL",'ORIGINAL BUDGET'!$B104,IF($L$2="BR1",'BR1'!$B104,IF($L$2="BR2",'BR2'!$B104,IF($L$2="BR3",'BR3'!$B104)))))</f>
        <v>0</v>
      </c>
      <c r="F104" s="612"/>
      <c r="G104" s="847" t="str">
        <f t="shared" si="37"/>
        <v/>
      </c>
      <c r="H104" s="810">
        <f t="shared" si="38"/>
        <v>0</v>
      </c>
      <c r="I104" s="840"/>
      <c r="J104" s="810">
        <f t="shared" si="41"/>
        <v>0</v>
      </c>
      <c r="K104" s="840"/>
      <c r="L104" s="810">
        <f t="shared" si="42"/>
        <v>0</v>
      </c>
      <c r="M104" s="840"/>
      <c r="N104" s="810">
        <f t="shared" si="43"/>
        <v>0</v>
      </c>
      <c r="O104" s="840"/>
      <c r="P104" s="810">
        <f t="shared" si="44"/>
        <v>0</v>
      </c>
      <c r="Q104" s="840"/>
      <c r="R104" s="810">
        <f t="shared" si="39"/>
        <v>0</v>
      </c>
      <c r="S104" s="840"/>
      <c r="T104" s="810">
        <f t="shared" si="40"/>
        <v>0</v>
      </c>
      <c r="U104" s="410"/>
      <c r="V104" s="492" t="str">
        <f>IF(AND('BR3'!$K$2="ACTIVE",'BR3'!H104&gt;0),"Yes",IF(AND('BR2'!$K$2="ACTIVE",'BR2'!H104&gt;0),"Yes",IF(AND('BR1'!$K$2="ACTIVE",'BR1'!H104&gt;0),"Yes",IF(AND('ORIGINAL BUDGET'!$K$2="ACTIVE",'ORIGINAL BUDGET'!H104&gt;0),"Yes",""))))</f>
        <v/>
      </c>
      <c r="W104" s="493"/>
      <c r="X104" s="325" t="str">
        <f>IF(AND('BR3'!$K$2="ACTIVE",'BR3'!J104&gt;0),"Yes",IF(AND('BR2'!$K$2="ACTIVE",'BR2'!J104&gt;0),"Yes",IF(AND('BR1'!$K$2="ACTIVE",'BR1'!J104&gt;0),"Yes",IF(AND('ORIGINAL BUDGET'!$K$2="ACTIVE",'ORIGINAL BUDGET'!J104&gt;0),"Yes",""))))</f>
        <v/>
      </c>
      <c r="Y104" s="493"/>
      <c r="Z104" s="325" t="str">
        <f>IF(AND('BR3'!$K$2="ACTIVE",'BR3'!L104&gt;0),"Yes",IF(AND('BR2'!$K$2="ACTIVE",'BR2'!L104&gt;0),"Yes",IF(AND('BR1'!$K$2="ACTIVE",'BR1'!L104&gt;0),"Yes",IF(AND('ORIGINAL BUDGET'!$K$2="ACTIVE",'ORIGINAL BUDGET'!L104&gt;0),"Yes",""))))</f>
        <v/>
      </c>
      <c r="AA104" s="493"/>
      <c r="AB104" s="325" t="str">
        <f>IF(AND('BR3'!$K$2="ACTIVE",'BR3'!N104&gt;0),"Yes",IF(AND('BR2'!$K$2="ACTIVE",'BR2'!N104&gt;0),"Yes",IF(AND('BR1'!$K$2="ACTIVE",'BR1'!N104&gt;0),"Yes",IF(AND('ORIGINAL BUDGET'!$K$2="ACTIVE",'ORIGINAL BUDGET'!N104&gt;0),"Yes",""))))</f>
        <v/>
      </c>
      <c r="AC104" s="493"/>
      <c r="AD104" s="325" t="str">
        <f>IF(AND('BR3'!$K$2="ACTIVE",'BR3'!P104&gt;0),"Yes",IF(AND('BR2'!$K$2="ACTIVE",'BR2'!P104&gt;0),"Yes",IF(AND('BR1'!$K$2="ACTIVE",'BR1'!P104&gt;0),"Yes",IF(AND('ORIGINAL BUDGET'!$K$2="ACTIVE",'ORIGINAL BUDGET'!P104&gt;0),"Yes",""))))</f>
        <v/>
      </c>
      <c r="AE104" s="493"/>
      <c r="AF104" s="325" t="str">
        <f>IF(AND('BR3'!$K$2="ACTIVE",'BR3'!R104&gt;0),"Yes",IF(AND('BR2'!$K$2="ACTIVE",'BR2'!R104&gt;0),"Yes",IF(AND('BR1'!$K$2="ACTIVE",'BR1'!R104&gt;0),"Yes",IF(AND('ORIGINAL BUDGET'!$K$2="ACTIVE",'ORIGINAL BUDGET'!R104&gt;0),"Yes",""))))</f>
        <v/>
      </c>
      <c r="AG104" s="493"/>
      <c r="AH104" s="493" t="str">
        <f>IF(AND('BR3'!$K$2="ACTIVE",'BR3'!T104&gt;0),"Yes",IF(AND('BR2'!$K$2="ACTIVE",'BR2'!T104&gt;0),"Yes",IF(AND('BR1'!$K$2="ACTIVE",'BR1'!T104&gt;0),"Yes",IF(AND('ORIGINAL BUDGET'!$K$2="ACTIVE",'ORIGINAL BUDGET'!T104&gt;0),"Yes",""))))</f>
        <v/>
      </c>
      <c r="AI104" s="494"/>
      <c r="AK104" s="221"/>
      <c r="AL104" s="221"/>
      <c r="AM104" s="221"/>
      <c r="AN104" s="221"/>
      <c r="AO104" s="221"/>
      <c r="AP104" s="221"/>
      <c r="AQ104" s="221"/>
      <c r="AR104" s="57"/>
      <c r="AU104" s="2"/>
      <c r="AV104" s="2"/>
      <c r="AW104" s="2"/>
      <c r="AX104" s="2"/>
      <c r="AY104" s="1104"/>
    </row>
    <row r="105" spans="1:51" ht="23.25" hidden="1" customHeight="1">
      <c r="A105" s="122">
        <v>7</v>
      </c>
      <c r="B105" s="1726">
        <f>IF($L$2="","",IF($L$2="ORIGINAL",'ORIGINAL BUDGET'!$B105,IF($L$2="BR1",'BR1'!$B105,IF($L$2="BR2",'BR2'!$B105,IF($L$2="BR3",'BR3'!$B105)))))</f>
        <v>0</v>
      </c>
      <c r="C105" s="1727">
        <f>IF($L$2="","",IF($L$2="ORIGINAL",'ORIGINAL BUDGET'!$B105,IF($L$2="BR1",'BR1'!$B105,IF($L$2="BR2",'BR2'!$B105,IF($L$2="BR3",'BR3'!$B105)))))</f>
        <v>0</v>
      </c>
      <c r="D105" s="1727">
        <f>IF($L$2="","",IF($L$2="ORIGINAL",'ORIGINAL BUDGET'!$B105,IF($L$2="BR1",'BR1'!$B105,IF($L$2="BR2",'BR2'!$B105,IF($L$2="BR3",'BR3'!$B105)))))</f>
        <v>0</v>
      </c>
      <c r="E105" s="1728">
        <f>IF($L$2="","",IF($L$2="ORIGINAL",'ORIGINAL BUDGET'!$B105,IF($L$2="BR1",'BR1'!$B105,IF($L$2="BR2",'BR2'!$B105,IF($L$2="BR3",'BR3'!$B105)))))</f>
        <v>0</v>
      </c>
      <c r="F105" s="612"/>
      <c r="G105" s="847" t="str">
        <f t="shared" si="37"/>
        <v/>
      </c>
      <c r="H105" s="810">
        <f t="shared" si="38"/>
        <v>0</v>
      </c>
      <c r="I105" s="840"/>
      <c r="J105" s="810">
        <f t="shared" si="41"/>
        <v>0</v>
      </c>
      <c r="K105" s="840"/>
      <c r="L105" s="810">
        <f t="shared" si="42"/>
        <v>0</v>
      </c>
      <c r="M105" s="840"/>
      <c r="N105" s="810">
        <f t="shared" si="43"/>
        <v>0</v>
      </c>
      <c r="O105" s="840"/>
      <c r="P105" s="810">
        <f t="shared" si="44"/>
        <v>0</v>
      </c>
      <c r="Q105" s="840"/>
      <c r="R105" s="810">
        <f t="shared" si="39"/>
        <v>0</v>
      </c>
      <c r="S105" s="840"/>
      <c r="T105" s="810">
        <f t="shared" si="40"/>
        <v>0</v>
      </c>
      <c r="U105" s="410"/>
      <c r="V105" s="492" t="str">
        <f>IF(AND('BR3'!$K$2="ACTIVE",'BR3'!H105&gt;0),"Yes",IF(AND('BR2'!$K$2="ACTIVE",'BR2'!H105&gt;0),"Yes",IF(AND('BR1'!$K$2="ACTIVE",'BR1'!H105&gt;0),"Yes",IF(AND('ORIGINAL BUDGET'!$K$2="ACTIVE",'ORIGINAL BUDGET'!H105&gt;0),"Yes",""))))</f>
        <v/>
      </c>
      <c r="W105" s="493"/>
      <c r="X105" s="325" t="str">
        <f>IF(AND('BR3'!$K$2="ACTIVE",'BR3'!J105&gt;0),"Yes",IF(AND('BR2'!$K$2="ACTIVE",'BR2'!J105&gt;0),"Yes",IF(AND('BR1'!$K$2="ACTIVE",'BR1'!J105&gt;0),"Yes",IF(AND('ORIGINAL BUDGET'!$K$2="ACTIVE",'ORIGINAL BUDGET'!J105&gt;0),"Yes",""))))</f>
        <v/>
      </c>
      <c r="Y105" s="493"/>
      <c r="Z105" s="325" t="str">
        <f>IF(AND('BR3'!$K$2="ACTIVE",'BR3'!L105&gt;0),"Yes",IF(AND('BR2'!$K$2="ACTIVE",'BR2'!L105&gt;0),"Yes",IF(AND('BR1'!$K$2="ACTIVE",'BR1'!L105&gt;0),"Yes",IF(AND('ORIGINAL BUDGET'!$K$2="ACTIVE",'ORIGINAL BUDGET'!L105&gt;0),"Yes",""))))</f>
        <v/>
      </c>
      <c r="AA105" s="493"/>
      <c r="AB105" s="325" t="str">
        <f>IF(AND('BR3'!$K$2="ACTIVE",'BR3'!N105&gt;0),"Yes",IF(AND('BR2'!$K$2="ACTIVE",'BR2'!N105&gt;0),"Yes",IF(AND('BR1'!$K$2="ACTIVE",'BR1'!N105&gt;0),"Yes",IF(AND('ORIGINAL BUDGET'!$K$2="ACTIVE",'ORIGINAL BUDGET'!N105&gt;0),"Yes",""))))</f>
        <v/>
      </c>
      <c r="AC105" s="493"/>
      <c r="AD105" s="325" t="str">
        <f>IF(AND('BR3'!$K$2="ACTIVE",'BR3'!P105&gt;0),"Yes",IF(AND('BR2'!$K$2="ACTIVE",'BR2'!P105&gt;0),"Yes",IF(AND('BR1'!$K$2="ACTIVE",'BR1'!P105&gt;0),"Yes",IF(AND('ORIGINAL BUDGET'!$K$2="ACTIVE",'ORIGINAL BUDGET'!P105&gt;0),"Yes",""))))</f>
        <v/>
      </c>
      <c r="AE105" s="493"/>
      <c r="AF105" s="325" t="str">
        <f>IF(AND('BR3'!$K$2="ACTIVE",'BR3'!R105&gt;0),"Yes",IF(AND('BR2'!$K$2="ACTIVE",'BR2'!R105&gt;0),"Yes",IF(AND('BR1'!$K$2="ACTIVE",'BR1'!R105&gt;0),"Yes",IF(AND('ORIGINAL BUDGET'!$K$2="ACTIVE",'ORIGINAL BUDGET'!R105&gt;0),"Yes",""))))</f>
        <v/>
      </c>
      <c r="AG105" s="493"/>
      <c r="AH105" s="493" t="str">
        <f>IF(AND('BR3'!$K$2="ACTIVE",'BR3'!T105&gt;0),"Yes",IF(AND('BR2'!$K$2="ACTIVE",'BR2'!T105&gt;0),"Yes",IF(AND('BR1'!$K$2="ACTIVE",'BR1'!T105&gt;0),"Yes",IF(AND('ORIGINAL BUDGET'!$K$2="ACTIVE",'ORIGINAL BUDGET'!T105&gt;0),"Yes",""))))</f>
        <v/>
      </c>
      <c r="AI105" s="494"/>
      <c r="AK105" s="221"/>
      <c r="AL105" s="221"/>
      <c r="AM105" s="221"/>
      <c r="AN105" s="221"/>
      <c r="AO105" s="221"/>
      <c r="AP105" s="221"/>
      <c r="AQ105" s="221"/>
      <c r="AR105" s="57"/>
      <c r="AU105" s="2"/>
      <c r="AV105" s="2"/>
      <c r="AW105" s="2"/>
      <c r="AX105" s="2"/>
      <c r="AY105" s="1104"/>
    </row>
    <row r="106" spans="1:51" ht="23.25" hidden="1" customHeight="1">
      <c r="A106" s="122">
        <v>8</v>
      </c>
      <c r="B106" s="1726">
        <f>IF($L$2="","",IF($L$2="ORIGINAL",'ORIGINAL BUDGET'!$B106,IF($L$2="BR1",'BR1'!$B106,IF($L$2="BR2",'BR2'!$B106,IF($L$2="BR3",'BR3'!$B106)))))</f>
        <v>0</v>
      </c>
      <c r="C106" s="1727">
        <f>IF($L$2="","",IF($L$2="ORIGINAL",'ORIGINAL BUDGET'!$B106,IF($L$2="BR1",'BR1'!$B106,IF($L$2="BR2",'BR2'!$B106,IF($L$2="BR3",'BR3'!$B106)))))</f>
        <v>0</v>
      </c>
      <c r="D106" s="1727">
        <f>IF($L$2="","",IF($L$2="ORIGINAL",'ORIGINAL BUDGET'!$B106,IF($L$2="BR1",'BR1'!$B106,IF($L$2="BR2",'BR2'!$B106,IF($L$2="BR3",'BR3'!$B106)))))</f>
        <v>0</v>
      </c>
      <c r="E106" s="1728">
        <f>IF($L$2="","",IF($L$2="ORIGINAL",'ORIGINAL BUDGET'!$B106,IF($L$2="BR1",'BR1'!$B106,IF($L$2="BR2",'BR2'!$B106,IF($L$2="BR3",'BR3'!$B106)))))</f>
        <v>0</v>
      </c>
      <c r="F106" s="612"/>
      <c r="G106" s="847" t="str">
        <f t="shared" si="37"/>
        <v/>
      </c>
      <c r="H106" s="810">
        <f t="shared" si="38"/>
        <v>0</v>
      </c>
      <c r="I106" s="840"/>
      <c r="J106" s="810">
        <f t="shared" si="41"/>
        <v>0</v>
      </c>
      <c r="K106" s="840"/>
      <c r="L106" s="810">
        <f t="shared" si="42"/>
        <v>0</v>
      </c>
      <c r="M106" s="840"/>
      <c r="N106" s="810">
        <f t="shared" si="43"/>
        <v>0</v>
      </c>
      <c r="O106" s="840"/>
      <c r="P106" s="810">
        <f t="shared" si="44"/>
        <v>0</v>
      </c>
      <c r="Q106" s="840"/>
      <c r="R106" s="810">
        <f t="shared" si="39"/>
        <v>0</v>
      </c>
      <c r="S106" s="840"/>
      <c r="T106" s="810">
        <f t="shared" si="40"/>
        <v>0</v>
      </c>
      <c r="U106" s="410"/>
      <c r="V106" s="492" t="str">
        <f>IF(AND('BR3'!$K$2="ACTIVE",'BR3'!H106&gt;0),"Yes",IF(AND('BR2'!$K$2="ACTIVE",'BR2'!H106&gt;0),"Yes",IF(AND('BR1'!$K$2="ACTIVE",'BR1'!H106&gt;0),"Yes",IF(AND('ORIGINAL BUDGET'!$K$2="ACTIVE",'ORIGINAL BUDGET'!H106&gt;0),"Yes",""))))</f>
        <v/>
      </c>
      <c r="W106" s="493"/>
      <c r="X106" s="325" t="str">
        <f>IF(AND('BR3'!$K$2="ACTIVE",'BR3'!J106&gt;0),"Yes",IF(AND('BR2'!$K$2="ACTIVE",'BR2'!J106&gt;0),"Yes",IF(AND('BR1'!$K$2="ACTIVE",'BR1'!J106&gt;0),"Yes",IF(AND('ORIGINAL BUDGET'!$K$2="ACTIVE",'ORIGINAL BUDGET'!J106&gt;0),"Yes",""))))</f>
        <v/>
      </c>
      <c r="Y106" s="493"/>
      <c r="Z106" s="325" t="str">
        <f>IF(AND('BR3'!$K$2="ACTIVE",'BR3'!L106&gt;0),"Yes",IF(AND('BR2'!$K$2="ACTIVE",'BR2'!L106&gt;0),"Yes",IF(AND('BR1'!$K$2="ACTIVE",'BR1'!L106&gt;0),"Yes",IF(AND('ORIGINAL BUDGET'!$K$2="ACTIVE",'ORIGINAL BUDGET'!L106&gt;0),"Yes",""))))</f>
        <v/>
      </c>
      <c r="AA106" s="493"/>
      <c r="AB106" s="325" t="str">
        <f>IF(AND('BR3'!$K$2="ACTIVE",'BR3'!N106&gt;0),"Yes",IF(AND('BR2'!$K$2="ACTIVE",'BR2'!N106&gt;0),"Yes",IF(AND('BR1'!$K$2="ACTIVE",'BR1'!N106&gt;0),"Yes",IF(AND('ORIGINAL BUDGET'!$K$2="ACTIVE",'ORIGINAL BUDGET'!N106&gt;0),"Yes",""))))</f>
        <v/>
      </c>
      <c r="AC106" s="493"/>
      <c r="AD106" s="325" t="str">
        <f>IF(AND('BR3'!$K$2="ACTIVE",'BR3'!P106&gt;0),"Yes",IF(AND('BR2'!$K$2="ACTIVE",'BR2'!P106&gt;0),"Yes",IF(AND('BR1'!$K$2="ACTIVE",'BR1'!P106&gt;0),"Yes",IF(AND('ORIGINAL BUDGET'!$K$2="ACTIVE",'ORIGINAL BUDGET'!P106&gt;0),"Yes",""))))</f>
        <v/>
      </c>
      <c r="AE106" s="493"/>
      <c r="AF106" s="325" t="str">
        <f>IF(AND('BR3'!$K$2="ACTIVE",'BR3'!R106&gt;0),"Yes",IF(AND('BR2'!$K$2="ACTIVE",'BR2'!R106&gt;0),"Yes",IF(AND('BR1'!$K$2="ACTIVE",'BR1'!R106&gt;0),"Yes",IF(AND('ORIGINAL BUDGET'!$K$2="ACTIVE",'ORIGINAL BUDGET'!R106&gt;0),"Yes",""))))</f>
        <v/>
      </c>
      <c r="AG106" s="493"/>
      <c r="AH106" s="493" t="str">
        <f>IF(AND('BR3'!$K$2="ACTIVE",'BR3'!T106&gt;0),"Yes",IF(AND('BR2'!$K$2="ACTIVE",'BR2'!T106&gt;0),"Yes",IF(AND('BR1'!$K$2="ACTIVE",'BR1'!T106&gt;0),"Yes",IF(AND('ORIGINAL BUDGET'!$K$2="ACTIVE",'ORIGINAL BUDGET'!T106&gt;0),"Yes",""))))</f>
        <v/>
      </c>
      <c r="AI106" s="494"/>
      <c r="AK106" s="221"/>
      <c r="AL106" s="221"/>
      <c r="AM106" s="221"/>
      <c r="AN106" s="221"/>
      <c r="AO106" s="221"/>
      <c r="AP106" s="221"/>
      <c r="AQ106" s="221"/>
      <c r="AR106" s="57"/>
      <c r="AU106" s="2"/>
      <c r="AV106" s="2"/>
      <c r="AW106" s="2"/>
      <c r="AX106" s="2"/>
      <c r="AY106" s="1104"/>
    </row>
    <row r="107" spans="1:51" ht="23.25" hidden="1" customHeight="1">
      <c r="A107" s="122">
        <v>9</v>
      </c>
      <c r="B107" s="1726">
        <f>IF($L$2="","",IF($L$2="ORIGINAL",'ORIGINAL BUDGET'!$B107,IF($L$2="BR1",'BR1'!$B107,IF($L$2="BR2",'BR2'!$B107,IF($L$2="BR3",'BR3'!$B107)))))</f>
        <v>0</v>
      </c>
      <c r="C107" s="1727">
        <f>IF($L$2="","",IF($L$2="ORIGINAL",'ORIGINAL BUDGET'!$B107,IF($L$2="BR1",'BR1'!$B107,IF($L$2="BR2",'BR2'!$B107,IF($L$2="BR3",'BR3'!$B107)))))</f>
        <v>0</v>
      </c>
      <c r="D107" s="1727">
        <f>IF($L$2="","",IF($L$2="ORIGINAL",'ORIGINAL BUDGET'!$B107,IF($L$2="BR1",'BR1'!$B107,IF($L$2="BR2",'BR2'!$B107,IF($L$2="BR3",'BR3'!$B107)))))</f>
        <v>0</v>
      </c>
      <c r="E107" s="1727">
        <f>IF($L$2="","",IF($L$2="ORIGINAL",'ORIGINAL BUDGET'!$B107,IF($L$2="BR1",'BR1'!$B107,IF($L$2="BR2",'BR2'!$B107,IF($L$2="BR3",'BR3'!$B107)))))</f>
        <v>0</v>
      </c>
      <c r="F107" s="612"/>
      <c r="G107" s="847" t="str">
        <f t="shared" si="37"/>
        <v/>
      </c>
      <c r="H107" s="810">
        <f t="shared" si="38"/>
        <v>0</v>
      </c>
      <c r="I107" s="840"/>
      <c r="J107" s="810">
        <f t="shared" si="41"/>
        <v>0</v>
      </c>
      <c r="K107" s="840"/>
      <c r="L107" s="810">
        <f t="shared" si="42"/>
        <v>0</v>
      </c>
      <c r="M107" s="840"/>
      <c r="N107" s="810">
        <f t="shared" si="43"/>
        <v>0</v>
      </c>
      <c r="O107" s="840"/>
      <c r="P107" s="810">
        <f t="shared" si="44"/>
        <v>0</v>
      </c>
      <c r="Q107" s="840"/>
      <c r="R107" s="810">
        <f t="shared" si="39"/>
        <v>0</v>
      </c>
      <c r="S107" s="840"/>
      <c r="T107" s="810">
        <f t="shared" si="40"/>
        <v>0</v>
      </c>
      <c r="U107" s="410"/>
      <c r="V107" s="492" t="str">
        <f>IF(AND('BR3'!$K$2="ACTIVE",'BR3'!H107&gt;0),"Yes",IF(AND('BR2'!$K$2="ACTIVE",'BR2'!H107&gt;0),"Yes",IF(AND('BR1'!$K$2="ACTIVE",'BR1'!H107&gt;0),"Yes",IF(AND('ORIGINAL BUDGET'!$K$2="ACTIVE",'ORIGINAL BUDGET'!H107&gt;0),"Yes",""))))</f>
        <v/>
      </c>
      <c r="W107" s="493"/>
      <c r="X107" s="325" t="str">
        <f>IF(AND('BR3'!$K$2="ACTIVE",'BR3'!J107&gt;0),"Yes",IF(AND('BR2'!$K$2="ACTIVE",'BR2'!J107&gt;0),"Yes",IF(AND('BR1'!$K$2="ACTIVE",'BR1'!J107&gt;0),"Yes",IF(AND('ORIGINAL BUDGET'!$K$2="ACTIVE",'ORIGINAL BUDGET'!J107&gt;0),"Yes",""))))</f>
        <v/>
      </c>
      <c r="Y107" s="493"/>
      <c r="Z107" s="325" t="str">
        <f>IF(AND('BR3'!$K$2="ACTIVE",'BR3'!L107&gt;0),"Yes",IF(AND('BR2'!$K$2="ACTIVE",'BR2'!L107&gt;0),"Yes",IF(AND('BR1'!$K$2="ACTIVE",'BR1'!L107&gt;0),"Yes",IF(AND('ORIGINAL BUDGET'!$K$2="ACTIVE",'ORIGINAL BUDGET'!L107&gt;0),"Yes",""))))</f>
        <v/>
      </c>
      <c r="AA107" s="493"/>
      <c r="AB107" s="325" t="str">
        <f>IF(AND('BR3'!$K$2="ACTIVE",'BR3'!N107&gt;0),"Yes",IF(AND('BR2'!$K$2="ACTIVE",'BR2'!N107&gt;0),"Yes",IF(AND('BR1'!$K$2="ACTIVE",'BR1'!N107&gt;0),"Yes",IF(AND('ORIGINAL BUDGET'!$K$2="ACTIVE",'ORIGINAL BUDGET'!N107&gt;0),"Yes",""))))</f>
        <v/>
      </c>
      <c r="AC107" s="493"/>
      <c r="AD107" s="325" t="str">
        <f>IF(AND('BR3'!$K$2="ACTIVE",'BR3'!P107&gt;0),"Yes",IF(AND('BR2'!$K$2="ACTIVE",'BR2'!P107&gt;0),"Yes",IF(AND('BR1'!$K$2="ACTIVE",'BR1'!P107&gt;0),"Yes",IF(AND('ORIGINAL BUDGET'!$K$2="ACTIVE",'ORIGINAL BUDGET'!P107&gt;0),"Yes",""))))</f>
        <v/>
      </c>
      <c r="AE107" s="493"/>
      <c r="AF107" s="325" t="str">
        <f>IF(AND('BR3'!$K$2="ACTIVE",'BR3'!R107&gt;0),"Yes",IF(AND('BR2'!$K$2="ACTIVE",'BR2'!R107&gt;0),"Yes",IF(AND('BR1'!$K$2="ACTIVE",'BR1'!R107&gt;0),"Yes",IF(AND('ORIGINAL BUDGET'!$K$2="ACTIVE",'ORIGINAL BUDGET'!R107&gt;0),"Yes",""))))</f>
        <v/>
      </c>
      <c r="AG107" s="493"/>
      <c r="AH107" s="493" t="str">
        <f>IF(AND('BR3'!$K$2="ACTIVE",'BR3'!T107&gt;0),"Yes",IF(AND('BR2'!$K$2="ACTIVE",'BR2'!T107&gt;0),"Yes",IF(AND('BR1'!$K$2="ACTIVE",'BR1'!T107&gt;0),"Yes",IF(AND('ORIGINAL BUDGET'!$K$2="ACTIVE",'ORIGINAL BUDGET'!T107&gt;0),"Yes",""))))</f>
        <v/>
      </c>
      <c r="AI107" s="494"/>
      <c r="AK107" s="221"/>
      <c r="AL107" s="221"/>
      <c r="AM107" s="221"/>
      <c r="AN107" s="221"/>
      <c r="AO107" s="221"/>
      <c r="AP107" s="221"/>
      <c r="AQ107" s="221"/>
      <c r="AR107" s="57"/>
      <c r="AU107" s="2"/>
      <c r="AV107" s="2"/>
      <c r="AW107" s="2"/>
      <c r="AX107" s="2"/>
      <c r="AY107" s="1104"/>
    </row>
    <row r="108" spans="1:51" ht="23.25" hidden="1" customHeight="1" thickBot="1">
      <c r="A108" s="122">
        <v>10</v>
      </c>
      <c r="B108" s="1726">
        <f>IF($L$2="","",IF($L$2="ORIGINAL",'ORIGINAL BUDGET'!$B108,IF($L$2="BR1",'BR1'!$B108,IF($L$2="BR2",'BR2'!$B108,IF($L$2="BR3",'BR3'!$B108)))))</f>
        <v>0</v>
      </c>
      <c r="C108" s="1727">
        <f>IF($L$2="","",IF($L$2="ORIGINAL",'ORIGINAL BUDGET'!$B108,IF($L$2="BR1",'BR1'!$B108,IF($L$2="BR2",'BR2'!$B108,IF($L$2="BR3",'BR3'!$B108)))))</f>
        <v>0</v>
      </c>
      <c r="D108" s="1727">
        <f>IF($L$2="","",IF($L$2="ORIGINAL",'ORIGINAL BUDGET'!$B108,IF($L$2="BR1",'BR1'!$B108,IF($L$2="BR2",'BR2'!$B108,IF($L$2="BR3",'BR3'!$B108)))))</f>
        <v>0</v>
      </c>
      <c r="E108" s="1727">
        <f>IF($L$2="","",IF($L$2="ORIGINAL",'ORIGINAL BUDGET'!$B108,IF($L$2="BR1",'BR1'!$B108,IF($L$2="BR2",'BR2'!$B108,IF($L$2="BR3",'BR3'!$B108)))))</f>
        <v>0</v>
      </c>
      <c r="F108" s="612"/>
      <c r="G108" s="847" t="str">
        <f t="shared" si="37"/>
        <v/>
      </c>
      <c r="H108" s="810">
        <f t="shared" si="38"/>
        <v>0</v>
      </c>
      <c r="I108" s="840"/>
      <c r="J108" s="810">
        <f t="shared" si="41"/>
        <v>0</v>
      </c>
      <c r="K108" s="840"/>
      <c r="L108" s="810">
        <f t="shared" si="42"/>
        <v>0</v>
      </c>
      <c r="M108" s="840"/>
      <c r="N108" s="810">
        <f t="shared" si="43"/>
        <v>0</v>
      </c>
      <c r="O108" s="840"/>
      <c r="P108" s="810">
        <f t="shared" si="44"/>
        <v>0</v>
      </c>
      <c r="Q108" s="840"/>
      <c r="R108" s="810">
        <f t="shared" si="39"/>
        <v>0</v>
      </c>
      <c r="S108" s="840"/>
      <c r="T108" s="810">
        <f t="shared" si="40"/>
        <v>0</v>
      </c>
      <c r="U108" s="410"/>
      <c r="V108" s="492" t="str">
        <f>IF(AND('BR3'!$K$2="ACTIVE",'BR3'!H108&gt;0),"Yes",IF(AND('BR2'!$K$2="ACTIVE",'BR2'!H108&gt;0),"Yes",IF(AND('BR1'!$K$2="ACTIVE",'BR1'!H108&gt;0),"Yes",IF(AND('ORIGINAL BUDGET'!$K$2="ACTIVE",'ORIGINAL BUDGET'!H108&gt;0),"Yes",""))))</f>
        <v/>
      </c>
      <c r="W108" s="493"/>
      <c r="X108" s="325" t="str">
        <f>IF(AND('BR3'!$K$2="ACTIVE",'BR3'!J108&gt;0),"Yes",IF(AND('BR2'!$K$2="ACTIVE",'BR2'!J108&gt;0),"Yes",IF(AND('BR1'!$K$2="ACTIVE",'BR1'!J108&gt;0),"Yes",IF(AND('ORIGINAL BUDGET'!$K$2="ACTIVE",'ORIGINAL BUDGET'!J108&gt;0),"Yes",""))))</f>
        <v/>
      </c>
      <c r="Y108" s="493"/>
      <c r="Z108" s="325" t="str">
        <f>IF(AND('BR3'!$K$2="ACTIVE",'BR3'!L108&gt;0),"Yes",IF(AND('BR2'!$K$2="ACTIVE",'BR2'!L108&gt;0),"Yes",IF(AND('BR1'!$K$2="ACTIVE",'BR1'!L108&gt;0),"Yes",IF(AND('ORIGINAL BUDGET'!$K$2="ACTIVE",'ORIGINAL BUDGET'!L108&gt;0),"Yes",""))))</f>
        <v/>
      </c>
      <c r="AA108" s="493"/>
      <c r="AB108" s="325" t="str">
        <f>IF(AND('BR3'!$K$2="ACTIVE",'BR3'!N108&gt;0),"Yes",IF(AND('BR2'!$K$2="ACTIVE",'BR2'!N108&gt;0),"Yes",IF(AND('BR1'!$K$2="ACTIVE",'BR1'!N108&gt;0),"Yes",IF(AND('ORIGINAL BUDGET'!$K$2="ACTIVE",'ORIGINAL BUDGET'!N108&gt;0),"Yes",""))))</f>
        <v/>
      </c>
      <c r="AC108" s="493"/>
      <c r="AD108" s="325" t="str">
        <f>IF(AND('BR3'!$K$2="ACTIVE",'BR3'!P108&gt;0),"Yes",IF(AND('BR2'!$K$2="ACTIVE",'BR2'!P108&gt;0),"Yes",IF(AND('BR1'!$K$2="ACTIVE",'BR1'!P108&gt;0),"Yes",IF(AND('ORIGINAL BUDGET'!$K$2="ACTIVE",'ORIGINAL BUDGET'!P108&gt;0),"Yes",""))))</f>
        <v/>
      </c>
      <c r="AE108" s="493"/>
      <c r="AF108" s="325" t="str">
        <f>IF(AND('BR3'!$K$2="ACTIVE",'BR3'!R108&gt;0),"Yes",IF(AND('BR2'!$K$2="ACTIVE",'BR2'!R108&gt;0),"Yes",IF(AND('BR1'!$K$2="ACTIVE",'BR1'!R108&gt;0),"Yes",IF(AND('ORIGINAL BUDGET'!$K$2="ACTIVE",'ORIGINAL BUDGET'!R108&gt;0),"Yes",""))))</f>
        <v/>
      </c>
      <c r="AG108" s="493"/>
      <c r="AH108" s="493" t="str">
        <f>IF(AND('BR3'!$K$2="ACTIVE",'BR3'!T108&gt;0),"Yes",IF(AND('BR2'!$K$2="ACTIVE",'BR2'!T108&gt;0),"Yes",IF(AND('BR1'!$K$2="ACTIVE",'BR1'!T108&gt;0),"Yes",IF(AND('ORIGINAL BUDGET'!$K$2="ACTIVE",'ORIGINAL BUDGET'!T108&gt;0),"Yes",""))))</f>
        <v/>
      </c>
      <c r="AI108" s="494"/>
      <c r="AK108" s="221"/>
      <c r="AL108" s="221"/>
      <c r="AM108" s="221"/>
      <c r="AN108" s="221"/>
      <c r="AO108" s="221"/>
      <c r="AP108" s="221"/>
      <c r="AQ108" s="221"/>
      <c r="AR108" s="57"/>
      <c r="AU108" s="2"/>
      <c r="AV108" s="2"/>
      <c r="AW108" s="2"/>
      <c r="AX108" s="2"/>
      <c r="AY108" s="1104"/>
    </row>
    <row r="109" spans="1:51" ht="23.25" hidden="1" customHeight="1">
      <c r="A109" s="122">
        <v>11</v>
      </c>
      <c r="B109" s="1726">
        <f>IF($L$2="","",IF($L$2="ORIGINAL",'ORIGINAL BUDGET'!$B109,IF($L$2="BR1",'BR1'!$B109,IF($L$2="BR2",'BR2'!$B109,IF($L$2="BR3",'BR3'!$B109)))))</f>
        <v>0</v>
      </c>
      <c r="C109" s="1727">
        <f>IF($L$2="","",IF($L$2="ORIGINAL",'ORIGINAL BUDGET'!$B109,IF($L$2="BR1",'BR1'!$B109,IF($L$2="BR2",'BR2'!$B109,IF($L$2="BR3",'BR3'!$B109)))))</f>
        <v>0</v>
      </c>
      <c r="D109" s="1727">
        <f>IF($L$2="","",IF($L$2="ORIGINAL",'ORIGINAL BUDGET'!$B109,IF($L$2="BR1",'BR1'!$B109,IF($L$2="BR2",'BR2'!$B109,IF($L$2="BR3",'BR3'!$B109)))))</f>
        <v>0</v>
      </c>
      <c r="E109" s="1727">
        <f>IF($L$2="","",IF($L$2="ORIGINAL",'ORIGINAL BUDGET'!$B109,IF($L$2="BR1",'BR1'!$B109,IF($L$2="BR2",'BR2'!$B109,IF($L$2="BR3",'BR3'!$B109)))))</f>
        <v>0</v>
      </c>
      <c r="F109" s="612"/>
      <c r="G109" s="847" t="str">
        <f t="shared" si="37"/>
        <v/>
      </c>
      <c r="H109" s="810">
        <f t="shared" si="38"/>
        <v>0</v>
      </c>
      <c r="I109" s="840"/>
      <c r="J109" s="810">
        <f t="shared" si="41"/>
        <v>0</v>
      </c>
      <c r="K109" s="840"/>
      <c r="L109" s="810">
        <f t="shared" si="42"/>
        <v>0</v>
      </c>
      <c r="M109" s="840"/>
      <c r="N109" s="810">
        <f t="shared" si="43"/>
        <v>0</v>
      </c>
      <c r="O109" s="840"/>
      <c r="P109" s="810">
        <f t="shared" si="44"/>
        <v>0</v>
      </c>
      <c r="Q109" s="840"/>
      <c r="R109" s="810">
        <f t="shared" si="39"/>
        <v>0</v>
      </c>
      <c r="S109" s="840"/>
      <c r="T109" s="810">
        <f t="shared" si="40"/>
        <v>0</v>
      </c>
      <c r="U109" s="410"/>
      <c r="V109" s="492" t="str">
        <f>IF(AND('BR3'!$K$2="ACTIVE",'BR3'!H109&gt;0),"Yes",IF(AND('BR2'!$K$2="ACTIVE",'BR2'!H109&gt;0),"Yes",IF(AND('BR1'!$K$2="ACTIVE",'BR1'!H109&gt;0),"Yes",IF(AND('ORIGINAL BUDGET'!$K$2="ACTIVE",'ORIGINAL BUDGET'!H109&gt;0),"Yes",""))))</f>
        <v/>
      </c>
      <c r="W109" s="493"/>
      <c r="X109" s="325" t="str">
        <f>IF(AND('BR3'!$K$2="ACTIVE",'BR3'!J109&gt;0),"Yes",IF(AND('BR2'!$K$2="ACTIVE",'BR2'!J109&gt;0),"Yes",IF(AND('BR1'!$K$2="ACTIVE",'BR1'!J109&gt;0),"Yes",IF(AND('ORIGINAL BUDGET'!$K$2="ACTIVE",'ORIGINAL BUDGET'!J109&gt;0),"Yes",""))))</f>
        <v/>
      </c>
      <c r="Y109" s="493"/>
      <c r="Z109" s="325" t="str">
        <f>IF(AND('BR3'!$K$2="ACTIVE",'BR3'!L109&gt;0),"Yes",IF(AND('BR2'!$K$2="ACTIVE",'BR2'!L109&gt;0),"Yes",IF(AND('BR1'!$K$2="ACTIVE",'BR1'!L109&gt;0),"Yes",IF(AND('ORIGINAL BUDGET'!$K$2="ACTIVE",'ORIGINAL BUDGET'!L109&gt;0),"Yes",""))))</f>
        <v/>
      </c>
      <c r="AA109" s="493"/>
      <c r="AB109" s="325" t="str">
        <f>IF(AND('BR3'!$K$2="ACTIVE",'BR3'!N109&gt;0),"Yes",IF(AND('BR2'!$K$2="ACTIVE",'BR2'!N109&gt;0),"Yes",IF(AND('BR1'!$K$2="ACTIVE",'BR1'!N109&gt;0),"Yes",IF(AND('ORIGINAL BUDGET'!$K$2="ACTIVE",'ORIGINAL BUDGET'!N109&gt;0),"Yes",""))))</f>
        <v/>
      </c>
      <c r="AC109" s="493"/>
      <c r="AD109" s="325" t="str">
        <f>IF(AND('BR3'!$K$2="ACTIVE",'BR3'!P109&gt;0),"Yes",IF(AND('BR2'!$K$2="ACTIVE",'BR2'!P109&gt;0),"Yes",IF(AND('BR1'!$K$2="ACTIVE",'BR1'!P109&gt;0),"Yes",IF(AND('ORIGINAL BUDGET'!$K$2="ACTIVE",'ORIGINAL BUDGET'!P109&gt;0),"Yes",""))))</f>
        <v/>
      </c>
      <c r="AE109" s="493"/>
      <c r="AF109" s="325" t="str">
        <f>IF(AND('BR3'!$K$2="ACTIVE",'BR3'!R109&gt;0),"Yes",IF(AND('BR2'!$K$2="ACTIVE",'BR2'!R109&gt;0),"Yes",IF(AND('BR1'!$K$2="ACTIVE",'BR1'!R109&gt;0),"Yes",IF(AND('ORIGINAL BUDGET'!$K$2="ACTIVE",'ORIGINAL BUDGET'!R109&gt;0),"Yes",""))))</f>
        <v/>
      </c>
      <c r="AG109" s="493"/>
      <c r="AH109" s="493" t="str">
        <f>IF(AND('BR3'!$K$2="ACTIVE",'BR3'!T109&gt;0),"Yes",IF(AND('BR2'!$K$2="ACTIVE",'BR2'!T109&gt;0),"Yes",IF(AND('BR1'!$K$2="ACTIVE",'BR1'!T109&gt;0),"Yes",IF(AND('ORIGINAL BUDGET'!$K$2="ACTIVE",'ORIGINAL BUDGET'!T109&gt;0),"Yes",""))))</f>
        <v/>
      </c>
      <c r="AI109" s="494"/>
      <c r="AK109" s="221"/>
      <c r="AL109" s="221"/>
      <c r="AM109" s="221"/>
      <c r="AN109" s="221"/>
      <c r="AO109" s="221"/>
      <c r="AP109" s="221"/>
      <c r="AQ109" s="221"/>
      <c r="AR109" s="57"/>
      <c r="AU109" s="2"/>
      <c r="AV109" s="2"/>
      <c r="AW109" s="2"/>
      <c r="AX109" s="2"/>
      <c r="AY109" s="1104"/>
    </row>
    <row r="110" spans="1:51" ht="23.25" hidden="1" customHeight="1">
      <c r="A110" s="122">
        <v>12</v>
      </c>
      <c r="B110" s="1726">
        <f>IF($L$2="","",IF($L$2="ORIGINAL",'ORIGINAL BUDGET'!$B110,IF($L$2="BR1",'BR1'!$B110,IF($L$2="BR2",'BR2'!$B110,IF($L$2="BR3",'BR3'!$B110)))))</f>
        <v>0</v>
      </c>
      <c r="C110" s="1727">
        <f>IF($L$2="","",IF($L$2="ORIGINAL",'ORIGINAL BUDGET'!$B110,IF($L$2="BR1",'BR1'!$B110,IF($L$2="BR2",'BR2'!$B110,IF($L$2="BR3",'BR3'!$B110)))))</f>
        <v>0</v>
      </c>
      <c r="D110" s="1727">
        <f>IF($L$2="","",IF($L$2="ORIGINAL",'ORIGINAL BUDGET'!$B110,IF($L$2="BR1",'BR1'!$B110,IF($L$2="BR2",'BR2'!$B110,IF($L$2="BR3",'BR3'!$B110)))))</f>
        <v>0</v>
      </c>
      <c r="E110" s="1727">
        <f>IF($L$2="","",IF($L$2="ORIGINAL",'ORIGINAL BUDGET'!$B110,IF($L$2="BR1",'BR1'!$B110,IF($L$2="BR2",'BR2'!$B110,IF($L$2="BR3",'BR3'!$B110)))))</f>
        <v>0</v>
      </c>
      <c r="F110" s="612"/>
      <c r="G110" s="847" t="str">
        <f t="shared" si="37"/>
        <v/>
      </c>
      <c r="H110" s="810">
        <f t="shared" si="38"/>
        <v>0</v>
      </c>
      <c r="I110" s="840"/>
      <c r="J110" s="810">
        <f t="shared" si="41"/>
        <v>0</v>
      </c>
      <c r="K110" s="840"/>
      <c r="L110" s="810">
        <f t="shared" si="42"/>
        <v>0</v>
      </c>
      <c r="M110" s="840"/>
      <c r="N110" s="810">
        <f t="shared" si="43"/>
        <v>0</v>
      </c>
      <c r="O110" s="840"/>
      <c r="P110" s="810">
        <f t="shared" si="44"/>
        <v>0</v>
      </c>
      <c r="Q110" s="840"/>
      <c r="R110" s="810">
        <f t="shared" si="39"/>
        <v>0</v>
      </c>
      <c r="S110" s="840"/>
      <c r="T110" s="810">
        <f t="shared" si="40"/>
        <v>0</v>
      </c>
      <c r="U110" s="410"/>
      <c r="V110" s="492" t="str">
        <f>IF(AND('BR3'!$K$2="ACTIVE",'BR3'!H110&gt;0),"Yes",IF(AND('BR2'!$K$2="ACTIVE",'BR2'!H110&gt;0),"Yes",IF(AND('BR1'!$K$2="ACTIVE",'BR1'!H110&gt;0),"Yes",IF(AND('ORIGINAL BUDGET'!$K$2="ACTIVE",'ORIGINAL BUDGET'!H110&gt;0),"Yes",""))))</f>
        <v/>
      </c>
      <c r="W110" s="493"/>
      <c r="X110" s="325" t="str">
        <f>IF(AND('BR3'!$K$2="ACTIVE",'BR3'!J110&gt;0),"Yes",IF(AND('BR2'!$K$2="ACTIVE",'BR2'!J110&gt;0),"Yes",IF(AND('BR1'!$K$2="ACTIVE",'BR1'!J110&gt;0),"Yes",IF(AND('ORIGINAL BUDGET'!$K$2="ACTIVE",'ORIGINAL BUDGET'!J110&gt;0),"Yes",""))))</f>
        <v/>
      </c>
      <c r="Y110" s="493"/>
      <c r="Z110" s="325" t="str">
        <f>IF(AND('BR3'!$K$2="ACTIVE",'BR3'!L110&gt;0),"Yes",IF(AND('BR2'!$K$2="ACTIVE",'BR2'!L110&gt;0),"Yes",IF(AND('BR1'!$K$2="ACTIVE",'BR1'!L110&gt;0),"Yes",IF(AND('ORIGINAL BUDGET'!$K$2="ACTIVE",'ORIGINAL BUDGET'!L110&gt;0),"Yes",""))))</f>
        <v/>
      </c>
      <c r="AA110" s="493"/>
      <c r="AB110" s="325" t="str">
        <f>IF(AND('BR3'!$K$2="ACTIVE",'BR3'!N110&gt;0),"Yes",IF(AND('BR2'!$K$2="ACTIVE",'BR2'!N110&gt;0),"Yes",IF(AND('BR1'!$K$2="ACTIVE",'BR1'!N110&gt;0),"Yes",IF(AND('ORIGINAL BUDGET'!$K$2="ACTIVE",'ORIGINAL BUDGET'!N110&gt;0),"Yes",""))))</f>
        <v/>
      </c>
      <c r="AC110" s="493"/>
      <c r="AD110" s="325" t="str">
        <f>IF(AND('BR3'!$K$2="ACTIVE",'BR3'!P110&gt;0),"Yes",IF(AND('BR2'!$K$2="ACTIVE",'BR2'!P110&gt;0),"Yes",IF(AND('BR1'!$K$2="ACTIVE",'BR1'!P110&gt;0),"Yes",IF(AND('ORIGINAL BUDGET'!$K$2="ACTIVE",'ORIGINAL BUDGET'!P110&gt;0),"Yes",""))))</f>
        <v/>
      </c>
      <c r="AE110" s="493"/>
      <c r="AF110" s="325" t="str">
        <f>IF(AND('BR3'!$K$2="ACTIVE",'BR3'!R110&gt;0),"Yes",IF(AND('BR2'!$K$2="ACTIVE",'BR2'!R110&gt;0),"Yes",IF(AND('BR1'!$K$2="ACTIVE",'BR1'!R110&gt;0),"Yes",IF(AND('ORIGINAL BUDGET'!$K$2="ACTIVE",'ORIGINAL BUDGET'!R110&gt;0),"Yes",""))))</f>
        <v/>
      </c>
      <c r="AG110" s="493"/>
      <c r="AH110" s="493" t="str">
        <f>IF(AND('BR3'!$K$2="ACTIVE",'BR3'!T110&gt;0),"Yes",IF(AND('BR2'!$K$2="ACTIVE",'BR2'!T110&gt;0),"Yes",IF(AND('BR1'!$K$2="ACTIVE",'BR1'!T110&gt;0),"Yes",IF(AND('ORIGINAL BUDGET'!$K$2="ACTIVE",'ORIGINAL BUDGET'!T110&gt;0),"Yes",""))))</f>
        <v/>
      </c>
      <c r="AI110" s="494"/>
      <c r="AK110" s="221"/>
      <c r="AL110" s="221"/>
      <c r="AM110" s="221"/>
      <c r="AN110" s="221"/>
      <c r="AO110" s="221"/>
      <c r="AP110" s="221"/>
      <c r="AQ110" s="221"/>
      <c r="AR110" s="57"/>
      <c r="AU110" s="2"/>
      <c r="AV110" s="2"/>
      <c r="AW110" s="2"/>
      <c r="AX110" s="2"/>
      <c r="AY110" s="1104"/>
    </row>
    <row r="111" spans="1:51" ht="23.25" hidden="1" customHeight="1">
      <c r="A111" s="122">
        <v>13</v>
      </c>
      <c r="B111" s="1726">
        <f>IF($L$2="","",IF($L$2="ORIGINAL",'ORIGINAL BUDGET'!$B111,IF($L$2="BR1",'BR1'!$B111,IF($L$2="BR2",'BR2'!$B111,IF($L$2="BR3",'BR3'!$B111)))))</f>
        <v>0</v>
      </c>
      <c r="C111" s="1727">
        <f>IF($L$2="","",IF($L$2="ORIGINAL",'ORIGINAL BUDGET'!$B111,IF($L$2="BR1",'BR1'!$B111,IF($L$2="BR2",'BR2'!$B111,IF($L$2="BR3",'BR3'!$B111)))))</f>
        <v>0</v>
      </c>
      <c r="D111" s="1727">
        <f>IF($L$2="","",IF($L$2="ORIGINAL",'ORIGINAL BUDGET'!$B111,IF($L$2="BR1",'BR1'!$B111,IF($L$2="BR2",'BR2'!$B111,IF($L$2="BR3",'BR3'!$B111)))))</f>
        <v>0</v>
      </c>
      <c r="E111" s="1727">
        <f>IF($L$2="","",IF($L$2="ORIGINAL",'ORIGINAL BUDGET'!$B111,IF($L$2="BR1",'BR1'!$B111,IF($L$2="BR2",'BR2'!$B111,IF($L$2="BR3",'BR3'!$B111)))))</f>
        <v>0</v>
      </c>
      <c r="F111" s="612"/>
      <c r="G111" s="847" t="str">
        <f t="shared" si="37"/>
        <v/>
      </c>
      <c r="H111" s="810">
        <f t="shared" si="38"/>
        <v>0</v>
      </c>
      <c r="I111" s="840"/>
      <c r="J111" s="810">
        <f t="shared" si="41"/>
        <v>0</v>
      </c>
      <c r="K111" s="840"/>
      <c r="L111" s="810">
        <f t="shared" si="42"/>
        <v>0</v>
      </c>
      <c r="M111" s="840"/>
      <c r="N111" s="810">
        <f t="shared" si="43"/>
        <v>0</v>
      </c>
      <c r="O111" s="840"/>
      <c r="P111" s="810">
        <f t="shared" si="44"/>
        <v>0</v>
      </c>
      <c r="Q111" s="840"/>
      <c r="R111" s="810">
        <f t="shared" si="39"/>
        <v>0</v>
      </c>
      <c r="S111" s="840"/>
      <c r="T111" s="810">
        <f t="shared" si="40"/>
        <v>0</v>
      </c>
      <c r="U111" s="410"/>
      <c r="V111" s="492" t="str">
        <f>IF(AND('BR3'!$K$2="ACTIVE",'BR3'!H111&gt;0),"Yes",IF(AND('BR2'!$K$2="ACTIVE",'BR2'!H111&gt;0),"Yes",IF(AND('BR1'!$K$2="ACTIVE",'BR1'!H111&gt;0),"Yes",IF(AND('ORIGINAL BUDGET'!$K$2="ACTIVE",'ORIGINAL BUDGET'!H111&gt;0),"Yes",""))))</f>
        <v/>
      </c>
      <c r="W111" s="493"/>
      <c r="X111" s="325" t="str">
        <f>IF(AND('BR3'!$K$2="ACTIVE",'BR3'!J111&gt;0),"Yes",IF(AND('BR2'!$K$2="ACTIVE",'BR2'!J111&gt;0),"Yes",IF(AND('BR1'!$K$2="ACTIVE",'BR1'!J111&gt;0),"Yes",IF(AND('ORIGINAL BUDGET'!$K$2="ACTIVE",'ORIGINAL BUDGET'!J111&gt;0),"Yes",""))))</f>
        <v/>
      </c>
      <c r="Y111" s="493"/>
      <c r="Z111" s="325" t="str">
        <f>IF(AND('BR3'!$K$2="ACTIVE",'BR3'!L111&gt;0),"Yes",IF(AND('BR2'!$K$2="ACTIVE",'BR2'!L111&gt;0),"Yes",IF(AND('BR1'!$K$2="ACTIVE",'BR1'!L111&gt;0),"Yes",IF(AND('ORIGINAL BUDGET'!$K$2="ACTIVE",'ORIGINAL BUDGET'!L111&gt;0),"Yes",""))))</f>
        <v/>
      </c>
      <c r="AA111" s="493"/>
      <c r="AB111" s="325" t="str">
        <f>IF(AND('BR3'!$K$2="ACTIVE",'BR3'!N111&gt;0),"Yes",IF(AND('BR2'!$K$2="ACTIVE",'BR2'!N111&gt;0),"Yes",IF(AND('BR1'!$K$2="ACTIVE",'BR1'!N111&gt;0),"Yes",IF(AND('ORIGINAL BUDGET'!$K$2="ACTIVE",'ORIGINAL BUDGET'!N111&gt;0),"Yes",""))))</f>
        <v/>
      </c>
      <c r="AC111" s="493"/>
      <c r="AD111" s="325" t="str">
        <f>IF(AND('BR3'!$K$2="ACTIVE",'BR3'!P111&gt;0),"Yes",IF(AND('BR2'!$K$2="ACTIVE",'BR2'!P111&gt;0),"Yes",IF(AND('BR1'!$K$2="ACTIVE",'BR1'!P111&gt;0),"Yes",IF(AND('ORIGINAL BUDGET'!$K$2="ACTIVE",'ORIGINAL BUDGET'!P111&gt;0),"Yes",""))))</f>
        <v/>
      </c>
      <c r="AE111" s="493"/>
      <c r="AF111" s="325" t="str">
        <f>IF(AND('BR3'!$K$2="ACTIVE",'BR3'!R111&gt;0),"Yes",IF(AND('BR2'!$K$2="ACTIVE",'BR2'!R111&gt;0),"Yes",IF(AND('BR1'!$K$2="ACTIVE",'BR1'!R111&gt;0),"Yes",IF(AND('ORIGINAL BUDGET'!$K$2="ACTIVE",'ORIGINAL BUDGET'!R111&gt;0),"Yes",""))))</f>
        <v/>
      </c>
      <c r="AG111" s="493"/>
      <c r="AH111" s="493" t="str">
        <f>IF(AND('BR3'!$K$2="ACTIVE",'BR3'!T111&gt;0),"Yes",IF(AND('BR2'!$K$2="ACTIVE",'BR2'!T111&gt;0),"Yes",IF(AND('BR1'!$K$2="ACTIVE",'BR1'!T111&gt;0),"Yes",IF(AND('ORIGINAL BUDGET'!$K$2="ACTIVE",'ORIGINAL BUDGET'!T111&gt;0),"Yes",""))))</f>
        <v/>
      </c>
      <c r="AI111" s="494"/>
      <c r="AK111" s="221"/>
      <c r="AL111" s="221"/>
      <c r="AM111" s="221"/>
      <c r="AN111" s="221"/>
      <c r="AO111" s="221"/>
      <c r="AP111" s="221"/>
      <c r="AQ111" s="221"/>
      <c r="AR111" s="57"/>
      <c r="AU111" s="2"/>
      <c r="AV111" s="2"/>
      <c r="AW111" s="2"/>
      <c r="AX111" s="2"/>
      <c r="AY111" s="1104"/>
    </row>
    <row r="112" spans="1:51" ht="23.25" hidden="1" customHeight="1">
      <c r="A112" s="122">
        <v>14</v>
      </c>
      <c r="B112" s="1726">
        <f>IF($L$2="","",IF($L$2="ORIGINAL",'ORIGINAL BUDGET'!$B112,IF($L$2="BR1",'BR1'!$B112,IF($L$2="BR2",'BR2'!$B112,IF($L$2="BR3",'BR3'!$B112)))))</f>
        <v>0</v>
      </c>
      <c r="C112" s="1727">
        <f>IF($L$2="","",IF($L$2="ORIGINAL",'ORIGINAL BUDGET'!$B112,IF($L$2="BR1",'BR1'!$B112,IF($L$2="BR2",'BR2'!$B112,IF($L$2="BR3",'BR3'!$B112)))))</f>
        <v>0</v>
      </c>
      <c r="D112" s="1727">
        <f>IF($L$2="","",IF($L$2="ORIGINAL",'ORIGINAL BUDGET'!$B112,IF($L$2="BR1",'BR1'!$B112,IF($L$2="BR2",'BR2'!$B112,IF($L$2="BR3",'BR3'!$B112)))))</f>
        <v>0</v>
      </c>
      <c r="E112" s="1728">
        <f>IF($L$2="","",IF($L$2="ORIGINAL",'ORIGINAL BUDGET'!$B112,IF($L$2="BR1",'BR1'!$B112,IF($L$2="BR2",'BR2'!$B112,IF($L$2="BR3",'BR3'!$B112)))))</f>
        <v>0</v>
      </c>
      <c r="F112" s="612"/>
      <c r="G112" s="847" t="str">
        <f t="shared" si="37"/>
        <v/>
      </c>
      <c r="H112" s="810">
        <f t="shared" si="38"/>
        <v>0</v>
      </c>
      <c r="I112" s="840"/>
      <c r="J112" s="810">
        <f t="shared" si="41"/>
        <v>0</v>
      </c>
      <c r="K112" s="840"/>
      <c r="L112" s="810">
        <f t="shared" si="42"/>
        <v>0</v>
      </c>
      <c r="M112" s="840"/>
      <c r="N112" s="810">
        <f t="shared" si="43"/>
        <v>0</v>
      </c>
      <c r="O112" s="840"/>
      <c r="P112" s="810">
        <f t="shared" si="44"/>
        <v>0</v>
      </c>
      <c r="Q112" s="840"/>
      <c r="R112" s="810">
        <f t="shared" si="39"/>
        <v>0</v>
      </c>
      <c r="S112" s="840"/>
      <c r="T112" s="810">
        <f t="shared" si="40"/>
        <v>0</v>
      </c>
      <c r="U112" s="410"/>
      <c r="V112" s="492" t="str">
        <f>IF(AND('BR3'!$K$2="ACTIVE",'BR3'!H112&gt;0),"Yes",IF(AND('BR2'!$K$2="ACTIVE",'BR2'!H112&gt;0),"Yes",IF(AND('BR1'!$K$2="ACTIVE",'BR1'!H112&gt;0),"Yes",IF(AND('ORIGINAL BUDGET'!$K$2="ACTIVE",'ORIGINAL BUDGET'!H112&gt;0),"Yes",""))))</f>
        <v/>
      </c>
      <c r="W112" s="493"/>
      <c r="X112" s="325" t="str">
        <f>IF(AND('BR3'!$K$2="ACTIVE",'BR3'!J112&gt;0),"Yes",IF(AND('BR2'!$K$2="ACTIVE",'BR2'!J112&gt;0),"Yes",IF(AND('BR1'!$K$2="ACTIVE",'BR1'!J112&gt;0),"Yes",IF(AND('ORIGINAL BUDGET'!$K$2="ACTIVE",'ORIGINAL BUDGET'!J112&gt;0),"Yes",""))))</f>
        <v/>
      </c>
      <c r="Y112" s="493"/>
      <c r="Z112" s="325" t="str">
        <f>IF(AND('BR3'!$K$2="ACTIVE",'BR3'!L112&gt;0),"Yes",IF(AND('BR2'!$K$2="ACTIVE",'BR2'!L112&gt;0),"Yes",IF(AND('BR1'!$K$2="ACTIVE",'BR1'!L112&gt;0),"Yes",IF(AND('ORIGINAL BUDGET'!$K$2="ACTIVE",'ORIGINAL BUDGET'!L112&gt;0),"Yes",""))))</f>
        <v/>
      </c>
      <c r="AA112" s="493"/>
      <c r="AB112" s="325" t="str">
        <f>IF(AND('BR3'!$K$2="ACTIVE",'BR3'!N112&gt;0),"Yes",IF(AND('BR2'!$K$2="ACTIVE",'BR2'!N112&gt;0),"Yes",IF(AND('BR1'!$K$2="ACTIVE",'BR1'!N112&gt;0),"Yes",IF(AND('ORIGINAL BUDGET'!$K$2="ACTIVE",'ORIGINAL BUDGET'!N112&gt;0),"Yes",""))))</f>
        <v/>
      </c>
      <c r="AC112" s="493"/>
      <c r="AD112" s="325" t="str">
        <f>IF(AND('BR3'!$K$2="ACTIVE",'BR3'!P112&gt;0),"Yes",IF(AND('BR2'!$K$2="ACTIVE",'BR2'!P112&gt;0),"Yes",IF(AND('BR1'!$K$2="ACTIVE",'BR1'!P112&gt;0),"Yes",IF(AND('ORIGINAL BUDGET'!$K$2="ACTIVE",'ORIGINAL BUDGET'!P112&gt;0),"Yes",""))))</f>
        <v/>
      </c>
      <c r="AE112" s="493"/>
      <c r="AF112" s="325" t="str">
        <f>IF(AND('BR3'!$K$2="ACTIVE",'BR3'!R112&gt;0),"Yes",IF(AND('BR2'!$K$2="ACTIVE",'BR2'!R112&gt;0),"Yes",IF(AND('BR1'!$K$2="ACTIVE",'BR1'!R112&gt;0),"Yes",IF(AND('ORIGINAL BUDGET'!$K$2="ACTIVE",'ORIGINAL BUDGET'!R112&gt;0),"Yes",""))))</f>
        <v/>
      </c>
      <c r="AG112" s="493"/>
      <c r="AH112" s="493" t="str">
        <f>IF(AND('BR3'!$K$2="ACTIVE",'BR3'!T112&gt;0),"Yes",IF(AND('BR2'!$K$2="ACTIVE",'BR2'!T112&gt;0),"Yes",IF(AND('BR1'!$K$2="ACTIVE",'BR1'!T112&gt;0),"Yes",IF(AND('ORIGINAL BUDGET'!$K$2="ACTIVE",'ORIGINAL BUDGET'!T112&gt;0),"Yes",""))))</f>
        <v/>
      </c>
      <c r="AI112" s="494"/>
      <c r="AK112" s="221"/>
      <c r="AL112" s="221"/>
      <c r="AM112" s="221"/>
      <c r="AN112" s="221"/>
      <c r="AO112" s="221"/>
      <c r="AP112" s="221"/>
      <c r="AQ112" s="221"/>
      <c r="AR112" s="57"/>
      <c r="AU112" s="2"/>
      <c r="AV112" s="2"/>
      <c r="AW112" s="2"/>
      <c r="AX112" s="2"/>
      <c r="AY112" s="1104"/>
    </row>
    <row r="113" spans="1:51" ht="23.25" hidden="1" customHeight="1" thickBot="1">
      <c r="A113" s="122">
        <v>15</v>
      </c>
      <c r="B113" s="1729">
        <f>IF($L$2="","",IF($L$2="ORIGINAL",'ORIGINAL BUDGET'!$B113,IF($L$2="BR1",'BR1'!$B113,IF($L$2="BR2",'BR2'!$B113,IF($L$2="BR3",'BR3'!$B113)))))</f>
        <v>0</v>
      </c>
      <c r="C113" s="1730">
        <f>IF($L$2="","",IF($L$2="ORIGINAL",'ORIGINAL BUDGET'!$B113,IF($L$2="BR1",'BR1'!$B113,IF($L$2="BR2",'BR2'!$B113,IF($L$2="BR3",'BR3'!$B113)))))</f>
        <v>0</v>
      </c>
      <c r="D113" s="1730">
        <f>IF($L$2="","",IF($L$2="ORIGINAL",'ORIGINAL BUDGET'!$B113,IF($L$2="BR1",'BR1'!$B113,IF($L$2="BR2",'BR2'!$B113,IF($L$2="BR3",'BR3'!$B113)))))</f>
        <v>0</v>
      </c>
      <c r="E113" s="1731">
        <f>IF($L$2="","",IF($L$2="ORIGINAL",'ORIGINAL BUDGET'!$B113,IF($L$2="BR1",'BR1'!$B113,IF($L$2="BR2",'BR2'!$B113,IF($L$2="BR3",'BR3'!$B113)))))</f>
        <v>0</v>
      </c>
      <c r="F113" s="613"/>
      <c r="G113" s="848" t="str">
        <f t="shared" si="37"/>
        <v/>
      </c>
      <c r="H113" s="813">
        <f t="shared" si="38"/>
        <v>0</v>
      </c>
      <c r="I113" s="840"/>
      <c r="J113" s="813">
        <f t="shared" si="41"/>
        <v>0</v>
      </c>
      <c r="K113" s="840"/>
      <c r="L113" s="813">
        <f t="shared" si="42"/>
        <v>0</v>
      </c>
      <c r="M113" s="840"/>
      <c r="N113" s="813">
        <f t="shared" si="43"/>
        <v>0</v>
      </c>
      <c r="O113" s="840"/>
      <c r="P113" s="813">
        <f t="shared" si="44"/>
        <v>0</v>
      </c>
      <c r="Q113" s="840"/>
      <c r="R113" s="813">
        <f t="shared" si="39"/>
        <v>0</v>
      </c>
      <c r="S113" s="840"/>
      <c r="T113" s="813">
        <f t="shared" si="40"/>
        <v>0</v>
      </c>
      <c r="U113" s="410"/>
      <c r="V113" s="495" t="str">
        <f>IF(AND('BR3'!$K$2="ACTIVE",'BR3'!H113&gt;0),"Yes",IF(AND('BR2'!$K$2="ACTIVE",'BR2'!H113&gt;0),"Yes",IF(AND('BR1'!$K$2="ACTIVE",'BR1'!H113&gt;0),"Yes",IF(AND('ORIGINAL BUDGET'!$K$2="ACTIVE",'ORIGINAL BUDGET'!H113&gt;0),"Yes",""))))</f>
        <v/>
      </c>
      <c r="W113" s="497"/>
      <c r="X113" s="496" t="str">
        <f>IF(AND('BR3'!$K$2="ACTIVE",'BR3'!J113&gt;0),"Yes",IF(AND('BR2'!$K$2="ACTIVE",'BR2'!J113&gt;0),"Yes",IF(AND('BR1'!$K$2="ACTIVE",'BR1'!J113&gt;0),"Yes",IF(AND('ORIGINAL BUDGET'!$K$2="ACTIVE",'ORIGINAL BUDGET'!J113&gt;0),"Yes",""))))</f>
        <v/>
      </c>
      <c r="Y113" s="497"/>
      <c r="Z113" s="496" t="str">
        <f>IF(AND('BR3'!$K$2="ACTIVE",'BR3'!L113&gt;0),"Yes",IF(AND('BR2'!$K$2="ACTIVE",'BR2'!L113&gt;0),"Yes",IF(AND('BR1'!$K$2="ACTIVE",'BR1'!L113&gt;0),"Yes",IF(AND('ORIGINAL BUDGET'!$K$2="ACTIVE",'ORIGINAL BUDGET'!L113&gt;0),"Yes",""))))</f>
        <v/>
      </c>
      <c r="AA113" s="497"/>
      <c r="AB113" s="496" t="str">
        <f>IF(AND('BR3'!$K$2="ACTIVE",'BR3'!N113&gt;0),"Yes",IF(AND('BR2'!$K$2="ACTIVE",'BR2'!N113&gt;0),"Yes",IF(AND('BR1'!$K$2="ACTIVE",'BR1'!N113&gt;0),"Yes",IF(AND('ORIGINAL BUDGET'!$K$2="ACTIVE",'ORIGINAL BUDGET'!N113&gt;0),"Yes",""))))</f>
        <v/>
      </c>
      <c r="AC113" s="497"/>
      <c r="AD113" s="496" t="str">
        <f>IF(AND('BR3'!$K$2="ACTIVE",'BR3'!P113&gt;0),"Yes",IF(AND('BR2'!$K$2="ACTIVE",'BR2'!P113&gt;0),"Yes",IF(AND('BR1'!$K$2="ACTIVE",'BR1'!P113&gt;0),"Yes",IF(AND('ORIGINAL BUDGET'!$K$2="ACTIVE",'ORIGINAL BUDGET'!P113&gt;0),"Yes",""))))</f>
        <v/>
      </c>
      <c r="AE113" s="497"/>
      <c r="AF113" s="496" t="str">
        <f>IF(AND('BR3'!$K$2="ACTIVE",'BR3'!R113&gt;0),"Yes",IF(AND('BR2'!$K$2="ACTIVE",'BR2'!R113&gt;0),"Yes",IF(AND('BR1'!$K$2="ACTIVE",'BR1'!R113&gt;0),"Yes",IF(AND('ORIGINAL BUDGET'!$K$2="ACTIVE",'ORIGINAL BUDGET'!R113&gt;0),"Yes",""))))</f>
        <v/>
      </c>
      <c r="AG113" s="497"/>
      <c r="AH113" s="497" t="str">
        <f>IF(AND('BR3'!$K$2="ACTIVE",'BR3'!T113&gt;0),"Yes",IF(AND('BR2'!$K$2="ACTIVE",'BR2'!T113&gt;0),"Yes",IF(AND('BR1'!$K$2="ACTIVE",'BR1'!T113&gt;0),"Yes",IF(AND('ORIGINAL BUDGET'!$K$2="ACTIVE",'ORIGINAL BUDGET'!T113&gt;0),"Yes",""))))</f>
        <v/>
      </c>
      <c r="AI113" s="498"/>
      <c r="AK113" s="221"/>
      <c r="AL113" s="221"/>
      <c r="AM113" s="221"/>
      <c r="AN113" s="221"/>
      <c r="AO113" s="221"/>
      <c r="AP113" s="221"/>
      <c r="AQ113" s="221"/>
      <c r="AR113" s="57"/>
      <c r="AU113" s="2"/>
      <c r="AV113" s="2"/>
      <c r="AW113" s="2"/>
      <c r="AX113" s="2"/>
      <c r="AY113" s="1104"/>
    </row>
    <row r="114" spans="1:51" ht="15.95" customHeight="1" thickTop="1" thickBot="1">
      <c r="A114" s="435"/>
      <c r="B114" s="520"/>
      <c r="C114" s="521"/>
      <c r="D114" s="522"/>
      <c r="E114" s="523"/>
      <c r="F114" s="436"/>
      <c r="G114" s="849"/>
      <c r="H114" s="437"/>
      <c r="I114" s="849"/>
      <c r="J114" s="437"/>
      <c r="K114" s="849"/>
      <c r="L114" s="437"/>
      <c r="M114" s="849"/>
      <c r="N114" s="437"/>
      <c r="O114" s="849"/>
      <c r="P114" s="437"/>
      <c r="Q114" s="849"/>
      <c r="R114" s="437"/>
      <c r="S114" s="849"/>
      <c r="T114" s="437"/>
      <c r="U114" s="214"/>
      <c r="V114" s="499"/>
      <c r="W114" s="504"/>
      <c r="X114" s="504">
        <f>SUM(X99:X113)</f>
        <v>0</v>
      </c>
      <c r="Y114" s="504"/>
      <c r="Z114" s="504">
        <f>SUM(Z99:Z113)</f>
        <v>0</v>
      </c>
      <c r="AA114" s="504"/>
      <c r="AB114" s="504">
        <f>SUM(AB99:AB113)</f>
        <v>0</v>
      </c>
      <c r="AC114" s="504"/>
      <c r="AD114" s="504">
        <f>SUM(AD99:AD113)</f>
        <v>0</v>
      </c>
      <c r="AE114" s="504"/>
      <c r="AF114" s="504">
        <f>SUM(AF99:AF113)</f>
        <v>0</v>
      </c>
      <c r="AG114" s="504"/>
      <c r="AH114" s="504">
        <f>SUM(AH99:AH113)</f>
        <v>0</v>
      </c>
      <c r="AI114" s="504"/>
      <c r="AL114" s="2"/>
      <c r="AM114" s="2"/>
      <c r="AN114" s="2"/>
      <c r="AO114" s="2"/>
      <c r="AP114" s="2"/>
      <c r="AQ114" s="2"/>
      <c r="AR114" s="2"/>
      <c r="AU114" s="2"/>
      <c r="AV114" s="2"/>
      <c r="AW114" s="2"/>
      <c r="AX114" s="2"/>
      <c r="AY114" s="1104"/>
    </row>
    <row r="115" spans="1:51" ht="24" customHeight="1" thickTop="1">
      <c r="A115" s="1739" t="str">
        <f>A13</f>
        <v>CAPITAL EXPENDITURES</v>
      </c>
      <c r="B115" s="1740"/>
      <c r="C115" s="1740"/>
      <c r="D115" s="1740"/>
      <c r="E115" s="1740"/>
      <c r="F115" s="1740"/>
      <c r="G115" s="1736" t="s">
        <v>84</v>
      </c>
      <c r="H115" s="1737"/>
      <c r="I115" s="1737"/>
      <c r="J115" s="1737"/>
      <c r="K115" s="1737"/>
      <c r="L115" s="1737"/>
      <c r="M115" s="1737"/>
      <c r="N115" s="1737"/>
      <c r="O115" s="1737"/>
      <c r="P115" s="1737"/>
      <c r="Q115" s="1737"/>
      <c r="R115" s="1737"/>
      <c r="S115" s="1737"/>
      <c r="T115" s="1737"/>
      <c r="U115" s="947"/>
      <c r="V115" s="1720" t="s">
        <v>155</v>
      </c>
      <c r="W115" s="1721"/>
      <c r="X115" s="1721"/>
      <c r="Y115" s="1721"/>
      <c r="Z115" s="1721"/>
      <c r="AA115" s="1721"/>
      <c r="AB115" s="1721"/>
      <c r="AC115" s="1721"/>
      <c r="AD115" s="1721"/>
      <c r="AE115" s="1721"/>
      <c r="AF115" s="1721"/>
      <c r="AG115" s="1721"/>
      <c r="AH115" s="1721"/>
      <c r="AI115" s="1722"/>
      <c r="AL115" s="1738"/>
      <c r="AM115" s="1738"/>
      <c r="AN115" s="1738"/>
      <c r="AO115" s="475"/>
      <c r="AP115" s="1084"/>
      <c r="AQ115" s="1084"/>
      <c r="AR115" s="1084"/>
      <c r="AY115" s="1104"/>
    </row>
    <row r="116" spans="1:51" ht="15" customHeight="1" thickBot="1">
      <c r="A116" s="1584"/>
      <c r="B116" s="1586"/>
      <c r="C116" s="1586"/>
      <c r="D116" s="1586"/>
      <c r="E116" s="1586"/>
      <c r="F116" s="1586"/>
      <c r="G116" s="1226" t="str">
        <f>'Fund Rec'!G110</f>
        <v/>
      </c>
      <c r="H116" s="1227">
        <f>'Fund Rec'!H110</f>
        <v>0</v>
      </c>
      <c r="I116" s="1228" t="str">
        <f>'Fund Rec'!I110</f>
        <v/>
      </c>
      <c r="J116" s="1227">
        <f>'Fund Rec'!J110</f>
        <v>0</v>
      </c>
      <c r="K116" s="1228" t="str">
        <f>'Fund Rec'!K110</f>
        <v/>
      </c>
      <c r="L116" s="1227">
        <f>'Fund Rec'!L110</f>
        <v>0</v>
      </c>
      <c r="M116" s="1228" t="str">
        <f>'Fund Rec'!M110</f>
        <v/>
      </c>
      <c r="N116" s="1227">
        <f>'Fund Rec'!N110</f>
        <v>0</v>
      </c>
      <c r="O116" s="1229" t="str">
        <f>'Fund Rec'!O110</f>
        <v/>
      </c>
      <c r="P116" s="697">
        <f>'Fund Rec'!P110</f>
        <v>0</v>
      </c>
      <c r="Q116" s="1229" t="str">
        <f>'Fund Rec'!Q110</f>
        <v/>
      </c>
      <c r="R116" s="1230">
        <f>'Fund Rec'!R110</f>
        <v>0</v>
      </c>
      <c r="S116" s="1229" t="str">
        <f>'Fund Rec'!S110</f>
        <v/>
      </c>
      <c r="T116" s="697">
        <f>'Fund Rec'!T110</f>
        <v>0</v>
      </c>
      <c r="U116" s="408"/>
      <c r="V116" s="1732" t="str">
        <f>$G$5</f>
        <v>RPPC, 53110</v>
      </c>
      <c r="W116" s="1716"/>
      <c r="X116" s="1716" t="str">
        <f>$I$5</f>
        <v>RPPC , 53129</v>
      </c>
      <c r="Y116" s="1716"/>
      <c r="Z116" s="1716" t="str">
        <f>$K$5</f>
        <v/>
      </c>
      <c r="AA116" s="1716"/>
      <c r="AB116" s="1716" t="str">
        <f>$M$5</f>
        <v/>
      </c>
      <c r="AC116" s="1716"/>
      <c r="AD116" s="1716" t="str">
        <f>$O$5</f>
        <v/>
      </c>
      <c r="AE116" s="1716"/>
      <c r="AF116" s="1716" t="str">
        <f>$Q$5</f>
        <v/>
      </c>
      <c r="AG116" s="1716"/>
      <c r="AH116" s="1716" t="str">
        <f>$S$5</f>
        <v/>
      </c>
      <c r="AI116" s="1718"/>
      <c r="AL116" s="2"/>
      <c r="AM116" s="2"/>
      <c r="AN116" s="2"/>
      <c r="AO116" s="2"/>
      <c r="AP116" s="2"/>
      <c r="AQ116" s="2"/>
      <c r="AR116" s="2"/>
      <c r="AY116" s="1104"/>
    </row>
    <row r="117" spans="1:51" ht="25.5" customHeight="1" thickTop="1" thickBot="1">
      <c r="A117" s="131"/>
      <c r="B117" s="159"/>
      <c r="C117" s="159"/>
      <c r="D117" s="18"/>
      <c r="E117" s="130" t="str">
        <f>'ORIGINAL BUDGET'!E117</f>
        <v>TOTAL CAPITAL EXPENDITURES</v>
      </c>
      <c r="F117" s="1112">
        <f>SUM(F118:F132)</f>
        <v>0</v>
      </c>
      <c r="G117" s="614"/>
      <c r="H117" s="615">
        <f>SUM(H118:H132)</f>
        <v>0</v>
      </c>
      <c r="I117" s="607"/>
      <c r="J117" s="605">
        <f>SUM(J118:J132)</f>
        <v>0</v>
      </c>
      <c r="K117" s="607"/>
      <c r="L117" s="596">
        <f>SUM(L118:L132)</f>
        <v>0</v>
      </c>
      <c r="M117" s="695"/>
      <c r="N117" s="596">
        <f>SUM(N118:N132)</f>
        <v>0</v>
      </c>
      <c r="O117" s="695"/>
      <c r="P117" s="596">
        <f>SUM(P118:P132)</f>
        <v>0</v>
      </c>
      <c r="Q117" s="607"/>
      <c r="R117" s="596">
        <f>SUM(R118:R132)</f>
        <v>0</v>
      </c>
      <c r="S117" s="695"/>
      <c r="T117" s="596">
        <f>SUM(T118:T132)</f>
        <v>0</v>
      </c>
      <c r="U117" s="409"/>
      <c r="V117" s="1733"/>
      <c r="W117" s="1717"/>
      <c r="X117" s="1717"/>
      <c r="Y117" s="1717"/>
      <c r="Z117" s="1717"/>
      <c r="AA117" s="1717"/>
      <c r="AB117" s="1717"/>
      <c r="AC117" s="1717"/>
      <c r="AD117" s="1717"/>
      <c r="AE117" s="1717"/>
      <c r="AF117" s="1717"/>
      <c r="AG117" s="1717"/>
      <c r="AH117" s="1717"/>
      <c r="AI117" s="1719"/>
      <c r="AL117" s="221"/>
      <c r="AM117" s="221"/>
      <c r="AN117" s="222"/>
      <c r="AO117" s="222"/>
      <c r="AP117" s="222"/>
      <c r="AQ117" s="222"/>
      <c r="AR117" s="222"/>
      <c r="AY117" s="1104"/>
    </row>
    <row r="118" spans="1:51" ht="23.25" customHeight="1" thickTop="1">
      <c r="A118" s="122">
        <v>1</v>
      </c>
      <c r="B118" s="1726">
        <f>IF($L$2="","",IF($L$2="ORIGINAL",'ORIGINAL BUDGET'!$B118,IF($L$2="BR1",'BR1'!$B118,IF($L$2="BR2",'BR2'!$B118,IF($L$2="BR3",'BR3'!$B118)))))</f>
        <v>0</v>
      </c>
      <c r="C118" s="1727">
        <f>IF($L$2="","",IF($L$2="ORIGINAL",'ORIGINAL BUDGET'!$B118,IF($L$2="BR1",'BR1'!$B118,IF($L$2="BR2",'BR2'!$B118,IF($L$2="BR3",'BR3'!$B118)))))</f>
        <v>0</v>
      </c>
      <c r="D118" s="1727">
        <f>IF($L$2="","",IF($L$2="ORIGINAL",'ORIGINAL BUDGET'!$B118,IF($L$2="BR1",'BR1'!$B118,IF($L$2="BR2",'BR2'!$B118,IF($L$2="BR3",'BR3'!$B118)))))</f>
        <v>0</v>
      </c>
      <c r="E118" s="1728">
        <f>IF($L$2="","",IF($L$2="ORIGINAL",'ORIGINAL BUDGET'!$B118,IF($L$2="BR1",'BR1'!$B118,IF($L$2="BR2",'BR2'!$B118,IF($L$2="BR3",'BR3'!$B118)))))</f>
        <v>0</v>
      </c>
      <c r="F118" s="1111"/>
      <c r="G118" s="847" t="str">
        <f t="shared" ref="G118:G132" si="45">IF(AND(F118&lt;&gt;0, 1-I118-K118-Q118-S118-M118-O118),1-I118-K118-Q118-S118-M118-O118,"")</f>
        <v/>
      </c>
      <c r="H118" s="810">
        <f t="shared" ref="H118:H132" si="46">IF(AND(G118*F118&lt;0.0001,G118*F118&gt;0),"",G118*F118)</f>
        <v>0</v>
      </c>
      <c r="I118" s="840"/>
      <c r="J118" s="810">
        <f>I118*F118</f>
        <v>0</v>
      </c>
      <c r="K118" s="842"/>
      <c r="L118" s="810">
        <f>K118*F118</f>
        <v>0</v>
      </c>
      <c r="M118" s="842"/>
      <c r="N118" s="810">
        <f>M118*F118</f>
        <v>0</v>
      </c>
      <c r="O118" s="842"/>
      <c r="P118" s="810">
        <f>O118*F118</f>
        <v>0</v>
      </c>
      <c r="Q118" s="842"/>
      <c r="R118" s="810">
        <f t="shared" ref="R118:R132" si="47">Q118*F118</f>
        <v>0</v>
      </c>
      <c r="S118" s="842"/>
      <c r="T118" s="810">
        <f t="shared" ref="T118:T132" si="48">S118*F118</f>
        <v>0</v>
      </c>
      <c r="U118" s="410"/>
      <c r="V118" s="492" t="str">
        <f>IF(AND('BR3'!$K$2="ACTIVE",'BR3'!H118&gt;0),"Yes",IF(AND('BR2'!$K$2="ACTIVE",'BR2'!H118&gt;0),"Yes",IF(AND('BR1'!$K$2="ACTIVE",'BR1'!H118&gt;0),"Yes",IF(AND('ORIGINAL BUDGET'!$K$2="ACTIVE",'ORIGINAL BUDGET'!H118&gt;0),"Yes",""))))</f>
        <v/>
      </c>
      <c r="W118" s="325"/>
      <c r="X118" s="325" t="str">
        <f>IF(AND('BR3'!$K$2="ACTIVE",'BR3'!J118&gt;0),"Yes",IF(AND('BR2'!$K$2="ACTIVE",'BR2'!J118&gt;0),"Yes",IF(AND('BR1'!$K$2="ACTIVE",'BR1'!J118&gt;0),"Yes",IF(AND('ORIGINAL BUDGET'!$K$2="ACTIVE",'ORIGINAL BUDGET'!J118&gt;0),"Yes",""))))</f>
        <v/>
      </c>
      <c r="Y118" s="325"/>
      <c r="Z118" s="325" t="str">
        <f>IF(AND('BR3'!$K$2="ACTIVE",'BR3'!L118&gt;0),"Yes",IF(AND('BR2'!$K$2="ACTIVE",'BR2'!L118&gt;0),"Yes",IF(AND('BR1'!$K$2="ACTIVE",'BR1'!L118&gt;0),"Yes",IF(AND('ORIGINAL BUDGET'!$K$2="ACTIVE",'ORIGINAL BUDGET'!L118&gt;0),"Yes",""))))</f>
        <v/>
      </c>
      <c r="AA118" s="325"/>
      <c r="AB118" s="325" t="str">
        <f>IF(AND('BR3'!$K$2="ACTIVE",'BR3'!N118&gt;0),"Yes",IF(AND('BR2'!$K$2="ACTIVE",'BR2'!N118&gt;0),"Yes",IF(AND('BR1'!$K$2="ACTIVE",'BR1'!N118&gt;0),"Yes",IF(AND('ORIGINAL BUDGET'!$K$2="ACTIVE",'ORIGINAL BUDGET'!N118&gt;0),"Yes",""))))</f>
        <v/>
      </c>
      <c r="AC118" s="325"/>
      <c r="AD118" s="325" t="str">
        <f>IF(AND('BR3'!$K$2="ACTIVE",'BR3'!P118&gt;0),"Yes",IF(AND('BR2'!$K$2="ACTIVE",'BR2'!P118&gt;0),"Yes",IF(AND('BR1'!$K$2="ACTIVE",'BR1'!P118&gt;0),"Yes",IF(AND('ORIGINAL BUDGET'!$K$2="ACTIVE",'ORIGINAL BUDGET'!P118&gt;0),"Yes",""))))</f>
        <v/>
      </c>
      <c r="AE118" s="325"/>
      <c r="AF118" s="325" t="str">
        <f>IF(AND('BR3'!$K$2="ACTIVE",'BR3'!R118&gt;0),"Yes",IF(AND('BR2'!$K$2="ACTIVE",'BR2'!R118&gt;0),"Yes",IF(AND('BR1'!$K$2="ACTIVE",'BR1'!R118&gt;0),"Yes",IF(AND('ORIGINAL BUDGET'!$K$2="ACTIVE",'ORIGINAL BUDGET'!R118&gt;0),"Yes",""))))</f>
        <v/>
      </c>
      <c r="AG118" s="325"/>
      <c r="AH118" s="493" t="str">
        <f>IF(AND('BR3'!$K$2="ACTIVE",'BR3'!T118&gt;0),"Yes",IF(AND('BR2'!$K$2="ACTIVE",'BR2'!T118&gt;0),"Yes",IF(AND('BR1'!$K$2="ACTIVE",'BR1'!T118&gt;0),"Yes",IF(AND('ORIGINAL BUDGET'!$K$2="ACTIVE",'ORIGINAL BUDGET'!T118&gt;0),"Yes",""))))</f>
        <v/>
      </c>
      <c r="AI118" s="500"/>
      <c r="AL118" s="221"/>
      <c r="AM118" s="221"/>
      <c r="AN118" s="221"/>
      <c r="AO118" s="221"/>
      <c r="AP118" s="221"/>
      <c r="AQ118" s="221"/>
      <c r="AR118" s="57"/>
      <c r="AY118" s="1104"/>
    </row>
    <row r="119" spans="1:51" ht="23.25" customHeight="1">
      <c r="A119" s="122">
        <v>2</v>
      </c>
      <c r="B119" s="1726">
        <f>IF($L$2="","",IF($L$2="ORIGINAL",'ORIGINAL BUDGET'!$B119,IF($L$2="BR1",'BR1'!$B119,IF($L$2="BR2",'BR2'!$B119,IF($L$2="BR3",'BR3'!$B119)))))</f>
        <v>0</v>
      </c>
      <c r="C119" s="1727">
        <f>IF($L$2="","",IF($L$2="ORIGINAL",'ORIGINAL BUDGET'!$B119,IF($L$2="BR1",'BR1'!$B119,IF($L$2="BR2",'BR2'!$B119,IF($L$2="BR3",'BR3'!$B119)))))</f>
        <v>0</v>
      </c>
      <c r="D119" s="1727">
        <f>IF($L$2="","",IF($L$2="ORIGINAL",'ORIGINAL BUDGET'!$B119,IF($L$2="BR1",'BR1'!$B119,IF($L$2="BR2",'BR2'!$B119,IF($L$2="BR3",'BR3'!$B119)))))</f>
        <v>0</v>
      </c>
      <c r="E119" s="1728">
        <f>IF($L$2="","",IF($L$2="ORIGINAL",'ORIGINAL BUDGET'!$B119,IF($L$2="BR1",'BR1'!$B119,IF($L$2="BR2",'BR2'!$B119,IF($L$2="BR3",'BR3'!$B119)))))</f>
        <v>0</v>
      </c>
      <c r="F119" s="612"/>
      <c r="G119" s="847" t="str">
        <f t="shared" si="45"/>
        <v/>
      </c>
      <c r="H119" s="810">
        <f t="shared" si="46"/>
        <v>0</v>
      </c>
      <c r="I119" s="840"/>
      <c r="J119" s="810">
        <f t="shared" ref="J119:J132" si="49">I119*F119</f>
        <v>0</v>
      </c>
      <c r="K119" s="842"/>
      <c r="L119" s="810">
        <f t="shared" ref="L119:L132" si="50">K119*F119</f>
        <v>0</v>
      </c>
      <c r="M119" s="842"/>
      <c r="N119" s="810">
        <f t="shared" ref="N119:N132" si="51">M119*F119</f>
        <v>0</v>
      </c>
      <c r="O119" s="842"/>
      <c r="P119" s="810">
        <f t="shared" ref="P119:P132" si="52">O119*F119</f>
        <v>0</v>
      </c>
      <c r="Q119" s="842"/>
      <c r="R119" s="810">
        <f t="shared" si="47"/>
        <v>0</v>
      </c>
      <c r="S119" s="842"/>
      <c r="T119" s="810">
        <f t="shared" si="48"/>
        <v>0</v>
      </c>
      <c r="U119" s="410"/>
      <c r="V119" s="492" t="str">
        <f>IF(AND('BR3'!$K$2="ACTIVE",'BR3'!H119&gt;0),"Yes",IF(AND('BR2'!$K$2="ACTIVE",'BR2'!H119&gt;0),"Yes",IF(AND('BR1'!$K$2="ACTIVE",'BR1'!H119&gt;0),"Yes",IF(AND('ORIGINAL BUDGET'!$K$2="ACTIVE",'ORIGINAL BUDGET'!H119&gt;0),"Yes",""))))</f>
        <v/>
      </c>
      <c r="W119" s="325"/>
      <c r="X119" s="325" t="str">
        <f>IF(AND('BR3'!$K$2="ACTIVE",'BR3'!J119&gt;0),"Yes",IF(AND('BR2'!$K$2="ACTIVE",'BR2'!J119&gt;0),"Yes",IF(AND('BR1'!$K$2="ACTIVE",'BR1'!J119&gt;0),"Yes",IF(AND('ORIGINAL BUDGET'!$K$2="ACTIVE",'ORIGINAL BUDGET'!J119&gt;0),"Yes",""))))</f>
        <v/>
      </c>
      <c r="Y119" s="325"/>
      <c r="Z119" s="325" t="str">
        <f>IF(AND('BR3'!$K$2="ACTIVE",'BR3'!L119&gt;0),"Yes",IF(AND('BR2'!$K$2="ACTIVE",'BR2'!L119&gt;0),"Yes",IF(AND('BR1'!$K$2="ACTIVE",'BR1'!L119&gt;0),"Yes",IF(AND('ORIGINAL BUDGET'!$K$2="ACTIVE",'ORIGINAL BUDGET'!L119&gt;0),"Yes",""))))</f>
        <v/>
      </c>
      <c r="AA119" s="325"/>
      <c r="AB119" s="325" t="str">
        <f>IF(AND('BR3'!$K$2="ACTIVE",'BR3'!N119&gt;0),"Yes",IF(AND('BR2'!$K$2="ACTIVE",'BR2'!N119&gt;0),"Yes",IF(AND('BR1'!$K$2="ACTIVE",'BR1'!N119&gt;0),"Yes",IF(AND('ORIGINAL BUDGET'!$K$2="ACTIVE",'ORIGINAL BUDGET'!N119&gt;0),"Yes",""))))</f>
        <v/>
      </c>
      <c r="AC119" s="325"/>
      <c r="AD119" s="325" t="str">
        <f>IF(AND('BR3'!$K$2="ACTIVE",'BR3'!P119&gt;0),"Yes",IF(AND('BR2'!$K$2="ACTIVE",'BR2'!P119&gt;0),"Yes",IF(AND('BR1'!$K$2="ACTIVE",'BR1'!P119&gt;0),"Yes",IF(AND('ORIGINAL BUDGET'!$K$2="ACTIVE",'ORIGINAL BUDGET'!P119&gt;0),"Yes",""))))</f>
        <v/>
      </c>
      <c r="AE119" s="325"/>
      <c r="AF119" s="325" t="str">
        <f>IF(AND('BR3'!$K$2="ACTIVE",'BR3'!R119&gt;0),"Yes",IF(AND('BR2'!$K$2="ACTIVE",'BR2'!R119&gt;0),"Yes",IF(AND('BR1'!$K$2="ACTIVE",'BR1'!R119&gt;0),"Yes",IF(AND('ORIGINAL BUDGET'!$K$2="ACTIVE",'ORIGINAL BUDGET'!R119&gt;0),"Yes",""))))</f>
        <v/>
      </c>
      <c r="AG119" s="325"/>
      <c r="AH119" s="493" t="str">
        <f>IF(AND('BR3'!$K$2="ACTIVE",'BR3'!T119&gt;0),"Yes",IF(AND('BR2'!$K$2="ACTIVE",'BR2'!T119&gt;0),"Yes",IF(AND('BR1'!$K$2="ACTIVE",'BR1'!T119&gt;0),"Yes",IF(AND('ORIGINAL BUDGET'!$K$2="ACTIVE",'ORIGINAL BUDGET'!T119&gt;0),"Yes",""))))</f>
        <v/>
      </c>
      <c r="AI119" s="500"/>
      <c r="AL119" s="221"/>
      <c r="AM119" s="221"/>
      <c r="AN119" s="221"/>
      <c r="AO119" s="221"/>
      <c r="AP119" s="221"/>
      <c r="AQ119" s="221"/>
      <c r="AR119" s="57"/>
      <c r="AY119" s="1104"/>
    </row>
    <row r="120" spans="1:51" ht="23.25" customHeight="1">
      <c r="A120" s="122">
        <v>3</v>
      </c>
      <c r="B120" s="1726">
        <f>IF($L$2="","",IF($L$2="ORIGINAL",'ORIGINAL BUDGET'!$B120,IF($L$2="BR1",'BR1'!$B120,IF($L$2="BR2",'BR2'!$B120,IF($L$2="BR3",'BR3'!$B120)))))</f>
        <v>0</v>
      </c>
      <c r="C120" s="1727">
        <f>IF($L$2="","",IF($L$2="ORIGINAL",'ORIGINAL BUDGET'!$B120,IF($L$2="BR1",'BR1'!$B120,IF($L$2="BR2",'BR2'!$B120,IF($L$2="BR3",'BR3'!$B120)))))</f>
        <v>0</v>
      </c>
      <c r="D120" s="1727">
        <f>IF($L$2="","",IF($L$2="ORIGINAL",'ORIGINAL BUDGET'!$B120,IF($L$2="BR1",'BR1'!$B120,IF($L$2="BR2",'BR2'!$B120,IF($L$2="BR3",'BR3'!$B120)))))</f>
        <v>0</v>
      </c>
      <c r="E120" s="1728">
        <f>IF($L$2="","",IF($L$2="ORIGINAL",'ORIGINAL BUDGET'!$B120,IF($L$2="BR1",'BR1'!$B120,IF($L$2="BR2",'BR2'!$B120,IF($L$2="BR3",'BR3'!$B120)))))</f>
        <v>0</v>
      </c>
      <c r="F120" s="612"/>
      <c r="G120" s="847" t="str">
        <f t="shared" si="45"/>
        <v/>
      </c>
      <c r="H120" s="810">
        <f t="shared" si="46"/>
        <v>0</v>
      </c>
      <c r="I120" s="840"/>
      <c r="J120" s="810">
        <f t="shared" si="49"/>
        <v>0</v>
      </c>
      <c r="K120" s="842"/>
      <c r="L120" s="810">
        <f t="shared" si="50"/>
        <v>0</v>
      </c>
      <c r="M120" s="842"/>
      <c r="N120" s="810">
        <f t="shared" si="51"/>
        <v>0</v>
      </c>
      <c r="O120" s="842"/>
      <c r="P120" s="810">
        <f t="shared" si="52"/>
        <v>0</v>
      </c>
      <c r="Q120" s="842"/>
      <c r="R120" s="810">
        <f t="shared" si="47"/>
        <v>0</v>
      </c>
      <c r="S120" s="842"/>
      <c r="T120" s="810">
        <f t="shared" si="48"/>
        <v>0</v>
      </c>
      <c r="U120" s="410"/>
      <c r="V120" s="492" t="str">
        <f>IF(AND('BR3'!$K$2="ACTIVE",'BR3'!H120&gt;0),"Yes",IF(AND('BR2'!$K$2="ACTIVE",'BR2'!H120&gt;0),"Yes",IF(AND('BR1'!$K$2="ACTIVE",'BR1'!H120&gt;0),"Yes",IF(AND('ORIGINAL BUDGET'!$K$2="ACTIVE",'ORIGINAL BUDGET'!H120&gt;0),"Yes",""))))</f>
        <v/>
      </c>
      <c r="W120" s="325"/>
      <c r="X120" s="325" t="str">
        <f>IF(AND('BR3'!$K$2="ACTIVE",'BR3'!J120&gt;0),"Yes",IF(AND('BR2'!$K$2="ACTIVE",'BR2'!J120&gt;0),"Yes",IF(AND('BR1'!$K$2="ACTIVE",'BR1'!J120&gt;0),"Yes",IF(AND('ORIGINAL BUDGET'!$K$2="ACTIVE",'ORIGINAL BUDGET'!J120&gt;0),"Yes",""))))</f>
        <v/>
      </c>
      <c r="Y120" s="325"/>
      <c r="Z120" s="325" t="str">
        <f>IF(AND('BR3'!$K$2="ACTIVE",'BR3'!L120&gt;0),"Yes",IF(AND('BR2'!$K$2="ACTIVE",'BR2'!L120&gt;0),"Yes",IF(AND('BR1'!$K$2="ACTIVE",'BR1'!L120&gt;0),"Yes",IF(AND('ORIGINAL BUDGET'!$K$2="ACTIVE",'ORIGINAL BUDGET'!L120&gt;0),"Yes",""))))</f>
        <v/>
      </c>
      <c r="AA120" s="325"/>
      <c r="AB120" s="325" t="str">
        <f>IF(AND('BR3'!$K$2="ACTIVE",'BR3'!N120&gt;0),"Yes",IF(AND('BR2'!$K$2="ACTIVE",'BR2'!N120&gt;0),"Yes",IF(AND('BR1'!$K$2="ACTIVE",'BR1'!N120&gt;0),"Yes",IF(AND('ORIGINAL BUDGET'!$K$2="ACTIVE",'ORIGINAL BUDGET'!N120&gt;0),"Yes",""))))</f>
        <v/>
      </c>
      <c r="AC120" s="325"/>
      <c r="AD120" s="325" t="str">
        <f>IF(AND('BR3'!$K$2="ACTIVE",'BR3'!P120&gt;0),"Yes",IF(AND('BR2'!$K$2="ACTIVE",'BR2'!P120&gt;0),"Yes",IF(AND('BR1'!$K$2="ACTIVE",'BR1'!P120&gt;0),"Yes",IF(AND('ORIGINAL BUDGET'!$K$2="ACTIVE",'ORIGINAL BUDGET'!P120&gt;0),"Yes",""))))</f>
        <v/>
      </c>
      <c r="AE120" s="325"/>
      <c r="AF120" s="325" t="str">
        <f>IF(AND('BR3'!$K$2="ACTIVE",'BR3'!R120&gt;0),"Yes",IF(AND('BR2'!$K$2="ACTIVE",'BR2'!R120&gt;0),"Yes",IF(AND('BR1'!$K$2="ACTIVE",'BR1'!R120&gt;0),"Yes",IF(AND('ORIGINAL BUDGET'!$K$2="ACTIVE",'ORIGINAL BUDGET'!R120&gt;0),"Yes",""))))</f>
        <v/>
      </c>
      <c r="AG120" s="325"/>
      <c r="AH120" s="493" t="str">
        <f>IF(AND('BR3'!$K$2="ACTIVE",'BR3'!T120&gt;0),"Yes",IF(AND('BR2'!$K$2="ACTIVE",'BR2'!T120&gt;0),"Yes",IF(AND('BR1'!$K$2="ACTIVE",'BR1'!T120&gt;0),"Yes",IF(AND('ORIGINAL BUDGET'!$K$2="ACTIVE",'ORIGINAL BUDGET'!T120&gt;0),"Yes",""))))</f>
        <v/>
      </c>
      <c r="AI120" s="500"/>
      <c r="AK120" s="221"/>
      <c r="AL120" s="221"/>
      <c r="AM120" s="221"/>
      <c r="AN120" s="221"/>
      <c r="AO120" s="221"/>
      <c r="AP120" s="221"/>
      <c r="AQ120" s="221"/>
      <c r="AR120" s="57"/>
      <c r="AU120" s="2"/>
      <c r="AV120" s="2"/>
      <c r="AW120" s="2"/>
      <c r="AX120" s="2"/>
      <c r="AY120" s="1104"/>
    </row>
    <row r="121" spans="1:51" ht="23.25" customHeight="1">
      <c r="A121" s="122">
        <v>4</v>
      </c>
      <c r="B121" s="1726">
        <f>IF($L$2="","",IF($L$2="ORIGINAL",'ORIGINAL BUDGET'!$B121,IF($L$2="BR1",'BR1'!$B121,IF($L$2="BR2",'BR2'!$B121,IF($L$2="BR3",'BR3'!$B121)))))</f>
        <v>0</v>
      </c>
      <c r="C121" s="1727">
        <f>IF($L$2="","",IF($L$2="ORIGINAL",'ORIGINAL BUDGET'!$B121,IF($L$2="BR1",'BR1'!$B121,IF($L$2="BR2",'BR2'!$B121,IF($L$2="BR3",'BR3'!$B121)))))</f>
        <v>0</v>
      </c>
      <c r="D121" s="1727">
        <f>IF($L$2="","",IF($L$2="ORIGINAL",'ORIGINAL BUDGET'!$B121,IF($L$2="BR1",'BR1'!$B121,IF($L$2="BR2",'BR2'!$B121,IF($L$2="BR3",'BR3'!$B121)))))</f>
        <v>0</v>
      </c>
      <c r="E121" s="1728">
        <f>IF($L$2="","",IF($L$2="ORIGINAL",'ORIGINAL BUDGET'!$B121,IF($L$2="BR1",'BR1'!$B121,IF($L$2="BR2",'BR2'!$B121,IF($L$2="BR3",'BR3'!$B121)))))</f>
        <v>0</v>
      </c>
      <c r="F121" s="612"/>
      <c r="G121" s="847" t="str">
        <f t="shared" si="45"/>
        <v/>
      </c>
      <c r="H121" s="810">
        <f t="shared" si="46"/>
        <v>0</v>
      </c>
      <c r="I121" s="840"/>
      <c r="J121" s="810">
        <f t="shared" si="49"/>
        <v>0</v>
      </c>
      <c r="K121" s="842"/>
      <c r="L121" s="810">
        <f t="shared" si="50"/>
        <v>0</v>
      </c>
      <c r="M121" s="842"/>
      <c r="N121" s="810">
        <f t="shared" si="51"/>
        <v>0</v>
      </c>
      <c r="O121" s="842"/>
      <c r="P121" s="810">
        <f t="shared" si="52"/>
        <v>0</v>
      </c>
      <c r="Q121" s="842"/>
      <c r="R121" s="810">
        <f t="shared" si="47"/>
        <v>0</v>
      </c>
      <c r="S121" s="842"/>
      <c r="T121" s="810">
        <f t="shared" si="48"/>
        <v>0</v>
      </c>
      <c r="U121" s="410"/>
      <c r="V121" s="492" t="str">
        <f>IF(AND('BR3'!$K$2="ACTIVE",'BR3'!H121&gt;0),"Yes",IF(AND('BR2'!$K$2="ACTIVE",'BR2'!H121&gt;0),"Yes",IF(AND('BR1'!$K$2="ACTIVE",'BR1'!H121&gt;0),"Yes",IF(AND('ORIGINAL BUDGET'!$K$2="ACTIVE",'ORIGINAL BUDGET'!H121&gt;0),"Yes",""))))</f>
        <v/>
      </c>
      <c r="W121" s="325"/>
      <c r="X121" s="325" t="str">
        <f>IF(AND('BR3'!$K$2="ACTIVE",'BR3'!J121&gt;0),"Yes",IF(AND('BR2'!$K$2="ACTIVE",'BR2'!J121&gt;0),"Yes",IF(AND('BR1'!$K$2="ACTIVE",'BR1'!J121&gt;0),"Yes",IF(AND('ORIGINAL BUDGET'!$K$2="ACTIVE",'ORIGINAL BUDGET'!J121&gt;0),"Yes",""))))</f>
        <v/>
      </c>
      <c r="Y121" s="325"/>
      <c r="Z121" s="325" t="str">
        <f>IF(AND('BR3'!$K$2="ACTIVE",'BR3'!L121&gt;0),"Yes",IF(AND('BR2'!$K$2="ACTIVE",'BR2'!L121&gt;0),"Yes",IF(AND('BR1'!$K$2="ACTIVE",'BR1'!L121&gt;0),"Yes",IF(AND('ORIGINAL BUDGET'!$K$2="ACTIVE",'ORIGINAL BUDGET'!L121&gt;0),"Yes",""))))</f>
        <v/>
      </c>
      <c r="AA121" s="325"/>
      <c r="AB121" s="325" t="str">
        <f>IF(AND('BR3'!$K$2="ACTIVE",'BR3'!N121&gt;0),"Yes",IF(AND('BR2'!$K$2="ACTIVE",'BR2'!N121&gt;0),"Yes",IF(AND('BR1'!$K$2="ACTIVE",'BR1'!N121&gt;0),"Yes",IF(AND('ORIGINAL BUDGET'!$K$2="ACTIVE",'ORIGINAL BUDGET'!N121&gt;0),"Yes",""))))</f>
        <v/>
      </c>
      <c r="AC121" s="325"/>
      <c r="AD121" s="325" t="str">
        <f>IF(AND('BR3'!$K$2="ACTIVE",'BR3'!P121&gt;0),"Yes",IF(AND('BR2'!$K$2="ACTIVE",'BR2'!P121&gt;0),"Yes",IF(AND('BR1'!$K$2="ACTIVE",'BR1'!P121&gt;0),"Yes",IF(AND('ORIGINAL BUDGET'!$K$2="ACTIVE",'ORIGINAL BUDGET'!P121&gt;0),"Yes",""))))</f>
        <v/>
      </c>
      <c r="AE121" s="325"/>
      <c r="AF121" s="325" t="str">
        <f>IF(AND('BR3'!$K$2="ACTIVE",'BR3'!R121&gt;0),"Yes",IF(AND('BR2'!$K$2="ACTIVE",'BR2'!R121&gt;0),"Yes",IF(AND('BR1'!$K$2="ACTIVE",'BR1'!R121&gt;0),"Yes",IF(AND('ORIGINAL BUDGET'!$K$2="ACTIVE",'ORIGINAL BUDGET'!R121&gt;0),"Yes",""))))</f>
        <v/>
      </c>
      <c r="AG121" s="325"/>
      <c r="AH121" s="493" t="str">
        <f>IF(AND('BR3'!$K$2="ACTIVE",'BR3'!T121&gt;0),"Yes",IF(AND('BR2'!$K$2="ACTIVE",'BR2'!T121&gt;0),"Yes",IF(AND('BR1'!$K$2="ACTIVE",'BR1'!T121&gt;0),"Yes",IF(AND('ORIGINAL BUDGET'!$K$2="ACTIVE",'ORIGINAL BUDGET'!T121&gt;0),"Yes",""))))</f>
        <v/>
      </c>
      <c r="AI121" s="500"/>
      <c r="AK121" s="221"/>
      <c r="AL121" s="221"/>
      <c r="AM121" s="221"/>
      <c r="AN121" s="221"/>
      <c r="AO121" s="221"/>
      <c r="AP121" s="221"/>
      <c r="AQ121" s="221"/>
      <c r="AR121" s="57"/>
      <c r="AU121" s="2"/>
      <c r="AV121" s="2"/>
      <c r="AW121" s="2"/>
      <c r="AX121" s="2"/>
      <c r="AY121" s="1104"/>
    </row>
    <row r="122" spans="1:51" ht="23.25" customHeight="1" thickBot="1">
      <c r="A122" s="122">
        <v>5</v>
      </c>
      <c r="B122" s="1726">
        <f>IF($L$2="","",IF($L$2="ORIGINAL",'ORIGINAL BUDGET'!$B122,IF($L$2="BR1",'BR1'!$B122,IF($L$2="BR2",'BR2'!$B122,IF($L$2="BR3",'BR3'!$B122)))))</f>
        <v>0</v>
      </c>
      <c r="C122" s="1727">
        <f>IF($L$2="","",IF($L$2="ORIGINAL",'ORIGINAL BUDGET'!$B122,IF($L$2="BR1",'BR1'!$B122,IF($L$2="BR2",'BR2'!$B122,IF($L$2="BR3",'BR3'!$B122)))))</f>
        <v>0</v>
      </c>
      <c r="D122" s="1727">
        <f>IF($L$2="","",IF($L$2="ORIGINAL",'ORIGINAL BUDGET'!$B122,IF($L$2="BR1",'BR1'!$B122,IF($L$2="BR2",'BR2'!$B122,IF($L$2="BR3",'BR3'!$B122)))))</f>
        <v>0</v>
      </c>
      <c r="E122" s="1728">
        <f>IF($L$2="","",IF($L$2="ORIGINAL",'ORIGINAL BUDGET'!$B122,IF($L$2="BR1",'BR1'!$B122,IF($L$2="BR2",'BR2'!$B122,IF($L$2="BR3",'BR3'!$B122)))))</f>
        <v>0</v>
      </c>
      <c r="F122" s="612"/>
      <c r="G122" s="847" t="str">
        <f t="shared" si="45"/>
        <v/>
      </c>
      <c r="H122" s="810">
        <f t="shared" si="46"/>
        <v>0</v>
      </c>
      <c r="I122" s="840"/>
      <c r="J122" s="810">
        <f t="shared" si="49"/>
        <v>0</v>
      </c>
      <c r="K122" s="842"/>
      <c r="L122" s="810">
        <f t="shared" si="50"/>
        <v>0</v>
      </c>
      <c r="M122" s="842"/>
      <c r="N122" s="810">
        <f t="shared" si="51"/>
        <v>0</v>
      </c>
      <c r="O122" s="842"/>
      <c r="P122" s="810">
        <f t="shared" si="52"/>
        <v>0</v>
      </c>
      <c r="Q122" s="842"/>
      <c r="R122" s="810">
        <f t="shared" si="47"/>
        <v>0</v>
      </c>
      <c r="S122" s="842"/>
      <c r="T122" s="810">
        <f t="shared" si="48"/>
        <v>0</v>
      </c>
      <c r="U122" s="410"/>
      <c r="V122" s="492" t="str">
        <f>IF(AND('BR3'!$K$2="ACTIVE",'BR3'!H122&gt;0),"Yes",IF(AND('BR2'!$K$2="ACTIVE",'BR2'!H122&gt;0),"Yes",IF(AND('BR1'!$K$2="ACTIVE",'BR1'!H122&gt;0),"Yes",IF(AND('ORIGINAL BUDGET'!$K$2="ACTIVE",'ORIGINAL BUDGET'!H122&gt;0),"Yes",""))))</f>
        <v/>
      </c>
      <c r="W122" s="325"/>
      <c r="X122" s="325" t="str">
        <f>IF(AND('BR3'!$K$2="ACTIVE",'BR3'!J122&gt;0),"Yes",IF(AND('BR2'!$K$2="ACTIVE",'BR2'!J122&gt;0),"Yes",IF(AND('BR1'!$K$2="ACTIVE",'BR1'!J122&gt;0),"Yes",IF(AND('ORIGINAL BUDGET'!$K$2="ACTIVE",'ORIGINAL BUDGET'!J122&gt;0),"Yes",""))))</f>
        <v/>
      </c>
      <c r="Y122" s="325"/>
      <c r="Z122" s="325" t="str">
        <f>IF(AND('BR3'!$K$2="ACTIVE",'BR3'!L122&gt;0),"Yes",IF(AND('BR2'!$K$2="ACTIVE",'BR2'!L122&gt;0),"Yes",IF(AND('BR1'!$K$2="ACTIVE",'BR1'!L122&gt;0),"Yes",IF(AND('ORIGINAL BUDGET'!$K$2="ACTIVE",'ORIGINAL BUDGET'!L122&gt;0),"Yes",""))))</f>
        <v/>
      </c>
      <c r="AA122" s="325"/>
      <c r="AB122" s="325" t="str">
        <f>IF(AND('BR3'!$K$2="ACTIVE",'BR3'!N122&gt;0),"Yes",IF(AND('BR2'!$K$2="ACTIVE",'BR2'!N122&gt;0),"Yes",IF(AND('BR1'!$K$2="ACTIVE",'BR1'!N122&gt;0),"Yes",IF(AND('ORIGINAL BUDGET'!$K$2="ACTIVE",'ORIGINAL BUDGET'!N122&gt;0),"Yes",""))))</f>
        <v/>
      </c>
      <c r="AC122" s="325"/>
      <c r="AD122" s="325" t="str">
        <f>IF(AND('BR3'!$K$2="ACTIVE",'BR3'!P122&gt;0),"Yes",IF(AND('BR2'!$K$2="ACTIVE",'BR2'!P122&gt;0),"Yes",IF(AND('BR1'!$K$2="ACTIVE",'BR1'!P122&gt;0),"Yes",IF(AND('ORIGINAL BUDGET'!$K$2="ACTIVE",'ORIGINAL BUDGET'!P122&gt;0),"Yes",""))))</f>
        <v/>
      </c>
      <c r="AE122" s="325"/>
      <c r="AF122" s="325" t="str">
        <f>IF(AND('BR3'!$K$2="ACTIVE",'BR3'!R122&gt;0),"Yes",IF(AND('BR2'!$K$2="ACTIVE",'BR2'!R122&gt;0),"Yes",IF(AND('BR1'!$K$2="ACTIVE",'BR1'!R122&gt;0),"Yes",IF(AND('ORIGINAL BUDGET'!$K$2="ACTIVE",'ORIGINAL BUDGET'!R122&gt;0),"Yes",""))))</f>
        <v/>
      </c>
      <c r="AG122" s="325"/>
      <c r="AH122" s="493" t="str">
        <f>IF(AND('BR3'!$K$2="ACTIVE",'BR3'!T122&gt;0),"Yes",IF(AND('BR2'!$K$2="ACTIVE",'BR2'!T122&gt;0),"Yes",IF(AND('BR1'!$K$2="ACTIVE",'BR1'!T122&gt;0),"Yes",IF(AND('ORIGINAL BUDGET'!$K$2="ACTIVE",'ORIGINAL BUDGET'!T122&gt;0),"Yes",""))))</f>
        <v/>
      </c>
      <c r="AI122" s="500"/>
      <c r="AK122" s="221"/>
      <c r="AL122" s="221"/>
      <c r="AM122" s="221"/>
      <c r="AN122" s="221"/>
      <c r="AO122" s="221"/>
      <c r="AP122" s="221"/>
      <c r="AQ122" s="221"/>
      <c r="AR122" s="57"/>
      <c r="AU122" s="2"/>
      <c r="AV122" s="2"/>
      <c r="AW122" s="2"/>
      <c r="AX122" s="2"/>
      <c r="AY122" s="1104"/>
    </row>
    <row r="123" spans="1:51" ht="23.25" hidden="1" customHeight="1">
      <c r="A123" s="122">
        <v>6</v>
      </c>
      <c r="B123" s="1726">
        <f>IF($L$2="","",IF($L$2="ORIGINAL",'ORIGINAL BUDGET'!$B123,IF($L$2="BR1",'BR1'!$B123,IF($L$2="BR2",'BR2'!$B123,IF($L$2="BR3",'BR3'!$B123)))))</f>
        <v>0</v>
      </c>
      <c r="C123" s="1727">
        <f>IF($L$2="","",IF($L$2="ORIGINAL",'ORIGINAL BUDGET'!$B123,IF($L$2="BR1",'BR1'!$B123,IF($L$2="BR2",'BR2'!$B123,IF($L$2="BR3",'BR3'!$B123)))))</f>
        <v>0</v>
      </c>
      <c r="D123" s="1727">
        <f>IF($L$2="","",IF($L$2="ORIGINAL",'ORIGINAL BUDGET'!$B123,IF($L$2="BR1",'BR1'!$B123,IF($L$2="BR2",'BR2'!$B123,IF($L$2="BR3",'BR3'!$B123)))))</f>
        <v>0</v>
      </c>
      <c r="E123" s="1728">
        <f>IF($L$2="","",IF($L$2="ORIGINAL",'ORIGINAL BUDGET'!$B123,IF($L$2="BR1",'BR1'!$B123,IF($L$2="BR2",'BR2'!$B123,IF($L$2="BR3",'BR3'!$B123)))))</f>
        <v>0</v>
      </c>
      <c r="F123" s="612"/>
      <c r="G123" s="847" t="str">
        <f t="shared" si="45"/>
        <v/>
      </c>
      <c r="H123" s="810">
        <f t="shared" si="46"/>
        <v>0</v>
      </c>
      <c r="I123" s="840"/>
      <c r="J123" s="810">
        <f t="shared" si="49"/>
        <v>0</v>
      </c>
      <c r="K123" s="842"/>
      <c r="L123" s="810">
        <f t="shared" si="50"/>
        <v>0</v>
      </c>
      <c r="M123" s="842"/>
      <c r="N123" s="810">
        <f t="shared" si="51"/>
        <v>0</v>
      </c>
      <c r="O123" s="842"/>
      <c r="P123" s="810">
        <f t="shared" si="52"/>
        <v>0</v>
      </c>
      <c r="Q123" s="842"/>
      <c r="R123" s="810">
        <f t="shared" si="47"/>
        <v>0</v>
      </c>
      <c r="S123" s="842"/>
      <c r="T123" s="810">
        <f t="shared" si="48"/>
        <v>0</v>
      </c>
      <c r="U123" s="410"/>
      <c r="V123" s="492" t="str">
        <f>IF(AND('BR3'!$K$2="ACTIVE",'BR3'!H123&gt;0),"Yes",IF(AND('BR2'!$K$2="ACTIVE",'BR2'!H123&gt;0),"Yes",IF(AND('BR1'!$K$2="ACTIVE",'BR1'!H123&gt;0),"Yes",IF(AND('ORIGINAL BUDGET'!$K$2="ACTIVE",'ORIGINAL BUDGET'!H123&gt;0),"Yes",""))))</f>
        <v/>
      </c>
      <c r="W123" s="325"/>
      <c r="X123" s="325" t="str">
        <f>IF(AND('BR3'!$K$2="ACTIVE",'BR3'!J123&gt;0),"Yes",IF(AND('BR2'!$K$2="ACTIVE",'BR2'!J123&gt;0),"Yes",IF(AND('BR1'!$K$2="ACTIVE",'BR1'!J123&gt;0),"Yes",IF(AND('ORIGINAL BUDGET'!$K$2="ACTIVE",'ORIGINAL BUDGET'!J123&gt;0),"Yes",""))))</f>
        <v/>
      </c>
      <c r="Y123" s="325"/>
      <c r="Z123" s="325" t="str">
        <f>IF(AND('BR3'!$K$2="ACTIVE",'BR3'!L123&gt;0),"Yes",IF(AND('BR2'!$K$2="ACTIVE",'BR2'!L123&gt;0),"Yes",IF(AND('BR1'!$K$2="ACTIVE",'BR1'!L123&gt;0),"Yes",IF(AND('ORIGINAL BUDGET'!$K$2="ACTIVE",'ORIGINAL BUDGET'!L123&gt;0),"Yes",""))))</f>
        <v/>
      </c>
      <c r="AA123" s="325"/>
      <c r="AB123" s="325" t="str">
        <f>IF(AND('BR3'!$K$2="ACTIVE",'BR3'!N123&gt;0),"Yes",IF(AND('BR2'!$K$2="ACTIVE",'BR2'!N123&gt;0),"Yes",IF(AND('BR1'!$K$2="ACTIVE",'BR1'!N123&gt;0),"Yes",IF(AND('ORIGINAL BUDGET'!$K$2="ACTIVE",'ORIGINAL BUDGET'!N123&gt;0),"Yes",""))))</f>
        <v/>
      </c>
      <c r="AC123" s="325"/>
      <c r="AD123" s="325" t="str">
        <f>IF(AND('BR3'!$K$2="ACTIVE",'BR3'!P123&gt;0),"Yes",IF(AND('BR2'!$K$2="ACTIVE",'BR2'!P123&gt;0),"Yes",IF(AND('BR1'!$K$2="ACTIVE",'BR1'!P123&gt;0),"Yes",IF(AND('ORIGINAL BUDGET'!$K$2="ACTIVE",'ORIGINAL BUDGET'!P123&gt;0),"Yes",""))))</f>
        <v/>
      </c>
      <c r="AE123" s="325"/>
      <c r="AF123" s="325" t="str">
        <f>IF(AND('BR3'!$K$2="ACTIVE",'BR3'!R123&gt;0),"Yes",IF(AND('BR2'!$K$2="ACTIVE",'BR2'!R123&gt;0),"Yes",IF(AND('BR1'!$K$2="ACTIVE",'BR1'!R123&gt;0),"Yes",IF(AND('ORIGINAL BUDGET'!$K$2="ACTIVE",'ORIGINAL BUDGET'!R123&gt;0),"Yes",""))))</f>
        <v/>
      </c>
      <c r="AG123" s="325"/>
      <c r="AH123" s="493" t="str">
        <f>IF(AND('BR3'!$K$2="ACTIVE",'BR3'!T123&gt;0),"Yes",IF(AND('BR2'!$K$2="ACTIVE",'BR2'!T123&gt;0),"Yes",IF(AND('BR1'!$K$2="ACTIVE",'BR1'!T123&gt;0),"Yes",IF(AND('ORIGINAL BUDGET'!$K$2="ACTIVE",'ORIGINAL BUDGET'!T123&gt;0),"Yes",""))))</f>
        <v/>
      </c>
      <c r="AI123" s="500"/>
      <c r="AK123" s="221"/>
      <c r="AL123" s="221"/>
      <c r="AM123" s="221"/>
      <c r="AN123" s="221"/>
      <c r="AO123" s="221"/>
      <c r="AP123" s="221"/>
      <c r="AQ123" s="221"/>
      <c r="AR123" s="57"/>
      <c r="AU123" s="2"/>
      <c r="AV123" s="2"/>
      <c r="AW123" s="2"/>
      <c r="AX123" s="2"/>
      <c r="AY123" s="1104"/>
    </row>
    <row r="124" spans="1:51" ht="23.25" hidden="1" customHeight="1">
      <c r="A124" s="122">
        <v>7</v>
      </c>
      <c r="B124" s="1726">
        <f>IF($L$2="","",IF($L$2="ORIGINAL",'ORIGINAL BUDGET'!$B124,IF($L$2="BR1",'BR1'!$B124,IF($L$2="BR2",'BR2'!$B124,IF($L$2="BR3",'BR3'!$B124)))))</f>
        <v>0</v>
      </c>
      <c r="C124" s="1727">
        <f>IF($L$2="","",IF($L$2="ORIGINAL",'ORIGINAL BUDGET'!$B124,IF($L$2="BR1",'BR1'!$B124,IF($L$2="BR2",'BR2'!$B124,IF($L$2="BR3",'BR3'!$B124)))))</f>
        <v>0</v>
      </c>
      <c r="D124" s="1727">
        <f>IF($L$2="","",IF($L$2="ORIGINAL",'ORIGINAL BUDGET'!$B124,IF($L$2="BR1",'BR1'!$B124,IF($L$2="BR2",'BR2'!$B124,IF($L$2="BR3",'BR3'!$B124)))))</f>
        <v>0</v>
      </c>
      <c r="E124" s="1728">
        <f>IF($L$2="","",IF($L$2="ORIGINAL",'ORIGINAL BUDGET'!$B124,IF($L$2="BR1",'BR1'!$B124,IF($L$2="BR2",'BR2'!$B124,IF($L$2="BR3",'BR3'!$B124)))))</f>
        <v>0</v>
      </c>
      <c r="F124" s="612"/>
      <c r="G124" s="847" t="str">
        <f t="shared" si="45"/>
        <v/>
      </c>
      <c r="H124" s="810">
        <f t="shared" si="46"/>
        <v>0</v>
      </c>
      <c r="I124" s="840"/>
      <c r="J124" s="810">
        <f t="shared" si="49"/>
        <v>0</v>
      </c>
      <c r="K124" s="843"/>
      <c r="L124" s="810">
        <f t="shared" si="50"/>
        <v>0</v>
      </c>
      <c r="M124" s="843"/>
      <c r="N124" s="810">
        <f t="shared" si="51"/>
        <v>0</v>
      </c>
      <c r="O124" s="843"/>
      <c r="P124" s="810">
        <f t="shared" si="52"/>
        <v>0</v>
      </c>
      <c r="Q124" s="843"/>
      <c r="R124" s="810">
        <f t="shared" si="47"/>
        <v>0</v>
      </c>
      <c r="S124" s="843"/>
      <c r="T124" s="810">
        <f t="shared" si="48"/>
        <v>0</v>
      </c>
      <c r="U124" s="410"/>
      <c r="V124" s="492" t="str">
        <f>IF(AND('BR3'!$K$2="ACTIVE",'BR3'!H124&gt;0),"Yes",IF(AND('BR2'!$K$2="ACTIVE",'BR2'!H124&gt;0),"Yes",IF(AND('BR1'!$K$2="ACTIVE",'BR1'!H124&gt;0),"Yes",IF(AND('ORIGINAL BUDGET'!$K$2="ACTIVE",'ORIGINAL BUDGET'!H124&gt;0),"Yes",""))))</f>
        <v/>
      </c>
      <c r="W124" s="325"/>
      <c r="X124" s="325" t="str">
        <f>IF(AND('BR3'!$K$2="ACTIVE",'BR3'!J124&gt;0),"Yes",IF(AND('BR2'!$K$2="ACTIVE",'BR2'!J124&gt;0),"Yes",IF(AND('BR1'!$K$2="ACTIVE",'BR1'!J124&gt;0),"Yes",IF(AND('ORIGINAL BUDGET'!$K$2="ACTIVE",'ORIGINAL BUDGET'!J124&gt;0),"Yes",""))))</f>
        <v/>
      </c>
      <c r="Y124" s="325"/>
      <c r="Z124" s="325" t="str">
        <f>IF(AND('BR3'!$K$2="ACTIVE",'BR3'!L124&gt;0),"Yes",IF(AND('BR2'!$K$2="ACTIVE",'BR2'!L124&gt;0),"Yes",IF(AND('BR1'!$K$2="ACTIVE",'BR1'!L124&gt;0),"Yes",IF(AND('ORIGINAL BUDGET'!$K$2="ACTIVE",'ORIGINAL BUDGET'!L124&gt;0),"Yes",""))))</f>
        <v/>
      </c>
      <c r="AA124" s="325"/>
      <c r="AB124" s="325" t="str">
        <f>IF(AND('BR3'!$K$2="ACTIVE",'BR3'!N124&gt;0),"Yes",IF(AND('BR2'!$K$2="ACTIVE",'BR2'!N124&gt;0),"Yes",IF(AND('BR1'!$K$2="ACTIVE",'BR1'!N124&gt;0),"Yes",IF(AND('ORIGINAL BUDGET'!$K$2="ACTIVE",'ORIGINAL BUDGET'!N124&gt;0),"Yes",""))))</f>
        <v/>
      </c>
      <c r="AC124" s="325"/>
      <c r="AD124" s="325" t="str">
        <f>IF(AND('BR3'!$K$2="ACTIVE",'BR3'!P124&gt;0),"Yes",IF(AND('BR2'!$K$2="ACTIVE",'BR2'!P124&gt;0),"Yes",IF(AND('BR1'!$K$2="ACTIVE",'BR1'!P124&gt;0),"Yes",IF(AND('ORIGINAL BUDGET'!$K$2="ACTIVE",'ORIGINAL BUDGET'!P124&gt;0),"Yes",""))))</f>
        <v/>
      </c>
      <c r="AE124" s="325"/>
      <c r="AF124" s="325" t="str">
        <f>IF(AND('BR3'!$K$2="ACTIVE",'BR3'!R124&gt;0),"Yes",IF(AND('BR2'!$K$2="ACTIVE",'BR2'!R124&gt;0),"Yes",IF(AND('BR1'!$K$2="ACTIVE",'BR1'!R124&gt;0),"Yes",IF(AND('ORIGINAL BUDGET'!$K$2="ACTIVE",'ORIGINAL BUDGET'!R124&gt;0),"Yes",""))))</f>
        <v/>
      </c>
      <c r="AG124" s="325"/>
      <c r="AH124" s="493" t="str">
        <f>IF(AND('BR3'!$K$2="ACTIVE",'BR3'!T124&gt;0),"Yes",IF(AND('BR2'!$K$2="ACTIVE",'BR2'!T124&gt;0),"Yes",IF(AND('BR1'!$K$2="ACTIVE",'BR1'!T124&gt;0),"Yes",IF(AND('ORIGINAL BUDGET'!$K$2="ACTIVE",'ORIGINAL BUDGET'!T124&gt;0),"Yes",""))))</f>
        <v/>
      </c>
      <c r="AI124" s="500"/>
      <c r="AK124" s="221"/>
      <c r="AL124" s="221"/>
      <c r="AM124" s="221"/>
      <c r="AN124" s="221"/>
      <c r="AO124" s="221"/>
      <c r="AP124" s="221"/>
      <c r="AQ124" s="221"/>
      <c r="AR124" s="57"/>
      <c r="AU124" s="2"/>
      <c r="AV124" s="2"/>
      <c r="AW124" s="2"/>
      <c r="AX124" s="2"/>
      <c r="AY124" s="1104"/>
    </row>
    <row r="125" spans="1:51" ht="23.25" hidden="1" customHeight="1">
      <c r="A125" s="122">
        <v>8</v>
      </c>
      <c r="B125" s="1726">
        <f>IF($L$2="","",IF($L$2="ORIGINAL",'ORIGINAL BUDGET'!$B125,IF($L$2="BR1",'BR1'!$B125,IF($L$2="BR2",'BR2'!$B125,IF($L$2="BR3",'BR3'!$B125)))))</f>
        <v>0</v>
      </c>
      <c r="C125" s="1727">
        <f>IF($L$2="","",IF($L$2="ORIGINAL",'ORIGINAL BUDGET'!$B125,IF($L$2="BR1",'BR1'!$B125,IF($L$2="BR2",'BR2'!$B125,IF($L$2="BR3",'BR3'!$B125)))))</f>
        <v>0</v>
      </c>
      <c r="D125" s="1727">
        <f>IF($L$2="","",IF($L$2="ORIGINAL",'ORIGINAL BUDGET'!$B125,IF($L$2="BR1",'BR1'!$B125,IF($L$2="BR2",'BR2'!$B125,IF($L$2="BR3",'BR3'!$B125)))))</f>
        <v>0</v>
      </c>
      <c r="E125" s="1727">
        <f>IF($L$2="","",IF($L$2="ORIGINAL",'ORIGINAL BUDGET'!$B125,IF($L$2="BR1",'BR1'!$B125,IF($L$2="BR2",'BR2'!$B125,IF($L$2="BR3",'BR3'!$B125)))))</f>
        <v>0</v>
      </c>
      <c r="F125" s="612"/>
      <c r="G125" s="847" t="str">
        <f t="shared" si="45"/>
        <v/>
      </c>
      <c r="H125" s="810">
        <f t="shared" si="46"/>
        <v>0</v>
      </c>
      <c r="I125" s="840"/>
      <c r="J125" s="810">
        <f t="shared" si="49"/>
        <v>0</v>
      </c>
      <c r="K125" s="843"/>
      <c r="L125" s="810">
        <f t="shared" si="50"/>
        <v>0</v>
      </c>
      <c r="M125" s="843"/>
      <c r="N125" s="810">
        <f t="shared" si="51"/>
        <v>0</v>
      </c>
      <c r="O125" s="843"/>
      <c r="P125" s="810">
        <f t="shared" si="52"/>
        <v>0</v>
      </c>
      <c r="Q125" s="843"/>
      <c r="R125" s="810">
        <f t="shared" si="47"/>
        <v>0</v>
      </c>
      <c r="S125" s="843"/>
      <c r="T125" s="810">
        <f t="shared" si="48"/>
        <v>0</v>
      </c>
      <c r="U125" s="410"/>
      <c r="V125" s="492" t="str">
        <f>IF(AND('BR3'!$K$2="ACTIVE",'BR3'!H125&gt;0),"Yes",IF(AND('BR2'!$K$2="ACTIVE",'BR2'!H125&gt;0),"Yes",IF(AND('BR1'!$K$2="ACTIVE",'BR1'!H125&gt;0),"Yes",IF(AND('ORIGINAL BUDGET'!$K$2="ACTIVE",'ORIGINAL BUDGET'!H125&gt;0),"Yes",""))))</f>
        <v/>
      </c>
      <c r="W125" s="325"/>
      <c r="X125" s="325" t="str">
        <f>IF(AND('BR3'!$K$2="ACTIVE",'BR3'!J125&gt;0),"Yes",IF(AND('BR2'!$K$2="ACTIVE",'BR2'!J125&gt;0),"Yes",IF(AND('BR1'!$K$2="ACTIVE",'BR1'!J125&gt;0),"Yes",IF(AND('ORIGINAL BUDGET'!$K$2="ACTIVE",'ORIGINAL BUDGET'!J125&gt;0),"Yes",""))))</f>
        <v/>
      </c>
      <c r="Y125" s="325"/>
      <c r="Z125" s="325" t="str">
        <f>IF(AND('BR3'!$K$2="ACTIVE",'BR3'!L125&gt;0),"Yes",IF(AND('BR2'!$K$2="ACTIVE",'BR2'!L125&gt;0),"Yes",IF(AND('BR1'!$K$2="ACTIVE",'BR1'!L125&gt;0),"Yes",IF(AND('ORIGINAL BUDGET'!$K$2="ACTIVE",'ORIGINAL BUDGET'!L125&gt;0),"Yes",""))))</f>
        <v/>
      </c>
      <c r="AA125" s="325"/>
      <c r="AB125" s="325" t="str">
        <f>IF(AND('BR3'!$K$2="ACTIVE",'BR3'!N125&gt;0),"Yes",IF(AND('BR2'!$K$2="ACTIVE",'BR2'!N125&gt;0),"Yes",IF(AND('BR1'!$K$2="ACTIVE",'BR1'!N125&gt;0),"Yes",IF(AND('ORIGINAL BUDGET'!$K$2="ACTIVE",'ORIGINAL BUDGET'!N125&gt;0),"Yes",""))))</f>
        <v/>
      </c>
      <c r="AC125" s="325"/>
      <c r="AD125" s="325" t="str">
        <f>IF(AND('BR3'!$K$2="ACTIVE",'BR3'!P125&gt;0),"Yes",IF(AND('BR2'!$K$2="ACTIVE",'BR2'!P125&gt;0),"Yes",IF(AND('BR1'!$K$2="ACTIVE",'BR1'!P125&gt;0),"Yes",IF(AND('ORIGINAL BUDGET'!$K$2="ACTIVE",'ORIGINAL BUDGET'!P125&gt;0),"Yes",""))))</f>
        <v/>
      </c>
      <c r="AE125" s="325"/>
      <c r="AF125" s="325" t="str">
        <f>IF(AND('BR3'!$K$2="ACTIVE",'BR3'!R125&gt;0),"Yes",IF(AND('BR2'!$K$2="ACTIVE",'BR2'!R125&gt;0),"Yes",IF(AND('BR1'!$K$2="ACTIVE",'BR1'!R125&gt;0),"Yes",IF(AND('ORIGINAL BUDGET'!$K$2="ACTIVE",'ORIGINAL BUDGET'!R125&gt;0),"Yes",""))))</f>
        <v/>
      </c>
      <c r="AG125" s="325"/>
      <c r="AH125" s="493" t="str">
        <f>IF(AND('BR3'!$K$2="ACTIVE",'BR3'!T125&gt;0),"Yes",IF(AND('BR2'!$K$2="ACTIVE",'BR2'!T125&gt;0),"Yes",IF(AND('BR1'!$K$2="ACTIVE",'BR1'!T125&gt;0),"Yes",IF(AND('ORIGINAL BUDGET'!$K$2="ACTIVE",'ORIGINAL BUDGET'!T125&gt;0),"Yes",""))))</f>
        <v/>
      </c>
      <c r="AI125" s="500"/>
      <c r="AK125" s="221"/>
      <c r="AL125" s="221"/>
      <c r="AM125" s="221"/>
      <c r="AN125" s="221"/>
      <c r="AO125" s="221"/>
      <c r="AP125" s="221"/>
      <c r="AQ125" s="221"/>
      <c r="AR125" s="57"/>
      <c r="AU125" s="2"/>
      <c r="AV125" s="2"/>
      <c r="AW125" s="2"/>
      <c r="AX125" s="2"/>
      <c r="AY125" s="1104"/>
    </row>
    <row r="126" spans="1:51" ht="23.25" hidden="1" customHeight="1">
      <c r="A126" s="122">
        <v>9</v>
      </c>
      <c r="B126" s="1726">
        <f>IF($L$2="","",IF($L$2="ORIGINAL",'ORIGINAL BUDGET'!$B126,IF($L$2="BR1",'BR1'!$B126,IF($L$2="BR2",'BR2'!$B126,IF($L$2="BR3",'BR3'!$B126)))))</f>
        <v>0</v>
      </c>
      <c r="C126" s="1727">
        <f>IF($L$2="","",IF($L$2="ORIGINAL",'ORIGINAL BUDGET'!$B126,IF($L$2="BR1",'BR1'!$B126,IF($L$2="BR2",'BR2'!$B126,IF($L$2="BR3",'BR3'!$B126)))))</f>
        <v>0</v>
      </c>
      <c r="D126" s="1727">
        <f>IF($L$2="","",IF($L$2="ORIGINAL",'ORIGINAL BUDGET'!$B126,IF($L$2="BR1",'BR1'!$B126,IF($L$2="BR2",'BR2'!$B126,IF($L$2="BR3",'BR3'!$B126)))))</f>
        <v>0</v>
      </c>
      <c r="E126" s="1727">
        <f>IF($L$2="","",IF($L$2="ORIGINAL",'ORIGINAL BUDGET'!$B126,IF($L$2="BR1",'BR1'!$B126,IF($L$2="BR2",'BR2'!$B126,IF($L$2="BR3",'BR3'!$B126)))))</f>
        <v>0</v>
      </c>
      <c r="F126" s="612"/>
      <c r="G126" s="847" t="str">
        <f t="shared" si="45"/>
        <v/>
      </c>
      <c r="H126" s="810">
        <f t="shared" si="46"/>
        <v>0</v>
      </c>
      <c r="I126" s="840"/>
      <c r="J126" s="810">
        <f t="shared" si="49"/>
        <v>0</v>
      </c>
      <c r="K126" s="843"/>
      <c r="L126" s="810">
        <f t="shared" si="50"/>
        <v>0</v>
      </c>
      <c r="M126" s="843"/>
      <c r="N126" s="810">
        <f t="shared" si="51"/>
        <v>0</v>
      </c>
      <c r="O126" s="843"/>
      <c r="P126" s="810">
        <f t="shared" si="52"/>
        <v>0</v>
      </c>
      <c r="Q126" s="843"/>
      <c r="R126" s="810">
        <f t="shared" si="47"/>
        <v>0</v>
      </c>
      <c r="S126" s="843"/>
      <c r="T126" s="810">
        <f t="shared" si="48"/>
        <v>0</v>
      </c>
      <c r="U126" s="410"/>
      <c r="V126" s="492" t="str">
        <f>IF(AND('BR3'!$K$2="ACTIVE",'BR3'!H126&gt;0),"Yes",IF(AND('BR2'!$K$2="ACTIVE",'BR2'!H126&gt;0),"Yes",IF(AND('BR1'!$K$2="ACTIVE",'BR1'!H126&gt;0),"Yes",IF(AND('ORIGINAL BUDGET'!$K$2="ACTIVE",'ORIGINAL BUDGET'!H126&gt;0),"Yes",""))))</f>
        <v/>
      </c>
      <c r="W126" s="325"/>
      <c r="X126" s="325" t="str">
        <f>IF(AND('BR3'!$K$2="ACTIVE",'BR3'!J126&gt;0),"Yes",IF(AND('BR2'!$K$2="ACTIVE",'BR2'!J126&gt;0),"Yes",IF(AND('BR1'!$K$2="ACTIVE",'BR1'!J126&gt;0),"Yes",IF(AND('ORIGINAL BUDGET'!$K$2="ACTIVE",'ORIGINAL BUDGET'!J126&gt;0),"Yes",""))))</f>
        <v/>
      </c>
      <c r="Y126" s="325"/>
      <c r="Z126" s="325" t="str">
        <f>IF(AND('BR3'!$K$2="ACTIVE",'BR3'!L126&gt;0),"Yes",IF(AND('BR2'!$K$2="ACTIVE",'BR2'!L126&gt;0),"Yes",IF(AND('BR1'!$K$2="ACTIVE",'BR1'!L126&gt;0),"Yes",IF(AND('ORIGINAL BUDGET'!$K$2="ACTIVE",'ORIGINAL BUDGET'!L126&gt;0),"Yes",""))))</f>
        <v/>
      </c>
      <c r="AA126" s="325"/>
      <c r="AB126" s="325" t="str">
        <f>IF(AND('BR3'!$K$2="ACTIVE",'BR3'!N126&gt;0),"Yes",IF(AND('BR2'!$K$2="ACTIVE",'BR2'!N126&gt;0),"Yes",IF(AND('BR1'!$K$2="ACTIVE",'BR1'!N126&gt;0),"Yes",IF(AND('ORIGINAL BUDGET'!$K$2="ACTIVE",'ORIGINAL BUDGET'!N126&gt;0),"Yes",""))))</f>
        <v/>
      </c>
      <c r="AC126" s="325"/>
      <c r="AD126" s="325" t="str">
        <f>IF(AND('BR3'!$K$2="ACTIVE",'BR3'!P126&gt;0),"Yes",IF(AND('BR2'!$K$2="ACTIVE",'BR2'!P126&gt;0),"Yes",IF(AND('BR1'!$K$2="ACTIVE",'BR1'!P126&gt;0),"Yes",IF(AND('ORIGINAL BUDGET'!$K$2="ACTIVE",'ORIGINAL BUDGET'!P126&gt;0),"Yes",""))))</f>
        <v/>
      </c>
      <c r="AE126" s="325"/>
      <c r="AF126" s="325" t="str">
        <f>IF(AND('BR3'!$K$2="ACTIVE",'BR3'!R126&gt;0),"Yes",IF(AND('BR2'!$K$2="ACTIVE",'BR2'!R126&gt;0),"Yes",IF(AND('BR1'!$K$2="ACTIVE",'BR1'!R126&gt;0),"Yes",IF(AND('ORIGINAL BUDGET'!$K$2="ACTIVE",'ORIGINAL BUDGET'!R126&gt;0),"Yes",""))))</f>
        <v/>
      </c>
      <c r="AG126" s="325"/>
      <c r="AH126" s="493" t="str">
        <f>IF(AND('BR3'!$K$2="ACTIVE",'BR3'!T126&gt;0),"Yes",IF(AND('BR2'!$K$2="ACTIVE",'BR2'!T126&gt;0),"Yes",IF(AND('BR1'!$K$2="ACTIVE",'BR1'!T126&gt;0),"Yes",IF(AND('ORIGINAL BUDGET'!$K$2="ACTIVE",'ORIGINAL BUDGET'!T126&gt;0),"Yes",""))))</f>
        <v/>
      </c>
      <c r="AI126" s="500"/>
      <c r="AK126" s="221"/>
      <c r="AL126" s="221"/>
      <c r="AM126" s="221"/>
      <c r="AN126" s="221"/>
      <c r="AO126" s="221"/>
      <c r="AP126" s="221"/>
      <c r="AQ126" s="221"/>
      <c r="AR126" s="57"/>
      <c r="AU126" s="2"/>
      <c r="AV126" s="2"/>
      <c r="AW126" s="2"/>
      <c r="AX126" s="2"/>
      <c r="AY126" s="1104"/>
    </row>
    <row r="127" spans="1:51" ht="23.25" hidden="1" customHeight="1">
      <c r="A127" s="122">
        <v>10</v>
      </c>
      <c r="B127" s="1726">
        <f>IF($L$2="","",IF($L$2="ORIGINAL",'ORIGINAL BUDGET'!$B127,IF($L$2="BR1",'BR1'!$B127,IF($L$2="BR2",'BR2'!$B127,IF($L$2="BR3",'BR3'!$B127)))))</f>
        <v>0</v>
      </c>
      <c r="C127" s="1727">
        <f>IF($L$2="","",IF($L$2="ORIGINAL",'ORIGINAL BUDGET'!$B127,IF($L$2="BR1",'BR1'!$B127,IF($L$2="BR2",'BR2'!$B127,IF($L$2="BR3",'BR3'!$B127)))))</f>
        <v>0</v>
      </c>
      <c r="D127" s="1727">
        <f>IF($L$2="","",IF($L$2="ORIGINAL",'ORIGINAL BUDGET'!$B127,IF($L$2="BR1",'BR1'!$B127,IF($L$2="BR2",'BR2'!$B127,IF($L$2="BR3",'BR3'!$B127)))))</f>
        <v>0</v>
      </c>
      <c r="E127" s="1727">
        <f>IF($L$2="","",IF($L$2="ORIGINAL",'ORIGINAL BUDGET'!$B127,IF($L$2="BR1",'BR1'!$B127,IF($L$2="BR2",'BR2'!$B127,IF($L$2="BR3",'BR3'!$B127)))))</f>
        <v>0</v>
      </c>
      <c r="F127" s="612"/>
      <c r="G127" s="847" t="str">
        <f t="shared" si="45"/>
        <v/>
      </c>
      <c r="H127" s="810">
        <f t="shared" si="46"/>
        <v>0</v>
      </c>
      <c r="I127" s="840"/>
      <c r="J127" s="810">
        <f t="shared" si="49"/>
        <v>0</v>
      </c>
      <c r="K127" s="843"/>
      <c r="L127" s="810">
        <f t="shared" si="50"/>
        <v>0</v>
      </c>
      <c r="M127" s="843"/>
      <c r="N127" s="810">
        <f t="shared" si="51"/>
        <v>0</v>
      </c>
      <c r="O127" s="843"/>
      <c r="P127" s="810">
        <f t="shared" si="52"/>
        <v>0</v>
      </c>
      <c r="Q127" s="843"/>
      <c r="R127" s="810">
        <f t="shared" si="47"/>
        <v>0</v>
      </c>
      <c r="S127" s="843"/>
      <c r="T127" s="810">
        <f t="shared" si="48"/>
        <v>0</v>
      </c>
      <c r="U127" s="410"/>
      <c r="V127" s="492" t="str">
        <f>IF(AND('BR3'!$K$2="ACTIVE",'BR3'!H127&gt;0),"Yes",IF(AND('BR2'!$K$2="ACTIVE",'BR2'!H127&gt;0),"Yes",IF(AND('BR1'!$K$2="ACTIVE",'BR1'!H127&gt;0),"Yes",IF(AND('ORIGINAL BUDGET'!$K$2="ACTIVE",'ORIGINAL BUDGET'!H127&gt;0),"Yes",""))))</f>
        <v/>
      </c>
      <c r="W127" s="325"/>
      <c r="X127" s="325" t="str">
        <f>IF(AND('BR3'!$K$2="ACTIVE",'BR3'!J127&gt;0),"Yes",IF(AND('BR2'!$K$2="ACTIVE",'BR2'!J127&gt;0),"Yes",IF(AND('BR1'!$K$2="ACTIVE",'BR1'!J127&gt;0),"Yes",IF(AND('ORIGINAL BUDGET'!$K$2="ACTIVE",'ORIGINAL BUDGET'!J127&gt;0),"Yes",""))))</f>
        <v/>
      </c>
      <c r="Y127" s="325"/>
      <c r="Z127" s="325" t="str">
        <f>IF(AND('BR3'!$K$2="ACTIVE",'BR3'!L127&gt;0),"Yes",IF(AND('BR2'!$K$2="ACTIVE",'BR2'!L127&gt;0),"Yes",IF(AND('BR1'!$K$2="ACTIVE",'BR1'!L127&gt;0),"Yes",IF(AND('ORIGINAL BUDGET'!$K$2="ACTIVE",'ORIGINAL BUDGET'!L127&gt;0),"Yes",""))))</f>
        <v/>
      </c>
      <c r="AA127" s="325"/>
      <c r="AB127" s="325" t="str">
        <f>IF(AND('BR3'!$K$2="ACTIVE",'BR3'!N127&gt;0),"Yes",IF(AND('BR2'!$K$2="ACTIVE",'BR2'!N127&gt;0),"Yes",IF(AND('BR1'!$K$2="ACTIVE",'BR1'!N127&gt;0),"Yes",IF(AND('ORIGINAL BUDGET'!$K$2="ACTIVE",'ORIGINAL BUDGET'!N127&gt;0),"Yes",""))))</f>
        <v/>
      </c>
      <c r="AC127" s="325"/>
      <c r="AD127" s="325" t="str">
        <f>IF(AND('BR3'!$K$2="ACTIVE",'BR3'!P127&gt;0),"Yes",IF(AND('BR2'!$K$2="ACTIVE",'BR2'!P127&gt;0),"Yes",IF(AND('BR1'!$K$2="ACTIVE",'BR1'!P127&gt;0),"Yes",IF(AND('ORIGINAL BUDGET'!$K$2="ACTIVE",'ORIGINAL BUDGET'!P127&gt;0),"Yes",""))))</f>
        <v/>
      </c>
      <c r="AE127" s="325"/>
      <c r="AF127" s="325" t="str">
        <f>IF(AND('BR3'!$K$2="ACTIVE",'BR3'!R127&gt;0),"Yes",IF(AND('BR2'!$K$2="ACTIVE",'BR2'!R127&gt;0),"Yes",IF(AND('BR1'!$K$2="ACTIVE",'BR1'!R127&gt;0),"Yes",IF(AND('ORIGINAL BUDGET'!$K$2="ACTIVE",'ORIGINAL BUDGET'!R127&gt;0),"Yes",""))))</f>
        <v/>
      </c>
      <c r="AG127" s="325"/>
      <c r="AH127" s="493" t="str">
        <f>IF(AND('BR3'!$K$2="ACTIVE",'BR3'!T127&gt;0),"Yes",IF(AND('BR2'!$K$2="ACTIVE",'BR2'!T127&gt;0),"Yes",IF(AND('BR1'!$K$2="ACTIVE",'BR1'!T127&gt;0),"Yes",IF(AND('ORIGINAL BUDGET'!$K$2="ACTIVE",'ORIGINAL BUDGET'!T127&gt;0),"Yes",""))))</f>
        <v/>
      </c>
      <c r="AI127" s="500"/>
      <c r="AK127" s="221"/>
      <c r="AL127" s="221"/>
      <c r="AM127" s="221"/>
      <c r="AN127" s="221"/>
      <c r="AO127" s="221"/>
      <c r="AP127" s="221"/>
      <c r="AQ127" s="221"/>
      <c r="AR127" s="57"/>
      <c r="AU127" s="2"/>
      <c r="AV127" s="2"/>
      <c r="AW127" s="2"/>
      <c r="AX127" s="2"/>
      <c r="AY127" s="1104"/>
    </row>
    <row r="128" spans="1:51" ht="23.25" hidden="1" customHeight="1">
      <c r="A128" s="122">
        <v>11</v>
      </c>
      <c r="B128" s="1726">
        <f>IF($L$2="","",IF($L$2="ORIGINAL",'ORIGINAL BUDGET'!$B128,IF($L$2="BR1",'BR1'!$B128,IF($L$2="BR2",'BR2'!$B128,IF($L$2="BR3",'BR3'!$B128)))))</f>
        <v>0</v>
      </c>
      <c r="C128" s="1727">
        <f>IF($L$2="","",IF($L$2="ORIGINAL",'ORIGINAL BUDGET'!$B128,IF($L$2="BR1",'BR1'!$B128,IF($L$2="BR2",'BR2'!$B128,IF($L$2="BR3",'BR3'!$B128)))))</f>
        <v>0</v>
      </c>
      <c r="D128" s="1727">
        <f>IF($L$2="","",IF($L$2="ORIGINAL",'ORIGINAL BUDGET'!$B128,IF($L$2="BR1",'BR1'!$B128,IF($L$2="BR2",'BR2'!$B128,IF($L$2="BR3",'BR3'!$B128)))))</f>
        <v>0</v>
      </c>
      <c r="E128" s="1727">
        <f>IF($L$2="","",IF($L$2="ORIGINAL",'ORIGINAL BUDGET'!$B128,IF($L$2="BR1",'BR1'!$B128,IF($L$2="BR2",'BR2'!$B128,IF($L$2="BR3",'BR3'!$B128)))))</f>
        <v>0</v>
      </c>
      <c r="F128" s="612"/>
      <c r="G128" s="847" t="str">
        <f t="shared" si="45"/>
        <v/>
      </c>
      <c r="H128" s="810">
        <f t="shared" si="46"/>
        <v>0</v>
      </c>
      <c r="I128" s="840"/>
      <c r="J128" s="810">
        <f t="shared" si="49"/>
        <v>0</v>
      </c>
      <c r="K128" s="843"/>
      <c r="L128" s="810">
        <f t="shared" si="50"/>
        <v>0</v>
      </c>
      <c r="M128" s="843"/>
      <c r="N128" s="810">
        <f t="shared" si="51"/>
        <v>0</v>
      </c>
      <c r="O128" s="843"/>
      <c r="P128" s="810">
        <f t="shared" si="52"/>
        <v>0</v>
      </c>
      <c r="Q128" s="843"/>
      <c r="R128" s="810">
        <f t="shared" si="47"/>
        <v>0</v>
      </c>
      <c r="S128" s="843"/>
      <c r="T128" s="810">
        <f t="shared" si="48"/>
        <v>0</v>
      </c>
      <c r="U128" s="410"/>
      <c r="V128" s="492" t="str">
        <f>IF(AND('BR3'!$K$2="ACTIVE",'BR3'!H128&gt;0),"Yes",IF(AND('BR2'!$K$2="ACTIVE",'BR2'!H128&gt;0),"Yes",IF(AND('BR1'!$K$2="ACTIVE",'BR1'!H128&gt;0),"Yes",IF(AND('ORIGINAL BUDGET'!$K$2="ACTIVE",'ORIGINAL BUDGET'!H128&gt;0),"Yes",""))))</f>
        <v/>
      </c>
      <c r="W128" s="325"/>
      <c r="X128" s="325" t="str">
        <f>IF(AND('BR3'!$K$2="ACTIVE",'BR3'!J128&gt;0),"Yes",IF(AND('BR2'!$K$2="ACTIVE",'BR2'!J128&gt;0),"Yes",IF(AND('BR1'!$K$2="ACTIVE",'BR1'!J128&gt;0),"Yes",IF(AND('ORIGINAL BUDGET'!$K$2="ACTIVE",'ORIGINAL BUDGET'!J128&gt;0),"Yes",""))))</f>
        <v/>
      </c>
      <c r="Y128" s="325"/>
      <c r="Z128" s="325" t="str">
        <f>IF(AND('BR3'!$K$2="ACTIVE",'BR3'!L128&gt;0),"Yes",IF(AND('BR2'!$K$2="ACTIVE",'BR2'!L128&gt;0),"Yes",IF(AND('BR1'!$K$2="ACTIVE",'BR1'!L128&gt;0),"Yes",IF(AND('ORIGINAL BUDGET'!$K$2="ACTIVE",'ORIGINAL BUDGET'!L128&gt;0),"Yes",""))))</f>
        <v/>
      </c>
      <c r="AA128" s="325"/>
      <c r="AB128" s="325" t="str">
        <f>IF(AND('BR3'!$K$2="ACTIVE",'BR3'!N128&gt;0),"Yes",IF(AND('BR2'!$K$2="ACTIVE",'BR2'!N128&gt;0),"Yes",IF(AND('BR1'!$K$2="ACTIVE",'BR1'!N128&gt;0),"Yes",IF(AND('ORIGINAL BUDGET'!$K$2="ACTIVE",'ORIGINAL BUDGET'!N128&gt;0),"Yes",""))))</f>
        <v/>
      </c>
      <c r="AC128" s="325"/>
      <c r="AD128" s="325" t="str">
        <f>IF(AND('BR3'!$K$2="ACTIVE",'BR3'!P128&gt;0),"Yes",IF(AND('BR2'!$K$2="ACTIVE",'BR2'!P128&gt;0),"Yes",IF(AND('BR1'!$K$2="ACTIVE",'BR1'!P128&gt;0),"Yes",IF(AND('ORIGINAL BUDGET'!$K$2="ACTIVE",'ORIGINAL BUDGET'!P128&gt;0),"Yes",""))))</f>
        <v/>
      </c>
      <c r="AE128" s="325"/>
      <c r="AF128" s="325" t="str">
        <f>IF(AND('BR3'!$K$2="ACTIVE",'BR3'!R128&gt;0),"Yes",IF(AND('BR2'!$K$2="ACTIVE",'BR2'!R128&gt;0),"Yes",IF(AND('BR1'!$K$2="ACTIVE",'BR1'!R128&gt;0),"Yes",IF(AND('ORIGINAL BUDGET'!$K$2="ACTIVE",'ORIGINAL BUDGET'!R128&gt;0),"Yes",""))))</f>
        <v/>
      </c>
      <c r="AG128" s="325"/>
      <c r="AH128" s="493" t="str">
        <f>IF(AND('BR3'!$K$2="ACTIVE",'BR3'!T128&gt;0),"Yes",IF(AND('BR2'!$K$2="ACTIVE",'BR2'!T128&gt;0),"Yes",IF(AND('BR1'!$K$2="ACTIVE",'BR1'!T128&gt;0),"Yes",IF(AND('ORIGINAL BUDGET'!$K$2="ACTIVE",'ORIGINAL BUDGET'!T128&gt;0),"Yes",""))))</f>
        <v/>
      </c>
      <c r="AI128" s="500"/>
      <c r="AK128" s="221"/>
      <c r="AL128" s="221"/>
      <c r="AM128" s="221"/>
      <c r="AN128" s="221"/>
      <c r="AO128" s="221"/>
      <c r="AP128" s="221"/>
      <c r="AQ128" s="221"/>
      <c r="AR128" s="57"/>
      <c r="AU128" s="2"/>
      <c r="AV128" s="2"/>
      <c r="AW128" s="2"/>
      <c r="AX128" s="2"/>
      <c r="AY128" s="1104"/>
    </row>
    <row r="129" spans="1:51" ht="23.25" hidden="1" customHeight="1">
      <c r="A129" s="122">
        <v>12</v>
      </c>
      <c r="B129" s="1726">
        <f>IF($L$2="","",IF($L$2="ORIGINAL",'ORIGINAL BUDGET'!$B129,IF($L$2="BR1",'BR1'!$B129,IF($L$2="BR2",'BR2'!$B129,IF($L$2="BR3",'BR3'!$B129)))))</f>
        <v>0</v>
      </c>
      <c r="C129" s="1727">
        <f>IF($L$2="","",IF($L$2="ORIGINAL",'ORIGINAL BUDGET'!$B129,IF($L$2="BR1",'BR1'!$B129,IF($L$2="BR2",'BR2'!$B129,IF($L$2="BR3",'BR3'!$B129)))))</f>
        <v>0</v>
      </c>
      <c r="D129" s="1727">
        <f>IF($L$2="","",IF($L$2="ORIGINAL",'ORIGINAL BUDGET'!$B129,IF($L$2="BR1",'BR1'!$B129,IF($L$2="BR2",'BR2'!$B129,IF($L$2="BR3",'BR3'!$B129)))))</f>
        <v>0</v>
      </c>
      <c r="E129" s="1727">
        <f>IF($L$2="","",IF($L$2="ORIGINAL",'ORIGINAL BUDGET'!$B129,IF($L$2="BR1",'BR1'!$B129,IF($L$2="BR2",'BR2'!$B129,IF($L$2="BR3",'BR3'!$B129)))))</f>
        <v>0</v>
      </c>
      <c r="F129" s="612"/>
      <c r="G129" s="847" t="str">
        <f t="shared" si="45"/>
        <v/>
      </c>
      <c r="H129" s="810">
        <f t="shared" si="46"/>
        <v>0</v>
      </c>
      <c r="I129" s="840"/>
      <c r="J129" s="810">
        <f t="shared" si="49"/>
        <v>0</v>
      </c>
      <c r="K129" s="843"/>
      <c r="L129" s="810">
        <f t="shared" si="50"/>
        <v>0</v>
      </c>
      <c r="M129" s="843"/>
      <c r="N129" s="810">
        <f t="shared" si="51"/>
        <v>0</v>
      </c>
      <c r="O129" s="843"/>
      <c r="P129" s="810">
        <f t="shared" si="52"/>
        <v>0</v>
      </c>
      <c r="Q129" s="843"/>
      <c r="R129" s="810">
        <f t="shared" si="47"/>
        <v>0</v>
      </c>
      <c r="S129" s="843"/>
      <c r="T129" s="810">
        <f t="shared" si="48"/>
        <v>0</v>
      </c>
      <c r="U129" s="410"/>
      <c r="V129" s="492" t="str">
        <f>IF(AND('BR3'!$K$2="ACTIVE",'BR3'!H129&gt;0),"Yes",IF(AND('BR2'!$K$2="ACTIVE",'BR2'!H129&gt;0),"Yes",IF(AND('BR1'!$K$2="ACTIVE",'BR1'!H129&gt;0),"Yes",IF(AND('ORIGINAL BUDGET'!$K$2="ACTIVE",'ORIGINAL BUDGET'!H129&gt;0),"Yes",""))))</f>
        <v/>
      </c>
      <c r="W129" s="325"/>
      <c r="X129" s="325" t="str">
        <f>IF(AND('BR3'!$K$2="ACTIVE",'BR3'!J129&gt;0),"Yes",IF(AND('BR2'!$K$2="ACTIVE",'BR2'!J129&gt;0),"Yes",IF(AND('BR1'!$K$2="ACTIVE",'BR1'!J129&gt;0),"Yes",IF(AND('ORIGINAL BUDGET'!$K$2="ACTIVE",'ORIGINAL BUDGET'!J129&gt;0),"Yes",""))))</f>
        <v/>
      </c>
      <c r="Y129" s="325"/>
      <c r="Z129" s="325" t="str">
        <f>IF(AND('BR3'!$K$2="ACTIVE",'BR3'!L129&gt;0),"Yes",IF(AND('BR2'!$K$2="ACTIVE",'BR2'!L129&gt;0),"Yes",IF(AND('BR1'!$K$2="ACTIVE",'BR1'!L129&gt;0),"Yes",IF(AND('ORIGINAL BUDGET'!$K$2="ACTIVE",'ORIGINAL BUDGET'!L129&gt;0),"Yes",""))))</f>
        <v/>
      </c>
      <c r="AA129" s="325"/>
      <c r="AB129" s="325" t="str">
        <f>IF(AND('BR3'!$K$2="ACTIVE",'BR3'!N129&gt;0),"Yes",IF(AND('BR2'!$K$2="ACTIVE",'BR2'!N129&gt;0),"Yes",IF(AND('BR1'!$K$2="ACTIVE",'BR1'!N129&gt;0),"Yes",IF(AND('ORIGINAL BUDGET'!$K$2="ACTIVE",'ORIGINAL BUDGET'!N129&gt;0),"Yes",""))))</f>
        <v/>
      </c>
      <c r="AC129" s="325"/>
      <c r="AD129" s="325" t="str">
        <f>IF(AND('BR3'!$K$2="ACTIVE",'BR3'!P129&gt;0),"Yes",IF(AND('BR2'!$K$2="ACTIVE",'BR2'!P129&gt;0),"Yes",IF(AND('BR1'!$K$2="ACTIVE",'BR1'!P129&gt;0),"Yes",IF(AND('ORIGINAL BUDGET'!$K$2="ACTIVE",'ORIGINAL BUDGET'!P129&gt;0),"Yes",""))))</f>
        <v/>
      </c>
      <c r="AE129" s="325"/>
      <c r="AF129" s="325" t="str">
        <f>IF(AND('BR3'!$K$2="ACTIVE",'BR3'!R129&gt;0),"Yes",IF(AND('BR2'!$K$2="ACTIVE",'BR2'!R129&gt;0),"Yes",IF(AND('BR1'!$K$2="ACTIVE",'BR1'!R129&gt;0),"Yes",IF(AND('ORIGINAL BUDGET'!$K$2="ACTIVE",'ORIGINAL BUDGET'!R129&gt;0),"Yes",""))))</f>
        <v/>
      </c>
      <c r="AG129" s="325"/>
      <c r="AH129" s="493" t="str">
        <f>IF(AND('BR3'!$K$2="ACTIVE",'BR3'!T129&gt;0),"Yes",IF(AND('BR2'!$K$2="ACTIVE",'BR2'!T129&gt;0),"Yes",IF(AND('BR1'!$K$2="ACTIVE",'BR1'!T129&gt;0),"Yes",IF(AND('ORIGINAL BUDGET'!$K$2="ACTIVE",'ORIGINAL BUDGET'!T129&gt;0),"Yes",""))))</f>
        <v/>
      </c>
      <c r="AI129" s="500"/>
      <c r="AK129" s="221"/>
      <c r="AL129" s="221"/>
      <c r="AM129" s="221"/>
      <c r="AN129" s="221"/>
      <c r="AO129" s="221"/>
      <c r="AP129" s="221"/>
      <c r="AQ129" s="221"/>
      <c r="AR129" s="57"/>
      <c r="AU129" s="2"/>
      <c r="AV129" s="2"/>
      <c r="AW129" s="2"/>
      <c r="AX129" s="2"/>
      <c r="AY129" s="1104"/>
    </row>
    <row r="130" spans="1:51" ht="23.25" hidden="1" customHeight="1">
      <c r="A130" s="122">
        <v>13</v>
      </c>
      <c r="B130" s="1726">
        <f>IF($L$2="","",IF($L$2="ORIGINAL",'ORIGINAL BUDGET'!$B130,IF($L$2="BR1",'BR1'!$B130,IF($L$2="BR2",'BR2'!$B130,IF($L$2="BR3",'BR3'!$B130)))))</f>
        <v>0</v>
      </c>
      <c r="C130" s="1727">
        <f>IF($L$2="","",IF($L$2="ORIGINAL",'ORIGINAL BUDGET'!$B130,IF($L$2="BR1",'BR1'!$B130,IF($L$2="BR2",'BR2'!$B130,IF($L$2="BR3",'BR3'!$B130)))))</f>
        <v>0</v>
      </c>
      <c r="D130" s="1727">
        <f>IF($L$2="","",IF($L$2="ORIGINAL",'ORIGINAL BUDGET'!$B130,IF($L$2="BR1",'BR1'!$B130,IF($L$2="BR2",'BR2'!$B130,IF($L$2="BR3",'BR3'!$B130)))))</f>
        <v>0</v>
      </c>
      <c r="E130" s="1728">
        <f>IF($L$2="","",IF($L$2="ORIGINAL",'ORIGINAL BUDGET'!$B130,IF($L$2="BR1",'BR1'!$B130,IF($L$2="BR2",'BR2'!$B130,IF($L$2="BR3",'BR3'!$B130)))))</f>
        <v>0</v>
      </c>
      <c r="F130" s="612"/>
      <c r="G130" s="847" t="str">
        <f t="shared" si="45"/>
        <v/>
      </c>
      <c r="H130" s="810">
        <f t="shared" si="46"/>
        <v>0</v>
      </c>
      <c r="I130" s="840"/>
      <c r="J130" s="810">
        <f t="shared" si="49"/>
        <v>0</v>
      </c>
      <c r="K130" s="843"/>
      <c r="L130" s="810">
        <f t="shared" si="50"/>
        <v>0</v>
      </c>
      <c r="M130" s="843"/>
      <c r="N130" s="810">
        <f t="shared" si="51"/>
        <v>0</v>
      </c>
      <c r="O130" s="843"/>
      <c r="P130" s="810">
        <f t="shared" si="52"/>
        <v>0</v>
      </c>
      <c r="Q130" s="843"/>
      <c r="R130" s="810">
        <f t="shared" si="47"/>
        <v>0</v>
      </c>
      <c r="S130" s="843"/>
      <c r="T130" s="810">
        <f t="shared" si="48"/>
        <v>0</v>
      </c>
      <c r="U130" s="410"/>
      <c r="V130" s="492" t="str">
        <f>IF(AND('BR3'!$K$2="ACTIVE",'BR3'!H130&gt;0),"Yes",IF(AND('BR2'!$K$2="ACTIVE",'BR2'!H130&gt;0),"Yes",IF(AND('BR1'!$K$2="ACTIVE",'BR1'!H130&gt;0),"Yes",IF(AND('ORIGINAL BUDGET'!$K$2="ACTIVE",'ORIGINAL BUDGET'!H130&gt;0),"Yes",""))))</f>
        <v/>
      </c>
      <c r="W130" s="325"/>
      <c r="X130" s="325" t="str">
        <f>IF(AND('BR3'!$K$2="ACTIVE",'BR3'!J130&gt;0),"Yes",IF(AND('BR2'!$K$2="ACTIVE",'BR2'!J130&gt;0),"Yes",IF(AND('BR1'!$K$2="ACTIVE",'BR1'!J130&gt;0),"Yes",IF(AND('ORIGINAL BUDGET'!$K$2="ACTIVE",'ORIGINAL BUDGET'!J130&gt;0),"Yes",""))))</f>
        <v/>
      </c>
      <c r="Y130" s="325"/>
      <c r="Z130" s="325" t="str">
        <f>IF(AND('BR3'!$K$2="ACTIVE",'BR3'!L130&gt;0),"Yes",IF(AND('BR2'!$K$2="ACTIVE",'BR2'!L130&gt;0),"Yes",IF(AND('BR1'!$K$2="ACTIVE",'BR1'!L130&gt;0),"Yes",IF(AND('ORIGINAL BUDGET'!$K$2="ACTIVE",'ORIGINAL BUDGET'!L130&gt;0),"Yes",""))))</f>
        <v/>
      </c>
      <c r="AA130" s="325"/>
      <c r="AB130" s="325" t="str">
        <f>IF(AND('BR3'!$K$2="ACTIVE",'BR3'!N130&gt;0),"Yes",IF(AND('BR2'!$K$2="ACTIVE",'BR2'!N130&gt;0),"Yes",IF(AND('BR1'!$K$2="ACTIVE",'BR1'!N130&gt;0),"Yes",IF(AND('ORIGINAL BUDGET'!$K$2="ACTIVE",'ORIGINAL BUDGET'!N130&gt;0),"Yes",""))))</f>
        <v/>
      </c>
      <c r="AC130" s="325"/>
      <c r="AD130" s="325" t="str">
        <f>IF(AND('BR3'!$K$2="ACTIVE",'BR3'!P130&gt;0),"Yes",IF(AND('BR2'!$K$2="ACTIVE",'BR2'!P130&gt;0),"Yes",IF(AND('BR1'!$K$2="ACTIVE",'BR1'!P130&gt;0),"Yes",IF(AND('ORIGINAL BUDGET'!$K$2="ACTIVE",'ORIGINAL BUDGET'!P130&gt;0),"Yes",""))))</f>
        <v/>
      </c>
      <c r="AE130" s="325"/>
      <c r="AF130" s="325" t="str">
        <f>IF(AND('BR3'!$K$2="ACTIVE",'BR3'!R130&gt;0),"Yes",IF(AND('BR2'!$K$2="ACTIVE",'BR2'!R130&gt;0),"Yes",IF(AND('BR1'!$K$2="ACTIVE",'BR1'!R130&gt;0),"Yes",IF(AND('ORIGINAL BUDGET'!$K$2="ACTIVE",'ORIGINAL BUDGET'!R130&gt;0),"Yes",""))))</f>
        <v/>
      </c>
      <c r="AG130" s="325"/>
      <c r="AH130" s="493" t="str">
        <f>IF(AND('BR3'!$K$2="ACTIVE",'BR3'!T130&gt;0),"Yes",IF(AND('BR2'!$K$2="ACTIVE",'BR2'!T130&gt;0),"Yes",IF(AND('BR1'!$K$2="ACTIVE",'BR1'!T130&gt;0),"Yes",IF(AND('ORIGINAL BUDGET'!$K$2="ACTIVE",'ORIGINAL BUDGET'!T130&gt;0),"Yes",""))))</f>
        <v/>
      </c>
      <c r="AI130" s="500"/>
      <c r="AK130" s="221"/>
      <c r="AL130" s="221"/>
      <c r="AM130" s="221"/>
      <c r="AN130" s="221"/>
      <c r="AO130" s="221"/>
      <c r="AP130" s="221"/>
      <c r="AQ130" s="221"/>
      <c r="AR130" s="57"/>
      <c r="AU130" s="2"/>
      <c r="AV130" s="2"/>
      <c r="AW130" s="2"/>
      <c r="AX130" s="2"/>
      <c r="AY130" s="1104"/>
    </row>
    <row r="131" spans="1:51" ht="23.25" hidden="1" customHeight="1">
      <c r="A131" s="122">
        <v>14</v>
      </c>
      <c r="B131" s="1726">
        <f>IF($L$2="","",IF($L$2="ORIGINAL",'ORIGINAL BUDGET'!$B131,IF($L$2="BR1",'BR1'!$B131,IF($L$2="BR2",'BR2'!$B131,IF($L$2="BR3",'BR3'!$B131)))))</f>
        <v>0</v>
      </c>
      <c r="C131" s="1727">
        <f>IF($L$2="","",IF($L$2="ORIGINAL",'ORIGINAL BUDGET'!$B131,IF($L$2="BR1",'BR1'!$B131,IF($L$2="BR2",'BR2'!$B131,IF($L$2="BR3",'BR3'!$B131)))))</f>
        <v>0</v>
      </c>
      <c r="D131" s="1727">
        <f>IF($L$2="","",IF($L$2="ORIGINAL",'ORIGINAL BUDGET'!$B131,IF($L$2="BR1",'BR1'!$B131,IF($L$2="BR2",'BR2'!$B131,IF($L$2="BR3",'BR3'!$B131)))))</f>
        <v>0</v>
      </c>
      <c r="E131" s="1728">
        <f>IF($L$2="","",IF($L$2="ORIGINAL",'ORIGINAL BUDGET'!$B131,IF($L$2="BR1",'BR1'!$B131,IF($L$2="BR2",'BR2'!$B131,IF($L$2="BR3",'BR3'!$B131)))))</f>
        <v>0</v>
      </c>
      <c r="F131" s="612"/>
      <c r="G131" s="847" t="str">
        <f t="shared" si="45"/>
        <v/>
      </c>
      <c r="H131" s="810">
        <f t="shared" si="46"/>
        <v>0</v>
      </c>
      <c r="I131" s="840"/>
      <c r="J131" s="810">
        <f t="shared" si="49"/>
        <v>0</v>
      </c>
      <c r="K131" s="843"/>
      <c r="L131" s="810">
        <f t="shared" si="50"/>
        <v>0</v>
      </c>
      <c r="M131" s="843"/>
      <c r="N131" s="810">
        <f t="shared" si="51"/>
        <v>0</v>
      </c>
      <c r="O131" s="843"/>
      <c r="P131" s="810">
        <f t="shared" si="52"/>
        <v>0</v>
      </c>
      <c r="Q131" s="843"/>
      <c r="R131" s="810">
        <f t="shared" si="47"/>
        <v>0</v>
      </c>
      <c r="S131" s="843"/>
      <c r="T131" s="810">
        <f t="shared" si="48"/>
        <v>0</v>
      </c>
      <c r="U131" s="410"/>
      <c r="V131" s="492" t="str">
        <f>IF(AND('BR3'!$K$2="ACTIVE",'BR3'!H131&gt;0),"Yes",IF(AND('BR2'!$K$2="ACTIVE",'BR2'!H131&gt;0),"Yes",IF(AND('BR1'!$K$2="ACTIVE",'BR1'!H131&gt;0),"Yes",IF(AND('ORIGINAL BUDGET'!$K$2="ACTIVE",'ORIGINAL BUDGET'!H131&gt;0),"Yes",""))))</f>
        <v/>
      </c>
      <c r="W131" s="325"/>
      <c r="X131" s="325" t="str">
        <f>IF(AND('BR3'!$K$2="ACTIVE",'BR3'!J131&gt;0),"Yes",IF(AND('BR2'!$K$2="ACTIVE",'BR2'!J131&gt;0),"Yes",IF(AND('BR1'!$K$2="ACTIVE",'BR1'!J131&gt;0),"Yes",IF(AND('ORIGINAL BUDGET'!$K$2="ACTIVE",'ORIGINAL BUDGET'!J131&gt;0),"Yes",""))))</f>
        <v/>
      </c>
      <c r="Y131" s="325"/>
      <c r="Z131" s="325" t="str">
        <f>IF(AND('BR3'!$K$2="ACTIVE",'BR3'!L131&gt;0),"Yes",IF(AND('BR2'!$K$2="ACTIVE",'BR2'!L131&gt;0),"Yes",IF(AND('BR1'!$K$2="ACTIVE",'BR1'!L131&gt;0),"Yes",IF(AND('ORIGINAL BUDGET'!$K$2="ACTIVE",'ORIGINAL BUDGET'!L131&gt;0),"Yes",""))))</f>
        <v/>
      </c>
      <c r="AA131" s="325"/>
      <c r="AB131" s="325" t="str">
        <f>IF(AND('BR3'!$K$2="ACTIVE",'BR3'!N131&gt;0),"Yes",IF(AND('BR2'!$K$2="ACTIVE",'BR2'!N131&gt;0),"Yes",IF(AND('BR1'!$K$2="ACTIVE",'BR1'!N131&gt;0),"Yes",IF(AND('ORIGINAL BUDGET'!$K$2="ACTIVE",'ORIGINAL BUDGET'!N131&gt;0),"Yes",""))))</f>
        <v/>
      </c>
      <c r="AC131" s="325"/>
      <c r="AD131" s="325" t="str">
        <f>IF(AND('BR3'!$K$2="ACTIVE",'BR3'!P131&gt;0),"Yes",IF(AND('BR2'!$K$2="ACTIVE",'BR2'!P131&gt;0),"Yes",IF(AND('BR1'!$K$2="ACTIVE",'BR1'!P131&gt;0),"Yes",IF(AND('ORIGINAL BUDGET'!$K$2="ACTIVE",'ORIGINAL BUDGET'!P131&gt;0),"Yes",""))))</f>
        <v/>
      </c>
      <c r="AE131" s="325"/>
      <c r="AF131" s="325" t="str">
        <f>IF(AND('BR3'!$K$2="ACTIVE",'BR3'!R131&gt;0),"Yes",IF(AND('BR2'!$K$2="ACTIVE",'BR2'!R131&gt;0),"Yes",IF(AND('BR1'!$K$2="ACTIVE",'BR1'!R131&gt;0),"Yes",IF(AND('ORIGINAL BUDGET'!$K$2="ACTIVE",'ORIGINAL BUDGET'!R131&gt;0),"Yes",""))))</f>
        <v/>
      </c>
      <c r="AG131" s="325"/>
      <c r="AH131" s="493" t="str">
        <f>IF(AND('BR3'!$K$2="ACTIVE",'BR3'!T131&gt;0),"Yes",IF(AND('BR2'!$K$2="ACTIVE",'BR2'!T131&gt;0),"Yes",IF(AND('BR1'!$K$2="ACTIVE",'BR1'!T131&gt;0),"Yes",IF(AND('ORIGINAL BUDGET'!$K$2="ACTIVE",'ORIGINAL BUDGET'!T131&gt;0),"Yes",""))))</f>
        <v/>
      </c>
      <c r="AI131" s="500"/>
      <c r="AK131" s="221"/>
      <c r="AL131" s="221"/>
      <c r="AM131" s="221"/>
      <c r="AN131" s="221"/>
      <c r="AO131" s="221"/>
      <c r="AP131" s="221"/>
      <c r="AQ131" s="221"/>
      <c r="AR131" s="57"/>
      <c r="AU131" s="2"/>
      <c r="AV131" s="2"/>
      <c r="AW131" s="2"/>
      <c r="AX131" s="2"/>
      <c r="AY131" s="1104"/>
    </row>
    <row r="132" spans="1:51" ht="23.25" hidden="1" customHeight="1" thickBot="1">
      <c r="A132" s="122">
        <v>15</v>
      </c>
      <c r="B132" s="1729">
        <f>IF($L$2="","",IF($L$2="ORIGINAL",'ORIGINAL BUDGET'!$B132,IF($L$2="BR1",'BR1'!$B132,IF($L$2="BR2",'BR2'!$B132,IF($L$2="BR3",'BR3'!$B132)))))</f>
        <v>0</v>
      </c>
      <c r="C132" s="1730">
        <f>IF($L$2="","",IF($L$2="ORIGINAL",'ORIGINAL BUDGET'!$B132,IF($L$2="BR1",'BR1'!$B132,IF($L$2="BR2",'BR2'!$B132,IF($L$2="BR3",'BR3'!$B132)))))</f>
        <v>0</v>
      </c>
      <c r="D132" s="1730">
        <f>IF($L$2="","",IF($L$2="ORIGINAL",'ORIGINAL BUDGET'!$B132,IF($L$2="BR1",'BR1'!$B132,IF($L$2="BR2",'BR2'!$B132,IF($L$2="BR3",'BR3'!$B132)))))</f>
        <v>0</v>
      </c>
      <c r="E132" s="1731">
        <f>IF($L$2="","",IF($L$2="ORIGINAL",'ORIGINAL BUDGET'!$B132,IF($L$2="BR1",'BR1'!$B132,IF($L$2="BR2",'BR2'!$B132,IF($L$2="BR3",'BR3'!$B132)))))</f>
        <v>0</v>
      </c>
      <c r="F132" s="613"/>
      <c r="G132" s="850" t="str">
        <f t="shared" si="45"/>
        <v/>
      </c>
      <c r="H132" s="813">
        <f t="shared" si="46"/>
        <v>0</v>
      </c>
      <c r="I132" s="840"/>
      <c r="J132" s="813">
        <f t="shared" si="49"/>
        <v>0</v>
      </c>
      <c r="K132" s="842"/>
      <c r="L132" s="813">
        <f t="shared" si="50"/>
        <v>0</v>
      </c>
      <c r="M132" s="842"/>
      <c r="N132" s="813">
        <f t="shared" si="51"/>
        <v>0</v>
      </c>
      <c r="O132" s="842"/>
      <c r="P132" s="813">
        <f t="shared" si="52"/>
        <v>0</v>
      </c>
      <c r="Q132" s="842"/>
      <c r="R132" s="813">
        <f t="shared" si="47"/>
        <v>0</v>
      </c>
      <c r="S132" s="842"/>
      <c r="T132" s="813">
        <f t="shared" si="48"/>
        <v>0</v>
      </c>
      <c r="U132" s="410"/>
      <c r="V132" s="495" t="str">
        <f>IF(AND('BR3'!$K$2="ACTIVE",'BR3'!H132&gt;0),"Yes",IF(AND('BR2'!$K$2="ACTIVE",'BR2'!H132&gt;0),"Yes",IF(AND('BR1'!$K$2="ACTIVE",'BR1'!H132&gt;0),"Yes",IF(AND('ORIGINAL BUDGET'!$K$2="ACTIVE",'ORIGINAL BUDGET'!H132&gt;0),"Yes",""))))</f>
        <v/>
      </c>
      <c r="W132" s="496"/>
      <c r="X132" s="496" t="str">
        <f>IF(AND('BR3'!$K$2="ACTIVE",'BR3'!J132&gt;0),"Yes",IF(AND('BR2'!$K$2="ACTIVE",'BR2'!J132&gt;0),"Yes",IF(AND('BR1'!$K$2="ACTIVE",'BR1'!J132&gt;0),"Yes",IF(AND('ORIGINAL BUDGET'!$K$2="ACTIVE",'ORIGINAL BUDGET'!J132&gt;0),"Yes",""))))</f>
        <v/>
      </c>
      <c r="Y132" s="496"/>
      <c r="Z132" s="496" t="str">
        <f>IF(AND('BR3'!$K$2="ACTIVE",'BR3'!L132&gt;0),"Yes",IF(AND('BR2'!$K$2="ACTIVE",'BR2'!L132&gt;0),"Yes",IF(AND('BR1'!$K$2="ACTIVE",'BR1'!L132&gt;0),"Yes",IF(AND('ORIGINAL BUDGET'!$K$2="ACTIVE",'ORIGINAL BUDGET'!L132&gt;0),"Yes",""))))</f>
        <v/>
      </c>
      <c r="AA132" s="496"/>
      <c r="AB132" s="496" t="str">
        <f>IF(AND('BR3'!$K$2="ACTIVE",'BR3'!N132&gt;0),"Yes",IF(AND('BR2'!$K$2="ACTIVE",'BR2'!N132&gt;0),"Yes",IF(AND('BR1'!$K$2="ACTIVE",'BR1'!N132&gt;0),"Yes",IF(AND('ORIGINAL BUDGET'!$K$2="ACTIVE",'ORIGINAL BUDGET'!N132&gt;0),"Yes",""))))</f>
        <v/>
      </c>
      <c r="AC132" s="496"/>
      <c r="AD132" s="496" t="str">
        <f>IF(AND('BR3'!$K$2="ACTIVE",'BR3'!P132&gt;0),"Yes",IF(AND('BR2'!$K$2="ACTIVE",'BR2'!P132&gt;0),"Yes",IF(AND('BR1'!$K$2="ACTIVE",'BR1'!P132&gt;0),"Yes",IF(AND('ORIGINAL BUDGET'!$K$2="ACTIVE",'ORIGINAL BUDGET'!P132&gt;0),"Yes",""))))</f>
        <v/>
      </c>
      <c r="AE132" s="496"/>
      <c r="AF132" s="496" t="str">
        <f>IF(AND('BR3'!$K$2="ACTIVE",'BR3'!R132&gt;0),"Yes",IF(AND('BR2'!$K$2="ACTIVE",'BR2'!R132&gt;0),"Yes",IF(AND('BR1'!$K$2="ACTIVE",'BR1'!R132&gt;0),"Yes",IF(AND('ORIGINAL BUDGET'!$K$2="ACTIVE",'ORIGINAL BUDGET'!R132&gt;0),"Yes",""))))</f>
        <v/>
      </c>
      <c r="AG132" s="496"/>
      <c r="AH132" s="497" t="str">
        <f>IF(AND('BR3'!$K$2="ACTIVE",'BR3'!T132&gt;0),"Yes",IF(AND('BR2'!$K$2="ACTIVE",'BR2'!T132&gt;0),"Yes",IF(AND('BR1'!$K$2="ACTIVE",'BR1'!T132&gt;0),"Yes",IF(AND('ORIGINAL BUDGET'!$K$2="ACTIVE",'ORIGINAL BUDGET'!T132&gt;0),"Yes",""))))</f>
        <v/>
      </c>
      <c r="AI132" s="501"/>
      <c r="AK132" s="221"/>
      <c r="AL132" s="221"/>
      <c r="AM132" s="221"/>
      <c r="AN132" s="221"/>
      <c r="AO132" s="221"/>
      <c r="AP132" s="221"/>
      <c r="AQ132" s="221"/>
      <c r="AR132" s="57"/>
      <c r="AU132" s="2"/>
      <c r="AV132" s="2"/>
      <c r="AW132" s="2"/>
      <c r="AX132" s="2"/>
      <c r="AY132" s="1104"/>
    </row>
    <row r="133" spans="1:51" ht="15.95" customHeight="1" thickTop="1" thickBot="1">
      <c r="A133" s="435"/>
      <c r="B133" s="520"/>
      <c r="C133" s="521"/>
      <c r="D133" s="522"/>
      <c r="E133" s="523"/>
      <c r="F133" s="436"/>
      <c r="G133" s="849"/>
      <c r="H133" s="437"/>
      <c r="I133" s="849"/>
      <c r="J133" s="437"/>
      <c r="K133" s="849"/>
      <c r="L133" s="437"/>
      <c r="M133" s="849"/>
      <c r="N133" s="437"/>
      <c r="O133" s="849"/>
      <c r="P133" s="437"/>
      <c r="Q133" s="849"/>
      <c r="R133" s="437"/>
      <c r="S133" s="849"/>
      <c r="T133" s="437"/>
      <c r="U133" s="214"/>
      <c r="V133" s="499"/>
      <c r="W133" s="504"/>
      <c r="X133" s="504">
        <f>SUM(X118:X132)</f>
        <v>0</v>
      </c>
      <c r="Y133" s="504"/>
      <c r="Z133" s="504">
        <f t="shared" ref="Z133:AH133" si="53">SUM(Z118:Z132)</f>
        <v>0</v>
      </c>
      <c r="AA133" s="504"/>
      <c r="AB133" s="504">
        <f t="shared" si="53"/>
        <v>0</v>
      </c>
      <c r="AC133" s="504"/>
      <c r="AD133" s="504">
        <f t="shared" si="53"/>
        <v>0</v>
      </c>
      <c r="AE133" s="504"/>
      <c r="AF133" s="504">
        <f t="shared" si="53"/>
        <v>0</v>
      </c>
      <c r="AG133" s="504"/>
      <c r="AH133" s="504">
        <f t="shared" si="53"/>
        <v>0</v>
      </c>
      <c r="AI133" s="504"/>
      <c r="AL133" s="2"/>
      <c r="AM133" s="2"/>
      <c r="AN133" s="2"/>
      <c r="AO133" s="2"/>
      <c r="AP133" s="2"/>
      <c r="AQ133" s="2"/>
      <c r="AR133" s="2"/>
      <c r="AU133" s="2"/>
      <c r="AV133" s="2"/>
      <c r="AW133" s="2"/>
      <c r="AX133" s="2"/>
      <c r="AY133" s="1104"/>
    </row>
    <row r="134" spans="1:51" ht="20.25" customHeight="1" thickTop="1">
      <c r="A134" s="1739" t="str">
        <f>A14</f>
        <v>OTHER COSTS</v>
      </c>
      <c r="B134" s="1740"/>
      <c r="C134" s="1740"/>
      <c r="D134" s="1740"/>
      <c r="E134" s="1740"/>
      <c r="F134" s="1740"/>
      <c r="G134" s="1736" t="s">
        <v>84</v>
      </c>
      <c r="H134" s="1737"/>
      <c r="I134" s="1737"/>
      <c r="J134" s="1737"/>
      <c r="K134" s="1737"/>
      <c r="L134" s="1737"/>
      <c r="M134" s="1737"/>
      <c r="N134" s="1737"/>
      <c r="O134" s="1737"/>
      <c r="P134" s="1737"/>
      <c r="Q134" s="1737"/>
      <c r="R134" s="1737"/>
      <c r="S134" s="1737"/>
      <c r="T134" s="1737"/>
      <c r="U134" s="947"/>
      <c r="V134" s="1723" t="s">
        <v>155</v>
      </c>
      <c r="W134" s="1724"/>
      <c r="X134" s="1724"/>
      <c r="Y134" s="1724"/>
      <c r="Z134" s="1724"/>
      <c r="AA134" s="1724"/>
      <c r="AB134" s="1724"/>
      <c r="AC134" s="1724"/>
      <c r="AD134" s="1724"/>
      <c r="AE134" s="1724"/>
      <c r="AF134" s="1724"/>
      <c r="AG134" s="1724"/>
      <c r="AH134" s="1724"/>
      <c r="AI134" s="1725"/>
      <c r="AL134" s="1738"/>
      <c r="AM134" s="1738"/>
      <c r="AN134" s="1738"/>
      <c r="AO134" s="475"/>
      <c r="AP134" s="1084"/>
      <c r="AQ134" s="1084"/>
      <c r="AR134" s="1084"/>
      <c r="AY134" s="1104"/>
    </row>
    <row r="135" spans="1:51" ht="15" customHeight="1" thickBot="1">
      <c r="A135" s="1584"/>
      <c r="B135" s="1586"/>
      <c r="C135" s="1586"/>
      <c r="D135" s="1586"/>
      <c r="E135" s="1586"/>
      <c r="F135" s="1586"/>
      <c r="G135" s="1226" t="str">
        <f>'Fund Rec'!G141</f>
        <v/>
      </c>
      <c r="H135" s="1227">
        <f>'Fund Rec'!H141</f>
        <v>0</v>
      </c>
      <c r="I135" s="1228" t="str">
        <f>'Fund Rec'!I141</f>
        <v/>
      </c>
      <c r="J135" s="1227">
        <f>'Fund Rec'!J141</f>
        <v>0</v>
      </c>
      <c r="K135" s="1228" t="str">
        <f>'Fund Rec'!K141</f>
        <v/>
      </c>
      <c r="L135" s="1227">
        <f>'Fund Rec'!L141</f>
        <v>0</v>
      </c>
      <c r="M135" s="1228" t="str">
        <f>'Fund Rec'!M141</f>
        <v/>
      </c>
      <c r="N135" s="1227">
        <f>'Fund Rec'!N141</f>
        <v>0</v>
      </c>
      <c r="O135" s="1229" t="str">
        <f>'Fund Rec'!O141</f>
        <v/>
      </c>
      <c r="P135" s="697">
        <f>'Fund Rec'!P141</f>
        <v>0</v>
      </c>
      <c r="Q135" s="1229" t="str">
        <f>'Fund Rec'!Q141</f>
        <v/>
      </c>
      <c r="R135" s="1230">
        <f>'Fund Rec'!R141</f>
        <v>0</v>
      </c>
      <c r="S135" s="1229" t="str">
        <f>'Fund Rec'!S141</f>
        <v/>
      </c>
      <c r="T135" s="697">
        <f>'Fund Rec'!T141</f>
        <v>0</v>
      </c>
      <c r="U135" s="408"/>
      <c r="V135" s="1732" t="str">
        <f>$G$5</f>
        <v>RPPC, 53110</v>
      </c>
      <c r="W135" s="1716" t="s">
        <v>154</v>
      </c>
      <c r="X135" s="1716" t="str">
        <f>$I$5</f>
        <v>RPPC , 53129</v>
      </c>
      <c r="Y135" s="1716"/>
      <c r="Z135" s="1716" t="str">
        <f>$K$5</f>
        <v/>
      </c>
      <c r="AA135" s="1716"/>
      <c r="AB135" s="1716" t="str">
        <f>$M$5</f>
        <v/>
      </c>
      <c r="AC135" s="1716"/>
      <c r="AD135" s="1716" t="str">
        <f>$O$5</f>
        <v/>
      </c>
      <c r="AE135" s="1716"/>
      <c r="AF135" s="1716" t="str">
        <f>$Q$5</f>
        <v/>
      </c>
      <c r="AG135" s="1716"/>
      <c r="AH135" s="1716" t="str">
        <f>$S$5</f>
        <v/>
      </c>
      <c r="AI135" s="1718"/>
      <c r="AL135" s="2"/>
      <c r="AM135" s="2"/>
      <c r="AN135" s="2"/>
      <c r="AO135" s="2"/>
      <c r="AP135" s="2"/>
      <c r="AQ135" s="2"/>
      <c r="AR135" s="2"/>
      <c r="AY135" s="1104"/>
    </row>
    <row r="136" spans="1:51" ht="25.5" customHeight="1" thickTop="1" thickBot="1">
      <c r="A136" s="131"/>
      <c r="B136" s="159"/>
      <c r="C136" s="159"/>
      <c r="D136" s="18"/>
      <c r="E136" s="130" t="str">
        <f>'ORIGINAL BUDGET'!E136</f>
        <v>TOTAL OTHER COSTS</v>
      </c>
      <c r="F136" s="809">
        <f>SUM(F137:F151)</f>
        <v>0</v>
      </c>
      <c r="G136" s="614"/>
      <c r="H136" s="615">
        <f>SUM(H137:H151)</f>
        <v>0</v>
      </c>
      <c r="I136" s="607"/>
      <c r="J136" s="605">
        <f>SUM(J137:J151)</f>
        <v>0</v>
      </c>
      <c r="K136" s="607"/>
      <c r="L136" s="596">
        <f>SUM(L137:L151)</f>
        <v>0</v>
      </c>
      <c r="M136" s="695"/>
      <c r="N136" s="596">
        <f>SUM(N137:N151)</f>
        <v>0</v>
      </c>
      <c r="O136" s="607"/>
      <c r="P136" s="596">
        <f>SUM(P137:P151)</f>
        <v>0</v>
      </c>
      <c r="Q136" s="607"/>
      <c r="R136" s="596">
        <f>SUM(R137:R151)</f>
        <v>0</v>
      </c>
      <c r="S136" s="695"/>
      <c r="T136" s="596">
        <f>SUM(T137:T151)</f>
        <v>0</v>
      </c>
      <c r="U136" s="409"/>
      <c r="V136" s="1733"/>
      <c r="W136" s="1717"/>
      <c r="X136" s="1717"/>
      <c r="Y136" s="1717"/>
      <c r="Z136" s="1717"/>
      <c r="AA136" s="1717"/>
      <c r="AB136" s="1717"/>
      <c r="AC136" s="1717"/>
      <c r="AD136" s="1717"/>
      <c r="AE136" s="1717"/>
      <c r="AF136" s="1717"/>
      <c r="AG136" s="1717"/>
      <c r="AH136" s="1717"/>
      <c r="AI136" s="1719"/>
      <c r="AL136" s="221"/>
      <c r="AM136" s="221"/>
      <c r="AN136" s="222"/>
      <c r="AO136" s="222"/>
      <c r="AP136" s="222"/>
      <c r="AQ136" s="222"/>
      <c r="AR136" s="222"/>
      <c r="AY136" s="1104"/>
    </row>
    <row r="137" spans="1:51" ht="23.25" customHeight="1" thickTop="1">
      <c r="A137" s="122">
        <v>1</v>
      </c>
      <c r="B137" s="1726">
        <f>IF($L$2="","",IF($L$2="ORIGINAL",'ORIGINAL BUDGET'!$B137,IF($L$2="BR1",'BR1'!$B137,IF($L$2="BR2",'BR2'!$B137,IF($L$2="BR3",'BR3'!$B137)))))</f>
        <v>0</v>
      </c>
      <c r="C137" s="1727">
        <f>IF($L$2="","",IF($L$2="ORIGINAL",'ORIGINAL BUDGET'!$B137,IF($L$2="BR1",'BR1'!$B137,IF($L$2="BR2",'BR2'!$B137,IF($L$2="BR3",'BR3'!$B137)))))</f>
        <v>0</v>
      </c>
      <c r="D137" s="1727">
        <f>IF($L$2="","",IF($L$2="ORIGINAL",'ORIGINAL BUDGET'!$B137,IF($L$2="BR1",'BR1'!$B137,IF($L$2="BR2",'BR2'!$B137,IF($L$2="BR3",'BR3'!$B137)))))</f>
        <v>0</v>
      </c>
      <c r="E137" s="1728">
        <f>IF($L$2="","",IF($L$2="ORIGINAL",'ORIGINAL BUDGET'!$B137,IF($L$2="BR1",'BR1'!$B137,IF($L$2="BR2",'BR2'!$B137,IF($L$2="BR3",'BR3'!$B137)))))</f>
        <v>0</v>
      </c>
      <c r="F137" s="610"/>
      <c r="G137" s="847" t="str">
        <f t="shared" ref="G137:G151" si="54">IF(AND(F137&lt;&gt;0, 1-I137-K137-Q137-S137-M137-O137),1-I137-K137-Q137-S137-M137-O137,"")</f>
        <v/>
      </c>
      <c r="H137" s="810">
        <f t="shared" ref="H137:H151" si="55">IF(AND(G137*F137&lt;0.0001,G137*F137&gt;0),"",G137*F137)</f>
        <v>0</v>
      </c>
      <c r="I137" s="840"/>
      <c r="J137" s="810">
        <f>I137*F137</f>
        <v>0</v>
      </c>
      <c r="K137" s="842"/>
      <c r="L137" s="810">
        <f>K137*F137</f>
        <v>0</v>
      </c>
      <c r="M137" s="842"/>
      <c r="N137" s="810">
        <f>M137*F137</f>
        <v>0</v>
      </c>
      <c r="O137" s="842"/>
      <c r="P137" s="810">
        <f>O137*F137</f>
        <v>0</v>
      </c>
      <c r="Q137" s="842"/>
      <c r="R137" s="810">
        <f t="shared" ref="R137:R151" si="56">Q137*F137</f>
        <v>0</v>
      </c>
      <c r="S137" s="842"/>
      <c r="T137" s="810">
        <f t="shared" ref="T137:T151" si="57">S137*F137</f>
        <v>0</v>
      </c>
      <c r="U137" s="410"/>
      <c r="V137" s="492" t="str">
        <f>IF(AND('BR3'!$K$2="ACTIVE",'BR3'!H137&gt;0),"Yes",IF(AND('BR2'!$K$2="ACTIVE",'BR2'!H137&gt;0),"Yes",IF(AND('BR1'!$K$2="ACTIVE",'BR1'!H137&gt;0),"Yes",IF(AND('ORIGINAL BUDGET'!$K$2="ACTIVE",'ORIGINAL BUDGET'!H137&gt;0),"Yes",""))))</f>
        <v/>
      </c>
      <c r="W137" s="325" t="str">
        <f t="shared" ref="W137:W151" si="58">IF(AND(G137&gt;0,V137=""),1,"")</f>
        <v/>
      </c>
      <c r="X137" s="325" t="str">
        <f>IF(AND('BR3'!$K$2="ACTIVE",'BR3'!J137&gt;0),"Yes",IF(AND('BR2'!$K$2="ACTIVE",'BR2'!J137&gt;0),"Yes",IF(AND('BR1'!$K$2="ACTIVE",'BR1'!J137&gt;0),"Yes",IF(AND('ORIGINAL BUDGET'!$K$2="ACTIVE",'ORIGINAL BUDGET'!J137&gt;0),"Yes",""))))</f>
        <v/>
      </c>
      <c r="Y137" s="325"/>
      <c r="Z137" s="325" t="str">
        <f>IF(AND('BR3'!$K$2="ACTIVE",'BR3'!L137&gt;0),"Yes",IF(AND('BR2'!$K$2="ACTIVE",'BR2'!L137&gt;0),"Yes",IF(AND('BR1'!$K$2="ACTIVE",'BR1'!L137&gt;0),"Yes",IF(AND('ORIGINAL BUDGET'!$K$2="ACTIVE",'ORIGINAL BUDGET'!L137&gt;0),"Yes",""))))</f>
        <v/>
      </c>
      <c r="AA137" s="325"/>
      <c r="AB137" s="325" t="str">
        <f>IF(AND('BR3'!$K$2="ACTIVE",'BR3'!N137&gt;0),"Yes",IF(AND('BR2'!$K$2="ACTIVE",'BR2'!N137&gt;0),"Yes",IF(AND('BR1'!$K$2="ACTIVE",'BR1'!N137&gt;0),"Yes",IF(AND('ORIGINAL BUDGET'!$K$2="ACTIVE",'ORIGINAL BUDGET'!N137&gt;0),"Yes",""))))</f>
        <v/>
      </c>
      <c r="AC137" s="325"/>
      <c r="AD137" s="325" t="str">
        <f>IF(AND('BR3'!$K$2="ACTIVE",'BR3'!P137&gt;0),"Yes",IF(AND('BR2'!$K$2="ACTIVE",'BR2'!P137&gt;0),"Yes",IF(AND('BR1'!$K$2="ACTIVE",'BR1'!P137&gt;0),"Yes",IF(AND('ORIGINAL BUDGET'!$K$2="ACTIVE",'ORIGINAL BUDGET'!P137&gt;0),"Yes",""))))</f>
        <v/>
      </c>
      <c r="AE137" s="325"/>
      <c r="AF137" s="325" t="str">
        <f>IF(AND('BR3'!$K$2="ACTIVE",'BR3'!R137&gt;0),"Yes",IF(AND('BR2'!$K$2="ACTIVE",'BR2'!R137&gt;0),"Yes",IF(AND('BR1'!$K$2="ACTIVE",'BR1'!R137&gt;0),"Yes",IF(AND('ORIGINAL BUDGET'!$K$2="ACTIVE",'ORIGINAL BUDGET'!R137&gt;0),"Yes",""))))</f>
        <v/>
      </c>
      <c r="AG137" s="325"/>
      <c r="AH137" s="493" t="str">
        <f>IF(AND('BR3'!$K$2="ACTIVE",'BR3'!T137&gt;0),"Yes",IF(AND('BR2'!$K$2="ACTIVE",'BR2'!T137&gt;0),"Yes",IF(AND('BR1'!$K$2="ACTIVE",'BR1'!T137&gt;0),"Yes",IF(AND('ORIGINAL BUDGET'!$K$2="ACTIVE",'ORIGINAL BUDGET'!T137&gt;0),"Yes",""))))</f>
        <v/>
      </c>
      <c r="AI137" s="500"/>
      <c r="AL137" s="221"/>
      <c r="AM137" s="221"/>
      <c r="AN137" s="221"/>
      <c r="AO137" s="221"/>
      <c r="AP137" s="221"/>
      <c r="AQ137" s="221"/>
      <c r="AR137" s="57"/>
      <c r="AY137" s="1104"/>
    </row>
    <row r="138" spans="1:51" ht="23.25" customHeight="1">
      <c r="A138" s="122">
        <v>2</v>
      </c>
      <c r="B138" s="1726">
        <f>IF($L$2="","",IF($L$2="ORIGINAL",'ORIGINAL BUDGET'!$B138,IF($L$2="BR1",'BR1'!$B138,IF($L$2="BR2",'BR2'!$B138,IF($L$2="BR3",'BR3'!$B138)))))</f>
        <v>0</v>
      </c>
      <c r="C138" s="1727">
        <f>IF($L$2="","",IF($L$2="ORIGINAL",'ORIGINAL BUDGET'!$B138,IF($L$2="BR1",'BR1'!$B138,IF($L$2="BR2",'BR2'!$B138,IF($L$2="BR3",'BR3'!$B138)))))</f>
        <v>0</v>
      </c>
      <c r="D138" s="1727">
        <f>IF($L$2="","",IF($L$2="ORIGINAL",'ORIGINAL BUDGET'!$B138,IF($L$2="BR1",'BR1'!$B138,IF($L$2="BR2",'BR2'!$B138,IF($L$2="BR3",'BR3'!$B138)))))</f>
        <v>0</v>
      </c>
      <c r="E138" s="1728">
        <f>IF($L$2="","",IF($L$2="ORIGINAL",'ORIGINAL BUDGET'!$B138,IF($L$2="BR1",'BR1'!$B138,IF($L$2="BR2",'BR2'!$B138,IF($L$2="BR3",'BR3'!$B138)))))</f>
        <v>0</v>
      </c>
      <c r="F138" s="617"/>
      <c r="G138" s="847" t="str">
        <f t="shared" si="54"/>
        <v/>
      </c>
      <c r="H138" s="810">
        <f t="shared" si="55"/>
        <v>0</v>
      </c>
      <c r="I138" s="840"/>
      <c r="J138" s="810">
        <f t="shared" ref="J138:J151" si="59">I138*F138</f>
        <v>0</v>
      </c>
      <c r="K138" s="842"/>
      <c r="L138" s="810">
        <f t="shared" ref="L138:L151" si="60">K138*F138</f>
        <v>0</v>
      </c>
      <c r="M138" s="842"/>
      <c r="N138" s="810">
        <f t="shared" ref="N138:N151" si="61">M138*F138</f>
        <v>0</v>
      </c>
      <c r="O138" s="842"/>
      <c r="P138" s="810">
        <f t="shared" ref="P138:P151" si="62">O138*F138</f>
        <v>0</v>
      </c>
      <c r="Q138" s="842"/>
      <c r="R138" s="810">
        <f t="shared" si="56"/>
        <v>0</v>
      </c>
      <c r="S138" s="842"/>
      <c r="T138" s="810">
        <f t="shared" si="57"/>
        <v>0</v>
      </c>
      <c r="U138" s="410"/>
      <c r="V138" s="492" t="str">
        <f>IF(AND('BR3'!$K$2="ACTIVE",'BR3'!H138&gt;0),"Yes",IF(AND('BR2'!$K$2="ACTIVE",'BR2'!H138&gt;0),"Yes",IF(AND('BR1'!$K$2="ACTIVE",'BR1'!H138&gt;0),"Yes",IF(AND('ORIGINAL BUDGET'!$K$2="ACTIVE",'ORIGINAL BUDGET'!H138&gt;0),"Yes",""))))</f>
        <v/>
      </c>
      <c r="W138" s="325" t="str">
        <f t="shared" si="58"/>
        <v/>
      </c>
      <c r="X138" s="325" t="str">
        <f>IF(AND('BR3'!$K$2="ACTIVE",'BR3'!J138&gt;0),"Yes",IF(AND('BR2'!$K$2="ACTIVE",'BR2'!J138&gt;0),"Yes",IF(AND('BR1'!$K$2="ACTIVE",'BR1'!J138&gt;0),"Yes",IF(AND('ORIGINAL BUDGET'!$K$2="ACTIVE",'ORIGINAL BUDGET'!J138&gt;0),"Yes",""))))</f>
        <v/>
      </c>
      <c r="Y138" s="325"/>
      <c r="Z138" s="325" t="str">
        <f>IF(AND('BR3'!$K$2="ACTIVE",'BR3'!L138&gt;0),"Yes",IF(AND('BR2'!$K$2="ACTIVE",'BR2'!L138&gt;0),"Yes",IF(AND('BR1'!$K$2="ACTIVE",'BR1'!L138&gt;0),"Yes",IF(AND('ORIGINAL BUDGET'!$K$2="ACTIVE",'ORIGINAL BUDGET'!L138&gt;0),"Yes",""))))</f>
        <v/>
      </c>
      <c r="AA138" s="325"/>
      <c r="AB138" s="325" t="str">
        <f>IF(AND('BR3'!$K$2="ACTIVE",'BR3'!N138&gt;0),"Yes",IF(AND('BR2'!$K$2="ACTIVE",'BR2'!N138&gt;0),"Yes",IF(AND('BR1'!$K$2="ACTIVE",'BR1'!N138&gt;0),"Yes",IF(AND('ORIGINAL BUDGET'!$K$2="ACTIVE",'ORIGINAL BUDGET'!N138&gt;0),"Yes",""))))</f>
        <v/>
      </c>
      <c r="AC138" s="325"/>
      <c r="AD138" s="325" t="str">
        <f>IF(AND('BR3'!$K$2="ACTIVE",'BR3'!P138&gt;0),"Yes",IF(AND('BR2'!$K$2="ACTIVE",'BR2'!P138&gt;0),"Yes",IF(AND('BR1'!$K$2="ACTIVE",'BR1'!P138&gt;0),"Yes",IF(AND('ORIGINAL BUDGET'!$K$2="ACTIVE",'ORIGINAL BUDGET'!P138&gt;0),"Yes",""))))</f>
        <v/>
      </c>
      <c r="AE138" s="325"/>
      <c r="AF138" s="325" t="str">
        <f>IF(AND('BR3'!$K$2="ACTIVE",'BR3'!R138&gt;0),"Yes",IF(AND('BR2'!$K$2="ACTIVE",'BR2'!R138&gt;0),"Yes",IF(AND('BR1'!$K$2="ACTIVE",'BR1'!R138&gt;0),"Yes",IF(AND('ORIGINAL BUDGET'!$K$2="ACTIVE",'ORIGINAL BUDGET'!R138&gt;0),"Yes",""))))</f>
        <v/>
      </c>
      <c r="AG138" s="325"/>
      <c r="AH138" s="493" t="str">
        <f>IF(AND('BR3'!$K$2="ACTIVE",'BR3'!T138&gt;0),"Yes",IF(AND('BR2'!$K$2="ACTIVE",'BR2'!T138&gt;0),"Yes",IF(AND('BR1'!$K$2="ACTIVE",'BR1'!T138&gt;0),"Yes",IF(AND('ORIGINAL BUDGET'!$K$2="ACTIVE",'ORIGINAL BUDGET'!T138&gt;0),"Yes",""))))</f>
        <v/>
      </c>
      <c r="AI138" s="500"/>
      <c r="AL138" s="221"/>
      <c r="AM138" s="221"/>
      <c r="AN138" s="221"/>
      <c r="AO138" s="221"/>
      <c r="AP138" s="221"/>
      <c r="AQ138" s="221"/>
      <c r="AR138" s="57"/>
      <c r="AY138" s="1104"/>
    </row>
    <row r="139" spans="1:51" ht="23.25" customHeight="1">
      <c r="A139" s="122">
        <v>3</v>
      </c>
      <c r="B139" s="1726">
        <f>IF($L$2="","",IF($L$2="ORIGINAL",'ORIGINAL BUDGET'!$B139,IF($L$2="BR1",'BR1'!$B139,IF($L$2="BR2",'BR2'!$B139,IF($L$2="BR3",'BR3'!$B139)))))</f>
        <v>0</v>
      </c>
      <c r="C139" s="1727">
        <f>IF($L$2="","",IF($L$2="ORIGINAL",'ORIGINAL BUDGET'!$B139,IF($L$2="BR1",'BR1'!$B139,IF($L$2="BR2",'BR2'!$B139,IF($L$2="BR3",'BR3'!$B139)))))</f>
        <v>0</v>
      </c>
      <c r="D139" s="1727">
        <f>IF($L$2="","",IF($L$2="ORIGINAL",'ORIGINAL BUDGET'!$B139,IF($L$2="BR1",'BR1'!$B139,IF($L$2="BR2",'BR2'!$B139,IF($L$2="BR3",'BR3'!$B139)))))</f>
        <v>0</v>
      </c>
      <c r="E139" s="1728">
        <f>IF($L$2="","",IF($L$2="ORIGINAL",'ORIGINAL BUDGET'!$B139,IF($L$2="BR1",'BR1'!$B139,IF($L$2="BR2",'BR2'!$B139,IF($L$2="BR3",'BR3'!$B139)))))</f>
        <v>0</v>
      </c>
      <c r="F139" s="617"/>
      <c r="G139" s="847" t="str">
        <f t="shared" si="54"/>
        <v/>
      </c>
      <c r="H139" s="810">
        <f t="shared" si="55"/>
        <v>0</v>
      </c>
      <c r="I139" s="840"/>
      <c r="J139" s="810">
        <f t="shared" si="59"/>
        <v>0</v>
      </c>
      <c r="K139" s="842"/>
      <c r="L139" s="810">
        <f t="shared" si="60"/>
        <v>0</v>
      </c>
      <c r="M139" s="842"/>
      <c r="N139" s="810">
        <f t="shared" si="61"/>
        <v>0</v>
      </c>
      <c r="O139" s="842"/>
      <c r="P139" s="810">
        <f t="shared" si="62"/>
        <v>0</v>
      </c>
      <c r="Q139" s="842"/>
      <c r="R139" s="810">
        <f t="shared" si="56"/>
        <v>0</v>
      </c>
      <c r="S139" s="842"/>
      <c r="T139" s="810">
        <f t="shared" si="57"/>
        <v>0</v>
      </c>
      <c r="U139" s="410"/>
      <c r="V139" s="492" t="str">
        <f>IF(AND('BR3'!$K$2="ACTIVE",'BR3'!H139&gt;0),"Yes",IF(AND('BR2'!$K$2="ACTIVE",'BR2'!H139&gt;0),"Yes",IF(AND('BR1'!$K$2="ACTIVE",'BR1'!H139&gt;0),"Yes",IF(AND('ORIGINAL BUDGET'!$K$2="ACTIVE",'ORIGINAL BUDGET'!H139&gt;0),"Yes",""))))</f>
        <v/>
      </c>
      <c r="W139" s="325" t="str">
        <f t="shared" si="58"/>
        <v/>
      </c>
      <c r="X139" s="325" t="str">
        <f>IF(AND('BR3'!$K$2="ACTIVE",'BR3'!J139&gt;0),"Yes",IF(AND('BR2'!$K$2="ACTIVE",'BR2'!J139&gt;0),"Yes",IF(AND('BR1'!$K$2="ACTIVE",'BR1'!J139&gt;0),"Yes",IF(AND('ORIGINAL BUDGET'!$K$2="ACTIVE",'ORIGINAL BUDGET'!J139&gt;0),"Yes",""))))</f>
        <v/>
      </c>
      <c r="Y139" s="325"/>
      <c r="Z139" s="325" t="str">
        <f>IF(AND('BR3'!$K$2="ACTIVE",'BR3'!L139&gt;0),"Yes",IF(AND('BR2'!$K$2="ACTIVE",'BR2'!L139&gt;0),"Yes",IF(AND('BR1'!$K$2="ACTIVE",'BR1'!L139&gt;0),"Yes",IF(AND('ORIGINAL BUDGET'!$K$2="ACTIVE",'ORIGINAL BUDGET'!L139&gt;0),"Yes",""))))</f>
        <v/>
      </c>
      <c r="AA139" s="325"/>
      <c r="AB139" s="325" t="str">
        <f>IF(AND('BR3'!$K$2="ACTIVE",'BR3'!N139&gt;0),"Yes",IF(AND('BR2'!$K$2="ACTIVE",'BR2'!N139&gt;0),"Yes",IF(AND('BR1'!$K$2="ACTIVE",'BR1'!N139&gt;0),"Yes",IF(AND('ORIGINAL BUDGET'!$K$2="ACTIVE",'ORIGINAL BUDGET'!N139&gt;0),"Yes",""))))</f>
        <v/>
      </c>
      <c r="AC139" s="325"/>
      <c r="AD139" s="325" t="str">
        <f>IF(AND('BR3'!$K$2="ACTIVE",'BR3'!P139&gt;0),"Yes",IF(AND('BR2'!$K$2="ACTIVE",'BR2'!P139&gt;0),"Yes",IF(AND('BR1'!$K$2="ACTIVE",'BR1'!P139&gt;0),"Yes",IF(AND('ORIGINAL BUDGET'!$K$2="ACTIVE",'ORIGINAL BUDGET'!P139&gt;0),"Yes",""))))</f>
        <v/>
      </c>
      <c r="AE139" s="325"/>
      <c r="AF139" s="325" t="str">
        <f>IF(AND('BR3'!$K$2="ACTIVE",'BR3'!R139&gt;0),"Yes",IF(AND('BR2'!$K$2="ACTIVE",'BR2'!R139&gt;0),"Yes",IF(AND('BR1'!$K$2="ACTIVE",'BR1'!R139&gt;0),"Yes",IF(AND('ORIGINAL BUDGET'!$K$2="ACTIVE",'ORIGINAL BUDGET'!R139&gt;0),"Yes",""))))</f>
        <v/>
      </c>
      <c r="AG139" s="325"/>
      <c r="AH139" s="493" t="str">
        <f>IF(AND('BR3'!$K$2="ACTIVE",'BR3'!T139&gt;0),"Yes",IF(AND('BR2'!$K$2="ACTIVE",'BR2'!T139&gt;0),"Yes",IF(AND('BR1'!$K$2="ACTIVE",'BR1'!T139&gt;0),"Yes",IF(AND('ORIGINAL BUDGET'!$K$2="ACTIVE",'ORIGINAL BUDGET'!T139&gt;0),"Yes",""))))</f>
        <v/>
      </c>
      <c r="AI139" s="500"/>
      <c r="AK139" s="221"/>
      <c r="AL139" s="221"/>
      <c r="AM139" s="221"/>
      <c r="AN139" s="221"/>
      <c r="AO139" s="221"/>
      <c r="AP139" s="221"/>
      <c r="AQ139" s="221"/>
      <c r="AR139" s="57"/>
      <c r="AU139" s="2"/>
      <c r="AV139" s="2"/>
      <c r="AW139" s="2"/>
      <c r="AX139" s="2"/>
      <c r="AY139" s="1104"/>
    </row>
    <row r="140" spans="1:51" ht="23.25" customHeight="1">
      <c r="A140" s="122">
        <v>4</v>
      </c>
      <c r="B140" s="1726">
        <f>IF($L$2="","",IF($L$2="ORIGINAL",'ORIGINAL BUDGET'!$B140,IF($L$2="BR1",'BR1'!$B140,IF($L$2="BR2",'BR2'!$B140,IF($L$2="BR3",'BR3'!$B140)))))</f>
        <v>0</v>
      </c>
      <c r="C140" s="1727">
        <f>IF($L$2="","",IF($L$2="ORIGINAL",'ORIGINAL BUDGET'!$B140,IF($L$2="BR1",'BR1'!$B140,IF($L$2="BR2",'BR2'!$B140,IF($L$2="BR3",'BR3'!$B140)))))</f>
        <v>0</v>
      </c>
      <c r="D140" s="1727">
        <f>IF($L$2="","",IF($L$2="ORIGINAL",'ORIGINAL BUDGET'!$B140,IF($L$2="BR1",'BR1'!$B140,IF($L$2="BR2",'BR2'!$B140,IF($L$2="BR3",'BR3'!$B140)))))</f>
        <v>0</v>
      </c>
      <c r="E140" s="1728">
        <f>IF($L$2="","",IF($L$2="ORIGINAL",'ORIGINAL BUDGET'!$B140,IF($L$2="BR1",'BR1'!$B140,IF($L$2="BR2",'BR2'!$B140,IF($L$2="BR3",'BR3'!$B140)))))</f>
        <v>0</v>
      </c>
      <c r="F140" s="617"/>
      <c r="G140" s="847" t="str">
        <f t="shared" si="54"/>
        <v/>
      </c>
      <c r="H140" s="810">
        <f t="shared" si="55"/>
        <v>0</v>
      </c>
      <c r="I140" s="840"/>
      <c r="J140" s="810">
        <f t="shared" si="59"/>
        <v>0</v>
      </c>
      <c r="K140" s="842"/>
      <c r="L140" s="810">
        <f t="shared" si="60"/>
        <v>0</v>
      </c>
      <c r="M140" s="842"/>
      <c r="N140" s="810">
        <f t="shared" si="61"/>
        <v>0</v>
      </c>
      <c r="O140" s="842"/>
      <c r="P140" s="810">
        <f t="shared" si="62"/>
        <v>0</v>
      </c>
      <c r="Q140" s="842"/>
      <c r="R140" s="810">
        <f t="shared" si="56"/>
        <v>0</v>
      </c>
      <c r="S140" s="842"/>
      <c r="T140" s="810">
        <f t="shared" si="57"/>
        <v>0</v>
      </c>
      <c r="U140" s="410"/>
      <c r="V140" s="492" t="str">
        <f>IF(AND('BR3'!$K$2="ACTIVE",'BR3'!H140&gt;0),"Yes",IF(AND('BR2'!$K$2="ACTIVE",'BR2'!H140&gt;0),"Yes",IF(AND('BR1'!$K$2="ACTIVE",'BR1'!H140&gt;0),"Yes",IF(AND('ORIGINAL BUDGET'!$K$2="ACTIVE",'ORIGINAL BUDGET'!H140&gt;0),"Yes",""))))</f>
        <v/>
      </c>
      <c r="W140" s="325" t="str">
        <f t="shared" si="58"/>
        <v/>
      </c>
      <c r="X140" s="325" t="str">
        <f>IF(AND('BR3'!$K$2="ACTIVE",'BR3'!J140&gt;0),"Yes",IF(AND('BR2'!$K$2="ACTIVE",'BR2'!J140&gt;0),"Yes",IF(AND('BR1'!$K$2="ACTIVE",'BR1'!J140&gt;0),"Yes",IF(AND('ORIGINAL BUDGET'!$K$2="ACTIVE",'ORIGINAL BUDGET'!J140&gt;0),"Yes",""))))</f>
        <v/>
      </c>
      <c r="Y140" s="325"/>
      <c r="Z140" s="325" t="str">
        <f>IF(AND('BR3'!$K$2="ACTIVE",'BR3'!L140&gt;0),"Yes",IF(AND('BR2'!$K$2="ACTIVE",'BR2'!L140&gt;0),"Yes",IF(AND('BR1'!$K$2="ACTIVE",'BR1'!L140&gt;0),"Yes",IF(AND('ORIGINAL BUDGET'!$K$2="ACTIVE",'ORIGINAL BUDGET'!L140&gt;0),"Yes",""))))</f>
        <v/>
      </c>
      <c r="AA140" s="325"/>
      <c r="AB140" s="325" t="str">
        <f>IF(AND('BR3'!$K$2="ACTIVE",'BR3'!N140&gt;0),"Yes",IF(AND('BR2'!$K$2="ACTIVE",'BR2'!N140&gt;0),"Yes",IF(AND('BR1'!$K$2="ACTIVE",'BR1'!N140&gt;0),"Yes",IF(AND('ORIGINAL BUDGET'!$K$2="ACTIVE",'ORIGINAL BUDGET'!N140&gt;0),"Yes",""))))</f>
        <v/>
      </c>
      <c r="AC140" s="325"/>
      <c r="AD140" s="325" t="str">
        <f>IF(AND('BR3'!$K$2="ACTIVE",'BR3'!P140&gt;0),"Yes",IF(AND('BR2'!$K$2="ACTIVE",'BR2'!P140&gt;0),"Yes",IF(AND('BR1'!$K$2="ACTIVE",'BR1'!P140&gt;0),"Yes",IF(AND('ORIGINAL BUDGET'!$K$2="ACTIVE",'ORIGINAL BUDGET'!P140&gt;0),"Yes",""))))</f>
        <v/>
      </c>
      <c r="AE140" s="325"/>
      <c r="AF140" s="325" t="str">
        <f>IF(AND('BR3'!$K$2="ACTIVE",'BR3'!R140&gt;0),"Yes",IF(AND('BR2'!$K$2="ACTIVE",'BR2'!R140&gt;0),"Yes",IF(AND('BR1'!$K$2="ACTIVE",'BR1'!R140&gt;0),"Yes",IF(AND('ORIGINAL BUDGET'!$K$2="ACTIVE",'ORIGINAL BUDGET'!R140&gt;0),"Yes",""))))</f>
        <v/>
      </c>
      <c r="AG140" s="325"/>
      <c r="AH140" s="493" t="str">
        <f>IF(AND('BR3'!$K$2="ACTIVE",'BR3'!T140&gt;0),"Yes",IF(AND('BR2'!$K$2="ACTIVE",'BR2'!T140&gt;0),"Yes",IF(AND('BR1'!$K$2="ACTIVE",'BR1'!T140&gt;0),"Yes",IF(AND('ORIGINAL BUDGET'!$K$2="ACTIVE",'ORIGINAL BUDGET'!T140&gt;0),"Yes",""))))</f>
        <v/>
      </c>
      <c r="AI140" s="500"/>
      <c r="AK140" s="221"/>
      <c r="AL140" s="221"/>
      <c r="AM140" s="221"/>
      <c r="AN140" s="221"/>
      <c r="AO140" s="221"/>
      <c r="AP140" s="221"/>
      <c r="AQ140" s="221"/>
      <c r="AR140" s="57"/>
      <c r="AU140" s="2"/>
      <c r="AV140" s="2"/>
      <c r="AW140" s="2"/>
      <c r="AX140" s="2"/>
      <c r="AY140" s="1104"/>
    </row>
    <row r="141" spans="1:51" ht="23.25" customHeight="1" thickBot="1">
      <c r="A141" s="122">
        <v>5</v>
      </c>
      <c r="B141" s="1726">
        <f>IF($L$2="","",IF($L$2="ORIGINAL",'ORIGINAL BUDGET'!$B141,IF($L$2="BR1",'BR1'!$B141,IF($L$2="BR2",'BR2'!$B141,IF($L$2="BR3",'BR3'!$B141)))))</f>
        <v>0</v>
      </c>
      <c r="C141" s="1727">
        <f>IF($L$2="","",IF($L$2="ORIGINAL",'ORIGINAL BUDGET'!$B141,IF($L$2="BR1",'BR1'!$B141,IF($L$2="BR2",'BR2'!$B141,IF($L$2="BR3",'BR3'!$B141)))))</f>
        <v>0</v>
      </c>
      <c r="D141" s="1727">
        <f>IF($L$2="","",IF($L$2="ORIGINAL",'ORIGINAL BUDGET'!$B141,IF($L$2="BR1",'BR1'!$B141,IF($L$2="BR2",'BR2'!$B141,IF($L$2="BR3",'BR3'!$B141)))))</f>
        <v>0</v>
      </c>
      <c r="E141" s="1728">
        <f>IF($L$2="","",IF($L$2="ORIGINAL",'ORIGINAL BUDGET'!$B141,IF($L$2="BR1",'BR1'!$B141,IF($L$2="BR2",'BR2'!$B141,IF($L$2="BR3",'BR3'!$B141)))))</f>
        <v>0</v>
      </c>
      <c r="F141" s="617"/>
      <c r="G141" s="847" t="str">
        <f t="shared" si="54"/>
        <v/>
      </c>
      <c r="H141" s="810">
        <f t="shared" si="55"/>
        <v>0</v>
      </c>
      <c r="I141" s="840"/>
      <c r="J141" s="810">
        <f t="shared" si="59"/>
        <v>0</v>
      </c>
      <c r="K141" s="842"/>
      <c r="L141" s="810">
        <f t="shared" si="60"/>
        <v>0</v>
      </c>
      <c r="M141" s="842"/>
      <c r="N141" s="810">
        <f t="shared" si="61"/>
        <v>0</v>
      </c>
      <c r="O141" s="842"/>
      <c r="P141" s="810">
        <f t="shared" si="62"/>
        <v>0</v>
      </c>
      <c r="Q141" s="842"/>
      <c r="R141" s="810">
        <f t="shared" si="56"/>
        <v>0</v>
      </c>
      <c r="S141" s="842"/>
      <c r="T141" s="810">
        <f t="shared" si="57"/>
        <v>0</v>
      </c>
      <c r="U141" s="410"/>
      <c r="V141" s="492" t="str">
        <f>IF(AND('BR3'!$K$2="ACTIVE",'BR3'!H141&gt;0),"Yes",IF(AND('BR2'!$K$2="ACTIVE",'BR2'!H141&gt;0),"Yes",IF(AND('BR1'!$K$2="ACTIVE",'BR1'!H141&gt;0),"Yes",IF(AND('ORIGINAL BUDGET'!$K$2="ACTIVE",'ORIGINAL BUDGET'!H141&gt;0),"Yes",""))))</f>
        <v/>
      </c>
      <c r="W141" s="325" t="str">
        <f t="shared" si="58"/>
        <v/>
      </c>
      <c r="X141" s="325" t="str">
        <f>IF(AND('BR3'!$K$2="ACTIVE",'BR3'!J141&gt;0),"Yes",IF(AND('BR2'!$K$2="ACTIVE",'BR2'!J141&gt;0),"Yes",IF(AND('BR1'!$K$2="ACTIVE",'BR1'!J141&gt;0),"Yes",IF(AND('ORIGINAL BUDGET'!$K$2="ACTIVE",'ORIGINAL BUDGET'!J141&gt;0),"Yes",""))))</f>
        <v/>
      </c>
      <c r="Y141" s="325"/>
      <c r="Z141" s="325" t="str">
        <f>IF(AND('BR3'!$K$2="ACTIVE",'BR3'!L141&gt;0),"Yes",IF(AND('BR2'!$K$2="ACTIVE",'BR2'!L141&gt;0),"Yes",IF(AND('BR1'!$K$2="ACTIVE",'BR1'!L141&gt;0),"Yes",IF(AND('ORIGINAL BUDGET'!$K$2="ACTIVE",'ORIGINAL BUDGET'!L141&gt;0),"Yes",""))))</f>
        <v/>
      </c>
      <c r="AA141" s="325"/>
      <c r="AB141" s="325" t="str">
        <f>IF(AND('BR3'!$K$2="ACTIVE",'BR3'!N141&gt;0),"Yes",IF(AND('BR2'!$K$2="ACTIVE",'BR2'!N141&gt;0),"Yes",IF(AND('BR1'!$K$2="ACTIVE",'BR1'!N141&gt;0),"Yes",IF(AND('ORIGINAL BUDGET'!$K$2="ACTIVE",'ORIGINAL BUDGET'!N141&gt;0),"Yes",""))))</f>
        <v/>
      </c>
      <c r="AC141" s="325"/>
      <c r="AD141" s="325" t="str">
        <f>IF(AND('BR3'!$K$2="ACTIVE",'BR3'!P141&gt;0),"Yes",IF(AND('BR2'!$K$2="ACTIVE",'BR2'!P141&gt;0),"Yes",IF(AND('BR1'!$K$2="ACTIVE",'BR1'!P141&gt;0),"Yes",IF(AND('ORIGINAL BUDGET'!$K$2="ACTIVE",'ORIGINAL BUDGET'!P141&gt;0),"Yes",""))))</f>
        <v/>
      </c>
      <c r="AE141" s="325"/>
      <c r="AF141" s="325" t="str">
        <f>IF(AND('BR3'!$K$2="ACTIVE",'BR3'!R141&gt;0),"Yes",IF(AND('BR2'!$K$2="ACTIVE",'BR2'!R141&gt;0),"Yes",IF(AND('BR1'!$K$2="ACTIVE",'BR1'!R141&gt;0),"Yes",IF(AND('ORIGINAL BUDGET'!$K$2="ACTIVE",'ORIGINAL BUDGET'!R141&gt;0),"Yes",""))))</f>
        <v/>
      </c>
      <c r="AG141" s="325"/>
      <c r="AH141" s="493" t="str">
        <f>IF(AND('BR3'!$K$2="ACTIVE",'BR3'!T141&gt;0),"Yes",IF(AND('BR2'!$K$2="ACTIVE",'BR2'!T141&gt;0),"Yes",IF(AND('BR1'!$K$2="ACTIVE",'BR1'!T141&gt;0),"Yes",IF(AND('ORIGINAL BUDGET'!$K$2="ACTIVE",'ORIGINAL BUDGET'!T141&gt;0),"Yes",""))))</f>
        <v/>
      </c>
      <c r="AI141" s="500"/>
      <c r="AK141" s="221"/>
      <c r="AL141" s="221"/>
      <c r="AM141" s="221"/>
      <c r="AN141" s="221"/>
      <c r="AO141" s="221"/>
      <c r="AP141" s="221"/>
      <c r="AQ141" s="221"/>
      <c r="AR141" s="57"/>
      <c r="AU141" s="2"/>
      <c r="AV141" s="2"/>
      <c r="AW141" s="2"/>
      <c r="AX141" s="2"/>
      <c r="AY141" s="1104"/>
    </row>
    <row r="142" spans="1:51" ht="23.25" hidden="1" customHeight="1">
      <c r="A142" s="122">
        <v>6</v>
      </c>
      <c r="B142" s="1726">
        <f>IF($L$2="","",IF($L$2="ORIGINAL",'ORIGINAL BUDGET'!$B142,IF($L$2="BR1",'BR1'!$B142,IF($L$2="BR2",'BR2'!$B142,IF($L$2="BR3",'BR3'!$B142)))))</f>
        <v>0</v>
      </c>
      <c r="C142" s="1727">
        <f>IF($L$2="","",IF($L$2="ORIGINAL",'ORIGINAL BUDGET'!$B142,IF($L$2="BR1",'BR1'!$B142,IF($L$2="BR2",'BR2'!$B142,IF($L$2="BR3",'BR3'!$B142)))))</f>
        <v>0</v>
      </c>
      <c r="D142" s="1727">
        <f>IF($L$2="","",IF($L$2="ORIGINAL",'ORIGINAL BUDGET'!$B142,IF($L$2="BR1",'BR1'!$B142,IF($L$2="BR2",'BR2'!$B142,IF($L$2="BR3",'BR3'!$B142)))))</f>
        <v>0</v>
      </c>
      <c r="E142" s="1728">
        <f>IF($L$2="","",IF($L$2="ORIGINAL",'ORIGINAL BUDGET'!$B142,IF($L$2="BR1",'BR1'!$B142,IF($L$2="BR2",'BR2'!$B142,IF($L$2="BR3",'BR3'!$B142)))))</f>
        <v>0</v>
      </c>
      <c r="F142" s="617"/>
      <c r="G142" s="847" t="str">
        <f t="shared" si="54"/>
        <v/>
      </c>
      <c r="H142" s="810">
        <f t="shared" si="55"/>
        <v>0</v>
      </c>
      <c r="I142" s="840"/>
      <c r="J142" s="810">
        <f t="shared" si="59"/>
        <v>0</v>
      </c>
      <c r="K142" s="842"/>
      <c r="L142" s="810">
        <f t="shared" si="60"/>
        <v>0</v>
      </c>
      <c r="M142" s="842"/>
      <c r="N142" s="810">
        <f t="shared" si="61"/>
        <v>0</v>
      </c>
      <c r="O142" s="842"/>
      <c r="P142" s="810">
        <f t="shared" si="62"/>
        <v>0</v>
      </c>
      <c r="Q142" s="842"/>
      <c r="R142" s="810">
        <f t="shared" si="56"/>
        <v>0</v>
      </c>
      <c r="S142" s="842"/>
      <c r="T142" s="810">
        <f t="shared" si="57"/>
        <v>0</v>
      </c>
      <c r="U142" s="410"/>
      <c r="V142" s="492" t="str">
        <f>IF(AND('BR3'!$K$2="ACTIVE",'BR3'!H142&gt;0),"Yes",IF(AND('BR2'!$K$2="ACTIVE",'BR2'!H142&gt;0),"Yes",IF(AND('BR1'!$K$2="ACTIVE",'BR1'!H142&gt;0),"Yes",IF(AND('ORIGINAL BUDGET'!$K$2="ACTIVE",'ORIGINAL BUDGET'!H142&gt;0),"Yes",""))))</f>
        <v/>
      </c>
      <c r="W142" s="325" t="str">
        <f t="shared" si="58"/>
        <v/>
      </c>
      <c r="X142" s="325" t="str">
        <f>IF(AND('BR3'!$K$2="ACTIVE",'BR3'!J142&gt;0),"Yes",IF(AND('BR2'!$K$2="ACTIVE",'BR2'!J142&gt;0),"Yes",IF(AND('BR1'!$K$2="ACTIVE",'BR1'!J142&gt;0),"Yes",IF(AND('ORIGINAL BUDGET'!$K$2="ACTIVE",'ORIGINAL BUDGET'!J142&gt;0),"Yes",""))))</f>
        <v/>
      </c>
      <c r="Y142" s="325"/>
      <c r="Z142" s="325" t="str">
        <f>IF(AND('BR3'!$K$2="ACTIVE",'BR3'!L142&gt;0),"Yes",IF(AND('BR2'!$K$2="ACTIVE",'BR2'!L142&gt;0),"Yes",IF(AND('BR1'!$K$2="ACTIVE",'BR1'!L142&gt;0),"Yes",IF(AND('ORIGINAL BUDGET'!$K$2="ACTIVE",'ORIGINAL BUDGET'!L142&gt;0),"Yes",""))))</f>
        <v/>
      </c>
      <c r="AA142" s="325"/>
      <c r="AB142" s="325" t="str">
        <f>IF(AND('BR3'!$K$2="ACTIVE",'BR3'!N142&gt;0),"Yes",IF(AND('BR2'!$K$2="ACTIVE",'BR2'!N142&gt;0),"Yes",IF(AND('BR1'!$K$2="ACTIVE",'BR1'!N142&gt;0),"Yes",IF(AND('ORIGINAL BUDGET'!$K$2="ACTIVE",'ORIGINAL BUDGET'!N142&gt;0),"Yes",""))))</f>
        <v/>
      </c>
      <c r="AC142" s="325"/>
      <c r="AD142" s="325" t="str">
        <f>IF(AND('BR3'!$K$2="ACTIVE",'BR3'!P142&gt;0),"Yes",IF(AND('BR2'!$K$2="ACTIVE",'BR2'!P142&gt;0),"Yes",IF(AND('BR1'!$K$2="ACTIVE",'BR1'!P142&gt;0),"Yes",IF(AND('ORIGINAL BUDGET'!$K$2="ACTIVE",'ORIGINAL BUDGET'!P142&gt;0),"Yes",""))))</f>
        <v/>
      </c>
      <c r="AE142" s="325"/>
      <c r="AF142" s="325" t="str">
        <f>IF(AND('BR3'!$K$2="ACTIVE",'BR3'!R142&gt;0),"Yes",IF(AND('BR2'!$K$2="ACTIVE",'BR2'!R142&gt;0),"Yes",IF(AND('BR1'!$K$2="ACTIVE",'BR1'!R142&gt;0),"Yes",IF(AND('ORIGINAL BUDGET'!$K$2="ACTIVE",'ORIGINAL BUDGET'!R142&gt;0),"Yes",""))))</f>
        <v/>
      </c>
      <c r="AG142" s="325"/>
      <c r="AH142" s="493" t="str">
        <f>IF(AND('BR3'!$K$2="ACTIVE",'BR3'!T142&gt;0),"Yes",IF(AND('BR2'!$K$2="ACTIVE",'BR2'!T142&gt;0),"Yes",IF(AND('BR1'!$K$2="ACTIVE",'BR1'!T142&gt;0),"Yes",IF(AND('ORIGINAL BUDGET'!$K$2="ACTIVE",'ORIGINAL BUDGET'!T142&gt;0),"Yes",""))))</f>
        <v/>
      </c>
      <c r="AI142" s="500"/>
      <c r="AK142" s="221"/>
      <c r="AL142" s="221"/>
      <c r="AM142" s="221"/>
      <c r="AN142" s="221"/>
      <c r="AO142" s="221"/>
      <c r="AP142" s="221"/>
      <c r="AQ142" s="221"/>
      <c r="AR142" s="57"/>
      <c r="AU142" s="2"/>
      <c r="AV142" s="2"/>
      <c r="AW142" s="2"/>
      <c r="AX142" s="2"/>
      <c r="AY142" s="1104"/>
    </row>
    <row r="143" spans="1:51" ht="23.25" hidden="1" customHeight="1">
      <c r="A143" s="122">
        <v>7</v>
      </c>
      <c r="B143" s="1726">
        <f>IF($L$2="","",IF($L$2="ORIGINAL",'ORIGINAL BUDGET'!$B143,IF($L$2="BR1",'BR1'!$B143,IF($L$2="BR2",'BR2'!$B143,IF($L$2="BR3",'BR3'!$B143)))))</f>
        <v>0</v>
      </c>
      <c r="C143" s="1727">
        <f>IF($L$2="","",IF($L$2="ORIGINAL",'ORIGINAL BUDGET'!$B143,IF($L$2="BR1",'BR1'!$B143,IF($L$2="BR2",'BR2'!$B143,IF($L$2="BR3",'BR3'!$B143)))))</f>
        <v>0</v>
      </c>
      <c r="D143" s="1727">
        <f>IF($L$2="","",IF($L$2="ORIGINAL",'ORIGINAL BUDGET'!$B143,IF($L$2="BR1",'BR1'!$B143,IF($L$2="BR2",'BR2'!$B143,IF($L$2="BR3",'BR3'!$B143)))))</f>
        <v>0</v>
      </c>
      <c r="E143" s="1728">
        <f>IF($L$2="","",IF($L$2="ORIGINAL",'ORIGINAL BUDGET'!$B143,IF($L$2="BR1",'BR1'!$B143,IF($L$2="BR2",'BR2'!$B143,IF($L$2="BR3",'BR3'!$B143)))))</f>
        <v>0</v>
      </c>
      <c r="F143" s="617"/>
      <c r="G143" s="847" t="str">
        <f t="shared" si="54"/>
        <v/>
      </c>
      <c r="H143" s="810">
        <f t="shared" si="55"/>
        <v>0</v>
      </c>
      <c r="I143" s="840"/>
      <c r="J143" s="810">
        <f t="shared" si="59"/>
        <v>0</v>
      </c>
      <c r="K143" s="842"/>
      <c r="L143" s="810">
        <f t="shared" si="60"/>
        <v>0</v>
      </c>
      <c r="M143" s="842"/>
      <c r="N143" s="810">
        <f t="shared" si="61"/>
        <v>0</v>
      </c>
      <c r="O143" s="842"/>
      <c r="P143" s="810">
        <f t="shared" si="62"/>
        <v>0</v>
      </c>
      <c r="Q143" s="842"/>
      <c r="R143" s="810">
        <f t="shared" si="56"/>
        <v>0</v>
      </c>
      <c r="S143" s="842"/>
      <c r="T143" s="810">
        <f t="shared" si="57"/>
        <v>0</v>
      </c>
      <c r="U143" s="410"/>
      <c r="V143" s="492" t="str">
        <f>IF(AND('BR3'!$K$2="ACTIVE",'BR3'!H143&gt;0),"Yes",IF(AND('BR2'!$K$2="ACTIVE",'BR2'!H143&gt;0),"Yes",IF(AND('BR1'!$K$2="ACTIVE",'BR1'!H143&gt;0),"Yes",IF(AND('ORIGINAL BUDGET'!$K$2="ACTIVE",'ORIGINAL BUDGET'!H143&gt;0),"Yes",""))))</f>
        <v/>
      </c>
      <c r="W143" s="325" t="str">
        <f t="shared" si="58"/>
        <v/>
      </c>
      <c r="X143" s="325" t="str">
        <f>IF(AND('BR3'!$K$2="ACTIVE",'BR3'!J143&gt;0),"Yes",IF(AND('BR2'!$K$2="ACTIVE",'BR2'!J143&gt;0),"Yes",IF(AND('BR1'!$K$2="ACTIVE",'BR1'!J143&gt;0),"Yes",IF(AND('ORIGINAL BUDGET'!$K$2="ACTIVE",'ORIGINAL BUDGET'!J143&gt;0),"Yes",""))))</f>
        <v/>
      </c>
      <c r="Y143" s="325"/>
      <c r="Z143" s="325" t="str">
        <f>IF(AND('BR3'!$K$2="ACTIVE",'BR3'!L143&gt;0),"Yes",IF(AND('BR2'!$K$2="ACTIVE",'BR2'!L143&gt;0),"Yes",IF(AND('BR1'!$K$2="ACTIVE",'BR1'!L143&gt;0),"Yes",IF(AND('ORIGINAL BUDGET'!$K$2="ACTIVE",'ORIGINAL BUDGET'!L143&gt;0),"Yes",""))))</f>
        <v/>
      </c>
      <c r="AA143" s="325"/>
      <c r="AB143" s="325" t="str">
        <f>IF(AND('BR3'!$K$2="ACTIVE",'BR3'!N143&gt;0),"Yes",IF(AND('BR2'!$K$2="ACTIVE",'BR2'!N143&gt;0),"Yes",IF(AND('BR1'!$K$2="ACTIVE",'BR1'!N143&gt;0),"Yes",IF(AND('ORIGINAL BUDGET'!$K$2="ACTIVE",'ORIGINAL BUDGET'!N143&gt;0),"Yes",""))))</f>
        <v/>
      </c>
      <c r="AC143" s="325"/>
      <c r="AD143" s="325" t="str">
        <f>IF(AND('BR3'!$K$2="ACTIVE",'BR3'!P143&gt;0),"Yes",IF(AND('BR2'!$K$2="ACTIVE",'BR2'!P143&gt;0),"Yes",IF(AND('BR1'!$K$2="ACTIVE",'BR1'!P143&gt;0),"Yes",IF(AND('ORIGINAL BUDGET'!$K$2="ACTIVE",'ORIGINAL BUDGET'!P143&gt;0),"Yes",""))))</f>
        <v/>
      </c>
      <c r="AE143" s="325"/>
      <c r="AF143" s="325" t="str">
        <f>IF(AND('BR3'!$K$2="ACTIVE",'BR3'!R143&gt;0),"Yes",IF(AND('BR2'!$K$2="ACTIVE",'BR2'!R143&gt;0),"Yes",IF(AND('BR1'!$K$2="ACTIVE",'BR1'!R143&gt;0),"Yes",IF(AND('ORIGINAL BUDGET'!$K$2="ACTIVE",'ORIGINAL BUDGET'!R143&gt;0),"Yes",""))))</f>
        <v/>
      </c>
      <c r="AG143" s="325"/>
      <c r="AH143" s="493" t="str">
        <f>IF(AND('BR3'!$K$2="ACTIVE",'BR3'!T143&gt;0),"Yes",IF(AND('BR2'!$K$2="ACTIVE",'BR2'!T143&gt;0),"Yes",IF(AND('BR1'!$K$2="ACTIVE",'BR1'!T143&gt;0),"Yes",IF(AND('ORIGINAL BUDGET'!$K$2="ACTIVE",'ORIGINAL BUDGET'!T143&gt;0),"Yes",""))))</f>
        <v/>
      </c>
      <c r="AI143" s="500"/>
      <c r="AK143" s="221"/>
      <c r="AL143" s="221"/>
      <c r="AM143" s="221"/>
      <c r="AN143" s="221"/>
      <c r="AO143" s="221"/>
      <c r="AP143" s="221"/>
      <c r="AQ143" s="221"/>
      <c r="AR143" s="57"/>
      <c r="AU143" s="2"/>
      <c r="AV143" s="2"/>
      <c r="AW143" s="2"/>
      <c r="AX143" s="2"/>
      <c r="AY143" s="1104"/>
    </row>
    <row r="144" spans="1:51" ht="23.25" hidden="1" customHeight="1">
      <c r="A144" s="122">
        <v>8</v>
      </c>
      <c r="B144" s="1726">
        <f>IF($L$2="","",IF($L$2="ORIGINAL",'ORIGINAL BUDGET'!$B144,IF($L$2="BR1",'BR1'!$B144,IF($L$2="BR2",'BR2'!$B144,IF($L$2="BR3",'BR3'!$B144)))))</f>
        <v>0</v>
      </c>
      <c r="C144" s="1727">
        <f>IF($L$2="","",IF($L$2="ORIGINAL",'ORIGINAL BUDGET'!$B144,IF($L$2="BR1",'BR1'!$B144,IF($L$2="BR2",'BR2'!$B144,IF($L$2="BR3",'BR3'!$B144)))))</f>
        <v>0</v>
      </c>
      <c r="D144" s="1727">
        <f>IF($L$2="","",IF($L$2="ORIGINAL",'ORIGINAL BUDGET'!$B144,IF($L$2="BR1",'BR1'!$B144,IF($L$2="BR2",'BR2'!$B144,IF($L$2="BR3",'BR3'!$B144)))))</f>
        <v>0</v>
      </c>
      <c r="E144" s="1727">
        <f>IF($L$2="","",IF($L$2="ORIGINAL",'ORIGINAL BUDGET'!$B144,IF($L$2="BR1",'BR1'!$B144,IF($L$2="BR2",'BR2'!$B144,IF($L$2="BR3",'BR3'!$B144)))))</f>
        <v>0</v>
      </c>
      <c r="F144" s="617"/>
      <c r="G144" s="847" t="str">
        <f t="shared" si="54"/>
        <v/>
      </c>
      <c r="H144" s="810">
        <f t="shared" si="55"/>
        <v>0</v>
      </c>
      <c r="I144" s="840"/>
      <c r="J144" s="810">
        <f t="shared" si="59"/>
        <v>0</v>
      </c>
      <c r="K144" s="842"/>
      <c r="L144" s="810">
        <f t="shared" si="60"/>
        <v>0</v>
      </c>
      <c r="M144" s="842"/>
      <c r="N144" s="810">
        <f t="shared" si="61"/>
        <v>0</v>
      </c>
      <c r="O144" s="842"/>
      <c r="P144" s="810">
        <f t="shared" si="62"/>
        <v>0</v>
      </c>
      <c r="Q144" s="842"/>
      <c r="R144" s="810">
        <f t="shared" si="56"/>
        <v>0</v>
      </c>
      <c r="S144" s="842"/>
      <c r="T144" s="810">
        <f t="shared" si="57"/>
        <v>0</v>
      </c>
      <c r="U144" s="410"/>
      <c r="V144" s="492" t="str">
        <f>IF(AND('BR3'!$K$2="ACTIVE",'BR3'!H144&gt;0),"Yes",IF(AND('BR2'!$K$2="ACTIVE",'BR2'!H144&gt;0),"Yes",IF(AND('BR1'!$K$2="ACTIVE",'BR1'!H144&gt;0),"Yes",IF(AND('ORIGINAL BUDGET'!$K$2="ACTIVE",'ORIGINAL BUDGET'!H144&gt;0),"Yes",""))))</f>
        <v/>
      </c>
      <c r="W144" s="325" t="str">
        <f t="shared" si="58"/>
        <v/>
      </c>
      <c r="X144" s="325" t="str">
        <f>IF(AND('BR3'!$K$2="ACTIVE",'BR3'!J144&gt;0),"Yes",IF(AND('BR2'!$K$2="ACTIVE",'BR2'!J144&gt;0),"Yes",IF(AND('BR1'!$K$2="ACTIVE",'BR1'!J144&gt;0),"Yes",IF(AND('ORIGINAL BUDGET'!$K$2="ACTIVE",'ORIGINAL BUDGET'!J144&gt;0),"Yes",""))))</f>
        <v/>
      </c>
      <c r="Y144" s="325"/>
      <c r="Z144" s="325" t="str">
        <f>IF(AND('BR3'!$K$2="ACTIVE",'BR3'!L144&gt;0),"Yes",IF(AND('BR2'!$K$2="ACTIVE",'BR2'!L144&gt;0),"Yes",IF(AND('BR1'!$K$2="ACTIVE",'BR1'!L144&gt;0),"Yes",IF(AND('ORIGINAL BUDGET'!$K$2="ACTIVE",'ORIGINAL BUDGET'!L144&gt;0),"Yes",""))))</f>
        <v/>
      </c>
      <c r="AA144" s="325"/>
      <c r="AB144" s="325" t="str">
        <f>IF(AND('BR3'!$K$2="ACTIVE",'BR3'!N144&gt;0),"Yes",IF(AND('BR2'!$K$2="ACTIVE",'BR2'!N144&gt;0),"Yes",IF(AND('BR1'!$K$2="ACTIVE",'BR1'!N144&gt;0),"Yes",IF(AND('ORIGINAL BUDGET'!$K$2="ACTIVE",'ORIGINAL BUDGET'!N144&gt;0),"Yes",""))))</f>
        <v/>
      </c>
      <c r="AC144" s="325"/>
      <c r="AD144" s="325" t="str">
        <f>IF(AND('BR3'!$K$2="ACTIVE",'BR3'!P144&gt;0),"Yes",IF(AND('BR2'!$K$2="ACTIVE",'BR2'!P144&gt;0),"Yes",IF(AND('BR1'!$K$2="ACTIVE",'BR1'!P144&gt;0),"Yes",IF(AND('ORIGINAL BUDGET'!$K$2="ACTIVE",'ORIGINAL BUDGET'!P144&gt;0),"Yes",""))))</f>
        <v/>
      </c>
      <c r="AE144" s="325"/>
      <c r="AF144" s="325" t="str">
        <f>IF(AND('BR3'!$K$2="ACTIVE",'BR3'!R144&gt;0),"Yes",IF(AND('BR2'!$K$2="ACTIVE",'BR2'!R144&gt;0),"Yes",IF(AND('BR1'!$K$2="ACTIVE",'BR1'!R144&gt;0),"Yes",IF(AND('ORIGINAL BUDGET'!$K$2="ACTIVE",'ORIGINAL BUDGET'!R144&gt;0),"Yes",""))))</f>
        <v/>
      </c>
      <c r="AG144" s="325"/>
      <c r="AH144" s="493" t="str">
        <f>IF(AND('BR3'!$K$2="ACTIVE",'BR3'!T144&gt;0),"Yes",IF(AND('BR2'!$K$2="ACTIVE",'BR2'!T144&gt;0),"Yes",IF(AND('BR1'!$K$2="ACTIVE",'BR1'!T144&gt;0),"Yes",IF(AND('ORIGINAL BUDGET'!$K$2="ACTIVE",'ORIGINAL BUDGET'!T144&gt;0),"Yes",""))))</f>
        <v/>
      </c>
      <c r="AI144" s="500"/>
      <c r="AK144" s="221"/>
      <c r="AL144" s="221"/>
      <c r="AM144" s="221"/>
      <c r="AN144" s="221"/>
      <c r="AO144" s="221"/>
      <c r="AP144" s="221"/>
      <c r="AQ144" s="221"/>
      <c r="AR144" s="57"/>
      <c r="AU144" s="2"/>
      <c r="AV144" s="2"/>
      <c r="AW144" s="2"/>
      <c r="AX144" s="2"/>
      <c r="AY144" s="1104"/>
    </row>
    <row r="145" spans="1:51" ht="23.25" hidden="1" customHeight="1">
      <c r="A145" s="122">
        <v>9</v>
      </c>
      <c r="B145" s="1726">
        <f>IF($L$2="","",IF($L$2="ORIGINAL",'ORIGINAL BUDGET'!$B145,IF($L$2="BR1",'BR1'!$B145,IF($L$2="BR2",'BR2'!$B145,IF($L$2="BR3",'BR3'!$B145)))))</f>
        <v>0</v>
      </c>
      <c r="C145" s="1727">
        <f>IF($L$2="","",IF($L$2="ORIGINAL",'ORIGINAL BUDGET'!$B145,IF($L$2="BR1",'BR1'!$B145,IF($L$2="BR2",'BR2'!$B145,IF($L$2="BR3",'BR3'!$B145)))))</f>
        <v>0</v>
      </c>
      <c r="D145" s="1727">
        <f>IF($L$2="","",IF($L$2="ORIGINAL",'ORIGINAL BUDGET'!$B145,IF($L$2="BR1",'BR1'!$B145,IF($L$2="BR2",'BR2'!$B145,IF($L$2="BR3",'BR3'!$B145)))))</f>
        <v>0</v>
      </c>
      <c r="E145" s="1727">
        <f>IF($L$2="","",IF($L$2="ORIGINAL",'ORIGINAL BUDGET'!$B145,IF($L$2="BR1",'BR1'!$B145,IF($L$2="BR2",'BR2'!$B145,IF($L$2="BR3",'BR3'!$B145)))))</f>
        <v>0</v>
      </c>
      <c r="F145" s="617"/>
      <c r="G145" s="847" t="str">
        <f t="shared" si="54"/>
        <v/>
      </c>
      <c r="H145" s="810">
        <f t="shared" si="55"/>
        <v>0</v>
      </c>
      <c r="I145" s="840"/>
      <c r="J145" s="810">
        <f t="shared" si="59"/>
        <v>0</v>
      </c>
      <c r="K145" s="842"/>
      <c r="L145" s="810">
        <f t="shared" si="60"/>
        <v>0</v>
      </c>
      <c r="M145" s="842"/>
      <c r="N145" s="810">
        <f t="shared" si="61"/>
        <v>0</v>
      </c>
      <c r="O145" s="842"/>
      <c r="P145" s="810">
        <f t="shared" si="62"/>
        <v>0</v>
      </c>
      <c r="Q145" s="842"/>
      <c r="R145" s="810">
        <f t="shared" si="56"/>
        <v>0</v>
      </c>
      <c r="S145" s="842"/>
      <c r="T145" s="810">
        <f t="shared" si="57"/>
        <v>0</v>
      </c>
      <c r="U145" s="410"/>
      <c r="V145" s="492" t="str">
        <f>IF(AND('BR3'!$K$2="ACTIVE",'BR3'!H145&gt;0),"Yes",IF(AND('BR2'!$K$2="ACTIVE",'BR2'!H145&gt;0),"Yes",IF(AND('BR1'!$K$2="ACTIVE",'BR1'!H145&gt;0),"Yes",IF(AND('ORIGINAL BUDGET'!$K$2="ACTIVE",'ORIGINAL BUDGET'!H145&gt;0),"Yes",""))))</f>
        <v/>
      </c>
      <c r="W145" s="325" t="str">
        <f t="shared" si="58"/>
        <v/>
      </c>
      <c r="X145" s="325" t="str">
        <f>IF(AND('BR3'!$K$2="ACTIVE",'BR3'!J145&gt;0),"Yes",IF(AND('BR2'!$K$2="ACTIVE",'BR2'!J145&gt;0),"Yes",IF(AND('BR1'!$K$2="ACTIVE",'BR1'!J145&gt;0),"Yes",IF(AND('ORIGINAL BUDGET'!$K$2="ACTIVE",'ORIGINAL BUDGET'!J145&gt;0),"Yes",""))))</f>
        <v/>
      </c>
      <c r="Y145" s="325"/>
      <c r="Z145" s="325" t="str">
        <f>IF(AND('BR3'!$K$2="ACTIVE",'BR3'!L145&gt;0),"Yes",IF(AND('BR2'!$K$2="ACTIVE",'BR2'!L145&gt;0),"Yes",IF(AND('BR1'!$K$2="ACTIVE",'BR1'!L145&gt;0),"Yes",IF(AND('ORIGINAL BUDGET'!$K$2="ACTIVE",'ORIGINAL BUDGET'!L145&gt;0),"Yes",""))))</f>
        <v/>
      </c>
      <c r="AA145" s="325"/>
      <c r="AB145" s="325" t="str">
        <f>IF(AND('BR3'!$K$2="ACTIVE",'BR3'!N145&gt;0),"Yes",IF(AND('BR2'!$K$2="ACTIVE",'BR2'!N145&gt;0),"Yes",IF(AND('BR1'!$K$2="ACTIVE",'BR1'!N145&gt;0),"Yes",IF(AND('ORIGINAL BUDGET'!$K$2="ACTIVE",'ORIGINAL BUDGET'!N145&gt;0),"Yes",""))))</f>
        <v/>
      </c>
      <c r="AC145" s="325"/>
      <c r="AD145" s="325" t="str">
        <f>IF(AND('BR3'!$K$2="ACTIVE",'BR3'!P145&gt;0),"Yes",IF(AND('BR2'!$K$2="ACTIVE",'BR2'!P145&gt;0),"Yes",IF(AND('BR1'!$K$2="ACTIVE",'BR1'!P145&gt;0),"Yes",IF(AND('ORIGINAL BUDGET'!$K$2="ACTIVE",'ORIGINAL BUDGET'!P145&gt;0),"Yes",""))))</f>
        <v/>
      </c>
      <c r="AE145" s="325"/>
      <c r="AF145" s="325" t="str">
        <f>IF(AND('BR3'!$K$2="ACTIVE",'BR3'!R145&gt;0),"Yes",IF(AND('BR2'!$K$2="ACTIVE",'BR2'!R145&gt;0),"Yes",IF(AND('BR1'!$K$2="ACTIVE",'BR1'!R145&gt;0),"Yes",IF(AND('ORIGINAL BUDGET'!$K$2="ACTIVE",'ORIGINAL BUDGET'!R145&gt;0),"Yes",""))))</f>
        <v/>
      </c>
      <c r="AG145" s="325"/>
      <c r="AH145" s="493" t="str">
        <f>IF(AND('BR3'!$K$2="ACTIVE",'BR3'!T145&gt;0),"Yes",IF(AND('BR2'!$K$2="ACTIVE",'BR2'!T145&gt;0),"Yes",IF(AND('BR1'!$K$2="ACTIVE",'BR1'!T145&gt;0),"Yes",IF(AND('ORIGINAL BUDGET'!$K$2="ACTIVE",'ORIGINAL BUDGET'!T145&gt;0),"Yes",""))))</f>
        <v/>
      </c>
      <c r="AI145" s="500"/>
      <c r="AK145" s="221"/>
      <c r="AL145" s="221"/>
      <c r="AM145" s="221"/>
      <c r="AN145" s="221"/>
      <c r="AO145" s="221"/>
      <c r="AP145" s="221"/>
      <c r="AQ145" s="221"/>
      <c r="AR145" s="57"/>
      <c r="AU145" s="2"/>
      <c r="AV145" s="2"/>
      <c r="AW145" s="2"/>
      <c r="AX145" s="2"/>
      <c r="AY145" s="1104"/>
    </row>
    <row r="146" spans="1:51" ht="23.25" hidden="1" customHeight="1">
      <c r="A146" s="122">
        <v>10</v>
      </c>
      <c r="B146" s="1726">
        <f>IF($L$2="","",IF($L$2="ORIGINAL",'ORIGINAL BUDGET'!$B146,IF($L$2="BR1",'BR1'!$B146,IF($L$2="BR2",'BR2'!$B146,IF($L$2="BR3",'BR3'!$B146)))))</f>
        <v>0</v>
      </c>
      <c r="C146" s="1727">
        <f>IF($L$2="","",IF($L$2="ORIGINAL",'ORIGINAL BUDGET'!$B146,IF($L$2="BR1",'BR1'!$B146,IF($L$2="BR2",'BR2'!$B146,IF($L$2="BR3",'BR3'!$B146)))))</f>
        <v>0</v>
      </c>
      <c r="D146" s="1727">
        <f>IF($L$2="","",IF($L$2="ORIGINAL",'ORIGINAL BUDGET'!$B146,IF($L$2="BR1",'BR1'!$B146,IF($L$2="BR2",'BR2'!$B146,IF($L$2="BR3",'BR3'!$B146)))))</f>
        <v>0</v>
      </c>
      <c r="E146" s="1727">
        <f>IF($L$2="","",IF($L$2="ORIGINAL",'ORIGINAL BUDGET'!$B146,IF($L$2="BR1",'BR1'!$B146,IF($L$2="BR2",'BR2'!$B146,IF($L$2="BR3",'BR3'!$B146)))))</f>
        <v>0</v>
      </c>
      <c r="F146" s="617"/>
      <c r="G146" s="847" t="str">
        <f t="shared" si="54"/>
        <v/>
      </c>
      <c r="H146" s="810">
        <f t="shared" si="55"/>
        <v>0</v>
      </c>
      <c r="I146" s="840"/>
      <c r="J146" s="810">
        <f t="shared" si="59"/>
        <v>0</v>
      </c>
      <c r="K146" s="842"/>
      <c r="L146" s="810">
        <f t="shared" si="60"/>
        <v>0</v>
      </c>
      <c r="M146" s="842"/>
      <c r="N146" s="810">
        <f t="shared" si="61"/>
        <v>0</v>
      </c>
      <c r="O146" s="842"/>
      <c r="P146" s="810">
        <f t="shared" si="62"/>
        <v>0</v>
      </c>
      <c r="Q146" s="842"/>
      <c r="R146" s="810">
        <f t="shared" si="56"/>
        <v>0</v>
      </c>
      <c r="S146" s="842"/>
      <c r="T146" s="810">
        <f t="shared" si="57"/>
        <v>0</v>
      </c>
      <c r="U146" s="410"/>
      <c r="V146" s="492" t="str">
        <f>IF(AND('BR3'!$K$2="ACTIVE",'BR3'!H146&gt;0),"Yes",IF(AND('BR2'!$K$2="ACTIVE",'BR2'!H146&gt;0),"Yes",IF(AND('BR1'!$K$2="ACTIVE",'BR1'!H146&gt;0),"Yes",IF(AND('ORIGINAL BUDGET'!$K$2="ACTIVE",'ORIGINAL BUDGET'!H146&gt;0),"Yes",""))))</f>
        <v/>
      </c>
      <c r="W146" s="325" t="str">
        <f t="shared" si="58"/>
        <v/>
      </c>
      <c r="X146" s="325" t="str">
        <f>IF(AND('BR3'!$K$2="ACTIVE",'BR3'!J146&gt;0),"Yes",IF(AND('BR2'!$K$2="ACTIVE",'BR2'!J146&gt;0),"Yes",IF(AND('BR1'!$K$2="ACTIVE",'BR1'!J146&gt;0),"Yes",IF(AND('ORIGINAL BUDGET'!$K$2="ACTIVE",'ORIGINAL BUDGET'!J146&gt;0),"Yes",""))))</f>
        <v/>
      </c>
      <c r="Y146" s="325"/>
      <c r="Z146" s="325" t="str">
        <f>IF(AND('BR3'!$K$2="ACTIVE",'BR3'!L146&gt;0),"Yes",IF(AND('BR2'!$K$2="ACTIVE",'BR2'!L146&gt;0),"Yes",IF(AND('BR1'!$K$2="ACTIVE",'BR1'!L146&gt;0),"Yes",IF(AND('ORIGINAL BUDGET'!$K$2="ACTIVE",'ORIGINAL BUDGET'!L146&gt;0),"Yes",""))))</f>
        <v/>
      </c>
      <c r="AA146" s="325"/>
      <c r="AB146" s="325" t="str">
        <f>IF(AND('BR3'!$K$2="ACTIVE",'BR3'!N146&gt;0),"Yes",IF(AND('BR2'!$K$2="ACTIVE",'BR2'!N146&gt;0),"Yes",IF(AND('BR1'!$K$2="ACTIVE",'BR1'!N146&gt;0),"Yes",IF(AND('ORIGINAL BUDGET'!$K$2="ACTIVE",'ORIGINAL BUDGET'!N146&gt;0),"Yes",""))))</f>
        <v/>
      </c>
      <c r="AC146" s="325"/>
      <c r="AD146" s="325" t="str">
        <f>IF(AND('BR3'!$K$2="ACTIVE",'BR3'!P146&gt;0),"Yes",IF(AND('BR2'!$K$2="ACTIVE",'BR2'!P146&gt;0),"Yes",IF(AND('BR1'!$K$2="ACTIVE",'BR1'!P146&gt;0),"Yes",IF(AND('ORIGINAL BUDGET'!$K$2="ACTIVE",'ORIGINAL BUDGET'!P146&gt;0),"Yes",""))))</f>
        <v/>
      </c>
      <c r="AE146" s="325"/>
      <c r="AF146" s="325" t="str">
        <f>IF(AND('BR3'!$K$2="ACTIVE",'BR3'!R146&gt;0),"Yes",IF(AND('BR2'!$K$2="ACTIVE",'BR2'!R146&gt;0),"Yes",IF(AND('BR1'!$K$2="ACTIVE",'BR1'!R146&gt;0),"Yes",IF(AND('ORIGINAL BUDGET'!$K$2="ACTIVE",'ORIGINAL BUDGET'!R146&gt;0),"Yes",""))))</f>
        <v/>
      </c>
      <c r="AG146" s="325"/>
      <c r="AH146" s="493" t="str">
        <f>IF(AND('BR3'!$K$2="ACTIVE",'BR3'!T146&gt;0),"Yes",IF(AND('BR2'!$K$2="ACTIVE",'BR2'!T146&gt;0),"Yes",IF(AND('BR1'!$K$2="ACTIVE",'BR1'!T146&gt;0),"Yes",IF(AND('ORIGINAL BUDGET'!$K$2="ACTIVE",'ORIGINAL BUDGET'!T146&gt;0),"Yes",""))))</f>
        <v/>
      </c>
      <c r="AI146" s="500"/>
      <c r="AK146" s="221"/>
      <c r="AL146" s="221"/>
      <c r="AM146" s="221"/>
      <c r="AN146" s="221"/>
      <c r="AO146" s="221"/>
      <c r="AP146" s="221"/>
      <c r="AQ146" s="221"/>
      <c r="AR146" s="57"/>
      <c r="AU146" s="2"/>
      <c r="AV146" s="2"/>
      <c r="AW146" s="2"/>
      <c r="AX146" s="2"/>
      <c r="AY146" s="1104"/>
    </row>
    <row r="147" spans="1:51" ht="23.25" hidden="1" customHeight="1">
      <c r="A147" s="122">
        <v>11</v>
      </c>
      <c r="B147" s="1726">
        <f>IF($L$2="","",IF($L$2="ORIGINAL",'ORIGINAL BUDGET'!$B147,IF($L$2="BR1",'BR1'!$B147,IF($L$2="BR2",'BR2'!$B147,IF($L$2="BR3",'BR3'!$B147)))))</f>
        <v>0</v>
      </c>
      <c r="C147" s="1727">
        <f>IF($L$2="","",IF($L$2="ORIGINAL",'ORIGINAL BUDGET'!$B147,IF($L$2="BR1",'BR1'!$B147,IF($L$2="BR2",'BR2'!$B147,IF($L$2="BR3",'BR3'!$B147)))))</f>
        <v>0</v>
      </c>
      <c r="D147" s="1727">
        <f>IF($L$2="","",IF($L$2="ORIGINAL",'ORIGINAL BUDGET'!$B147,IF($L$2="BR1",'BR1'!$B147,IF($L$2="BR2",'BR2'!$B147,IF($L$2="BR3",'BR3'!$B147)))))</f>
        <v>0</v>
      </c>
      <c r="E147" s="1727">
        <f>IF($L$2="","",IF($L$2="ORIGINAL",'ORIGINAL BUDGET'!$B147,IF($L$2="BR1",'BR1'!$B147,IF($L$2="BR2",'BR2'!$B147,IF($L$2="BR3",'BR3'!$B147)))))</f>
        <v>0</v>
      </c>
      <c r="F147" s="617"/>
      <c r="G147" s="847" t="str">
        <f t="shared" si="54"/>
        <v/>
      </c>
      <c r="H147" s="810">
        <f t="shared" si="55"/>
        <v>0</v>
      </c>
      <c r="I147" s="840"/>
      <c r="J147" s="810">
        <f t="shared" si="59"/>
        <v>0</v>
      </c>
      <c r="K147" s="842"/>
      <c r="L147" s="810">
        <f t="shared" si="60"/>
        <v>0</v>
      </c>
      <c r="M147" s="842"/>
      <c r="N147" s="810">
        <f t="shared" si="61"/>
        <v>0</v>
      </c>
      <c r="O147" s="842"/>
      <c r="P147" s="810">
        <f t="shared" si="62"/>
        <v>0</v>
      </c>
      <c r="Q147" s="842"/>
      <c r="R147" s="810">
        <f t="shared" si="56"/>
        <v>0</v>
      </c>
      <c r="S147" s="842"/>
      <c r="T147" s="810">
        <f t="shared" si="57"/>
        <v>0</v>
      </c>
      <c r="U147" s="410"/>
      <c r="V147" s="492" t="str">
        <f>IF(AND('BR3'!$K$2="ACTIVE",'BR3'!H147&gt;0),"Yes",IF(AND('BR2'!$K$2="ACTIVE",'BR2'!H147&gt;0),"Yes",IF(AND('BR1'!$K$2="ACTIVE",'BR1'!H147&gt;0),"Yes",IF(AND('ORIGINAL BUDGET'!$K$2="ACTIVE",'ORIGINAL BUDGET'!H147&gt;0),"Yes",""))))</f>
        <v/>
      </c>
      <c r="W147" s="325" t="str">
        <f t="shared" si="58"/>
        <v/>
      </c>
      <c r="X147" s="325" t="str">
        <f>IF(AND('BR3'!$K$2="ACTIVE",'BR3'!J147&gt;0),"Yes",IF(AND('BR2'!$K$2="ACTIVE",'BR2'!J147&gt;0),"Yes",IF(AND('BR1'!$K$2="ACTIVE",'BR1'!J147&gt;0),"Yes",IF(AND('ORIGINAL BUDGET'!$K$2="ACTIVE",'ORIGINAL BUDGET'!J147&gt;0),"Yes",""))))</f>
        <v/>
      </c>
      <c r="Y147" s="325"/>
      <c r="Z147" s="325" t="str">
        <f>IF(AND('BR3'!$K$2="ACTIVE",'BR3'!L147&gt;0),"Yes",IF(AND('BR2'!$K$2="ACTIVE",'BR2'!L147&gt;0),"Yes",IF(AND('BR1'!$K$2="ACTIVE",'BR1'!L147&gt;0),"Yes",IF(AND('ORIGINAL BUDGET'!$K$2="ACTIVE",'ORIGINAL BUDGET'!L147&gt;0),"Yes",""))))</f>
        <v/>
      </c>
      <c r="AA147" s="325"/>
      <c r="AB147" s="325" t="str">
        <f>IF(AND('BR3'!$K$2="ACTIVE",'BR3'!N147&gt;0),"Yes",IF(AND('BR2'!$K$2="ACTIVE",'BR2'!N147&gt;0),"Yes",IF(AND('BR1'!$K$2="ACTIVE",'BR1'!N147&gt;0),"Yes",IF(AND('ORIGINAL BUDGET'!$K$2="ACTIVE",'ORIGINAL BUDGET'!N147&gt;0),"Yes",""))))</f>
        <v/>
      </c>
      <c r="AC147" s="325"/>
      <c r="AD147" s="325" t="str">
        <f>IF(AND('BR3'!$K$2="ACTIVE",'BR3'!P147&gt;0),"Yes",IF(AND('BR2'!$K$2="ACTIVE",'BR2'!P147&gt;0),"Yes",IF(AND('BR1'!$K$2="ACTIVE",'BR1'!P147&gt;0),"Yes",IF(AND('ORIGINAL BUDGET'!$K$2="ACTIVE",'ORIGINAL BUDGET'!P147&gt;0),"Yes",""))))</f>
        <v/>
      </c>
      <c r="AE147" s="325"/>
      <c r="AF147" s="325" t="str">
        <f>IF(AND('BR3'!$K$2="ACTIVE",'BR3'!R147&gt;0),"Yes",IF(AND('BR2'!$K$2="ACTIVE",'BR2'!R147&gt;0),"Yes",IF(AND('BR1'!$K$2="ACTIVE",'BR1'!R147&gt;0),"Yes",IF(AND('ORIGINAL BUDGET'!$K$2="ACTIVE",'ORIGINAL BUDGET'!R147&gt;0),"Yes",""))))</f>
        <v/>
      </c>
      <c r="AG147" s="325"/>
      <c r="AH147" s="493" t="str">
        <f>IF(AND('BR3'!$K$2="ACTIVE",'BR3'!T147&gt;0),"Yes",IF(AND('BR2'!$K$2="ACTIVE",'BR2'!T147&gt;0),"Yes",IF(AND('BR1'!$K$2="ACTIVE",'BR1'!T147&gt;0),"Yes",IF(AND('ORIGINAL BUDGET'!$K$2="ACTIVE",'ORIGINAL BUDGET'!T147&gt;0),"Yes",""))))</f>
        <v/>
      </c>
      <c r="AI147" s="500"/>
      <c r="AK147" s="221"/>
      <c r="AL147" s="221"/>
      <c r="AM147" s="221"/>
      <c r="AN147" s="221"/>
      <c r="AO147" s="221"/>
      <c r="AP147" s="221"/>
      <c r="AQ147" s="221"/>
      <c r="AR147" s="57"/>
      <c r="AU147" s="2"/>
      <c r="AV147" s="2"/>
      <c r="AW147" s="2"/>
      <c r="AX147" s="2"/>
      <c r="AY147" s="1104"/>
    </row>
    <row r="148" spans="1:51" ht="23.25" hidden="1" customHeight="1">
      <c r="A148" s="122">
        <v>12</v>
      </c>
      <c r="B148" s="1726">
        <f>IF($L$2="","",IF($L$2="ORIGINAL",'ORIGINAL BUDGET'!$B148,IF($L$2="BR1",'BR1'!$B148,IF($L$2="BR2",'BR2'!$B148,IF($L$2="BR3",'BR3'!$B148)))))</f>
        <v>0</v>
      </c>
      <c r="C148" s="1727">
        <f>IF($L$2="","",IF($L$2="ORIGINAL",'ORIGINAL BUDGET'!$B148,IF($L$2="BR1",'BR1'!$B148,IF($L$2="BR2",'BR2'!$B148,IF($L$2="BR3",'BR3'!$B148)))))</f>
        <v>0</v>
      </c>
      <c r="D148" s="1727">
        <f>IF($L$2="","",IF($L$2="ORIGINAL",'ORIGINAL BUDGET'!$B148,IF($L$2="BR1",'BR1'!$B148,IF($L$2="BR2",'BR2'!$B148,IF($L$2="BR3",'BR3'!$B148)))))</f>
        <v>0</v>
      </c>
      <c r="E148" s="1727">
        <f>IF($L$2="","",IF($L$2="ORIGINAL",'ORIGINAL BUDGET'!$B148,IF($L$2="BR1",'BR1'!$B148,IF($L$2="BR2",'BR2'!$B148,IF($L$2="BR3",'BR3'!$B148)))))</f>
        <v>0</v>
      </c>
      <c r="F148" s="617"/>
      <c r="G148" s="847" t="str">
        <f t="shared" si="54"/>
        <v/>
      </c>
      <c r="H148" s="810">
        <f t="shared" si="55"/>
        <v>0</v>
      </c>
      <c r="I148" s="840"/>
      <c r="J148" s="810">
        <f t="shared" si="59"/>
        <v>0</v>
      </c>
      <c r="K148" s="842"/>
      <c r="L148" s="810">
        <f t="shared" si="60"/>
        <v>0</v>
      </c>
      <c r="M148" s="842"/>
      <c r="N148" s="810">
        <f t="shared" si="61"/>
        <v>0</v>
      </c>
      <c r="O148" s="842"/>
      <c r="P148" s="810">
        <f t="shared" si="62"/>
        <v>0</v>
      </c>
      <c r="Q148" s="842"/>
      <c r="R148" s="810">
        <f t="shared" si="56"/>
        <v>0</v>
      </c>
      <c r="S148" s="842"/>
      <c r="T148" s="810">
        <f t="shared" si="57"/>
        <v>0</v>
      </c>
      <c r="U148" s="410"/>
      <c r="V148" s="492" t="str">
        <f>IF(AND('BR3'!$K$2="ACTIVE",'BR3'!H148&gt;0),"Yes",IF(AND('BR2'!$K$2="ACTIVE",'BR2'!H148&gt;0),"Yes",IF(AND('BR1'!$K$2="ACTIVE",'BR1'!H148&gt;0),"Yes",IF(AND('ORIGINAL BUDGET'!$K$2="ACTIVE",'ORIGINAL BUDGET'!H148&gt;0),"Yes",""))))</f>
        <v/>
      </c>
      <c r="W148" s="325" t="str">
        <f t="shared" si="58"/>
        <v/>
      </c>
      <c r="X148" s="325" t="str">
        <f>IF(AND('BR3'!$K$2="ACTIVE",'BR3'!J148&gt;0),"Yes",IF(AND('BR2'!$K$2="ACTIVE",'BR2'!J148&gt;0),"Yes",IF(AND('BR1'!$K$2="ACTIVE",'BR1'!J148&gt;0),"Yes",IF(AND('ORIGINAL BUDGET'!$K$2="ACTIVE",'ORIGINAL BUDGET'!J148&gt;0),"Yes",""))))</f>
        <v/>
      </c>
      <c r="Y148" s="325"/>
      <c r="Z148" s="325" t="str">
        <f>IF(AND('BR3'!$K$2="ACTIVE",'BR3'!L148&gt;0),"Yes",IF(AND('BR2'!$K$2="ACTIVE",'BR2'!L148&gt;0),"Yes",IF(AND('BR1'!$K$2="ACTIVE",'BR1'!L148&gt;0),"Yes",IF(AND('ORIGINAL BUDGET'!$K$2="ACTIVE",'ORIGINAL BUDGET'!L148&gt;0),"Yes",""))))</f>
        <v/>
      </c>
      <c r="AA148" s="325"/>
      <c r="AB148" s="325" t="str">
        <f>IF(AND('BR3'!$K$2="ACTIVE",'BR3'!N148&gt;0),"Yes",IF(AND('BR2'!$K$2="ACTIVE",'BR2'!N148&gt;0),"Yes",IF(AND('BR1'!$K$2="ACTIVE",'BR1'!N148&gt;0),"Yes",IF(AND('ORIGINAL BUDGET'!$K$2="ACTIVE",'ORIGINAL BUDGET'!N148&gt;0),"Yes",""))))</f>
        <v/>
      </c>
      <c r="AC148" s="325"/>
      <c r="AD148" s="325" t="str">
        <f>IF(AND('BR3'!$K$2="ACTIVE",'BR3'!P148&gt;0),"Yes",IF(AND('BR2'!$K$2="ACTIVE",'BR2'!P148&gt;0),"Yes",IF(AND('BR1'!$K$2="ACTIVE",'BR1'!P148&gt;0),"Yes",IF(AND('ORIGINAL BUDGET'!$K$2="ACTIVE",'ORIGINAL BUDGET'!P148&gt;0),"Yes",""))))</f>
        <v/>
      </c>
      <c r="AE148" s="325"/>
      <c r="AF148" s="325" t="str">
        <f>IF(AND('BR3'!$K$2="ACTIVE",'BR3'!R148&gt;0),"Yes",IF(AND('BR2'!$K$2="ACTIVE",'BR2'!R148&gt;0),"Yes",IF(AND('BR1'!$K$2="ACTIVE",'BR1'!R148&gt;0),"Yes",IF(AND('ORIGINAL BUDGET'!$K$2="ACTIVE",'ORIGINAL BUDGET'!R148&gt;0),"Yes",""))))</f>
        <v/>
      </c>
      <c r="AG148" s="325"/>
      <c r="AH148" s="493" t="str">
        <f>IF(AND('BR3'!$K$2="ACTIVE",'BR3'!T148&gt;0),"Yes",IF(AND('BR2'!$K$2="ACTIVE",'BR2'!T148&gt;0),"Yes",IF(AND('BR1'!$K$2="ACTIVE",'BR1'!T148&gt;0),"Yes",IF(AND('ORIGINAL BUDGET'!$K$2="ACTIVE",'ORIGINAL BUDGET'!T148&gt;0),"Yes",""))))</f>
        <v/>
      </c>
      <c r="AI148" s="500"/>
      <c r="AK148" s="221"/>
      <c r="AL148" s="221"/>
      <c r="AM148" s="221"/>
      <c r="AN148" s="221"/>
      <c r="AO148" s="221"/>
      <c r="AP148" s="221"/>
      <c r="AQ148" s="221"/>
      <c r="AR148" s="57"/>
      <c r="AU148" s="2"/>
      <c r="AV148" s="2"/>
      <c r="AW148" s="2"/>
      <c r="AX148" s="2"/>
      <c r="AY148" s="1104"/>
    </row>
    <row r="149" spans="1:51" ht="23.25" hidden="1" customHeight="1">
      <c r="A149" s="122">
        <v>13</v>
      </c>
      <c r="B149" s="1726">
        <f>IF($L$2="","",IF($L$2="ORIGINAL",'ORIGINAL BUDGET'!$B149,IF($L$2="BR1",'BR1'!$B149,IF($L$2="BR2",'BR2'!$B149,IF($L$2="BR3",'BR3'!$B149)))))</f>
        <v>0</v>
      </c>
      <c r="C149" s="1727">
        <f>IF($L$2="","",IF($L$2="ORIGINAL",'ORIGINAL BUDGET'!$B149,IF($L$2="BR1",'BR1'!$B149,IF($L$2="BR2",'BR2'!$B149,IF($L$2="BR3",'BR3'!$B149)))))</f>
        <v>0</v>
      </c>
      <c r="D149" s="1727">
        <f>IF($L$2="","",IF($L$2="ORIGINAL",'ORIGINAL BUDGET'!$B149,IF($L$2="BR1",'BR1'!$B149,IF($L$2="BR2",'BR2'!$B149,IF($L$2="BR3",'BR3'!$B149)))))</f>
        <v>0</v>
      </c>
      <c r="E149" s="1728">
        <f>IF($L$2="","",IF($L$2="ORIGINAL",'ORIGINAL BUDGET'!$B149,IF($L$2="BR1",'BR1'!$B149,IF($L$2="BR2",'BR2'!$B149,IF($L$2="BR3",'BR3'!$B149)))))</f>
        <v>0</v>
      </c>
      <c r="F149" s="617"/>
      <c r="G149" s="847" t="str">
        <f t="shared" si="54"/>
        <v/>
      </c>
      <c r="H149" s="810">
        <f t="shared" si="55"/>
        <v>0</v>
      </c>
      <c r="I149" s="840"/>
      <c r="J149" s="810">
        <f t="shared" si="59"/>
        <v>0</v>
      </c>
      <c r="K149" s="842"/>
      <c r="L149" s="810">
        <f t="shared" si="60"/>
        <v>0</v>
      </c>
      <c r="M149" s="842"/>
      <c r="N149" s="810">
        <f t="shared" si="61"/>
        <v>0</v>
      </c>
      <c r="O149" s="842"/>
      <c r="P149" s="810">
        <f t="shared" si="62"/>
        <v>0</v>
      </c>
      <c r="Q149" s="842"/>
      <c r="R149" s="810">
        <f t="shared" si="56"/>
        <v>0</v>
      </c>
      <c r="S149" s="842"/>
      <c r="T149" s="810">
        <f t="shared" si="57"/>
        <v>0</v>
      </c>
      <c r="U149" s="410"/>
      <c r="V149" s="492" t="str">
        <f>IF(AND('BR3'!$K$2="ACTIVE",'BR3'!H149&gt;0),"Yes",IF(AND('BR2'!$K$2="ACTIVE",'BR2'!H149&gt;0),"Yes",IF(AND('BR1'!$K$2="ACTIVE",'BR1'!H149&gt;0),"Yes",IF(AND('ORIGINAL BUDGET'!$K$2="ACTIVE",'ORIGINAL BUDGET'!H149&gt;0),"Yes",""))))</f>
        <v/>
      </c>
      <c r="W149" s="325" t="str">
        <f t="shared" si="58"/>
        <v/>
      </c>
      <c r="X149" s="325" t="str">
        <f>IF(AND('BR3'!$K$2="ACTIVE",'BR3'!J149&gt;0),"Yes",IF(AND('BR2'!$K$2="ACTIVE",'BR2'!J149&gt;0),"Yes",IF(AND('BR1'!$K$2="ACTIVE",'BR1'!J149&gt;0),"Yes",IF(AND('ORIGINAL BUDGET'!$K$2="ACTIVE",'ORIGINAL BUDGET'!J149&gt;0),"Yes",""))))</f>
        <v/>
      </c>
      <c r="Y149" s="325"/>
      <c r="Z149" s="325" t="str">
        <f>IF(AND('BR3'!$K$2="ACTIVE",'BR3'!L149&gt;0),"Yes",IF(AND('BR2'!$K$2="ACTIVE",'BR2'!L149&gt;0),"Yes",IF(AND('BR1'!$K$2="ACTIVE",'BR1'!L149&gt;0),"Yes",IF(AND('ORIGINAL BUDGET'!$K$2="ACTIVE",'ORIGINAL BUDGET'!L149&gt;0),"Yes",""))))</f>
        <v/>
      </c>
      <c r="AA149" s="325"/>
      <c r="AB149" s="325" t="str">
        <f>IF(AND('BR3'!$K$2="ACTIVE",'BR3'!N149&gt;0),"Yes",IF(AND('BR2'!$K$2="ACTIVE",'BR2'!N149&gt;0),"Yes",IF(AND('BR1'!$K$2="ACTIVE",'BR1'!N149&gt;0),"Yes",IF(AND('ORIGINAL BUDGET'!$K$2="ACTIVE",'ORIGINAL BUDGET'!N149&gt;0),"Yes",""))))</f>
        <v/>
      </c>
      <c r="AC149" s="325"/>
      <c r="AD149" s="325" t="str">
        <f>IF(AND('BR3'!$K$2="ACTIVE",'BR3'!P149&gt;0),"Yes",IF(AND('BR2'!$K$2="ACTIVE",'BR2'!P149&gt;0),"Yes",IF(AND('BR1'!$K$2="ACTIVE",'BR1'!P149&gt;0),"Yes",IF(AND('ORIGINAL BUDGET'!$K$2="ACTIVE",'ORIGINAL BUDGET'!P149&gt;0),"Yes",""))))</f>
        <v/>
      </c>
      <c r="AE149" s="325"/>
      <c r="AF149" s="325" t="str">
        <f>IF(AND('BR3'!$K$2="ACTIVE",'BR3'!R149&gt;0),"Yes",IF(AND('BR2'!$K$2="ACTIVE",'BR2'!R149&gt;0),"Yes",IF(AND('BR1'!$K$2="ACTIVE",'BR1'!R149&gt;0),"Yes",IF(AND('ORIGINAL BUDGET'!$K$2="ACTIVE",'ORIGINAL BUDGET'!R149&gt;0),"Yes",""))))</f>
        <v/>
      </c>
      <c r="AG149" s="325"/>
      <c r="AH149" s="493" t="str">
        <f>IF(AND('BR3'!$K$2="ACTIVE",'BR3'!T149&gt;0),"Yes",IF(AND('BR2'!$K$2="ACTIVE",'BR2'!T149&gt;0),"Yes",IF(AND('BR1'!$K$2="ACTIVE",'BR1'!T149&gt;0),"Yes",IF(AND('ORIGINAL BUDGET'!$K$2="ACTIVE",'ORIGINAL BUDGET'!T149&gt;0),"Yes",""))))</f>
        <v/>
      </c>
      <c r="AI149" s="500"/>
      <c r="AK149" s="221"/>
      <c r="AL149" s="221"/>
      <c r="AM149" s="221"/>
      <c r="AN149" s="221"/>
      <c r="AO149" s="221"/>
      <c r="AP149" s="221"/>
      <c r="AQ149" s="221"/>
      <c r="AR149" s="57"/>
      <c r="AU149" s="2"/>
      <c r="AV149" s="2"/>
      <c r="AW149" s="2"/>
      <c r="AX149" s="2"/>
      <c r="AY149" s="1104"/>
    </row>
    <row r="150" spans="1:51" ht="23.25" hidden="1" customHeight="1">
      <c r="A150" s="122">
        <v>14</v>
      </c>
      <c r="B150" s="1726">
        <f>IF($L$2="","",IF($L$2="ORIGINAL",'ORIGINAL BUDGET'!$B150,IF($L$2="BR1",'BR1'!$B150,IF($L$2="BR2",'BR2'!$B150,IF($L$2="BR3",'BR3'!$B150)))))</f>
        <v>0</v>
      </c>
      <c r="C150" s="1727">
        <f>IF($L$2="","",IF($L$2="ORIGINAL",'ORIGINAL BUDGET'!$B150,IF($L$2="BR1",'BR1'!$B150,IF($L$2="BR2",'BR2'!$B150,IF($L$2="BR3",'BR3'!$B150)))))</f>
        <v>0</v>
      </c>
      <c r="D150" s="1727">
        <f>IF($L$2="","",IF($L$2="ORIGINAL",'ORIGINAL BUDGET'!$B150,IF($L$2="BR1",'BR1'!$B150,IF($L$2="BR2",'BR2'!$B150,IF($L$2="BR3",'BR3'!$B150)))))</f>
        <v>0</v>
      </c>
      <c r="E150" s="1728">
        <f>IF($L$2="","",IF($L$2="ORIGINAL",'ORIGINAL BUDGET'!$B150,IF($L$2="BR1",'BR1'!$B150,IF($L$2="BR2",'BR2'!$B150,IF($L$2="BR3",'BR3'!$B150)))))</f>
        <v>0</v>
      </c>
      <c r="F150" s="617"/>
      <c r="G150" s="847" t="str">
        <f t="shared" si="54"/>
        <v/>
      </c>
      <c r="H150" s="810">
        <f t="shared" si="55"/>
        <v>0</v>
      </c>
      <c r="I150" s="840"/>
      <c r="J150" s="810">
        <f t="shared" si="59"/>
        <v>0</v>
      </c>
      <c r="K150" s="842"/>
      <c r="L150" s="810">
        <f t="shared" si="60"/>
        <v>0</v>
      </c>
      <c r="M150" s="842"/>
      <c r="N150" s="810">
        <f t="shared" si="61"/>
        <v>0</v>
      </c>
      <c r="O150" s="842"/>
      <c r="P150" s="810">
        <f t="shared" si="62"/>
        <v>0</v>
      </c>
      <c r="Q150" s="842"/>
      <c r="R150" s="810">
        <f t="shared" si="56"/>
        <v>0</v>
      </c>
      <c r="S150" s="842"/>
      <c r="T150" s="810">
        <f t="shared" si="57"/>
        <v>0</v>
      </c>
      <c r="U150" s="410"/>
      <c r="V150" s="492" t="str">
        <f>IF(AND('BR3'!$K$2="ACTIVE",'BR3'!H150&gt;0),"Yes",IF(AND('BR2'!$K$2="ACTIVE",'BR2'!H150&gt;0),"Yes",IF(AND('BR1'!$K$2="ACTIVE",'BR1'!H150&gt;0),"Yes",IF(AND('ORIGINAL BUDGET'!$K$2="ACTIVE",'ORIGINAL BUDGET'!H150&gt;0),"Yes",""))))</f>
        <v/>
      </c>
      <c r="W150" s="325" t="str">
        <f t="shared" si="58"/>
        <v/>
      </c>
      <c r="X150" s="325" t="str">
        <f>IF(AND('BR3'!$K$2="ACTIVE",'BR3'!J150&gt;0),"Yes",IF(AND('BR2'!$K$2="ACTIVE",'BR2'!J150&gt;0),"Yes",IF(AND('BR1'!$K$2="ACTIVE",'BR1'!J150&gt;0),"Yes",IF(AND('ORIGINAL BUDGET'!$K$2="ACTIVE",'ORIGINAL BUDGET'!J150&gt;0),"Yes",""))))</f>
        <v/>
      </c>
      <c r="Y150" s="325"/>
      <c r="Z150" s="325" t="str">
        <f>IF(AND('BR3'!$K$2="ACTIVE",'BR3'!L150&gt;0),"Yes",IF(AND('BR2'!$K$2="ACTIVE",'BR2'!L150&gt;0),"Yes",IF(AND('BR1'!$K$2="ACTIVE",'BR1'!L150&gt;0),"Yes",IF(AND('ORIGINAL BUDGET'!$K$2="ACTIVE",'ORIGINAL BUDGET'!L150&gt;0),"Yes",""))))</f>
        <v/>
      </c>
      <c r="AA150" s="325"/>
      <c r="AB150" s="325" t="str">
        <f>IF(AND('BR3'!$K$2="ACTIVE",'BR3'!N150&gt;0),"Yes",IF(AND('BR2'!$K$2="ACTIVE",'BR2'!N150&gt;0),"Yes",IF(AND('BR1'!$K$2="ACTIVE",'BR1'!N150&gt;0),"Yes",IF(AND('ORIGINAL BUDGET'!$K$2="ACTIVE",'ORIGINAL BUDGET'!N150&gt;0),"Yes",""))))</f>
        <v/>
      </c>
      <c r="AC150" s="325"/>
      <c r="AD150" s="325" t="str">
        <f>IF(AND('BR3'!$K$2="ACTIVE",'BR3'!P150&gt;0),"Yes",IF(AND('BR2'!$K$2="ACTIVE",'BR2'!P150&gt;0),"Yes",IF(AND('BR1'!$K$2="ACTIVE",'BR1'!P150&gt;0),"Yes",IF(AND('ORIGINAL BUDGET'!$K$2="ACTIVE",'ORIGINAL BUDGET'!P150&gt;0),"Yes",""))))</f>
        <v/>
      </c>
      <c r="AE150" s="325"/>
      <c r="AF150" s="325" t="str">
        <f>IF(AND('BR3'!$K$2="ACTIVE",'BR3'!R150&gt;0),"Yes",IF(AND('BR2'!$K$2="ACTIVE",'BR2'!R150&gt;0),"Yes",IF(AND('BR1'!$K$2="ACTIVE",'BR1'!R150&gt;0),"Yes",IF(AND('ORIGINAL BUDGET'!$K$2="ACTIVE",'ORIGINAL BUDGET'!R150&gt;0),"Yes",""))))</f>
        <v/>
      </c>
      <c r="AG150" s="325"/>
      <c r="AH150" s="493" t="str">
        <f>IF(AND('BR3'!$K$2="ACTIVE",'BR3'!T150&gt;0),"Yes",IF(AND('BR2'!$K$2="ACTIVE",'BR2'!T150&gt;0),"Yes",IF(AND('BR1'!$K$2="ACTIVE",'BR1'!T150&gt;0),"Yes",IF(AND('ORIGINAL BUDGET'!$K$2="ACTIVE",'ORIGINAL BUDGET'!T150&gt;0),"Yes",""))))</f>
        <v/>
      </c>
      <c r="AI150" s="500"/>
      <c r="AK150" s="221"/>
      <c r="AL150" s="221"/>
      <c r="AM150" s="221"/>
      <c r="AN150" s="221"/>
      <c r="AO150" s="221"/>
      <c r="AP150" s="221"/>
      <c r="AQ150" s="221"/>
      <c r="AR150" s="57"/>
      <c r="AU150" s="2"/>
      <c r="AV150" s="2"/>
      <c r="AW150" s="2"/>
      <c r="AX150" s="2"/>
      <c r="AY150" s="1104"/>
    </row>
    <row r="151" spans="1:51" ht="23.25" hidden="1" customHeight="1" thickBot="1">
      <c r="A151" s="122">
        <v>15</v>
      </c>
      <c r="B151" s="1729">
        <f>IF($L$2="","",IF($L$2="ORIGINAL",'ORIGINAL BUDGET'!$B151,IF($L$2="BR1",'BR1'!$B151,IF($L$2="BR2",'BR2'!$B151,IF($L$2="BR3",'BR3'!$B151)))))</f>
        <v>0</v>
      </c>
      <c r="C151" s="1730">
        <f>IF($L$2="","",IF($L$2="ORIGINAL",'ORIGINAL BUDGET'!$B151,IF($L$2="BR1",'BR1'!$B151,IF($L$2="BR2",'BR2'!$B151,IF($L$2="BR3",'BR3'!$B151)))))</f>
        <v>0</v>
      </c>
      <c r="D151" s="1730">
        <f>IF($L$2="","",IF($L$2="ORIGINAL",'ORIGINAL BUDGET'!$B151,IF($L$2="BR1",'BR1'!$B151,IF($L$2="BR2",'BR2'!$B151,IF($L$2="BR3",'BR3'!$B151)))))</f>
        <v>0</v>
      </c>
      <c r="E151" s="1731">
        <f>IF($L$2="","",IF($L$2="ORIGINAL",'ORIGINAL BUDGET'!$B151,IF($L$2="BR1",'BR1'!$B151,IF($L$2="BR2",'BR2'!$B151,IF($L$2="BR3",'BR3'!$B151)))))</f>
        <v>0</v>
      </c>
      <c r="F151" s="618"/>
      <c r="G151" s="850" t="str">
        <f t="shared" si="54"/>
        <v/>
      </c>
      <c r="H151" s="813">
        <f t="shared" si="55"/>
        <v>0</v>
      </c>
      <c r="I151" s="840"/>
      <c r="J151" s="813">
        <f t="shared" si="59"/>
        <v>0</v>
      </c>
      <c r="K151" s="842"/>
      <c r="L151" s="813">
        <f t="shared" si="60"/>
        <v>0</v>
      </c>
      <c r="M151" s="842"/>
      <c r="N151" s="813">
        <f t="shared" si="61"/>
        <v>0</v>
      </c>
      <c r="O151" s="842"/>
      <c r="P151" s="813">
        <f t="shared" si="62"/>
        <v>0</v>
      </c>
      <c r="Q151" s="842"/>
      <c r="R151" s="813">
        <f t="shared" si="56"/>
        <v>0</v>
      </c>
      <c r="S151" s="842"/>
      <c r="T151" s="813">
        <f t="shared" si="57"/>
        <v>0</v>
      </c>
      <c r="U151" s="410"/>
      <c r="V151" s="495" t="str">
        <f>IF(AND('BR3'!$K$2="ACTIVE",'BR3'!H151&gt;0),"Yes",IF(AND('BR2'!$K$2="ACTIVE",'BR2'!H151&gt;0),"Yes",IF(AND('BR1'!$K$2="ACTIVE",'BR1'!H151&gt;0),"Yes",IF(AND('ORIGINAL BUDGET'!$K$2="ACTIVE",'ORIGINAL BUDGET'!H151&gt;0),"Yes",""))))</f>
        <v/>
      </c>
      <c r="W151" s="496" t="str">
        <f t="shared" si="58"/>
        <v/>
      </c>
      <c r="X151" s="496" t="str">
        <f>IF(AND('BR3'!$K$2="ACTIVE",'BR3'!J151&gt;0),"Yes",IF(AND('BR2'!$K$2="ACTIVE",'BR2'!J151&gt;0),"Yes",IF(AND('BR1'!$K$2="ACTIVE",'BR1'!J151&gt;0),"Yes",IF(AND('ORIGINAL BUDGET'!$K$2="ACTIVE",'ORIGINAL BUDGET'!J151&gt;0),"Yes",""))))</f>
        <v/>
      </c>
      <c r="Y151" s="496"/>
      <c r="Z151" s="496" t="str">
        <f>IF(AND('BR3'!$K$2="ACTIVE",'BR3'!L151&gt;0),"Yes",IF(AND('BR2'!$K$2="ACTIVE",'BR2'!L151&gt;0),"Yes",IF(AND('BR1'!$K$2="ACTIVE",'BR1'!L151&gt;0),"Yes",IF(AND('ORIGINAL BUDGET'!$K$2="ACTIVE",'ORIGINAL BUDGET'!L151&gt;0),"Yes",""))))</f>
        <v/>
      </c>
      <c r="AA151" s="496"/>
      <c r="AB151" s="496" t="str">
        <f>IF(AND('BR3'!$K$2="ACTIVE",'BR3'!N151&gt;0),"Yes",IF(AND('BR2'!$K$2="ACTIVE",'BR2'!N151&gt;0),"Yes",IF(AND('BR1'!$K$2="ACTIVE",'BR1'!N151&gt;0),"Yes",IF(AND('ORIGINAL BUDGET'!$K$2="ACTIVE",'ORIGINAL BUDGET'!N151&gt;0),"Yes",""))))</f>
        <v/>
      </c>
      <c r="AC151" s="496"/>
      <c r="AD151" s="496" t="str">
        <f>IF(AND('BR3'!$K$2="ACTIVE",'BR3'!P151&gt;0),"Yes",IF(AND('BR2'!$K$2="ACTIVE",'BR2'!P151&gt;0),"Yes",IF(AND('BR1'!$K$2="ACTIVE",'BR1'!P151&gt;0),"Yes",IF(AND('ORIGINAL BUDGET'!$K$2="ACTIVE",'ORIGINAL BUDGET'!P151&gt;0),"Yes",""))))</f>
        <v/>
      </c>
      <c r="AE151" s="496"/>
      <c r="AF151" s="496" t="str">
        <f>IF(AND('BR3'!$K$2="ACTIVE",'BR3'!R151&gt;0),"Yes",IF(AND('BR2'!$K$2="ACTIVE",'BR2'!R151&gt;0),"Yes",IF(AND('BR1'!$K$2="ACTIVE",'BR1'!R151&gt;0),"Yes",IF(AND('ORIGINAL BUDGET'!$K$2="ACTIVE",'ORIGINAL BUDGET'!R151&gt;0),"Yes",""))))</f>
        <v/>
      </c>
      <c r="AG151" s="496"/>
      <c r="AH151" s="497" t="str">
        <f>IF(AND('BR3'!$K$2="ACTIVE",'BR3'!T151&gt;0),"Yes",IF(AND('BR2'!$K$2="ACTIVE",'BR2'!T151&gt;0),"Yes",IF(AND('BR1'!$K$2="ACTIVE",'BR1'!T151&gt;0),"Yes",IF(AND('ORIGINAL BUDGET'!$K$2="ACTIVE",'ORIGINAL BUDGET'!T151&gt;0),"Yes",""))))</f>
        <v/>
      </c>
      <c r="AI151" s="501"/>
      <c r="AK151" s="221"/>
      <c r="AL151" s="221"/>
      <c r="AM151" s="221"/>
      <c r="AN151" s="221"/>
      <c r="AO151" s="221"/>
      <c r="AP151" s="221"/>
      <c r="AQ151" s="221"/>
      <c r="AR151" s="57"/>
      <c r="AU151" s="2"/>
      <c r="AV151" s="2"/>
      <c r="AW151" s="2"/>
      <c r="AX151" s="2"/>
      <c r="AY151" s="1104"/>
    </row>
    <row r="152" spans="1:51" ht="15.95" customHeight="1" thickTop="1" thickBot="1">
      <c r="A152" s="435"/>
      <c r="B152" s="520"/>
      <c r="C152" s="521"/>
      <c r="D152" s="522"/>
      <c r="E152" s="523"/>
      <c r="F152" s="436"/>
      <c r="G152" s="849"/>
      <c r="H152" s="437"/>
      <c r="I152" s="849"/>
      <c r="J152" s="437"/>
      <c r="K152" s="849"/>
      <c r="L152" s="437"/>
      <c r="M152" s="849"/>
      <c r="N152" s="437"/>
      <c r="O152" s="849"/>
      <c r="P152" s="437"/>
      <c r="Q152" s="849"/>
      <c r="R152" s="437"/>
      <c r="S152" s="849"/>
      <c r="T152" s="437"/>
      <c r="U152" s="257"/>
      <c r="V152" s="499"/>
      <c r="W152" s="504">
        <f>SUM(W137:W151)</f>
        <v>0</v>
      </c>
      <c r="X152" s="504">
        <f t="shared" ref="X152:AH152" si="63">SUM(X137:X151)</f>
        <v>0</v>
      </c>
      <c r="Y152" s="504"/>
      <c r="Z152" s="504">
        <f t="shared" si="63"/>
        <v>0</v>
      </c>
      <c r="AA152" s="504"/>
      <c r="AB152" s="504">
        <f t="shared" si="63"/>
        <v>0</v>
      </c>
      <c r="AC152" s="504"/>
      <c r="AD152" s="504">
        <f t="shared" si="63"/>
        <v>0</v>
      </c>
      <c r="AE152" s="504"/>
      <c r="AF152" s="504">
        <f t="shared" si="63"/>
        <v>0</v>
      </c>
      <c r="AG152" s="504"/>
      <c r="AH152" s="502">
        <f t="shared" si="63"/>
        <v>0</v>
      </c>
      <c r="AI152" s="505"/>
      <c r="AY152" s="1104"/>
    </row>
    <row r="153" spans="1:51" ht="20.25" customHeight="1" thickTop="1">
      <c r="A153" s="1739" t="str">
        <f>A15</f>
        <v>INDIRECT COSTS</v>
      </c>
      <c r="B153" s="1740"/>
      <c r="C153" s="1740"/>
      <c r="D153" s="1740"/>
      <c r="E153" s="1740"/>
      <c r="F153" s="1740"/>
      <c r="G153" s="1736" t="s">
        <v>84</v>
      </c>
      <c r="H153" s="1737"/>
      <c r="I153" s="1737"/>
      <c r="J153" s="1737"/>
      <c r="K153" s="1737"/>
      <c r="L153" s="1737"/>
      <c r="M153" s="1737"/>
      <c r="N153" s="1737"/>
      <c r="O153" s="1737"/>
      <c r="P153" s="1737"/>
      <c r="Q153" s="1737"/>
      <c r="R153" s="1737"/>
      <c r="S153" s="1737"/>
      <c r="T153" s="1737"/>
      <c r="U153" s="947"/>
      <c r="V153" s="1741" t="s">
        <v>155</v>
      </c>
      <c r="W153" s="1721"/>
      <c r="X153" s="1721"/>
      <c r="Y153" s="1721"/>
      <c r="Z153" s="1721"/>
      <c r="AA153" s="1721"/>
      <c r="AB153" s="1721"/>
      <c r="AC153" s="1721"/>
      <c r="AD153" s="1721"/>
      <c r="AE153" s="1721"/>
      <c r="AF153" s="1721"/>
      <c r="AG153" s="1721"/>
      <c r="AH153" s="1721"/>
      <c r="AI153" s="1722"/>
      <c r="AL153" s="1738"/>
      <c r="AM153" s="1738"/>
      <c r="AN153" s="1738"/>
      <c r="AO153" s="475"/>
      <c r="AP153" s="1084"/>
      <c r="AQ153" s="1084"/>
      <c r="AR153" s="1084"/>
      <c r="AY153" s="1104"/>
    </row>
    <row r="154" spans="1:51" ht="15" customHeight="1" thickBot="1">
      <c r="A154" s="1584"/>
      <c r="B154" s="1586"/>
      <c r="C154" s="1586"/>
      <c r="D154" s="1586"/>
      <c r="E154" s="1586"/>
      <c r="F154" s="1586"/>
      <c r="G154" s="1226" t="str">
        <f>'Fund Rec'!G172</f>
        <v/>
      </c>
      <c r="H154" s="1227">
        <f>'Fund Rec'!H172</f>
        <v>0</v>
      </c>
      <c r="I154" s="1228" t="str">
        <f>'Fund Rec'!I172</f>
        <v/>
      </c>
      <c r="J154" s="1227">
        <f>'Fund Rec'!J172</f>
        <v>0</v>
      </c>
      <c r="K154" s="1228" t="str">
        <f>'Fund Rec'!K172</f>
        <v/>
      </c>
      <c r="L154" s="1227">
        <f>'Fund Rec'!L172</f>
        <v>0</v>
      </c>
      <c r="M154" s="1228" t="str">
        <f>'Fund Rec'!M172</f>
        <v/>
      </c>
      <c r="N154" s="1227">
        <f>'Fund Rec'!N172</f>
        <v>0</v>
      </c>
      <c r="O154" s="1229" t="str">
        <f>'Fund Rec'!O172</f>
        <v/>
      </c>
      <c r="P154" s="697">
        <f>'Fund Rec'!P172</f>
        <v>0</v>
      </c>
      <c r="Q154" s="1229" t="str">
        <f>'Fund Rec'!Q172</f>
        <v/>
      </c>
      <c r="R154" s="1230">
        <f>'Fund Rec'!R172</f>
        <v>0</v>
      </c>
      <c r="S154" s="1229" t="str">
        <f>'Fund Rec'!S172</f>
        <v/>
      </c>
      <c r="T154" s="1234">
        <f>'Fund Rec'!T172</f>
        <v>0</v>
      </c>
      <c r="U154" s="947"/>
      <c r="V154" s="1734" t="str">
        <f>$G$5</f>
        <v>RPPC, 53110</v>
      </c>
      <c r="W154" s="1716" t="s">
        <v>154</v>
      </c>
      <c r="X154" s="1716" t="str">
        <f>$I$5</f>
        <v>RPPC , 53129</v>
      </c>
      <c r="Y154" s="1716"/>
      <c r="Z154" s="1716" t="str">
        <f>$K$5</f>
        <v/>
      </c>
      <c r="AA154" s="1716"/>
      <c r="AB154" s="1716" t="str">
        <f>$M$5</f>
        <v/>
      </c>
      <c r="AC154" s="1716"/>
      <c r="AD154" s="1716" t="str">
        <f>$O$5</f>
        <v/>
      </c>
      <c r="AE154" s="1716"/>
      <c r="AF154" s="1716" t="str">
        <f>$Q$5</f>
        <v/>
      </c>
      <c r="AG154" s="1716"/>
      <c r="AH154" s="1716" t="str">
        <f>$S$5</f>
        <v/>
      </c>
      <c r="AI154" s="1718"/>
      <c r="AL154" s="2"/>
      <c r="AM154" s="2"/>
      <c r="AN154" s="2"/>
      <c r="AO154" s="2"/>
      <c r="AP154" s="2"/>
      <c r="AQ154" s="2"/>
      <c r="AR154" s="2"/>
      <c r="AY154" s="1104"/>
    </row>
    <row r="155" spans="1:51" ht="25.5" customHeight="1" thickTop="1" thickBot="1">
      <c r="A155" s="131"/>
      <c r="B155" s="159"/>
      <c r="C155" s="159"/>
      <c r="D155" s="18"/>
      <c r="E155" s="130" t="str">
        <f>'ORIGINAL BUDGET'!E155</f>
        <v>TOTAL INDIRECT COSTS</v>
      </c>
      <c r="F155" s="809">
        <f>SUM(F156:F156)</f>
        <v>0</v>
      </c>
      <c r="G155" s="619"/>
      <c r="H155" s="609">
        <f>SUM(H156:H156)</f>
        <v>0</v>
      </c>
      <c r="I155" s="607"/>
      <c r="J155" s="605">
        <f>SUM(J156:J156)</f>
        <v>0</v>
      </c>
      <c r="K155" s="695"/>
      <c r="L155" s="596">
        <f>SUM(L156:L156)</f>
        <v>0</v>
      </c>
      <c r="M155" s="695"/>
      <c r="N155" s="1233">
        <f>SUM(N156:N156)</f>
        <v>0</v>
      </c>
      <c r="O155" s="1231"/>
      <c r="P155" s="596">
        <f>SUM(P156:P156)</f>
        <v>0</v>
      </c>
      <c r="Q155" s="607"/>
      <c r="R155" s="596">
        <f>SUM(R156:R156)</f>
        <v>0</v>
      </c>
      <c r="S155" s="695"/>
      <c r="T155" s="1235">
        <f>SUM(T156:T156)</f>
        <v>0</v>
      </c>
      <c r="U155" s="947"/>
      <c r="V155" s="1735"/>
      <c r="W155" s="1717"/>
      <c r="X155" s="1717"/>
      <c r="Y155" s="1717"/>
      <c r="Z155" s="1717"/>
      <c r="AA155" s="1717"/>
      <c r="AB155" s="1717"/>
      <c r="AC155" s="1717"/>
      <c r="AD155" s="1717"/>
      <c r="AE155" s="1717"/>
      <c r="AF155" s="1717"/>
      <c r="AG155" s="1717"/>
      <c r="AH155" s="1717"/>
      <c r="AI155" s="1719"/>
      <c r="AL155" s="221"/>
      <c r="AM155" s="221"/>
      <c r="AN155" s="222"/>
      <c r="AO155" s="222"/>
      <c r="AP155" s="222"/>
      <c r="AQ155" s="222"/>
      <c r="AR155" s="222"/>
      <c r="AY155" s="1104"/>
    </row>
    <row r="156" spans="1:51" ht="23.25" customHeight="1" thickTop="1" thickBot="1">
      <c r="A156" s="1506"/>
      <c r="B156" s="1756" t="str">
        <f>IF('BR3'!$K$2="ACTIVE",'BR3'!B156,IF('BR2'!$K$2="ACTIVE",'BR2'!B156,IF('BR1'!$K$2="ACTIVE",'BR1'!B156,'ORIGINAL BUDGET'!B156)))</f>
        <v>of Total Wages and Benefits</v>
      </c>
      <c r="C156" s="1757">
        <f>IF('BR3'!$K$2="ACTIVE",'BR3'!C156,IF('BR2'!$K$2="ACTIVE",'BR2'!C156,IF('BR1'!$K$2="ACTIVE",'BR1'!C156,'ORIGINAL BUDGET'!C156)))</f>
        <v>0</v>
      </c>
      <c r="D156" s="1757">
        <f>IF('BR3'!$K$2="ACTIVE",'BR3'!D156,IF('BR2'!$K$2="ACTIVE",'BR2'!D156,IF('BR1'!$K$2="ACTIVE",'BR1'!D156,'ORIGINAL BUDGET'!D156)))</f>
        <v>0</v>
      </c>
      <c r="E156" s="1758">
        <f>IF('BR3'!$K$2="ACTIVE",'BR3'!E156,IF('BR2'!$K$2="ACTIVE",'BR2'!E156,IF('BR1'!$K$2="ACTIVE",'BR1'!E156,'ORIGINAL BUDGET'!E156)))</f>
        <v>0</v>
      </c>
      <c r="F156" s="1097">
        <f>IF($B156='ORIGINAL BUDGET'!$V154,((F11+F12+F13+F14)*$A156),IF($B156='ORIGINAL BUDGET'!$V155,(F11*$A156),F43*$A156))</f>
        <v>0</v>
      </c>
      <c r="G156" s="851" t="str">
        <f>IF(AND(F156&lt;&gt;0, 1-I156-K156-Q156-S156-M156-O156),1-I156-K156-Q156-S156-M156-O156,"")</f>
        <v/>
      </c>
      <c r="H156" s="998">
        <f>IF($B156='ORIGINAL BUDGET'!$V154,((H11+H12+H13+H14)*$A156),IF($B156='ORIGINAL BUDGET'!$V155,(H11*$A156),H43*$A156))</f>
        <v>0</v>
      </c>
      <c r="I156" s="1095" t="str">
        <f>IF($F156&lt;&gt;0,J156/$F156,"")</f>
        <v/>
      </c>
      <c r="J156" s="995">
        <f>IF($B156='ORIGINAL BUDGET'!$V154,((J11+J12+J13+J14)*$A156),IF($B156='ORIGINAL BUDGET'!$V155,(J11*$A156),J43*$A156))</f>
        <v>0</v>
      </c>
      <c r="K156" s="1095" t="str">
        <f>IF($F156&lt;&gt;0,L156/$F156,"")</f>
        <v/>
      </c>
      <c r="L156" s="995">
        <f>IF($B156='ORIGINAL BUDGET'!$V154,((L11+L12+L13+L14)*$A156),IF($B156='ORIGINAL BUDGET'!$V155,(L11*$A156),L43*$A156))</f>
        <v>0</v>
      </c>
      <c r="M156" s="1095" t="str">
        <f>IF($F156&lt;&gt;0,N156/$F156,"")</f>
        <v/>
      </c>
      <c r="N156" s="1019">
        <f>IF($B156='ORIGINAL BUDGET'!$V154,((N11+N12+N13+N14)*$A156),IF($B156='ORIGINAL BUDGET'!$V155,(N11*$A156),N43*$A156))</f>
        <v>0</v>
      </c>
      <c r="O156" s="1232" t="str">
        <f>IF($F156&lt;&gt;0,P156/$F156,"")</f>
        <v/>
      </c>
      <c r="P156" s="814">
        <f>IF($B156='ORIGINAL BUDGET'!$V154,((P11+P12+P13+P14)*$A156),IF($B156='ORIGINAL BUDGET'!$V155,(P11*$A156),P43*$A156))</f>
        <v>0</v>
      </c>
      <c r="Q156" s="1096" t="str">
        <f>IF($F156&lt;&gt;0,R156/$F156,"")</f>
        <v/>
      </c>
      <c r="R156" s="815">
        <f>IF($B156='ORIGINAL BUDGET'!$V154,((R11+R12+R13+R14)*$A156),IF($B156='ORIGINAL BUDGET'!$V155,(R11*$A156),R43*$A156))</f>
        <v>0</v>
      </c>
      <c r="S156" s="1095" t="str">
        <f>IF($F156&lt;&gt;0,T156/$F156,"")</f>
        <v/>
      </c>
      <c r="T156" s="1236">
        <f>IF($B156='ORIGINAL BUDGET'!$V154,((T11+T12+T13+T14)*$A156),IF($B156='ORIGINAL BUDGET'!$V155,(T11*$A156),T43*$A156))</f>
        <v>0</v>
      </c>
      <c r="U156" s="947"/>
      <c r="V156" s="1085" t="str">
        <f>IF(AND('BR3'!$K$2="ACTIVE",'BR3'!H156&gt;0),"Yes",IF(AND('BR2'!$K$2="ACTIVE",'BR2'!H156&gt;0),"Yes",IF(AND('BR1'!$K$2="ACTIVE",'BR1'!H156&gt;0),"Yes",IF(AND('ORIGINAL BUDGET'!$K$2="ACTIVE",'ORIGINAL BUDGET'!H156&gt;0),"Yes",""))))</f>
        <v/>
      </c>
      <c r="W156" s="496" t="str">
        <f t="shared" ref="W156" si="64">IF(AND(G156&gt;0,V156=""),1,"")</f>
        <v/>
      </c>
      <c r="X156" s="496" t="str">
        <f>IF(AND('BR3'!$K$2="ACTIVE",'BR3'!J156&gt;0),"Yes",IF(AND('BR2'!$K$2="ACTIVE",'BR2'!J156&gt;0),"Yes",IF(AND('BR1'!$K$2="ACTIVE",'BR1'!J156&gt;0),"Yes",IF(AND('ORIGINAL BUDGET'!$K$2="ACTIVE",'ORIGINAL BUDGET'!J156&gt;0),"Yes",""))))</f>
        <v/>
      </c>
      <c r="Y156" s="496"/>
      <c r="Z156" s="496" t="str">
        <f>IF(AND('BR3'!$K$2="ACTIVE",'BR3'!L156&gt;0),"Yes",IF(AND('BR2'!$K$2="ACTIVE",'BR2'!L156&gt;0),"Yes",IF(AND('BR1'!$K$2="ACTIVE",'BR1'!L156&gt;0),"Yes",IF(AND('ORIGINAL BUDGET'!$K$2="ACTIVE",'ORIGINAL BUDGET'!L156&gt;0),"Yes",""))))</f>
        <v/>
      </c>
      <c r="AA156" s="496"/>
      <c r="AB156" s="496" t="str">
        <f>IF(AND('BR3'!$K$2="ACTIVE",'BR3'!N156&gt;0),"Yes",IF(AND('BR2'!$K$2="ACTIVE",'BR2'!N156&gt;0),"Yes",IF(AND('BR1'!$K$2="ACTIVE",'BR1'!N156&gt;0),"Yes",IF(AND('ORIGINAL BUDGET'!$K$2="ACTIVE",'ORIGINAL BUDGET'!N156&gt;0),"Yes",""))))</f>
        <v/>
      </c>
      <c r="AC156" s="496"/>
      <c r="AD156" s="496" t="str">
        <f>IF(AND('BR3'!$K$2="ACTIVE",'BR3'!P156&gt;0),"Yes",IF(AND('BR2'!$K$2="ACTIVE",'BR2'!P156&gt;0),"Yes",IF(AND('BR1'!$K$2="ACTIVE",'BR1'!P156&gt;0),"Yes",IF(AND('ORIGINAL BUDGET'!$K$2="ACTIVE",'ORIGINAL BUDGET'!P156&gt;0),"Yes",""))))</f>
        <v/>
      </c>
      <c r="AE156" s="496"/>
      <c r="AF156" s="496" t="str">
        <f>IF(AND('BR3'!$K$2="ACTIVE",'BR3'!R156&gt;0),"Yes",IF(AND('BR2'!$K$2="ACTIVE",'BR2'!R156&gt;0),"Yes",IF(AND('BR1'!$K$2="ACTIVE",'BR1'!R156&gt;0),"Yes",IF(AND('ORIGINAL BUDGET'!$K$2="ACTIVE",'ORIGINAL BUDGET'!R156&gt;0),"Yes",""))))</f>
        <v/>
      </c>
      <c r="AG156" s="496"/>
      <c r="AH156" s="497" t="str">
        <f>IF(AND('BR3'!$K$2="ACTIVE",'BR3'!T156&gt;0),"Yes",IF(AND('BR2'!$K$2="ACTIVE",'BR2'!T156&gt;0),"Yes",IF(AND('BR1'!$K$2="ACTIVE",'BR1'!T156&gt;0),"Yes",IF(AND('ORIGINAL BUDGET'!$K$2="ACTIVE",'ORIGINAL BUDGET'!T156&gt;0),"Yes",""))))</f>
        <v/>
      </c>
      <c r="AI156" s="501"/>
      <c r="AL156" s="221"/>
      <c r="AM156" s="221"/>
      <c r="AN156" s="221"/>
      <c r="AO156" s="221"/>
      <c r="AP156" s="221"/>
      <c r="AQ156" s="221"/>
      <c r="AR156" s="57"/>
      <c r="AY156" s="1104"/>
    </row>
    <row r="157" spans="1:51" ht="15.75" thickTop="1">
      <c r="H157" s="211"/>
      <c r="I157" s="54"/>
      <c r="J157" s="211"/>
      <c r="K157" s="54"/>
      <c r="L157" s="211"/>
      <c r="M157" s="54"/>
      <c r="N157" s="211"/>
      <c r="O157" s="54"/>
      <c r="P157" s="211"/>
      <c r="Q157" s="54"/>
      <c r="R157" s="211"/>
      <c r="S157" s="54"/>
      <c r="T157" s="211"/>
      <c r="V157" s="488"/>
      <c r="W157" s="506">
        <f>SUM(W156)</f>
        <v>0</v>
      </c>
      <c r="X157" s="506">
        <f t="shared" ref="X157:AI157" si="65">SUM(X156)</f>
        <v>0</v>
      </c>
      <c r="Y157" s="506">
        <f t="shared" si="65"/>
        <v>0</v>
      </c>
      <c r="Z157" s="506">
        <f t="shared" si="65"/>
        <v>0</v>
      </c>
      <c r="AA157" s="506">
        <f t="shared" si="65"/>
        <v>0</v>
      </c>
      <c r="AB157" s="506">
        <f t="shared" si="65"/>
        <v>0</v>
      </c>
      <c r="AC157" s="506">
        <f t="shared" si="65"/>
        <v>0</v>
      </c>
      <c r="AD157" s="506">
        <f t="shared" si="65"/>
        <v>0</v>
      </c>
      <c r="AE157" s="506">
        <f t="shared" si="65"/>
        <v>0</v>
      </c>
      <c r="AF157" s="506">
        <f t="shared" si="65"/>
        <v>0</v>
      </c>
      <c r="AG157" s="506">
        <f t="shared" si="65"/>
        <v>0</v>
      </c>
      <c r="AH157" s="506">
        <f t="shared" si="65"/>
        <v>0</v>
      </c>
      <c r="AI157" s="506">
        <f t="shared" si="65"/>
        <v>0</v>
      </c>
      <c r="AY157" s="1104"/>
    </row>
    <row r="158" spans="1:51">
      <c r="B158" s="1060"/>
      <c r="AY158" s="1104"/>
    </row>
    <row r="159" spans="1:51">
      <c r="B159" s="1058"/>
      <c r="AY159" s="1104"/>
    </row>
    <row r="160" spans="1:51">
      <c r="B160" s="1059"/>
      <c r="AY160" s="1104"/>
    </row>
    <row r="161" spans="2:51">
      <c r="B161" s="1059"/>
      <c r="AY161" s="1104"/>
    </row>
    <row r="162" spans="2:51">
      <c r="AY162" s="1104"/>
    </row>
    <row r="163" spans="2:51">
      <c r="AY163" s="1104"/>
    </row>
    <row r="164" spans="2:51">
      <c r="J164" s="160" t="s">
        <v>162</v>
      </c>
      <c r="AY164" s="1104"/>
    </row>
    <row r="165" spans="2:51">
      <c r="AY165" s="1104"/>
    </row>
    <row r="166" spans="2:51">
      <c r="AY166" s="1104"/>
    </row>
    <row r="167" spans="2:51">
      <c r="AY167" s="1104"/>
    </row>
    <row r="168" spans="2:51">
      <c r="AY168" s="1104"/>
    </row>
    <row r="169" spans="2:51">
      <c r="AY169" s="1104"/>
    </row>
    <row r="170" spans="2:51">
      <c r="AY170" s="1104"/>
    </row>
    <row r="171" spans="2:51">
      <c r="AY171" s="1104"/>
    </row>
    <row r="172" spans="2:51">
      <c r="AY172" s="1104"/>
    </row>
    <row r="173" spans="2:51">
      <c r="AY173" s="1104"/>
    </row>
    <row r="174" spans="2:51">
      <c r="AY174" s="1104"/>
    </row>
    <row r="175" spans="2:51">
      <c r="AY175" s="1104"/>
    </row>
    <row r="176" spans="2:51">
      <c r="AY176" s="1104"/>
    </row>
    <row r="177" spans="51:51">
      <c r="AY177" s="1104"/>
    </row>
    <row r="178" spans="51:51">
      <c r="AY178" s="1104"/>
    </row>
    <row r="179" spans="51:51">
      <c r="AY179" s="1104"/>
    </row>
    <row r="180" spans="51:51">
      <c r="AY180" s="1104"/>
    </row>
    <row r="181" spans="51:51">
      <c r="AY181" s="1104"/>
    </row>
    <row r="182" spans="51:51">
      <c r="AY182" s="1104"/>
    </row>
    <row r="183" spans="51:51">
      <c r="AY183" s="1104"/>
    </row>
    <row r="184" spans="51:51">
      <c r="AY184" s="1104"/>
    </row>
    <row r="185" spans="51:51">
      <c r="AY185" s="1104"/>
    </row>
    <row r="186" spans="51:51">
      <c r="AY186" s="1104"/>
    </row>
    <row r="187" spans="51:51">
      <c r="AY187" s="1104"/>
    </row>
    <row r="188" spans="51:51">
      <c r="AY188" s="1104"/>
    </row>
    <row r="189" spans="51:51">
      <c r="AY189" s="1104"/>
    </row>
    <row r="190" spans="51:51">
      <c r="AY190" s="1104"/>
    </row>
    <row r="191" spans="51:51">
      <c r="AY191" s="1104"/>
    </row>
    <row r="192" spans="51:51">
      <c r="AY192" s="1104"/>
    </row>
    <row r="193" spans="51:51">
      <c r="AY193" s="1104"/>
    </row>
    <row r="194" spans="51:51">
      <c r="AY194" s="1104"/>
    </row>
    <row r="195" spans="51:51">
      <c r="AY195" s="1104"/>
    </row>
    <row r="196" spans="51:51">
      <c r="AY196" s="1104"/>
    </row>
    <row r="197" spans="51:51">
      <c r="AY197" s="1104"/>
    </row>
    <row r="198" spans="51:51">
      <c r="AY198" s="1104"/>
    </row>
    <row r="199" spans="51:51">
      <c r="AY199" s="1104"/>
    </row>
    <row r="200" spans="51:51">
      <c r="AY200" s="1104"/>
    </row>
    <row r="201" spans="51:51">
      <c r="AY201" s="1104"/>
    </row>
    <row r="202" spans="51:51">
      <c r="AY202" s="1104"/>
    </row>
    <row r="203" spans="51:51">
      <c r="AY203" s="1104"/>
    </row>
    <row r="204" spans="51:51">
      <c r="AY204" s="1104"/>
    </row>
    <row r="205" spans="51:51">
      <c r="AY205" s="1104"/>
    </row>
    <row r="206" spans="51:51">
      <c r="AY206" s="1104"/>
    </row>
    <row r="207" spans="51:51">
      <c r="AY207" s="1104"/>
    </row>
    <row r="208" spans="51:51">
      <c r="AY208" s="1104"/>
    </row>
    <row r="209" spans="51:51">
      <c r="AY209" s="1104"/>
    </row>
    <row r="210" spans="51:51">
      <c r="AY210" s="1104"/>
    </row>
    <row r="211" spans="51:51">
      <c r="AY211" s="1104"/>
    </row>
    <row r="212" spans="51:51">
      <c r="AY212" s="1104"/>
    </row>
    <row r="213" spans="51:51">
      <c r="AY213" s="1104"/>
    </row>
    <row r="214" spans="51:51">
      <c r="AY214" s="1104"/>
    </row>
    <row r="215" spans="51:51">
      <c r="AY215" s="1104"/>
    </row>
    <row r="216" spans="51:51">
      <c r="AY216" s="1104"/>
    </row>
    <row r="217" spans="51:51">
      <c r="AY217" s="1104"/>
    </row>
    <row r="218" spans="51:51">
      <c r="AY218" s="1104"/>
    </row>
    <row r="219" spans="51:51">
      <c r="AY219" s="1104"/>
    </row>
    <row r="220" spans="51:51">
      <c r="AY220" s="1104"/>
    </row>
    <row r="221" spans="51:51">
      <c r="AY221" s="1104"/>
    </row>
    <row r="222" spans="51:51">
      <c r="AY222" s="1104"/>
    </row>
    <row r="223" spans="51:51">
      <c r="AY223" s="1104"/>
    </row>
    <row r="224" spans="51:51">
      <c r="AY224" s="1104"/>
    </row>
    <row r="225" spans="51:51">
      <c r="AY225" s="1104"/>
    </row>
    <row r="226" spans="51:51">
      <c r="AY226" s="1104"/>
    </row>
    <row r="227" spans="51:51">
      <c r="AY227" s="1104"/>
    </row>
    <row r="228" spans="51:51">
      <c r="AY228" s="1104"/>
    </row>
    <row r="229" spans="51:51">
      <c r="AY229" s="1104"/>
    </row>
    <row r="230" spans="51:51">
      <c r="AY230" s="1104"/>
    </row>
    <row r="231" spans="51:51">
      <c r="AY231" s="1104"/>
    </row>
    <row r="232" spans="51:51">
      <c r="AY232" s="1104"/>
    </row>
    <row r="233" spans="51:51">
      <c r="AY233" s="1104"/>
    </row>
    <row r="234" spans="51:51">
      <c r="AY234" s="1104"/>
    </row>
    <row r="235" spans="51:51">
      <c r="AY235" s="1104"/>
    </row>
    <row r="236" spans="51:51">
      <c r="AY236" s="1104"/>
    </row>
    <row r="237" spans="51:51">
      <c r="AY237" s="1104"/>
    </row>
    <row r="238" spans="51:51">
      <c r="AY238" s="1104"/>
    </row>
    <row r="239" spans="51:51">
      <c r="AY239" s="1104"/>
    </row>
    <row r="240" spans="51:51">
      <c r="AY240" s="1104"/>
    </row>
    <row r="241" spans="51:51">
      <c r="AY241" s="1104"/>
    </row>
    <row r="242" spans="51:51">
      <c r="AY242" s="1104"/>
    </row>
    <row r="243" spans="51:51">
      <c r="AY243" s="1104"/>
    </row>
    <row r="244" spans="51:51">
      <c r="AY244" s="1104"/>
    </row>
    <row r="245" spans="51:51">
      <c r="AY245" s="1104"/>
    </row>
    <row r="246" spans="51:51">
      <c r="AY246" s="1104"/>
    </row>
    <row r="247" spans="51:51">
      <c r="AY247" s="1104"/>
    </row>
    <row r="248" spans="51:51">
      <c r="AY248" s="1104"/>
    </row>
    <row r="249" spans="51:51">
      <c r="AY249" s="1104"/>
    </row>
    <row r="250" spans="51:51">
      <c r="AY250" s="1104"/>
    </row>
    <row r="251" spans="51:51">
      <c r="AY251" s="1104"/>
    </row>
    <row r="252" spans="51:51">
      <c r="AY252" s="1104"/>
    </row>
    <row r="253" spans="51:51">
      <c r="AY253" s="1104"/>
    </row>
    <row r="254" spans="51:51">
      <c r="AY254" s="1104"/>
    </row>
    <row r="255" spans="51:51">
      <c r="AY255" s="1104"/>
    </row>
    <row r="256" spans="51:51">
      <c r="AY256" s="1104"/>
    </row>
    <row r="257" spans="51:51">
      <c r="AY257" s="1104"/>
    </row>
    <row r="258" spans="51:51">
      <c r="AY258" s="1104"/>
    </row>
    <row r="259" spans="51:51">
      <c r="AY259" s="1104"/>
    </row>
    <row r="260" spans="51:51">
      <c r="AY260" s="1104"/>
    </row>
    <row r="261" spans="51:51">
      <c r="AY261" s="1104"/>
    </row>
    <row r="262" spans="51:51">
      <c r="AY262" s="1104"/>
    </row>
    <row r="263" spans="51:51">
      <c r="AY263" s="1104"/>
    </row>
    <row r="264" spans="51:51">
      <c r="AY264" s="1104"/>
    </row>
    <row r="265" spans="51:51">
      <c r="AY265" s="1104"/>
    </row>
    <row r="266" spans="51:51">
      <c r="AY266" s="1104"/>
    </row>
    <row r="267" spans="51:51">
      <c r="AY267" s="1104"/>
    </row>
    <row r="268" spans="51:51">
      <c r="AY268" s="1104"/>
    </row>
    <row r="269" spans="51:51">
      <c r="AY269" s="1104"/>
    </row>
    <row r="270" spans="51:51">
      <c r="AY270" s="1104"/>
    </row>
    <row r="271" spans="51:51">
      <c r="AY271" s="1104"/>
    </row>
    <row r="272" spans="51:51">
      <c r="AY272" s="1104"/>
    </row>
    <row r="273" spans="51:51">
      <c r="AY273" s="1104"/>
    </row>
    <row r="274" spans="51:51">
      <c r="AY274" s="1104"/>
    </row>
    <row r="275" spans="51:51">
      <c r="AY275" s="1104"/>
    </row>
    <row r="276" spans="51:51">
      <c r="AY276" s="1104"/>
    </row>
    <row r="277" spans="51:51">
      <c r="AY277" s="1104"/>
    </row>
    <row r="278" spans="51:51">
      <c r="AY278" s="1104"/>
    </row>
    <row r="279" spans="51:51">
      <c r="AY279" s="1104"/>
    </row>
    <row r="280" spans="51:51">
      <c r="AY280" s="1104"/>
    </row>
    <row r="281" spans="51:51">
      <c r="AY281" s="1104"/>
    </row>
    <row r="282" spans="51:51">
      <c r="AY282" s="1104"/>
    </row>
    <row r="283" spans="51:51">
      <c r="AY283" s="1104"/>
    </row>
    <row r="284" spans="51:51">
      <c r="AY284" s="1104"/>
    </row>
    <row r="285" spans="51:51">
      <c r="AY285" s="1104"/>
    </row>
    <row r="286" spans="51:51">
      <c r="AY286" s="1104"/>
    </row>
    <row r="287" spans="51:51">
      <c r="AY287" s="1104"/>
    </row>
    <row r="288" spans="51:51">
      <c r="AY288" s="1104"/>
    </row>
    <row r="289" spans="51:51">
      <c r="AY289" s="1104"/>
    </row>
    <row r="290" spans="51:51">
      <c r="AY290" s="1104"/>
    </row>
    <row r="291" spans="51:51">
      <c r="AY291" s="1104"/>
    </row>
    <row r="292" spans="51:51">
      <c r="AY292" s="1104"/>
    </row>
    <row r="293" spans="51:51">
      <c r="AY293" s="1104"/>
    </row>
    <row r="294" spans="51:51">
      <c r="AY294" s="1104"/>
    </row>
    <row r="295" spans="51:51">
      <c r="AY295" s="1104"/>
    </row>
    <row r="296" spans="51:51">
      <c r="AY296" s="1104"/>
    </row>
    <row r="297" spans="51:51">
      <c r="AY297" s="1104"/>
    </row>
    <row r="298" spans="51:51">
      <c r="AY298" s="1104"/>
    </row>
    <row r="299" spans="51:51">
      <c r="AY299" s="1104"/>
    </row>
    <row r="300" spans="51:51">
      <c r="AY300" s="1104"/>
    </row>
    <row r="301" spans="51:51">
      <c r="AY301" s="1104"/>
    </row>
    <row r="302" spans="51:51">
      <c r="AY302" s="1104"/>
    </row>
    <row r="303" spans="51:51">
      <c r="AY303" s="1104"/>
    </row>
    <row r="304" spans="51:51">
      <c r="AY304" s="1104"/>
    </row>
    <row r="305" spans="51:51">
      <c r="AY305" s="1104"/>
    </row>
    <row r="306" spans="51:51">
      <c r="AY306" s="1104"/>
    </row>
    <row r="307" spans="51:51">
      <c r="AY307" s="1104"/>
    </row>
    <row r="308" spans="51:51">
      <c r="AY308" s="1104"/>
    </row>
    <row r="309" spans="51:51">
      <c r="AY309" s="1104"/>
    </row>
    <row r="310" spans="51:51">
      <c r="AY310" s="1104"/>
    </row>
    <row r="311" spans="51:51">
      <c r="AY311" s="1104"/>
    </row>
    <row r="312" spans="51:51">
      <c r="AY312" s="1104"/>
    </row>
    <row r="313" spans="51:51">
      <c r="AY313" s="1104"/>
    </row>
    <row r="314" spans="51:51">
      <c r="AY314" s="1104"/>
    </row>
    <row r="315" spans="51:51">
      <c r="AY315" s="1104"/>
    </row>
    <row r="316" spans="51:51">
      <c r="AY316" s="1104"/>
    </row>
    <row r="317" spans="51:51">
      <c r="AY317" s="1104"/>
    </row>
    <row r="318" spans="51:51">
      <c r="AY318" s="1104"/>
    </row>
    <row r="319" spans="51:51">
      <c r="AY319" s="1104"/>
    </row>
    <row r="320" spans="51:51">
      <c r="AY320" s="1104"/>
    </row>
    <row r="321" spans="51:51">
      <c r="AY321" s="1104"/>
    </row>
    <row r="322" spans="51:51">
      <c r="AY322" s="1104"/>
    </row>
    <row r="323" spans="51:51">
      <c r="AY323" s="1104"/>
    </row>
    <row r="324" spans="51:51">
      <c r="AY324" s="1104"/>
    </row>
    <row r="325" spans="51:51">
      <c r="AY325" s="1104"/>
    </row>
    <row r="326" spans="51:51">
      <c r="AY326" s="1104"/>
    </row>
    <row r="327" spans="51:51">
      <c r="AY327" s="1104"/>
    </row>
    <row r="328" spans="51:51">
      <c r="AY328" s="1104"/>
    </row>
    <row r="329" spans="51:51">
      <c r="AY329" s="1104"/>
    </row>
    <row r="330" spans="51:51">
      <c r="AY330" s="1104"/>
    </row>
    <row r="331" spans="51:51">
      <c r="AY331" s="1104"/>
    </row>
    <row r="332" spans="51:51">
      <c r="AY332" s="1104"/>
    </row>
    <row r="333" spans="51:51">
      <c r="AY333" s="1104"/>
    </row>
    <row r="334" spans="51:51">
      <c r="AY334" s="1104"/>
    </row>
    <row r="335" spans="51:51">
      <c r="AY335" s="1104"/>
    </row>
    <row r="336" spans="51:51">
      <c r="AY336" s="1104"/>
    </row>
    <row r="337" spans="51:51">
      <c r="AY337" s="1104"/>
    </row>
    <row r="338" spans="51:51">
      <c r="AY338" s="1104"/>
    </row>
    <row r="339" spans="51:51">
      <c r="AY339" s="1104"/>
    </row>
    <row r="340" spans="51:51">
      <c r="AY340" s="1104"/>
    </row>
    <row r="341" spans="51:51">
      <c r="AY341" s="1104"/>
    </row>
    <row r="342" spans="51:51">
      <c r="AY342" s="1104"/>
    </row>
    <row r="343" spans="51:51">
      <c r="AY343" s="1104"/>
    </row>
    <row r="344" spans="51:51">
      <c r="AY344" s="1104"/>
    </row>
    <row r="345" spans="51:51">
      <c r="AY345" s="1104"/>
    </row>
    <row r="346" spans="51:51">
      <c r="AY346" s="1104"/>
    </row>
    <row r="347" spans="51:51">
      <c r="AY347" s="1104"/>
    </row>
    <row r="348" spans="51:51">
      <c r="AY348" s="1104"/>
    </row>
    <row r="349" spans="51:51">
      <c r="AY349" s="1104"/>
    </row>
    <row r="350" spans="51:51">
      <c r="AY350" s="1104"/>
    </row>
    <row r="351" spans="51:51">
      <c r="AY351" s="1104"/>
    </row>
    <row r="352" spans="51:51">
      <c r="AY352" s="1104"/>
    </row>
    <row r="353" spans="51:51">
      <c r="AY353" s="1104"/>
    </row>
    <row r="354" spans="51:51">
      <c r="AY354" s="1104"/>
    </row>
    <row r="355" spans="51:51">
      <c r="AY355" s="1104"/>
    </row>
    <row r="356" spans="51:51">
      <c r="AY356" s="1104"/>
    </row>
    <row r="357" spans="51:51">
      <c r="AY357" s="1104"/>
    </row>
    <row r="358" spans="51:51">
      <c r="AY358" s="1104"/>
    </row>
    <row r="359" spans="51:51">
      <c r="AY359" s="1104"/>
    </row>
    <row r="360" spans="51:51">
      <c r="AY360" s="1104"/>
    </row>
    <row r="361" spans="51:51">
      <c r="AY361" s="1104"/>
    </row>
    <row r="362" spans="51:51">
      <c r="AY362" s="1104"/>
    </row>
    <row r="363" spans="51:51">
      <c r="AY363" s="1104"/>
    </row>
    <row r="364" spans="51:51">
      <c r="AY364" s="1104"/>
    </row>
    <row r="365" spans="51:51">
      <c r="AY365" s="1104"/>
    </row>
    <row r="366" spans="51:51">
      <c r="AY366" s="1104"/>
    </row>
    <row r="367" spans="51:51">
      <c r="AY367" s="1104"/>
    </row>
    <row r="368" spans="51:51">
      <c r="AY368" s="1104"/>
    </row>
    <row r="369" spans="51:51">
      <c r="AY369" s="1104"/>
    </row>
    <row r="370" spans="51:51">
      <c r="AY370" s="1104"/>
    </row>
    <row r="371" spans="51:51">
      <c r="AY371" s="1104"/>
    </row>
    <row r="372" spans="51:51">
      <c r="AY372" s="1104"/>
    </row>
    <row r="373" spans="51:51">
      <c r="AY373" s="1104"/>
    </row>
    <row r="374" spans="51:51">
      <c r="AY374" s="1104"/>
    </row>
    <row r="375" spans="51:51">
      <c r="AY375" s="1104"/>
    </row>
    <row r="376" spans="51:51">
      <c r="AY376" s="1104"/>
    </row>
    <row r="377" spans="51:51">
      <c r="AY377" s="1104"/>
    </row>
    <row r="378" spans="51:51">
      <c r="AY378" s="1104"/>
    </row>
    <row r="379" spans="51:51">
      <c r="AY379" s="1104"/>
    </row>
    <row r="380" spans="51:51">
      <c r="AY380" s="1104"/>
    </row>
    <row r="381" spans="51:51">
      <c r="AY381" s="1104"/>
    </row>
    <row r="382" spans="51:51">
      <c r="AY382" s="1104"/>
    </row>
    <row r="383" spans="51:51">
      <c r="AY383" s="1104"/>
    </row>
    <row r="384" spans="51:51">
      <c r="AY384" s="1104"/>
    </row>
    <row r="385" spans="51:51">
      <c r="AY385" s="1104"/>
    </row>
    <row r="386" spans="51:51">
      <c r="AY386" s="1104"/>
    </row>
    <row r="387" spans="51:51">
      <c r="AY387" s="1104"/>
    </row>
    <row r="388" spans="51:51">
      <c r="AY388" s="1104"/>
    </row>
    <row r="389" spans="51:51">
      <c r="AY389" s="1104"/>
    </row>
    <row r="390" spans="51:51">
      <c r="AY390" s="1104"/>
    </row>
    <row r="391" spans="51:51">
      <c r="AY391" s="1104"/>
    </row>
    <row r="392" spans="51:51">
      <c r="AY392" s="1104"/>
    </row>
    <row r="393" spans="51:51">
      <c r="AY393" s="1104"/>
    </row>
    <row r="394" spans="51:51">
      <c r="AY394" s="1104"/>
    </row>
    <row r="395" spans="51:51">
      <c r="AY395" s="1104"/>
    </row>
    <row r="396" spans="51:51">
      <c r="AY396" s="1104"/>
    </row>
    <row r="397" spans="51:51">
      <c r="AY397" s="1104"/>
    </row>
    <row r="398" spans="51:51">
      <c r="AY398" s="1104"/>
    </row>
    <row r="399" spans="51:51">
      <c r="AY399" s="1104"/>
    </row>
    <row r="400" spans="51:51">
      <c r="AY400" s="1104"/>
    </row>
    <row r="401" spans="51:51">
      <c r="AY401" s="1104"/>
    </row>
    <row r="402" spans="51:51">
      <c r="AY402" s="1104"/>
    </row>
    <row r="403" spans="51:51">
      <c r="AY403" s="1104"/>
    </row>
    <row r="404" spans="51:51">
      <c r="AY404" s="1104"/>
    </row>
    <row r="405" spans="51:51">
      <c r="AY405" s="1104"/>
    </row>
    <row r="406" spans="51:51">
      <c r="AY406" s="1104"/>
    </row>
    <row r="407" spans="51:51">
      <c r="AY407" s="1104"/>
    </row>
    <row r="408" spans="51:51">
      <c r="AY408" s="1104"/>
    </row>
    <row r="409" spans="51:51">
      <c r="AY409" s="1104"/>
    </row>
    <row r="410" spans="51:51">
      <c r="AY410" s="1104"/>
    </row>
    <row r="411" spans="51:51">
      <c r="AY411" s="1104"/>
    </row>
    <row r="412" spans="51:51">
      <c r="AY412" s="1104"/>
    </row>
    <row r="413" spans="51:51">
      <c r="AY413" s="1104"/>
    </row>
    <row r="414" spans="51:51">
      <c r="AY414" s="1104"/>
    </row>
    <row r="415" spans="51:51">
      <c r="AY415" s="1104"/>
    </row>
    <row r="416" spans="51:51">
      <c r="AY416" s="1104"/>
    </row>
    <row r="417" spans="51:51">
      <c r="AY417" s="1104"/>
    </row>
    <row r="418" spans="51:51">
      <c r="AY418" s="1104"/>
    </row>
    <row r="419" spans="51:51">
      <c r="AY419" s="1104"/>
    </row>
    <row r="420" spans="51:51">
      <c r="AY420" s="1104"/>
    </row>
    <row r="421" spans="51:51">
      <c r="AY421" s="1104"/>
    </row>
    <row r="422" spans="51:51">
      <c r="AY422" s="1104"/>
    </row>
    <row r="423" spans="51:51">
      <c r="AY423" s="1104"/>
    </row>
    <row r="424" spans="51:51">
      <c r="AY424" s="1104"/>
    </row>
    <row r="425" spans="51:51">
      <c r="AY425" s="1104"/>
    </row>
    <row r="426" spans="51:51">
      <c r="AY426" s="1104"/>
    </row>
    <row r="427" spans="51:51">
      <c r="AY427" s="1104"/>
    </row>
    <row r="428" spans="51:51">
      <c r="AY428" s="1104"/>
    </row>
    <row r="429" spans="51:51">
      <c r="AY429" s="1104"/>
    </row>
    <row r="430" spans="51:51">
      <c r="AY430" s="1104"/>
    </row>
    <row r="431" spans="51:51">
      <c r="AY431" s="1104"/>
    </row>
    <row r="432" spans="51:51">
      <c r="AY432" s="1104"/>
    </row>
    <row r="433" spans="51:51">
      <c r="AY433" s="1104"/>
    </row>
    <row r="434" spans="51:51">
      <c r="AY434" s="1104"/>
    </row>
    <row r="435" spans="51:51">
      <c r="AY435" s="1104"/>
    </row>
    <row r="436" spans="51:51">
      <c r="AY436" s="1104"/>
    </row>
    <row r="437" spans="51:51">
      <c r="AY437" s="1104"/>
    </row>
    <row r="438" spans="51:51">
      <c r="AY438" s="1104"/>
    </row>
    <row r="439" spans="51:51">
      <c r="AY439" s="1104"/>
    </row>
    <row r="440" spans="51:51">
      <c r="AY440" s="1104"/>
    </row>
    <row r="441" spans="51:51">
      <c r="AY441" s="1104"/>
    </row>
    <row r="442" spans="51:51">
      <c r="AY442" s="1104"/>
    </row>
    <row r="443" spans="51:51">
      <c r="AY443" s="1104"/>
    </row>
    <row r="444" spans="51:51">
      <c r="AY444" s="1104"/>
    </row>
    <row r="445" spans="51:51">
      <c r="AY445" s="1104"/>
    </row>
    <row r="446" spans="51:51">
      <c r="AY446" s="1104"/>
    </row>
    <row r="447" spans="51:51">
      <c r="AY447" s="1104"/>
    </row>
    <row r="448" spans="51:51">
      <c r="AY448" s="1104"/>
    </row>
    <row r="449" spans="51:51">
      <c r="AY449" s="1104"/>
    </row>
    <row r="450" spans="51:51">
      <c r="AY450" s="1104"/>
    </row>
    <row r="451" spans="51:51">
      <c r="AY451" s="1104"/>
    </row>
    <row r="452" spans="51:51">
      <c r="AY452" s="1104"/>
    </row>
    <row r="453" spans="51:51">
      <c r="AY453" s="1104"/>
    </row>
    <row r="454" spans="51:51">
      <c r="AY454" s="1104"/>
    </row>
    <row r="455" spans="51:51">
      <c r="AY455" s="1104"/>
    </row>
    <row r="456" spans="51:51">
      <c r="AY456" s="1104"/>
    </row>
    <row r="457" spans="51:51">
      <c r="AY457" s="1104"/>
    </row>
    <row r="458" spans="51:51">
      <c r="AY458" s="1104"/>
    </row>
    <row r="459" spans="51:51">
      <c r="AY459" s="1104"/>
    </row>
    <row r="460" spans="51:51">
      <c r="AY460" s="1104"/>
    </row>
    <row r="461" spans="51:51">
      <c r="AY461" s="1104"/>
    </row>
    <row r="462" spans="51:51">
      <c r="AY462" s="1104"/>
    </row>
    <row r="463" spans="51:51">
      <c r="AY463" s="1104"/>
    </row>
    <row r="464" spans="51:51">
      <c r="AY464" s="1104"/>
    </row>
    <row r="465" spans="51:51">
      <c r="AY465" s="1104"/>
    </row>
    <row r="466" spans="51:51">
      <c r="AY466" s="1104"/>
    </row>
    <row r="467" spans="51:51">
      <c r="AY467" s="1104"/>
    </row>
    <row r="468" spans="51:51">
      <c r="AY468" s="1104"/>
    </row>
    <row r="469" spans="51:51">
      <c r="AY469" s="1104"/>
    </row>
    <row r="470" spans="51:51">
      <c r="AY470" s="1104"/>
    </row>
    <row r="471" spans="51:51">
      <c r="AY471" s="1104"/>
    </row>
    <row r="472" spans="51:51">
      <c r="AY472" s="1104"/>
    </row>
    <row r="473" spans="51:51">
      <c r="AY473" s="1104"/>
    </row>
    <row r="474" spans="51:51">
      <c r="AY474" s="1104"/>
    </row>
    <row r="475" spans="51:51">
      <c r="AY475" s="1104"/>
    </row>
    <row r="476" spans="51:51">
      <c r="AY476" s="1104"/>
    </row>
    <row r="477" spans="51:51">
      <c r="AY477" s="1104"/>
    </row>
    <row r="478" spans="51:51">
      <c r="AY478" s="1104"/>
    </row>
    <row r="479" spans="51:51">
      <c r="AY479" s="1104"/>
    </row>
    <row r="480" spans="51:51">
      <c r="AY480" s="1104"/>
    </row>
    <row r="481" spans="51:51">
      <c r="AY481" s="1104"/>
    </row>
    <row r="482" spans="51:51">
      <c r="AY482" s="1104"/>
    </row>
    <row r="483" spans="51:51">
      <c r="AY483" s="1104"/>
    </row>
    <row r="484" spans="51:51">
      <c r="AY484" s="1104"/>
    </row>
    <row r="485" spans="51:51">
      <c r="AY485" s="1104"/>
    </row>
    <row r="486" spans="51:51">
      <c r="AY486" s="1104"/>
    </row>
    <row r="487" spans="51:51">
      <c r="AY487" s="1104"/>
    </row>
    <row r="488" spans="51:51">
      <c r="AY488" s="1104"/>
    </row>
    <row r="489" spans="51:51">
      <c r="AY489" s="1104"/>
    </row>
    <row r="490" spans="51:51">
      <c r="AY490" s="1104"/>
    </row>
    <row r="491" spans="51:51">
      <c r="AY491" s="1104"/>
    </row>
    <row r="492" spans="51:51">
      <c r="AY492" s="1104"/>
    </row>
    <row r="493" spans="51:51">
      <c r="AY493" s="1104"/>
    </row>
    <row r="494" spans="51:51">
      <c r="AY494" s="1104"/>
    </row>
    <row r="495" spans="51:51">
      <c r="AY495" s="1104"/>
    </row>
    <row r="496" spans="51:51">
      <c r="AY496" s="1104"/>
    </row>
    <row r="497" spans="51:51">
      <c r="AY497" s="1104"/>
    </row>
    <row r="498" spans="51:51">
      <c r="AY498" s="1104"/>
    </row>
    <row r="499" spans="51:51">
      <c r="AY499" s="1104"/>
    </row>
    <row r="500" spans="51:51">
      <c r="AY500" s="1104"/>
    </row>
    <row r="501" spans="51:51">
      <c r="AY501" s="1104"/>
    </row>
    <row r="502" spans="51:51">
      <c r="AY502" s="1104"/>
    </row>
    <row r="503" spans="51:51">
      <c r="AY503" s="1104"/>
    </row>
    <row r="504" spans="51:51">
      <c r="AY504" s="1104"/>
    </row>
    <row r="505" spans="51:51">
      <c r="AY505" s="1104"/>
    </row>
    <row r="506" spans="51:51">
      <c r="AY506" s="1104"/>
    </row>
    <row r="507" spans="51:51">
      <c r="AY507" s="1104"/>
    </row>
    <row r="508" spans="51:51">
      <c r="AY508" s="1104"/>
    </row>
    <row r="509" spans="51:51">
      <c r="AY509" s="1104"/>
    </row>
    <row r="510" spans="51:51">
      <c r="AY510" s="1104"/>
    </row>
    <row r="511" spans="51:51">
      <c r="AY511" s="1104"/>
    </row>
    <row r="512" spans="51:51">
      <c r="AY512" s="1104"/>
    </row>
    <row r="513" spans="51:51">
      <c r="AY513" s="1104"/>
    </row>
    <row r="514" spans="51:51">
      <c r="AY514" s="1104"/>
    </row>
    <row r="515" spans="51:51">
      <c r="AY515" s="1104"/>
    </row>
    <row r="516" spans="51:51">
      <c r="AY516" s="1104"/>
    </row>
    <row r="517" spans="51:51">
      <c r="AY517" s="1104"/>
    </row>
    <row r="518" spans="51:51">
      <c r="AY518" s="1104"/>
    </row>
    <row r="519" spans="51:51">
      <c r="AY519" s="1104"/>
    </row>
    <row r="520" spans="51:51">
      <c r="AY520" s="1104"/>
    </row>
    <row r="521" spans="51:51">
      <c r="AY521" s="1104"/>
    </row>
    <row r="522" spans="51:51">
      <c r="AY522" s="1104"/>
    </row>
    <row r="523" spans="51:51">
      <c r="AY523" s="1104"/>
    </row>
    <row r="524" spans="51:51">
      <c r="AY524" s="1104"/>
    </row>
    <row r="525" spans="51:51">
      <c r="AY525" s="1104"/>
    </row>
    <row r="526" spans="51:51">
      <c r="AY526" s="1104"/>
    </row>
    <row r="527" spans="51:51">
      <c r="AY527" s="1104"/>
    </row>
    <row r="528" spans="51:51">
      <c r="AY528" s="1104"/>
    </row>
    <row r="529" spans="51:51">
      <c r="AY529" s="1104"/>
    </row>
    <row r="530" spans="51:51">
      <c r="AY530" s="1104"/>
    </row>
    <row r="531" spans="51:51">
      <c r="AY531" s="1104"/>
    </row>
    <row r="532" spans="51:51">
      <c r="AY532" s="1104"/>
    </row>
    <row r="533" spans="51:51">
      <c r="AY533" s="1104"/>
    </row>
    <row r="534" spans="51:51">
      <c r="AY534" s="1104"/>
    </row>
    <row r="535" spans="51:51">
      <c r="AY535" s="1104"/>
    </row>
    <row r="536" spans="51:51">
      <c r="AY536" s="1104"/>
    </row>
    <row r="537" spans="51:51">
      <c r="AY537" s="1104"/>
    </row>
    <row r="538" spans="51:51">
      <c r="AY538" s="1104"/>
    </row>
    <row r="539" spans="51:51">
      <c r="AY539" s="1104"/>
    </row>
    <row r="540" spans="51:51">
      <c r="AY540" s="1104"/>
    </row>
    <row r="541" spans="51:51">
      <c r="AY541" s="1104"/>
    </row>
    <row r="542" spans="51:51">
      <c r="AY542" s="1104"/>
    </row>
    <row r="543" spans="51:51">
      <c r="AY543" s="1104"/>
    </row>
    <row r="544" spans="51:51">
      <c r="AY544" s="1104"/>
    </row>
    <row r="545" spans="51:51">
      <c r="AY545" s="1104"/>
    </row>
    <row r="546" spans="51:51">
      <c r="AY546" s="1104"/>
    </row>
    <row r="547" spans="51:51">
      <c r="AY547" s="1104"/>
    </row>
    <row r="548" spans="51:51">
      <c r="AY548" s="1104"/>
    </row>
    <row r="549" spans="51:51">
      <c r="AY549" s="1104"/>
    </row>
    <row r="550" spans="51:51">
      <c r="AY550" s="1104"/>
    </row>
    <row r="551" spans="51:51">
      <c r="AY551" s="1104"/>
    </row>
    <row r="552" spans="51:51">
      <c r="AY552" s="1104"/>
    </row>
    <row r="553" spans="51:51">
      <c r="AY553" s="1104"/>
    </row>
    <row r="554" spans="51:51">
      <c r="AY554" s="1104"/>
    </row>
    <row r="555" spans="51:51">
      <c r="AY555" s="1104"/>
    </row>
    <row r="556" spans="51:51">
      <c r="AY556" s="1104"/>
    </row>
    <row r="557" spans="51:51">
      <c r="AY557" s="1104"/>
    </row>
    <row r="558" spans="51:51">
      <c r="AY558" s="1104"/>
    </row>
    <row r="559" spans="51:51">
      <c r="AY559" s="1104"/>
    </row>
    <row r="560" spans="51:51">
      <c r="AY560" s="1104"/>
    </row>
    <row r="561" spans="51:51">
      <c r="AY561" s="1104"/>
    </row>
    <row r="562" spans="51:51">
      <c r="AY562" s="1104"/>
    </row>
    <row r="563" spans="51:51">
      <c r="AY563" s="1104"/>
    </row>
    <row r="564" spans="51:51">
      <c r="AY564" s="1104"/>
    </row>
    <row r="565" spans="51:51">
      <c r="AY565" s="1104"/>
    </row>
    <row r="566" spans="51:51">
      <c r="AY566" s="1104"/>
    </row>
    <row r="567" spans="51:51">
      <c r="AY567" s="1104"/>
    </row>
    <row r="568" spans="51:51">
      <c r="AY568" s="1104"/>
    </row>
    <row r="569" spans="51:51">
      <c r="AY569" s="1104"/>
    </row>
    <row r="570" spans="51:51">
      <c r="AY570" s="1104"/>
    </row>
    <row r="571" spans="51:51">
      <c r="AY571" s="1104"/>
    </row>
    <row r="572" spans="51:51">
      <c r="AY572" s="1104"/>
    </row>
    <row r="573" spans="51:51">
      <c r="AY573" s="1104"/>
    </row>
    <row r="574" spans="51:51">
      <c r="AY574" s="1104"/>
    </row>
    <row r="575" spans="51:51">
      <c r="AY575" s="1104"/>
    </row>
    <row r="576" spans="51:51">
      <c r="AY576" s="1104"/>
    </row>
    <row r="577" spans="51:51">
      <c r="AY577" s="1104"/>
    </row>
    <row r="578" spans="51:51">
      <c r="AY578" s="1104"/>
    </row>
    <row r="579" spans="51:51">
      <c r="AY579" s="1104"/>
    </row>
    <row r="580" spans="51:51">
      <c r="AY580" s="1104"/>
    </row>
    <row r="581" spans="51:51">
      <c r="AY581" s="1104"/>
    </row>
    <row r="582" spans="51:51">
      <c r="AY582" s="1104"/>
    </row>
    <row r="583" spans="51:51">
      <c r="AY583" s="1104"/>
    </row>
    <row r="584" spans="51:51">
      <c r="AY584" s="1104"/>
    </row>
    <row r="585" spans="51:51">
      <c r="AY585" s="1104"/>
    </row>
    <row r="586" spans="51:51">
      <c r="AY586" s="1104"/>
    </row>
    <row r="587" spans="51:51">
      <c r="AY587" s="1104"/>
    </row>
    <row r="588" spans="51:51">
      <c r="AY588" s="1104"/>
    </row>
    <row r="589" spans="51:51">
      <c r="AY589" s="1104"/>
    </row>
    <row r="590" spans="51:51">
      <c r="AY590" s="1104"/>
    </row>
    <row r="591" spans="51:51">
      <c r="AY591" s="1104"/>
    </row>
    <row r="592" spans="51:51">
      <c r="AY592" s="1104"/>
    </row>
    <row r="593" spans="51:51">
      <c r="AY593" s="1104"/>
    </row>
    <row r="594" spans="51:51">
      <c r="AY594" s="1104"/>
    </row>
    <row r="595" spans="51:51">
      <c r="AY595" s="1104"/>
    </row>
    <row r="596" spans="51:51">
      <c r="AY596" s="1104"/>
    </row>
    <row r="597" spans="51:51">
      <c r="AY597" s="1104"/>
    </row>
    <row r="598" spans="51:51">
      <c r="AY598" s="1104"/>
    </row>
    <row r="599" spans="51:51">
      <c r="AY599" s="1104"/>
    </row>
    <row r="600" spans="51:51">
      <c r="AY600" s="1104"/>
    </row>
    <row r="601" spans="51:51">
      <c r="AY601" s="1104"/>
    </row>
    <row r="602" spans="51:51">
      <c r="AY602" s="1104"/>
    </row>
    <row r="603" spans="51:51">
      <c r="AY603" s="1104"/>
    </row>
    <row r="604" spans="51:51">
      <c r="AY604" s="1104"/>
    </row>
    <row r="605" spans="51:51">
      <c r="AY605" s="1104"/>
    </row>
    <row r="606" spans="51:51">
      <c r="AY606" s="1104"/>
    </row>
    <row r="607" spans="51:51">
      <c r="AY607" s="1104"/>
    </row>
    <row r="608" spans="51:51">
      <c r="AY608" s="1104"/>
    </row>
    <row r="609" spans="51:51">
      <c r="AY609" s="1104"/>
    </row>
    <row r="610" spans="51:51">
      <c r="AY610" s="1104"/>
    </row>
    <row r="611" spans="51:51">
      <c r="AY611" s="1104"/>
    </row>
    <row r="612" spans="51:51">
      <c r="AY612" s="1104"/>
    </row>
    <row r="613" spans="51:51">
      <c r="AY613" s="1104"/>
    </row>
    <row r="614" spans="51:51">
      <c r="AY614" s="1104"/>
    </row>
    <row r="615" spans="51:51">
      <c r="AY615" s="1104"/>
    </row>
    <row r="616" spans="51:51">
      <c r="AY616" s="1104"/>
    </row>
    <row r="617" spans="51:51">
      <c r="AY617" s="1104"/>
    </row>
    <row r="618" spans="51:51">
      <c r="AY618" s="1104"/>
    </row>
    <row r="619" spans="51:51">
      <c r="AY619" s="1104"/>
    </row>
    <row r="620" spans="51:51">
      <c r="AY620" s="1104"/>
    </row>
    <row r="621" spans="51:51">
      <c r="AY621" s="1104"/>
    </row>
    <row r="622" spans="51:51">
      <c r="AY622" s="1104"/>
    </row>
    <row r="623" spans="51:51">
      <c r="AY623" s="1104"/>
    </row>
    <row r="624" spans="51:51">
      <c r="AY624" s="1104"/>
    </row>
    <row r="625" spans="51:51">
      <c r="AY625" s="1104"/>
    </row>
    <row r="626" spans="51:51">
      <c r="AY626" s="1104"/>
    </row>
    <row r="627" spans="51:51">
      <c r="AY627" s="1104"/>
    </row>
    <row r="628" spans="51:51">
      <c r="AY628" s="1104"/>
    </row>
    <row r="629" spans="51:51">
      <c r="AY629" s="1104"/>
    </row>
    <row r="630" spans="51:51">
      <c r="AY630" s="1104"/>
    </row>
    <row r="631" spans="51:51">
      <c r="AY631" s="1104"/>
    </row>
    <row r="632" spans="51:51">
      <c r="AY632" s="1104"/>
    </row>
    <row r="633" spans="51:51">
      <c r="AY633" s="1104"/>
    </row>
    <row r="634" spans="51:51">
      <c r="AY634" s="1104"/>
    </row>
    <row r="635" spans="51:51">
      <c r="AY635" s="1104"/>
    </row>
    <row r="636" spans="51:51">
      <c r="AY636" s="1104"/>
    </row>
    <row r="637" spans="51:51">
      <c r="AY637" s="1104"/>
    </row>
    <row r="638" spans="51:51">
      <c r="AY638" s="1104"/>
    </row>
    <row r="639" spans="51:51">
      <c r="AY639" s="1104"/>
    </row>
    <row r="640" spans="51:51">
      <c r="AY640" s="1104"/>
    </row>
    <row r="641" spans="51:51">
      <c r="AY641" s="1104"/>
    </row>
    <row r="642" spans="51:51">
      <c r="AY642" s="1104"/>
    </row>
    <row r="643" spans="51:51">
      <c r="AY643" s="1104"/>
    </row>
    <row r="644" spans="51:51">
      <c r="AY644" s="1104"/>
    </row>
    <row r="645" spans="51:51">
      <c r="AY645" s="1104"/>
    </row>
    <row r="646" spans="51:51">
      <c r="AY646" s="1104"/>
    </row>
    <row r="647" spans="51:51">
      <c r="AY647" s="1104"/>
    </row>
    <row r="648" spans="51:51">
      <c r="AY648" s="1104"/>
    </row>
    <row r="649" spans="51:51">
      <c r="AY649" s="1104"/>
    </row>
    <row r="650" spans="51:51">
      <c r="AY650" s="1104"/>
    </row>
    <row r="651" spans="51:51">
      <c r="AY651" s="1104"/>
    </row>
    <row r="652" spans="51:51">
      <c r="AY652" s="1104"/>
    </row>
    <row r="653" spans="51:51">
      <c r="AY653" s="1104"/>
    </row>
    <row r="654" spans="51:51">
      <c r="AY654" s="1104"/>
    </row>
    <row r="655" spans="51:51">
      <c r="AY655" s="1104"/>
    </row>
    <row r="656" spans="51:51">
      <c r="AY656" s="1104"/>
    </row>
    <row r="657" spans="51:51">
      <c r="AY657" s="1104"/>
    </row>
    <row r="658" spans="51:51">
      <c r="AY658" s="1104"/>
    </row>
    <row r="659" spans="51:51">
      <c r="AY659" s="1104"/>
    </row>
    <row r="660" spans="51:51">
      <c r="AY660" s="1104"/>
    </row>
    <row r="661" spans="51:51">
      <c r="AY661" s="1104"/>
    </row>
    <row r="662" spans="51:51">
      <c r="AY662" s="1104"/>
    </row>
    <row r="663" spans="51:51">
      <c r="AY663" s="1104"/>
    </row>
    <row r="664" spans="51:51">
      <c r="AY664" s="1104"/>
    </row>
    <row r="665" spans="51:51">
      <c r="AY665" s="1104"/>
    </row>
    <row r="666" spans="51:51">
      <c r="AY666" s="1104"/>
    </row>
    <row r="667" spans="51:51">
      <c r="AY667" s="1104"/>
    </row>
    <row r="668" spans="51:51">
      <c r="AY668" s="1104"/>
    </row>
    <row r="669" spans="51:51">
      <c r="AY669" s="1104"/>
    </row>
    <row r="670" spans="51:51">
      <c r="AY670" s="1104"/>
    </row>
    <row r="671" spans="51:51">
      <c r="AY671" s="1104"/>
    </row>
    <row r="672" spans="51:51">
      <c r="AY672" s="1104"/>
    </row>
    <row r="673" spans="51:51">
      <c r="AY673" s="1104"/>
    </row>
    <row r="674" spans="51:51">
      <c r="AY674" s="1104"/>
    </row>
    <row r="675" spans="51:51">
      <c r="AY675" s="1104"/>
    </row>
    <row r="676" spans="51:51">
      <c r="AY676" s="1104"/>
    </row>
    <row r="677" spans="51:51">
      <c r="AY677" s="1104"/>
    </row>
    <row r="678" spans="51:51">
      <c r="AY678" s="1104"/>
    </row>
    <row r="679" spans="51:51">
      <c r="AY679" s="1104"/>
    </row>
    <row r="680" spans="51:51">
      <c r="AY680" s="1104"/>
    </row>
    <row r="681" spans="51:51">
      <c r="AY681" s="1104"/>
    </row>
    <row r="682" spans="51:51">
      <c r="AY682" s="1104"/>
    </row>
    <row r="683" spans="51:51">
      <c r="AY683" s="1104"/>
    </row>
    <row r="684" spans="51:51">
      <c r="AY684" s="1104"/>
    </row>
    <row r="685" spans="51:51">
      <c r="AY685" s="1104"/>
    </row>
    <row r="686" spans="51:51">
      <c r="AY686" s="1104"/>
    </row>
    <row r="687" spans="51:51">
      <c r="AY687" s="1104"/>
    </row>
    <row r="688" spans="51:51">
      <c r="AY688" s="1104"/>
    </row>
    <row r="689" spans="51:51">
      <c r="AY689" s="1104"/>
    </row>
    <row r="690" spans="51:51">
      <c r="AY690" s="1104"/>
    </row>
    <row r="691" spans="51:51">
      <c r="AY691" s="1104"/>
    </row>
    <row r="692" spans="51:51">
      <c r="AY692" s="1104"/>
    </row>
    <row r="693" spans="51:51">
      <c r="AY693" s="1104"/>
    </row>
    <row r="694" spans="51:51">
      <c r="AY694" s="1104"/>
    </row>
    <row r="695" spans="51:51">
      <c r="AY695" s="1104"/>
    </row>
    <row r="696" spans="51:51">
      <c r="AY696" s="1104"/>
    </row>
    <row r="697" spans="51:51">
      <c r="AY697" s="1104"/>
    </row>
    <row r="698" spans="51:51">
      <c r="AY698" s="1104"/>
    </row>
    <row r="699" spans="51:51">
      <c r="AY699" s="1104"/>
    </row>
    <row r="700" spans="51:51">
      <c r="AY700" s="1104"/>
    </row>
    <row r="701" spans="51:51">
      <c r="AY701" s="1104"/>
    </row>
    <row r="702" spans="51:51">
      <c r="AY702" s="1104"/>
    </row>
    <row r="703" spans="51:51">
      <c r="AY703" s="1104"/>
    </row>
    <row r="704" spans="51:51">
      <c r="AY704" s="1104"/>
    </row>
    <row r="705" spans="51:51">
      <c r="AY705" s="1104"/>
    </row>
    <row r="706" spans="51:51">
      <c r="AY706" s="1104"/>
    </row>
    <row r="707" spans="51:51">
      <c r="AY707" s="1104"/>
    </row>
    <row r="708" spans="51:51">
      <c r="AY708" s="1104"/>
    </row>
    <row r="709" spans="51:51">
      <c r="AY709" s="1104"/>
    </row>
    <row r="710" spans="51:51">
      <c r="AY710" s="1104"/>
    </row>
    <row r="711" spans="51:51">
      <c r="AY711" s="1104"/>
    </row>
    <row r="712" spans="51:51">
      <c r="AY712" s="1104"/>
    </row>
    <row r="713" spans="51:51">
      <c r="AY713" s="1104"/>
    </row>
    <row r="714" spans="51:51">
      <c r="AY714" s="1104"/>
    </row>
    <row r="715" spans="51:51">
      <c r="AY715" s="1104"/>
    </row>
    <row r="716" spans="51:51">
      <c r="AY716" s="1104"/>
    </row>
    <row r="717" spans="51:51">
      <c r="AY717" s="1104"/>
    </row>
    <row r="718" spans="51:51">
      <c r="AY718" s="1104"/>
    </row>
    <row r="719" spans="51:51">
      <c r="AY719" s="1104"/>
    </row>
    <row r="720" spans="51:51">
      <c r="AY720" s="1104"/>
    </row>
    <row r="721" spans="51:51">
      <c r="AY721" s="1104"/>
    </row>
    <row r="722" spans="51:51">
      <c r="AY722" s="1104"/>
    </row>
    <row r="723" spans="51:51">
      <c r="AY723" s="1104"/>
    </row>
    <row r="724" spans="51:51">
      <c r="AY724" s="1104"/>
    </row>
    <row r="725" spans="51:51">
      <c r="AY725" s="1104"/>
    </row>
    <row r="726" spans="51:51">
      <c r="AY726" s="1104"/>
    </row>
    <row r="727" spans="51:51">
      <c r="AY727" s="1104"/>
    </row>
    <row r="728" spans="51:51">
      <c r="AY728" s="1104"/>
    </row>
    <row r="729" spans="51:51">
      <c r="AY729" s="1104"/>
    </row>
    <row r="730" spans="51:51">
      <c r="AY730" s="1104"/>
    </row>
    <row r="731" spans="51:51">
      <c r="AY731" s="1104"/>
    </row>
    <row r="732" spans="51:51">
      <c r="AY732" s="1104"/>
    </row>
    <row r="733" spans="51:51">
      <c r="AY733" s="1104"/>
    </row>
    <row r="734" spans="51:51">
      <c r="AY734" s="1104"/>
    </row>
    <row r="735" spans="51:51">
      <c r="AY735" s="1104"/>
    </row>
    <row r="736" spans="51:51">
      <c r="AY736" s="1104"/>
    </row>
    <row r="737" spans="51:51">
      <c r="AY737" s="1104"/>
    </row>
    <row r="738" spans="51:51">
      <c r="AY738" s="1104"/>
    </row>
    <row r="739" spans="51:51">
      <c r="AY739" s="1104"/>
    </row>
    <row r="740" spans="51:51">
      <c r="AY740" s="1104"/>
    </row>
    <row r="741" spans="51:51">
      <c r="AY741" s="1104"/>
    </row>
    <row r="742" spans="51:51">
      <c r="AY742" s="1104"/>
    </row>
    <row r="743" spans="51:51">
      <c r="AY743" s="1104"/>
    </row>
    <row r="744" spans="51:51">
      <c r="AY744" s="1104"/>
    </row>
    <row r="745" spans="51:51">
      <c r="AY745" s="1104"/>
    </row>
    <row r="746" spans="51:51">
      <c r="AY746" s="1104"/>
    </row>
    <row r="747" spans="51:51">
      <c r="AY747" s="1104"/>
    </row>
    <row r="748" spans="51:51">
      <c r="AY748" s="1104"/>
    </row>
    <row r="749" spans="51:51">
      <c r="AY749" s="1104"/>
    </row>
    <row r="750" spans="51:51">
      <c r="AY750" s="1104"/>
    </row>
    <row r="751" spans="51:51">
      <c r="AY751" s="1104"/>
    </row>
    <row r="752" spans="51:51">
      <c r="AY752" s="1104"/>
    </row>
    <row r="753" spans="51:51">
      <c r="AY753" s="1104"/>
    </row>
    <row r="754" spans="51:51">
      <c r="AY754" s="1104"/>
    </row>
    <row r="755" spans="51:51">
      <c r="AY755" s="1104"/>
    </row>
    <row r="756" spans="51:51">
      <c r="AY756" s="1104"/>
    </row>
    <row r="757" spans="51:51">
      <c r="AY757" s="1104"/>
    </row>
    <row r="758" spans="51:51">
      <c r="AY758" s="1104"/>
    </row>
    <row r="759" spans="51:51">
      <c r="AY759" s="1104"/>
    </row>
    <row r="760" spans="51:51">
      <c r="AY760" s="1104"/>
    </row>
    <row r="761" spans="51:51">
      <c r="AY761" s="1104"/>
    </row>
    <row r="762" spans="51:51">
      <c r="AY762" s="1104"/>
    </row>
    <row r="763" spans="51:51">
      <c r="AY763" s="1104"/>
    </row>
    <row r="764" spans="51:51">
      <c r="AY764" s="1104"/>
    </row>
    <row r="765" spans="51:51">
      <c r="AY765" s="1104"/>
    </row>
    <row r="766" spans="51:51">
      <c r="AY766" s="1104"/>
    </row>
    <row r="767" spans="51:51">
      <c r="AY767" s="1104"/>
    </row>
    <row r="768" spans="51:51">
      <c r="AY768" s="1104"/>
    </row>
    <row r="769" spans="51:51">
      <c r="AY769" s="1104"/>
    </row>
    <row r="770" spans="51:51">
      <c r="AY770" s="1104"/>
    </row>
    <row r="771" spans="51:51">
      <c r="AY771" s="1104"/>
    </row>
    <row r="772" spans="51:51">
      <c r="AY772" s="1104"/>
    </row>
    <row r="773" spans="51:51">
      <c r="AY773" s="1104"/>
    </row>
    <row r="774" spans="51:51">
      <c r="AY774" s="1104"/>
    </row>
    <row r="775" spans="51:51">
      <c r="AY775" s="1104"/>
    </row>
    <row r="776" spans="51:51">
      <c r="AY776" s="1104"/>
    </row>
    <row r="777" spans="51:51">
      <c r="AY777" s="1104"/>
    </row>
    <row r="778" spans="51:51">
      <c r="AY778" s="1104"/>
    </row>
    <row r="779" spans="51:51">
      <c r="AY779" s="1104"/>
    </row>
    <row r="780" spans="51:51">
      <c r="AY780" s="1104"/>
    </row>
    <row r="781" spans="51:51">
      <c r="AY781" s="1104"/>
    </row>
    <row r="782" spans="51:51">
      <c r="AY782" s="1104"/>
    </row>
    <row r="783" spans="51:51">
      <c r="AY783" s="1104"/>
    </row>
    <row r="784" spans="51:51">
      <c r="AY784" s="1104"/>
    </row>
    <row r="785" spans="51:51">
      <c r="AY785" s="1104"/>
    </row>
    <row r="786" spans="51:51">
      <c r="AY786" s="1104"/>
    </row>
    <row r="787" spans="51:51">
      <c r="AY787" s="1104"/>
    </row>
    <row r="788" spans="51:51">
      <c r="AY788" s="1104"/>
    </row>
    <row r="789" spans="51:51">
      <c r="AY789" s="1104"/>
    </row>
    <row r="790" spans="51:51">
      <c r="AY790" s="1104"/>
    </row>
    <row r="791" spans="51:51">
      <c r="AY791" s="1104"/>
    </row>
    <row r="792" spans="51:51">
      <c r="AY792" s="1104"/>
    </row>
    <row r="793" spans="51:51">
      <c r="AY793" s="1104"/>
    </row>
    <row r="794" spans="51:51">
      <c r="AY794" s="1104"/>
    </row>
    <row r="795" spans="51:51">
      <c r="AY795" s="1104"/>
    </row>
    <row r="796" spans="51:51">
      <c r="AY796" s="1104"/>
    </row>
    <row r="797" spans="51:51">
      <c r="AY797" s="1104"/>
    </row>
    <row r="798" spans="51:51">
      <c r="AY798" s="1104"/>
    </row>
    <row r="799" spans="51:51">
      <c r="AY799" s="1104"/>
    </row>
    <row r="800" spans="51:51">
      <c r="AY800" s="1104"/>
    </row>
    <row r="801" spans="51:51">
      <c r="AY801" s="1104"/>
    </row>
    <row r="802" spans="51:51">
      <c r="AY802" s="1104"/>
    </row>
    <row r="803" spans="51:51">
      <c r="AY803" s="1104"/>
    </row>
    <row r="804" spans="51:51">
      <c r="AY804" s="1104"/>
    </row>
    <row r="805" spans="51:51">
      <c r="AY805" s="1104"/>
    </row>
    <row r="806" spans="51:51">
      <c r="AY806" s="1104"/>
    </row>
    <row r="807" spans="51:51">
      <c r="AY807" s="1104"/>
    </row>
    <row r="808" spans="51:51">
      <c r="AY808" s="1104"/>
    </row>
    <row r="809" spans="51:51">
      <c r="AY809" s="1104"/>
    </row>
    <row r="810" spans="51:51">
      <c r="AY810" s="1104"/>
    </row>
    <row r="811" spans="51:51">
      <c r="AY811" s="1104"/>
    </row>
    <row r="812" spans="51:51">
      <c r="AY812" s="1104"/>
    </row>
    <row r="813" spans="51:51">
      <c r="AY813" s="1104"/>
    </row>
    <row r="814" spans="51:51">
      <c r="AY814" s="1104"/>
    </row>
    <row r="815" spans="51:51">
      <c r="AY815" s="1104"/>
    </row>
    <row r="816" spans="51:51">
      <c r="AY816" s="1104"/>
    </row>
    <row r="817" spans="51:51">
      <c r="AY817" s="1104"/>
    </row>
    <row r="818" spans="51:51">
      <c r="AY818" s="1104"/>
    </row>
    <row r="819" spans="51:51">
      <c r="AY819" s="1104"/>
    </row>
    <row r="820" spans="51:51">
      <c r="AY820" s="1104"/>
    </row>
    <row r="821" spans="51:51">
      <c r="AY821" s="1104"/>
    </row>
    <row r="822" spans="51:51">
      <c r="AY822" s="1104"/>
    </row>
    <row r="823" spans="51:51">
      <c r="AY823" s="1104"/>
    </row>
    <row r="824" spans="51:51">
      <c r="AY824" s="1104"/>
    </row>
    <row r="825" spans="51:51">
      <c r="AY825" s="1104"/>
    </row>
    <row r="826" spans="51:51">
      <c r="AY826" s="1104"/>
    </row>
    <row r="827" spans="51:51">
      <c r="AY827" s="1104"/>
    </row>
    <row r="828" spans="51:51">
      <c r="AY828" s="1104"/>
    </row>
    <row r="829" spans="51:51">
      <c r="AY829" s="1104"/>
    </row>
    <row r="830" spans="51:51">
      <c r="AY830" s="1104"/>
    </row>
    <row r="831" spans="51:51">
      <c r="AY831" s="1104"/>
    </row>
    <row r="832" spans="51:51">
      <c r="AY832" s="1104"/>
    </row>
    <row r="833" spans="51:51">
      <c r="AY833" s="1104"/>
    </row>
    <row r="834" spans="51:51">
      <c r="AY834" s="1104"/>
    </row>
    <row r="835" spans="51:51">
      <c r="AY835" s="1104"/>
    </row>
    <row r="836" spans="51:51">
      <c r="AY836" s="1104"/>
    </row>
    <row r="837" spans="51:51">
      <c r="AY837" s="1104"/>
    </row>
    <row r="838" spans="51:51">
      <c r="AY838" s="1104"/>
    </row>
    <row r="839" spans="51:51">
      <c r="AY839" s="1104"/>
    </row>
    <row r="840" spans="51:51">
      <c r="AY840" s="1104"/>
    </row>
    <row r="841" spans="51:51">
      <c r="AY841" s="1104"/>
    </row>
    <row r="842" spans="51:51">
      <c r="AY842" s="1104"/>
    </row>
    <row r="843" spans="51:51">
      <c r="AY843" s="1104"/>
    </row>
    <row r="844" spans="51:51">
      <c r="AY844" s="1104"/>
    </row>
    <row r="845" spans="51:51">
      <c r="AY845" s="1104"/>
    </row>
    <row r="846" spans="51:51">
      <c r="AY846" s="1104"/>
    </row>
    <row r="847" spans="51:51">
      <c r="AY847" s="1104"/>
    </row>
    <row r="848" spans="51:51">
      <c r="AY848" s="1104"/>
    </row>
    <row r="849" spans="51:51">
      <c r="AY849" s="1104"/>
    </row>
    <row r="850" spans="51:51">
      <c r="AY850" s="1104"/>
    </row>
    <row r="851" spans="51:51">
      <c r="AY851" s="1104"/>
    </row>
    <row r="852" spans="51:51">
      <c r="AY852" s="1104"/>
    </row>
    <row r="853" spans="51:51">
      <c r="AY853" s="1104"/>
    </row>
    <row r="854" spans="51:51">
      <c r="AY854" s="1104"/>
    </row>
    <row r="855" spans="51:51">
      <c r="AY855" s="1104"/>
    </row>
    <row r="856" spans="51:51">
      <c r="AY856" s="1104"/>
    </row>
    <row r="857" spans="51:51">
      <c r="AY857" s="1104"/>
    </row>
    <row r="858" spans="51:51">
      <c r="AY858" s="1104"/>
    </row>
    <row r="859" spans="51:51">
      <c r="AY859" s="1104"/>
    </row>
    <row r="860" spans="51:51">
      <c r="AY860" s="1104"/>
    </row>
    <row r="861" spans="51:51">
      <c r="AY861" s="1104"/>
    </row>
    <row r="862" spans="51:51">
      <c r="AY862" s="1104"/>
    </row>
    <row r="863" spans="51:51">
      <c r="AY863" s="1104"/>
    </row>
    <row r="864" spans="51:51">
      <c r="AY864" s="1104"/>
    </row>
    <row r="865" spans="51:51">
      <c r="AY865" s="1104"/>
    </row>
    <row r="866" spans="51:51">
      <c r="AY866" s="1104"/>
    </row>
    <row r="867" spans="51:51">
      <c r="AY867" s="1104"/>
    </row>
    <row r="868" spans="51:51">
      <c r="AY868" s="1104"/>
    </row>
    <row r="869" spans="51:51">
      <c r="AY869" s="1104"/>
    </row>
    <row r="870" spans="51:51">
      <c r="AY870" s="1104"/>
    </row>
    <row r="871" spans="51:51">
      <c r="AY871" s="1104"/>
    </row>
    <row r="872" spans="51:51">
      <c r="AY872" s="1104"/>
    </row>
    <row r="873" spans="51:51">
      <c r="AY873" s="1104"/>
    </row>
    <row r="874" spans="51:51">
      <c r="AY874" s="1104"/>
    </row>
    <row r="875" spans="51:51">
      <c r="AY875" s="1104"/>
    </row>
    <row r="876" spans="51:51">
      <c r="AY876" s="1104"/>
    </row>
    <row r="877" spans="51:51">
      <c r="AY877" s="1104"/>
    </row>
    <row r="878" spans="51:51">
      <c r="AY878" s="1104"/>
    </row>
    <row r="879" spans="51:51">
      <c r="AY879" s="1104"/>
    </row>
    <row r="880" spans="51:51">
      <c r="AY880" s="1104"/>
    </row>
    <row r="881" spans="51:51">
      <c r="AY881" s="1104"/>
    </row>
    <row r="882" spans="51:51">
      <c r="AY882" s="1104"/>
    </row>
    <row r="883" spans="51:51">
      <c r="AY883" s="1104"/>
    </row>
    <row r="884" spans="51:51">
      <c r="AY884" s="1104"/>
    </row>
    <row r="885" spans="51:51">
      <c r="AY885" s="1104"/>
    </row>
    <row r="886" spans="51:51">
      <c r="AY886" s="1104"/>
    </row>
    <row r="887" spans="51:51">
      <c r="AY887" s="1104"/>
    </row>
    <row r="888" spans="51:51">
      <c r="AY888" s="1104"/>
    </row>
    <row r="889" spans="51:51">
      <c r="AY889" s="1104"/>
    </row>
    <row r="890" spans="51:51">
      <c r="AY890" s="1104"/>
    </row>
    <row r="891" spans="51:51">
      <c r="AY891" s="1104"/>
    </row>
    <row r="892" spans="51:51">
      <c r="AY892" s="1104"/>
    </row>
    <row r="893" spans="51:51">
      <c r="AY893" s="1104"/>
    </row>
    <row r="894" spans="51:51">
      <c r="AY894" s="1104"/>
    </row>
    <row r="895" spans="51:51">
      <c r="AY895" s="1104"/>
    </row>
    <row r="896" spans="51:51">
      <c r="AY896" s="1104"/>
    </row>
    <row r="897" spans="51:51">
      <c r="AY897" s="1104"/>
    </row>
    <row r="898" spans="51:51">
      <c r="AY898" s="1104"/>
    </row>
    <row r="899" spans="51:51">
      <c r="AY899" s="1104"/>
    </row>
    <row r="900" spans="51:51">
      <c r="AY900" s="1104"/>
    </row>
    <row r="901" spans="51:51">
      <c r="AY901" s="1104"/>
    </row>
    <row r="902" spans="51:51">
      <c r="AY902" s="1104"/>
    </row>
    <row r="903" spans="51:51">
      <c r="AY903" s="1104"/>
    </row>
    <row r="904" spans="51:51">
      <c r="AY904" s="1104"/>
    </row>
    <row r="905" spans="51:51">
      <c r="AY905" s="1104"/>
    </row>
    <row r="906" spans="51:51">
      <c r="AY906" s="1104"/>
    </row>
    <row r="907" spans="51:51">
      <c r="AY907" s="1104"/>
    </row>
    <row r="908" spans="51:51">
      <c r="AY908" s="1104"/>
    </row>
    <row r="909" spans="51:51">
      <c r="AY909" s="1104"/>
    </row>
    <row r="910" spans="51:51">
      <c r="AY910" s="1104"/>
    </row>
    <row r="911" spans="51:51">
      <c r="AY911" s="1104"/>
    </row>
    <row r="912" spans="51:51">
      <c r="AY912" s="1104"/>
    </row>
    <row r="913" spans="51:51">
      <c r="AY913" s="1104"/>
    </row>
    <row r="914" spans="51:51">
      <c r="AY914" s="1104"/>
    </row>
    <row r="915" spans="51:51">
      <c r="AY915" s="1104"/>
    </row>
    <row r="916" spans="51:51">
      <c r="AY916" s="1104"/>
    </row>
    <row r="917" spans="51:51">
      <c r="AY917" s="1104"/>
    </row>
    <row r="918" spans="51:51">
      <c r="AY918" s="1104"/>
    </row>
    <row r="919" spans="51:51">
      <c r="AY919" s="1104"/>
    </row>
    <row r="920" spans="51:51">
      <c r="AY920" s="1104"/>
    </row>
    <row r="921" spans="51:51">
      <c r="AY921" s="1104"/>
    </row>
    <row r="922" spans="51:51">
      <c r="AY922" s="1104"/>
    </row>
    <row r="923" spans="51:51">
      <c r="AY923" s="1104"/>
    </row>
    <row r="924" spans="51:51">
      <c r="AY924" s="1104"/>
    </row>
    <row r="925" spans="51:51">
      <c r="AY925" s="1104"/>
    </row>
    <row r="926" spans="51:51">
      <c r="AY926" s="1104"/>
    </row>
    <row r="927" spans="51:51">
      <c r="AY927" s="1104"/>
    </row>
    <row r="928" spans="51:51">
      <c r="AY928" s="1104"/>
    </row>
    <row r="929" spans="51:51">
      <c r="AY929" s="1104"/>
    </row>
    <row r="930" spans="51:51">
      <c r="AY930" s="1104"/>
    </row>
    <row r="931" spans="51:51">
      <c r="AY931" s="1104"/>
    </row>
    <row r="932" spans="51:51">
      <c r="AY932" s="1104"/>
    </row>
    <row r="933" spans="51:51">
      <c r="AY933" s="1104"/>
    </row>
    <row r="934" spans="51:51">
      <c r="AY934" s="1104"/>
    </row>
    <row r="935" spans="51:51">
      <c r="AY935" s="1104"/>
    </row>
    <row r="936" spans="51:51">
      <c r="AY936" s="1104"/>
    </row>
    <row r="937" spans="51:51">
      <c r="AY937" s="1104"/>
    </row>
    <row r="938" spans="51:51">
      <c r="AY938" s="1104"/>
    </row>
    <row r="939" spans="51:51">
      <c r="AY939" s="1104"/>
    </row>
    <row r="940" spans="51:51">
      <c r="AY940" s="1104"/>
    </row>
    <row r="941" spans="51:51">
      <c r="AY941" s="1104"/>
    </row>
    <row r="942" spans="51:51">
      <c r="AY942" s="1104"/>
    </row>
    <row r="943" spans="51:51">
      <c r="AY943" s="1104"/>
    </row>
    <row r="944" spans="51:51">
      <c r="AY944" s="1104"/>
    </row>
    <row r="945" spans="51:51">
      <c r="AY945" s="1104"/>
    </row>
    <row r="946" spans="51:51">
      <c r="AY946" s="1104"/>
    </row>
    <row r="947" spans="51:51">
      <c r="AY947" s="1104"/>
    </row>
    <row r="948" spans="51:51">
      <c r="AY948" s="1104"/>
    </row>
  </sheetData>
  <sheetProtection algorithmName="SHA-512" hashValue="NfDG85CTbRM/WaJGwHIYJ8lfqsq8qeZuYqqQXsXiuIDwh5NiTlWkFX04PsBmL8y1d0JkAq48oBFHmo+k+VGX2A==" saltValue="dAEDedMSP+s/Y5ezKRjOfw==" spinCount="100000" sheet="1" objects="1" scenarios="1"/>
  <dataConsolidate/>
  <mergeCells count="187">
    <mergeCell ref="AH135:AH136"/>
    <mergeCell ref="AC97:AC98"/>
    <mergeCell ref="AE97:AE98"/>
    <mergeCell ref="AG97:AG98"/>
    <mergeCell ref="V115:AI115"/>
    <mergeCell ref="W116:W117"/>
    <mergeCell ref="Y116:Y117"/>
    <mergeCell ref="AA116:AA117"/>
    <mergeCell ref="AC116:AC117"/>
    <mergeCell ref="AE116:AE117"/>
    <mergeCell ref="AG116:AG117"/>
    <mergeCell ref="AH97:AH98"/>
    <mergeCell ref="AD97:AD98"/>
    <mergeCell ref="V116:V117"/>
    <mergeCell ref="X116:X117"/>
    <mergeCell ref="AI116:AI117"/>
    <mergeCell ref="AB116:AB117"/>
    <mergeCell ref="AD116:AD117"/>
    <mergeCell ref="AF116:AF117"/>
    <mergeCell ref="AH116:AH117"/>
    <mergeCell ref="X97:X98"/>
    <mergeCell ref="Z97:Z98"/>
    <mergeCell ref="AB97:AB98"/>
    <mergeCell ref="AA97:AA98"/>
    <mergeCell ref="J1:K1"/>
    <mergeCell ref="J2:K2"/>
    <mergeCell ref="B111:E111"/>
    <mergeCell ref="B42:E42"/>
    <mergeCell ref="B112:E112"/>
    <mergeCell ref="A12:E12"/>
    <mergeCell ref="A13:E13"/>
    <mergeCell ref="O30:P30"/>
    <mergeCell ref="G115:T115"/>
    <mergeCell ref="A115:F116"/>
    <mergeCell ref="L1:N1"/>
    <mergeCell ref="B110:E110"/>
    <mergeCell ref="F1:G1"/>
    <mergeCell ref="H1:I1"/>
    <mergeCell ref="S1:T1"/>
    <mergeCell ref="A1:D1"/>
    <mergeCell ref="M4:N4"/>
    <mergeCell ref="A5:B5"/>
    <mergeCell ref="I30:J30"/>
    <mergeCell ref="D27:F27"/>
    <mergeCell ref="D26:F26"/>
    <mergeCell ref="A22:T23"/>
    <mergeCell ref="A30:E30"/>
    <mergeCell ref="H26:I26"/>
    <mergeCell ref="A2:D2"/>
    <mergeCell ref="S4:T4"/>
    <mergeCell ref="B107:E107"/>
    <mergeCell ref="B109:E109"/>
    <mergeCell ref="W97:W98"/>
    <mergeCell ref="Y97:Y98"/>
    <mergeCell ref="B105:E105"/>
    <mergeCell ref="B106:E106"/>
    <mergeCell ref="A10:E10"/>
    <mergeCell ref="H2:I2"/>
    <mergeCell ref="S2:T2"/>
    <mergeCell ref="Q30:R30"/>
    <mergeCell ref="S30:T30"/>
    <mergeCell ref="A14:E14"/>
    <mergeCell ref="A11:E11"/>
    <mergeCell ref="F18:H19"/>
    <mergeCell ref="L2:N2"/>
    <mergeCell ref="I18:I19"/>
    <mergeCell ref="V43:AI43"/>
    <mergeCell ref="V96:AI96"/>
    <mergeCell ref="AI97:AI98"/>
    <mergeCell ref="F2:G2"/>
    <mergeCell ref="AI7:AI10"/>
    <mergeCell ref="V97:V98"/>
    <mergeCell ref="Z116:Z117"/>
    <mergeCell ref="AX6:AX10"/>
    <mergeCell ref="C4:F4"/>
    <mergeCell ref="Q5:R5"/>
    <mergeCell ref="S5:T5"/>
    <mergeCell ref="C6:E6"/>
    <mergeCell ref="C5:F5"/>
    <mergeCell ref="G5:H5"/>
    <mergeCell ref="I5:J5"/>
    <mergeCell ref="K5:L5"/>
    <mergeCell ref="M5:N5"/>
    <mergeCell ref="O5:P5"/>
    <mergeCell ref="I4:J4"/>
    <mergeCell ref="K4:L4"/>
    <mergeCell ref="AK6:AK10"/>
    <mergeCell ref="U7:U10"/>
    <mergeCell ref="AH7:AH10"/>
    <mergeCell ref="AP6:AP10"/>
    <mergeCell ref="AR6:AR10"/>
    <mergeCell ref="AT6:AT10"/>
    <mergeCell ref="G4:H4"/>
    <mergeCell ref="AL6:AL10"/>
    <mergeCell ref="AN6:AN10"/>
    <mergeCell ref="O4:P4"/>
    <mergeCell ref="Q4:R4"/>
    <mergeCell ref="AV6:AV10"/>
    <mergeCell ref="AK43:AQ43"/>
    <mergeCell ref="AL115:AN115"/>
    <mergeCell ref="G39:T39"/>
    <mergeCell ref="B99:E99"/>
    <mergeCell ref="A96:F97"/>
    <mergeCell ref="B100:E100"/>
    <mergeCell ref="B101:E101"/>
    <mergeCell ref="G96:T96"/>
    <mergeCell ref="B102:E102"/>
    <mergeCell ref="B103:E103"/>
    <mergeCell ref="B104:E104"/>
    <mergeCell ref="B108:E108"/>
    <mergeCell ref="B113:E113"/>
    <mergeCell ref="K30:L30"/>
    <mergeCell ref="M30:N30"/>
    <mergeCell ref="A39:F40"/>
    <mergeCell ref="A15:E15"/>
    <mergeCell ref="C7:E7"/>
    <mergeCell ref="AF97:AF98"/>
    <mergeCell ref="AL96:AN96"/>
    <mergeCell ref="J18:N18"/>
    <mergeCell ref="J19:N19"/>
    <mergeCell ref="G30:H30"/>
    <mergeCell ref="B118:E118"/>
    <mergeCell ref="B119:E119"/>
    <mergeCell ref="B128:E128"/>
    <mergeCell ref="B129:E129"/>
    <mergeCell ref="B122:E122"/>
    <mergeCell ref="B123:E123"/>
    <mergeCell ref="B124:E124"/>
    <mergeCell ref="B130:E130"/>
    <mergeCell ref="B131:E131"/>
    <mergeCell ref="B132:E132"/>
    <mergeCell ref="B120:E120"/>
    <mergeCell ref="B121:E121"/>
    <mergeCell ref="B144:E144"/>
    <mergeCell ref="B137:E137"/>
    <mergeCell ref="G134:T134"/>
    <mergeCell ref="B156:E156"/>
    <mergeCell ref="G153:T153"/>
    <mergeCell ref="B125:E125"/>
    <mergeCell ref="B126:E126"/>
    <mergeCell ref="B127:E127"/>
    <mergeCell ref="A153:F154"/>
    <mergeCell ref="B150:E150"/>
    <mergeCell ref="B151:E151"/>
    <mergeCell ref="B140:E140"/>
    <mergeCell ref="B141:E141"/>
    <mergeCell ref="B143:E143"/>
    <mergeCell ref="B142:E142"/>
    <mergeCell ref="AH154:AH155"/>
    <mergeCell ref="V154:V155"/>
    <mergeCell ref="X154:X155"/>
    <mergeCell ref="Z154:Z155"/>
    <mergeCell ref="AB154:AB155"/>
    <mergeCell ref="AD154:AD155"/>
    <mergeCell ref="AF154:AF155"/>
    <mergeCell ref="V153:AI153"/>
    <mergeCell ref="W154:W155"/>
    <mergeCell ref="Y154:Y155"/>
    <mergeCell ref="AA154:AA155"/>
    <mergeCell ref="AC154:AC155"/>
    <mergeCell ref="AE154:AE155"/>
    <mergeCell ref="AG154:AG155"/>
    <mergeCell ref="AI154:AI155"/>
    <mergeCell ref="AL153:AN153"/>
    <mergeCell ref="B145:E145"/>
    <mergeCell ref="B146:E146"/>
    <mergeCell ref="B147:E147"/>
    <mergeCell ref="B148:E148"/>
    <mergeCell ref="B149:E149"/>
    <mergeCell ref="AL134:AN134"/>
    <mergeCell ref="B138:E138"/>
    <mergeCell ref="B139:E139"/>
    <mergeCell ref="V135:V136"/>
    <mergeCell ref="X135:X136"/>
    <mergeCell ref="Z135:Z136"/>
    <mergeCell ref="AB135:AB136"/>
    <mergeCell ref="AD135:AD136"/>
    <mergeCell ref="AF135:AF136"/>
    <mergeCell ref="A134:F135"/>
    <mergeCell ref="V134:AI134"/>
    <mergeCell ref="W135:W136"/>
    <mergeCell ref="Y135:Y136"/>
    <mergeCell ref="AA135:AA136"/>
    <mergeCell ref="AC135:AC136"/>
    <mergeCell ref="AE135:AE136"/>
    <mergeCell ref="AG135:AG136"/>
    <mergeCell ref="AI135:AI136"/>
  </mergeCells>
  <conditionalFormatting sqref="G98">
    <cfRule type="cellIs" dxfId="581" priority="822" stopIfTrue="1" operator="lessThan">
      <formula>-0.0000444444444444444</formula>
    </cfRule>
  </conditionalFormatting>
  <conditionalFormatting sqref="I97">
    <cfRule type="expression" dxfId="580" priority="821" stopIfTrue="1">
      <formula>ISERROR(I97)</formula>
    </cfRule>
  </conditionalFormatting>
  <conditionalFormatting sqref="K97">
    <cfRule type="expression" dxfId="579" priority="819" stopIfTrue="1">
      <formula>ISERROR(K97)</formula>
    </cfRule>
  </conditionalFormatting>
  <conditionalFormatting sqref="M97">
    <cfRule type="expression" dxfId="578" priority="818" stopIfTrue="1">
      <formula>ISERROR(M97)</formula>
    </cfRule>
  </conditionalFormatting>
  <conditionalFormatting sqref="O97">
    <cfRule type="expression" dxfId="577" priority="817" stopIfTrue="1">
      <formula>ISERROR(O97)</formula>
    </cfRule>
  </conditionalFormatting>
  <conditionalFormatting sqref="Q97">
    <cfRule type="expression" dxfId="576" priority="816" stopIfTrue="1">
      <formula>ISERROR(Q97)</formula>
    </cfRule>
  </conditionalFormatting>
  <conditionalFormatting sqref="S97">
    <cfRule type="expression" dxfId="575" priority="815" stopIfTrue="1">
      <formula>ISERROR(S97)</formula>
    </cfRule>
  </conditionalFormatting>
  <conditionalFormatting sqref="G117">
    <cfRule type="cellIs" dxfId="574" priority="814" stopIfTrue="1" operator="lessThan">
      <formula>-0.0000444444444444444</formula>
    </cfRule>
  </conditionalFormatting>
  <conditionalFormatting sqref="G136">
    <cfRule type="cellIs" dxfId="573" priority="798" stopIfTrue="1" operator="lessThan">
      <formula>-0.0000444444444444444</formula>
    </cfRule>
  </conditionalFormatting>
  <conditionalFormatting sqref="G155">
    <cfRule type="cellIs" dxfId="572" priority="790" stopIfTrue="1" operator="lessThan">
      <formula>-0.0000444444444444444</formula>
    </cfRule>
  </conditionalFormatting>
  <conditionalFormatting sqref="H155">
    <cfRule type="cellIs" dxfId="571" priority="775" stopIfTrue="1" operator="lessThan">
      <formula>-0.0000444444444444444</formula>
    </cfRule>
  </conditionalFormatting>
  <conditionalFormatting sqref="H94">
    <cfRule type="expression" dxfId="570" priority="761">
      <formula>IF(H94&lt;0, TRUE, IF(AND(H94&gt;0,V94=""),TRUE,FALSE))</formula>
    </cfRule>
  </conditionalFormatting>
  <conditionalFormatting sqref="H60">
    <cfRule type="expression" dxfId="569" priority="758">
      <formula>IF(H60&lt;0, TRUE, IF(AND(H60&gt;0,V60=""),TRUE,FALSE))</formula>
    </cfRule>
  </conditionalFormatting>
  <conditionalFormatting sqref="H61">
    <cfRule type="expression" dxfId="568" priority="757">
      <formula>IF(H61&lt;0, TRUE, IF(AND(H61&gt;0,V61=""),TRUE,FALSE))</formula>
    </cfRule>
  </conditionalFormatting>
  <conditionalFormatting sqref="H62">
    <cfRule type="expression" dxfId="567" priority="756">
      <formula>IF(H62&lt;0, TRUE, IF(AND(H62&gt;0,V62=""),TRUE,FALSE))</formula>
    </cfRule>
  </conditionalFormatting>
  <conditionalFormatting sqref="H63">
    <cfRule type="expression" dxfId="566" priority="755">
      <formula>IF(H63&lt;0, TRUE, IF(AND(H63&gt;0,V63=""),TRUE,FALSE))</formula>
    </cfRule>
  </conditionalFormatting>
  <conditionalFormatting sqref="H64">
    <cfRule type="expression" dxfId="565" priority="754">
      <formula>IF(H64&lt;0, TRUE, IF(AND(H64&gt;0,V64=""),TRUE,FALSE))</formula>
    </cfRule>
  </conditionalFormatting>
  <conditionalFormatting sqref="H65">
    <cfRule type="expression" dxfId="564" priority="753">
      <formula>IF(H65&lt;0, TRUE, IF(AND(H65&gt;0,V65=""),TRUE,FALSE))</formula>
    </cfRule>
  </conditionalFormatting>
  <conditionalFormatting sqref="H66">
    <cfRule type="expression" dxfId="563" priority="752">
      <formula>IF(H66&lt;0, TRUE, IF(AND(H66&gt;0,V66=""),TRUE,FALSE))</formula>
    </cfRule>
  </conditionalFormatting>
  <conditionalFormatting sqref="H67">
    <cfRule type="expression" dxfId="562" priority="751">
      <formula>IF(H67&lt;0, TRUE, IF(AND(H67&gt;0,V67=""),TRUE,FALSE))</formula>
    </cfRule>
  </conditionalFormatting>
  <conditionalFormatting sqref="H68">
    <cfRule type="expression" dxfId="561" priority="750">
      <formula>IF(H68&lt;0, TRUE, IF(AND(H68&gt;0,V68=""),TRUE,FALSE))</formula>
    </cfRule>
  </conditionalFormatting>
  <conditionalFormatting sqref="H69">
    <cfRule type="expression" dxfId="560" priority="749">
      <formula>IF(H69&lt;0, TRUE, IF(AND(H69&gt;0,V69=""),TRUE,FALSE))</formula>
    </cfRule>
  </conditionalFormatting>
  <conditionalFormatting sqref="H70">
    <cfRule type="expression" dxfId="559" priority="748">
      <formula>IF(H70&lt;0, TRUE, IF(AND(H70&gt;0,V70=""),TRUE,FALSE))</formula>
    </cfRule>
  </conditionalFormatting>
  <conditionalFormatting sqref="H71">
    <cfRule type="expression" dxfId="558" priority="747">
      <formula>IF(H71&lt;0, TRUE, IF(AND(H71&gt;0,V71=""),TRUE,FALSE))</formula>
    </cfRule>
  </conditionalFormatting>
  <conditionalFormatting sqref="H72">
    <cfRule type="expression" dxfId="557" priority="746">
      <formula>IF(H72&lt;0, TRUE, IF(AND(H72&gt;0,V72=""),TRUE,FALSE))</formula>
    </cfRule>
  </conditionalFormatting>
  <conditionalFormatting sqref="H73">
    <cfRule type="expression" dxfId="556" priority="745">
      <formula>IF(H73&lt;0, TRUE, IF(AND(H73&gt;0,V73=""),TRUE,FALSE))</formula>
    </cfRule>
  </conditionalFormatting>
  <conditionalFormatting sqref="H74">
    <cfRule type="expression" dxfId="555" priority="744">
      <formula>IF(H74&lt;0, TRUE, IF(AND(H74&gt;0,V74=""),TRUE,FALSE))</formula>
    </cfRule>
  </conditionalFormatting>
  <conditionalFormatting sqref="H75">
    <cfRule type="expression" dxfId="554" priority="743">
      <formula>IF(H75&lt;0, TRUE, IF(AND(H75&gt;0,V75=""),TRUE,FALSE))</formula>
    </cfRule>
  </conditionalFormatting>
  <conditionalFormatting sqref="H76">
    <cfRule type="expression" dxfId="553" priority="742">
      <formula>IF(H76&lt;0, TRUE, IF(AND(H76&gt;0,V76=""),TRUE,FALSE))</formula>
    </cfRule>
  </conditionalFormatting>
  <conditionalFormatting sqref="H77">
    <cfRule type="expression" dxfId="552" priority="741">
      <formula>IF(H77&lt;0, TRUE, IF(AND(H77&gt;0,V77=""),TRUE,FALSE))</formula>
    </cfRule>
  </conditionalFormatting>
  <conditionalFormatting sqref="H78">
    <cfRule type="expression" dxfId="551" priority="740">
      <formula>IF(H78&lt;0, TRUE, IF(AND(H78&gt;0,V78=""),TRUE,FALSE))</formula>
    </cfRule>
  </conditionalFormatting>
  <conditionalFormatting sqref="H79">
    <cfRule type="expression" dxfId="550" priority="739">
      <formula>IF(H79&lt;0, TRUE, IF(AND(H79&gt;0,V79=""),TRUE,FALSE))</formula>
    </cfRule>
  </conditionalFormatting>
  <conditionalFormatting sqref="H80">
    <cfRule type="expression" dxfId="549" priority="738">
      <formula>IF(H80&lt;0, TRUE, IF(AND(H80&gt;0,V80=""),TRUE,FALSE))</formula>
    </cfRule>
  </conditionalFormatting>
  <conditionalFormatting sqref="H81">
    <cfRule type="expression" dxfId="548" priority="737">
      <formula>IF(H81&lt;0, TRUE, IF(AND(H81&gt;0,V81=""),TRUE,FALSE))</formula>
    </cfRule>
  </conditionalFormatting>
  <conditionalFormatting sqref="H82">
    <cfRule type="expression" dxfId="547" priority="736">
      <formula>IF(H82&lt;0, TRUE, IF(AND(H82&gt;0,V82=""),TRUE,FALSE))</formula>
    </cfRule>
  </conditionalFormatting>
  <conditionalFormatting sqref="H83">
    <cfRule type="expression" dxfId="546" priority="735">
      <formula>IF(H83&lt;0, TRUE, IF(AND(H83&gt;0,V83=""),TRUE,FALSE))</formula>
    </cfRule>
  </conditionalFormatting>
  <conditionalFormatting sqref="H84">
    <cfRule type="expression" dxfId="545" priority="734">
      <formula>IF(H84&lt;0, TRUE, IF(AND(H84&gt;0,V84=""),TRUE,FALSE))</formula>
    </cfRule>
  </conditionalFormatting>
  <conditionalFormatting sqref="H85">
    <cfRule type="expression" dxfId="544" priority="733">
      <formula>IF(H85&lt;0, TRUE, IF(AND(H85&gt;0,V85=""),TRUE,FALSE))</formula>
    </cfRule>
  </conditionalFormatting>
  <conditionalFormatting sqref="H86">
    <cfRule type="expression" dxfId="543" priority="732">
      <formula>IF(H86&lt;0, TRUE, IF(AND(H86&gt;0,V86=""),TRUE,FALSE))</formula>
    </cfRule>
  </conditionalFormatting>
  <conditionalFormatting sqref="H87">
    <cfRule type="expression" dxfId="542" priority="731">
      <formula>IF(H87&lt;0, TRUE, IF(AND(H87&gt;0,V87=""),TRUE,FALSE))</formula>
    </cfRule>
  </conditionalFormatting>
  <conditionalFormatting sqref="H88">
    <cfRule type="expression" dxfId="541" priority="730">
      <formula>IF(H88&lt;0, TRUE, IF(AND(H88&gt;0,V88=""),TRUE,FALSE))</formula>
    </cfRule>
  </conditionalFormatting>
  <conditionalFormatting sqref="H89">
    <cfRule type="expression" dxfId="540" priority="729">
      <formula>IF(H89&lt;0, TRUE, IF(AND(H89&gt;0,V89=""),TRUE,FALSE))</formula>
    </cfRule>
  </conditionalFormatting>
  <conditionalFormatting sqref="H90">
    <cfRule type="expression" dxfId="539" priority="728">
      <formula>IF(H90&lt;0, TRUE, IF(AND(H90&gt;0,V90=""),TRUE,FALSE))</formula>
    </cfRule>
  </conditionalFormatting>
  <conditionalFormatting sqref="H91">
    <cfRule type="expression" dxfId="538" priority="727">
      <formula>IF(H91&lt;0, TRUE, IF(AND(H91&gt;0,V91=""),TRUE,FALSE))</formula>
    </cfRule>
  </conditionalFormatting>
  <conditionalFormatting sqref="H92">
    <cfRule type="expression" dxfId="537" priority="726">
      <formula>IF(H92&lt;0, TRUE, IF(AND(H92&gt;0,V92=""),TRUE,FALSE))</formula>
    </cfRule>
  </conditionalFormatting>
  <conditionalFormatting sqref="H93">
    <cfRule type="expression" dxfId="536" priority="725">
      <formula>IF(H93&lt;0, TRUE, IF(AND(H93&gt;0,V93=""),TRUE,FALSE))</formula>
    </cfRule>
  </conditionalFormatting>
  <conditionalFormatting sqref="J94">
    <cfRule type="expression" dxfId="535" priority="711">
      <formula>IF(J94&lt;0, TRUE, IF(AND(J94&gt;0,X94=""),TRUE,FALSE))</formula>
    </cfRule>
  </conditionalFormatting>
  <conditionalFormatting sqref="J60">
    <cfRule type="expression" dxfId="534" priority="708">
      <formula>IF(J60&lt;0, TRUE, IF(AND(J60&gt;0,X60=""),TRUE,FALSE))</formula>
    </cfRule>
  </conditionalFormatting>
  <conditionalFormatting sqref="J61">
    <cfRule type="expression" dxfId="533" priority="707">
      <formula>IF(J61&lt;0, TRUE, IF(AND(J61&gt;0,X61=""),TRUE,FALSE))</formula>
    </cfRule>
  </conditionalFormatting>
  <conditionalFormatting sqref="J62">
    <cfRule type="expression" dxfId="532" priority="706">
      <formula>IF(J62&lt;0, TRUE, IF(AND(J62&gt;0,X62=""),TRUE,FALSE))</formula>
    </cfRule>
  </conditionalFormatting>
  <conditionalFormatting sqref="J63">
    <cfRule type="expression" dxfId="531" priority="705">
      <formula>IF(J63&lt;0, TRUE, IF(AND(J63&gt;0,X63=""),TRUE,FALSE))</formula>
    </cfRule>
  </conditionalFormatting>
  <conditionalFormatting sqref="J64">
    <cfRule type="expression" dxfId="530" priority="704">
      <formula>IF(J64&lt;0, TRUE, IF(AND(J64&gt;0,X64=""),TRUE,FALSE))</formula>
    </cfRule>
  </conditionalFormatting>
  <conditionalFormatting sqref="J65">
    <cfRule type="expression" dxfId="529" priority="703">
      <formula>IF(J65&lt;0, TRUE, IF(AND(J65&gt;0,X65=""),TRUE,FALSE))</formula>
    </cfRule>
  </conditionalFormatting>
  <conditionalFormatting sqref="J66">
    <cfRule type="expression" dxfId="528" priority="702">
      <formula>IF(J66&lt;0, TRUE, IF(AND(J66&gt;0,X66=""),TRUE,FALSE))</formula>
    </cfRule>
  </conditionalFormatting>
  <conditionalFormatting sqref="J67">
    <cfRule type="expression" dxfId="527" priority="701">
      <formula>IF(J67&lt;0, TRUE, IF(AND(J67&gt;0,X67=""),TRUE,FALSE))</formula>
    </cfRule>
  </conditionalFormatting>
  <conditionalFormatting sqref="J68">
    <cfRule type="expression" dxfId="526" priority="700">
      <formula>IF(J68&lt;0, TRUE, IF(AND(J68&gt;0,X68=""),TRUE,FALSE))</formula>
    </cfRule>
  </conditionalFormatting>
  <conditionalFormatting sqref="J69">
    <cfRule type="expression" dxfId="525" priority="699">
      <formula>IF(J69&lt;0, TRUE, IF(AND(J69&gt;0,X69=""),TRUE,FALSE))</formula>
    </cfRule>
  </conditionalFormatting>
  <conditionalFormatting sqref="J70">
    <cfRule type="expression" dxfId="524" priority="698">
      <formula>IF(J70&lt;0, TRUE, IF(AND(J70&gt;0,X70=""),TRUE,FALSE))</formula>
    </cfRule>
  </conditionalFormatting>
  <conditionalFormatting sqref="J71">
    <cfRule type="expression" dxfId="523" priority="697">
      <formula>IF(J71&lt;0, TRUE, IF(AND(J71&gt;0,X71=""),TRUE,FALSE))</formula>
    </cfRule>
  </conditionalFormatting>
  <conditionalFormatting sqref="J72">
    <cfRule type="expression" dxfId="522" priority="696">
      <formula>IF(J72&lt;0, TRUE, IF(AND(J72&gt;0,X72=""),TRUE,FALSE))</formula>
    </cfRule>
  </conditionalFormatting>
  <conditionalFormatting sqref="J73">
    <cfRule type="expression" dxfId="521" priority="695">
      <formula>IF(J73&lt;0, TRUE, IF(AND(J73&gt;0,X73=""),TRUE,FALSE))</formula>
    </cfRule>
  </conditionalFormatting>
  <conditionalFormatting sqref="J74">
    <cfRule type="expression" dxfId="520" priority="694">
      <formula>IF(J74&lt;0, TRUE, IF(AND(J74&gt;0,X74=""),TRUE,FALSE))</formula>
    </cfRule>
  </conditionalFormatting>
  <conditionalFormatting sqref="J75">
    <cfRule type="expression" dxfId="519" priority="693">
      <formula>IF(J75&lt;0, TRUE, IF(AND(J75&gt;0,X75=""),TRUE,FALSE))</formula>
    </cfRule>
  </conditionalFormatting>
  <conditionalFormatting sqref="J76">
    <cfRule type="expression" dxfId="518" priority="692">
      <formula>IF(J76&lt;0, TRUE, IF(AND(J76&gt;0,X76=""),TRUE,FALSE))</formula>
    </cfRule>
  </conditionalFormatting>
  <conditionalFormatting sqref="J77">
    <cfRule type="expression" dxfId="517" priority="691">
      <formula>IF(J77&lt;0, TRUE, IF(AND(J77&gt;0,X77=""),TRUE,FALSE))</formula>
    </cfRule>
  </conditionalFormatting>
  <conditionalFormatting sqref="J78">
    <cfRule type="expression" dxfId="516" priority="690">
      <formula>IF(J78&lt;0, TRUE, IF(AND(J78&gt;0,X78=""),TRUE,FALSE))</formula>
    </cfRule>
  </conditionalFormatting>
  <conditionalFormatting sqref="J79">
    <cfRule type="expression" dxfId="515" priority="689">
      <formula>IF(J79&lt;0, TRUE, IF(AND(J79&gt;0,X79=""),TRUE,FALSE))</formula>
    </cfRule>
  </conditionalFormatting>
  <conditionalFormatting sqref="J80">
    <cfRule type="expression" dxfId="514" priority="688">
      <formula>IF(J80&lt;0, TRUE, IF(AND(J80&gt;0,X80=""),TRUE,FALSE))</formula>
    </cfRule>
  </conditionalFormatting>
  <conditionalFormatting sqref="J81">
    <cfRule type="expression" dxfId="513" priority="687">
      <formula>IF(J81&lt;0, TRUE, IF(AND(J81&gt;0,X81=""),TRUE,FALSE))</formula>
    </cfRule>
  </conditionalFormatting>
  <conditionalFormatting sqref="J82">
    <cfRule type="expression" dxfId="512" priority="686">
      <formula>IF(J82&lt;0, TRUE, IF(AND(J82&gt;0,X82=""),TRUE,FALSE))</formula>
    </cfRule>
  </conditionalFormatting>
  <conditionalFormatting sqref="J83">
    <cfRule type="expression" dxfId="511" priority="685">
      <formula>IF(J83&lt;0, TRUE, IF(AND(J83&gt;0,X83=""),TRUE,FALSE))</formula>
    </cfRule>
  </conditionalFormatting>
  <conditionalFormatting sqref="J84">
    <cfRule type="expression" dxfId="510" priority="684">
      <formula>IF(J84&lt;0, TRUE, IF(AND(J84&gt;0,X84=""),TRUE,FALSE))</formula>
    </cfRule>
  </conditionalFormatting>
  <conditionalFormatting sqref="J85">
    <cfRule type="expression" dxfId="509" priority="683">
      <formula>IF(J85&lt;0, TRUE, IF(AND(J85&gt;0,X85=""),TRUE,FALSE))</formula>
    </cfRule>
  </conditionalFormatting>
  <conditionalFormatting sqref="J86">
    <cfRule type="expression" dxfId="508" priority="682">
      <formula>IF(J86&lt;0, TRUE, IF(AND(J86&gt;0,X86=""),TRUE,FALSE))</formula>
    </cfRule>
  </conditionalFormatting>
  <conditionalFormatting sqref="J87">
    <cfRule type="expression" dxfId="507" priority="681">
      <formula>IF(J87&lt;0, TRUE, IF(AND(J87&gt;0,X87=""),TRUE,FALSE))</formula>
    </cfRule>
  </conditionalFormatting>
  <conditionalFormatting sqref="J88">
    <cfRule type="expression" dxfId="506" priority="680">
      <formula>IF(J88&lt;0, TRUE, IF(AND(J88&gt;0,X88=""),TRUE,FALSE))</formula>
    </cfRule>
  </conditionalFormatting>
  <conditionalFormatting sqref="J89">
    <cfRule type="expression" dxfId="505" priority="679">
      <formula>IF(J89&lt;0, TRUE, IF(AND(J89&gt;0,X89=""),TRUE,FALSE))</formula>
    </cfRule>
  </conditionalFormatting>
  <conditionalFormatting sqref="J90">
    <cfRule type="expression" dxfId="504" priority="678">
      <formula>IF(J90&lt;0, TRUE, IF(AND(J90&gt;0,X90=""),TRUE,FALSE))</formula>
    </cfRule>
  </conditionalFormatting>
  <conditionalFormatting sqref="J91">
    <cfRule type="expression" dxfId="503" priority="677">
      <formula>IF(J91&lt;0, TRUE, IF(AND(J91&gt;0,X91=""),TRUE,FALSE))</formula>
    </cfRule>
  </conditionalFormatting>
  <conditionalFormatting sqref="J92">
    <cfRule type="expression" dxfId="502" priority="676">
      <formula>IF(J92&lt;0, TRUE, IF(AND(J92&gt;0,X92=""),TRUE,FALSE))</formula>
    </cfRule>
  </conditionalFormatting>
  <conditionalFormatting sqref="J93">
    <cfRule type="expression" dxfId="501" priority="675">
      <formula>IF(J93&lt;0, TRUE, IF(AND(J93&gt;0,X93=""),TRUE,FALSE))</formula>
    </cfRule>
  </conditionalFormatting>
  <conditionalFormatting sqref="L94">
    <cfRule type="expression" dxfId="500" priority="661">
      <formula>IF(L94&lt;0, TRUE, IF(AND(L94&gt;0,Z94=""),TRUE,FALSE))</formula>
    </cfRule>
  </conditionalFormatting>
  <conditionalFormatting sqref="L60">
    <cfRule type="expression" dxfId="499" priority="658">
      <formula>IF(L60&lt;0, TRUE, IF(AND(L60&gt;0,Z60=""),TRUE,FALSE))</formula>
    </cfRule>
  </conditionalFormatting>
  <conditionalFormatting sqref="L61">
    <cfRule type="expression" dxfId="498" priority="657">
      <formula>IF(L61&lt;0, TRUE, IF(AND(L61&gt;0,Z61=""),TRUE,FALSE))</formula>
    </cfRule>
  </conditionalFormatting>
  <conditionalFormatting sqref="L62">
    <cfRule type="expression" dxfId="497" priority="656">
      <formula>IF(L62&lt;0, TRUE, IF(AND(L62&gt;0,Z62=""),TRUE,FALSE))</formula>
    </cfRule>
  </conditionalFormatting>
  <conditionalFormatting sqref="L63">
    <cfRule type="expression" dxfId="496" priority="655">
      <formula>IF(L63&lt;0, TRUE, IF(AND(L63&gt;0,Z63=""),TRUE,FALSE))</formula>
    </cfRule>
  </conditionalFormatting>
  <conditionalFormatting sqref="L64">
    <cfRule type="expression" dxfId="495" priority="654">
      <formula>IF(L64&lt;0, TRUE, IF(AND(L64&gt;0,Z64=""),TRUE,FALSE))</formula>
    </cfRule>
  </conditionalFormatting>
  <conditionalFormatting sqref="L65">
    <cfRule type="expression" dxfId="494" priority="653">
      <formula>IF(L65&lt;0, TRUE, IF(AND(L65&gt;0,Z65=""),TRUE,FALSE))</formula>
    </cfRule>
  </conditionalFormatting>
  <conditionalFormatting sqref="L66">
    <cfRule type="expression" dxfId="493" priority="652">
      <formula>IF(L66&lt;0, TRUE, IF(AND(L66&gt;0,Z66=""),TRUE,FALSE))</formula>
    </cfRule>
  </conditionalFormatting>
  <conditionalFormatting sqref="L67">
    <cfRule type="expression" dxfId="492" priority="651">
      <formula>IF(L67&lt;0, TRUE, IF(AND(L67&gt;0,Z67=""),TRUE,FALSE))</formula>
    </cfRule>
  </conditionalFormatting>
  <conditionalFormatting sqref="L68">
    <cfRule type="expression" dxfId="491" priority="650">
      <formula>IF(L68&lt;0, TRUE, IF(AND(L68&gt;0,Z68=""),TRUE,FALSE))</formula>
    </cfRule>
  </conditionalFormatting>
  <conditionalFormatting sqref="L69">
    <cfRule type="expression" dxfId="490" priority="649">
      <formula>IF(L69&lt;0, TRUE, IF(AND(L69&gt;0,Z69=""),TRUE,FALSE))</formula>
    </cfRule>
  </conditionalFormatting>
  <conditionalFormatting sqref="L70">
    <cfRule type="expression" dxfId="489" priority="648">
      <formula>IF(L70&lt;0, TRUE, IF(AND(L70&gt;0,Z70=""),TRUE,FALSE))</formula>
    </cfRule>
  </conditionalFormatting>
  <conditionalFormatting sqref="L71">
    <cfRule type="expression" dxfId="488" priority="647">
      <formula>IF(L71&lt;0, TRUE, IF(AND(L71&gt;0,Z71=""),TRUE,FALSE))</formula>
    </cfRule>
  </conditionalFormatting>
  <conditionalFormatting sqref="L72">
    <cfRule type="expression" dxfId="487" priority="646">
      <formula>IF(L72&lt;0, TRUE, IF(AND(L72&gt;0,Z72=""),TRUE,FALSE))</formula>
    </cfRule>
  </conditionalFormatting>
  <conditionalFormatting sqref="L73">
    <cfRule type="expression" dxfId="486" priority="645">
      <formula>IF(L73&lt;0, TRUE, IF(AND(L73&gt;0,Z73=""),TRUE,FALSE))</formula>
    </cfRule>
  </conditionalFormatting>
  <conditionalFormatting sqref="L74">
    <cfRule type="expression" dxfId="485" priority="644">
      <formula>IF(L74&lt;0, TRUE, IF(AND(L74&gt;0,Z74=""),TRUE,FALSE))</formula>
    </cfRule>
  </conditionalFormatting>
  <conditionalFormatting sqref="L75">
    <cfRule type="expression" dxfId="484" priority="643">
      <formula>IF(L75&lt;0, TRUE, IF(AND(L75&gt;0,Z75=""),TRUE,FALSE))</formula>
    </cfRule>
  </conditionalFormatting>
  <conditionalFormatting sqref="L76">
    <cfRule type="expression" dxfId="483" priority="642">
      <formula>IF(L76&lt;0, TRUE, IF(AND(L76&gt;0,Z76=""),TRUE,FALSE))</formula>
    </cfRule>
  </conditionalFormatting>
  <conditionalFormatting sqref="L77">
    <cfRule type="expression" dxfId="482" priority="641">
      <formula>IF(L77&lt;0, TRUE, IF(AND(L77&gt;0,Z77=""),TRUE,FALSE))</formula>
    </cfRule>
  </conditionalFormatting>
  <conditionalFormatting sqref="L78">
    <cfRule type="expression" dxfId="481" priority="640">
      <formula>IF(L78&lt;0, TRUE, IF(AND(L78&gt;0,Z78=""),TRUE,FALSE))</formula>
    </cfRule>
  </conditionalFormatting>
  <conditionalFormatting sqref="L79">
    <cfRule type="expression" dxfId="480" priority="639">
      <formula>IF(L79&lt;0, TRUE, IF(AND(L79&gt;0,Z79=""),TRUE,FALSE))</formula>
    </cfRule>
  </conditionalFormatting>
  <conditionalFormatting sqref="L80">
    <cfRule type="expression" dxfId="479" priority="638">
      <formula>IF(L80&lt;0, TRUE, IF(AND(L80&gt;0,Z80=""),TRUE,FALSE))</formula>
    </cfRule>
  </conditionalFormatting>
  <conditionalFormatting sqref="L81">
    <cfRule type="expression" dxfId="478" priority="637">
      <formula>IF(L81&lt;0, TRUE, IF(AND(L81&gt;0,Z81=""),TRUE,FALSE))</formula>
    </cfRule>
  </conditionalFormatting>
  <conditionalFormatting sqref="L82">
    <cfRule type="expression" dxfId="477" priority="636">
      <formula>IF(L82&lt;0, TRUE, IF(AND(L82&gt;0,Z82=""),TRUE,FALSE))</formula>
    </cfRule>
  </conditionalFormatting>
  <conditionalFormatting sqref="L83">
    <cfRule type="expression" dxfId="476" priority="635">
      <formula>IF(L83&lt;0, TRUE, IF(AND(L83&gt;0,Z83=""),TRUE,FALSE))</formula>
    </cfRule>
  </conditionalFormatting>
  <conditionalFormatting sqref="L84">
    <cfRule type="expression" dxfId="475" priority="634">
      <formula>IF(L84&lt;0, TRUE, IF(AND(L84&gt;0,Z84=""),TRUE,FALSE))</formula>
    </cfRule>
  </conditionalFormatting>
  <conditionalFormatting sqref="L85">
    <cfRule type="expression" dxfId="474" priority="633">
      <formula>IF(L85&lt;0, TRUE, IF(AND(L85&gt;0,Z85=""),TRUE,FALSE))</formula>
    </cfRule>
  </conditionalFormatting>
  <conditionalFormatting sqref="L86">
    <cfRule type="expression" dxfId="473" priority="632">
      <formula>IF(L86&lt;0, TRUE, IF(AND(L86&gt;0,Z86=""),TRUE,FALSE))</formula>
    </cfRule>
  </conditionalFormatting>
  <conditionalFormatting sqref="L87">
    <cfRule type="expression" dxfId="472" priority="631">
      <formula>IF(L87&lt;0, TRUE, IF(AND(L87&gt;0,Z87=""),TRUE,FALSE))</formula>
    </cfRule>
  </conditionalFormatting>
  <conditionalFormatting sqref="L88">
    <cfRule type="expression" dxfId="471" priority="630">
      <formula>IF(L88&lt;0, TRUE, IF(AND(L88&gt;0,Z88=""),TRUE,FALSE))</formula>
    </cfRule>
  </conditionalFormatting>
  <conditionalFormatting sqref="L89">
    <cfRule type="expression" dxfId="470" priority="629">
      <formula>IF(L89&lt;0, TRUE, IF(AND(L89&gt;0,Z89=""),TRUE,FALSE))</formula>
    </cfRule>
  </conditionalFormatting>
  <conditionalFormatting sqref="L90">
    <cfRule type="expression" dxfId="469" priority="628">
      <formula>IF(L90&lt;0, TRUE, IF(AND(L90&gt;0,Z90=""),TRUE,FALSE))</formula>
    </cfRule>
  </conditionalFormatting>
  <conditionalFormatting sqref="L91">
    <cfRule type="expression" dxfId="468" priority="627">
      <formula>IF(L91&lt;0, TRUE, IF(AND(L91&gt;0,Z91=""),TRUE,FALSE))</formula>
    </cfRule>
  </conditionalFormatting>
  <conditionalFormatting sqref="L92">
    <cfRule type="expression" dxfId="467" priority="626">
      <formula>IF(L92&lt;0, TRUE, IF(AND(L92&gt;0,Z92=""),TRUE,FALSE))</formula>
    </cfRule>
  </conditionalFormatting>
  <conditionalFormatting sqref="L93">
    <cfRule type="expression" dxfId="466" priority="625">
      <formula>IF(L93&lt;0, TRUE, IF(AND(L93&gt;0,Z93=""),TRUE,FALSE))</formula>
    </cfRule>
  </conditionalFormatting>
  <conditionalFormatting sqref="P94">
    <cfRule type="expression" dxfId="465" priority="611">
      <formula>IF(P94&lt;0, TRUE, IF(AND(P94&gt;0,AD94=""),TRUE,FALSE))</formula>
    </cfRule>
  </conditionalFormatting>
  <conditionalFormatting sqref="P60">
    <cfRule type="expression" dxfId="464" priority="608">
      <formula>IF(P60&lt;0, TRUE, IF(AND(P60&gt;0,AD60=""),TRUE,FALSE))</formula>
    </cfRule>
  </conditionalFormatting>
  <conditionalFormatting sqref="P61">
    <cfRule type="expression" dxfId="463" priority="607">
      <formula>IF(P61&lt;0, TRUE, IF(AND(P61&gt;0,AD61=""),TRUE,FALSE))</formula>
    </cfRule>
  </conditionalFormatting>
  <conditionalFormatting sqref="P62">
    <cfRule type="expression" dxfId="462" priority="606">
      <formula>IF(P62&lt;0, TRUE, IF(AND(P62&gt;0,AD62=""),TRUE,FALSE))</formula>
    </cfRule>
  </conditionalFormatting>
  <conditionalFormatting sqref="P63">
    <cfRule type="expression" dxfId="461" priority="605">
      <formula>IF(P63&lt;0, TRUE, IF(AND(P63&gt;0,AD63=""),TRUE,FALSE))</formula>
    </cfRule>
  </conditionalFormatting>
  <conditionalFormatting sqref="P64">
    <cfRule type="expression" dxfId="460" priority="604">
      <formula>IF(P64&lt;0, TRUE, IF(AND(P64&gt;0,AD64=""),TRUE,FALSE))</formula>
    </cfRule>
  </conditionalFormatting>
  <conditionalFormatting sqref="P65:P71">
    <cfRule type="expression" dxfId="459" priority="603">
      <formula>IF(P65&lt;0, TRUE, IF(AND(P65&gt;0,AD65=""),TRUE,FALSE))</formula>
    </cfRule>
  </conditionalFormatting>
  <conditionalFormatting sqref="P72">
    <cfRule type="expression" dxfId="458" priority="596">
      <formula>IF(P72&lt;0, TRUE, IF(AND(P72&gt;0,AD72=""),TRUE,FALSE))</formula>
    </cfRule>
  </conditionalFormatting>
  <conditionalFormatting sqref="P73">
    <cfRule type="expression" dxfId="457" priority="595">
      <formula>IF(P73&lt;0, TRUE, IF(AND(P73&gt;0,AD73=""),TRUE,FALSE))</formula>
    </cfRule>
  </conditionalFormatting>
  <conditionalFormatting sqref="P74">
    <cfRule type="expression" dxfId="456" priority="594">
      <formula>IF(P74&lt;0, TRUE, IF(AND(P74&gt;0,AD74=""),TRUE,FALSE))</formula>
    </cfRule>
  </conditionalFormatting>
  <conditionalFormatting sqref="P75">
    <cfRule type="expression" dxfId="455" priority="593">
      <formula>IF(P75&lt;0, TRUE, IF(AND(P75&gt;0,AD75=""),TRUE,FALSE))</formula>
    </cfRule>
  </conditionalFormatting>
  <conditionalFormatting sqref="P76">
    <cfRule type="expression" dxfId="454" priority="592">
      <formula>IF(P76&lt;0, TRUE, IF(AND(P76&gt;0,AD76=""),TRUE,FALSE))</formula>
    </cfRule>
  </conditionalFormatting>
  <conditionalFormatting sqref="P77">
    <cfRule type="expression" dxfId="453" priority="591">
      <formula>IF(P77&lt;0, TRUE, IF(AND(P77&gt;0,AD77=""),TRUE,FALSE))</formula>
    </cfRule>
  </conditionalFormatting>
  <conditionalFormatting sqref="P78">
    <cfRule type="expression" dxfId="452" priority="590">
      <formula>IF(P78&lt;0, TRUE, IF(AND(P78&gt;0,AD78=""),TRUE,FALSE))</formula>
    </cfRule>
  </conditionalFormatting>
  <conditionalFormatting sqref="P79">
    <cfRule type="expression" dxfId="451" priority="589">
      <formula>IF(P79&lt;0, TRUE, IF(AND(P79&gt;0,AD79=""),TRUE,FALSE))</formula>
    </cfRule>
  </conditionalFormatting>
  <conditionalFormatting sqref="P80">
    <cfRule type="expression" dxfId="450" priority="588">
      <formula>IF(P80&lt;0, TRUE, IF(AND(P80&gt;0,AD80=""),TRUE,FALSE))</formula>
    </cfRule>
  </conditionalFormatting>
  <conditionalFormatting sqref="P81">
    <cfRule type="expression" dxfId="449" priority="587">
      <formula>IF(P81&lt;0, TRUE, IF(AND(P81&gt;0,AD81=""),TRUE,FALSE))</formula>
    </cfRule>
  </conditionalFormatting>
  <conditionalFormatting sqref="P82">
    <cfRule type="expression" dxfId="448" priority="586">
      <formula>IF(P82&lt;0, TRUE, IF(AND(P82&gt;0,AD82=""),TRUE,FALSE))</formula>
    </cfRule>
  </conditionalFormatting>
  <conditionalFormatting sqref="P83">
    <cfRule type="expression" dxfId="447" priority="585">
      <formula>IF(P83&lt;0, TRUE, IF(AND(P83&gt;0,AD83=""),TRUE,FALSE))</formula>
    </cfRule>
  </conditionalFormatting>
  <conditionalFormatting sqref="P84">
    <cfRule type="expression" dxfId="446" priority="584">
      <formula>IF(P84&lt;0, TRUE, IF(AND(P84&gt;0,AD84=""),TRUE,FALSE))</formula>
    </cfRule>
  </conditionalFormatting>
  <conditionalFormatting sqref="P85">
    <cfRule type="expression" dxfId="445" priority="583">
      <formula>IF(P85&lt;0, TRUE, IF(AND(P85&gt;0,AD85=""),TRUE,FALSE))</formula>
    </cfRule>
  </conditionalFormatting>
  <conditionalFormatting sqref="P86">
    <cfRule type="expression" dxfId="444" priority="582">
      <formula>IF(P86&lt;0, TRUE, IF(AND(P86&gt;0,AD86=""),TRUE,FALSE))</formula>
    </cfRule>
  </conditionalFormatting>
  <conditionalFormatting sqref="P87">
    <cfRule type="expression" dxfId="443" priority="581">
      <formula>IF(P87&lt;0, TRUE, IF(AND(P87&gt;0,AD87=""),TRUE,FALSE))</formula>
    </cfRule>
  </conditionalFormatting>
  <conditionalFormatting sqref="P88">
    <cfRule type="expression" dxfId="442" priority="580">
      <formula>IF(P88&lt;0, TRUE, IF(AND(P88&gt;0,AD88=""),TRUE,FALSE))</formula>
    </cfRule>
  </conditionalFormatting>
  <conditionalFormatting sqref="P89">
    <cfRule type="expression" dxfId="441" priority="579">
      <formula>IF(P89&lt;0, TRUE, IF(AND(P89&gt;0,AD89=""),TRUE,FALSE))</formula>
    </cfRule>
  </conditionalFormatting>
  <conditionalFormatting sqref="P90">
    <cfRule type="expression" dxfId="440" priority="578">
      <formula>IF(P90&lt;0, TRUE, IF(AND(P90&gt;0,AD90=""),TRUE,FALSE))</formula>
    </cfRule>
  </conditionalFormatting>
  <conditionalFormatting sqref="P91">
    <cfRule type="expression" dxfId="439" priority="577">
      <formula>IF(P91&lt;0, TRUE, IF(AND(P91&gt;0,AD91=""),TRUE,FALSE))</formula>
    </cfRule>
  </conditionalFormatting>
  <conditionalFormatting sqref="P92">
    <cfRule type="expression" dxfId="438" priority="576">
      <formula>IF(P92&lt;0, TRUE, IF(AND(P92&gt;0,AD92=""),TRUE,FALSE))</formula>
    </cfRule>
  </conditionalFormatting>
  <conditionalFormatting sqref="P93">
    <cfRule type="expression" dxfId="437" priority="575">
      <formula>IF(P93&lt;0, TRUE, IF(AND(P93&gt;0,AD93=""),TRUE,FALSE))</formula>
    </cfRule>
  </conditionalFormatting>
  <conditionalFormatting sqref="R94">
    <cfRule type="expression" dxfId="436" priority="561">
      <formula>IF(R94&lt;0, TRUE, IF(AND(R94&gt;0,AF94=""),TRUE,FALSE))</formula>
    </cfRule>
  </conditionalFormatting>
  <conditionalFormatting sqref="R60">
    <cfRule type="expression" dxfId="435" priority="558">
      <formula>IF(R60&lt;0, TRUE, IF(AND(R60&gt;0,AF60=""),TRUE,FALSE))</formula>
    </cfRule>
  </conditionalFormatting>
  <conditionalFormatting sqref="R61">
    <cfRule type="expression" dxfId="434" priority="557">
      <formula>IF(R61&lt;0, TRUE, IF(AND(R61&gt;0,AF61=""),TRUE,FALSE))</formula>
    </cfRule>
  </conditionalFormatting>
  <conditionalFormatting sqref="R62">
    <cfRule type="expression" dxfId="433" priority="556">
      <formula>IF(R62&lt;0, TRUE, IF(AND(R62&gt;0,AF62=""),TRUE,FALSE))</formula>
    </cfRule>
  </conditionalFormatting>
  <conditionalFormatting sqref="R63">
    <cfRule type="expression" dxfId="432" priority="555">
      <formula>IF(R63&lt;0, TRUE, IF(AND(R63&gt;0,AF63=""),TRUE,FALSE))</formula>
    </cfRule>
  </conditionalFormatting>
  <conditionalFormatting sqref="R64">
    <cfRule type="expression" dxfId="431" priority="554">
      <formula>IF(R64&lt;0, TRUE, IF(AND(R64&gt;0,AF64=""),TRUE,FALSE))</formula>
    </cfRule>
  </conditionalFormatting>
  <conditionalFormatting sqref="R65:R71">
    <cfRule type="expression" dxfId="430" priority="553">
      <formula>IF(R65&lt;0, TRUE, IF(AND(R65&gt;0,AF65=""),TRUE,FALSE))</formula>
    </cfRule>
  </conditionalFormatting>
  <conditionalFormatting sqref="R72">
    <cfRule type="expression" dxfId="429" priority="546">
      <formula>IF(R72&lt;0, TRUE, IF(AND(R72&gt;0,AF72=""),TRUE,FALSE))</formula>
    </cfRule>
  </conditionalFormatting>
  <conditionalFormatting sqref="R73">
    <cfRule type="expression" dxfId="428" priority="545">
      <formula>IF(R73&lt;0, TRUE, IF(AND(R73&gt;0,AF73=""),TRUE,FALSE))</formula>
    </cfRule>
  </conditionalFormatting>
  <conditionalFormatting sqref="R74">
    <cfRule type="expression" dxfId="427" priority="544">
      <formula>IF(R74&lt;0, TRUE, IF(AND(R74&gt;0,AF74=""),TRUE,FALSE))</formula>
    </cfRule>
  </conditionalFormatting>
  <conditionalFormatting sqref="R75">
    <cfRule type="expression" dxfId="426" priority="543">
      <formula>IF(R75&lt;0, TRUE, IF(AND(R75&gt;0,AF75=""),TRUE,FALSE))</formula>
    </cfRule>
  </conditionalFormatting>
  <conditionalFormatting sqref="R76">
    <cfRule type="expression" dxfId="425" priority="542">
      <formula>IF(R76&lt;0, TRUE, IF(AND(R76&gt;0,AF76=""),TRUE,FALSE))</formula>
    </cfRule>
  </conditionalFormatting>
  <conditionalFormatting sqref="R77">
    <cfRule type="expression" dxfId="424" priority="541">
      <formula>IF(R77&lt;0, TRUE, IF(AND(R77&gt;0,AF77=""),TRUE,FALSE))</formula>
    </cfRule>
  </conditionalFormatting>
  <conditionalFormatting sqref="R78">
    <cfRule type="expression" dxfId="423" priority="540">
      <formula>IF(R78&lt;0, TRUE, IF(AND(R78&gt;0,AF78=""),TRUE,FALSE))</formula>
    </cfRule>
  </conditionalFormatting>
  <conditionalFormatting sqref="R79">
    <cfRule type="expression" dxfId="422" priority="539">
      <formula>IF(R79&lt;0, TRUE, IF(AND(R79&gt;0,AF79=""),TRUE,FALSE))</formula>
    </cfRule>
  </conditionalFormatting>
  <conditionalFormatting sqref="R80">
    <cfRule type="expression" dxfId="421" priority="538">
      <formula>IF(R80&lt;0, TRUE, IF(AND(R80&gt;0,AF80=""),TRUE,FALSE))</formula>
    </cfRule>
  </conditionalFormatting>
  <conditionalFormatting sqref="R81">
    <cfRule type="expression" dxfId="420" priority="537">
      <formula>IF(R81&lt;0, TRUE, IF(AND(R81&gt;0,AF81=""),TRUE,FALSE))</formula>
    </cfRule>
  </conditionalFormatting>
  <conditionalFormatting sqref="R82">
    <cfRule type="expression" dxfId="419" priority="536">
      <formula>IF(R82&lt;0, TRUE, IF(AND(R82&gt;0,AF82=""),TRUE,FALSE))</formula>
    </cfRule>
  </conditionalFormatting>
  <conditionalFormatting sqref="R83">
    <cfRule type="expression" dxfId="418" priority="535">
      <formula>IF(R83&lt;0, TRUE, IF(AND(R83&gt;0,AF83=""),TRUE,FALSE))</formula>
    </cfRule>
  </conditionalFormatting>
  <conditionalFormatting sqref="R84">
    <cfRule type="expression" dxfId="417" priority="534">
      <formula>IF(R84&lt;0, TRUE, IF(AND(R84&gt;0,AF84=""),TRUE,FALSE))</formula>
    </cfRule>
  </conditionalFormatting>
  <conditionalFormatting sqref="R85">
    <cfRule type="expression" dxfId="416" priority="533">
      <formula>IF(R85&lt;0, TRUE, IF(AND(R85&gt;0,AF85=""),TRUE,FALSE))</formula>
    </cfRule>
  </conditionalFormatting>
  <conditionalFormatting sqref="R86">
    <cfRule type="expression" dxfId="415" priority="532">
      <formula>IF(R86&lt;0, TRUE, IF(AND(R86&gt;0,AF86=""),TRUE,FALSE))</formula>
    </cfRule>
  </conditionalFormatting>
  <conditionalFormatting sqref="R87">
    <cfRule type="expression" dxfId="414" priority="531">
      <formula>IF(R87&lt;0, TRUE, IF(AND(R87&gt;0,AF87=""),TRUE,FALSE))</formula>
    </cfRule>
  </conditionalFormatting>
  <conditionalFormatting sqref="R88">
    <cfRule type="expression" dxfId="413" priority="530">
      <formula>IF(R88&lt;0, TRUE, IF(AND(R88&gt;0,AF88=""),TRUE,FALSE))</formula>
    </cfRule>
  </conditionalFormatting>
  <conditionalFormatting sqref="R89">
    <cfRule type="expression" dxfId="412" priority="529">
      <formula>IF(R89&lt;0, TRUE, IF(AND(R89&gt;0,AF89=""),TRUE,FALSE))</formula>
    </cfRule>
  </conditionalFormatting>
  <conditionalFormatting sqref="R90">
    <cfRule type="expression" dxfId="411" priority="528">
      <formula>IF(R90&lt;0, TRUE, IF(AND(R90&gt;0,AF90=""),TRUE,FALSE))</formula>
    </cfRule>
  </conditionalFormatting>
  <conditionalFormatting sqref="R91">
    <cfRule type="expression" dxfId="410" priority="527">
      <formula>IF(R91&lt;0, TRUE, IF(AND(R91&gt;0,AF91=""),TRUE,FALSE))</formula>
    </cfRule>
  </conditionalFormatting>
  <conditionalFormatting sqref="R92">
    <cfRule type="expression" dxfId="409" priority="526">
      <formula>IF(R92&lt;0, TRUE, IF(AND(R92&gt;0,AF92=""),TRUE,FALSE))</formula>
    </cfRule>
  </conditionalFormatting>
  <conditionalFormatting sqref="R93">
    <cfRule type="expression" dxfId="408" priority="525">
      <formula>IF(R93&lt;0, TRUE, IF(AND(R93&gt;0,AF93=""),TRUE,FALSE))</formula>
    </cfRule>
  </conditionalFormatting>
  <conditionalFormatting sqref="T94">
    <cfRule type="expression" dxfId="407" priority="511">
      <formula>IF(T94&lt;0, TRUE, IF(AND(T94&gt;0,AH94=""),TRUE,FALSE))</formula>
    </cfRule>
  </conditionalFormatting>
  <conditionalFormatting sqref="T60">
    <cfRule type="expression" dxfId="406" priority="508">
      <formula>IF(T60&lt;0, TRUE, IF(AND(T60&gt;0,AH60=""),TRUE,FALSE))</formula>
    </cfRule>
  </conditionalFormatting>
  <conditionalFormatting sqref="T61">
    <cfRule type="expression" dxfId="405" priority="507">
      <formula>IF(T61&lt;0, TRUE, IF(AND(T61&gt;0,AH61=""),TRUE,FALSE))</formula>
    </cfRule>
  </conditionalFormatting>
  <conditionalFormatting sqref="T62">
    <cfRule type="expression" dxfId="404" priority="506">
      <formula>IF(T62&lt;0, TRUE, IF(AND(T62&gt;0,AH62=""),TRUE,FALSE))</formula>
    </cfRule>
  </conditionalFormatting>
  <conditionalFormatting sqref="T63">
    <cfRule type="expression" dxfId="403" priority="505">
      <formula>IF(T63&lt;0, TRUE, IF(AND(T63&gt;0,AH63=""),TRUE,FALSE))</formula>
    </cfRule>
  </conditionalFormatting>
  <conditionalFormatting sqref="T64">
    <cfRule type="expression" dxfId="402" priority="504">
      <formula>IF(T64&lt;0, TRUE, IF(AND(T64&gt;0,AH64=""),TRUE,FALSE))</formula>
    </cfRule>
  </conditionalFormatting>
  <conditionalFormatting sqref="T65:T71">
    <cfRule type="expression" dxfId="401" priority="503">
      <formula>IF(T65&lt;0, TRUE, IF(AND(T65&gt;0,AH65=""),TRUE,FALSE))</formula>
    </cfRule>
  </conditionalFormatting>
  <conditionalFormatting sqref="T72">
    <cfRule type="expression" dxfId="400" priority="496">
      <formula>IF(T72&lt;0, TRUE, IF(AND(T72&gt;0,AH72=""),TRUE,FALSE))</formula>
    </cfRule>
  </conditionalFormatting>
  <conditionalFormatting sqref="T73">
    <cfRule type="expression" dxfId="399" priority="495">
      <formula>IF(T73&lt;0, TRUE, IF(AND(T73&gt;0,AH73=""),TRUE,FALSE))</formula>
    </cfRule>
  </conditionalFormatting>
  <conditionalFormatting sqref="T74">
    <cfRule type="expression" dxfId="398" priority="494">
      <formula>IF(T74&lt;0, TRUE, IF(AND(T74&gt;0,AH74=""),TRUE,FALSE))</formula>
    </cfRule>
  </conditionalFormatting>
  <conditionalFormatting sqref="T75">
    <cfRule type="expression" dxfId="397" priority="493">
      <formula>IF(T75&lt;0, TRUE, IF(AND(T75&gt;0,AH75=""),TRUE,FALSE))</formula>
    </cfRule>
  </conditionalFormatting>
  <conditionalFormatting sqref="T76">
    <cfRule type="expression" dxfId="396" priority="492">
      <formula>IF(T76&lt;0, TRUE, IF(AND(T76&gt;0,AH76=""),TRUE,FALSE))</formula>
    </cfRule>
  </conditionalFormatting>
  <conditionalFormatting sqref="T77">
    <cfRule type="expression" dxfId="395" priority="491">
      <formula>IF(T77&lt;0, TRUE, IF(AND(T77&gt;0,AH77=""),TRUE,FALSE))</formula>
    </cfRule>
  </conditionalFormatting>
  <conditionalFormatting sqref="T78">
    <cfRule type="expression" dxfId="394" priority="490">
      <formula>IF(T78&lt;0, TRUE, IF(AND(T78&gt;0,AH78=""),TRUE,FALSE))</formula>
    </cfRule>
  </conditionalFormatting>
  <conditionalFormatting sqref="T79">
    <cfRule type="expression" dxfId="393" priority="489">
      <formula>IF(T79&lt;0, TRUE, IF(AND(T79&gt;0,AH79=""),TRUE,FALSE))</formula>
    </cfRule>
  </conditionalFormatting>
  <conditionalFormatting sqref="T80">
    <cfRule type="expression" dxfId="392" priority="488">
      <formula>IF(T80&lt;0, TRUE, IF(AND(T80&gt;0,AH80=""),TRUE,FALSE))</formula>
    </cfRule>
  </conditionalFormatting>
  <conditionalFormatting sqref="T81">
    <cfRule type="expression" dxfId="391" priority="487">
      <formula>IF(T81&lt;0, TRUE, IF(AND(T81&gt;0,AH81=""),TRUE,FALSE))</formula>
    </cfRule>
  </conditionalFormatting>
  <conditionalFormatting sqref="T82">
    <cfRule type="expression" dxfId="390" priority="486">
      <formula>IF(T82&lt;0, TRUE, IF(AND(T82&gt;0,AH82=""),TRUE,FALSE))</formula>
    </cfRule>
  </conditionalFormatting>
  <conditionalFormatting sqref="T83">
    <cfRule type="expression" dxfId="389" priority="485">
      <formula>IF(T83&lt;0, TRUE, IF(AND(T83&gt;0,AH83=""),TRUE,FALSE))</formula>
    </cfRule>
  </conditionalFormatting>
  <conditionalFormatting sqref="T84">
    <cfRule type="expression" dxfId="388" priority="484">
      <formula>IF(T84&lt;0, TRUE, IF(AND(T84&gt;0,AH84=""),TRUE,FALSE))</formula>
    </cfRule>
  </conditionalFormatting>
  <conditionalFormatting sqref="T85">
    <cfRule type="expression" dxfId="387" priority="483">
      <formula>IF(T85&lt;0, TRUE, IF(AND(T85&gt;0,AH85=""),TRUE,FALSE))</formula>
    </cfRule>
  </conditionalFormatting>
  <conditionalFormatting sqref="T86">
    <cfRule type="expression" dxfId="386" priority="482">
      <formula>IF(T86&lt;0, TRUE, IF(AND(T86&gt;0,AH86=""),TRUE,FALSE))</formula>
    </cfRule>
  </conditionalFormatting>
  <conditionalFormatting sqref="T87">
    <cfRule type="expression" dxfId="385" priority="481">
      <formula>IF(T87&lt;0, TRUE, IF(AND(T87&gt;0,AH87=""),TRUE,FALSE))</formula>
    </cfRule>
  </conditionalFormatting>
  <conditionalFormatting sqref="T88">
    <cfRule type="expression" dxfId="384" priority="480">
      <formula>IF(T88&lt;0, TRUE, IF(AND(T88&gt;0,AH88=""),TRUE,FALSE))</formula>
    </cfRule>
  </conditionalFormatting>
  <conditionalFormatting sqref="T89">
    <cfRule type="expression" dxfId="383" priority="479">
      <formula>IF(T89&lt;0, TRUE, IF(AND(T89&gt;0,AH89=""),TRUE,FALSE))</formula>
    </cfRule>
  </conditionalFormatting>
  <conditionalFormatting sqref="T90">
    <cfRule type="expression" dxfId="382" priority="478">
      <formula>IF(T90&lt;0, TRUE, IF(AND(T90&gt;0,AH90=""),TRUE,FALSE))</formula>
    </cfRule>
  </conditionalFormatting>
  <conditionalFormatting sqref="T91">
    <cfRule type="expression" dxfId="381" priority="477">
      <formula>IF(T91&lt;0, TRUE, IF(AND(T91&gt;0,AH91=""),TRUE,FALSE))</formula>
    </cfRule>
  </conditionalFormatting>
  <conditionalFormatting sqref="T92">
    <cfRule type="expression" dxfId="380" priority="476">
      <formula>IF(T92&lt;0, TRUE, IF(AND(T92&gt;0,AH92=""),TRUE,FALSE))</formula>
    </cfRule>
  </conditionalFormatting>
  <conditionalFormatting sqref="T93">
    <cfRule type="expression" dxfId="379" priority="475">
      <formula>IF(T93&lt;0, TRUE, IF(AND(T93&gt;0,AH93=""),TRUE,FALSE))</formula>
    </cfRule>
  </conditionalFormatting>
  <conditionalFormatting sqref="H99">
    <cfRule type="expression" dxfId="378" priority="474">
      <formula>IF(H99&lt;0, TRUE, IF(AND(H99&gt;0,V99=""),TRUE,FALSE))</formula>
    </cfRule>
  </conditionalFormatting>
  <conditionalFormatting sqref="H100">
    <cfRule type="expression" dxfId="377" priority="473">
      <formula>IF(H100&lt;0, TRUE, IF(AND(H100&gt;0,V100=""),TRUE,FALSE))</formula>
    </cfRule>
  </conditionalFormatting>
  <conditionalFormatting sqref="H101">
    <cfRule type="expression" dxfId="376" priority="472">
      <formula>IF(H101&lt;0, TRUE, IF(AND(H101&gt;0,V101=""),TRUE,FALSE))</formula>
    </cfRule>
  </conditionalFormatting>
  <conditionalFormatting sqref="H102">
    <cfRule type="expression" dxfId="375" priority="471">
      <formula>IF(H102&lt;0, TRUE, IF(AND(H102&gt;0,V102=""),TRUE,FALSE))</formula>
    </cfRule>
  </conditionalFormatting>
  <conditionalFormatting sqref="H103">
    <cfRule type="expression" dxfId="374" priority="470">
      <formula>IF(H103&lt;0, TRUE, IF(AND(H103&gt;0,V103=""),TRUE,FALSE))</formula>
    </cfRule>
  </conditionalFormatting>
  <conditionalFormatting sqref="H104">
    <cfRule type="expression" dxfId="373" priority="469">
      <formula>IF(H104&lt;0, TRUE, IF(AND(H104&gt;0,V104=""),TRUE,FALSE))</formula>
    </cfRule>
  </conditionalFormatting>
  <conditionalFormatting sqref="H105">
    <cfRule type="expression" dxfId="372" priority="468">
      <formula>IF(H105&lt;0, TRUE, IF(AND(H105&gt;0,V105=""),TRUE,FALSE))</formula>
    </cfRule>
  </conditionalFormatting>
  <conditionalFormatting sqref="H106">
    <cfRule type="expression" dxfId="371" priority="467">
      <formula>IF(H106&lt;0, TRUE, IF(AND(H106&gt;0,V106=""),TRUE,FALSE))</formula>
    </cfRule>
  </conditionalFormatting>
  <conditionalFormatting sqref="H107">
    <cfRule type="expression" dxfId="370" priority="466">
      <formula>IF(H107&lt;0, TRUE, IF(AND(H107&gt;0,V107=""),TRUE,FALSE))</formula>
    </cfRule>
  </conditionalFormatting>
  <conditionalFormatting sqref="H108">
    <cfRule type="expression" dxfId="369" priority="465">
      <formula>IF(H108&lt;0, TRUE, IF(AND(H108&gt;0,V108=""),TRUE,FALSE))</formula>
    </cfRule>
  </conditionalFormatting>
  <conditionalFormatting sqref="H109">
    <cfRule type="expression" dxfId="368" priority="464">
      <formula>IF(H109&lt;0, TRUE, IF(AND(H109&gt;0,V109=""),TRUE,FALSE))</formula>
    </cfRule>
  </conditionalFormatting>
  <conditionalFormatting sqref="H110">
    <cfRule type="expression" dxfId="367" priority="463">
      <formula>IF(H110&lt;0, TRUE, IF(AND(H110&gt;0,V110=""),TRUE,FALSE))</formula>
    </cfRule>
  </conditionalFormatting>
  <conditionalFormatting sqref="H111">
    <cfRule type="expression" dxfId="366" priority="462">
      <formula>IF(H111&lt;0, TRUE, IF(AND(H111&gt;0,V111=""),TRUE,FALSE))</formula>
    </cfRule>
  </conditionalFormatting>
  <conditionalFormatting sqref="H112">
    <cfRule type="expression" dxfId="365" priority="461">
      <formula>IF(H112&lt;0, TRUE, IF(AND(H112&gt;0,V112=""),TRUE,FALSE))</formula>
    </cfRule>
  </conditionalFormatting>
  <conditionalFormatting sqref="J99">
    <cfRule type="expression" dxfId="364" priority="459">
      <formula>IF(J99&lt;0, TRUE, IF(AND(J99&gt;0,X99=""),TRUE,FALSE))</formula>
    </cfRule>
  </conditionalFormatting>
  <conditionalFormatting sqref="J100">
    <cfRule type="expression" dxfId="363" priority="458">
      <formula>IF(J100&lt;0, TRUE, IF(AND(J100&gt;0,X100=""),TRUE,FALSE))</formula>
    </cfRule>
  </conditionalFormatting>
  <conditionalFormatting sqref="J101">
    <cfRule type="expression" dxfId="362" priority="457">
      <formula>IF(J101&lt;0, TRUE, IF(AND(J101&gt;0,X101=""),TRUE,FALSE))</formula>
    </cfRule>
  </conditionalFormatting>
  <conditionalFormatting sqref="J102">
    <cfRule type="expression" dxfId="361" priority="456">
      <formula>IF(J102&lt;0, TRUE, IF(AND(J102&gt;0,X102=""),TRUE,FALSE))</formula>
    </cfRule>
  </conditionalFormatting>
  <conditionalFormatting sqref="J103">
    <cfRule type="expression" dxfId="360" priority="455">
      <formula>IF(J103&lt;0, TRUE, IF(AND(J103&gt;0,X103=""),TRUE,FALSE))</formula>
    </cfRule>
  </conditionalFormatting>
  <conditionalFormatting sqref="J104">
    <cfRule type="expression" dxfId="359" priority="454">
      <formula>IF(J104&lt;0, TRUE, IF(AND(J104&gt;0,X104=""),TRUE,FALSE))</formula>
    </cfRule>
  </conditionalFormatting>
  <conditionalFormatting sqref="J105">
    <cfRule type="expression" dxfId="358" priority="453">
      <formula>IF(J105&lt;0, TRUE, IF(AND(J105&gt;0,X105=""),TRUE,FALSE))</formula>
    </cfRule>
  </conditionalFormatting>
  <conditionalFormatting sqref="J106">
    <cfRule type="expression" dxfId="357" priority="452">
      <formula>IF(J106&lt;0, TRUE, IF(AND(J106&gt;0,X106=""),TRUE,FALSE))</formula>
    </cfRule>
  </conditionalFormatting>
  <conditionalFormatting sqref="J107">
    <cfRule type="expression" dxfId="356" priority="451">
      <formula>IF(J107&lt;0, TRUE, IF(AND(J107&gt;0,X107=""),TRUE,FALSE))</formula>
    </cfRule>
  </conditionalFormatting>
  <conditionalFormatting sqref="J108">
    <cfRule type="expression" dxfId="355" priority="450">
      <formula>IF(J108&lt;0, TRUE, IF(AND(J108&gt;0,X108=""),TRUE,FALSE))</formula>
    </cfRule>
  </conditionalFormatting>
  <conditionalFormatting sqref="J109">
    <cfRule type="expression" dxfId="354" priority="449">
      <formula>IF(J109&lt;0, TRUE, IF(AND(J109&gt;0,X109=""),TRUE,FALSE))</formula>
    </cfRule>
  </conditionalFormatting>
  <conditionalFormatting sqref="J110">
    <cfRule type="expression" dxfId="353" priority="448">
      <formula>IF(J110&lt;0, TRUE, IF(AND(J110&gt;0,X110=""),TRUE,FALSE))</formula>
    </cfRule>
  </conditionalFormatting>
  <conditionalFormatting sqref="J111">
    <cfRule type="expression" dxfId="352" priority="447">
      <formula>IF(J111&lt;0, TRUE, IF(AND(J111&gt;0,X111=""),TRUE,FALSE))</formula>
    </cfRule>
  </conditionalFormatting>
  <conditionalFormatting sqref="J112">
    <cfRule type="expression" dxfId="351" priority="446">
      <formula>IF(J112&lt;0, TRUE, IF(AND(J112&gt;0,X112=""),TRUE,FALSE))</formula>
    </cfRule>
  </conditionalFormatting>
  <conditionalFormatting sqref="L99">
    <cfRule type="expression" dxfId="350" priority="444">
      <formula>IF(L99&lt;0, TRUE, IF(AND(L99&gt;0,Z99=""),TRUE,FALSE))</formula>
    </cfRule>
  </conditionalFormatting>
  <conditionalFormatting sqref="L100">
    <cfRule type="expression" dxfId="349" priority="443">
      <formula>IF(L100&lt;0, TRUE, IF(AND(L100&gt;0,Z100=""),TRUE,FALSE))</formula>
    </cfRule>
  </conditionalFormatting>
  <conditionalFormatting sqref="L101">
    <cfRule type="expression" dxfId="348" priority="442">
      <formula>IF(L101&lt;0, TRUE, IF(AND(L101&gt;0,Z101=""),TRUE,FALSE))</formula>
    </cfRule>
  </conditionalFormatting>
  <conditionalFormatting sqref="L102">
    <cfRule type="expression" dxfId="347" priority="441">
      <formula>IF(L102&lt;0, TRUE, IF(AND(L102&gt;0,Z102=""),TRUE,FALSE))</formula>
    </cfRule>
  </conditionalFormatting>
  <conditionalFormatting sqref="L103">
    <cfRule type="expression" dxfId="346" priority="440">
      <formula>IF(L103&lt;0, TRUE, IF(AND(L103&gt;0,Z103=""),TRUE,FALSE))</formula>
    </cfRule>
  </conditionalFormatting>
  <conditionalFormatting sqref="L104">
    <cfRule type="expression" dxfId="345" priority="439">
      <formula>IF(L104&lt;0, TRUE, IF(AND(L104&gt;0,Z104=""),TRUE,FALSE))</formula>
    </cfRule>
  </conditionalFormatting>
  <conditionalFormatting sqref="L105">
    <cfRule type="expression" dxfId="344" priority="438">
      <formula>IF(L105&lt;0, TRUE, IF(AND(L105&gt;0,Z105=""),TRUE,FALSE))</formula>
    </cfRule>
  </conditionalFormatting>
  <conditionalFormatting sqref="L106">
    <cfRule type="expression" dxfId="343" priority="437">
      <formula>IF(L106&lt;0, TRUE, IF(AND(L106&gt;0,Z106=""),TRUE,FALSE))</formula>
    </cfRule>
  </conditionalFormatting>
  <conditionalFormatting sqref="L107">
    <cfRule type="expression" dxfId="342" priority="436">
      <formula>IF(L107&lt;0, TRUE, IF(AND(L107&gt;0,Z107=""),TRUE,FALSE))</formula>
    </cfRule>
  </conditionalFormatting>
  <conditionalFormatting sqref="L108">
    <cfRule type="expression" dxfId="341" priority="435">
      <formula>IF(L108&lt;0, TRUE, IF(AND(L108&gt;0,Z108=""),TRUE,FALSE))</formula>
    </cfRule>
  </conditionalFormatting>
  <conditionalFormatting sqref="L109">
    <cfRule type="expression" dxfId="340" priority="434">
      <formula>IF(L109&lt;0, TRUE, IF(AND(L109&gt;0,Z109=""),TRUE,FALSE))</formula>
    </cfRule>
  </conditionalFormatting>
  <conditionalFormatting sqref="L110">
    <cfRule type="expression" dxfId="339" priority="433">
      <formula>IF(L110&lt;0, TRUE, IF(AND(L110&gt;0,Z110=""),TRUE,FALSE))</formula>
    </cfRule>
  </conditionalFormatting>
  <conditionalFormatting sqref="L111">
    <cfRule type="expression" dxfId="338" priority="432">
      <formula>IF(L111&lt;0, TRUE, IF(AND(L111&gt;0,Z111=""),TRUE,FALSE))</formula>
    </cfRule>
  </conditionalFormatting>
  <conditionalFormatting sqref="L112">
    <cfRule type="expression" dxfId="337" priority="431">
      <formula>IF(L112&lt;0, TRUE, IF(AND(L112&gt;0,Z112=""),TRUE,FALSE))</formula>
    </cfRule>
  </conditionalFormatting>
  <conditionalFormatting sqref="P99">
    <cfRule type="expression" dxfId="336" priority="429">
      <formula>IF(P99&lt;0, TRUE, IF(AND(P99&gt;0,AD99=""),TRUE,FALSE))</formula>
    </cfRule>
  </conditionalFormatting>
  <conditionalFormatting sqref="P100">
    <cfRule type="expression" dxfId="335" priority="428">
      <formula>IF(P100&lt;0, TRUE, IF(AND(P100&gt;0,AD100=""),TRUE,FALSE))</formula>
    </cfRule>
  </conditionalFormatting>
  <conditionalFormatting sqref="P101">
    <cfRule type="expression" dxfId="334" priority="427">
      <formula>IF(P101&lt;0, TRUE, IF(AND(P101&gt;0,AD101=""),TRUE,FALSE))</formula>
    </cfRule>
  </conditionalFormatting>
  <conditionalFormatting sqref="P102">
    <cfRule type="expression" dxfId="333" priority="426">
      <formula>IF(P102&lt;0, TRUE, IF(AND(P102&gt;0,AD102=""),TRUE,FALSE))</formula>
    </cfRule>
  </conditionalFormatting>
  <conditionalFormatting sqref="P103">
    <cfRule type="expression" dxfId="332" priority="425">
      <formula>IF(P103&lt;0, TRUE, IF(AND(P103&gt;0,AD103=""),TRUE,FALSE))</formula>
    </cfRule>
  </conditionalFormatting>
  <conditionalFormatting sqref="P104">
    <cfRule type="expression" dxfId="331" priority="424">
      <formula>IF(P104&lt;0, TRUE, IF(AND(P104&gt;0,AD104=""),TRUE,FALSE))</formula>
    </cfRule>
  </conditionalFormatting>
  <conditionalFormatting sqref="P105">
    <cfRule type="expression" dxfId="330" priority="423">
      <formula>IF(P105&lt;0, TRUE, IF(AND(P105&gt;0,AD105=""),TRUE,FALSE))</formula>
    </cfRule>
  </conditionalFormatting>
  <conditionalFormatting sqref="P106">
    <cfRule type="expression" dxfId="329" priority="422">
      <formula>IF(P106&lt;0, TRUE, IF(AND(P106&gt;0,AD106=""),TRUE,FALSE))</formula>
    </cfRule>
  </conditionalFormatting>
  <conditionalFormatting sqref="P107">
    <cfRule type="expression" dxfId="328" priority="421">
      <formula>IF(P107&lt;0, TRUE, IF(AND(P107&gt;0,AD107=""),TRUE,FALSE))</formula>
    </cfRule>
  </conditionalFormatting>
  <conditionalFormatting sqref="P108">
    <cfRule type="expression" dxfId="327" priority="420">
      <formula>IF(P108&lt;0, TRUE, IF(AND(P108&gt;0,AD108=""),TRUE,FALSE))</formula>
    </cfRule>
  </conditionalFormatting>
  <conditionalFormatting sqref="P109">
    <cfRule type="expression" dxfId="326" priority="419">
      <formula>IF(P109&lt;0, TRUE, IF(AND(P109&gt;0,AD109=""),TRUE,FALSE))</formula>
    </cfRule>
  </conditionalFormatting>
  <conditionalFormatting sqref="P110">
    <cfRule type="expression" dxfId="325" priority="418">
      <formula>IF(P110&lt;0, TRUE, IF(AND(P110&gt;0,AD110=""),TRUE,FALSE))</formula>
    </cfRule>
  </conditionalFormatting>
  <conditionalFormatting sqref="P111">
    <cfRule type="expression" dxfId="324" priority="417">
      <formula>IF(P111&lt;0, TRUE, IF(AND(P111&gt;0,AD111=""),TRUE,FALSE))</formula>
    </cfRule>
  </conditionalFormatting>
  <conditionalFormatting sqref="P112">
    <cfRule type="expression" dxfId="323" priority="416">
      <formula>IF(P112&lt;0, TRUE, IF(AND(P112&gt;0,AD112=""),TRUE,FALSE))</formula>
    </cfRule>
  </conditionalFormatting>
  <conditionalFormatting sqref="R99">
    <cfRule type="expression" dxfId="322" priority="414">
      <formula>IF(R99&lt;0, TRUE, IF(AND(R99&gt;0,AF99=""),TRUE,FALSE))</formula>
    </cfRule>
  </conditionalFormatting>
  <conditionalFormatting sqref="R100">
    <cfRule type="expression" dxfId="321" priority="413">
      <formula>IF(R100&lt;0, TRUE, IF(AND(R100&gt;0,AF100=""),TRUE,FALSE))</formula>
    </cfRule>
  </conditionalFormatting>
  <conditionalFormatting sqref="R101">
    <cfRule type="expression" dxfId="320" priority="412">
      <formula>IF(R101&lt;0, TRUE, IF(AND(R101&gt;0,AF101=""),TRUE,FALSE))</formula>
    </cfRule>
  </conditionalFormatting>
  <conditionalFormatting sqref="R102">
    <cfRule type="expression" dxfId="319" priority="411">
      <formula>IF(R102&lt;0, TRUE, IF(AND(R102&gt;0,AF102=""),TRUE,FALSE))</formula>
    </cfRule>
  </conditionalFormatting>
  <conditionalFormatting sqref="R103">
    <cfRule type="expression" dxfId="318" priority="410">
      <formula>IF(R103&lt;0, TRUE, IF(AND(R103&gt;0,AF103=""),TRUE,FALSE))</formula>
    </cfRule>
  </conditionalFormatting>
  <conditionalFormatting sqref="R104">
    <cfRule type="expression" dxfId="317" priority="409">
      <formula>IF(R104&lt;0, TRUE, IF(AND(R104&gt;0,AF104=""),TRUE,FALSE))</formula>
    </cfRule>
  </conditionalFormatting>
  <conditionalFormatting sqref="R105">
    <cfRule type="expression" dxfId="316" priority="408">
      <formula>IF(R105&lt;0, TRUE, IF(AND(R105&gt;0,AF105=""),TRUE,FALSE))</formula>
    </cfRule>
  </conditionalFormatting>
  <conditionalFormatting sqref="R106">
    <cfRule type="expression" dxfId="315" priority="407">
      <formula>IF(R106&lt;0, TRUE, IF(AND(R106&gt;0,AF106=""),TRUE,FALSE))</formula>
    </cfRule>
  </conditionalFormatting>
  <conditionalFormatting sqref="R107">
    <cfRule type="expression" dxfId="314" priority="406">
      <formula>IF(R107&lt;0, TRUE, IF(AND(R107&gt;0,AF107=""),TRUE,FALSE))</formula>
    </cfRule>
  </conditionalFormatting>
  <conditionalFormatting sqref="R108">
    <cfRule type="expression" dxfId="313" priority="405">
      <formula>IF(R108&lt;0, TRUE, IF(AND(R108&gt;0,AF108=""),TRUE,FALSE))</formula>
    </cfRule>
  </conditionalFormatting>
  <conditionalFormatting sqref="R109">
    <cfRule type="expression" dxfId="312" priority="404">
      <formula>IF(R109&lt;0, TRUE, IF(AND(R109&gt;0,AF109=""),TRUE,FALSE))</formula>
    </cfRule>
  </conditionalFormatting>
  <conditionalFormatting sqref="R110">
    <cfRule type="expression" dxfId="311" priority="403">
      <formula>IF(R110&lt;0, TRUE, IF(AND(R110&gt;0,AF110=""),TRUE,FALSE))</formula>
    </cfRule>
  </conditionalFormatting>
  <conditionalFormatting sqref="R111">
    <cfRule type="expression" dxfId="310" priority="402">
      <formula>IF(R111&lt;0, TRUE, IF(AND(R111&gt;0,AF111=""),TRUE,FALSE))</formula>
    </cfRule>
  </conditionalFormatting>
  <conditionalFormatting sqref="R112">
    <cfRule type="expression" dxfId="309" priority="401">
      <formula>IF(R112&lt;0, TRUE, IF(AND(R112&gt;0,AF112=""),TRUE,FALSE))</formula>
    </cfRule>
  </conditionalFormatting>
  <conditionalFormatting sqref="T99">
    <cfRule type="expression" dxfId="308" priority="399">
      <formula>IF(T99&lt;0, TRUE, IF(AND(T99&gt;0,AH99=""),TRUE,FALSE))</formula>
    </cfRule>
  </conditionalFormatting>
  <conditionalFormatting sqref="T100">
    <cfRule type="expression" dxfId="307" priority="398">
      <formula>IF(T100&lt;0, TRUE, IF(AND(T100&gt;0,AH100=""),TRUE,FALSE))</formula>
    </cfRule>
  </conditionalFormatting>
  <conditionalFormatting sqref="T101">
    <cfRule type="expression" dxfId="306" priority="397">
      <formula>IF(T101&lt;0, TRUE, IF(AND(T101&gt;0,AH101=""),TRUE,FALSE))</formula>
    </cfRule>
  </conditionalFormatting>
  <conditionalFormatting sqref="T102">
    <cfRule type="expression" dxfId="305" priority="396">
      <formula>IF(T102&lt;0, TRUE, IF(AND(T102&gt;0,AH102=""),TRUE,FALSE))</formula>
    </cfRule>
  </conditionalFormatting>
  <conditionalFormatting sqref="T103">
    <cfRule type="expression" dxfId="304" priority="395">
      <formula>IF(T103&lt;0, TRUE, IF(AND(T103&gt;0,AH103=""),TRUE,FALSE))</formula>
    </cfRule>
  </conditionalFormatting>
  <conditionalFormatting sqref="T104">
    <cfRule type="expression" dxfId="303" priority="394">
      <formula>IF(T104&lt;0, TRUE, IF(AND(T104&gt;0,AH104=""),TRUE,FALSE))</formula>
    </cfRule>
  </conditionalFormatting>
  <conditionalFormatting sqref="T105">
    <cfRule type="expression" dxfId="302" priority="393">
      <formula>IF(T105&lt;0, TRUE, IF(AND(T105&gt;0,AH105=""),TRUE,FALSE))</formula>
    </cfRule>
  </conditionalFormatting>
  <conditionalFormatting sqref="T106">
    <cfRule type="expression" dxfId="301" priority="392">
      <formula>IF(T106&lt;0, TRUE, IF(AND(T106&gt;0,AH106=""),TRUE,FALSE))</formula>
    </cfRule>
  </conditionalFormatting>
  <conditionalFormatting sqref="T107">
    <cfRule type="expression" dxfId="300" priority="391">
      <formula>IF(T107&lt;0, TRUE, IF(AND(T107&gt;0,AH107=""),TRUE,FALSE))</formula>
    </cfRule>
  </conditionalFormatting>
  <conditionalFormatting sqref="T108">
    <cfRule type="expression" dxfId="299" priority="390">
      <formula>IF(T108&lt;0, TRUE, IF(AND(T108&gt;0,AH108=""),TRUE,FALSE))</formula>
    </cfRule>
  </conditionalFormatting>
  <conditionalFormatting sqref="T109">
    <cfRule type="expression" dxfId="298" priority="389">
      <formula>IF(T109&lt;0, TRUE, IF(AND(T109&gt;0,AH109=""),TRUE,FALSE))</formula>
    </cfRule>
  </conditionalFormatting>
  <conditionalFormatting sqref="T110">
    <cfRule type="expression" dxfId="297" priority="388">
      <formula>IF(T110&lt;0, TRUE, IF(AND(T110&gt;0,AH110=""),TRUE,FALSE))</formula>
    </cfRule>
  </conditionalFormatting>
  <conditionalFormatting sqref="T111">
    <cfRule type="expression" dxfId="296" priority="387">
      <formula>IF(T111&lt;0, TRUE, IF(AND(T111&gt;0,AH111=""),TRUE,FALSE))</formula>
    </cfRule>
  </conditionalFormatting>
  <conditionalFormatting sqref="T112">
    <cfRule type="expression" dxfId="295" priority="386">
      <formula>IF(T112&lt;0, TRUE, IF(AND(T112&gt;0,AH112=""),TRUE,FALSE))</formula>
    </cfRule>
  </conditionalFormatting>
  <conditionalFormatting sqref="H113">
    <cfRule type="expression" dxfId="294" priority="384">
      <formula>IF(H113&lt;0, TRUE, IF(AND(H113&gt;0,V113=""),TRUE,FALSE))</formula>
    </cfRule>
  </conditionalFormatting>
  <conditionalFormatting sqref="J113">
    <cfRule type="expression" dxfId="293" priority="383">
      <formula>IF(J113&lt;0, TRUE, IF(AND(J113&gt;0,X113=""),TRUE,FALSE))</formula>
    </cfRule>
  </conditionalFormatting>
  <conditionalFormatting sqref="L113">
    <cfRule type="expression" dxfId="292" priority="382">
      <formula>IF(L113&lt;0, TRUE, IF(AND(L113&gt;0,Z113=""),TRUE,FALSE))</formula>
    </cfRule>
  </conditionalFormatting>
  <conditionalFormatting sqref="P113">
    <cfRule type="expression" dxfId="291" priority="381">
      <formula>IF(P113&lt;0, TRUE, IF(AND(P113&gt;0,AD113=""),TRUE,FALSE))</formula>
    </cfRule>
  </conditionalFormatting>
  <conditionalFormatting sqref="R113">
    <cfRule type="expression" dxfId="290" priority="380">
      <formula>IF(R113&lt;0, TRUE, IF(AND(R113&gt;0,AF113=""),TRUE,FALSE))</formula>
    </cfRule>
  </conditionalFormatting>
  <conditionalFormatting sqref="T113">
    <cfRule type="expression" dxfId="289" priority="379">
      <formula>IF(T113&lt;0, TRUE, IF(AND(T113&gt;0,AH113=""),TRUE,FALSE))</formula>
    </cfRule>
  </conditionalFormatting>
  <conditionalFormatting sqref="H118">
    <cfRule type="expression" dxfId="288" priority="378">
      <formula>IF(H118&lt;0, TRUE, IF(AND(H118&gt;0,V118=""),TRUE,FALSE))</formula>
    </cfRule>
  </conditionalFormatting>
  <conditionalFormatting sqref="H119">
    <cfRule type="expression" dxfId="287" priority="377">
      <formula>IF(H119&lt;0, TRUE, IF(AND(H119&gt;0,V119=""),TRUE,FALSE))</formula>
    </cfRule>
  </conditionalFormatting>
  <conditionalFormatting sqref="H120">
    <cfRule type="expression" dxfId="286" priority="376">
      <formula>IF(H120&lt;0, TRUE, IF(AND(H120&gt;0,V120=""),TRUE,FALSE))</formula>
    </cfRule>
  </conditionalFormatting>
  <conditionalFormatting sqref="H121">
    <cfRule type="expression" dxfId="285" priority="375">
      <formula>IF(H121&lt;0, TRUE, IF(AND(H121&gt;0,V121=""),TRUE,FALSE))</formula>
    </cfRule>
  </conditionalFormatting>
  <conditionalFormatting sqref="H122">
    <cfRule type="expression" dxfId="284" priority="374">
      <formula>IF(H122&lt;0, TRUE, IF(AND(H122&gt;0,V122=""),TRUE,FALSE))</formula>
    </cfRule>
  </conditionalFormatting>
  <conditionalFormatting sqref="H123">
    <cfRule type="expression" dxfId="283" priority="373">
      <formula>IF(H123&lt;0, TRUE, IF(AND(H123&gt;0,V123=""),TRUE,FALSE))</formula>
    </cfRule>
  </conditionalFormatting>
  <conditionalFormatting sqref="H124">
    <cfRule type="expression" dxfId="282" priority="372">
      <formula>IF(H124&lt;0, TRUE, IF(AND(H124&gt;0,V124=""),TRUE,FALSE))</formula>
    </cfRule>
  </conditionalFormatting>
  <conditionalFormatting sqref="H125">
    <cfRule type="expression" dxfId="281" priority="371">
      <formula>IF(H125&lt;0, TRUE, IF(AND(H125&gt;0,V125=""),TRUE,FALSE))</formula>
    </cfRule>
  </conditionalFormatting>
  <conditionalFormatting sqref="H126">
    <cfRule type="expression" dxfId="280" priority="370">
      <formula>IF(H126&lt;0, TRUE, IF(AND(H126&gt;0,V126=""),TRUE,FALSE))</formula>
    </cfRule>
  </conditionalFormatting>
  <conditionalFormatting sqref="H127">
    <cfRule type="expression" dxfId="279" priority="369">
      <formula>IF(H127&lt;0, TRUE, IF(AND(H127&gt;0,V127=""),TRUE,FALSE))</formula>
    </cfRule>
  </conditionalFormatting>
  <conditionalFormatting sqref="H128">
    <cfRule type="expression" dxfId="278" priority="368">
      <formula>IF(H128&lt;0, TRUE, IF(AND(H128&gt;0,V128=""),TRUE,FALSE))</formula>
    </cfRule>
  </conditionalFormatting>
  <conditionalFormatting sqref="H129">
    <cfRule type="expression" dxfId="277" priority="367">
      <formula>IF(H129&lt;0, TRUE, IF(AND(H129&gt;0,V129=""),TRUE,FALSE))</formula>
    </cfRule>
  </conditionalFormatting>
  <conditionalFormatting sqref="H130">
    <cfRule type="expression" dxfId="276" priority="366">
      <formula>IF(H130&lt;0, TRUE, IF(AND(H130&gt;0,V130=""),TRUE,FALSE))</formula>
    </cfRule>
  </conditionalFormatting>
  <conditionalFormatting sqref="H131">
    <cfRule type="expression" dxfId="275" priority="365">
      <formula>IF(H131&lt;0, TRUE, IF(AND(H131&gt;0,V131=""),TRUE,FALSE))</formula>
    </cfRule>
  </conditionalFormatting>
  <conditionalFormatting sqref="J118">
    <cfRule type="expression" dxfId="274" priority="364">
      <formula>IF(J118&lt;0, TRUE, IF(AND(J118&gt;0,X118=""),TRUE,FALSE))</formula>
    </cfRule>
  </conditionalFormatting>
  <conditionalFormatting sqref="J119">
    <cfRule type="expression" dxfId="273" priority="363">
      <formula>IF(J119&lt;0, TRUE, IF(AND(J119&gt;0,X119=""),TRUE,FALSE))</formula>
    </cfRule>
  </conditionalFormatting>
  <conditionalFormatting sqref="J120">
    <cfRule type="expression" dxfId="272" priority="362">
      <formula>IF(J120&lt;0, TRUE, IF(AND(J120&gt;0,X120=""),TRUE,FALSE))</formula>
    </cfRule>
  </conditionalFormatting>
  <conditionalFormatting sqref="J121">
    <cfRule type="expression" dxfId="271" priority="361">
      <formula>IF(J121&lt;0, TRUE, IF(AND(J121&gt;0,X121=""),TRUE,FALSE))</formula>
    </cfRule>
  </conditionalFormatting>
  <conditionalFormatting sqref="J122">
    <cfRule type="expression" dxfId="270" priority="360">
      <formula>IF(J122&lt;0, TRUE, IF(AND(J122&gt;0,X122=""),TRUE,FALSE))</formula>
    </cfRule>
  </conditionalFormatting>
  <conditionalFormatting sqref="J123">
    <cfRule type="expression" dxfId="269" priority="359">
      <formula>IF(J123&lt;0, TRUE, IF(AND(J123&gt;0,X123=""),TRUE,FALSE))</formula>
    </cfRule>
  </conditionalFormatting>
  <conditionalFormatting sqref="J124">
    <cfRule type="expression" dxfId="268" priority="358">
      <formula>IF(J124&lt;0, TRUE, IF(AND(J124&gt;0,X124=""),TRUE,FALSE))</formula>
    </cfRule>
  </conditionalFormatting>
  <conditionalFormatting sqref="J125">
    <cfRule type="expression" dxfId="267" priority="357">
      <formula>IF(J125&lt;0, TRUE, IF(AND(J125&gt;0,X125=""),TRUE,FALSE))</formula>
    </cfRule>
  </conditionalFormatting>
  <conditionalFormatting sqref="J126">
    <cfRule type="expression" dxfId="266" priority="356">
      <formula>IF(J126&lt;0, TRUE, IF(AND(J126&gt;0,X126=""),TRUE,FALSE))</formula>
    </cfRule>
  </conditionalFormatting>
  <conditionalFormatting sqref="J127">
    <cfRule type="expression" dxfId="265" priority="355">
      <formula>IF(J127&lt;0, TRUE, IF(AND(J127&gt;0,X127=""),TRUE,FALSE))</formula>
    </cfRule>
  </conditionalFormatting>
  <conditionalFormatting sqref="J128">
    <cfRule type="expression" dxfId="264" priority="354">
      <formula>IF(J128&lt;0, TRUE, IF(AND(J128&gt;0,X128=""),TRUE,FALSE))</formula>
    </cfRule>
  </conditionalFormatting>
  <conditionalFormatting sqref="J129">
    <cfRule type="expression" dxfId="263" priority="353">
      <formula>IF(J129&lt;0, TRUE, IF(AND(J129&gt;0,X129=""),TRUE,FALSE))</formula>
    </cfRule>
  </conditionalFormatting>
  <conditionalFormatting sqref="J130">
    <cfRule type="expression" dxfId="262" priority="352">
      <formula>IF(J130&lt;0, TRUE, IF(AND(J130&gt;0,X130=""),TRUE,FALSE))</formula>
    </cfRule>
  </conditionalFormatting>
  <conditionalFormatting sqref="J131">
    <cfRule type="expression" dxfId="261" priority="351">
      <formula>IF(J131&lt;0, TRUE, IF(AND(J131&gt;0,X131=""),TRUE,FALSE))</formula>
    </cfRule>
  </conditionalFormatting>
  <conditionalFormatting sqref="L118">
    <cfRule type="expression" dxfId="260" priority="350">
      <formula>IF(L118&lt;0, TRUE, IF(AND(L118&gt;0,Z118=""),TRUE,FALSE))</formula>
    </cfRule>
  </conditionalFormatting>
  <conditionalFormatting sqref="L119">
    <cfRule type="expression" dxfId="259" priority="349">
      <formula>IF(L119&lt;0, TRUE, IF(AND(L119&gt;0,Z119=""),TRUE,FALSE))</formula>
    </cfRule>
  </conditionalFormatting>
  <conditionalFormatting sqref="L120">
    <cfRule type="expression" dxfId="258" priority="348">
      <formula>IF(L120&lt;0, TRUE, IF(AND(L120&gt;0,Z120=""),TRUE,FALSE))</formula>
    </cfRule>
  </conditionalFormatting>
  <conditionalFormatting sqref="L121">
    <cfRule type="expression" dxfId="257" priority="347">
      <formula>IF(L121&lt;0, TRUE, IF(AND(L121&gt;0,Z121=""),TRUE,FALSE))</formula>
    </cfRule>
  </conditionalFormatting>
  <conditionalFormatting sqref="L122">
    <cfRule type="expression" dxfId="256" priority="346">
      <formula>IF(L122&lt;0, TRUE, IF(AND(L122&gt;0,Z122=""),TRUE,FALSE))</formula>
    </cfRule>
  </conditionalFormatting>
  <conditionalFormatting sqref="L123">
    <cfRule type="expression" dxfId="255" priority="345">
      <formula>IF(L123&lt;0, TRUE, IF(AND(L123&gt;0,Z123=""),TRUE,FALSE))</formula>
    </cfRule>
  </conditionalFormatting>
  <conditionalFormatting sqref="L124">
    <cfRule type="expression" dxfId="254" priority="344">
      <formula>IF(L124&lt;0, TRUE, IF(AND(L124&gt;0,Z124=""),TRUE,FALSE))</formula>
    </cfRule>
  </conditionalFormatting>
  <conditionalFormatting sqref="L125">
    <cfRule type="expression" dxfId="253" priority="343">
      <formula>IF(L125&lt;0, TRUE, IF(AND(L125&gt;0,Z125=""),TRUE,FALSE))</formula>
    </cfRule>
  </conditionalFormatting>
  <conditionalFormatting sqref="L126">
    <cfRule type="expression" dxfId="252" priority="342">
      <formula>IF(L126&lt;0, TRUE, IF(AND(L126&gt;0,Z126=""),TRUE,FALSE))</formula>
    </cfRule>
  </conditionalFormatting>
  <conditionalFormatting sqref="L127">
    <cfRule type="expression" dxfId="251" priority="341">
      <formula>IF(L127&lt;0, TRUE, IF(AND(L127&gt;0,Z127=""),TRUE,FALSE))</formula>
    </cfRule>
  </conditionalFormatting>
  <conditionalFormatting sqref="L128">
    <cfRule type="expression" dxfId="250" priority="340">
      <formula>IF(L128&lt;0, TRUE, IF(AND(L128&gt;0,Z128=""),TRUE,FALSE))</formula>
    </cfRule>
  </conditionalFormatting>
  <conditionalFormatting sqref="L129">
    <cfRule type="expression" dxfId="249" priority="339">
      <formula>IF(L129&lt;0, TRUE, IF(AND(L129&gt;0,Z129=""),TRUE,FALSE))</formula>
    </cfRule>
  </conditionalFormatting>
  <conditionalFormatting sqref="L130">
    <cfRule type="expression" dxfId="248" priority="338">
      <formula>IF(L130&lt;0, TRUE, IF(AND(L130&gt;0,Z130=""),TRUE,FALSE))</formula>
    </cfRule>
  </conditionalFormatting>
  <conditionalFormatting sqref="L131">
    <cfRule type="expression" dxfId="247" priority="337">
      <formula>IF(L131&lt;0, TRUE, IF(AND(L131&gt;0,Z131=""),TRUE,FALSE))</formula>
    </cfRule>
  </conditionalFormatting>
  <conditionalFormatting sqref="P118">
    <cfRule type="expression" dxfId="246" priority="336">
      <formula>IF(P118&lt;0, TRUE, IF(AND(P118&gt;0,AD118=""),TRUE,FALSE))</formula>
    </cfRule>
  </conditionalFormatting>
  <conditionalFormatting sqref="P119">
    <cfRule type="expression" dxfId="245" priority="335">
      <formula>IF(P119&lt;0, TRUE, IF(AND(P119&gt;0,AD119=""),TRUE,FALSE))</formula>
    </cfRule>
  </conditionalFormatting>
  <conditionalFormatting sqref="P120">
    <cfRule type="expression" dxfId="244" priority="334">
      <formula>IF(P120&lt;0, TRUE, IF(AND(P120&gt;0,AD120=""),TRUE,FALSE))</formula>
    </cfRule>
  </conditionalFormatting>
  <conditionalFormatting sqref="P121">
    <cfRule type="expression" dxfId="243" priority="333">
      <formula>IF(P121&lt;0, TRUE, IF(AND(P121&gt;0,AD121=""),TRUE,FALSE))</formula>
    </cfRule>
  </conditionalFormatting>
  <conditionalFormatting sqref="P122">
    <cfRule type="expression" dxfId="242" priority="332">
      <formula>IF(P122&lt;0, TRUE, IF(AND(P122&gt;0,AD122=""),TRUE,FALSE))</formula>
    </cfRule>
  </conditionalFormatting>
  <conditionalFormatting sqref="P123">
    <cfRule type="expression" dxfId="241" priority="331">
      <formula>IF(P123&lt;0, TRUE, IF(AND(P123&gt;0,AD123=""),TRUE,FALSE))</formula>
    </cfRule>
  </conditionalFormatting>
  <conditionalFormatting sqref="P124">
    <cfRule type="expression" dxfId="240" priority="330">
      <formula>IF(P124&lt;0, TRUE, IF(AND(P124&gt;0,AD124=""),TRUE,FALSE))</formula>
    </cfRule>
  </conditionalFormatting>
  <conditionalFormatting sqref="P125">
    <cfRule type="expression" dxfId="239" priority="329">
      <formula>IF(P125&lt;0, TRUE, IF(AND(P125&gt;0,AD125=""),TRUE,FALSE))</formula>
    </cfRule>
  </conditionalFormatting>
  <conditionalFormatting sqref="P126">
    <cfRule type="expression" dxfId="238" priority="328">
      <formula>IF(P126&lt;0, TRUE, IF(AND(P126&gt;0,AD126=""),TRUE,FALSE))</formula>
    </cfRule>
  </conditionalFormatting>
  <conditionalFormatting sqref="P127">
    <cfRule type="expression" dxfId="237" priority="327">
      <formula>IF(P127&lt;0, TRUE, IF(AND(P127&gt;0,AD127=""),TRUE,FALSE))</formula>
    </cfRule>
  </conditionalFormatting>
  <conditionalFormatting sqref="P128">
    <cfRule type="expression" dxfId="236" priority="326">
      <formula>IF(P128&lt;0, TRUE, IF(AND(P128&gt;0,AD128=""),TRUE,FALSE))</formula>
    </cfRule>
  </conditionalFormatting>
  <conditionalFormatting sqref="P129">
    <cfRule type="expression" dxfId="235" priority="325">
      <formula>IF(P129&lt;0, TRUE, IF(AND(P129&gt;0,AD129=""),TRUE,FALSE))</formula>
    </cfRule>
  </conditionalFormatting>
  <conditionalFormatting sqref="P130">
    <cfRule type="expression" dxfId="234" priority="324">
      <formula>IF(P130&lt;0, TRUE, IF(AND(P130&gt;0,AD130=""),TRUE,FALSE))</formula>
    </cfRule>
  </conditionalFormatting>
  <conditionalFormatting sqref="P131">
    <cfRule type="expression" dxfId="233" priority="323">
      <formula>IF(P131&lt;0, TRUE, IF(AND(P131&gt;0,AD131=""),TRUE,FALSE))</formula>
    </cfRule>
  </conditionalFormatting>
  <conditionalFormatting sqref="R118">
    <cfRule type="expression" dxfId="232" priority="322">
      <formula>IF(R118&lt;0, TRUE, IF(AND(R118&gt;0,AF118=""),TRUE,FALSE))</formula>
    </cfRule>
  </conditionalFormatting>
  <conditionalFormatting sqref="R119">
    <cfRule type="expression" dxfId="231" priority="321">
      <formula>IF(R119&lt;0, TRUE, IF(AND(R119&gt;0,AF119=""),TRUE,FALSE))</formula>
    </cfRule>
  </conditionalFormatting>
  <conditionalFormatting sqref="R120">
    <cfRule type="expression" dxfId="230" priority="320">
      <formula>IF(R120&lt;0, TRUE, IF(AND(R120&gt;0,AF120=""),TRUE,FALSE))</formula>
    </cfRule>
  </conditionalFormatting>
  <conditionalFormatting sqref="R121">
    <cfRule type="expression" dxfId="229" priority="319">
      <formula>IF(R121&lt;0, TRUE, IF(AND(R121&gt;0,AF121=""),TRUE,FALSE))</formula>
    </cfRule>
  </conditionalFormatting>
  <conditionalFormatting sqref="R122">
    <cfRule type="expression" dxfId="228" priority="318">
      <formula>IF(R122&lt;0, TRUE, IF(AND(R122&gt;0,AF122=""),TRUE,FALSE))</formula>
    </cfRule>
  </conditionalFormatting>
  <conditionalFormatting sqref="R123">
    <cfRule type="expression" dxfId="227" priority="317">
      <formula>IF(R123&lt;0, TRUE, IF(AND(R123&gt;0,AF123=""),TRUE,FALSE))</formula>
    </cfRule>
  </conditionalFormatting>
  <conditionalFormatting sqref="R124">
    <cfRule type="expression" dxfId="226" priority="316">
      <formula>IF(R124&lt;0, TRUE, IF(AND(R124&gt;0,AF124=""),TRUE,FALSE))</formula>
    </cfRule>
  </conditionalFormatting>
  <conditionalFormatting sqref="R125">
    <cfRule type="expression" dxfId="225" priority="315">
      <formula>IF(R125&lt;0, TRUE, IF(AND(R125&gt;0,AF125=""),TRUE,FALSE))</formula>
    </cfRule>
  </conditionalFormatting>
  <conditionalFormatting sqref="R126">
    <cfRule type="expression" dxfId="224" priority="314">
      <formula>IF(R126&lt;0, TRUE, IF(AND(R126&gt;0,AF126=""),TRUE,FALSE))</formula>
    </cfRule>
  </conditionalFormatting>
  <conditionalFormatting sqref="R127">
    <cfRule type="expression" dxfId="223" priority="313">
      <formula>IF(R127&lt;0, TRUE, IF(AND(R127&gt;0,AF127=""),TRUE,FALSE))</formula>
    </cfRule>
  </conditionalFormatting>
  <conditionalFormatting sqref="R128">
    <cfRule type="expression" dxfId="222" priority="312">
      <formula>IF(R128&lt;0, TRUE, IF(AND(R128&gt;0,AF128=""),TRUE,FALSE))</formula>
    </cfRule>
  </conditionalFormatting>
  <conditionalFormatting sqref="R129">
    <cfRule type="expression" dxfId="221" priority="311">
      <formula>IF(R129&lt;0, TRUE, IF(AND(R129&gt;0,AF129=""),TRUE,FALSE))</formula>
    </cfRule>
  </conditionalFormatting>
  <conditionalFormatting sqref="R130">
    <cfRule type="expression" dxfId="220" priority="310">
      <formula>IF(R130&lt;0, TRUE, IF(AND(R130&gt;0,AF130=""),TRUE,FALSE))</formula>
    </cfRule>
  </conditionalFormatting>
  <conditionalFormatting sqref="R131">
    <cfRule type="expression" dxfId="219" priority="309">
      <formula>IF(R131&lt;0, TRUE, IF(AND(R131&gt;0,AF131=""),TRUE,FALSE))</formula>
    </cfRule>
  </conditionalFormatting>
  <conditionalFormatting sqref="T118">
    <cfRule type="expression" dxfId="218" priority="308">
      <formula>IF(T118&lt;0, TRUE, IF(AND(T118&gt;0,AH118=""),TRUE,FALSE))</formula>
    </cfRule>
  </conditionalFormatting>
  <conditionalFormatting sqref="T119">
    <cfRule type="expression" dxfId="217" priority="307">
      <formula>IF(T119&lt;0, TRUE, IF(AND(T119&gt;0,AH119=""),TRUE,FALSE))</formula>
    </cfRule>
  </conditionalFormatting>
  <conditionalFormatting sqref="T120">
    <cfRule type="expression" dxfId="216" priority="306">
      <formula>IF(T120&lt;0, TRUE, IF(AND(T120&gt;0,AH120=""),TRUE,FALSE))</formula>
    </cfRule>
  </conditionalFormatting>
  <conditionalFormatting sqref="T121">
    <cfRule type="expression" dxfId="215" priority="305">
      <formula>IF(T121&lt;0, TRUE, IF(AND(T121&gt;0,AH121=""),TRUE,FALSE))</formula>
    </cfRule>
  </conditionalFormatting>
  <conditionalFormatting sqref="T122">
    <cfRule type="expression" dxfId="214" priority="304">
      <formula>IF(T122&lt;0, TRUE, IF(AND(T122&gt;0,AH122=""),TRUE,FALSE))</formula>
    </cfRule>
  </conditionalFormatting>
  <conditionalFormatting sqref="T123">
    <cfRule type="expression" dxfId="213" priority="303">
      <formula>IF(T123&lt;0, TRUE, IF(AND(T123&gt;0,AH123=""),TRUE,FALSE))</formula>
    </cfRule>
  </conditionalFormatting>
  <conditionalFormatting sqref="T124">
    <cfRule type="expression" dxfId="212" priority="302">
      <formula>IF(T124&lt;0, TRUE, IF(AND(T124&gt;0,AH124=""),TRUE,FALSE))</formula>
    </cfRule>
  </conditionalFormatting>
  <conditionalFormatting sqref="T125">
    <cfRule type="expression" dxfId="211" priority="301">
      <formula>IF(T125&lt;0, TRUE, IF(AND(T125&gt;0,AH125=""),TRUE,FALSE))</formula>
    </cfRule>
  </conditionalFormatting>
  <conditionalFormatting sqref="T126">
    <cfRule type="expression" dxfId="210" priority="300">
      <formula>IF(T126&lt;0, TRUE, IF(AND(T126&gt;0,AH126=""),TRUE,FALSE))</formula>
    </cfRule>
  </conditionalFormatting>
  <conditionalFormatting sqref="T127">
    <cfRule type="expression" dxfId="209" priority="299">
      <formula>IF(T127&lt;0, TRUE, IF(AND(T127&gt;0,AH127=""),TRUE,FALSE))</formula>
    </cfRule>
  </conditionalFormatting>
  <conditionalFormatting sqref="T128">
    <cfRule type="expression" dxfId="208" priority="298">
      <formula>IF(T128&lt;0, TRUE, IF(AND(T128&gt;0,AH128=""),TRUE,FALSE))</formula>
    </cfRule>
  </conditionalFormatting>
  <conditionalFormatting sqref="T129">
    <cfRule type="expression" dxfId="207" priority="297">
      <formula>IF(T129&lt;0, TRUE, IF(AND(T129&gt;0,AH129=""),TRUE,FALSE))</formula>
    </cfRule>
  </conditionalFormatting>
  <conditionalFormatting sqref="T130">
    <cfRule type="expression" dxfId="206" priority="296">
      <formula>IF(T130&lt;0, TRUE, IF(AND(T130&gt;0,AH130=""),TRUE,FALSE))</formula>
    </cfRule>
  </conditionalFormatting>
  <conditionalFormatting sqref="T131">
    <cfRule type="expression" dxfId="205" priority="295">
      <formula>IF(T131&lt;0, TRUE, IF(AND(T131&gt;0,AH131=""),TRUE,FALSE))</formula>
    </cfRule>
  </conditionalFormatting>
  <conditionalFormatting sqref="H132">
    <cfRule type="expression" dxfId="204" priority="294">
      <formula>IF(H132&lt;0, TRUE, IF(AND(H132&gt;0,V132=""),TRUE,FALSE))</formula>
    </cfRule>
  </conditionalFormatting>
  <conditionalFormatting sqref="J132">
    <cfRule type="expression" dxfId="203" priority="293">
      <formula>IF(J132&lt;0, TRUE, IF(AND(J132&gt;0,X132=""),TRUE,FALSE))</formula>
    </cfRule>
  </conditionalFormatting>
  <conditionalFormatting sqref="L132">
    <cfRule type="expression" dxfId="202" priority="292">
      <formula>IF(L132&lt;0, TRUE, IF(AND(L132&gt;0,Z132=""),TRUE,FALSE))</formula>
    </cfRule>
  </conditionalFormatting>
  <conditionalFormatting sqref="P132">
    <cfRule type="expression" dxfId="201" priority="291">
      <formula>IF(P132&lt;0, TRUE, IF(AND(P132&gt;0,AD132=""),TRUE,FALSE))</formula>
    </cfRule>
  </conditionalFormatting>
  <conditionalFormatting sqref="R132">
    <cfRule type="expression" dxfId="200" priority="290">
      <formula>IF(R132&lt;0, TRUE, IF(AND(R132&gt;0,AF132=""),TRUE,FALSE))</formula>
    </cfRule>
  </conditionalFormatting>
  <conditionalFormatting sqref="T132">
    <cfRule type="expression" dxfId="199" priority="289">
      <formula>IF(T132&lt;0, TRUE, IF(AND(T132&gt;0,AH132=""),TRUE,FALSE))</formula>
    </cfRule>
  </conditionalFormatting>
  <conditionalFormatting sqref="H137">
    <cfRule type="expression" dxfId="198" priority="228">
      <formula>IF(H137&lt;0, TRUE, IF(AND(H137&gt;0,V137=""),TRUE,FALSE))</formula>
    </cfRule>
  </conditionalFormatting>
  <conditionalFormatting sqref="H138">
    <cfRule type="expression" dxfId="197" priority="227">
      <formula>IF(H138&lt;0, TRUE, IF(AND(H138&gt;0,V138=""),TRUE,FALSE))</formula>
    </cfRule>
  </conditionalFormatting>
  <conditionalFormatting sqref="H139">
    <cfRule type="expression" dxfId="196" priority="226">
      <formula>IF(H139&lt;0, TRUE, IF(AND(H139&gt;0,V139=""),TRUE,FALSE))</formula>
    </cfRule>
  </conditionalFormatting>
  <conditionalFormatting sqref="H140">
    <cfRule type="expression" dxfId="195" priority="225">
      <formula>IF(H140&lt;0, TRUE, IF(AND(H140&gt;0,V140=""),TRUE,FALSE))</formula>
    </cfRule>
  </conditionalFormatting>
  <conditionalFormatting sqref="H141">
    <cfRule type="expression" dxfId="194" priority="224">
      <formula>IF(H141&lt;0, TRUE, IF(AND(H141&gt;0,V141=""),TRUE,FALSE))</formula>
    </cfRule>
  </conditionalFormatting>
  <conditionalFormatting sqref="J137">
    <cfRule type="expression" dxfId="193" priority="223">
      <formula>IF(J137&lt;0, TRUE, IF(AND(J137&gt;0,X137=""),TRUE,FALSE))</formula>
    </cfRule>
  </conditionalFormatting>
  <conditionalFormatting sqref="J138">
    <cfRule type="expression" dxfId="192" priority="222">
      <formula>IF(J138&lt;0, TRUE, IF(AND(J138&gt;0,X138=""),TRUE,FALSE))</formula>
    </cfRule>
  </conditionalFormatting>
  <conditionalFormatting sqref="J139">
    <cfRule type="expression" dxfId="191" priority="221">
      <formula>IF(J139&lt;0, TRUE, IF(AND(J139&gt;0,X139=""),TRUE,FALSE))</formula>
    </cfRule>
  </conditionalFormatting>
  <conditionalFormatting sqref="J140">
    <cfRule type="expression" dxfId="190" priority="220">
      <formula>IF(J140&lt;0, TRUE, IF(AND(J140&gt;0,X140=""),TRUE,FALSE))</formula>
    </cfRule>
  </conditionalFormatting>
  <conditionalFormatting sqref="J141">
    <cfRule type="expression" dxfId="189" priority="219">
      <formula>IF(J141&lt;0, TRUE, IF(AND(J141&gt;0,X141=""),TRUE,FALSE))</formula>
    </cfRule>
  </conditionalFormatting>
  <conditionalFormatting sqref="L137">
    <cfRule type="expression" dxfId="188" priority="218">
      <formula>IF(L137&lt;0, TRUE, IF(AND(L137&gt;0,Z137=""),TRUE,FALSE))</formula>
    </cfRule>
  </conditionalFormatting>
  <conditionalFormatting sqref="L138">
    <cfRule type="expression" dxfId="187" priority="217">
      <formula>IF(L138&lt;0, TRUE, IF(AND(L138&gt;0,Z138=""),TRUE,FALSE))</formula>
    </cfRule>
  </conditionalFormatting>
  <conditionalFormatting sqref="L139">
    <cfRule type="expression" dxfId="186" priority="216">
      <formula>IF(L139&lt;0, TRUE, IF(AND(L139&gt;0,Z139=""),TRUE,FALSE))</formula>
    </cfRule>
  </conditionalFormatting>
  <conditionalFormatting sqref="L140">
    <cfRule type="expression" dxfId="185" priority="215">
      <formula>IF(L140&lt;0, TRUE, IF(AND(L140&gt;0,Z140=""),TRUE,FALSE))</formula>
    </cfRule>
  </conditionalFormatting>
  <conditionalFormatting sqref="L141">
    <cfRule type="expression" dxfId="184" priority="214">
      <formula>IF(L141&lt;0, TRUE, IF(AND(L141&gt;0,Z141=""),TRUE,FALSE))</formula>
    </cfRule>
  </conditionalFormatting>
  <conditionalFormatting sqref="P137">
    <cfRule type="expression" dxfId="183" priority="213">
      <formula>IF(P137&lt;0, TRUE, IF(AND(P137&gt;0,AD137=""),TRUE,FALSE))</formula>
    </cfRule>
  </conditionalFormatting>
  <conditionalFormatting sqref="P138">
    <cfRule type="expression" dxfId="182" priority="212">
      <formula>IF(P138&lt;0, TRUE, IF(AND(P138&gt;0,AD138=""),TRUE,FALSE))</formula>
    </cfRule>
  </conditionalFormatting>
  <conditionalFormatting sqref="P139">
    <cfRule type="expression" dxfId="181" priority="211">
      <formula>IF(P139&lt;0, TRUE, IF(AND(P139&gt;0,AD139=""),TRUE,FALSE))</formula>
    </cfRule>
  </conditionalFormatting>
  <conditionalFormatting sqref="P140">
    <cfRule type="expression" dxfId="180" priority="210">
      <formula>IF(P140&lt;0, TRUE, IF(AND(P140&gt;0,AD140=""),TRUE,FALSE))</formula>
    </cfRule>
  </conditionalFormatting>
  <conditionalFormatting sqref="P141">
    <cfRule type="expression" dxfId="179" priority="209">
      <formula>IF(P141&lt;0, TRUE, IF(AND(P141&gt;0,AD141=""),TRUE,FALSE))</formula>
    </cfRule>
  </conditionalFormatting>
  <conditionalFormatting sqref="R137">
    <cfRule type="expression" dxfId="178" priority="208">
      <formula>IF(R137&lt;0, TRUE, IF(AND(R137&gt;0,AF137=""),TRUE,FALSE))</formula>
    </cfRule>
  </conditionalFormatting>
  <conditionalFormatting sqref="R138">
    <cfRule type="expression" dxfId="177" priority="207">
      <formula>IF(R138&lt;0, TRUE, IF(AND(R138&gt;0,AF138=""),TRUE,FALSE))</formula>
    </cfRule>
  </conditionalFormatting>
  <conditionalFormatting sqref="R139">
    <cfRule type="expression" dxfId="176" priority="206">
      <formula>IF(R139&lt;0, TRUE, IF(AND(R139&gt;0,AF139=""),TRUE,FALSE))</formula>
    </cfRule>
  </conditionalFormatting>
  <conditionalFormatting sqref="R140">
    <cfRule type="expression" dxfId="175" priority="205">
      <formula>IF(R140&lt;0, TRUE, IF(AND(R140&gt;0,AF140=""),TRUE,FALSE))</formula>
    </cfRule>
  </conditionalFormatting>
  <conditionalFormatting sqref="R141">
    <cfRule type="expression" dxfId="174" priority="204">
      <formula>IF(R141&lt;0, TRUE, IF(AND(R141&gt;0,AF141=""),TRUE,FALSE))</formula>
    </cfRule>
  </conditionalFormatting>
  <conditionalFormatting sqref="T137">
    <cfRule type="expression" dxfId="173" priority="203">
      <formula>IF(T137&lt;0, TRUE, IF(AND(T137&gt;0,AH137=""),TRUE,FALSE))</formula>
    </cfRule>
  </conditionalFormatting>
  <conditionalFormatting sqref="T138">
    <cfRule type="expression" dxfId="172" priority="202">
      <formula>IF(T138&lt;0, TRUE, IF(AND(T138&gt;0,AH138=""),TRUE,FALSE))</formula>
    </cfRule>
  </conditionalFormatting>
  <conditionalFormatting sqref="T139">
    <cfRule type="expression" dxfId="171" priority="201">
      <formula>IF(T139&lt;0, TRUE, IF(AND(T139&gt;0,AH139=""),TRUE,FALSE))</formula>
    </cfRule>
  </conditionalFormatting>
  <conditionalFormatting sqref="T140">
    <cfRule type="expression" dxfId="170" priority="200">
      <formula>IF(T140&lt;0, TRUE, IF(AND(T140&gt;0,AH140=""),TRUE,FALSE))</formula>
    </cfRule>
  </conditionalFormatting>
  <conditionalFormatting sqref="T141">
    <cfRule type="expression" dxfId="169" priority="199">
      <formula>IF(T141&lt;0, TRUE, IF(AND(T141&gt;0,AH141=""),TRUE,FALSE))</formula>
    </cfRule>
  </conditionalFormatting>
  <conditionalFormatting sqref="H142">
    <cfRule type="expression" dxfId="168" priority="198">
      <formula>IF(H142&lt;0, TRUE, IF(AND(H142&gt;0,V142=""),TRUE,FALSE))</formula>
    </cfRule>
  </conditionalFormatting>
  <conditionalFormatting sqref="H143">
    <cfRule type="expression" dxfId="167" priority="197">
      <formula>IF(H143&lt;0, TRUE, IF(AND(H143&gt;0,V143=""),TRUE,FALSE))</formula>
    </cfRule>
  </conditionalFormatting>
  <conditionalFormatting sqref="H144">
    <cfRule type="expression" dxfId="166" priority="196">
      <formula>IF(H144&lt;0, TRUE, IF(AND(H144&gt;0,V144=""),TRUE,FALSE))</formula>
    </cfRule>
  </conditionalFormatting>
  <conditionalFormatting sqref="H145">
    <cfRule type="expression" dxfId="165" priority="195">
      <formula>IF(H145&lt;0, TRUE, IF(AND(H145&gt;0,V145=""),TRUE,FALSE))</formula>
    </cfRule>
  </conditionalFormatting>
  <conditionalFormatting sqref="H146">
    <cfRule type="expression" dxfId="164" priority="194">
      <formula>IF(H146&lt;0, TRUE, IF(AND(H146&gt;0,V146=""),TRUE,FALSE))</formula>
    </cfRule>
  </conditionalFormatting>
  <conditionalFormatting sqref="J142">
    <cfRule type="expression" dxfId="163" priority="193">
      <formula>IF(J142&lt;0, TRUE, IF(AND(J142&gt;0,X142=""),TRUE,FALSE))</formula>
    </cfRule>
  </conditionalFormatting>
  <conditionalFormatting sqref="J143">
    <cfRule type="expression" dxfId="162" priority="192">
      <formula>IF(J143&lt;0, TRUE, IF(AND(J143&gt;0,X143=""),TRUE,FALSE))</formula>
    </cfRule>
  </conditionalFormatting>
  <conditionalFormatting sqref="J144">
    <cfRule type="expression" dxfId="161" priority="191">
      <formula>IF(J144&lt;0, TRUE, IF(AND(J144&gt;0,X144=""),TRUE,FALSE))</formula>
    </cfRule>
  </conditionalFormatting>
  <conditionalFormatting sqref="J145">
    <cfRule type="expression" dxfId="160" priority="190">
      <formula>IF(J145&lt;0, TRUE, IF(AND(J145&gt;0,X145=""),TRUE,FALSE))</formula>
    </cfRule>
  </conditionalFormatting>
  <conditionalFormatting sqref="J146">
    <cfRule type="expression" dxfId="159" priority="189">
      <formula>IF(J146&lt;0, TRUE, IF(AND(J146&gt;0,X146=""),TRUE,FALSE))</formula>
    </cfRule>
  </conditionalFormatting>
  <conditionalFormatting sqref="L142">
    <cfRule type="expression" dxfId="158" priority="188">
      <formula>IF(L142&lt;0, TRUE, IF(AND(L142&gt;0,Z142=""),TRUE,FALSE))</formula>
    </cfRule>
  </conditionalFormatting>
  <conditionalFormatting sqref="L143">
    <cfRule type="expression" dxfId="157" priority="187">
      <formula>IF(L143&lt;0, TRUE, IF(AND(L143&gt;0,Z143=""),TRUE,FALSE))</formula>
    </cfRule>
  </conditionalFormatting>
  <conditionalFormatting sqref="L144">
    <cfRule type="expression" dxfId="156" priority="186">
      <formula>IF(L144&lt;0, TRUE, IF(AND(L144&gt;0,Z144=""),TRUE,FALSE))</formula>
    </cfRule>
  </conditionalFormatting>
  <conditionalFormatting sqref="L145">
    <cfRule type="expression" dxfId="155" priority="185">
      <formula>IF(L145&lt;0, TRUE, IF(AND(L145&gt;0,Z145=""),TRUE,FALSE))</formula>
    </cfRule>
  </conditionalFormatting>
  <conditionalFormatting sqref="L146">
    <cfRule type="expression" dxfId="154" priority="184">
      <formula>IF(L146&lt;0, TRUE, IF(AND(L146&gt;0,Z146=""),TRUE,FALSE))</formula>
    </cfRule>
  </conditionalFormatting>
  <conditionalFormatting sqref="P142">
    <cfRule type="expression" dxfId="153" priority="183">
      <formula>IF(P142&lt;0, TRUE, IF(AND(P142&gt;0,AD142=""),TRUE,FALSE))</formula>
    </cfRule>
  </conditionalFormatting>
  <conditionalFormatting sqref="P143">
    <cfRule type="expression" dxfId="152" priority="182">
      <formula>IF(P143&lt;0, TRUE, IF(AND(P143&gt;0,AD143=""),TRUE,FALSE))</formula>
    </cfRule>
  </conditionalFormatting>
  <conditionalFormatting sqref="P144">
    <cfRule type="expression" dxfId="151" priority="181">
      <formula>IF(P144&lt;0, TRUE, IF(AND(P144&gt;0,AD144=""),TRUE,FALSE))</formula>
    </cfRule>
  </conditionalFormatting>
  <conditionalFormatting sqref="P145">
    <cfRule type="expression" dxfId="150" priority="180">
      <formula>IF(P145&lt;0, TRUE, IF(AND(P145&gt;0,AD145=""),TRUE,FALSE))</formula>
    </cfRule>
  </conditionalFormatting>
  <conditionalFormatting sqref="P146">
    <cfRule type="expression" dxfId="149" priority="179">
      <formula>IF(P146&lt;0, TRUE, IF(AND(P146&gt;0,AD146=""),TRUE,FALSE))</formula>
    </cfRule>
  </conditionalFormatting>
  <conditionalFormatting sqref="R142">
    <cfRule type="expression" dxfId="148" priority="178">
      <formula>IF(R142&lt;0, TRUE, IF(AND(R142&gt;0,AF142=""),TRUE,FALSE))</formula>
    </cfRule>
  </conditionalFormatting>
  <conditionalFormatting sqref="R143">
    <cfRule type="expression" dxfId="147" priority="177">
      <formula>IF(R143&lt;0, TRUE, IF(AND(R143&gt;0,AF143=""),TRUE,FALSE))</formula>
    </cfRule>
  </conditionalFormatting>
  <conditionalFormatting sqref="R144">
    <cfRule type="expression" dxfId="146" priority="176">
      <formula>IF(R144&lt;0, TRUE, IF(AND(R144&gt;0,AF144=""),TRUE,FALSE))</formula>
    </cfRule>
  </conditionalFormatting>
  <conditionalFormatting sqref="R145">
    <cfRule type="expression" dxfId="145" priority="175">
      <formula>IF(R145&lt;0, TRUE, IF(AND(R145&gt;0,AF145=""),TRUE,FALSE))</formula>
    </cfRule>
  </conditionalFormatting>
  <conditionalFormatting sqref="R146">
    <cfRule type="expression" dxfId="144" priority="174">
      <formula>IF(R146&lt;0, TRUE, IF(AND(R146&gt;0,AF146=""),TRUE,FALSE))</formula>
    </cfRule>
  </conditionalFormatting>
  <conditionalFormatting sqref="T142">
    <cfRule type="expression" dxfId="143" priority="173">
      <formula>IF(T142&lt;0, TRUE, IF(AND(T142&gt;0,AH142=""),TRUE,FALSE))</formula>
    </cfRule>
  </conditionalFormatting>
  <conditionalFormatting sqref="T143">
    <cfRule type="expression" dxfId="142" priority="172">
      <formula>IF(T143&lt;0, TRUE, IF(AND(T143&gt;0,AH143=""),TRUE,FALSE))</formula>
    </cfRule>
  </conditionalFormatting>
  <conditionalFormatting sqref="T144">
    <cfRule type="expression" dxfId="141" priority="171">
      <formula>IF(T144&lt;0, TRUE, IF(AND(T144&gt;0,AH144=""),TRUE,FALSE))</formula>
    </cfRule>
  </conditionalFormatting>
  <conditionalFormatting sqref="T145">
    <cfRule type="expression" dxfId="140" priority="170">
      <formula>IF(T145&lt;0, TRUE, IF(AND(T145&gt;0,AH145=""),TRUE,FALSE))</formula>
    </cfRule>
  </conditionalFormatting>
  <conditionalFormatting sqref="T146">
    <cfRule type="expression" dxfId="139" priority="169">
      <formula>IF(T146&lt;0, TRUE, IF(AND(T146&gt;0,AH146=""),TRUE,FALSE))</formula>
    </cfRule>
  </conditionalFormatting>
  <conditionalFormatting sqref="H147">
    <cfRule type="expression" dxfId="138" priority="168">
      <formula>IF(H147&lt;0, TRUE, IF(AND(H147&gt;0,V147=""),TRUE,FALSE))</formula>
    </cfRule>
  </conditionalFormatting>
  <conditionalFormatting sqref="H148">
    <cfRule type="expression" dxfId="137" priority="167">
      <formula>IF(H148&lt;0, TRUE, IF(AND(H148&gt;0,V148=""),TRUE,FALSE))</formula>
    </cfRule>
  </conditionalFormatting>
  <conditionalFormatting sqref="H149">
    <cfRule type="expression" dxfId="136" priority="166">
      <formula>IF(H149&lt;0, TRUE, IF(AND(H149&gt;0,V149=""),TRUE,FALSE))</formula>
    </cfRule>
  </conditionalFormatting>
  <conditionalFormatting sqref="H150">
    <cfRule type="expression" dxfId="135" priority="165">
      <formula>IF(H150&lt;0, TRUE, IF(AND(H150&gt;0,V150=""),TRUE,FALSE))</formula>
    </cfRule>
  </conditionalFormatting>
  <conditionalFormatting sqref="H151">
    <cfRule type="expression" dxfId="134" priority="164">
      <formula>IF(H151&lt;0, TRUE, IF(AND(H151&gt;0,V151=""),TRUE,FALSE))</formula>
    </cfRule>
  </conditionalFormatting>
  <conditionalFormatting sqref="J147">
    <cfRule type="expression" dxfId="133" priority="163">
      <formula>IF(J147&lt;0, TRUE, IF(AND(J147&gt;0,X147=""),TRUE,FALSE))</formula>
    </cfRule>
  </conditionalFormatting>
  <conditionalFormatting sqref="J148">
    <cfRule type="expression" dxfId="132" priority="162">
      <formula>IF(J148&lt;0, TRUE, IF(AND(J148&gt;0,X148=""),TRUE,FALSE))</formula>
    </cfRule>
  </conditionalFormatting>
  <conditionalFormatting sqref="J149">
    <cfRule type="expression" dxfId="131" priority="161">
      <formula>IF(J149&lt;0, TRUE, IF(AND(J149&gt;0,X149=""),TRUE,FALSE))</formula>
    </cfRule>
  </conditionalFormatting>
  <conditionalFormatting sqref="J150">
    <cfRule type="expression" dxfId="130" priority="160">
      <formula>IF(J150&lt;0, TRUE, IF(AND(J150&gt;0,X150=""),TRUE,FALSE))</formula>
    </cfRule>
  </conditionalFormatting>
  <conditionalFormatting sqref="J151">
    <cfRule type="expression" dxfId="129" priority="159">
      <formula>IF(J151&lt;0, TRUE, IF(AND(J151&gt;0,X151=""),TRUE,FALSE))</formula>
    </cfRule>
  </conditionalFormatting>
  <conditionalFormatting sqref="L147">
    <cfRule type="expression" dxfId="128" priority="158">
      <formula>IF(L147&lt;0, TRUE, IF(AND(L147&gt;0,Z147=""),TRUE,FALSE))</formula>
    </cfRule>
  </conditionalFormatting>
  <conditionalFormatting sqref="L148">
    <cfRule type="expression" dxfId="127" priority="157">
      <formula>IF(L148&lt;0, TRUE, IF(AND(L148&gt;0,Z148=""),TRUE,FALSE))</formula>
    </cfRule>
  </conditionalFormatting>
  <conditionalFormatting sqref="L149">
    <cfRule type="expression" dxfId="126" priority="156">
      <formula>IF(L149&lt;0, TRUE, IF(AND(L149&gt;0,Z149=""),TRUE,FALSE))</formula>
    </cfRule>
  </conditionalFormatting>
  <conditionalFormatting sqref="L150">
    <cfRule type="expression" dxfId="125" priority="155">
      <formula>IF(L150&lt;0, TRUE, IF(AND(L150&gt;0,Z150=""),TRUE,FALSE))</formula>
    </cfRule>
  </conditionalFormatting>
  <conditionalFormatting sqref="L151">
    <cfRule type="expression" dxfId="124" priority="154">
      <formula>IF(L151&lt;0, TRUE, IF(AND(L151&gt;0,Z151=""),TRUE,FALSE))</formula>
    </cfRule>
  </conditionalFormatting>
  <conditionalFormatting sqref="P147">
    <cfRule type="expression" dxfId="123" priority="153">
      <formula>IF(P147&lt;0, TRUE, IF(AND(P147&gt;0,AD147=""),TRUE,FALSE))</formula>
    </cfRule>
  </conditionalFormatting>
  <conditionalFormatting sqref="P148">
    <cfRule type="expression" dxfId="122" priority="152">
      <formula>IF(P148&lt;0, TRUE, IF(AND(P148&gt;0,AD148=""),TRUE,FALSE))</formula>
    </cfRule>
  </conditionalFormatting>
  <conditionalFormatting sqref="P149">
    <cfRule type="expression" dxfId="121" priority="151">
      <formula>IF(P149&lt;0, TRUE, IF(AND(P149&gt;0,AD149=""),TRUE,FALSE))</formula>
    </cfRule>
  </conditionalFormatting>
  <conditionalFormatting sqref="P150">
    <cfRule type="expression" dxfId="120" priority="150">
      <formula>IF(P150&lt;0, TRUE, IF(AND(P150&gt;0,AD150=""),TRUE,FALSE))</formula>
    </cfRule>
  </conditionalFormatting>
  <conditionalFormatting sqref="P151">
    <cfRule type="expression" dxfId="119" priority="149">
      <formula>IF(P151&lt;0, TRUE, IF(AND(P151&gt;0,AD151=""),TRUE,FALSE))</formula>
    </cfRule>
  </conditionalFormatting>
  <conditionalFormatting sqref="R147">
    <cfRule type="expression" dxfId="118" priority="148">
      <formula>IF(R147&lt;0, TRUE, IF(AND(R147&gt;0,AF147=""),TRUE,FALSE))</formula>
    </cfRule>
  </conditionalFormatting>
  <conditionalFormatting sqref="R148">
    <cfRule type="expression" dxfId="117" priority="147">
      <formula>IF(R148&lt;0, TRUE, IF(AND(R148&gt;0,AF148=""),TRUE,FALSE))</formula>
    </cfRule>
  </conditionalFormatting>
  <conditionalFormatting sqref="R149">
    <cfRule type="expression" dxfId="116" priority="146">
      <formula>IF(R149&lt;0, TRUE, IF(AND(R149&gt;0,AF149=""),TRUE,FALSE))</formula>
    </cfRule>
  </conditionalFormatting>
  <conditionalFormatting sqref="R150">
    <cfRule type="expression" dxfId="115" priority="145">
      <formula>IF(R150&lt;0, TRUE, IF(AND(R150&gt;0,AF150=""),TRUE,FALSE))</formula>
    </cfRule>
  </conditionalFormatting>
  <conditionalFormatting sqref="R151">
    <cfRule type="expression" dxfId="114" priority="144">
      <formula>IF(R151&lt;0, TRUE, IF(AND(R151&gt;0,AF151=""),TRUE,FALSE))</formula>
    </cfRule>
  </conditionalFormatting>
  <conditionalFormatting sqref="T147">
    <cfRule type="expression" dxfId="113" priority="143">
      <formula>IF(T147&lt;0, TRUE, IF(AND(T147&gt;0,AH147=""),TRUE,FALSE))</formula>
    </cfRule>
  </conditionalFormatting>
  <conditionalFormatting sqref="T148">
    <cfRule type="expression" dxfId="112" priority="142">
      <formula>IF(T148&lt;0, TRUE, IF(AND(T148&gt;0,AH148=""),TRUE,FALSE))</formula>
    </cfRule>
  </conditionalFormatting>
  <conditionalFormatting sqref="T149">
    <cfRule type="expression" dxfId="111" priority="141">
      <formula>IF(T149&lt;0, TRUE, IF(AND(T149&gt;0,AH149=""),TRUE,FALSE))</formula>
    </cfRule>
  </conditionalFormatting>
  <conditionalFormatting sqref="T150">
    <cfRule type="expression" dxfId="110" priority="140">
      <formula>IF(T150&lt;0, TRUE, IF(AND(T150&gt;0,AH150=""),TRUE,FALSE))</formula>
    </cfRule>
  </conditionalFormatting>
  <conditionalFormatting sqref="T151">
    <cfRule type="expression" dxfId="109" priority="139">
      <formula>IF(T151&lt;0, TRUE, IF(AND(T151&gt;0,AH151=""),TRUE,FALSE))</formula>
    </cfRule>
  </conditionalFormatting>
  <conditionalFormatting sqref="N94">
    <cfRule type="expression" dxfId="108" priority="119">
      <formula>IF(N94&lt;0, TRUE, IF(AND(N94&gt;0,AB94=""),TRUE,FALSE))</formula>
    </cfRule>
  </conditionalFormatting>
  <conditionalFormatting sqref="N60">
    <cfRule type="expression" dxfId="107" priority="116">
      <formula>IF(N60&lt;0, TRUE, IF(AND(N60&gt;0,AB60=""),TRUE,FALSE))</formula>
    </cfRule>
  </conditionalFormatting>
  <conditionalFormatting sqref="N61">
    <cfRule type="expression" dxfId="106" priority="115">
      <formula>IF(N61&lt;0, TRUE, IF(AND(N61&gt;0,AB61=""),TRUE,FALSE))</formula>
    </cfRule>
  </conditionalFormatting>
  <conditionalFormatting sqref="N62">
    <cfRule type="expression" dxfId="105" priority="114">
      <formula>IF(N62&lt;0, TRUE, IF(AND(N62&gt;0,AB62=""),TRUE,FALSE))</formula>
    </cfRule>
  </conditionalFormatting>
  <conditionalFormatting sqref="N63">
    <cfRule type="expression" dxfId="104" priority="113">
      <formula>IF(N63&lt;0, TRUE, IF(AND(N63&gt;0,AB63=""),TRUE,FALSE))</formula>
    </cfRule>
  </conditionalFormatting>
  <conditionalFormatting sqref="N64">
    <cfRule type="expression" dxfId="103" priority="112">
      <formula>IF(N64&lt;0, TRUE, IF(AND(N64&gt;0,AB64=""),TRUE,FALSE))</formula>
    </cfRule>
  </conditionalFormatting>
  <conditionalFormatting sqref="N65">
    <cfRule type="expression" dxfId="102" priority="111">
      <formula>IF(N65&lt;0, TRUE, IF(AND(N65&gt;0,AB65=""),TRUE,FALSE))</formula>
    </cfRule>
  </conditionalFormatting>
  <conditionalFormatting sqref="N66">
    <cfRule type="expression" dxfId="101" priority="110">
      <formula>IF(N66&lt;0, TRUE, IF(AND(N66&gt;0,AB66=""),TRUE,FALSE))</formula>
    </cfRule>
  </conditionalFormatting>
  <conditionalFormatting sqref="N67">
    <cfRule type="expression" dxfId="100" priority="109">
      <formula>IF(N67&lt;0, TRUE, IF(AND(N67&gt;0,AB67=""),TRUE,FALSE))</formula>
    </cfRule>
  </conditionalFormatting>
  <conditionalFormatting sqref="N68">
    <cfRule type="expression" dxfId="99" priority="108">
      <formula>IF(N68&lt;0, TRUE, IF(AND(N68&gt;0,AB68=""),TRUE,FALSE))</formula>
    </cfRule>
  </conditionalFormatting>
  <conditionalFormatting sqref="N69">
    <cfRule type="expression" dxfId="98" priority="107">
      <formula>IF(N69&lt;0, TRUE, IF(AND(N69&gt;0,AB69=""),TRUE,FALSE))</formula>
    </cfRule>
  </conditionalFormatting>
  <conditionalFormatting sqref="N70">
    <cfRule type="expression" dxfId="97" priority="106">
      <formula>IF(N70&lt;0, TRUE, IF(AND(N70&gt;0,AB70=""),TRUE,FALSE))</formula>
    </cfRule>
  </conditionalFormatting>
  <conditionalFormatting sqref="N71">
    <cfRule type="expression" dxfId="96" priority="105">
      <formula>IF(N71&lt;0, TRUE, IF(AND(N71&gt;0,AB71=""),TRUE,FALSE))</formula>
    </cfRule>
  </conditionalFormatting>
  <conditionalFormatting sqref="N72">
    <cfRule type="expression" dxfId="95" priority="104">
      <formula>IF(N72&lt;0, TRUE, IF(AND(N72&gt;0,AB72=""),TRUE,FALSE))</formula>
    </cfRule>
  </conditionalFormatting>
  <conditionalFormatting sqref="N73">
    <cfRule type="expression" dxfId="94" priority="103">
      <formula>IF(N73&lt;0, TRUE, IF(AND(N73&gt;0,AB73=""),TRUE,FALSE))</formula>
    </cfRule>
  </conditionalFormatting>
  <conditionalFormatting sqref="N74">
    <cfRule type="expression" dxfId="93" priority="102">
      <formula>IF(N74&lt;0, TRUE, IF(AND(N74&gt;0,AB74=""),TRUE,FALSE))</formula>
    </cfRule>
  </conditionalFormatting>
  <conditionalFormatting sqref="N75">
    <cfRule type="expression" dxfId="92" priority="101">
      <formula>IF(N75&lt;0, TRUE, IF(AND(N75&gt;0,AB75=""),TRUE,FALSE))</formula>
    </cfRule>
  </conditionalFormatting>
  <conditionalFormatting sqref="N76">
    <cfRule type="expression" dxfId="91" priority="100">
      <formula>IF(N76&lt;0, TRUE, IF(AND(N76&gt;0,AB76=""),TRUE,FALSE))</formula>
    </cfRule>
  </conditionalFormatting>
  <conditionalFormatting sqref="N77">
    <cfRule type="expression" dxfId="90" priority="99">
      <formula>IF(N77&lt;0, TRUE, IF(AND(N77&gt;0,AB77=""),TRUE,FALSE))</formula>
    </cfRule>
  </conditionalFormatting>
  <conditionalFormatting sqref="N78">
    <cfRule type="expression" dxfId="89" priority="98">
      <formula>IF(N78&lt;0, TRUE, IF(AND(N78&gt;0,AB78=""),TRUE,FALSE))</formula>
    </cfRule>
  </conditionalFormatting>
  <conditionalFormatting sqref="N79">
    <cfRule type="expression" dxfId="88" priority="97">
      <formula>IF(N79&lt;0, TRUE, IF(AND(N79&gt;0,AB79=""),TRUE,FALSE))</formula>
    </cfRule>
  </conditionalFormatting>
  <conditionalFormatting sqref="N80">
    <cfRule type="expression" dxfId="87" priority="96">
      <formula>IF(N80&lt;0, TRUE, IF(AND(N80&gt;0,AB80=""),TRUE,FALSE))</formula>
    </cfRule>
  </conditionalFormatting>
  <conditionalFormatting sqref="N81">
    <cfRule type="expression" dxfId="86" priority="95">
      <formula>IF(N81&lt;0, TRUE, IF(AND(N81&gt;0,AB81=""),TRUE,FALSE))</formula>
    </cfRule>
  </conditionalFormatting>
  <conditionalFormatting sqref="N82">
    <cfRule type="expression" dxfId="85" priority="94">
      <formula>IF(N82&lt;0, TRUE, IF(AND(N82&gt;0,AB82=""),TRUE,FALSE))</formula>
    </cfRule>
  </conditionalFormatting>
  <conditionalFormatting sqref="N83">
    <cfRule type="expression" dxfId="84" priority="93">
      <formula>IF(N83&lt;0, TRUE, IF(AND(N83&gt;0,AB83=""),TRUE,FALSE))</formula>
    </cfRule>
  </conditionalFormatting>
  <conditionalFormatting sqref="N84">
    <cfRule type="expression" dxfId="83" priority="92">
      <formula>IF(N84&lt;0, TRUE, IF(AND(N84&gt;0,AB84=""),TRUE,FALSE))</formula>
    </cfRule>
  </conditionalFormatting>
  <conditionalFormatting sqref="N85">
    <cfRule type="expression" dxfId="82" priority="91">
      <formula>IF(N85&lt;0, TRUE, IF(AND(N85&gt;0,AB85=""),TRUE,FALSE))</formula>
    </cfRule>
  </conditionalFormatting>
  <conditionalFormatting sqref="N86">
    <cfRule type="expression" dxfId="81" priority="90">
      <formula>IF(N86&lt;0, TRUE, IF(AND(N86&gt;0,AB86=""),TRUE,FALSE))</formula>
    </cfRule>
  </conditionalFormatting>
  <conditionalFormatting sqref="N87">
    <cfRule type="expression" dxfId="80" priority="89">
      <formula>IF(N87&lt;0, TRUE, IF(AND(N87&gt;0,AB87=""),TRUE,FALSE))</formula>
    </cfRule>
  </conditionalFormatting>
  <conditionalFormatting sqref="N88">
    <cfRule type="expression" dxfId="79" priority="88">
      <formula>IF(N88&lt;0, TRUE, IF(AND(N88&gt;0,AB88=""),TRUE,FALSE))</formula>
    </cfRule>
  </conditionalFormatting>
  <conditionalFormatting sqref="N89">
    <cfRule type="expression" dxfId="78" priority="87">
      <formula>IF(N89&lt;0, TRUE, IF(AND(N89&gt;0,AB89=""),TRUE,FALSE))</formula>
    </cfRule>
  </conditionalFormatting>
  <conditionalFormatting sqref="N90">
    <cfRule type="expression" dxfId="77" priority="86">
      <formula>IF(N90&lt;0, TRUE, IF(AND(N90&gt;0,AB90=""),TRUE,FALSE))</formula>
    </cfRule>
  </conditionalFormatting>
  <conditionalFormatting sqref="N91">
    <cfRule type="expression" dxfId="76" priority="85">
      <formula>IF(N91&lt;0, TRUE, IF(AND(N91&gt;0,AB91=""),TRUE,FALSE))</formula>
    </cfRule>
  </conditionalFormatting>
  <conditionalFormatting sqref="N92">
    <cfRule type="expression" dxfId="75" priority="84">
      <formula>IF(N92&lt;0, TRUE, IF(AND(N92&gt;0,AB92=""),TRUE,FALSE))</formula>
    </cfRule>
  </conditionalFormatting>
  <conditionalFormatting sqref="N93">
    <cfRule type="expression" dxfId="74" priority="83">
      <formula>IF(N93&lt;0, TRUE, IF(AND(N93&gt;0,AB93=""),TRUE,FALSE))</formula>
    </cfRule>
  </conditionalFormatting>
  <conditionalFormatting sqref="N99">
    <cfRule type="expression" dxfId="73" priority="82">
      <formula>IF(N99&lt;0, TRUE, IF(AND(N99&gt;0,AB99=""),TRUE,FALSE))</formula>
    </cfRule>
  </conditionalFormatting>
  <conditionalFormatting sqref="N100">
    <cfRule type="expression" dxfId="72" priority="81">
      <formula>IF(N100&lt;0, TRUE, IF(AND(N100&gt;0,AB100=""),TRUE,FALSE))</formula>
    </cfRule>
  </conditionalFormatting>
  <conditionalFormatting sqref="N101">
    <cfRule type="expression" dxfId="71" priority="80">
      <formula>IF(N101&lt;0, TRUE, IF(AND(N101&gt;0,AB101=""),TRUE,FALSE))</formula>
    </cfRule>
  </conditionalFormatting>
  <conditionalFormatting sqref="N102">
    <cfRule type="expression" dxfId="70" priority="79">
      <formula>IF(N102&lt;0, TRUE, IF(AND(N102&gt;0,AB102=""),TRUE,FALSE))</formula>
    </cfRule>
  </conditionalFormatting>
  <conditionalFormatting sqref="N103">
    <cfRule type="expression" dxfId="69" priority="78">
      <formula>IF(N103&lt;0, TRUE, IF(AND(N103&gt;0,AB103=""),TRUE,FALSE))</formula>
    </cfRule>
  </conditionalFormatting>
  <conditionalFormatting sqref="N104">
    <cfRule type="expression" dxfId="68" priority="77">
      <formula>IF(N104&lt;0, TRUE, IF(AND(N104&gt;0,AB104=""),TRUE,FALSE))</formula>
    </cfRule>
  </conditionalFormatting>
  <conditionalFormatting sqref="N105">
    <cfRule type="expression" dxfId="67" priority="76">
      <formula>IF(N105&lt;0, TRUE, IF(AND(N105&gt;0,AB105=""),TRUE,FALSE))</formula>
    </cfRule>
  </conditionalFormatting>
  <conditionalFormatting sqref="N106">
    <cfRule type="expression" dxfId="66" priority="75">
      <formula>IF(N106&lt;0, TRUE, IF(AND(N106&gt;0,AB106=""),TRUE,FALSE))</formula>
    </cfRule>
  </conditionalFormatting>
  <conditionalFormatting sqref="N107">
    <cfRule type="expression" dxfId="65" priority="74">
      <formula>IF(N107&lt;0, TRUE, IF(AND(N107&gt;0,AB107=""),TRUE,FALSE))</formula>
    </cfRule>
  </conditionalFormatting>
  <conditionalFormatting sqref="N108">
    <cfRule type="expression" dxfId="64" priority="73">
      <formula>IF(N108&lt;0, TRUE, IF(AND(N108&gt;0,AB108=""),TRUE,FALSE))</formula>
    </cfRule>
  </conditionalFormatting>
  <conditionalFormatting sqref="N109">
    <cfRule type="expression" dxfId="63" priority="72">
      <formula>IF(N109&lt;0, TRUE, IF(AND(N109&gt;0,AB109=""),TRUE,FALSE))</formula>
    </cfRule>
  </conditionalFormatting>
  <conditionalFormatting sqref="N110">
    <cfRule type="expression" dxfId="62" priority="71">
      <formula>IF(N110&lt;0, TRUE, IF(AND(N110&gt;0,AB110=""),TRUE,FALSE))</formula>
    </cfRule>
  </conditionalFormatting>
  <conditionalFormatting sqref="N111">
    <cfRule type="expression" dxfId="61" priority="70">
      <formula>IF(N111&lt;0, TRUE, IF(AND(N111&gt;0,AB111=""),TRUE,FALSE))</formula>
    </cfRule>
  </conditionalFormatting>
  <conditionalFormatting sqref="N112">
    <cfRule type="expression" dxfId="60" priority="69">
      <formula>IF(N112&lt;0, TRUE, IF(AND(N112&gt;0,AB112=""),TRUE,FALSE))</formula>
    </cfRule>
  </conditionalFormatting>
  <conditionalFormatting sqref="N113">
    <cfRule type="expression" dxfId="59" priority="67">
      <formula>IF(N113&lt;0, TRUE, IF(AND(N113&gt;0,AB113=""),TRUE,FALSE))</formula>
    </cfRule>
  </conditionalFormatting>
  <conditionalFormatting sqref="N118">
    <cfRule type="expression" dxfId="58" priority="66">
      <formula>IF(N118&lt;0, TRUE, IF(AND(N118&gt;0,AB118=""),TRUE,FALSE))</formula>
    </cfRule>
  </conditionalFormatting>
  <conditionalFormatting sqref="N119">
    <cfRule type="expression" dxfId="57" priority="65">
      <formula>IF(N119&lt;0, TRUE, IF(AND(N119&gt;0,AB119=""),TRUE,FALSE))</formula>
    </cfRule>
  </conditionalFormatting>
  <conditionalFormatting sqref="N120">
    <cfRule type="expression" dxfId="56" priority="64">
      <formula>IF(N120&lt;0, TRUE, IF(AND(N120&gt;0,AB120=""),TRUE,FALSE))</formula>
    </cfRule>
  </conditionalFormatting>
  <conditionalFormatting sqref="N121">
    <cfRule type="expression" dxfId="55" priority="63">
      <formula>IF(N121&lt;0, TRUE, IF(AND(N121&gt;0,AB121=""),TRUE,FALSE))</formula>
    </cfRule>
  </conditionalFormatting>
  <conditionalFormatting sqref="N122">
    <cfRule type="expression" dxfId="54" priority="62">
      <formula>IF(N122&lt;0, TRUE, IF(AND(N122&gt;0,AB122=""),TRUE,FALSE))</formula>
    </cfRule>
  </conditionalFormatting>
  <conditionalFormatting sqref="N123">
    <cfRule type="expression" dxfId="53" priority="61">
      <formula>IF(N123&lt;0, TRUE, IF(AND(N123&gt;0,AB123=""),TRUE,FALSE))</formula>
    </cfRule>
  </conditionalFormatting>
  <conditionalFormatting sqref="N124">
    <cfRule type="expression" dxfId="52" priority="60">
      <formula>IF(N124&lt;0, TRUE, IF(AND(N124&gt;0,AB124=""),TRUE,FALSE))</formula>
    </cfRule>
  </conditionalFormatting>
  <conditionalFormatting sqref="N125">
    <cfRule type="expression" dxfId="51" priority="59">
      <formula>IF(N125&lt;0, TRUE, IF(AND(N125&gt;0,AB125=""),TRUE,FALSE))</formula>
    </cfRule>
  </conditionalFormatting>
  <conditionalFormatting sqref="N126">
    <cfRule type="expression" dxfId="50" priority="58">
      <formula>IF(N126&lt;0, TRUE, IF(AND(N126&gt;0,AB126=""),TRUE,FALSE))</formula>
    </cfRule>
  </conditionalFormatting>
  <conditionalFormatting sqref="N127">
    <cfRule type="expression" dxfId="49" priority="57">
      <formula>IF(N127&lt;0, TRUE, IF(AND(N127&gt;0,AB127=""),TRUE,FALSE))</formula>
    </cfRule>
  </conditionalFormatting>
  <conditionalFormatting sqref="N128">
    <cfRule type="expression" dxfId="48" priority="56">
      <formula>IF(N128&lt;0, TRUE, IF(AND(N128&gt;0,AB128=""),TRUE,FALSE))</formula>
    </cfRule>
  </conditionalFormatting>
  <conditionalFormatting sqref="N129">
    <cfRule type="expression" dxfId="47" priority="55">
      <formula>IF(N129&lt;0, TRUE, IF(AND(N129&gt;0,AB129=""),TRUE,FALSE))</formula>
    </cfRule>
  </conditionalFormatting>
  <conditionalFormatting sqref="N130">
    <cfRule type="expression" dxfId="46" priority="54">
      <formula>IF(N130&lt;0, TRUE, IF(AND(N130&gt;0,AB130=""),TRUE,FALSE))</formula>
    </cfRule>
  </conditionalFormatting>
  <conditionalFormatting sqref="N131">
    <cfRule type="expression" dxfId="45" priority="53">
      <formula>IF(N131&lt;0, TRUE, IF(AND(N131&gt;0,AB131=""),TRUE,FALSE))</formula>
    </cfRule>
  </conditionalFormatting>
  <conditionalFormatting sqref="N132">
    <cfRule type="expression" dxfId="44" priority="52">
      <formula>IF(N132&lt;0, TRUE, IF(AND(N132&gt;0,AB132=""),TRUE,FALSE))</formula>
    </cfRule>
  </conditionalFormatting>
  <conditionalFormatting sqref="N137">
    <cfRule type="expression" dxfId="43" priority="41">
      <formula>IF(N137&lt;0, TRUE, IF(AND(N137&gt;0,AB137=""),TRUE,FALSE))</formula>
    </cfRule>
  </conditionalFormatting>
  <conditionalFormatting sqref="N138">
    <cfRule type="expression" dxfId="42" priority="40">
      <formula>IF(N138&lt;0, TRUE, IF(AND(N138&gt;0,AB138=""),TRUE,FALSE))</formula>
    </cfRule>
  </conditionalFormatting>
  <conditionalFormatting sqref="N139">
    <cfRule type="expression" dxfId="41" priority="39">
      <formula>IF(N139&lt;0, TRUE, IF(AND(N139&gt;0,AB139=""),TRUE,FALSE))</formula>
    </cfRule>
  </conditionalFormatting>
  <conditionalFormatting sqref="N140">
    <cfRule type="expression" dxfId="40" priority="38">
      <formula>IF(N140&lt;0, TRUE, IF(AND(N140&gt;0,AB140=""),TRUE,FALSE))</formula>
    </cfRule>
  </conditionalFormatting>
  <conditionalFormatting sqref="N141">
    <cfRule type="expression" dxfId="39" priority="37">
      <formula>IF(N141&lt;0, TRUE, IF(AND(N141&gt;0,AB141=""),TRUE,FALSE))</formula>
    </cfRule>
  </conditionalFormatting>
  <conditionalFormatting sqref="N142">
    <cfRule type="expression" dxfId="38" priority="36">
      <formula>IF(N142&lt;0, TRUE, IF(AND(N142&gt;0,AB142=""),TRUE,FALSE))</formula>
    </cfRule>
  </conditionalFormatting>
  <conditionalFormatting sqref="N143">
    <cfRule type="expression" dxfId="37" priority="35">
      <formula>IF(N143&lt;0, TRUE, IF(AND(N143&gt;0,AB143=""),TRUE,FALSE))</formula>
    </cfRule>
  </conditionalFormatting>
  <conditionalFormatting sqref="N144">
    <cfRule type="expression" dxfId="36" priority="34">
      <formula>IF(N144&lt;0, TRUE, IF(AND(N144&gt;0,AB144=""),TRUE,FALSE))</formula>
    </cfRule>
  </conditionalFormatting>
  <conditionalFormatting sqref="N145">
    <cfRule type="expression" dxfId="35" priority="33">
      <formula>IF(N145&lt;0, TRUE, IF(AND(N145&gt;0,AB145=""),TRUE,FALSE))</formula>
    </cfRule>
  </conditionalFormatting>
  <conditionalFormatting sqref="N146">
    <cfRule type="expression" dxfId="34" priority="32">
      <formula>IF(N146&lt;0, TRUE, IF(AND(N146&gt;0,AB146=""),TRUE,FALSE))</formula>
    </cfRule>
  </conditionalFormatting>
  <conditionalFormatting sqref="N147">
    <cfRule type="expression" dxfId="33" priority="31">
      <formula>IF(N147&lt;0, TRUE, IF(AND(N147&gt;0,AB147=""),TRUE,FALSE))</formula>
    </cfRule>
  </conditionalFormatting>
  <conditionalFormatting sqref="N148">
    <cfRule type="expression" dxfId="32" priority="30">
      <formula>IF(N148&lt;0, TRUE, IF(AND(N148&gt;0,AB148=""),TRUE,FALSE))</formula>
    </cfRule>
  </conditionalFormatting>
  <conditionalFormatting sqref="N149">
    <cfRule type="expression" dxfId="31" priority="29">
      <formula>IF(N149&lt;0, TRUE, IF(AND(N149&gt;0,AB149=""),TRUE,FALSE))</formula>
    </cfRule>
  </conditionalFormatting>
  <conditionalFormatting sqref="N150">
    <cfRule type="expression" dxfId="30" priority="28">
      <formula>IF(N150&lt;0, TRUE, IF(AND(N150&gt;0,AB150=""),TRUE,FALSE))</formula>
    </cfRule>
  </conditionalFormatting>
  <conditionalFormatting sqref="N151">
    <cfRule type="expression" dxfId="29" priority="27">
      <formula>IF(N151&lt;0, TRUE, IF(AND(N151&gt;0,AB151=""),TRUE,FALSE))</formula>
    </cfRule>
  </conditionalFormatting>
  <conditionalFormatting sqref="H45:H59">
    <cfRule type="expression" dxfId="28" priority="25">
      <formula>IF(H45&lt;0, TRUE, IF(AND(H45&gt;0,V45=""),TRUE,FALSE))</formula>
    </cfRule>
  </conditionalFormatting>
  <conditionalFormatting sqref="J45:J59">
    <cfRule type="expression" dxfId="27" priority="24">
      <formula>IF(J45&lt;0, TRUE, IF(AND(J45&gt;0,X45=""),TRUE,FALSE))</formula>
    </cfRule>
  </conditionalFormatting>
  <conditionalFormatting sqref="L45:L59">
    <cfRule type="expression" dxfId="26" priority="23">
      <formula>IF(L45&lt;0, TRUE, IF(AND(L45&gt;0,Z45=""),TRUE,FALSE))</formula>
    </cfRule>
  </conditionalFormatting>
  <conditionalFormatting sqref="P45:P59">
    <cfRule type="expression" dxfId="25" priority="22">
      <formula>IF(P45&lt;0, TRUE, IF(AND(P45&gt;0,AD45=""),TRUE,FALSE))</formula>
    </cfRule>
  </conditionalFormatting>
  <conditionalFormatting sqref="R45:R59">
    <cfRule type="expression" dxfId="24" priority="21">
      <formula>IF(R45&lt;0, TRUE, IF(AND(R45&gt;0,AF45=""),TRUE,FALSE))</formula>
    </cfRule>
  </conditionalFormatting>
  <conditionalFormatting sqref="T45:T59">
    <cfRule type="expression" dxfId="23" priority="20">
      <formula>IF(T45&lt;0, TRUE, IF(AND(T45&gt;0,AH45=""),TRUE,FALSE))</formula>
    </cfRule>
  </conditionalFormatting>
  <conditionalFormatting sqref="N45:N59">
    <cfRule type="expression" dxfId="22" priority="19">
      <formula>IF(N45&lt;0, TRUE, IF(AND(N45&gt;0,AB45=""),TRUE,FALSE))</formula>
    </cfRule>
  </conditionalFormatting>
  <conditionalFormatting sqref="I116">
    <cfRule type="expression" dxfId="21" priority="18" stopIfTrue="1">
      <formula>ISERROR(I116)</formula>
    </cfRule>
  </conditionalFormatting>
  <conditionalFormatting sqref="K116">
    <cfRule type="expression" dxfId="20" priority="17" stopIfTrue="1">
      <formula>ISERROR(K116)</formula>
    </cfRule>
  </conditionalFormatting>
  <conditionalFormatting sqref="M116">
    <cfRule type="expression" dxfId="19" priority="16" stopIfTrue="1">
      <formula>ISERROR(M116)</formula>
    </cfRule>
  </conditionalFormatting>
  <conditionalFormatting sqref="O116">
    <cfRule type="expression" dxfId="18" priority="15" stopIfTrue="1">
      <formula>ISERROR(O116)</formula>
    </cfRule>
  </conditionalFormatting>
  <conditionalFormatting sqref="Q116">
    <cfRule type="expression" dxfId="17" priority="14" stopIfTrue="1">
      <formula>ISERROR(Q116)</formula>
    </cfRule>
  </conditionalFormatting>
  <conditionalFormatting sqref="S116">
    <cfRule type="expression" dxfId="16" priority="13" stopIfTrue="1">
      <formula>ISERROR(S116)</formula>
    </cfRule>
  </conditionalFormatting>
  <conditionalFormatting sqref="I135">
    <cfRule type="expression" dxfId="15" priority="12" stopIfTrue="1">
      <formula>ISERROR(I135)</formula>
    </cfRule>
  </conditionalFormatting>
  <conditionalFormatting sqref="K135">
    <cfRule type="expression" dxfId="14" priority="11" stopIfTrue="1">
      <formula>ISERROR(K135)</formula>
    </cfRule>
  </conditionalFormatting>
  <conditionalFormatting sqref="M135">
    <cfRule type="expression" dxfId="13" priority="10" stopIfTrue="1">
      <formula>ISERROR(M135)</formula>
    </cfRule>
  </conditionalFormatting>
  <conditionalFormatting sqref="O135">
    <cfRule type="expression" dxfId="12" priority="9" stopIfTrue="1">
      <formula>ISERROR(O135)</formula>
    </cfRule>
  </conditionalFormatting>
  <conditionalFormatting sqref="Q135">
    <cfRule type="expression" dxfId="11" priority="8" stopIfTrue="1">
      <formula>ISERROR(Q135)</formula>
    </cfRule>
  </conditionalFormatting>
  <conditionalFormatting sqref="S135">
    <cfRule type="expression" dxfId="10" priority="7" stopIfTrue="1">
      <formula>ISERROR(S135)</formula>
    </cfRule>
  </conditionalFormatting>
  <conditionalFormatting sqref="I154">
    <cfRule type="expression" dxfId="9" priority="6" stopIfTrue="1">
      <formula>ISERROR(I154)</formula>
    </cfRule>
  </conditionalFormatting>
  <conditionalFormatting sqref="K154">
    <cfRule type="expression" dxfId="8" priority="5" stopIfTrue="1">
      <formula>ISERROR(K154)</formula>
    </cfRule>
  </conditionalFormatting>
  <conditionalFormatting sqref="M154">
    <cfRule type="expression" dxfId="7" priority="4" stopIfTrue="1">
      <formula>ISERROR(M154)</formula>
    </cfRule>
  </conditionalFormatting>
  <conditionalFormatting sqref="O154">
    <cfRule type="expression" dxfId="6" priority="3" stopIfTrue="1">
      <formula>ISERROR(O154)</formula>
    </cfRule>
  </conditionalFormatting>
  <conditionalFormatting sqref="Q154">
    <cfRule type="expression" dxfId="5" priority="2" stopIfTrue="1">
      <formula>ISERROR(Q154)</formula>
    </cfRule>
  </conditionalFormatting>
  <conditionalFormatting sqref="S154">
    <cfRule type="expression" dxfId="4" priority="1" stopIfTrue="1">
      <formula>ISERROR(S154)</formula>
    </cfRule>
  </conditionalFormatting>
  <dataValidations count="8">
    <dataValidation allowBlank="1" showInputMessage="1" showErrorMessage="1" prompt="Make sure to update the Fiscal Year on the 'DATA' Sheet." sqref="F2"/>
    <dataValidation type="decimal" operator="lessThanOrEqual" allowBlank="1" showInputMessage="1" showErrorMessage="1" error="FTE % cannot exceed 100%. " sqref="D152 M45:M94 D114 D133 D45:D95">
      <formula1>1</formula1>
    </dataValidation>
    <dataValidation type="decimal" operator="lessThanOrEqual" allowBlank="1" showInputMessage="1" showErrorMessage="1" error="Please enter a value that is less than or equal to 100%" sqref="U45:U95">
      <formula1>1</formula1>
    </dataValidation>
    <dataValidation type="whole" errorStyle="information" allowBlank="1" showErrorMessage="1" errorTitle="IMPORTANT" error="If this line item is for equipment and has been purchased with any Federal/State dollars, a CDPH 1203 form must be submitted with this invoice; be sure to update the cumulative CDPH 1204 form too. _x000a__x000a_" sqref="F12">
      <formula1>0</formula1>
      <formula2>0</formula2>
    </dataValidation>
    <dataValidation type="list" allowBlank="1" showInputMessage="1" showErrorMessage="1" errorTitle="Please choose the current budget" promptTitle="Please choose the current budget" prompt="Click on the drop-down arrow and choose the budget that this invoice will be applied to.  Budget line items will be populated from the selected budget. _x000a__x000a_Hit ESC to remove this message." sqref="L2:N2">
      <formula1>"Original,BR1,BR2,BR3"</formula1>
    </dataValidation>
    <dataValidation allowBlank="1" showInputMessage="1" showErrorMessage="1" prompt="Please enter invoice period this invoice applies to." sqref="J2:K2"/>
    <dataValidation allowBlank="1" showInputMessage="1" showErrorMessage="1" prompt="Indirect Costs are auto-calculated using the methodology chosen in cell B190.  " sqref="F156"/>
    <dataValidation type="list" allowBlank="1" showInputMessage="1" showErrorMessage="1" sqref="D27:F27">
      <formula1>Position_Title</formula1>
    </dataValidation>
  </dataValidations>
  <printOptions horizontalCentered="1"/>
  <pageMargins left="0" right="0" top="0.5" bottom="0.25" header="0" footer="0"/>
  <pageSetup scale="49" fitToHeight="3" orientation="landscape" blackAndWhite="1" r:id="rId1"/>
  <headerFooter>
    <oddHeader>&amp;L&amp;12&amp;GMaternal, Child and Adolescent Health Division&amp;C&amp;16&amp;A&amp;R</oddHeader>
    <oddFooter>&amp;L&amp;14&amp;F&amp;C&amp;14&amp;P of &amp;N&amp;R&amp;14Printed: &amp;D &amp;T</oddFooter>
  </headerFooter>
  <rowBreaks count="2" manualBreakCount="2">
    <brk id="37" max="40" man="1"/>
    <brk id="108" max="40"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6737" r:id="rId5" name="Button 1">
              <controlPr defaultSize="0" print="0" autoFill="0" autoPict="0">
                <anchor moveWithCells="1" sizeWithCells="1">
                  <from>
                    <xdr:col>0</xdr:col>
                    <xdr:colOff>200025</xdr:colOff>
                    <xdr:row>0</xdr:row>
                    <xdr:rowOff>0</xdr:rowOff>
                  </from>
                  <to>
                    <xdr:col>0</xdr:col>
                    <xdr:colOff>209550</xdr:colOff>
                    <xdr:row>0</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3">
    <tabColor indexed="10"/>
    <pageSetUpPr autoPageBreaks="0"/>
  </sheetPr>
  <dimension ref="A1:BA948"/>
  <sheetViews>
    <sheetView showGridLines="0" showZeros="0" tabSelected="1" zoomScale="70" zoomScaleNormal="70" zoomScaleSheetLayoutView="75" workbookViewId="0">
      <pane ySplit="7" topLeftCell="A8" activePane="bottomLeft" state="frozen"/>
      <selection activeCell="G31" sqref="G31"/>
      <selection pane="bottomLeft" activeCell="F2" sqref="F2:G2"/>
    </sheetView>
  </sheetViews>
  <sheetFormatPr defaultColWidth="0" defaultRowHeight="15"/>
  <cols>
    <col min="1" max="2" width="10.140625" style="37" customWidth="1"/>
    <col min="3" max="3" width="51.5703125" style="37" customWidth="1"/>
    <col min="4" max="4" width="13.7109375" style="37" customWidth="1"/>
    <col min="5" max="5" width="20.7109375" style="160" customWidth="1"/>
    <col min="6" max="6" width="19.7109375" style="160" customWidth="1"/>
    <col min="7" max="7" width="18.7109375" style="37" customWidth="1"/>
    <col min="8" max="8" width="18.7109375" style="160" customWidth="1"/>
    <col min="9" max="9" width="18.7109375" style="37" customWidth="1"/>
    <col min="10" max="10" width="18.7109375" style="160" customWidth="1"/>
    <col min="11" max="11" width="18.7109375" style="37" customWidth="1"/>
    <col min="12" max="12" width="18.7109375" style="160" customWidth="1"/>
    <col min="13" max="13" width="18.7109375" style="37" customWidth="1"/>
    <col min="14" max="14" width="18.7109375" style="160" customWidth="1"/>
    <col min="15" max="15" width="18.7109375" style="37" hidden="1" customWidth="1"/>
    <col min="16" max="16" width="18.7109375" style="160" hidden="1" customWidth="1"/>
    <col min="17" max="17" width="18.7109375" style="37" hidden="1" customWidth="1"/>
    <col min="18" max="18" width="18.7109375" style="160" hidden="1" customWidth="1"/>
    <col min="19" max="19" width="18.7109375" style="37" hidden="1" customWidth="1"/>
    <col min="20" max="20" width="18.7109375" style="160" hidden="1" customWidth="1"/>
    <col min="21" max="21" width="2.5703125" style="205" hidden="1"/>
    <col min="22" max="22" width="37.140625" style="304" hidden="1"/>
    <col min="23" max="24" width="10.7109375" style="304" hidden="1"/>
    <col min="25" max="27" width="14" style="37" hidden="1"/>
    <col min="28" max="28" width="11.5703125" style="169" hidden="1"/>
    <col min="29" max="29" width="14" style="169" hidden="1"/>
    <col min="30" max="30" width="30.7109375" style="169" hidden="1"/>
    <col min="31" max="31" width="12.85546875" style="206" hidden="1"/>
    <col min="32" max="32" width="20.5703125" style="206" hidden="1"/>
    <col min="33" max="33" width="12.28515625" style="169" hidden="1"/>
    <col min="34" max="34" width="17.28515625" style="206" hidden="1"/>
    <col min="35" max="35" width="16.5703125" style="206" hidden="1"/>
    <col min="36" max="36" width="18" style="206" hidden="1"/>
    <col min="37" max="37" width="20.5703125" style="206" hidden="1"/>
    <col min="38" max="43" width="20.5703125" style="169" hidden="1"/>
    <col min="44" max="52" width="9.140625" style="169" hidden="1"/>
    <col min="53" max="53" width="0" style="169" hidden="1"/>
    <col min="54" max="16384" width="9.140625" style="169" hidden="1"/>
  </cols>
  <sheetData>
    <row r="1" spans="1:37" ht="35.25" customHeight="1" thickTop="1" thickBot="1">
      <c r="A1" s="1620" t="s">
        <v>147</v>
      </c>
      <c r="B1" s="1621"/>
      <c r="C1" s="1621"/>
      <c r="D1" s="1622"/>
      <c r="E1" s="211"/>
      <c r="F1" s="1605" t="s">
        <v>62</v>
      </c>
      <c r="G1" s="1606"/>
      <c r="H1" s="165" t="s">
        <v>63</v>
      </c>
      <c r="I1" s="1605" t="s">
        <v>130</v>
      </c>
      <c r="J1" s="1606"/>
      <c r="K1" s="1605" t="s">
        <v>151</v>
      </c>
      <c r="L1" s="1606"/>
      <c r="M1" s="1624" t="s">
        <v>75</v>
      </c>
      <c r="N1" s="1625"/>
      <c r="O1" s="785"/>
      <c r="P1" s="211"/>
      <c r="Q1" s="54"/>
      <c r="R1" s="786"/>
      <c r="S1" s="786"/>
      <c r="T1" s="786"/>
      <c r="U1" s="63"/>
      <c r="V1" s="286"/>
      <c r="W1" s="286"/>
      <c r="X1" s="286"/>
      <c r="Y1" s="166"/>
      <c r="Z1" s="166"/>
      <c r="AA1" s="486"/>
      <c r="AB1" s="167" t="s">
        <v>71</v>
      </c>
      <c r="AC1" s="167" t="s">
        <v>70</v>
      </c>
      <c r="AD1" s="168"/>
      <c r="AE1" s="11"/>
      <c r="AF1" s="11"/>
      <c r="AG1" s="55"/>
      <c r="AH1" s="11"/>
      <c r="AI1" s="11"/>
      <c r="AJ1" s="11"/>
      <c r="AK1" s="11"/>
    </row>
    <row r="2" spans="1:37" s="176" customFormat="1" ht="28.5" customHeight="1" thickTop="1" thickBot="1">
      <c r="A2" s="1623" t="str">
        <f>IF(C7&gt;"","SUBCONTRACT","")</f>
        <v/>
      </c>
      <c r="B2" s="1623"/>
      <c r="C2" s="1623"/>
      <c r="D2" s="1623"/>
      <c r="E2" s="170"/>
      <c r="F2" s="1630" t="s">
        <v>240</v>
      </c>
      <c r="G2" s="1631"/>
      <c r="H2" s="792" t="s">
        <v>67</v>
      </c>
      <c r="I2" s="1607" t="s">
        <v>202</v>
      </c>
      <c r="J2" s="1608"/>
      <c r="K2" s="1618" t="s">
        <v>131</v>
      </c>
      <c r="L2" s="1619"/>
      <c r="M2" s="1626">
        <f>ROUNDDOWN(H17+J17+L17+N17+P17+R17+T17,0)</f>
        <v>0</v>
      </c>
      <c r="N2" s="1627"/>
      <c r="O2" s="337"/>
      <c r="P2" s="787"/>
      <c r="Q2" s="787"/>
      <c r="R2" s="171"/>
      <c r="S2" s="1617"/>
      <c r="T2" s="1617"/>
      <c r="U2" s="172"/>
      <c r="V2" s="287"/>
      <c r="W2" s="287"/>
      <c r="X2" s="287"/>
      <c r="Y2" s="173"/>
      <c r="Z2" s="173"/>
      <c r="AA2" s="487" t="str">
        <f>IF(AB2=0, "ACTIVE", "NOT ACTIVE")</f>
        <v>NOT ACTIVE</v>
      </c>
      <c r="AB2" s="174">
        <f>SUM('ORIGINAL BUDGET:BR3'!AC2)</f>
        <v>1</v>
      </c>
      <c r="AC2" s="175">
        <f>IF($K$2="NOT ACTIVE",0, 1)</f>
        <v>1</v>
      </c>
      <c r="AE2" s="14"/>
      <c r="AF2" s="14"/>
      <c r="AG2" s="177"/>
      <c r="AH2" s="14"/>
      <c r="AI2" s="14"/>
      <c r="AJ2" s="14"/>
      <c r="AK2" s="14"/>
    </row>
    <row r="3" spans="1:37" ht="25.15" customHeight="1" thickTop="1" thickBot="1">
      <c r="A3" s="1429" t="str">
        <f>TemplateVersion</f>
        <v>Rev. 10/11/18</v>
      </c>
      <c r="B3" s="178"/>
      <c r="C3" s="838"/>
      <c r="D3" s="54"/>
      <c r="E3" s="179"/>
      <c r="F3" s="179"/>
      <c r="G3" s="180"/>
      <c r="H3" s="179"/>
      <c r="I3" s="180"/>
      <c r="J3" s="179"/>
      <c r="K3" s="469" t="str">
        <f>IF('BR3'!$K$2="ACTIVE","The BR3 is currently Active",IF('BR2'!$K$2="ACTIVE","The BR2 is currently Active",IF('BR1'!$K$2="ACTIVE","The BR1 is currently Active",IF('ORIGINAL BUDGET'!$K$2="ACTIVE","","Please Activate a budget"))))</f>
        <v/>
      </c>
      <c r="L3" s="181"/>
      <c r="M3" s="33"/>
      <c r="N3" s="33"/>
      <c r="O3" s="788"/>
      <c r="P3" s="16"/>
      <c r="Q3" s="789"/>
      <c r="R3" s="791"/>
      <c r="S3" s="34"/>
      <c r="T3" s="790"/>
      <c r="U3" s="63"/>
      <c r="V3" s="286"/>
      <c r="W3" s="286"/>
      <c r="X3" s="286"/>
      <c r="AB3" s="182"/>
      <c r="AC3" s="182"/>
      <c r="AD3" s="182"/>
      <c r="AE3" s="11"/>
      <c r="AF3" s="11"/>
      <c r="AG3" s="55"/>
      <c r="AH3" s="11"/>
      <c r="AI3" s="11"/>
      <c r="AJ3" s="11"/>
      <c r="AK3" s="11"/>
    </row>
    <row r="4" spans="1:37" ht="45" customHeight="1" thickTop="1" thickBot="1">
      <c r="A4" s="527" t="s">
        <v>119</v>
      </c>
      <c r="B4" s="439"/>
      <c r="C4" s="1628" t="s">
        <v>264</v>
      </c>
      <c r="D4" s="1629"/>
      <c r="E4" s="1629"/>
      <c r="F4" s="1629"/>
      <c r="G4" s="1529" t="s">
        <v>150</v>
      </c>
      <c r="H4" s="1530"/>
      <c r="I4" s="1529" t="s">
        <v>150</v>
      </c>
      <c r="J4" s="1530"/>
      <c r="K4" s="1529" t="s">
        <v>150</v>
      </c>
      <c r="L4" s="1530"/>
      <c r="M4" s="1632" t="s">
        <v>150</v>
      </c>
      <c r="N4" s="1633"/>
      <c r="O4" s="1632" t="s">
        <v>150</v>
      </c>
      <c r="P4" s="1633"/>
      <c r="Q4" s="1632" t="s">
        <v>150</v>
      </c>
      <c r="R4" s="1633"/>
      <c r="S4" s="1632" t="s">
        <v>150</v>
      </c>
      <c r="T4" s="1633"/>
      <c r="U4" s="209"/>
      <c r="V4" s="29"/>
      <c r="W4" s="29"/>
      <c r="X4" s="29"/>
      <c r="AA4" s="797"/>
      <c r="AC4" s="21"/>
      <c r="AD4" s="21"/>
      <c r="AE4" s="11"/>
      <c r="AF4" s="11"/>
      <c r="AG4" s="55"/>
      <c r="AH4" s="11"/>
      <c r="AI4" s="11"/>
      <c r="AJ4" s="11"/>
      <c r="AK4" s="11"/>
    </row>
    <row r="5" spans="1:37" ht="45" customHeight="1" thickBot="1">
      <c r="A5" s="533" t="s">
        <v>120</v>
      </c>
      <c r="B5" s="438"/>
      <c r="C5" s="1554"/>
      <c r="D5" s="1555"/>
      <c r="E5" s="1555"/>
      <c r="F5" s="1556"/>
      <c r="G5" s="1552" t="str">
        <f>IF(G30="","",CONCATENATE(G30,", ",TEXT(H31,"?????")))</f>
        <v>RPPC, 53110</v>
      </c>
      <c r="H5" s="1553"/>
      <c r="I5" s="1552" t="str">
        <f>IF(I30="","",CONCATENATE(I30,", ",TEXT(J31,"?????")))</f>
        <v>RPPC , 53129</v>
      </c>
      <c r="J5" s="1553"/>
      <c r="K5" s="1552" t="str">
        <f>IF(K30="","",CONCATENATE(K30,", ",TEXT(L31,"?????")))</f>
        <v/>
      </c>
      <c r="L5" s="1553"/>
      <c r="M5" s="1552" t="str">
        <f>IF(M30="","",CONCATENATE(M30,", ",TEXT(N31,"?????")))</f>
        <v/>
      </c>
      <c r="N5" s="1553"/>
      <c r="O5" s="1552" t="str">
        <f>IF(O30="","",CONCATENATE(O30,", ",TEXT(P31,"?????")))</f>
        <v/>
      </c>
      <c r="P5" s="1553"/>
      <c r="Q5" s="1552" t="str">
        <f>IF(Q30="","",CONCATENATE(Q30,", ",TEXT(R31,"?????")))</f>
        <v/>
      </c>
      <c r="R5" s="1553"/>
      <c r="S5" s="1552" t="str">
        <f>IF(S30="","",CONCATENATE(S30,", ",TEXT(T31,"?????")))</f>
        <v/>
      </c>
      <c r="T5" s="1553"/>
      <c r="U5" s="209"/>
      <c r="V5" s="29"/>
      <c r="W5" s="29"/>
      <c r="X5" s="29"/>
      <c r="AA5" s="798"/>
      <c r="AB5" s="21"/>
      <c r="AC5" s="21"/>
      <c r="AD5" s="21"/>
      <c r="AE5" s="11"/>
      <c r="AF5" s="11"/>
      <c r="AG5" s="55"/>
      <c r="AH5" s="11"/>
      <c r="AI5" s="11"/>
      <c r="AJ5" s="11"/>
      <c r="AK5" s="11"/>
    </row>
    <row r="6" spans="1:37" ht="45" customHeight="1" thickBot="1">
      <c r="A6" s="534" t="s">
        <v>121</v>
      </c>
      <c r="B6" s="440"/>
      <c r="C6" s="1549"/>
      <c r="D6" s="1550"/>
      <c r="E6" s="1551"/>
      <c r="F6" s="539" t="s">
        <v>0</v>
      </c>
      <c r="G6" s="557" t="s">
        <v>1</v>
      </c>
      <c r="H6" s="558" t="s">
        <v>2</v>
      </c>
      <c r="I6" s="620" t="s">
        <v>18</v>
      </c>
      <c r="J6" s="621" t="s">
        <v>3</v>
      </c>
      <c r="K6" s="620" t="s">
        <v>19</v>
      </c>
      <c r="L6" s="558" t="s">
        <v>4</v>
      </c>
      <c r="M6" s="628" t="s">
        <v>5</v>
      </c>
      <c r="N6" s="629" t="s">
        <v>6</v>
      </c>
      <c r="O6" s="635" t="s">
        <v>20</v>
      </c>
      <c r="P6" s="636" t="s">
        <v>7</v>
      </c>
      <c r="Q6" s="639" t="s">
        <v>8</v>
      </c>
      <c r="R6" s="558" t="s">
        <v>9</v>
      </c>
      <c r="S6" s="644" t="s">
        <v>21</v>
      </c>
      <c r="T6" s="558" t="s">
        <v>10</v>
      </c>
      <c r="U6" s="411"/>
      <c r="V6" s="288"/>
      <c r="W6" s="288"/>
      <c r="X6" s="288"/>
      <c r="Y6" s="21"/>
      <c r="Z6" s="21"/>
      <c r="AA6" s="275"/>
      <c r="AB6" s="183"/>
      <c r="AC6" s="21"/>
      <c r="AD6" s="21"/>
      <c r="AE6" s="472"/>
      <c r="AF6" s="472"/>
      <c r="AG6" s="471"/>
      <c r="AH6" s="472"/>
      <c r="AI6" s="472"/>
      <c r="AJ6" s="472"/>
      <c r="AK6" s="472"/>
    </row>
    <row r="7" spans="1:37" ht="45" customHeight="1" thickBot="1">
      <c r="A7" s="535" t="s">
        <v>122</v>
      </c>
      <c r="B7" s="441"/>
      <c r="C7" s="1614"/>
      <c r="D7" s="1615"/>
      <c r="E7" s="1616"/>
      <c r="F7" s="540" t="s">
        <v>32</v>
      </c>
      <c r="G7" s="559" t="s">
        <v>13</v>
      </c>
      <c r="H7" s="560" t="s">
        <v>94</v>
      </c>
      <c r="I7" s="559" t="s">
        <v>13</v>
      </c>
      <c r="J7" s="560" t="s">
        <v>94</v>
      </c>
      <c r="K7" s="624" t="s">
        <v>13</v>
      </c>
      <c r="L7" s="560" t="s">
        <v>94</v>
      </c>
      <c r="M7" s="630" t="s">
        <v>13</v>
      </c>
      <c r="N7" s="560" t="s">
        <v>94</v>
      </c>
      <c r="O7" s="624" t="s">
        <v>13</v>
      </c>
      <c r="P7" s="560" t="s">
        <v>94</v>
      </c>
      <c r="Q7" s="559" t="s">
        <v>13</v>
      </c>
      <c r="R7" s="560" t="s">
        <v>94</v>
      </c>
      <c r="S7" s="559" t="s">
        <v>13</v>
      </c>
      <c r="T7" s="645" t="s">
        <v>94</v>
      </c>
      <c r="U7" s="1609"/>
      <c r="V7" s="289"/>
      <c r="W7" s="289"/>
      <c r="X7" s="289"/>
      <c r="Y7" s="184"/>
      <c r="Z7" s="184"/>
      <c r="AA7" s="275"/>
      <c r="AB7" s="185" t="s">
        <v>11</v>
      </c>
      <c r="AC7" s="184"/>
      <c r="AD7" s="184"/>
      <c r="AE7" s="472"/>
      <c r="AF7" s="472"/>
      <c r="AG7" s="471"/>
      <c r="AH7" s="472"/>
      <c r="AI7" s="472"/>
      <c r="AJ7" s="472"/>
      <c r="AK7" s="472"/>
    </row>
    <row r="8" spans="1:37" ht="40.9" customHeight="1" thickTop="1" thickBot="1">
      <c r="A8" s="454"/>
      <c r="B8" s="463"/>
      <c r="C8" s="452"/>
      <c r="D8" s="452"/>
      <c r="E8" s="466" t="s">
        <v>152</v>
      </c>
      <c r="F8" s="835">
        <f>H8+J8+L8+N8+P8+R8+T8</f>
        <v>0</v>
      </c>
      <c r="G8" s="763"/>
      <c r="H8" s="561"/>
      <c r="I8" s="575"/>
      <c r="J8" s="561"/>
      <c r="K8" s="625"/>
      <c r="L8" s="561"/>
      <c r="M8" s="631"/>
      <c r="N8" s="561"/>
      <c r="O8" s="625"/>
      <c r="P8" s="561"/>
      <c r="Q8" s="575"/>
      <c r="R8" s="561"/>
      <c r="S8" s="575"/>
      <c r="T8" s="646"/>
      <c r="U8" s="1609"/>
      <c r="V8" s="289"/>
      <c r="W8" s="289"/>
      <c r="X8" s="289"/>
      <c r="Y8" s="184"/>
      <c r="Z8" s="184"/>
      <c r="AA8" s="275"/>
      <c r="AB8" s="185"/>
      <c r="AC8" s="184"/>
      <c r="AD8" s="184"/>
      <c r="AE8" s="472"/>
      <c r="AF8" s="472"/>
      <c r="AG8" s="471"/>
      <c r="AH8" s="472"/>
      <c r="AI8" s="472"/>
      <c r="AJ8" s="472"/>
      <c r="AK8" s="472"/>
    </row>
    <row r="9" spans="1:37" ht="27.95" customHeight="1" thickBot="1">
      <c r="A9" s="455"/>
      <c r="B9" s="441"/>
      <c r="C9" s="450"/>
      <c r="D9" s="450"/>
      <c r="E9" s="450"/>
      <c r="F9" s="456"/>
      <c r="G9" s="762"/>
      <c r="H9" s="458"/>
      <c r="I9" s="762"/>
      <c r="J9" s="458"/>
      <c r="K9" s="459"/>
      <c r="L9" s="458"/>
      <c r="M9" s="458"/>
      <c r="N9" s="458"/>
      <c r="O9" s="459"/>
      <c r="P9" s="458"/>
      <c r="Q9" s="457"/>
      <c r="R9" s="458"/>
      <c r="S9" s="457"/>
      <c r="T9" s="460"/>
      <c r="U9" s="1609"/>
      <c r="V9" s="289"/>
      <c r="W9" s="289"/>
      <c r="X9" s="289"/>
      <c r="Y9" s="184"/>
      <c r="Z9" s="184"/>
      <c r="AA9" s="275"/>
      <c r="AB9" s="185"/>
      <c r="AC9" s="184"/>
      <c r="AD9" s="184"/>
      <c r="AE9" s="472"/>
      <c r="AF9" s="472"/>
      <c r="AG9" s="471"/>
      <c r="AH9" s="472"/>
      <c r="AI9" s="472"/>
      <c r="AJ9" s="472"/>
      <c r="AK9" s="472"/>
    </row>
    <row r="10" spans="1:37" ht="26.25" customHeight="1" thickTop="1" thickBot="1">
      <c r="A10" s="1611" t="s">
        <v>57</v>
      </c>
      <c r="B10" s="1612"/>
      <c r="C10" s="1612"/>
      <c r="D10" s="1612"/>
      <c r="E10" s="1613"/>
      <c r="F10" s="541"/>
      <c r="G10" s="562"/>
      <c r="H10" s="563"/>
      <c r="I10" s="550"/>
      <c r="J10" s="563"/>
      <c r="K10" s="647"/>
      <c r="L10" s="563"/>
      <c r="M10" s="657"/>
      <c r="N10" s="563"/>
      <c r="O10" s="562"/>
      <c r="P10" s="676"/>
      <c r="Q10" s="562"/>
      <c r="R10" s="676"/>
      <c r="S10" s="550"/>
      <c r="T10" s="675"/>
      <c r="U10" s="1610"/>
      <c r="V10" s="285"/>
      <c r="W10" s="285"/>
      <c r="X10" s="285"/>
      <c r="Y10" s="21"/>
      <c r="Z10" s="21"/>
      <c r="AA10" s="275"/>
      <c r="AB10" s="21"/>
      <c r="AC10" s="21"/>
      <c r="AD10" s="21"/>
      <c r="AE10" s="472"/>
      <c r="AF10" s="472"/>
      <c r="AG10" s="471"/>
      <c r="AH10" s="472"/>
      <c r="AI10" s="472"/>
      <c r="AJ10" s="472"/>
      <c r="AK10" s="472"/>
    </row>
    <row r="11" spans="1:37" ht="30" customHeight="1" thickTop="1">
      <c r="A11" s="1575" t="s">
        <v>156</v>
      </c>
      <c r="B11" s="1576"/>
      <c r="C11" s="1576"/>
      <c r="D11" s="1576"/>
      <c r="E11" s="1577"/>
      <c r="F11" s="951">
        <f>F41</f>
        <v>0</v>
      </c>
      <c r="G11" s="564" t="str">
        <f t="shared" ref="G11:G14" si="0">IF(F11=0,"",H11/F11)</f>
        <v/>
      </c>
      <c r="H11" s="957">
        <f>H41</f>
        <v>0</v>
      </c>
      <c r="I11" s="482" t="str">
        <f t="shared" ref="I11:I14" si="1">IF(F11=0,"",J11/F11)</f>
        <v/>
      </c>
      <c r="J11" s="983">
        <f>J41</f>
        <v>0</v>
      </c>
      <c r="K11" s="482" t="str">
        <f t="shared" ref="K11:K14" si="2">IF(F11=0,"",L11/F11)</f>
        <v/>
      </c>
      <c r="L11" s="983">
        <f>L41</f>
        <v>0</v>
      </c>
      <c r="M11" s="482" t="str">
        <f t="shared" ref="M11:M14" si="3">IF(F11=0,"",N11/F11)</f>
        <v/>
      </c>
      <c r="N11" s="983">
        <f>N41</f>
        <v>0</v>
      </c>
      <c r="O11" s="1196" t="str">
        <f t="shared" ref="O11:O14" si="4">IF(F11=0,"",P11/F11)</f>
        <v/>
      </c>
      <c r="P11" s="1197">
        <f>P41</f>
        <v>0</v>
      </c>
      <c r="Q11" s="1196" t="str">
        <f t="shared" ref="Q11:Q14" si="5">IF(F11=0,"",R11/F11)</f>
        <v/>
      </c>
      <c r="R11" s="1197">
        <f>R41</f>
        <v>0</v>
      </c>
      <c r="S11" s="482" t="str">
        <f t="shared" ref="S11:S14" si="6">IF(F11=0,"",T11/F11)</f>
        <v/>
      </c>
      <c r="T11" s="1113">
        <f>T41</f>
        <v>0</v>
      </c>
      <c r="U11" s="281">
        <f t="shared" ref="U11:U14" si="7">IF(G11&lt;0, "ERROR", G11+I11+K11+M11+O11+Q11+S11)</f>
        <v>0</v>
      </c>
      <c r="V11" s="290"/>
      <c r="W11" s="290"/>
      <c r="X11" s="290"/>
      <c r="Y11" s="21"/>
      <c r="Z11" s="21"/>
      <c r="AA11" s="275"/>
      <c r="AB11" s="21"/>
      <c r="AC11" s="21"/>
      <c r="AD11" s="21"/>
      <c r="AE11" s="472"/>
      <c r="AF11" s="472"/>
      <c r="AG11" s="1573"/>
      <c r="AH11" s="1574"/>
      <c r="AI11" s="1574"/>
      <c r="AJ11" s="1574"/>
      <c r="AK11" s="1574"/>
    </row>
    <row r="12" spans="1:37" ht="30" customHeight="1">
      <c r="A12" s="1578" t="s">
        <v>201</v>
      </c>
      <c r="B12" s="1579"/>
      <c r="C12" s="1579"/>
      <c r="D12" s="1579"/>
      <c r="E12" s="1580"/>
      <c r="F12" s="953">
        <f>F98</f>
        <v>0</v>
      </c>
      <c r="G12" s="566" t="str">
        <f t="shared" si="0"/>
        <v/>
      </c>
      <c r="H12" s="959">
        <f>H98</f>
        <v>0</v>
      </c>
      <c r="I12" s="551" t="str">
        <f t="shared" si="1"/>
        <v/>
      </c>
      <c r="J12" s="985">
        <f>J98</f>
        <v>0</v>
      </c>
      <c r="K12" s="552" t="str">
        <f t="shared" si="2"/>
        <v/>
      </c>
      <c r="L12" s="985">
        <f>L98</f>
        <v>0</v>
      </c>
      <c r="M12" s="552" t="str">
        <f t="shared" si="3"/>
        <v/>
      </c>
      <c r="N12" s="985">
        <f>N98</f>
        <v>0</v>
      </c>
      <c r="O12" s="1198" t="str">
        <f t="shared" si="4"/>
        <v/>
      </c>
      <c r="P12" s="1199">
        <f>P98</f>
        <v>0</v>
      </c>
      <c r="Q12" s="1198" t="str">
        <f t="shared" si="5"/>
        <v/>
      </c>
      <c r="R12" s="1199">
        <f>R98</f>
        <v>0</v>
      </c>
      <c r="S12" s="551" t="str">
        <f t="shared" si="6"/>
        <v/>
      </c>
      <c r="T12" s="985">
        <f>T98</f>
        <v>0</v>
      </c>
      <c r="U12" s="281">
        <f t="shared" si="7"/>
        <v>0</v>
      </c>
      <c r="V12" s="290"/>
      <c r="W12" s="290"/>
      <c r="X12" s="290"/>
      <c r="Y12" s="471"/>
      <c r="Z12" s="471"/>
      <c r="AA12" s="471"/>
      <c r="AB12" s="471"/>
      <c r="AD12" s="471"/>
      <c r="AE12" s="472"/>
      <c r="AF12" s="472"/>
      <c r="AG12" s="471"/>
      <c r="AH12" s="472"/>
      <c r="AI12" s="472"/>
      <c r="AJ12" s="472"/>
      <c r="AK12" s="472"/>
    </row>
    <row r="13" spans="1:37" ht="30" customHeight="1">
      <c r="A13" s="1578" t="s">
        <v>199</v>
      </c>
      <c r="B13" s="1579"/>
      <c r="C13" s="1579"/>
      <c r="D13" s="1579"/>
      <c r="E13" s="1580"/>
      <c r="F13" s="952">
        <f>F117</f>
        <v>0</v>
      </c>
      <c r="G13" s="566" t="str">
        <f t="shared" si="0"/>
        <v/>
      </c>
      <c r="H13" s="958">
        <f>H117</f>
        <v>0</v>
      </c>
      <c r="I13" s="476" t="str">
        <f t="shared" si="1"/>
        <v/>
      </c>
      <c r="J13" s="986">
        <f>J117</f>
        <v>0</v>
      </c>
      <c r="K13" s="1062" t="str">
        <f t="shared" si="2"/>
        <v/>
      </c>
      <c r="L13" s="986">
        <f>L117</f>
        <v>0</v>
      </c>
      <c r="M13" s="552" t="str">
        <f t="shared" si="3"/>
        <v/>
      </c>
      <c r="N13" s="986">
        <f>N117</f>
        <v>0</v>
      </c>
      <c r="O13" s="1198" t="str">
        <f t="shared" si="4"/>
        <v/>
      </c>
      <c r="P13" s="1200">
        <f>P117</f>
        <v>0</v>
      </c>
      <c r="Q13" s="1198" t="str">
        <f t="shared" si="5"/>
        <v/>
      </c>
      <c r="R13" s="1200">
        <f>R117</f>
        <v>0</v>
      </c>
      <c r="S13" s="551" t="str">
        <f t="shared" si="6"/>
        <v/>
      </c>
      <c r="T13" s="1114">
        <f>T117</f>
        <v>0</v>
      </c>
      <c r="U13" s="281">
        <f t="shared" si="7"/>
        <v>0</v>
      </c>
      <c r="V13" s="290"/>
      <c r="W13" s="290"/>
      <c r="X13" s="290"/>
      <c r="Y13" s="471"/>
      <c r="Z13" s="471"/>
      <c r="AA13" s="471"/>
      <c r="AB13" s="471"/>
      <c r="AD13" s="471"/>
      <c r="AE13" s="472"/>
      <c r="AF13" s="472"/>
      <c r="AG13" s="471"/>
      <c r="AH13" s="472"/>
      <c r="AI13" s="472"/>
      <c r="AJ13" s="472"/>
      <c r="AK13" s="472"/>
    </row>
    <row r="14" spans="1:37" ht="30" customHeight="1">
      <c r="A14" s="1578" t="s">
        <v>157</v>
      </c>
      <c r="B14" s="1579"/>
      <c r="C14" s="1579"/>
      <c r="D14" s="1579"/>
      <c r="E14" s="1580"/>
      <c r="F14" s="954">
        <f>F136</f>
        <v>0</v>
      </c>
      <c r="G14" s="566" t="str">
        <f t="shared" si="0"/>
        <v/>
      </c>
      <c r="H14" s="958">
        <f>H136</f>
        <v>0</v>
      </c>
      <c r="I14" s="552" t="str">
        <f t="shared" si="1"/>
        <v/>
      </c>
      <c r="J14" s="984">
        <f>J136</f>
        <v>0</v>
      </c>
      <c r="K14" s="648" t="str">
        <f t="shared" si="2"/>
        <v/>
      </c>
      <c r="L14" s="984">
        <f>L136</f>
        <v>0</v>
      </c>
      <c r="M14" s="648" t="str">
        <f t="shared" si="3"/>
        <v/>
      </c>
      <c r="N14" s="984">
        <f>N136</f>
        <v>0</v>
      </c>
      <c r="O14" s="1201" t="str">
        <f t="shared" si="4"/>
        <v/>
      </c>
      <c r="P14" s="1200">
        <f>P136</f>
        <v>0</v>
      </c>
      <c r="Q14" s="1201" t="str">
        <f t="shared" si="5"/>
        <v/>
      </c>
      <c r="R14" s="1200">
        <f>R136</f>
        <v>0</v>
      </c>
      <c r="S14" s="551" t="str">
        <f t="shared" si="6"/>
        <v/>
      </c>
      <c r="T14" s="984">
        <f>T136</f>
        <v>0</v>
      </c>
      <c r="U14" s="281">
        <f t="shared" si="7"/>
        <v>0</v>
      </c>
      <c r="V14" s="290"/>
      <c r="W14" s="290"/>
      <c r="X14" s="290"/>
      <c r="Y14" s="471"/>
      <c r="Z14" s="471"/>
      <c r="AA14" s="471"/>
      <c r="AB14" s="471"/>
      <c r="AD14" s="471"/>
      <c r="AE14" s="472"/>
      <c r="AF14" s="472"/>
      <c r="AG14" s="471"/>
      <c r="AH14" s="472"/>
      <c r="AI14" s="472"/>
      <c r="AJ14" s="472"/>
      <c r="AK14" s="472"/>
    </row>
    <row r="15" spans="1:37" ht="30" customHeight="1">
      <c r="A15" s="1578" t="s">
        <v>158</v>
      </c>
      <c r="B15" s="1579"/>
      <c r="C15" s="1579"/>
      <c r="D15" s="1579"/>
      <c r="E15" s="1580"/>
      <c r="F15" s="955">
        <f>F155</f>
        <v>0</v>
      </c>
      <c r="G15" s="568" t="str">
        <f>IF(F15=0,"",H15/F15)</f>
        <v/>
      </c>
      <c r="H15" s="960">
        <f>H155</f>
        <v>0</v>
      </c>
      <c r="I15" s="553" t="str">
        <f>IF(F15=0,"",J15/F15)</f>
        <v/>
      </c>
      <c r="J15" s="987">
        <f>J155</f>
        <v>0</v>
      </c>
      <c r="K15" s="480" t="str">
        <f>IF(F15=0,"",L15/F15)</f>
        <v/>
      </c>
      <c r="L15" s="987">
        <f>L155</f>
        <v>0</v>
      </c>
      <c r="M15" s="480" t="str">
        <f>IF(F15=0,"",N15/F15)</f>
        <v/>
      </c>
      <c r="N15" s="987">
        <f>N155</f>
        <v>0</v>
      </c>
      <c r="O15" s="1202" t="str">
        <f>IF(F15=0,"",P15/F15)</f>
        <v/>
      </c>
      <c r="P15" s="987">
        <f>P155</f>
        <v>0</v>
      </c>
      <c r="Q15" s="1202" t="str">
        <f>IF(F15=0,"",T15/F15)</f>
        <v/>
      </c>
      <c r="R15" s="987">
        <f>R155</f>
        <v>0</v>
      </c>
      <c r="S15" s="480" t="str">
        <f>IF(F15=0,"",T15/F15)</f>
        <v/>
      </c>
      <c r="T15" s="987">
        <f>T155</f>
        <v>0</v>
      </c>
      <c r="U15" s="281">
        <f>IF(G15&lt;0, "ERROR", G15+I15+K15+M15+O15+Q15+S15)</f>
        <v>0</v>
      </c>
      <c r="V15" s="290"/>
      <c r="W15" s="290"/>
      <c r="X15" s="290"/>
      <c r="Y15" s="471"/>
      <c r="Z15" s="471"/>
      <c r="AA15" s="471"/>
      <c r="AB15" s="471"/>
      <c r="AD15" s="471"/>
      <c r="AE15" s="472"/>
      <c r="AF15" s="472"/>
      <c r="AG15" s="471"/>
      <c r="AH15" s="472"/>
      <c r="AI15" s="472"/>
      <c r="AJ15" s="472"/>
      <c r="AK15" s="472"/>
    </row>
    <row r="16" spans="1:37" ht="42" customHeight="1">
      <c r="A16" s="777"/>
      <c r="B16" s="141"/>
      <c r="C16" s="142"/>
      <c r="D16" s="143"/>
      <c r="E16" s="466" t="s">
        <v>145</v>
      </c>
      <c r="F16" s="956">
        <f>SUM(F11:F15)</f>
        <v>0</v>
      </c>
      <c r="G16" s="570" t="str">
        <f>IF(F16=0,"",H16/F16)</f>
        <v/>
      </c>
      <c r="H16" s="961">
        <f>SUM(H11:H15)</f>
        <v>0</v>
      </c>
      <c r="I16" s="477" t="str">
        <f>IF(F16=0,"",J16/F16)</f>
        <v/>
      </c>
      <c r="J16" s="988">
        <f>SUM(J11:J15)</f>
        <v>0</v>
      </c>
      <c r="K16" s="481" t="str">
        <f>IF(F16=0,"",L16/F16)</f>
        <v/>
      </c>
      <c r="L16" s="988">
        <f>SUM(L11:L15)</f>
        <v>0</v>
      </c>
      <c r="M16" s="481" t="str">
        <f>IF(F16=0,"",N16/F16)</f>
        <v/>
      </c>
      <c r="N16" s="988">
        <f>SUM(N11:N15)</f>
        <v>0</v>
      </c>
      <c r="O16" s="1203" t="str">
        <f>IF(F16=0,"",P16/F16)</f>
        <v/>
      </c>
      <c r="P16" s="1204">
        <f>SUM(P11:P15)</f>
        <v>0</v>
      </c>
      <c r="Q16" s="1203" t="str">
        <f>IF(F16=0,"",R16/F16)</f>
        <v/>
      </c>
      <c r="R16" s="1204">
        <f>SUM(R11:R15)</f>
        <v>0</v>
      </c>
      <c r="S16" s="481" t="str">
        <f>IF(F16=0,"",T16/F16)</f>
        <v/>
      </c>
      <c r="T16" s="988">
        <f>SUM(T11:T15)</f>
        <v>0</v>
      </c>
      <c r="U16" s="281">
        <f>G16+I16+K16+M16+O16+Q16+S16</f>
        <v>0</v>
      </c>
      <c r="V16" s="290"/>
      <c r="W16" s="290"/>
      <c r="X16" s="290"/>
      <c r="Y16" s="471"/>
      <c r="Z16" s="471"/>
      <c r="AA16" s="471"/>
      <c r="AB16" s="471"/>
      <c r="AD16" s="471"/>
      <c r="AE16" s="472"/>
      <c r="AF16" s="472"/>
      <c r="AG16" s="471"/>
      <c r="AH16" s="472"/>
      <c r="AI16" s="472"/>
      <c r="AJ16" s="472"/>
      <c r="AK16" s="472"/>
    </row>
    <row r="17" spans="1:53" ht="34.35" customHeight="1">
      <c r="A17" s="88"/>
      <c r="B17" s="84"/>
      <c r="C17" s="84"/>
      <c r="D17" s="85"/>
      <c r="E17" s="86"/>
      <c r="F17" s="467" t="s">
        <v>146</v>
      </c>
      <c r="G17" s="764" t="s">
        <v>161</v>
      </c>
      <c r="H17" s="1110">
        <f>H8-H16</f>
        <v>0</v>
      </c>
      <c r="I17" s="585"/>
      <c r="J17" s="1110">
        <f>J8-J16</f>
        <v>0</v>
      </c>
      <c r="K17" s="649"/>
      <c r="L17" s="1110">
        <f>L8-L16</f>
        <v>0</v>
      </c>
      <c r="M17" s="658"/>
      <c r="N17" s="1110">
        <f>N8-N16</f>
        <v>0</v>
      </c>
      <c r="O17" s="658"/>
      <c r="P17" s="1110">
        <f>P8-P16</f>
        <v>0</v>
      </c>
      <c r="Q17" s="663"/>
      <c r="R17" s="1110">
        <f>R8-R16</f>
        <v>0</v>
      </c>
      <c r="S17" s="658"/>
      <c r="T17" s="1110">
        <f>T8-T16</f>
        <v>0</v>
      </c>
      <c r="U17" s="12"/>
      <c r="V17" s="291"/>
      <c r="W17" s="291"/>
      <c r="X17" s="291"/>
      <c r="Y17" s="471"/>
      <c r="Z17" s="471"/>
      <c r="AA17" s="471"/>
      <c r="AB17" s="471"/>
      <c r="AD17" s="471"/>
      <c r="AE17" s="472"/>
      <c r="AF17" s="472"/>
      <c r="AG17" s="471"/>
      <c r="AH17" s="472"/>
      <c r="AI17" s="472"/>
      <c r="AJ17" s="472"/>
      <c r="AK17" s="472"/>
    </row>
    <row r="18" spans="1:53" s="1149" customFormat="1" ht="34.5" thickBot="1">
      <c r="A18" s="1154"/>
      <c r="B18" s="1154"/>
      <c r="C18" s="1154"/>
      <c r="D18" s="1155"/>
      <c r="E18" s="1139"/>
      <c r="F18" s="1139"/>
      <c r="G18" s="1138"/>
      <c r="H18" s="1139"/>
      <c r="I18" s="1138"/>
      <c r="J18" s="1142"/>
      <c r="K18" s="1142"/>
      <c r="L18" s="1142"/>
      <c r="M18" s="1142"/>
      <c r="N18" s="1142"/>
      <c r="O18" s="1140"/>
      <c r="P18" s="1156"/>
      <c r="Q18" s="1138"/>
      <c r="R18" s="1157"/>
      <c r="S18" s="1158"/>
      <c r="T18" s="1159"/>
      <c r="U18" s="1160"/>
      <c r="V18" s="1144"/>
      <c r="W18" s="1144"/>
      <c r="X18" s="1144"/>
      <c r="Y18" s="1161"/>
      <c r="Z18" s="1161"/>
      <c r="AA18" s="1161"/>
      <c r="AB18" s="1161"/>
      <c r="AD18" s="1161"/>
      <c r="AE18" s="1162"/>
      <c r="AF18" s="1162"/>
      <c r="AG18" s="1161"/>
      <c r="AH18" s="1162"/>
      <c r="AI18" s="1162"/>
      <c r="AJ18" s="1162"/>
      <c r="AK18" s="1162"/>
    </row>
    <row r="19" spans="1:53" ht="84" customHeight="1" thickTop="1" thickBot="1">
      <c r="A19" s="186"/>
      <c r="B19" s="1591" t="s">
        <v>115</v>
      </c>
      <c r="C19" s="1592"/>
      <c r="D19" s="1592"/>
      <c r="E19" s="1592"/>
      <c r="F19" s="1593"/>
      <c r="G19" s="1539">
        <f>F37</f>
        <v>0</v>
      </c>
      <c r="H19" s="1540"/>
      <c r="I19" s="1540"/>
      <c r="J19" s="1540"/>
      <c r="K19" s="470"/>
      <c r="L19" s="211"/>
      <c r="N19" s="188"/>
      <c r="O19" s="140"/>
      <c r="P19" s="17"/>
      <c r="Q19" s="5"/>
      <c r="R19" s="35"/>
      <c r="S19" s="189"/>
      <c r="T19" s="255"/>
      <c r="U19" s="13"/>
      <c r="V19" s="292"/>
      <c r="W19" s="292"/>
      <c r="X19" s="292"/>
      <c r="Y19" s="187"/>
      <c r="Z19" s="187"/>
      <c r="AA19" s="187"/>
      <c r="AB19" s="471"/>
      <c r="AD19" s="471"/>
      <c r="AE19" s="472"/>
      <c r="AF19" s="472"/>
      <c r="AG19" s="471"/>
      <c r="AH19" s="472"/>
      <c r="AI19" s="472"/>
      <c r="AJ19" s="472"/>
      <c r="AK19" s="472"/>
    </row>
    <row r="20" spans="1:53" ht="17.25" customHeight="1" thickTop="1">
      <c r="A20" s="212"/>
      <c r="B20" s="212"/>
      <c r="C20" s="212"/>
      <c r="D20" s="213"/>
      <c r="E20" s="39"/>
      <c r="F20" s="15"/>
      <c r="G20" s="5"/>
      <c r="H20" s="15"/>
      <c r="I20" s="418"/>
      <c r="J20" s="484"/>
      <c r="K20" s="418"/>
      <c r="L20" s="484"/>
      <c r="M20" s="418"/>
      <c r="N20" s="484"/>
      <c r="O20" s="418"/>
      <c r="P20" s="484"/>
      <c r="Q20" s="418"/>
      <c r="R20" s="35"/>
      <c r="S20" s="7"/>
      <c r="T20" s="776"/>
      <c r="U20" s="668"/>
      <c r="V20" s="306"/>
      <c r="W20" s="306"/>
      <c r="X20" s="306"/>
      <c r="Y20" s="306"/>
      <c r="Z20" s="306"/>
      <c r="AA20" s="306"/>
      <c r="AB20" s="307"/>
      <c r="AC20" s="307"/>
      <c r="AD20" s="307"/>
      <c r="AE20" s="307"/>
      <c r="AF20" s="307"/>
      <c r="AG20" s="307"/>
      <c r="AH20" s="29"/>
      <c r="AI20" s="29"/>
      <c r="AJ20" s="808"/>
      <c r="AK20" s="808"/>
      <c r="AL20" s="808"/>
      <c r="AM20" s="808"/>
      <c r="AN20" s="808"/>
      <c r="AO20" s="808"/>
      <c r="AP20" s="808"/>
      <c r="AQ20" s="808"/>
      <c r="AR20" s="808"/>
      <c r="AS20" s="808"/>
      <c r="AT20" s="808"/>
      <c r="AU20" s="808"/>
      <c r="AV20" s="808"/>
      <c r="AW20" s="808"/>
      <c r="AX20" s="808"/>
      <c r="AY20" s="808"/>
    </row>
    <row r="21" spans="1:53" ht="38.25" customHeight="1" thickBot="1">
      <c r="A21" s="778"/>
      <c r="B21" s="81"/>
      <c r="C21" s="81"/>
      <c r="D21" s="82"/>
      <c r="E21" s="83"/>
      <c r="F21" s="343"/>
      <c r="G21" s="339"/>
      <c r="I21" s="418"/>
      <c r="J21" s="484"/>
      <c r="K21" s="418"/>
      <c r="L21" s="484"/>
      <c r="M21" s="418"/>
      <c r="N21" s="484"/>
      <c r="O21" s="418"/>
      <c r="P21" s="484"/>
      <c r="Q21" s="418"/>
      <c r="R21" s="341"/>
      <c r="S21" s="6"/>
      <c r="T21" s="62"/>
      <c r="U21" s="668"/>
      <c r="V21" s="306"/>
      <c r="W21" s="306"/>
      <c r="X21" s="306"/>
      <c r="Y21" s="306"/>
      <c r="Z21" s="306"/>
      <c r="AA21" s="306"/>
      <c r="AB21" s="307"/>
      <c r="AC21" s="307"/>
      <c r="AD21" s="307"/>
      <c r="AE21" s="307"/>
      <c r="AF21" s="307"/>
      <c r="AG21" s="307"/>
      <c r="AH21" s="29"/>
      <c r="AI21" s="29"/>
      <c r="AJ21" s="808"/>
      <c r="AK21" s="808"/>
      <c r="AL21" s="808"/>
      <c r="AM21" s="808"/>
      <c r="AN21" s="808"/>
      <c r="AO21" s="808"/>
      <c r="AP21" s="808"/>
      <c r="AQ21" s="808"/>
      <c r="AR21" s="808"/>
      <c r="AS21" s="808"/>
      <c r="AT21" s="808"/>
      <c r="AU21" s="808"/>
      <c r="AV21" s="808"/>
      <c r="AW21" s="808"/>
      <c r="AX21" s="808"/>
      <c r="AY21" s="808"/>
    </row>
    <row r="22" spans="1:53" ht="15.75" thickTop="1">
      <c r="A22" s="1596" t="s">
        <v>225</v>
      </c>
      <c r="B22" s="1597"/>
      <c r="C22" s="1597"/>
      <c r="D22" s="1597"/>
      <c r="E22" s="1597"/>
      <c r="F22" s="1597"/>
      <c r="G22" s="1597"/>
      <c r="H22" s="1597"/>
      <c r="I22" s="1597"/>
      <c r="J22" s="1597"/>
      <c r="K22" s="1597"/>
      <c r="L22" s="1597"/>
      <c r="M22" s="1597"/>
      <c r="N22" s="1597"/>
      <c r="O22" s="1597"/>
      <c r="P22" s="1597"/>
      <c r="Q22" s="1597"/>
      <c r="R22" s="1597"/>
      <c r="S22" s="1597"/>
      <c r="T22" s="1598"/>
      <c r="U22" s="1122"/>
      <c r="V22" s="29"/>
      <c r="W22" s="29"/>
      <c r="X22" s="29"/>
      <c r="Y22" s="10"/>
      <c r="Z22" s="10"/>
      <c r="AA22" s="10"/>
      <c r="AB22" s="10"/>
      <c r="AD22" s="10"/>
      <c r="AE22" s="11"/>
      <c r="AF22" s="11"/>
      <c r="AG22" s="55"/>
      <c r="AH22" s="11"/>
      <c r="AI22" s="11"/>
      <c r="AJ22" s="11"/>
      <c r="AK22" s="11"/>
      <c r="AS22" s="10"/>
      <c r="AT22" s="10"/>
      <c r="AY22" s="1104"/>
    </row>
    <row r="23" spans="1:53">
      <c r="A23" s="1599"/>
      <c r="B23" s="1600"/>
      <c r="C23" s="1600"/>
      <c r="D23" s="1600"/>
      <c r="E23" s="1600"/>
      <c r="F23" s="1600"/>
      <c r="G23" s="1600"/>
      <c r="H23" s="1600"/>
      <c r="I23" s="1600"/>
      <c r="J23" s="1600"/>
      <c r="K23" s="1600"/>
      <c r="L23" s="1600"/>
      <c r="M23" s="1600"/>
      <c r="N23" s="1600"/>
      <c r="O23" s="1600"/>
      <c r="P23" s="1600"/>
      <c r="Q23" s="1600"/>
      <c r="R23" s="1600"/>
      <c r="S23" s="1600"/>
      <c r="T23" s="1601"/>
      <c r="U23" s="1122"/>
      <c r="V23" s="29"/>
      <c r="W23" s="29"/>
      <c r="X23" s="29"/>
      <c r="Y23" s="10"/>
      <c r="Z23" s="10"/>
      <c r="AA23" s="10"/>
      <c r="AB23" s="10"/>
      <c r="AD23" s="10"/>
      <c r="AE23" s="11"/>
      <c r="AF23" s="11"/>
      <c r="AG23" s="55"/>
      <c r="AH23" s="11"/>
      <c r="AI23" s="11"/>
      <c r="AJ23" s="11"/>
      <c r="AK23" s="11"/>
      <c r="AS23" s="10"/>
      <c r="AT23" s="10"/>
      <c r="AY23" s="1104"/>
    </row>
    <row r="24" spans="1:53" s="1131" customFormat="1" ht="30">
      <c r="A24" s="1183"/>
      <c r="B24" s="1124"/>
      <c r="C24" s="1124"/>
      <c r="D24" s="1124"/>
      <c r="E24" s="1124"/>
      <c r="F24" s="1124"/>
      <c r="G24" s="1124"/>
      <c r="H24" s="1124"/>
      <c r="I24" s="1124"/>
      <c r="J24" s="1125"/>
      <c r="K24" s="1126"/>
      <c r="L24" s="1124"/>
      <c r="M24" s="1124"/>
      <c r="N24" s="1124"/>
      <c r="O24" s="1124"/>
      <c r="P24" s="1124"/>
      <c r="Q24" s="1124"/>
      <c r="R24" s="1124"/>
      <c r="S24" s="1124"/>
      <c r="T24" s="1127"/>
      <c r="U24" s="1128"/>
      <c r="V24" s="1129"/>
      <c r="W24" s="1129"/>
      <c r="X24" s="1129"/>
      <c r="Y24" s="1130"/>
      <c r="Z24" s="1130"/>
      <c r="AA24" s="1130"/>
      <c r="AB24" s="1130"/>
      <c r="AD24" s="1130"/>
      <c r="AE24" s="1132"/>
      <c r="AF24" s="1132"/>
      <c r="AG24" s="1133"/>
      <c r="AH24" s="1132"/>
      <c r="AI24" s="1132"/>
      <c r="AJ24" s="1132"/>
      <c r="AK24" s="1132"/>
      <c r="AS24" s="1130"/>
      <c r="AT24" s="1130"/>
      <c r="AY24" s="1104"/>
      <c r="AZ24" s="169"/>
      <c r="BA24" s="169"/>
    </row>
    <row r="25" spans="1:53" s="1131" customFormat="1" ht="30.75" thickBot="1">
      <c r="A25" s="1183"/>
      <c r="B25" s="1124"/>
      <c r="C25" s="1121" t="s">
        <v>203</v>
      </c>
      <c r="D25" s="1134"/>
      <c r="E25" s="1135"/>
      <c r="F25" s="1135"/>
      <c r="G25" s="1136"/>
      <c r="H25" s="1184"/>
      <c r="I25" s="1125"/>
      <c r="J25" s="1184"/>
      <c r="K25" s="1126"/>
      <c r="L25" s="1124"/>
      <c r="M25" s="1124"/>
      <c r="N25" s="1124"/>
      <c r="O25" s="1124"/>
      <c r="P25" s="1124"/>
      <c r="Q25" s="1124"/>
      <c r="R25" s="1124"/>
      <c r="S25" s="1124"/>
      <c r="T25" s="1127"/>
      <c r="U25" s="1128"/>
      <c r="V25" s="1129"/>
      <c r="W25" s="1129"/>
      <c r="X25" s="1129"/>
      <c r="Y25" s="1130"/>
      <c r="Z25" s="1130"/>
      <c r="AA25" s="1130"/>
      <c r="AB25" s="1130"/>
      <c r="AD25" s="1130"/>
      <c r="AE25" s="1132"/>
      <c r="AF25" s="1132"/>
      <c r="AG25" s="1133"/>
      <c r="AH25" s="1132"/>
      <c r="AI25" s="1132"/>
      <c r="AJ25" s="1132"/>
      <c r="AK25" s="1132"/>
      <c r="AS25" s="1130"/>
      <c r="AT25" s="1130"/>
      <c r="AY25" s="1104"/>
      <c r="AZ25" s="169"/>
      <c r="BA25" s="169"/>
    </row>
    <row r="26" spans="1:53" ht="23.25">
      <c r="A26" s="820"/>
      <c r="B26" s="817"/>
      <c r="C26" s="1121" t="s">
        <v>204</v>
      </c>
      <c r="D26" s="1594" t="s">
        <v>205</v>
      </c>
      <c r="E26" s="1594"/>
      <c r="F26" s="1594"/>
      <c r="G26" s="821"/>
      <c r="H26" s="1604" t="s">
        <v>173</v>
      </c>
      <c r="I26" s="1604"/>
      <c r="J26" s="2"/>
      <c r="K26" s="465" t="str">
        <f>IF(C3="Adolescent Family Life - CBO", "", "   AGENCY FISCAL AGENT'S SIGNATURE")</f>
        <v/>
      </c>
      <c r="L26" s="823"/>
      <c r="M26" s="824"/>
      <c r="N26" s="823"/>
      <c r="O26" s="824"/>
      <c r="P26" s="823"/>
      <c r="Q26" s="824"/>
      <c r="R26" s="822"/>
      <c r="S26" s="825"/>
      <c r="T26" s="826"/>
      <c r="U26" s="924"/>
      <c r="V26" s="293"/>
      <c r="W26" s="293"/>
      <c r="X26" s="293"/>
      <c r="Y26" s="20"/>
      <c r="Z26" s="20"/>
      <c r="AA26" s="20"/>
      <c r="AB26" s="10"/>
      <c r="AD26" s="10"/>
      <c r="AE26" s="11"/>
      <c r="AF26" s="11"/>
      <c r="AG26" s="55"/>
      <c r="AH26" s="11"/>
      <c r="AI26" s="11"/>
      <c r="AJ26" s="11"/>
      <c r="AK26" s="11"/>
      <c r="AS26" s="10"/>
      <c r="AT26" s="10"/>
      <c r="AY26" s="1104"/>
    </row>
    <row r="27" spans="1:53" ht="23.25">
      <c r="A27" s="1185"/>
      <c r="B27" s="817"/>
      <c r="C27" s="817"/>
      <c r="D27" s="1595" t="s">
        <v>206</v>
      </c>
      <c r="E27" s="1595"/>
      <c r="F27" s="1595"/>
      <c r="G27" s="817"/>
      <c r="H27" s="817"/>
      <c r="I27" s="817"/>
      <c r="J27" s="464"/>
      <c r="K27" s="818"/>
      <c r="L27" s="817"/>
      <c r="M27" s="817"/>
      <c r="N27" s="817"/>
      <c r="O27" s="817"/>
      <c r="P27" s="817"/>
      <c r="Q27" s="817"/>
      <c r="R27" s="817"/>
      <c r="S27" s="817"/>
      <c r="T27" s="819"/>
      <c r="U27" s="924"/>
      <c r="V27" s="293"/>
      <c r="W27" s="293"/>
      <c r="X27" s="293"/>
      <c r="Y27" s="20"/>
      <c r="Z27" s="20"/>
      <c r="AA27" s="20"/>
      <c r="AB27" s="10"/>
      <c r="AD27" s="10"/>
      <c r="AE27" s="11"/>
      <c r="AF27" s="11"/>
      <c r="AG27" s="55"/>
      <c r="AH27" s="11"/>
      <c r="AI27" s="11"/>
      <c r="AJ27" s="11"/>
      <c r="AK27" s="11"/>
      <c r="AS27" s="10"/>
      <c r="AT27" s="10"/>
      <c r="AY27" s="1104"/>
    </row>
    <row r="28" spans="1:53" ht="12.75" customHeight="1" thickBot="1">
      <c r="A28" s="827"/>
      <c r="B28" s="833"/>
      <c r="C28" s="833"/>
      <c r="D28" s="833"/>
      <c r="E28" s="831"/>
      <c r="F28" s="831"/>
      <c r="G28" s="833"/>
      <c r="H28" s="831"/>
      <c r="I28" s="833"/>
      <c r="J28" s="831"/>
      <c r="K28" s="830"/>
      <c r="L28" s="831"/>
      <c r="M28" s="830"/>
      <c r="N28" s="831"/>
      <c r="O28" s="832"/>
      <c r="P28" s="831"/>
      <c r="Q28" s="833"/>
      <c r="R28" s="831"/>
      <c r="S28" s="833"/>
      <c r="T28" s="1186"/>
      <c r="U28" s="923"/>
      <c r="V28" s="292"/>
      <c r="W28" s="292"/>
      <c r="X28" s="292"/>
      <c r="Y28" s="10"/>
      <c r="Z28" s="10"/>
      <c r="AA28" s="10"/>
      <c r="AB28" s="10"/>
      <c r="AD28" s="10"/>
      <c r="AE28" s="11"/>
      <c r="AF28" s="11"/>
      <c r="AG28" s="55"/>
      <c r="AH28" s="11"/>
      <c r="AI28" s="11"/>
      <c r="AJ28" s="11"/>
      <c r="AK28" s="11"/>
      <c r="AS28" s="10"/>
      <c r="AT28" s="10"/>
      <c r="AY28" s="1104"/>
    </row>
    <row r="29" spans="1:53" s="1149" customFormat="1" ht="20.25" customHeight="1" thickTop="1" thickBot="1">
      <c r="A29" s="1137"/>
      <c r="B29" s="1137"/>
      <c r="C29" s="1137"/>
      <c r="D29" s="1137"/>
      <c r="E29" s="1137"/>
      <c r="F29" s="1137"/>
      <c r="G29" s="1137"/>
      <c r="H29" s="1137"/>
      <c r="I29" s="1137"/>
      <c r="J29" s="1137"/>
      <c r="K29" s="1137"/>
      <c r="L29" s="1137"/>
      <c r="M29" s="1137"/>
      <c r="N29" s="1137"/>
      <c r="O29" s="1140"/>
      <c r="P29" s="1141"/>
      <c r="Q29" s="1138"/>
      <c r="R29" s="1142"/>
      <c r="S29" s="1138"/>
      <c r="T29" s="1187"/>
      <c r="U29" s="1143"/>
      <c r="V29" s="1144"/>
      <c r="W29" s="1144"/>
      <c r="X29" s="1144"/>
      <c r="Y29" s="1144"/>
      <c r="Z29" s="1144"/>
      <c r="AA29" s="1144"/>
      <c r="AB29" s="1144"/>
      <c r="AC29" s="1144"/>
      <c r="AD29" s="1144"/>
      <c r="AE29" s="1144"/>
      <c r="AF29" s="1144"/>
      <c r="AG29" s="1144"/>
      <c r="AH29" s="1145"/>
      <c r="AI29" s="1146"/>
      <c r="AJ29" s="1147"/>
      <c r="AK29" s="1147"/>
      <c r="AL29" s="1147"/>
      <c r="AM29" s="1147"/>
      <c r="AN29" s="1147"/>
      <c r="AO29" s="1147"/>
      <c r="AP29" s="1147"/>
      <c r="AQ29" s="1147"/>
      <c r="AR29" s="1147"/>
      <c r="AS29" s="1148"/>
      <c r="AT29" s="1148"/>
      <c r="AU29" s="1147"/>
      <c r="AV29" s="1147"/>
      <c r="AW29" s="1147"/>
      <c r="AX29" s="1147"/>
      <c r="AY29" s="1104"/>
      <c r="AZ29" s="169"/>
      <c r="BA29" s="169"/>
    </row>
    <row r="30" spans="1:53" ht="27" thickTop="1">
      <c r="A30" s="1602" t="s">
        <v>14</v>
      </c>
      <c r="B30" s="1603"/>
      <c r="C30" s="1603"/>
      <c r="D30" s="1603"/>
      <c r="E30" s="1603"/>
      <c r="F30" s="871" t="s">
        <v>150</v>
      </c>
      <c r="G30" s="1589" t="s">
        <v>264</v>
      </c>
      <c r="H30" s="1590"/>
      <c r="I30" s="1589" t="s">
        <v>266</v>
      </c>
      <c r="J30" s="1590"/>
      <c r="K30" s="1589"/>
      <c r="L30" s="1590"/>
      <c r="M30" s="1589"/>
      <c r="N30" s="1590"/>
      <c r="O30" s="1534"/>
      <c r="P30" s="1535"/>
      <c r="Q30" s="1534"/>
      <c r="R30" s="1535"/>
      <c r="S30" s="1534"/>
      <c r="T30" s="1535"/>
      <c r="U30" s="192"/>
      <c r="V30" s="294"/>
      <c r="W30" s="294"/>
      <c r="X30" s="294"/>
      <c r="Y30" s="57"/>
      <c r="Z30" s="57"/>
      <c r="AA30" s="57"/>
      <c r="AB30" s="57"/>
      <c r="AD30" s="57"/>
      <c r="AE30" s="193"/>
      <c r="AF30" s="193"/>
      <c r="AG30" s="57"/>
      <c r="AH30" s="193"/>
      <c r="AI30" s="193"/>
      <c r="AJ30" s="193"/>
      <c r="AK30" s="193"/>
      <c r="AS30" s="10"/>
      <c r="AT30" s="10"/>
      <c r="AY30" s="1104"/>
    </row>
    <row r="31" spans="1:53" ht="18.75" thickBot="1">
      <c r="A31" s="872"/>
      <c r="B31" s="873"/>
      <c r="C31" s="873"/>
      <c r="D31" s="873"/>
      <c r="E31" s="874"/>
      <c r="F31" s="875" t="s">
        <v>149</v>
      </c>
      <c r="G31" s="876"/>
      <c r="H31" s="586">
        <v>53110</v>
      </c>
      <c r="I31" s="876"/>
      <c r="J31" s="586">
        <v>53129</v>
      </c>
      <c r="K31" s="876" t="s">
        <v>78</v>
      </c>
      <c r="L31" s="586"/>
      <c r="M31" s="876" t="s">
        <v>78</v>
      </c>
      <c r="N31" s="586"/>
      <c r="O31" s="876" t="s">
        <v>78</v>
      </c>
      <c r="P31" s="1102"/>
      <c r="Q31" s="876"/>
      <c r="R31" s="1102"/>
      <c r="S31" s="876" t="s">
        <v>78</v>
      </c>
      <c r="T31" s="1102"/>
      <c r="U31" s="128"/>
      <c r="V31" s="284"/>
      <c r="W31" s="284"/>
      <c r="X31" s="284"/>
      <c r="AE31" s="169"/>
      <c r="AF31" s="169"/>
      <c r="AH31" s="169"/>
      <c r="AI31" s="169"/>
      <c r="AJ31" s="169"/>
      <c r="AK31" s="169"/>
      <c r="AS31" s="10"/>
      <c r="AT31" s="10"/>
      <c r="AY31" s="1104"/>
    </row>
    <row r="32" spans="1:53" ht="24.75" customHeight="1" thickTop="1">
      <c r="A32" s="877" t="str">
        <f>A11</f>
        <v>PERSONNEL</v>
      </c>
      <c r="B32" s="878"/>
      <c r="C32" s="878"/>
      <c r="D32" s="879"/>
      <c r="E32" s="880"/>
      <c r="F32" s="880"/>
      <c r="G32" s="881"/>
      <c r="H32" s="964">
        <f>H11</f>
        <v>0</v>
      </c>
      <c r="I32" s="883"/>
      <c r="J32" s="964">
        <f>J11</f>
        <v>0</v>
      </c>
      <c r="K32" s="883"/>
      <c r="L32" s="964">
        <f>L11</f>
        <v>0</v>
      </c>
      <c r="M32" s="883"/>
      <c r="N32" s="964">
        <f>N11</f>
        <v>0</v>
      </c>
      <c r="O32" s="883"/>
      <c r="P32" s="964">
        <f>P11</f>
        <v>0</v>
      </c>
      <c r="Q32" s="883"/>
      <c r="R32" s="964">
        <f>R11</f>
        <v>0</v>
      </c>
      <c r="S32" s="883"/>
      <c r="T32" s="964">
        <f>T11</f>
        <v>0</v>
      </c>
      <c r="U32" s="194"/>
      <c r="V32" s="295"/>
      <c r="W32" s="295"/>
      <c r="X32" s="295"/>
      <c r="Y32" s="57"/>
      <c r="Z32" s="57"/>
      <c r="AA32" s="57"/>
      <c r="AB32" s="57"/>
      <c r="AD32" s="57"/>
      <c r="AE32" s="193"/>
      <c r="AF32" s="193"/>
      <c r="AG32" s="57"/>
      <c r="AH32" s="193"/>
      <c r="AI32" s="193"/>
      <c r="AJ32" s="193"/>
      <c r="AK32" s="193"/>
      <c r="AS32" s="10"/>
      <c r="AT32" s="10"/>
      <c r="AY32" s="1104"/>
    </row>
    <row r="33" spans="1:51" ht="24.75" customHeight="1">
      <c r="A33" s="884" t="str">
        <f>A12</f>
        <v>OPERATING EXPENSES</v>
      </c>
      <c r="B33" s="885"/>
      <c r="C33" s="885"/>
      <c r="D33" s="886"/>
      <c r="E33" s="887"/>
      <c r="F33" s="888"/>
      <c r="G33" s="881"/>
      <c r="H33" s="965">
        <f>H12</f>
        <v>0</v>
      </c>
      <c r="I33" s="890"/>
      <c r="J33" s="965">
        <f>J12</f>
        <v>0</v>
      </c>
      <c r="K33" s="890"/>
      <c r="L33" s="965">
        <f>L12</f>
        <v>0</v>
      </c>
      <c r="M33" s="890"/>
      <c r="N33" s="965">
        <f>N12</f>
        <v>0</v>
      </c>
      <c r="O33" s="890"/>
      <c r="P33" s="965">
        <f>P12</f>
        <v>0</v>
      </c>
      <c r="Q33" s="890"/>
      <c r="R33" s="965">
        <f>R12</f>
        <v>0</v>
      </c>
      <c r="S33" s="890"/>
      <c r="T33" s="965">
        <f>T12</f>
        <v>0</v>
      </c>
      <c r="U33" s="194"/>
      <c r="V33" s="295"/>
      <c r="W33" s="295"/>
      <c r="X33" s="295"/>
      <c r="Y33" s="57"/>
      <c r="Z33" s="57"/>
      <c r="AA33" s="57"/>
      <c r="AB33" s="57"/>
      <c r="AD33" s="57"/>
      <c r="AE33" s="193"/>
      <c r="AF33" s="193"/>
      <c r="AG33" s="57"/>
      <c r="AH33" s="193"/>
      <c r="AI33" s="193"/>
      <c r="AJ33" s="193"/>
      <c r="AK33" s="193"/>
      <c r="AS33" s="10"/>
      <c r="AT33" s="10"/>
      <c r="AY33" s="1104"/>
    </row>
    <row r="34" spans="1:51" ht="24.75" customHeight="1">
      <c r="A34" s="891" t="str">
        <f>A13</f>
        <v>CAPITAL EXPENDITURES</v>
      </c>
      <c r="B34" s="885"/>
      <c r="C34" s="885"/>
      <c r="D34" s="886"/>
      <c r="E34" s="887"/>
      <c r="F34" s="888"/>
      <c r="G34" s="881"/>
      <c r="H34" s="965">
        <f>H13</f>
        <v>0</v>
      </c>
      <c r="I34" s="890"/>
      <c r="J34" s="965">
        <f>J13</f>
        <v>0</v>
      </c>
      <c r="K34" s="890"/>
      <c r="L34" s="965">
        <f>L13</f>
        <v>0</v>
      </c>
      <c r="M34" s="890"/>
      <c r="N34" s="965">
        <f>N13</f>
        <v>0</v>
      </c>
      <c r="O34" s="890"/>
      <c r="P34" s="965">
        <f>P13</f>
        <v>0</v>
      </c>
      <c r="Q34" s="890"/>
      <c r="R34" s="965">
        <f>R13</f>
        <v>0</v>
      </c>
      <c r="S34" s="890"/>
      <c r="T34" s="965">
        <f>T13</f>
        <v>0</v>
      </c>
      <c r="U34" s="194"/>
      <c r="V34" s="295"/>
      <c r="W34" s="295"/>
      <c r="X34" s="295"/>
      <c r="Y34" s="57"/>
      <c r="Z34" s="57"/>
      <c r="AA34" s="57"/>
      <c r="AB34" s="57"/>
      <c r="AD34" s="57"/>
      <c r="AE34" s="193"/>
      <c r="AF34" s="193"/>
      <c r="AG34" s="57"/>
      <c r="AH34" s="193"/>
      <c r="AI34" s="193"/>
      <c r="AJ34" s="193"/>
      <c r="AK34" s="193"/>
      <c r="AS34" s="10"/>
      <c r="AT34" s="10"/>
      <c r="AY34" s="1104"/>
    </row>
    <row r="35" spans="1:51" ht="24.75" customHeight="1">
      <c r="A35" s="891" t="str">
        <f>A14</f>
        <v>OTHER COSTS</v>
      </c>
      <c r="B35" s="892"/>
      <c r="C35" s="892"/>
      <c r="D35" s="893"/>
      <c r="E35" s="894"/>
      <c r="F35" s="895"/>
      <c r="G35" s="881"/>
      <c r="H35" s="966">
        <f>H14</f>
        <v>0</v>
      </c>
      <c r="I35" s="890"/>
      <c r="J35" s="966">
        <f>J14</f>
        <v>0</v>
      </c>
      <c r="K35" s="890"/>
      <c r="L35" s="966">
        <f>L14</f>
        <v>0</v>
      </c>
      <c r="M35" s="890"/>
      <c r="N35" s="966">
        <f>N14</f>
        <v>0</v>
      </c>
      <c r="O35" s="890"/>
      <c r="P35" s="966">
        <f>P14</f>
        <v>0</v>
      </c>
      <c r="Q35" s="890"/>
      <c r="R35" s="966">
        <f>R14</f>
        <v>0</v>
      </c>
      <c r="S35" s="890"/>
      <c r="T35" s="966">
        <f>T14</f>
        <v>0</v>
      </c>
      <c r="U35" s="194"/>
      <c r="V35" s="295"/>
      <c r="W35" s="295"/>
      <c r="X35" s="295"/>
      <c r="Y35" s="57"/>
      <c r="Z35" s="57"/>
      <c r="AA35" s="57"/>
      <c r="AB35" s="57"/>
      <c r="AD35" s="57"/>
      <c r="AE35" s="193"/>
      <c r="AF35" s="193"/>
      <c r="AG35" s="57"/>
      <c r="AH35" s="193"/>
      <c r="AI35" s="193"/>
      <c r="AJ35" s="193"/>
      <c r="AK35" s="193"/>
      <c r="AS35" s="10"/>
      <c r="AT35" s="10"/>
      <c r="AY35" s="1104"/>
    </row>
    <row r="36" spans="1:51" ht="24.75" customHeight="1" thickBot="1">
      <c r="A36" s="897" t="str">
        <f>A15</f>
        <v>INDIRECT COSTS</v>
      </c>
      <c r="B36" s="898"/>
      <c r="C36" s="898"/>
      <c r="D36" s="899"/>
      <c r="E36" s="900"/>
      <c r="F36" s="901"/>
      <c r="G36" s="881"/>
      <c r="H36" s="967">
        <f>H15</f>
        <v>0</v>
      </c>
      <c r="I36" s="890"/>
      <c r="J36" s="967">
        <f>J15</f>
        <v>0</v>
      </c>
      <c r="K36" s="890"/>
      <c r="L36" s="967">
        <f>L15</f>
        <v>0</v>
      </c>
      <c r="M36" s="890"/>
      <c r="N36" s="967">
        <f>N15</f>
        <v>0</v>
      </c>
      <c r="O36" s="890"/>
      <c r="P36" s="967">
        <f>P15</f>
        <v>0</v>
      </c>
      <c r="Q36" s="890"/>
      <c r="R36" s="967">
        <f>R15</f>
        <v>0</v>
      </c>
      <c r="S36" s="890"/>
      <c r="T36" s="967">
        <f>T15</f>
        <v>0</v>
      </c>
      <c r="U36" s="194"/>
      <c r="V36" s="295"/>
      <c r="W36" s="295"/>
      <c r="X36" s="295"/>
      <c r="Y36" s="57"/>
      <c r="Z36" s="57"/>
      <c r="AA36" s="57"/>
      <c r="AB36" s="57"/>
      <c r="AD36" s="57"/>
      <c r="AE36" s="193"/>
      <c r="AF36" s="193"/>
      <c r="AG36" s="57"/>
      <c r="AH36" s="193"/>
      <c r="AI36" s="193"/>
      <c r="AJ36" s="193"/>
      <c r="AK36" s="193"/>
      <c r="AS36" s="10"/>
      <c r="AT36" s="10"/>
      <c r="AY36" s="1104"/>
    </row>
    <row r="37" spans="1:51" ht="24.75" customHeight="1" thickTop="1" thickBot="1">
      <c r="A37" s="903"/>
      <c r="B37" s="904" t="s">
        <v>65</v>
      </c>
      <c r="C37" s="904"/>
      <c r="D37" s="905"/>
      <c r="E37" s="906"/>
      <c r="F37" s="969">
        <f>H37+J37+L37+R37+T37+N37+P37</f>
        <v>0</v>
      </c>
      <c r="G37" s="908"/>
      <c r="H37" s="968">
        <f>SUM(H32:H36)</f>
        <v>0</v>
      </c>
      <c r="I37" s="910"/>
      <c r="J37" s="968">
        <f>SUM(J32:J36)</f>
        <v>0</v>
      </c>
      <c r="K37" s="910"/>
      <c r="L37" s="968">
        <f>SUM(L32:L36)</f>
        <v>0</v>
      </c>
      <c r="M37" s="910"/>
      <c r="N37" s="968">
        <f>SUM(N32:N36)</f>
        <v>0</v>
      </c>
      <c r="O37" s="910"/>
      <c r="P37" s="968">
        <f>SUM(P32:P36)</f>
        <v>0</v>
      </c>
      <c r="Q37" s="910"/>
      <c r="R37" s="968">
        <f>SUM(R32:R36)</f>
        <v>0</v>
      </c>
      <c r="S37" s="910"/>
      <c r="T37" s="968">
        <f>SUM(T32:T36)</f>
        <v>0</v>
      </c>
      <c r="U37" s="194"/>
      <c r="V37" s="295"/>
      <c r="W37" s="295"/>
      <c r="X37" s="295"/>
      <c r="Y37" s="57"/>
      <c r="Z37" s="57"/>
      <c r="AA37" s="57"/>
      <c r="AB37" s="57"/>
      <c r="AD37" s="57"/>
      <c r="AE37" s="193"/>
      <c r="AF37" s="193"/>
      <c r="AG37" s="57"/>
      <c r="AH37" s="193"/>
      <c r="AI37" s="193"/>
      <c r="AJ37" s="193"/>
      <c r="AK37" s="193"/>
      <c r="AS37" s="10"/>
      <c r="AT37" s="10"/>
      <c r="AY37" s="1104"/>
    </row>
    <row r="38" spans="1:51" ht="16.5" thickTop="1" thickBot="1">
      <c r="A38" s="90"/>
      <c r="B38" s="90"/>
      <c r="C38" s="90"/>
      <c r="D38" s="90"/>
      <c r="E38" s="91"/>
      <c r="F38" s="91"/>
      <c r="G38" s="92"/>
      <c r="H38" s="93"/>
      <c r="I38" s="94"/>
      <c r="J38" s="93"/>
      <c r="K38" s="92"/>
      <c r="L38" s="93"/>
      <c r="M38" s="94"/>
      <c r="N38" s="93"/>
      <c r="O38" s="94"/>
      <c r="P38" s="93"/>
      <c r="Q38" s="94"/>
      <c r="R38" s="93"/>
      <c r="S38" s="94"/>
      <c r="T38" s="93"/>
      <c r="U38" s="195"/>
      <c r="V38" s="296"/>
      <c r="W38" s="296"/>
      <c r="X38" s="296"/>
      <c r="Y38" s="55"/>
      <c r="Z38" s="55"/>
      <c r="AA38" s="55"/>
      <c r="AB38" s="55"/>
      <c r="AD38" s="55"/>
      <c r="AE38" s="11"/>
      <c r="AF38" s="11"/>
      <c r="AG38" s="55"/>
      <c r="AH38" s="11"/>
      <c r="AI38" s="11"/>
      <c r="AJ38" s="11"/>
      <c r="AK38" s="11"/>
      <c r="AS38" s="10"/>
      <c r="AT38" s="10"/>
      <c r="AY38" s="1104"/>
    </row>
    <row r="39" spans="1:51" ht="20.25" customHeight="1" thickTop="1">
      <c r="A39" s="1581" t="str">
        <f>A11</f>
        <v>PERSONNEL</v>
      </c>
      <c r="B39" s="1582"/>
      <c r="C39" s="1582"/>
      <c r="D39" s="1582"/>
      <c r="E39" s="1582"/>
      <c r="F39" s="1583"/>
      <c r="G39" s="1531"/>
      <c r="H39" s="1532"/>
      <c r="I39" s="1532"/>
      <c r="J39" s="1532"/>
      <c r="K39" s="1532"/>
      <c r="L39" s="1532"/>
      <c r="M39" s="1532"/>
      <c r="N39" s="1532"/>
      <c r="O39" s="1532"/>
      <c r="P39" s="1532"/>
      <c r="Q39" s="1532"/>
      <c r="R39" s="1532"/>
      <c r="S39" s="1532"/>
      <c r="T39" s="1533"/>
      <c r="U39" s="946"/>
      <c r="V39" s="29"/>
      <c r="W39" s="29"/>
      <c r="X39" s="29"/>
      <c r="Y39" s="38"/>
      <c r="Z39" s="38"/>
      <c r="AA39" s="38"/>
      <c r="AD39" s="55"/>
      <c r="AE39" s="196"/>
      <c r="AF39" s="29"/>
      <c r="AG39" s="29"/>
      <c r="AH39" s="29"/>
      <c r="AI39" s="29"/>
      <c r="AJ39" s="29"/>
      <c r="AK39" s="29"/>
      <c r="AS39" s="10"/>
      <c r="AT39" s="10"/>
      <c r="AY39" s="1104"/>
    </row>
    <row r="40" spans="1:51" ht="15" customHeight="1" thickBot="1">
      <c r="A40" s="1584"/>
      <c r="B40" s="1585"/>
      <c r="C40" s="1585"/>
      <c r="D40" s="1585"/>
      <c r="E40" s="1585"/>
      <c r="F40" s="1586"/>
      <c r="G40" s="595"/>
      <c r="H40" s="991"/>
      <c r="I40" s="590"/>
      <c r="J40" s="992"/>
      <c r="K40" s="595"/>
      <c r="L40" s="991"/>
      <c r="M40" s="590"/>
      <c r="N40" s="991"/>
      <c r="O40" s="591"/>
      <c r="P40" s="1115"/>
      <c r="Q40" s="591"/>
      <c r="R40" s="1117"/>
      <c r="S40" s="591"/>
      <c r="T40" s="1188"/>
      <c r="U40" s="1193"/>
      <c r="V40" s="284"/>
      <c r="W40" s="284"/>
      <c r="X40" s="284"/>
      <c r="AE40" s="196"/>
      <c r="AF40" s="197"/>
      <c r="AG40" s="197"/>
      <c r="AH40" s="197"/>
      <c r="AI40" s="197"/>
      <c r="AJ40" s="197"/>
      <c r="AK40" s="197"/>
      <c r="AS40" s="10"/>
      <c r="AT40" s="10"/>
      <c r="AY40" s="1104"/>
    </row>
    <row r="41" spans="1:51" ht="28.5" customHeight="1" thickTop="1" thickBot="1">
      <c r="A41" s="127"/>
      <c r="B41" s="24"/>
      <c r="C41" s="24"/>
      <c r="D41" s="150"/>
      <c r="E41" s="129" t="s">
        <v>23</v>
      </c>
      <c r="F41" s="970">
        <f>F43+F42</f>
        <v>0</v>
      </c>
      <c r="G41" s="971"/>
      <c r="H41" s="972">
        <f>H43+H42</f>
        <v>0</v>
      </c>
      <c r="I41" s="853"/>
      <c r="J41" s="989">
        <f>J43+J42</f>
        <v>0</v>
      </c>
      <c r="K41" s="852"/>
      <c r="L41" s="990">
        <f>L43+L42</f>
        <v>0</v>
      </c>
      <c r="M41" s="854"/>
      <c r="N41" s="990">
        <f>N43+N42</f>
        <v>0</v>
      </c>
      <c r="O41" s="854"/>
      <c r="P41" s="1116">
        <f>P43+P42</f>
        <v>0</v>
      </c>
      <c r="Q41" s="855"/>
      <c r="R41" s="1118">
        <f>R43+R42</f>
        <v>0</v>
      </c>
      <c r="S41" s="856"/>
      <c r="T41" s="1189">
        <f>T43+T42</f>
        <v>0</v>
      </c>
      <c r="U41" s="1194"/>
      <c r="V41" s="297"/>
      <c r="W41" s="297"/>
      <c r="X41" s="297"/>
      <c r="Y41" s="38"/>
      <c r="Z41" s="38"/>
      <c r="AA41" s="38"/>
      <c r="AB41" s="55"/>
      <c r="AD41" s="200"/>
      <c r="AS41" s="10"/>
      <c r="AT41" s="10"/>
      <c r="AY41" s="1104"/>
    </row>
    <row r="42" spans="1:51" ht="24" customHeight="1" thickTop="1">
      <c r="A42" s="279"/>
      <c r="B42" s="1587" t="s">
        <v>195</v>
      </c>
      <c r="C42" s="1587"/>
      <c r="D42" s="1587"/>
      <c r="E42" s="1588"/>
      <c r="F42" s="1109">
        <f>H42+J42+L42+N42+P42+R42+T42</f>
        <v>0</v>
      </c>
      <c r="G42" s="973"/>
      <c r="H42" s="974">
        <f>AK95</f>
        <v>0</v>
      </c>
      <c r="I42" s="973"/>
      <c r="J42" s="974">
        <f>AL95</f>
        <v>0</v>
      </c>
      <c r="K42" s="973"/>
      <c r="L42" s="974">
        <f>AM95</f>
        <v>0</v>
      </c>
      <c r="M42" s="973"/>
      <c r="N42" s="974">
        <f>AN95</f>
        <v>0</v>
      </c>
      <c r="O42" s="973"/>
      <c r="P42" s="974">
        <f>AO95</f>
        <v>0</v>
      </c>
      <c r="Q42" s="973"/>
      <c r="R42" s="974">
        <f>AP95</f>
        <v>0</v>
      </c>
      <c r="S42" s="973"/>
      <c r="T42" s="1190">
        <f>AQ95</f>
        <v>0</v>
      </c>
      <c r="U42" s="1195"/>
      <c r="V42" s="298"/>
      <c r="W42" s="298"/>
      <c r="X42" s="298"/>
      <c r="Y42" s="198"/>
      <c r="Z42" s="198"/>
      <c r="AA42" s="198"/>
      <c r="AB42" s="199"/>
      <c r="AD42" s="259"/>
      <c r="AL42" s="329"/>
      <c r="AM42" s="329"/>
      <c r="AN42" s="329"/>
      <c r="AO42" s="329"/>
      <c r="AP42" s="329"/>
      <c r="AQ42" s="329"/>
      <c r="AS42" s="10"/>
      <c r="AT42" s="10"/>
      <c r="AY42" s="1104"/>
    </row>
    <row r="43" spans="1:51" ht="24" customHeight="1" thickBot="1">
      <c r="A43" s="19"/>
      <c r="B43" s="1570" t="s">
        <v>24</v>
      </c>
      <c r="C43" s="1571"/>
      <c r="D43" s="1571"/>
      <c r="E43" s="1572"/>
      <c r="F43" s="1108">
        <f>SUM(F45:F94)</f>
        <v>0</v>
      </c>
      <c r="G43" s="975"/>
      <c r="H43" s="976">
        <f>SUM(H45:H94)</f>
        <v>0</v>
      </c>
      <c r="I43" s="975"/>
      <c r="J43" s="976">
        <f>SUM(J45:J94)</f>
        <v>0</v>
      </c>
      <c r="K43" s="975"/>
      <c r="L43" s="976">
        <f>SUM(L45:L94)</f>
        <v>0</v>
      </c>
      <c r="M43" s="975"/>
      <c r="N43" s="976">
        <f>SUM(N45:N94)</f>
        <v>0</v>
      </c>
      <c r="O43" s="975"/>
      <c r="P43" s="976">
        <f>SUM(P45:P94)</f>
        <v>0</v>
      </c>
      <c r="Q43" s="975"/>
      <c r="R43" s="976">
        <f>SUM(R45:R94)</f>
        <v>0</v>
      </c>
      <c r="S43" s="975"/>
      <c r="T43" s="1191">
        <f>SUM(T45:T94)</f>
        <v>0</v>
      </c>
      <c r="U43" s="1522"/>
      <c r="V43" s="285"/>
      <c r="W43" s="285"/>
      <c r="X43" s="285"/>
      <c r="Y43" s="38"/>
      <c r="Z43" s="38"/>
      <c r="AA43" s="38"/>
      <c r="AB43" s="55"/>
      <c r="AD43" s="137"/>
      <c r="AK43" s="1562" t="s">
        <v>76</v>
      </c>
      <c r="AL43" s="1563"/>
      <c r="AM43" s="1563"/>
      <c r="AN43" s="1563"/>
      <c r="AO43" s="1563"/>
      <c r="AP43" s="1563"/>
      <c r="AQ43" s="1563"/>
      <c r="AS43" s="10"/>
      <c r="AT43" s="10"/>
      <c r="AY43" s="1104"/>
    </row>
    <row r="44" spans="1:51" ht="75" customHeight="1" thickTop="1">
      <c r="A44" s="9"/>
      <c r="B44" s="1063" t="s">
        <v>31</v>
      </c>
      <c r="C44" s="1064" t="s">
        <v>212</v>
      </c>
      <c r="D44" s="1065" t="s">
        <v>176</v>
      </c>
      <c r="E44" s="1066" t="s">
        <v>28</v>
      </c>
      <c r="F44" s="1067" t="s">
        <v>24</v>
      </c>
      <c r="G44" s="1068"/>
      <c r="H44" s="1069"/>
      <c r="I44" s="1070"/>
      <c r="J44" s="1071"/>
      <c r="K44" s="1072"/>
      <c r="L44" s="1073"/>
      <c r="M44" s="1205"/>
      <c r="N44" s="1073"/>
      <c r="O44" s="1205"/>
      <c r="P44" s="1073"/>
      <c r="Q44" s="1074"/>
      <c r="R44" s="1075"/>
      <c r="S44" s="1074"/>
      <c r="T44" s="1192"/>
      <c r="U44" s="1522"/>
      <c r="V44" s="285"/>
      <c r="W44" s="285"/>
      <c r="X44" s="1174"/>
      <c r="Y44" s="1175"/>
      <c r="Z44" s="1175"/>
      <c r="AA44" s="1175"/>
      <c r="AB44" s="1175"/>
      <c r="AC44" s="1176"/>
      <c r="AD44" s="1177"/>
      <c r="AE44" s="1178"/>
      <c r="AF44" s="1178"/>
      <c r="AG44" s="1179"/>
      <c r="AH44" s="1178"/>
      <c r="AI44" s="1178"/>
      <c r="AK44" s="332" t="str">
        <f>G5</f>
        <v>RPPC, 53110</v>
      </c>
      <c r="AL44" s="332" t="str">
        <f>I5</f>
        <v>RPPC , 53129</v>
      </c>
      <c r="AM44" s="332" t="str">
        <f>K5</f>
        <v/>
      </c>
      <c r="AN44" s="332" t="str">
        <f>M5</f>
        <v/>
      </c>
      <c r="AO44" s="332" t="str">
        <f>O5</f>
        <v/>
      </c>
      <c r="AP44" s="332" t="str">
        <f>Q5</f>
        <v/>
      </c>
      <c r="AQ44" s="332" t="str">
        <f>S5</f>
        <v/>
      </c>
      <c r="AS44" s="10"/>
      <c r="AT44" s="10"/>
      <c r="AY44" s="1104"/>
    </row>
    <row r="45" spans="1:51" ht="23.25" customHeight="1">
      <c r="A45" s="122">
        <v>1</v>
      </c>
      <c r="B45" s="1038"/>
      <c r="C45" s="1029"/>
      <c r="D45" s="1039"/>
      <c r="E45" s="1021"/>
      <c r="F45" s="962">
        <f>E45*D45</f>
        <v>0</v>
      </c>
      <c r="G45" s="1022" t="str">
        <f>IF(AND(F45&lt;&gt;0, 1-I45-K45-Q45-S45-M45-O45),1-I45-K45-Q45-S45-M45-O45,"")</f>
        <v/>
      </c>
      <c r="H45" s="963">
        <f t="shared" ref="H45:H94" si="8">IF(AND(G45*F45&lt;0.0001,G45*F45&gt;0),"",G45*F45)</f>
        <v>0</v>
      </c>
      <c r="I45" s="1089" t="str">
        <f>IF(AND($F45&gt;0,J$8&gt;0),(J$8/$F$8),"")</f>
        <v/>
      </c>
      <c r="J45" s="36">
        <f>F45*I45</f>
        <v>0</v>
      </c>
      <c r="K45" s="1089" t="str">
        <f>IF(AND($F45&gt;0,L$8&gt;0),(L$8/$F$8),"")</f>
        <v/>
      </c>
      <c r="L45" s="36">
        <f>F45*K45</f>
        <v>0</v>
      </c>
      <c r="M45" s="1089" t="str">
        <f>IF(AND($F45&gt;0,N$8&gt;0),(N$8/$F$8),"")</f>
        <v/>
      </c>
      <c r="N45" s="1206">
        <f>F45*M45</f>
        <v>0</v>
      </c>
      <c r="O45" s="1089" t="str">
        <f>IF(AND($F45&gt;0,P$8&gt;0),(P$8/$F$8),"")</f>
        <v/>
      </c>
      <c r="P45" s="1206">
        <f>F45*O45</f>
        <v>0</v>
      </c>
      <c r="Q45" s="1089" t="str">
        <f>IF(AND($F45&gt;0,R$8&gt;0),(R$8/$F$8),"")</f>
        <v/>
      </c>
      <c r="R45" s="36">
        <f>F45*Q45</f>
        <v>0</v>
      </c>
      <c r="S45" s="1089" t="str">
        <f>IF(AND($F45&gt;0,T$8&gt;0),(T$8/$F$8),"")</f>
        <v/>
      </c>
      <c r="T45" s="36">
        <f>F45*S45</f>
        <v>0</v>
      </c>
      <c r="U45" s="1522"/>
      <c r="V45" s="274"/>
      <c r="W45" s="274"/>
      <c r="X45" s="274"/>
      <c r="AD45" s="201"/>
      <c r="AK45" s="807">
        <f>Justifications!$H45*G45</f>
        <v>0</v>
      </c>
      <c r="AL45" s="807">
        <f>Justifications!$H45*I45</f>
        <v>0</v>
      </c>
      <c r="AM45" s="807">
        <f>Justifications!$H45*K45</f>
        <v>0</v>
      </c>
      <c r="AN45" s="807">
        <f>Justifications!$H45*M45</f>
        <v>0</v>
      </c>
      <c r="AO45" s="807">
        <f>Justifications!$H45*O45</f>
        <v>0</v>
      </c>
      <c r="AP45" s="807">
        <f>Justifications!$H45*Q45</f>
        <v>0</v>
      </c>
      <c r="AQ45" s="807">
        <f>Justifications!$H45*S45</f>
        <v>0</v>
      </c>
      <c r="AS45" s="10"/>
      <c r="AT45" s="10"/>
      <c r="AY45" s="1104"/>
    </row>
    <row r="46" spans="1:51" ht="23.25" customHeight="1">
      <c r="A46" s="122">
        <v>2</v>
      </c>
      <c r="B46" s="1038"/>
      <c r="C46" s="1029"/>
      <c r="D46" s="1039"/>
      <c r="E46" s="1021"/>
      <c r="F46" s="962">
        <f t="shared" ref="F46:F50" si="9">E46*D46</f>
        <v>0</v>
      </c>
      <c r="G46" s="845" t="str">
        <f t="shared" ref="G46:G94" si="10">IF(AND(F46&lt;&gt;0, 1-I46-K46-Q46-S46-M46-O46),1-I46-K46-Q46-S46-M46-O46,"")</f>
        <v/>
      </c>
      <c r="H46" s="963">
        <f t="shared" si="8"/>
        <v>0</v>
      </c>
      <c r="I46" s="1089" t="str">
        <f>IF(AND($F46&gt;0,J$8&gt;0),(J$8/$F$8),"")</f>
        <v/>
      </c>
      <c r="J46" s="36">
        <f t="shared" ref="J46:J94" si="11">F46*I46</f>
        <v>0</v>
      </c>
      <c r="K46" s="1089" t="str">
        <f>IF(AND($F46&gt;0,L$8&gt;0),(L$8/$F$8),"")</f>
        <v/>
      </c>
      <c r="L46" s="36">
        <f t="shared" ref="L46:L94" si="12">F46*K46</f>
        <v>0</v>
      </c>
      <c r="M46" s="1089" t="str">
        <f>IF(AND($F46&gt;0,N$8&gt;0),(N$8/$F$8),"")</f>
        <v/>
      </c>
      <c r="N46" s="1206">
        <f t="shared" ref="N46:N94" si="13">F46*M46</f>
        <v>0</v>
      </c>
      <c r="O46" s="1090" t="str">
        <f t="shared" ref="O46" si="14">IF(AND($F46&gt;0,P$8&gt;0),(P$8/$F$8),"")</f>
        <v/>
      </c>
      <c r="P46" s="1206">
        <f t="shared" ref="P46:P94" si="15">F46*O46</f>
        <v>0</v>
      </c>
      <c r="Q46" s="1090" t="str">
        <f t="shared" ref="Q46" si="16">IF(AND($F46&gt;0,R$8&gt;0),(R$8/$F$8),"")</f>
        <v/>
      </c>
      <c r="R46" s="36">
        <f t="shared" ref="R46:R94" si="17">F46*Q46</f>
        <v>0</v>
      </c>
      <c r="S46" s="1090" t="str">
        <f t="shared" ref="S46" si="18">IF(AND($F46&gt;0,T$8&gt;0),(T$8/$F$8),"")</f>
        <v/>
      </c>
      <c r="T46" s="36">
        <f t="shared" ref="T46:T94" si="19">F46*S46</f>
        <v>0</v>
      </c>
      <c r="U46" s="1522"/>
      <c r="V46" s="274"/>
      <c r="W46" s="274"/>
      <c r="X46" s="274"/>
      <c r="AD46" s="201"/>
      <c r="AK46" s="807">
        <f>Justifications!$H46*G46</f>
        <v>0</v>
      </c>
      <c r="AL46" s="807">
        <f>Justifications!$H46*I46</f>
        <v>0</v>
      </c>
      <c r="AM46" s="807">
        <f>Justifications!$H46*K46</f>
        <v>0</v>
      </c>
      <c r="AN46" s="807">
        <f>Justifications!$H46*M46</f>
        <v>0</v>
      </c>
      <c r="AO46" s="807">
        <f>Justifications!$H46*O46</f>
        <v>0</v>
      </c>
      <c r="AP46" s="807">
        <f>Justifications!$H46*Q46</f>
        <v>0</v>
      </c>
      <c r="AQ46" s="807">
        <f>Justifications!$H46*S46</f>
        <v>0</v>
      </c>
      <c r="AS46" s="10"/>
      <c r="AT46" s="10"/>
      <c r="AY46" s="1104"/>
    </row>
    <row r="47" spans="1:51" ht="23.25" customHeight="1">
      <c r="A47" s="122">
        <v>3</v>
      </c>
      <c r="B47" s="1038"/>
      <c r="C47" s="1029"/>
      <c r="D47" s="1039"/>
      <c r="E47" s="1021"/>
      <c r="F47" s="962">
        <f t="shared" si="9"/>
        <v>0</v>
      </c>
      <c r="G47" s="845" t="str">
        <f t="shared" si="10"/>
        <v/>
      </c>
      <c r="H47" s="963">
        <f t="shared" si="8"/>
        <v>0</v>
      </c>
      <c r="I47" s="1089" t="str">
        <f>IF(AND($F47&gt;0,J$8&gt;0),(J$8/$F$8),"")</f>
        <v/>
      </c>
      <c r="J47" s="36">
        <f t="shared" si="11"/>
        <v>0</v>
      </c>
      <c r="K47" s="1089" t="str">
        <f>IF(AND($F47&gt;0,L$8&gt;0),(L$8/$F$8),"")</f>
        <v/>
      </c>
      <c r="L47" s="36">
        <f t="shared" si="12"/>
        <v>0</v>
      </c>
      <c r="M47" s="1089" t="str">
        <f>IF(AND($F47&gt;0,N$8&gt;0),(N$8/$F$8),"")</f>
        <v/>
      </c>
      <c r="N47" s="1206">
        <f t="shared" si="13"/>
        <v>0</v>
      </c>
      <c r="O47" s="1090" t="str">
        <f t="shared" ref="O47" si="20">IF(AND($F47&gt;0,P$8&gt;0),(P$8/$F$8),"")</f>
        <v/>
      </c>
      <c r="P47" s="1206">
        <f t="shared" si="15"/>
        <v>0</v>
      </c>
      <c r="Q47" s="1090" t="str">
        <f t="shared" ref="Q47" si="21">IF(AND($F47&gt;0,R$8&gt;0),(R$8/$F$8),"")</f>
        <v/>
      </c>
      <c r="R47" s="36">
        <f t="shared" si="17"/>
        <v>0</v>
      </c>
      <c r="S47" s="1090" t="str">
        <f t="shared" ref="S47" si="22">IF(AND($F47&gt;0,T$8&gt;0),(T$8/$F$8),"")</f>
        <v/>
      </c>
      <c r="T47" s="36">
        <f t="shared" si="19"/>
        <v>0</v>
      </c>
      <c r="U47" s="1522"/>
      <c r="V47" s="274"/>
      <c r="W47" s="274"/>
      <c r="X47" s="274"/>
      <c r="AD47" s="201"/>
      <c r="AK47" s="807">
        <f>Justifications!$H47*G47</f>
        <v>0</v>
      </c>
      <c r="AL47" s="807">
        <f>Justifications!$H47*I47</f>
        <v>0</v>
      </c>
      <c r="AM47" s="807">
        <f>Justifications!$H47*K47</f>
        <v>0</v>
      </c>
      <c r="AN47" s="807">
        <f>Justifications!$H47*M47</f>
        <v>0</v>
      </c>
      <c r="AO47" s="807">
        <f>Justifications!$H47*O47</f>
        <v>0</v>
      </c>
      <c r="AP47" s="807">
        <f>Justifications!$H47*Q47</f>
        <v>0</v>
      </c>
      <c r="AQ47" s="807">
        <f>Justifications!$H47*S47</f>
        <v>0</v>
      </c>
      <c r="AS47" s="10"/>
      <c r="AT47" s="10"/>
      <c r="AY47" s="1104"/>
    </row>
    <row r="48" spans="1:51" ht="23.25" customHeight="1">
      <c r="A48" s="122">
        <v>4</v>
      </c>
      <c r="B48" s="1038"/>
      <c r="C48" s="1029"/>
      <c r="D48" s="1039"/>
      <c r="E48" s="1021"/>
      <c r="F48" s="962">
        <f t="shared" si="9"/>
        <v>0</v>
      </c>
      <c r="G48" s="845" t="str">
        <f t="shared" si="10"/>
        <v/>
      </c>
      <c r="H48" s="963">
        <f t="shared" si="8"/>
        <v>0</v>
      </c>
      <c r="I48" s="1089" t="str">
        <f>IF(AND($F48&gt;0,J$8&gt;0),(J$8/$F$8),"")</f>
        <v/>
      </c>
      <c r="J48" s="36">
        <f t="shared" si="11"/>
        <v>0</v>
      </c>
      <c r="K48" s="1089" t="str">
        <f>IF(AND($F48&gt;0,L$8&gt;0),(L$8/$F$8),"")</f>
        <v/>
      </c>
      <c r="L48" s="36">
        <f t="shared" si="12"/>
        <v>0</v>
      </c>
      <c r="M48" s="1089" t="str">
        <f>IF(AND($F48&gt;0,N$8&gt;0),(N$8/$F$8),"")</f>
        <v/>
      </c>
      <c r="N48" s="1206">
        <f t="shared" si="13"/>
        <v>0</v>
      </c>
      <c r="O48" s="1090" t="str">
        <f t="shared" ref="O48" si="23">IF(AND($F48&gt;0,P$8&gt;0),(P$8/$F$8),"")</f>
        <v/>
      </c>
      <c r="P48" s="1206">
        <f t="shared" si="15"/>
        <v>0</v>
      </c>
      <c r="Q48" s="1090" t="str">
        <f t="shared" ref="Q48" si="24">IF(AND($F48&gt;0,R$8&gt;0),(R$8/$F$8),"")</f>
        <v/>
      </c>
      <c r="R48" s="36">
        <f t="shared" si="17"/>
        <v>0</v>
      </c>
      <c r="S48" s="1090" t="str">
        <f t="shared" ref="S48" si="25">IF(AND($F48&gt;0,T$8&gt;0),(T$8/$F$8),"")</f>
        <v/>
      </c>
      <c r="T48" s="36">
        <f t="shared" si="19"/>
        <v>0</v>
      </c>
      <c r="U48" s="1522"/>
      <c r="V48" s="274"/>
      <c r="W48" s="274"/>
      <c r="X48" s="274"/>
      <c r="AD48" s="201"/>
      <c r="AK48" s="807">
        <f>Justifications!$H48*G48</f>
        <v>0</v>
      </c>
      <c r="AL48" s="807">
        <f>Justifications!$H48*I48</f>
        <v>0</v>
      </c>
      <c r="AM48" s="807">
        <f>Justifications!$H48*K48</f>
        <v>0</v>
      </c>
      <c r="AN48" s="807">
        <f>Justifications!$H48*M48</f>
        <v>0</v>
      </c>
      <c r="AO48" s="807">
        <f>Justifications!$H48*O48</f>
        <v>0</v>
      </c>
      <c r="AP48" s="807">
        <f>Justifications!$H48*Q48</f>
        <v>0</v>
      </c>
      <c r="AQ48" s="807">
        <f>Justifications!$H48*S48</f>
        <v>0</v>
      </c>
      <c r="AS48" s="10"/>
      <c r="AT48" s="10"/>
      <c r="AY48" s="1104"/>
    </row>
    <row r="49" spans="1:51" ht="23.25" customHeight="1">
      <c r="A49" s="122">
        <v>5</v>
      </c>
      <c r="B49" s="1038"/>
      <c r="C49" s="1029"/>
      <c r="D49" s="1039"/>
      <c r="E49" s="1021"/>
      <c r="F49" s="962">
        <f t="shared" si="9"/>
        <v>0</v>
      </c>
      <c r="G49" s="845" t="str">
        <f t="shared" si="10"/>
        <v/>
      </c>
      <c r="H49" s="963">
        <f t="shared" si="8"/>
        <v>0</v>
      </c>
      <c r="I49" s="1089" t="str">
        <f>IF(AND($F49&gt;0,J$8&gt;0),(J$8/$F$8),"")</f>
        <v/>
      </c>
      <c r="J49" s="36">
        <f t="shared" si="11"/>
        <v>0</v>
      </c>
      <c r="K49" s="1089" t="str">
        <f>IF(AND($F49&gt;0,L$8&gt;0),(L$8/$F$8),"")</f>
        <v/>
      </c>
      <c r="L49" s="36">
        <f t="shared" si="12"/>
        <v>0</v>
      </c>
      <c r="M49" s="1089" t="str">
        <f>IF(AND($F49&gt;0,N$8&gt;0),(N$8/$F$8),"")</f>
        <v/>
      </c>
      <c r="N49" s="1206">
        <f t="shared" si="13"/>
        <v>0</v>
      </c>
      <c r="O49" s="1090" t="str">
        <f t="shared" ref="O49" si="26">IF(AND($F49&gt;0,P$8&gt;0),(P$8/$F$8),"")</f>
        <v/>
      </c>
      <c r="P49" s="1206">
        <f t="shared" si="15"/>
        <v>0</v>
      </c>
      <c r="Q49" s="1090" t="str">
        <f t="shared" ref="Q49" si="27">IF(AND($F49&gt;0,R$8&gt;0),(R$8/$F$8),"")</f>
        <v/>
      </c>
      <c r="R49" s="36">
        <f t="shared" si="17"/>
        <v>0</v>
      </c>
      <c r="S49" s="1090" t="str">
        <f t="shared" ref="S49" si="28">IF(AND($F49&gt;0,T$8&gt;0),(T$8/$F$8),"")</f>
        <v/>
      </c>
      <c r="T49" s="36">
        <f t="shared" si="19"/>
        <v>0</v>
      </c>
      <c r="U49" s="1522"/>
      <c r="V49" s="274"/>
      <c r="W49" s="274"/>
      <c r="X49" s="274"/>
      <c r="AD49" s="201"/>
      <c r="AK49" s="807">
        <f>Justifications!$H49*G49</f>
        <v>0</v>
      </c>
      <c r="AL49" s="807">
        <f>Justifications!$H49*I49</f>
        <v>0</v>
      </c>
      <c r="AM49" s="807">
        <f>Justifications!$H49*K49</f>
        <v>0</v>
      </c>
      <c r="AN49" s="807">
        <f>Justifications!$H49*M49</f>
        <v>0</v>
      </c>
      <c r="AO49" s="807">
        <f>Justifications!$H49*O49</f>
        <v>0</v>
      </c>
      <c r="AP49" s="807">
        <f>Justifications!$H49*Q49</f>
        <v>0</v>
      </c>
      <c r="AQ49" s="807">
        <f>Justifications!$H49*S49</f>
        <v>0</v>
      </c>
      <c r="AS49" s="10"/>
      <c r="AT49" s="10"/>
      <c r="AY49" s="1104"/>
    </row>
    <row r="50" spans="1:51" ht="23.25" customHeight="1">
      <c r="A50" s="122">
        <v>6</v>
      </c>
      <c r="B50" s="1038"/>
      <c r="C50" s="1029"/>
      <c r="D50" s="1039"/>
      <c r="E50" s="1021"/>
      <c r="F50" s="962">
        <f t="shared" si="9"/>
        <v>0</v>
      </c>
      <c r="G50" s="845" t="str">
        <f t="shared" si="10"/>
        <v/>
      </c>
      <c r="H50" s="963">
        <f t="shared" si="8"/>
        <v>0</v>
      </c>
      <c r="I50" s="1089" t="str">
        <f>IF(AND($F50&gt;0,J$8&gt;0),(J$8/$F$8),"")</f>
        <v/>
      </c>
      <c r="J50" s="36">
        <f t="shared" si="11"/>
        <v>0</v>
      </c>
      <c r="K50" s="1089" t="str">
        <f>IF(AND($F50&gt;0,L$8&gt;0),(L$8/$F$8),"")</f>
        <v/>
      </c>
      <c r="L50" s="36">
        <f t="shared" si="12"/>
        <v>0</v>
      </c>
      <c r="M50" s="1089" t="str">
        <f>IF(AND($F50&gt;0,N$8&gt;0),(N$8/$F$8),"")</f>
        <v/>
      </c>
      <c r="N50" s="1206">
        <f t="shared" si="13"/>
        <v>0</v>
      </c>
      <c r="O50" s="1090" t="str">
        <f t="shared" ref="O50" si="29">IF(AND($F50&gt;0,P$8&gt;0),(P$8/$F$8),"")</f>
        <v/>
      </c>
      <c r="P50" s="1206">
        <f t="shared" si="15"/>
        <v>0</v>
      </c>
      <c r="Q50" s="1090" t="str">
        <f t="shared" ref="Q50" si="30">IF(AND($F50&gt;0,R$8&gt;0),(R$8/$F$8),"")</f>
        <v/>
      </c>
      <c r="R50" s="36">
        <f t="shared" si="17"/>
        <v>0</v>
      </c>
      <c r="S50" s="1090" t="str">
        <f t="shared" ref="S50" si="31">IF(AND($F50&gt;0,T$8&gt;0),(T$8/$F$8),"")</f>
        <v/>
      </c>
      <c r="T50" s="36">
        <f t="shared" si="19"/>
        <v>0</v>
      </c>
      <c r="U50" s="1522"/>
      <c r="V50" s="274"/>
      <c r="W50" s="274"/>
      <c r="X50" s="274"/>
      <c r="AD50" s="201"/>
      <c r="AK50" s="807">
        <f>Justifications!$H50*G50</f>
        <v>0</v>
      </c>
      <c r="AL50" s="807">
        <f>Justifications!$H50*I50</f>
        <v>0</v>
      </c>
      <c r="AM50" s="807">
        <f>Justifications!$H50*K50</f>
        <v>0</v>
      </c>
      <c r="AN50" s="807">
        <f>Justifications!$H50*M50</f>
        <v>0</v>
      </c>
      <c r="AO50" s="807">
        <f>Justifications!$H50*O50</f>
        <v>0</v>
      </c>
      <c r="AP50" s="807">
        <f>Justifications!$H50*Q50</f>
        <v>0</v>
      </c>
      <c r="AQ50" s="807">
        <f>Justifications!$H50*S50</f>
        <v>0</v>
      </c>
      <c r="AS50" s="10"/>
      <c r="AT50" s="10"/>
      <c r="AY50" s="1104"/>
    </row>
    <row r="51" spans="1:51" ht="23.25" customHeight="1">
      <c r="A51" s="122">
        <v>7</v>
      </c>
      <c r="B51" s="1038"/>
      <c r="C51" s="1029"/>
      <c r="D51" s="1039"/>
      <c r="E51" s="1021"/>
      <c r="F51" s="962">
        <f>E51*D51</f>
        <v>0</v>
      </c>
      <c r="G51" s="845" t="str">
        <f t="shared" si="10"/>
        <v/>
      </c>
      <c r="H51" s="963">
        <f t="shared" si="8"/>
        <v>0</v>
      </c>
      <c r="I51" s="1089" t="str">
        <f>IF(AND($F51&gt;0,J$8&gt;0),(J$8/$F$8),"")</f>
        <v/>
      </c>
      <c r="J51" s="36">
        <f t="shared" si="11"/>
        <v>0</v>
      </c>
      <c r="K51" s="1089" t="str">
        <f>IF(AND($F51&gt;0,L$8&gt;0),(L$8/$F$8),"")</f>
        <v/>
      </c>
      <c r="L51" s="36">
        <f t="shared" si="12"/>
        <v>0</v>
      </c>
      <c r="M51" s="1089" t="str">
        <f>IF(AND($F51&gt;0,N$8&gt;0),(N$8/$F$8),"")</f>
        <v/>
      </c>
      <c r="N51" s="1206">
        <f t="shared" si="13"/>
        <v>0</v>
      </c>
      <c r="O51" s="1090" t="str">
        <f t="shared" ref="O51" si="32">IF(AND($F51&gt;0,P$8&gt;0),(P$8/$F$8),"")</f>
        <v/>
      </c>
      <c r="P51" s="1206">
        <f t="shared" si="15"/>
        <v>0</v>
      </c>
      <c r="Q51" s="1090" t="str">
        <f t="shared" ref="Q51" si="33">IF(AND($F51&gt;0,R$8&gt;0),(R$8/$F$8),"")</f>
        <v/>
      </c>
      <c r="R51" s="36">
        <f t="shared" si="17"/>
        <v>0</v>
      </c>
      <c r="S51" s="1090" t="str">
        <f t="shared" ref="S51" si="34">IF(AND($F51&gt;0,T$8&gt;0),(T$8/$F$8),"")</f>
        <v/>
      </c>
      <c r="T51" s="36">
        <f t="shared" si="19"/>
        <v>0</v>
      </c>
      <c r="U51" s="1522"/>
      <c r="V51" s="274"/>
      <c r="W51" s="274"/>
      <c r="X51" s="274"/>
      <c r="AD51" s="201"/>
      <c r="AK51" s="807">
        <f>Justifications!$H51*G51</f>
        <v>0</v>
      </c>
      <c r="AL51" s="807">
        <f>Justifications!$H51*I51</f>
        <v>0</v>
      </c>
      <c r="AM51" s="807">
        <f>Justifications!$H51*K51</f>
        <v>0</v>
      </c>
      <c r="AN51" s="807">
        <f>Justifications!$H51*M51</f>
        <v>0</v>
      </c>
      <c r="AO51" s="807">
        <f>Justifications!$H51*O51</f>
        <v>0</v>
      </c>
      <c r="AP51" s="807">
        <f>Justifications!$H51*Q51</f>
        <v>0</v>
      </c>
      <c r="AQ51" s="807">
        <f>Justifications!$H51*S51</f>
        <v>0</v>
      </c>
      <c r="AS51" s="10"/>
      <c r="AT51" s="10"/>
      <c r="AY51" s="1104"/>
    </row>
    <row r="52" spans="1:51" ht="23.25" customHeight="1">
      <c r="A52" s="122">
        <v>8</v>
      </c>
      <c r="B52" s="1038"/>
      <c r="C52" s="1029"/>
      <c r="D52" s="1039"/>
      <c r="E52" s="1021"/>
      <c r="F52" s="962">
        <f t="shared" ref="F52:F94" si="35">D52*E52</f>
        <v>0</v>
      </c>
      <c r="G52" s="845" t="str">
        <f t="shared" si="10"/>
        <v/>
      </c>
      <c r="H52" s="963">
        <f t="shared" si="8"/>
        <v>0</v>
      </c>
      <c r="I52" s="1089" t="str">
        <f>IF(AND($F52&gt;0,J$8&gt;0),(J$8/$F$8),"")</f>
        <v/>
      </c>
      <c r="J52" s="36">
        <f t="shared" si="11"/>
        <v>0</v>
      </c>
      <c r="K52" s="1089" t="str">
        <f>IF(AND($F52&gt;0,L$8&gt;0),(L$8/$F$8),"")</f>
        <v/>
      </c>
      <c r="L52" s="36">
        <f t="shared" si="12"/>
        <v>0</v>
      </c>
      <c r="M52" s="1089" t="str">
        <f>IF(AND($F52&gt;0,N$8&gt;0),(N$8/$F$8),"")</f>
        <v/>
      </c>
      <c r="N52" s="1206">
        <f t="shared" si="13"/>
        <v>0</v>
      </c>
      <c r="O52" s="1090" t="str">
        <f t="shared" ref="O52" si="36">IF(AND($F52&gt;0,P$8&gt;0),(P$8/$F$8),"")</f>
        <v/>
      </c>
      <c r="P52" s="1206">
        <f t="shared" si="15"/>
        <v>0</v>
      </c>
      <c r="Q52" s="1090" t="str">
        <f t="shared" ref="Q52" si="37">IF(AND($F52&gt;0,R$8&gt;0),(R$8/$F$8),"")</f>
        <v/>
      </c>
      <c r="R52" s="36">
        <f t="shared" si="17"/>
        <v>0</v>
      </c>
      <c r="S52" s="1090" t="str">
        <f t="shared" ref="S52" si="38">IF(AND($F52&gt;0,T$8&gt;0),(T$8/$F$8),"")</f>
        <v/>
      </c>
      <c r="T52" s="36">
        <f t="shared" si="19"/>
        <v>0</v>
      </c>
      <c r="U52" s="1522"/>
      <c r="V52" s="274"/>
      <c r="W52" s="274"/>
      <c r="X52" s="274"/>
      <c r="AD52" s="201"/>
      <c r="AK52" s="807">
        <f>Justifications!$H52*G52</f>
        <v>0</v>
      </c>
      <c r="AL52" s="807">
        <f>Justifications!$H52*I52</f>
        <v>0</v>
      </c>
      <c r="AM52" s="807">
        <f>Justifications!$H52*K52</f>
        <v>0</v>
      </c>
      <c r="AN52" s="807">
        <f>Justifications!$H52*M52</f>
        <v>0</v>
      </c>
      <c r="AO52" s="807">
        <f>Justifications!$H52*O52</f>
        <v>0</v>
      </c>
      <c r="AP52" s="807">
        <f>Justifications!$H52*Q52</f>
        <v>0</v>
      </c>
      <c r="AQ52" s="807">
        <f>Justifications!$H52*S52</f>
        <v>0</v>
      </c>
      <c r="AS52" s="10"/>
      <c r="AT52" s="10"/>
      <c r="AY52" s="1104"/>
    </row>
    <row r="53" spans="1:51" ht="23.25" customHeight="1">
      <c r="A53" s="122">
        <v>9</v>
      </c>
      <c r="B53" s="1038"/>
      <c r="C53" s="1029"/>
      <c r="D53" s="1039"/>
      <c r="E53" s="1021"/>
      <c r="F53" s="962">
        <f t="shared" si="35"/>
        <v>0</v>
      </c>
      <c r="G53" s="845" t="str">
        <f t="shared" si="10"/>
        <v/>
      </c>
      <c r="H53" s="963">
        <f t="shared" si="8"/>
        <v>0</v>
      </c>
      <c r="I53" s="1089" t="str">
        <f>IF(AND($F53&gt;0,J$8&gt;0),(J$8/$F$8),"")</f>
        <v/>
      </c>
      <c r="J53" s="36">
        <f t="shared" si="11"/>
        <v>0</v>
      </c>
      <c r="K53" s="1089" t="str">
        <f>IF(AND($F53&gt;0,L$8&gt;0),(L$8/$F$8),"")</f>
        <v/>
      </c>
      <c r="L53" s="36">
        <f t="shared" si="12"/>
        <v>0</v>
      </c>
      <c r="M53" s="1089" t="str">
        <f>IF(AND($F53&gt;0,N$8&gt;0),(N$8/$F$8),"")</f>
        <v/>
      </c>
      <c r="N53" s="1206">
        <f t="shared" si="13"/>
        <v>0</v>
      </c>
      <c r="O53" s="1090" t="str">
        <f t="shared" ref="O53" si="39">IF(AND($F53&gt;0,P$8&gt;0),(P$8/$F$8),"")</f>
        <v/>
      </c>
      <c r="P53" s="1206">
        <f t="shared" si="15"/>
        <v>0</v>
      </c>
      <c r="Q53" s="1090" t="str">
        <f t="shared" ref="Q53" si="40">IF(AND($F53&gt;0,R$8&gt;0),(R$8/$F$8),"")</f>
        <v/>
      </c>
      <c r="R53" s="36">
        <f t="shared" si="17"/>
        <v>0</v>
      </c>
      <c r="S53" s="1090" t="str">
        <f t="shared" ref="S53" si="41">IF(AND($F53&gt;0,T$8&gt;0),(T$8/$F$8),"")</f>
        <v/>
      </c>
      <c r="T53" s="36">
        <f t="shared" si="19"/>
        <v>0</v>
      </c>
      <c r="U53" s="1522"/>
      <c r="V53" s="274"/>
      <c r="W53" s="274"/>
      <c r="X53" s="274"/>
      <c r="AD53" s="201"/>
      <c r="AK53" s="807">
        <f>Justifications!$H53*G53</f>
        <v>0</v>
      </c>
      <c r="AL53" s="807">
        <f>Justifications!$H53*I53</f>
        <v>0</v>
      </c>
      <c r="AM53" s="807">
        <f>Justifications!$H53*K53</f>
        <v>0</v>
      </c>
      <c r="AN53" s="807">
        <f>Justifications!$H53*M53</f>
        <v>0</v>
      </c>
      <c r="AO53" s="807">
        <f>Justifications!$H53*O53</f>
        <v>0</v>
      </c>
      <c r="AP53" s="807">
        <f>Justifications!$H53*Q53</f>
        <v>0</v>
      </c>
      <c r="AQ53" s="807">
        <f>Justifications!$H53*S53</f>
        <v>0</v>
      </c>
      <c r="AS53" s="10"/>
      <c r="AT53" s="10"/>
      <c r="AY53" s="1104"/>
    </row>
    <row r="54" spans="1:51" ht="23.25" customHeight="1" thickBot="1">
      <c r="A54" s="122">
        <v>10</v>
      </c>
      <c r="B54" s="1038"/>
      <c r="C54" s="1029"/>
      <c r="D54" s="1039"/>
      <c r="E54" s="1021"/>
      <c r="F54" s="962">
        <f t="shared" si="35"/>
        <v>0</v>
      </c>
      <c r="G54" s="845" t="str">
        <f t="shared" si="10"/>
        <v/>
      </c>
      <c r="H54" s="963">
        <f t="shared" si="8"/>
        <v>0</v>
      </c>
      <c r="I54" s="1089" t="str">
        <f>IF(AND($F54&gt;0,J$8&gt;0),(J$8/$F$8),"")</f>
        <v/>
      </c>
      <c r="J54" s="36">
        <f t="shared" si="11"/>
        <v>0</v>
      </c>
      <c r="K54" s="1089" t="str">
        <f>IF(AND($F54&gt;0,L$8&gt;0),(L$8/$F$8),"")</f>
        <v/>
      </c>
      <c r="L54" s="36">
        <f t="shared" si="12"/>
        <v>0</v>
      </c>
      <c r="M54" s="1089" t="str">
        <f>IF(AND($F54&gt;0,N$8&gt;0),(N$8/$F$8),"")</f>
        <v/>
      </c>
      <c r="N54" s="1206">
        <f t="shared" si="13"/>
        <v>0</v>
      </c>
      <c r="O54" s="1090" t="str">
        <f t="shared" ref="O54" si="42">IF(AND($F54&gt;0,P$8&gt;0),(P$8/$F$8),"")</f>
        <v/>
      </c>
      <c r="P54" s="1206">
        <f t="shared" si="15"/>
        <v>0</v>
      </c>
      <c r="Q54" s="1090" t="str">
        <f t="shared" ref="Q54" si="43">IF(AND($F54&gt;0,R$8&gt;0),(R$8/$F$8),"")</f>
        <v/>
      </c>
      <c r="R54" s="36">
        <f t="shared" si="17"/>
        <v>0</v>
      </c>
      <c r="S54" s="1090" t="str">
        <f t="shared" ref="S54" si="44">IF(AND($F54&gt;0,T$8&gt;0),(T$8/$F$8),"")</f>
        <v/>
      </c>
      <c r="T54" s="36">
        <f t="shared" si="19"/>
        <v>0</v>
      </c>
      <c r="U54" s="1522"/>
      <c r="V54" s="274"/>
      <c r="W54" s="274"/>
      <c r="X54" s="274"/>
      <c r="AD54" s="201"/>
      <c r="AK54" s="807">
        <f>Justifications!$H54*G54</f>
        <v>0</v>
      </c>
      <c r="AL54" s="807">
        <f>Justifications!$H54*I54</f>
        <v>0</v>
      </c>
      <c r="AM54" s="807">
        <f>Justifications!$H54*K54</f>
        <v>0</v>
      </c>
      <c r="AN54" s="807">
        <f>Justifications!$H54*M54</f>
        <v>0</v>
      </c>
      <c r="AO54" s="807">
        <f>Justifications!$H54*O54</f>
        <v>0</v>
      </c>
      <c r="AP54" s="807">
        <f>Justifications!$H54*Q54</f>
        <v>0</v>
      </c>
      <c r="AQ54" s="807">
        <f>Justifications!$H54*S54</f>
        <v>0</v>
      </c>
      <c r="AS54" s="10"/>
      <c r="AT54" s="10"/>
      <c r="AY54" s="1104"/>
    </row>
    <row r="55" spans="1:51" ht="23.25" hidden="1" customHeight="1">
      <c r="A55" s="122">
        <v>11</v>
      </c>
      <c r="B55" s="403"/>
      <c r="C55" s="1027"/>
      <c r="D55" s="870"/>
      <c r="E55" s="262"/>
      <c r="F55" s="962">
        <f t="shared" si="35"/>
        <v>0</v>
      </c>
      <c r="G55" s="845" t="str">
        <f t="shared" si="10"/>
        <v/>
      </c>
      <c r="H55" s="963">
        <f t="shared" si="8"/>
        <v>0</v>
      </c>
      <c r="I55" s="1089" t="str">
        <f t="shared" ref="I46:K94" si="45">IF(AND($F55&gt;0,J$8&gt;0),(J$8/$F$8),"")</f>
        <v/>
      </c>
      <c r="J55" s="36">
        <f t="shared" si="11"/>
        <v>0</v>
      </c>
      <c r="K55" s="1090" t="str">
        <f t="shared" si="45"/>
        <v/>
      </c>
      <c r="L55" s="36">
        <f t="shared" si="12"/>
        <v>0</v>
      </c>
      <c r="M55" s="1090" t="str">
        <f t="shared" ref="M55" si="46">IF(AND($F55&gt;0,N$8&gt;0),(N$8/$F$8),"")</f>
        <v/>
      </c>
      <c r="N55" s="1206">
        <f t="shared" si="13"/>
        <v>0</v>
      </c>
      <c r="O55" s="1090" t="str">
        <f t="shared" ref="O55" si="47">IF(AND($F55&gt;0,P$8&gt;0),(P$8/$F$8),"")</f>
        <v/>
      </c>
      <c r="P55" s="1206">
        <f t="shared" si="15"/>
        <v>0</v>
      </c>
      <c r="Q55" s="1090" t="str">
        <f t="shared" ref="Q55" si="48">IF(AND($F55&gt;0,R$8&gt;0),(R$8/$F$8),"")</f>
        <v/>
      </c>
      <c r="R55" s="36">
        <f t="shared" si="17"/>
        <v>0</v>
      </c>
      <c r="S55" s="1090" t="str">
        <f t="shared" ref="S55" si="49">IF(AND($F55&gt;0,T$8&gt;0),(T$8/$F$8),"")</f>
        <v/>
      </c>
      <c r="T55" s="36">
        <f t="shared" si="19"/>
        <v>0</v>
      </c>
      <c r="U55" s="1522"/>
      <c r="V55" s="274"/>
      <c r="W55" s="274"/>
      <c r="X55" s="274"/>
      <c r="AD55" s="201"/>
      <c r="AK55" s="807">
        <f>Justifications!$H55*G55</f>
        <v>0</v>
      </c>
      <c r="AL55" s="807">
        <f>Justifications!$H55*I55</f>
        <v>0</v>
      </c>
      <c r="AM55" s="807">
        <f>Justifications!$H55*K55</f>
        <v>0</v>
      </c>
      <c r="AN55" s="807">
        <f>Justifications!$H55*M55</f>
        <v>0</v>
      </c>
      <c r="AO55" s="807">
        <f>Justifications!$H55*O55</f>
        <v>0</v>
      </c>
      <c r="AP55" s="807">
        <f>Justifications!$H55*Q55</f>
        <v>0</v>
      </c>
      <c r="AQ55" s="807">
        <f>Justifications!$H55*S55</f>
        <v>0</v>
      </c>
      <c r="AS55" s="10"/>
      <c r="AT55" s="10"/>
      <c r="AY55" s="1104"/>
    </row>
    <row r="56" spans="1:51" ht="23.25" hidden="1" customHeight="1">
      <c r="A56" s="122">
        <v>12</v>
      </c>
      <c r="B56" s="403"/>
      <c r="C56" s="1027"/>
      <c r="D56" s="870"/>
      <c r="E56" s="262"/>
      <c r="F56" s="962">
        <f t="shared" si="35"/>
        <v>0</v>
      </c>
      <c r="G56" s="845" t="str">
        <f t="shared" si="10"/>
        <v/>
      </c>
      <c r="H56" s="963">
        <f t="shared" si="8"/>
        <v>0</v>
      </c>
      <c r="I56" s="1089" t="str">
        <f t="shared" si="45"/>
        <v/>
      </c>
      <c r="J56" s="36">
        <f t="shared" si="11"/>
        <v>0</v>
      </c>
      <c r="K56" s="1090" t="str">
        <f t="shared" si="45"/>
        <v/>
      </c>
      <c r="L56" s="36">
        <f t="shared" si="12"/>
        <v>0</v>
      </c>
      <c r="M56" s="1090" t="str">
        <f t="shared" ref="M56" si="50">IF(AND($F56&gt;0,N$8&gt;0),(N$8/$F$8),"")</f>
        <v/>
      </c>
      <c r="N56" s="1206">
        <f t="shared" si="13"/>
        <v>0</v>
      </c>
      <c r="O56" s="1090" t="str">
        <f t="shared" ref="O56" si="51">IF(AND($F56&gt;0,P$8&gt;0),(P$8/$F$8),"")</f>
        <v/>
      </c>
      <c r="P56" s="1206">
        <f t="shared" si="15"/>
        <v>0</v>
      </c>
      <c r="Q56" s="1090" t="str">
        <f t="shared" ref="Q56" si="52">IF(AND($F56&gt;0,R$8&gt;0),(R$8/$F$8),"")</f>
        <v/>
      </c>
      <c r="R56" s="36">
        <f t="shared" si="17"/>
        <v>0</v>
      </c>
      <c r="S56" s="1090" t="str">
        <f t="shared" ref="S56" si="53">IF(AND($F56&gt;0,T$8&gt;0),(T$8/$F$8),"")</f>
        <v/>
      </c>
      <c r="T56" s="36">
        <f t="shared" si="19"/>
        <v>0</v>
      </c>
      <c r="U56" s="1522"/>
      <c r="V56" s="274"/>
      <c r="W56" s="274"/>
      <c r="X56" s="274"/>
      <c r="AD56" s="201"/>
      <c r="AK56" s="807">
        <f>Justifications!$H56*G56</f>
        <v>0</v>
      </c>
      <c r="AL56" s="807">
        <f>Justifications!$H56*I56</f>
        <v>0</v>
      </c>
      <c r="AM56" s="807">
        <f>Justifications!$H56*K56</f>
        <v>0</v>
      </c>
      <c r="AN56" s="807">
        <f>Justifications!$H56*M56</f>
        <v>0</v>
      </c>
      <c r="AO56" s="807">
        <f>Justifications!$H56*O56</f>
        <v>0</v>
      </c>
      <c r="AP56" s="807">
        <f>Justifications!$H56*Q56</f>
        <v>0</v>
      </c>
      <c r="AQ56" s="807">
        <f>Justifications!$H56*S56</f>
        <v>0</v>
      </c>
      <c r="AS56" s="10"/>
      <c r="AT56" s="10"/>
      <c r="AY56" s="1104"/>
    </row>
    <row r="57" spans="1:51" ht="23.25" hidden="1" customHeight="1">
      <c r="A57" s="122">
        <v>13</v>
      </c>
      <c r="B57" s="403"/>
      <c r="C57" s="1027"/>
      <c r="D57" s="870"/>
      <c r="E57" s="262"/>
      <c r="F57" s="962">
        <f t="shared" si="35"/>
        <v>0</v>
      </c>
      <c r="G57" s="845" t="str">
        <f t="shared" si="10"/>
        <v/>
      </c>
      <c r="H57" s="963">
        <f t="shared" si="8"/>
        <v>0</v>
      </c>
      <c r="I57" s="1090" t="str">
        <f t="shared" si="45"/>
        <v/>
      </c>
      <c r="J57" s="36">
        <f t="shared" si="11"/>
        <v>0</v>
      </c>
      <c r="K57" s="1090" t="str">
        <f t="shared" si="45"/>
        <v/>
      </c>
      <c r="L57" s="36">
        <f t="shared" si="12"/>
        <v>0</v>
      </c>
      <c r="M57" s="1090" t="str">
        <f t="shared" ref="M57" si="54">IF(AND($F57&gt;0,N$8&gt;0),(N$8/$F$8),"")</f>
        <v/>
      </c>
      <c r="N57" s="1206">
        <f t="shared" si="13"/>
        <v>0</v>
      </c>
      <c r="O57" s="1090" t="str">
        <f t="shared" ref="O57" si="55">IF(AND($F57&gt;0,P$8&gt;0),(P$8/$F$8),"")</f>
        <v/>
      </c>
      <c r="P57" s="1206">
        <f t="shared" si="15"/>
        <v>0</v>
      </c>
      <c r="Q57" s="1090" t="str">
        <f t="shared" ref="Q57" si="56">IF(AND($F57&gt;0,R$8&gt;0),(R$8/$F$8),"")</f>
        <v/>
      </c>
      <c r="R57" s="36">
        <f t="shared" si="17"/>
        <v>0</v>
      </c>
      <c r="S57" s="1090" t="str">
        <f t="shared" ref="S57" si="57">IF(AND($F57&gt;0,T$8&gt;0),(T$8/$F$8),"")</f>
        <v/>
      </c>
      <c r="T57" s="36">
        <f t="shared" si="19"/>
        <v>0</v>
      </c>
      <c r="U57" s="1522"/>
      <c r="V57" s="274"/>
      <c r="W57" s="274"/>
      <c r="X57" s="274"/>
      <c r="AD57" s="201"/>
      <c r="AK57" s="807">
        <f>Justifications!$H57*G57</f>
        <v>0</v>
      </c>
      <c r="AL57" s="807">
        <f>Justifications!$H57*I57</f>
        <v>0</v>
      </c>
      <c r="AM57" s="807">
        <f>Justifications!$H57*K57</f>
        <v>0</v>
      </c>
      <c r="AN57" s="807">
        <f>Justifications!$H57*M57</f>
        <v>0</v>
      </c>
      <c r="AO57" s="807">
        <f>Justifications!$H57*O57</f>
        <v>0</v>
      </c>
      <c r="AP57" s="807">
        <f>Justifications!$H57*Q57</f>
        <v>0</v>
      </c>
      <c r="AQ57" s="807">
        <f>Justifications!$H57*S57</f>
        <v>0</v>
      </c>
      <c r="AS57" s="10"/>
      <c r="AT57" s="10"/>
      <c r="AY57" s="1104"/>
    </row>
    <row r="58" spans="1:51" ht="23.25" hidden="1" customHeight="1">
      <c r="A58" s="122">
        <v>14</v>
      </c>
      <c r="B58" s="403"/>
      <c r="C58" s="1027"/>
      <c r="D58" s="870"/>
      <c r="E58" s="262"/>
      <c r="F58" s="962">
        <f t="shared" si="35"/>
        <v>0</v>
      </c>
      <c r="G58" s="845" t="str">
        <f t="shared" si="10"/>
        <v/>
      </c>
      <c r="H58" s="963">
        <f t="shared" si="8"/>
        <v>0</v>
      </c>
      <c r="I58" s="1090" t="str">
        <f t="shared" si="45"/>
        <v/>
      </c>
      <c r="J58" s="36">
        <f t="shared" si="11"/>
        <v>0</v>
      </c>
      <c r="K58" s="1090" t="str">
        <f t="shared" si="45"/>
        <v/>
      </c>
      <c r="L58" s="36">
        <f t="shared" si="12"/>
        <v>0</v>
      </c>
      <c r="M58" s="1090" t="str">
        <f t="shared" ref="M58" si="58">IF(AND($F58&gt;0,N$8&gt;0),(N$8/$F$8),"")</f>
        <v/>
      </c>
      <c r="N58" s="1206">
        <f t="shared" si="13"/>
        <v>0</v>
      </c>
      <c r="O58" s="1090" t="str">
        <f t="shared" ref="O58" si="59">IF(AND($F58&gt;0,P$8&gt;0),(P$8/$F$8),"")</f>
        <v/>
      </c>
      <c r="P58" s="1206">
        <f t="shared" si="15"/>
        <v>0</v>
      </c>
      <c r="Q58" s="1090" t="str">
        <f t="shared" ref="Q58" si="60">IF(AND($F58&gt;0,R$8&gt;0),(R$8/$F$8),"")</f>
        <v/>
      </c>
      <c r="R58" s="36">
        <f t="shared" si="17"/>
        <v>0</v>
      </c>
      <c r="S58" s="1090" t="str">
        <f t="shared" ref="S58" si="61">IF(AND($F58&gt;0,T$8&gt;0),(T$8/$F$8),"")</f>
        <v/>
      </c>
      <c r="T58" s="36">
        <f t="shared" si="19"/>
        <v>0</v>
      </c>
      <c r="U58" s="1522"/>
      <c r="V58" s="274"/>
      <c r="W58" s="274"/>
      <c r="X58" s="274"/>
      <c r="AD58" s="201"/>
      <c r="AK58" s="807">
        <f>Justifications!$H58*G58</f>
        <v>0</v>
      </c>
      <c r="AL58" s="807">
        <f>Justifications!$H58*I58</f>
        <v>0</v>
      </c>
      <c r="AM58" s="807">
        <f>Justifications!$H58*K58</f>
        <v>0</v>
      </c>
      <c r="AN58" s="807">
        <f>Justifications!$H58*M58</f>
        <v>0</v>
      </c>
      <c r="AO58" s="807">
        <f>Justifications!$H58*O58</f>
        <v>0</v>
      </c>
      <c r="AP58" s="807">
        <f>Justifications!$H58*Q58</f>
        <v>0</v>
      </c>
      <c r="AQ58" s="807">
        <f>Justifications!$H58*S58</f>
        <v>0</v>
      </c>
      <c r="AS58" s="10"/>
      <c r="AT58" s="10"/>
      <c r="AY58" s="1104"/>
    </row>
    <row r="59" spans="1:51" ht="23.25" hidden="1" customHeight="1">
      <c r="A59" s="122">
        <v>15</v>
      </c>
      <c r="B59" s="403"/>
      <c r="C59" s="1027"/>
      <c r="D59" s="870"/>
      <c r="E59" s="262"/>
      <c r="F59" s="962">
        <f t="shared" si="35"/>
        <v>0</v>
      </c>
      <c r="G59" s="845" t="str">
        <f t="shared" si="10"/>
        <v/>
      </c>
      <c r="H59" s="963">
        <f t="shared" si="8"/>
        <v>0</v>
      </c>
      <c r="I59" s="1090" t="str">
        <f t="shared" si="45"/>
        <v/>
      </c>
      <c r="J59" s="36">
        <f t="shared" si="11"/>
        <v>0</v>
      </c>
      <c r="K59" s="1090" t="str">
        <f t="shared" si="45"/>
        <v/>
      </c>
      <c r="L59" s="36">
        <f t="shared" si="12"/>
        <v>0</v>
      </c>
      <c r="M59" s="1090" t="str">
        <f t="shared" ref="M59" si="62">IF(AND($F59&gt;0,N$8&gt;0),(N$8/$F$8),"")</f>
        <v/>
      </c>
      <c r="N59" s="1206">
        <f t="shared" si="13"/>
        <v>0</v>
      </c>
      <c r="O59" s="1090" t="str">
        <f t="shared" ref="O59" si="63">IF(AND($F59&gt;0,P$8&gt;0),(P$8/$F$8),"")</f>
        <v/>
      </c>
      <c r="P59" s="1206">
        <f t="shared" si="15"/>
        <v>0</v>
      </c>
      <c r="Q59" s="1090" t="str">
        <f t="shared" ref="Q59" si="64">IF(AND($F59&gt;0,R$8&gt;0),(R$8/$F$8),"")</f>
        <v/>
      </c>
      <c r="R59" s="36">
        <f t="shared" si="17"/>
        <v>0</v>
      </c>
      <c r="S59" s="1090" t="str">
        <f t="shared" ref="S59" si="65">IF(AND($F59&gt;0,T$8&gt;0),(T$8/$F$8),"")</f>
        <v/>
      </c>
      <c r="T59" s="36">
        <f t="shared" si="19"/>
        <v>0</v>
      </c>
      <c r="U59" s="1522"/>
      <c r="V59" s="274"/>
      <c r="W59" s="274"/>
      <c r="X59" s="274"/>
      <c r="AD59" s="201"/>
      <c r="AK59" s="807">
        <f>Justifications!$H59*G59</f>
        <v>0</v>
      </c>
      <c r="AL59" s="807">
        <f>Justifications!$H59*I59</f>
        <v>0</v>
      </c>
      <c r="AM59" s="807">
        <f>Justifications!$H59*K59</f>
        <v>0</v>
      </c>
      <c r="AN59" s="807">
        <f>Justifications!$H59*M59</f>
        <v>0</v>
      </c>
      <c r="AO59" s="807">
        <f>Justifications!$H59*O59</f>
        <v>0</v>
      </c>
      <c r="AP59" s="807">
        <f>Justifications!$H59*Q59</f>
        <v>0</v>
      </c>
      <c r="AQ59" s="807">
        <f>Justifications!$H59*S59</f>
        <v>0</v>
      </c>
      <c r="AS59" s="10"/>
      <c r="AT59" s="10"/>
      <c r="AY59" s="1104"/>
    </row>
    <row r="60" spans="1:51" ht="23.25" hidden="1" customHeight="1">
      <c r="A60" s="122">
        <v>16</v>
      </c>
      <c r="B60" s="403"/>
      <c r="C60" s="1027"/>
      <c r="D60" s="870"/>
      <c r="E60" s="262"/>
      <c r="F60" s="962">
        <f t="shared" si="35"/>
        <v>0</v>
      </c>
      <c r="G60" s="845" t="str">
        <f t="shared" si="10"/>
        <v/>
      </c>
      <c r="H60" s="963">
        <f t="shared" si="8"/>
        <v>0</v>
      </c>
      <c r="I60" s="1090" t="str">
        <f t="shared" si="45"/>
        <v/>
      </c>
      <c r="J60" s="36">
        <f t="shared" si="11"/>
        <v>0</v>
      </c>
      <c r="K60" s="1090" t="str">
        <f t="shared" si="45"/>
        <v/>
      </c>
      <c r="L60" s="36">
        <f t="shared" si="12"/>
        <v>0</v>
      </c>
      <c r="M60" s="1090" t="str">
        <f t="shared" ref="M60" si="66">IF(AND($F60&gt;0,N$8&gt;0),(N$8/$F$8),"")</f>
        <v/>
      </c>
      <c r="N60" s="1206">
        <f t="shared" si="13"/>
        <v>0</v>
      </c>
      <c r="O60" s="1090" t="str">
        <f t="shared" ref="O60" si="67">IF(AND($F60&gt;0,P$8&gt;0),(P$8/$F$8),"")</f>
        <v/>
      </c>
      <c r="P60" s="1206">
        <f t="shared" si="15"/>
        <v>0</v>
      </c>
      <c r="Q60" s="1090" t="str">
        <f t="shared" ref="Q60" si="68">IF(AND($F60&gt;0,R$8&gt;0),(R$8/$F$8),"")</f>
        <v/>
      </c>
      <c r="R60" s="36">
        <f t="shared" si="17"/>
        <v>0</v>
      </c>
      <c r="S60" s="1090" t="str">
        <f t="shared" ref="S60" si="69">IF(AND($F60&gt;0,T$8&gt;0),(T$8/$F$8),"")</f>
        <v/>
      </c>
      <c r="T60" s="36">
        <f t="shared" si="19"/>
        <v>0</v>
      </c>
      <c r="U60" s="1522"/>
      <c r="V60" s="274"/>
      <c r="W60" s="274"/>
      <c r="X60" s="274"/>
      <c r="AD60" s="201"/>
      <c r="AK60" s="807">
        <f>Justifications!$H60*G60</f>
        <v>0</v>
      </c>
      <c r="AL60" s="807">
        <f>Justifications!$H60*I60</f>
        <v>0</v>
      </c>
      <c r="AM60" s="807">
        <f>Justifications!$H60*K60</f>
        <v>0</v>
      </c>
      <c r="AN60" s="807">
        <f>Justifications!$H60*M60</f>
        <v>0</v>
      </c>
      <c r="AO60" s="807">
        <f>Justifications!$H60*O60</f>
        <v>0</v>
      </c>
      <c r="AP60" s="807">
        <f>Justifications!$H60*Q60</f>
        <v>0</v>
      </c>
      <c r="AQ60" s="807">
        <f>Justifications!$H60*S60</f>
        <v>0</v>
      </c>
      <c r="AS60" s="10"/>
      <c r="AT60" s="10"/>
      <c r="AY60" s="1104"/>
    </row>
    <row r="61" spans="1:51" ht="23.25" hidden="1" customHeight="1">
      <c r="A61" s="124">
        <v>17</v>
      </c>
      <c r="B61" s="403"/>
      <c r="C61" s="1027"/>
      <c r="D61" s="870"/>
      <c r="E61" s="262"/>
      <c r="F61" s="962">
        <f t="shared" si="35"/>
        <v>0</v>
      </c>
      <c r="G61" s="845" t="str">
        <f t="shared" si="10"/>
        <v/>
      </c>
      <c r="H61" s="963">
        <f t="shared" si="8"/>
        <v>0</v>
      </c>
      <c r="I61" s="1090" t="str">
        <f t="shared" si="45"/>
        <v/>
      </c>
      <c r="J61" s="36">
        <f t="shared" si="11"/>
        <v>0</v>
      </c>
      <c r="K61" s="1090" t="str">
        <f t="shared" si="45"/>
        <v/>
      </c>
      <c r="L61" s="36">
        <f t="shared" si="12"/>
        <v>0</v>
      </c>
      <c r="M61" s="1090" t="str">
        <f t="shared" ref="M61" si="70">IF(AND($F61&gt;0,N$8&gt;0),(N$8/$F$8),"")</f>
        <v/>
      </c>
      <c r="N61" s="1206">
        <f t="shared" si="13"/>
        <v>0</v>
      </c>
      <c r="O61" s="1090" t="str">
        <f t="shared" ref="O61" si="71">IF(AND($F61&gt;0,P$8&gt;0),(P$8/$F$8),"")</f>
        <v/>
      </c>
      <c r="P61" s="1206">
        <f t="shared" si="15"/>
        <v>0</v>
      </c>
      <c r="Q61" s="1090" t="str">
        <f t="shared" ref="Q61" si="72">IF(AND($F61&gt;0,R$8&gt;0),(R$8/$F$8),"")</f>
        <v/>
      </c>
      <c r="R61" s="36">
        <f t="shared" si="17"/>
        <v>0</v>
      </c>
      <c r="S61" s="1090" t="str">
        <f t="shared" ref="S61" si="73">IF(AND($F61&gt;0,T$8&gt;0),(T$8/$F$8),"")</f>
        <v/>
      </c>
      <c r="T61" s="36">
        <f t="shared" si="19"/>
        <v>0</v>
      </c>
      <c r="U61" s="1014"/>
      <c r="V61" s="274"/>
      <c r="W61" s="274"/>
      <c r="X61" s="274"/>
      <c r="AD61" s="201"/>
      <c r="AK61" s="807">
        <f>Justifications!$H61*G61</f>
        <v>0</v>
      </c>
      <c r="AL61" s="807">
        <f>Justifications!$H61*I61</f>
        <v>0</v>
      </c>
      <c r="AM61" s="807">
        <f>Justifications!$H61*K61</f>
        <v>0</v>
      </c>
      <c r="AN61" s="807">
        <f>Justifications!$H61*M61</f>
        <v>0</v>
      </c>
      <c r="AO61" s="807">
        <f>Justifications!$H61*O61</f>
        <v>0</v>
      </c>
      <c r="AP61" s="807">
        <f>Justifications!$H61*Q61</f>
        <v>0</v>
      </c>
      <c r="AQ61" s="807">
        <f>Justifications!$H61*S61</f>
        <v>0</v>
      </c>
      <c r="AS61" s="10"/>
      <c r="AT61" s="10"/>
      <c r="AY61" s="1104"/>
    </row>
    <row r="62" spans="1:51" ht="23.25" hidden="1" customHeight="1">
      <c r="A62" s="122">
        <v>18</v>
      </c>
      <c r="B62" s="272"/>
      <c r="C62" s="1027"/>
      <c r="D62" s="870"/>
      <c r="E62" s="262"/>
      <c r="F62" s="962">
        <f t="shared" si="35"/>
        <v>0</v>
      </c>
      <c r="G62" s="845" t="str">
        <f t="shared" si="10"/>
        <v/>
      </c>
      <c r="H62" s="963">
        <f t="shared" si="8"/>
        <v>0</v>
      </c>
      <c r="I62" s="1090" t="str">
        <f t="shared" si="45"/>
        <v/>
      </c>
      <c r="J62" s="36">
        <f t="shared" si="11"/>
        <v>0</v>
      </c>
      <c r="K62" s="1090" t="str">
        <f t="shared" si="45"/>
        <v/>
      </c>
      <c r="L62" s="36">
        <f t="shared" si="12"/>
        <v>0</v>
      </c>
      <c r="M62" s="1090" t="str">
        <f t="shared" ref="M62" si="74">IF(AND($F62&gt;0,N$8&gt;0),(N$8/$F$8),"")</f>
        <v/>
      </c>
      <c r="N62" s="1206">
        <f t="shared" si="13"/>
        <v>0</v>
      </c>
      <c r="O62" s="1090" t="str">
        <f t="shared" ref="O62" si="75">IF(AND($F62&gt;0,P$8&gt;0),(P$8/$F$8),"")</f>
        <v/>
      </c>
      <c r="P62" s="1206">
        <f t="shared" si="15"/>
        <v>0</v>
      </c>
      <c r="Q62" s="1090" t="str">
        <f t="shared" ref="Q62" si="76">IF(AND($F62&gt;0,R$8&gt;0),(R$8/$F$8),"")</f>
        <v/>
      </c>
      <c r="R62" s="36">
        <f t="shared" si="17"/>
        <v>0</v>
      </c>
      <c r="S62" s="1090" t="str">
        <f t="shared" ref="S62" si="77">IF(AND($F62&gt;0,T$8&gt;0),(T$8/$F$8),"")</f>
        <v/>
      </c>
      <c r="T62" s="36">
        <f t="shared" si="19"/>
        <v>0</v>
      </c>
      <c r="U62" s="1014"/>
      <c r="V62" s="274"/>
      <c r="W62" s="274"/>
      <c r="X62" s="274"/>
      <c r="AD62" s="201"/>
      <c r="AK62" s="807">
        <f>Justifications!$H62*G62</f>
        <v>0</v>
      </c>
      <c r="AL62" s="807">
        <f>Justifications!$H62*I62</f>
        <v>0</v>
      </c>
      <c r="AM62" s="807">
        <f>Justifications!$H62*K62</f>
        <v>0</v>
      </c>
      <c r="AN62" s="807">
        <f>Justifications!$H62*M62</f>
        <v>0</v>
      </c>
      <c r="AO62" s="807">
        <f>Justifications!$H62*O62</f>
        <v>0</v>
      </c>
      <c r="AP62" s="807">
        <f>Justifications!$H62*Q62</f>
        <v>0</v>
      </c>
      <c r="AQ62" s="807">
        <f>Justifications!$H62*S62</f>
        <v>0</v>
      </c>
      <c r="AS62" s="10"/>
      <c r="AT62" s="10"/>
      <c r="AY62" s="1104"/>
    </row>
    <row r="63" spans="1:51" ht="23.25" hidden="1" customHeight="1">
      <c r="A63" s="124">
        <v>19</v>
      </c>
      <c r="B63" s="403"/>
      <c r="C63" s="1027"/>
      <c r="D63" s="870"/>
      <c r="E63" s="262"/>
      <c r="F63" s="962">
        <f t="shared" si="35"/>
        <v>0</v>
      </c>
      <c r="G63" s="845" t="str">
        <f t="shared" si="10"/>
        <v/>
      </c>
      <c r="H63" s="963">
        <f t="shared" si="8"/>
        <v>0</v>
      </c>
      <c r="I63" s="1090" t="str">
        <f t="shared" si="45"/>
        <v/>
      </c>
      <c r="J63" s="36">
        <f t="shared" si="11"/>
        <v>0</v>
      </c>
      <c r="K63" s="1090" t="str">
        <f t="shared" si="45"/>
        <v/>
      </c>
      <c r="L63" s="36">
        <f t="shared" si="12"/>
        <v>0</v>
      </c>
      <c r="M63" s="1090" t="str">
        <f t="shared" ref="M63" si="78">IF(AND($F63&gt;0,N$8&gt;0),(N$8/$F$8),"")</f>
        <v/>
      </c>
      <c r="N63" s="1206">
        <f t="shared" si="13"/>
        <v>0</v>
      </c>
      <c r="O63" s="1090" t="str">
        <f t="shared" ref="O63" si="79">IF(AND($F63&gt;0,P$8&gt;0),(P$8/$F$8),"")</f>
        <v/>
      </c>
      <c r="P63" s="1206">
        <f t="shared" si="15"/>
        <v>0</v>
      </c>
      <c r="Q63" s="1090" t="str">
        <f t="shared" ref="Q63" si="80">IF(AND($F63&gt;0,R$8&gt;0),(R$8/$F$8),"")</f>
        <v/>
      </c>
      <c r="R63" s="36">
        <f t="shared" si="17"/>
        <v>0</v>
      </c>
      <c r="S63" s="1090" t="str">
        <f t="shared" ref="S63" si="81">IF(AND($F63&gt;0,T$8&gt;0),(T$8/$F$8),"")</f>
        <v/>
      </c>
      <c r="T63" s="36">
        <f t="shared" si="19"/>
        <v>0</v>
      </c>
      <c r="U63" s="1014"/>
      <c r="V63" s="274"/>
      <c r="W63" s="274"/>
      <c r="X63" s="274"/>
      <c r="AD63" s="201"/>
      <c r="AK63" s="807">
        <f>Justifications!$H63*G63</f>
        <v>0</v>
      </c>
      <c r="AL63" s="807">
        <f>Justifications!$H63*I63</f>
        <v>0</v>
      </c>
      <c r="AM63" s="807">
        <f>Justifications!$H63*K63</f>
        <v>0</v>
      </c>
      <c r="AN63" s="807">
        <f>Justifications!$H63*M63</f>
        <v>0</v>
      </c>
      <c r="AO63" s="807">
        <f>Justifications!$H63*O63</f>
        <v>0</v>
      </c>
      <c r="AP63" s="807">
        <f>Justifications!$H63*Q63</f>
        <v>0</v>
      </c>
      <c r="AQ63" s="807">
        <f>Justifications!$H63*S63</f>
        <v>0</v>
      </c>
      <c r="AS63" s="10"/>
      <c r="AT63" s="10"/>
      <c r="AY63" s="1104"/>
    </row>
    <row r="64" spans="1:51" ht="23.25" hidden="1" customHeight="1">
      <c r="A64" s="124">
        <v>20</v>
      </c>
      <c r="B64" s="403"/>
      <c r="C64" s="1027"/>
      <c r="D64" s="870"/>
      <c r="E64" s="262"/>
      <c r="F64" s="962">
        <f t="shared" si="35"/>
        <v>0</v>
      </c>
      <c r="G64" s="845" t="str">
        <f t="shared" si="10"/>
        <v/>
      </c>
      <c r="H64" s="963">
        <f t="shared" si="8"/>
        <v>0</v>
      </c>
      <c r="I64" s="1090" t="str">
        <f t="shared" si="45"/>
        <v/>
      </c>
      <c r="J64" s="36">
        <f t="shared" si="11"/>
        <v>0</v>
      </c>
      <c r="K64" s="1090" t="str">
        <f t="shared" si="45"/>
        <v/>
      </c>
      <c r="L64" s="36">
        <f t="shared" si="12"/>
        <v>0</v>
      </c>
      <c r="M64" s="1090" t="str">
        <f t="shared" ref="M64" si="82">IF(AND($F64&gt;0,N$8&gt;0),(N$8/$F$8),"")</f>
        <v/>
      </c>
      <c r="N64" s="1206">
        <f t="shared" si="13"/>
        <v>0</v>
      </c>
      <c r="O64" s="1090" t="str">
        <f t="shared" ref="O64" si="83">IF(AND($F64&gt;0,P$8&gt;0),(P$8/$F$8),"")</f>
        <v/>
      </c>
      <c r="P64" s="1206">
        <f t="shared" si="15"/>
        <v>0</v>
      </c>
      <c r="Q64" s="1090" t="str">
        <f t="shared" ref="Q64" si="84">IF(AND($F64&gt;0,R$8&gt;0),(R$8/$F$8),"")</f>
        <v/>
      </c>
      <c r="R64" s="36">
        <f t="shared" si="17"/>
        <v>0</v>
      </c>
      <c r="S64" s="1090" t="str">
        <f t="shared" ref="S64" si="85">IF(AND($F64&gt;0,T$8&gt;0),(T$8/$F$8),"")</f>
        <v/>
      </c>
      <c r="T64" s="36">
        <f t="shared" si="19"/>
        <v>0</v>
      </c>
      <c r="U64" s="1014"/>
      <c r="V64" s="274"/>
      <c r="W64" s="274"/>
      <c r="X64" s="274"/>
      <c r="AD64" s="201"/>
      <c r="AK64" s="807">
        <f>Justifications!$H64*G64</f>
        <v>0</v>
      </c>
      <c r="AL64" s="807">
        <f>Justifications!$H64*I64</f>
        <v>0</v>
      </c>
      <c r="AM64" s="807">
        <f>Justifications!$H64*K64</f>
        <v>0</v>
      </c>
      <c r="AN64" s="807">
        <f>Justifications!$H64*M64</f>
        <v>0</v>
      </c>
      <c r="AO64" s="807">
        <f>Justifications!$H64*O64</f>
        <v>0</v>
      </c>
      <c r="AP64" s="807">
        <f>Justifications!$H64*Q64</f>
        <v>0</v>
      </c>
      <c r="AQ64" s="807">
        <f>Justifications!$H64*S64</f>
        <v>0</v>
      </c>
      <c r="AS64" s="10"/>
      <c r="AT64" s="10"/>
      <c r="AY64" s="1104"/>
    </row>
    <row r="65" spans="1:53" ht="23.25" hidden="1" customHeight="1">
      <c r="A65" s="124">
        <v>21</v>
      </c>
      <c r="B65" s="272"/>
      <c r="C65" s="1027"/>
      <c r="D65" s="870"/>
      <c r="E65" s="262"/>
      <c r="F65" s="962">
        <f t="shared" si="35"/>
        <v>0</v>
      </c>
      <c r="G65" s="845" t="str">
        <f t="shared" si="10"/>
        <v/>
      </c>
      <c r="H65" s="963">
        <f t="shared" si="8"/>
        <v>0</v>
      </c>
      <c r="I65" s="1090" t="str">
        <f t="shared" si="45"/>
        <v/>
      </c>
      <c r="J65" s="36">
        <f t="shared" si="11"/>
        <v>0</v>
      </c>
      <c r="K65" s="1090" t="str">
        <f t="shared" si="45"/>
        <v/>
      </c>
      <c r="L65" s="36">
        <f t="shared" si="12"/>
        <v>0</v>
      </c>
      <c r="M65" s="1090" t="str">
        <f t="shared" ref="M65" si="86">IF(AND($F65&gt;0,N$8&gt;0),(N$8/$F$8),"")</f>
        <v/>
      </c>
      <c r="N65" s="1206">
        <f t="shared" si="13"/>
        <v>0</v>
      </c>
      <c r="O65" s="1090" t="str">
        <f t="shared" ref="O65" si="87">IF(AND($F65&gt;0,P$8&gt;0),(P$8/$F$8),"")</f>
        <v/>
      </c>
      <c r="P65" s="1206">
        <f t="shared" si="15"/>
        <v>0</v>
      </c>
      <c r="Q65" s="1090" t="str">
        <f t="shared" ref="Q65" si="88">IF(AND($F65&gt;0,R$8&gt;0),(R$8/$F$8),"")</f>
        <v/>
      </c>
      <c r="R65" s="36">
        <f t="shared" si="17"/>
        <v>0</v>
      </c>
      <c r="S65" s="1090" t="str">
        <f t="shared" ref="S65" si="89">IF(AND($F65&gt;0,T$8&gt;0),(T$8/$F$8),"")</f>
        <v/>
      </c>
      <c r="T65" s="36">
        <f t="shared" si="19"/>
        <v>0</v>
      </c>
      <c r="U65" s="1014"/>
      <c r="V65" s="274"/>
      <c r="W65" s="274"/>
      <c r="X65" s="274"/>
      <c r="AD65" s="201"/>
      <c r="AK65" s="807">
        <f>Justifications!$H65*G65</f>
        <v>0</v>
      </c>
      <c r="AL65" s="807">
        <f>Justifications!$H65*I65</f>
        <v>0</v>
      </c>
      <c r="AM65" s="807">
        <f>Justifications!$H65*K65</f>
        <v>0</v>
      </c>
      <c r="AN65" s="807">
        <f>Justifications!$H65*M65</f>
        <v>0</v>
      </c>
      <c r="AO65" s="807">
        <f>Justifications!$H65*O65</f>
        <v>0</v>
      </c>
      <c r="AP65" s="807">
        <f>Justifications!$H65*Q65</f>
        <v>0</v>
      </c>
      <c r="AQ65" s="807">
        <f>Justifications!$H65*S65</f>
        <v>0</v>
      </c>
      <c r="AS65" s="10"/>
      <c r="AT65" s="10"/>
      <c r="AY65" s="1104"/>
    </row>
    <row r="66" spans="1:53" ht="23.25" hidden="1" customHeight="1">
      <c r="A66" s="124">
        <v>22</v>
      </c>
      <c r="B66" s="403"/>
      <c r="C66" s="1027"/>
      <c r="D66" s="870"/>
      <c r="E66" s="262"/>
      <c r="F66" s="962">
        <f t="shared" si="35"/>
        <v>0</v>
      </c>
      <c r="G66" s="845" t="str">
        <f t="shared" si="10"/>
        <v/>
      </c>
      <c r="H66" s="963">
        <f t="shared" si="8"/>
        <v>0</v>
      </c>
      <c r="I66" s="1090" t="str">
        <f t="shared" si="45"/>
        <v/>
      </c>
      <c r="J66" s="36">
        <f t="shared" si="11"/>
        <v>0</v>
      </c>
      <c r="K66" s="1090" t="str">
        <f t="shared" si="45"/>
        <v/>
      </c>
      <c r="L66" s="36">
        <f t="shared" si="12"/>
        <v>0</v>
      </c>
      <c r="M66" s="1090" t="str">
        <f t="shared" ref="M66" si="90">IF(AND($F66&gt;0,N$8&gt;0),(N$8/$F$8),"")</f>
        <v/>
      </c>
      <c r="N66" s="1206">
        <f t="shared" si="13"/>
        <v>0</v>
      </c>
      <c r="O66" s="1090" t="str">
        <f t="shared" ref="O66" si="91">IF(AND($F66&gt;0,P$8&gt;0),(P$8/$F$8),"")</f>
        <v/>
      </c>
      <c r="P66" s="1206">
        <f t="shared" si="15"/>
        <v>0</v>
      </c>
      <c r="Q66" s="1090" t="str">
        <f t="shared" ref="Q66" si="92">IF(AND($F66&gt;0,R$8&gt;0),(R$8/$F$8),"")</f>
        <v/>
      </c>
      <c r="R66" s="36">
        <f t="shared" si="17"/>
        <v>0</v>
      </c>
      <c r="S66" s="1090" t="str">
        <f t="shared" ref="S66" si="93">IF(AND($F66&gt;0,T$8&gt;0),(T$8/$F$8),"")</f>
        <v/>
      </c>
      <c r="T66" s="36">
        <f t="shared" si="19"/>
        <v>0</v>
      </c>
      <c r="U66" s="1014"/>
      <c r="V66" s="274"/>
      <c r="W66" s="274"/>
      <c r="X66" s="274"/>
      <c r="AD66" s="201"/>
      <c r="AK66" s="807">
        <f>Justifications!$H66*G66</f>
        <v>0</v>
      </c>
      <c r="AL66" s="807">
        <f>Justifications!$H66*I66</f>
        <v>0</v>
      </c>
      <c r="AM66" s="807">
        <f>Justifications!$H66*K66</f>
        <v>0</v>
      </c>
      <c r="AN66" s="807">
        <f>Justifications!$H66*M66</f>
        <v>0</v>
      </c>
      <c r="AO66" s="807">
        <f>Justifications!$H66*O66</f>
        <v>0</v>
      </c>
      <c r="AP66" s="807">
        <f>Justifications!$H66*Q66</f>
        <v>0</v>
      </c>
      <c r="AQ66" s="807">
        <f>Justifications!$H66*S66</f>
        <v>0</v>
      </c>
      <c r="AS66" s="10"/>
      <c r="AT66" s="10"/>
      <c r="AY66" s="1104"/>
    </row>
    <row r="67" spans="1:53" ht="23.25" hidden="1" customHeight="1">
      <c r="A67" s="124">
        <v>23</v>
      </c>
      <c r="B67" s="403"/>
      <c r="C67" s="1027"/>
      <c r="D67" s="870"/>
      <c r="E67" s="262"/>
      <c r="F67" s="962">
        <f t="shared" si="35"/>
        <v>0</v>
      </c>
      <c r="G67" s="845" t="str">
        <f t="shared" si="10"/>
        <v/>
      </c>
      <c r="H67" s="963">
        <f t="shared" si="8"/>
        <v>0</v>
      </c>
      <c r="I67" s="1090" t="str">
        <f t="shared" si="45"/>
        <v/>
      </c>
      <c r="J67" s="36">
        <f t="shared" si="11"/>
        <v>0</v>
      </c>
      <c r="K67" s="1090" t="str">
        <f t="shared" si="45"/>
        <v/>
      </c>
      <c r="L67" s="36">
        <f t="shared" si="12"/>
        <v>0</v>
      </c>
      <c r="M67" s="1090" t="str">
        <f t="shared" ref="M67" si="94">IF(AND($F67&gt;0,N$8&gt;0),(N$8/$F$8),"")</f>
        <v/>
      </c>
      <c r="N67" s="1206">
        <f t="shared" si="13"/>
        <v>0</v>
      </c>
      <c r="O67" s="1090" t="str">
        <f t="shared" ref="O67" si="95">IF(AND($F67&gt;0,P$8&gt;0),(P$8/$F$8),"")</f>
        <v/>
      </c>
      <c r="P67" s="1206">
        <f t="shared" si="15"/>
        <v>0</v>
      </c>
      <c r="Q67" s="1090" t="str">
        <f t="shared" ref="Q67" si="96">IF(AND($F67&gt;0,R$8&gt;0),(R$8/$F$8),"")</f>
        <v/>
      </c>
      <c r="R67" s="36">
        <f t="shared" si="17"/>
        <v>0</v>
      </c>
      <c r="S67" s="1090" t="str">
        <f t="shared" ref="S67" si="97">IF(AND($F67&gt;0,T$8&gt;0),(T$8/$F$8),"")</f>
        <v/>
      </c>
      <c r="T67" s="36">
        <f t="shared" si="19"/>
        <v>0</v>
      </c>
      <c r="U67" s="1014"/>
      <c r="V67" s="274"/>
      <c r="W67" s="274"/>
      <c r="X67" s="274"/>
      <c r="AD67" s="201"/>
      <c r="AK67" s="807">
        <f>Justifications!$H67*G67</f>
        <v>0</v>
      </c>
      <c r="AL67" s="807">
        <f>Justifications!$H67*I67</f>
        <v>0</v>
      </c>
      <c r="AM67" s="807">
        <f>Justifications!$H67*K67</f>
        <v>0</v>
      </c>
      <c r="AN67" s="807">
        <f>Justifications!$H67*M67</f>
        <v>0</v>
      </c>
      <c r="AO67" s="807">
        <f>Justifications!$H67*O67</f>
        <v>0</v>
      </c>
      <c r="AP67" s="807">
        <f>Justifications!$H67*Q67</f>
        <v>0</v>
      </c>
      <c r="AQ67" s="807">
        <f>Justifications!$H67*S67</f>
        <v>0</v>
      </c>
      <c r="AS67" s="10"/>
      <c r="AT67" s="10"/>
      <c r="AY67" s="1104"/>
    </row>
    <row r="68" spans="1:53" ht="23.25" hidden="1" customHeight="1">
      <c r="A68" s="124">
        <v>24</v>
      </c>
      <c r="B68" s="272"/>
      <c r="C68" s="1027"/>
      <c r="D68" s="870"/>
      <c r="E68" s="262"/>
      <c r="F68" s="962">
        <f t="shared" si="35"/>
        <v>0</v>
      </c>
      <c r="G68" s="845" t="str">
        <f t="shared" si="10"/>
        <v/>
      </c>
      <c r="H68" s="963">
        <f t="shared" si="8"/>
        <v>0</v>
      </c>
      <c r="I68" s="1090" t="str">
        <f t="shared" si="45"/>
        <v/>
      </c>
      <c r="J68" s="36">
        <f t="shared" si="11"/>
        <v>0</v>
      </c>
      <c r="K68" s="1090" t="str">
        <f t="shared" si="45"/>
        <v/>
      </c>
      <c r="L68" s="36">
        <f t="shared" si="12"/>
        <v>0</v>
      </c>
      <c r="M68" s="1090" t="str">
        <f t="shared" ref="M68" si="98">IF(AND($F68&gt;0,N$8&gt;0),(N$8/$F$8),"")</f>
        <v/>
      </c>
      <c r="N68" s="1206">
        <f t="shared" si="13"/>
        <v>0</v>
      </c>
      <c r="O68" s="1090" t="str">
        <f t="shared" ref="O68" si="99">IF(AND($F68&gt;0,P$8&gt;0),(P$8/$F$8),"")</f>
        <v/>
      </c>
      <c r="P68" s="1206">
        <f t="shared" si="15"/>
        <v>0</v>
      </c>
      <c r="Q68" s="1090" t="str">
        <f t="shared" ref="Q68" si="100">IF(AND($F68&gt;0,R$8&gt;0),(R$8/$F$8),"")</f>
        <v/>
      </c>
      <c r="R68" s="36">
        <f t="shared" si="17"/>
        <v>0</v>
      </c>
      <c r="S68" s="1090" t="str">
        <f t="shared" ref="S68" si="101">IF(AND($F68&gt;0,T$8&gt;0),(T$8/$F$8),"")</f>
        <v/>
      </c>
      <c r="T68" s="36">
        <f t="shared" si="19"/>
        <v>0</v>
      </c>
      <c r="U68" s="1014"/>
      <c r="V68" s="274"/>
      <c r="W68" s="274"/>
      <c r="X68" s="274"/>
      <c r="AD68" s="201"/>
      <c r="AK68" s="807">
        <f>Justifications!$H68*G68</f>
        <v>0</v>
      </c>
      <c r="AL68" s="807">
        <f>Justifications!$H68*I68</f>
        <v>0</v>
      </c>
      <c r="AM68" s="807">
        <f>Justifications!$H68*K68</f>
        <v>0</v>
      </c>
      <c r="AN68" s="807">
        <f>Justifications!$H68*M68</f>
        <v>0</v>
      </c>
      <c r="AO68" s="807">
        <f>Justifications!$H68*O68</f>
        <v>0</v>
      </c>
      <c r="AP68" s="807">
        <f>Justifications!$H68*Q68</f>
        <v>0</v>
      </c>
      <c r="AQ68" s="807">
        <f>Justifications!$H68*S68</f>
        <v>0</v>
      </c>
      <c r="AS68" s="10"/>
      <c r="AT68" s="10"/>
      <c r="AY68" s="1104"/>
    </row>
    <row r="69" spans="1:53" s="2" customFormat="1" ht="23.25" hidden="1" customHeight="1">
      <c r="A69" s="124">
        <v>25</v>
      </c>
      <c r="B69" s="948"/>
      <c r="C69" s="1026"/>
      <c r="D69" s="1056"/>
      <c r="E69" s="1043"/>
      <c r="F69" s="1044">
        <f t="shared" si="35"/>
        <v>0</v>
      </c>
      <c r="G69" s="1045" t="str">
        <f t="shared" si="10"/>
        <v/>
      </c>
      <c r="H69" s="963">
        <f t="shared" si="8"/>
        <v>0</v>
      </c>
      <c r="I69" s="1091" t="str">
        <f t="shared" si="45"/>
        <v/>
      </c>
      <c r="J69" s="36">
        <f t="shared" si="11"/>
        <v>0</v>
      </c>
      <c r="K69" s="1091" t="str">
        <f t="shared" si="45"/>
        <v/>
      </c>
      <c r="L69" s="36">
        <f t="shared" si="12"/>
        <v>0</v>
      </c>
      <c r="M69" s="1090" t="str">
        <f t="shared" ref="M69" si="102">IF(AND($F69&gt;0,N$8&gt;0),(N$8/$F$8),"")</f>
        <v/>
      </c>
      <c r="N69" s="1206">
        <f t="shared" si="13"/>
        <v>0</v>
      </c>
      <c r="O69" s="1090" t="str">
        <f t="shared" ref="O69" si="103">IF(AND($F69&gt;0,P$8&gt;0),(P$8/$F$8),"")</f>
        <v/>
      </c>
      <c r="P69" s="1206">
        <f t="shared" si="15"/>
        <v>0</v>
      </c>
      <c r="Q69" s="1091" t="str">
        <f t="shared" ref="Q69" si="104">IF(AND($F69&gt;0,R$8&gt;0),(R$8/$F$8),"")</f>
        <v/>
      </c>
      <c r="R69" s="36">
        <f t="shared" si="17"/>
        <v>0</v>
      </c>
      <c r="S69" s="1091" t="str">
        <f t="shared" ref="S69" si="105">IF(AND($F69&gt;0,T$8&gt;0),(T$8/$F$8),"")</f>
        <v/>
      </c>
      <c r="T69" s="36">
        <f t="shared" si="19"/>
        <v>0</v>
      </c>
      <c r="U69" s="1014"/>
      <c r="V69" s="274"/>
      <c r="W69" s="274"/>
      <c r="X69" s="274"/>
      <c r="Y69" s="37"/>
      <c r="Z69" s="37"/>
      <c r="AA69" s="37"/>
      <c r="AB69" s="169"/>
      <c r="AC69" s="169"/>
      <c r="AD69" s="201"/>
      <c r="AE69" s="206"/>
      <c r="AF69" s="206"/>
      <c r="AG69" s="169"/>
      <c r="AH69" s="206"/>
      <c r="AI69" s="206"/>
      <c r="AJ69" s="1040"/>
      <c r="AK69" s="1041">
        <f>Justifications!$H69*G69</f>
        <v>0</v>
      </c>
      <c r="AL69" s="1041">
        <f>Justifications!$H69*I69</f>
        <v>0</v>
      </c>
      <c r="AM69" s="1041">
        <f>Justifications!$H69*K69</f>
        <v>0</v>
      </c>
      <c r="AN69" s="1041">
        <f>Justifications!$H69*M69</f>
        <v>0</v>
      </c>
      <c r="AO69" s="1041">
        <f>Justifications!$H69*O69</f>
        <v>0</v>
      </c>
      <c r="AP69" s="1041">
        <f>Justifications!$H69*Q69</f>
        <v>0</v>
      </c>
      <c r="AQ69" s="1041">
        <f>Justifications!$H69*S69</f>
        <v>0</v>
      </c>
      <c r="AS69" s="10"/>
      <c r="AT69" s="10"/>
      <c r="AY69" s="1104"/>
      <c r="AZ69" s="169"/>
      <c r="BA69" s="169"/>
    </row>
    <row r="70" spans="1:53" ht="23.25" hidden="1" customHeight="1">
      <c r="A70" s="124">
        <v>26</v>
      </c>
      <c r="B70" s="1038"/>
      <c r="C70" s="1029"/>
      <c r="D70" s="1039"/>
      <c r="E70" s="1021"/>
      <c r="F70" s="962">
        <f t="shared" si="35"/>
        <v>0</v>
      </c>
      <c r="G70" s="1022" t="str">
        <f t="shared" si="10"/>
        <v/>
      </c>
      <c r="H70" s="963">
        <f t="shared" si="8"/>
        <v>0</v>
      </c>
      <c r="I70" s="1089" t="str">
        <f t="shared" si="45"/>
        <v/>
      </c>
      <c r="J70" s="36">
        <f t="shared" si="11"/>
        <v>0</v>
      </c>
      <c r="K70" s="1089" t="str">
        <f t="shared" si="45"/>
        <v/>
      </c>
      <c r="L70" s="36">
        <f t="shared" si="12"/>
        <v>0</v>
      </c>
      <c r="M70" s="1089" t="str">
        <f t="shared" ref="M70" si="106">IF(AND($F70&gt;0,N$8&gt;0),(N$8/$F$8),"")</f>
        <v/>
      </c>
      <c r="N70" s="1206">
        <f t="shared" si="13"/>
        <v>0</v>
      </c>
      <c r="O70" s="1089" t="str">
        <f t="shared" ref="O70" si="107">IF(AND($F70&gt;0,P$8&gt;0),(P$8/$F$8),"")</f>
        <v/>
      </c>
      <c r="P70" s="1206">
        <f t="shared" si="15"/>
        <v>0</v>
      </c>
      <c r="Q70" s="1089" t="str">
        <f t="shared" ref="Q70" si="108">IF(AND($F70&gt;0,R$8&gt;0),(R$8/$F$8),"")</f>
        <v/>
      </c>
      <c r="R70" s="36">
        <f t="shared" si="17"/>
        <v>0</v>
      </c>
      <c r="S70" s="1089" t="str">
        <f t="shared" ref="S70" si="109">IF(AND($F70&gt;0,T$8&gt;0),(T$8/$F$8),"")</f>
        <v/>
      </c>
      <c r="T70" s="36">
        <f t="shared" si="19"/>
        <v>0</v>
      </c>
      <c r="U70" s="1014"/>
      <c r="V70" s="274"/>
      <c r="W70" s="274"/>
      <c r="X70" s="274"/>
      <c r="AD70" s="201"/>
      <c r="AK70" s="1036">
        <f>Justifications!$H70*G70</f>
        <v>0</v>
      </c>
      <c r="AL70" s="1036">
        <f>Justifications!$H70*I70</f>
        <v>0</v>
      </c>
      <c r="AM70" s="1036">
        <f>Justifications!$H70*K70</f>
        <v>0</v>
      </c>
      <c r="AN70" s="1036">
        <f>Justifications!$H70*M70</f>
        <v>0</v>
      </c>
      <c r="AO70" s="1036">
        <f>Justifications!$H70*O70</f>
        <v>0</v>
      </c>
      <c r="AP70" s="1036">
        <f>Justifications!$H70*Q70</f>
        <v>0</v>
      </c>
      <c r="AQ70" s="1036">
        <f>Justifications!$H70*S70</f>
        <v>0</v>
      </c>
      <c r="AS70" s="10"/>
      <c r="AT70" s="10"/>
      <c r="AY70" s="1104"/>
    </row>
    <row r="71" spans="1:53" ht="23.25" hidden="1" customHeight="1">
      <c r="A71" s="124">
        <v>27</v>
      </c>
      <c r="B71" s="272"/>
      <c r="C71" s="1027"/>
      <c r="D71" s="870"/>
      <c r="E71" s="262"/>
      <c r="F71" s="962">
        <f t="shared" si="35"/>
        <v>0</v>
      </c>
      <c r="G71" s="845" t="str">
        <f t="shared" si="10"/>
        <v/>
      </c>
      <c r="H71" s="963">
        <f t="shared" si="8"/>
        <v>0</v>
      </c>
      <c r="I71" s="1090" t="str">
        <f t="shared" si="45"/>
        <v/>
      </c>
      <c r="J71" s="36">
        <f t="shared" si="11"/>
        <v>0</v>
      </c>
      <c r="K71" s="1090" t="str">
        <f t="shared" si="45"/>
        <v/>
      </c>
      <c r="L71" s="36">
        <f t="shared" si="12"/>
        <v>0</v>
      </c>
      <c r="M71" s="1090" t="str">
        <f t="shared" ref="M71" si="110">IF(AND($F71&gt;0,N$8&gt;0),(N$8/$F$8),"")</f>
        <v/>
      </c>
      <c r="N71" s="1206">
        <f t="shared" si="13"/>
        <v>0</v>
      </c>
      <c r="O71" s="1090" t="str">
        <f t="shared" ref="O71" si="111">IF(AND($F71&gt;0,P$8&gt;0),(P$8/$F$8),"")</f>
        <v/>
      </c>
      <c r="P71" s="1206">
        <f t="shared" si="15"/>
        <v>0</v>
      </c>
      <c r="Q71" s="1090" t="str">
        <f t="shared" ref="Q71" si="112">IF(AND($F71&gt;0,R$8&gt;0),(R$8/$F$8),"")</f>
        <v/>
      </c>
      <c r="R71" s="36">
        <f t="shared" si="17"/>
        <v>0</v>
      </c>
      <c r="S71" s="1090" t="str">
        <f t="shared" ref="S71" si="113">IF(AND($F71&gt;0,T$8&gt;0),(T$8/$F$8),"")</f>
        <v/>
      </c>
      <c r="T71" s="36">
        <f t="shared" si="19"/>
        <v>0</v>
      </c>
      <c r="U71" s="1014"/>
      <c r="V71" s="274"/>
      <c r="W71" s="274"/>
      <c r="X71" s="274"/>
      <c r="AD71" s="201"/>
      <c r="AK71" s="807">
        <f>Justifications!$H71*G71</f>
        <v>0</v>
      </c>
      <c r="AL71" s="807">
        <f>Justifications!$H71*I71</f>
        <v>0</v>
      </c>
      <c r="AM71" s="807">
        <f>Justifications!$H71*K71</f>
        <v>0</v>
      </c>
      <c r="AN71" s="807">
        <f>Justifications!$H71*M71</f>
        <v>0</v>
      </c>
      <c r="AO71" s="807">
        <f>Justifications!$H71*O71</f>
        <v>0</v>
      </c>
      <c r="AP71" s="807">
        <f>Justifications!$H71*Q71</f>
        <v>0</v>
      </c>
      <c r="AQ71" s="807">
        <f>Justifications!$H71*S71</f>
        <v>0</v>
      </c>
      <c r="AS71" s="10"/>
      <c r="AT71" s="10"/>
      <c r="AY71" s="1104"/>
    </row>
    <row r="72" spans="1:53" ht="23.25" hidden="1" customHeight="1">
      <c r="A72" s="124">
        <v>28</v>
      </c>
      <c r="B72" s="403"/>
      <c r="C72" s="1027"/>
      <c r="D72" s="870"/>
      <c r="E72" s="262"/>
      <c r="F72" s="962">
        <f t="shared" si="35"/>
        <v>0</v>
      </c>
      <c r="G72" s="845" t="str">
        <f t="shared" si="10"/>
        <v/>
      </c>
      <c r="H72" s="963">
        <f t="shared" si="8"/>
        <v>0</v>
      </c>
      <c r="I72" s="1090" t="str">
        <f t="shared" si="45"/>
        <v/>
      </c>
      <c r="J72" s="36">
        <f t="shared" si="11"/>
        <v>0</v>
      </c>
      <c r="K72" s="1090" t="str">
        <f t="shared" si="45"/>
        <v/>
      </c>
      <c r="L72" s="36">
        <f t="shared" si="12"/>
        <v>0</v>
      </c>
      <c r="M72" s="1090" t="str">
        <f t="shared" ref="M72" si="114">IF(AND($F72&gt;0,N$8&gt;0),(N$8/$F$8),"")</f>
        <v/>
      </c>
      <c r="N72" s="1206">
        <f t="shared" si="13"/>
        <v>0</v>
      </c>
      <c r="O72" s="1090" t="str">
        <f t="shared" ref="O72" si="115">IF(AND($F72&gt;0,P$8&gt;0),(P$8/$F$8),"")</f>
        <v/>
      </c>
      <c r="P72" s="1206">
        <f t="shared" si="15"/>
        <v>0</v>
      </c>
      <c r="Q72" s="1090" t="str">
        <f t="shared" ref="Q72" si="116">IF(AND($F72&gt;0,R$8&gt;0),(R$8/$F$8),"")</f>
        <v/>
      </c>
      <c r="R72" s="36">
        <f t="shared" si="17"/>
        <v>0</v>
      </c>
      <c r="S72" s="1090" t="str">
        <f t="shared" ref="S72" si="117">IF(AND($F72&gt;0,T$8&gt;0),(T$8/$F$8),"")</f>
        <v/>
      </c>
      <c r="T72" s="36">
        <f t="shared" si="19"/>
        <v>0</v>
      </c>
      <c r="U72" s="1014"/>
      <c r="V72" s="274"/>
      <c r="W72" s="274"/>
      <c r="X72" s="274"/>
      <c r="AD72" s="201"/>
      <c r="AK72" s="807">
        <f>Justifications!$H72*G72</f>
        <v>0</v>
      </c>
      <c r="AL72" s="807">
        <f>Justifications!$H72*I72</f>
        <v>0</v>
      </c>
      <c r="AM72" s="807">
        <f>Justifications!$H72*K72</f>
        <v>0</v>
      </c>
      <c r="AN72" s="807">
        <f>Justifications!$H72*M72</f>
        <v>0</v>
      </c>
      <c r="AO72" s="807">
        <f>Justifications!$H72*O72</f>
        <v>0</v>
      </c>
      <c r="AP72" s="807">
        <f>Justifications!$H72*Q72</f>
        <v>0</v>
      </c>
      <c r="AQ72" s="807">
        <f>Justifications!$H72*S72</f>
        <v>0</v>
      </c>
      <c r="AS72" s="10"/>
      <c r="AT72" s="10"/>
      <c r="AY72" s="1104"/>
    </row>
    <row r="73" spans="1:53" ht="23.25" hidden="1" customHeight="1">
      <c r="A73" s="124">
        <v>29</v>
      </c>
      <c r="B73" s="403"/>
      <c r="C73" s="1027"/>
      <c r="D73" s="870"/>
      <c r="E73" s="262"/>
      <c r="F73" s="962">
        <f t="shared" si="35"/>
        <v>0</v>
      </c>
      <c r="G73" s="845" t="str">
        <f t="shared" si="10"/>
        <v/>
      </c>
      <c r="H73" s="963">
        <f t="shared" si="8"/>
        <v>0</v>
      </c>
      <c r="I73" s="1090" t="str">
        <f t="shared" si="45"/>
        <v/>
      </c>
      <c r="J73" s="36">
        <f t="shared" si="11"/>
        <v>0</v>
      </c>
      <c r="K73" s="1090" t="str">
        <f t="shared" si="45"/>
        <v/>
      </c>
      <c r="L73" s="36">
        <f t="shared" si="12"/>
        <v>0</v>
      </c>
      <c r="M73" s="1090" t="str">
        <f t="shared" ref="M73" si="118">IF(AND($F73&gt;0,N$8&gt;0),(N$8/$F$8),"")</f>
        <v/>
      </c>
      <c r="N73" s="1206">
        <f t="shared" si="13"/>
        <v>0</v>
      </c>
      <c r="O73" s="1090" t="str">
        <f t="shared" ref="O73" si="119">IF(AND($F73&gt;0,P$8&gt;0),(P$8/$F$8),"")</f>
        <v/>
      </c>
      <c r="P73" s="1206">
        <f t="shared" si="15"/>
        <v>0</v>
      </c>
      <c r="Q73" s="1090" t="str">
        <f t="shared" ref="Q73" si="120">IF(AND($F73&gt;0,R$8&gt;0),(R$8/$F$8),"")</f>
        <v/>
      </c>
      <c r="R73" s="36">
        <f t="shared" si="17"/>
        <v>0</v>
      </c>
      <c r="S73" s="1090" t="str">
        <f t="shared" ref="S73" si="121">IF(AND($F73&gt;0,T$8&gt;0),(T$8/$F$8),"")</f>
        <v/>
      </c>
      <c r="T73" s="36">
        <f t="shared" si="19"/>
        <v>0</v>
      </c>
      <c r="U73" s="1014"/>
      <c r="V73" s="274"/>
      <c r="W73" s="274"/>
      <c r="X73" s="274"/>
      <c r="AD73" s="201"/>
      <c r="AK73" s="807">
        <f>Justifications!$H73*G73</f>
        <v>0</v>
      </c>
      <c r="AL73" s="807">
        <f>Justifications!$H73*I73</f>
        <v>0</v>
      </c>
      <c r="AM73" s="807">
        <f>Justifications!$H73*K73</f>
        <v>0</v>
      </c>
      <c r="AN73" s="807">
        <f>Justifications!$H73*M73</f>
        <v>0</v>
      </c>
      <c r="AO73" s="807">
        <f>Justifications!$H73*O73</f>
        <v>0</v>
      </c>
      <c r="AP73" s="807">
        <f>Justifications!$H73*Q73</f>
        <v>0</v>
      </c>
      <c r="AQ73" s="807">
        <f>Justifications!$H73*S73</f>
        <v>0</v>
      </c>
      <c r="AS73" s="10"/>
      <c r="AT73" s="10"/>
      <c r="AY73" s="1104"/>
    </row>
    <row r="74" spans="1:53" ht="23.25" hidden="1" customHeight="1">
      <c r="A74" s="124">
        <v>30</v>
      </c>
      <c r="B74" s="272"/>
      <c r="C74" s="1027"/>
      <c r="D74" s="870"/>
      <c r="E74" s="262"/>
      <c r="F74" s="962">
        <f t="shared" si="35"/>
        <v>0</v>
      </c>
      <c r="G74" s="845" t="str">
        <f t="shared" si="10"/>
        <v/>
      </c>
      <c r="H74" s="963">
        <f t="shared" si="8"/>
        <v>0</v>
      </c>
      <c r="I74" s="1090" t="str">
        <f t="shared" si="45"/>
        <v/>
      </c>
      <c r="J74" s="36">
        <f t="shared" si="11"/>
        <v>0</v>
      </c>
      <c r="K74" s="1090" t="str">
        <f t="shared" si="45"/>
        <v/>
      </c>
      <c r="L74" s="36">
        <f t="shared" si="12"/>
        <v>0</v>
      </c>
      <c r="M74" s="1090" t="str">
        <f t="shared" ref="M74" si="122">IF(AND($F74&gt;0,N$8&gt;0),(N$8/$F$8),"")</f>
        <v/>
      </c>
      <c r="N74" s="1206">
        <f t="shared" si="13"/>
        <v>0</v>
      </c>
      <c r="O74" s="1090" t="str">
        <f t="shared" ref="O74" si="123">IF(AND($F74&gt;0,P$8&gt;0),(P$8/$F$8),"")</f>
        <v/>
      </c>
      <c r="P74" s="1206">
        <f t="shared" si="15"/>
        <v>0</v>
      </c>
      <c r="Q74" s="1090" t="str">
        <f t="shared" ref="Q74" si="124">IF(AND($F74&gt;0,R$8&gt;0),(R$8/$F$8),"")</f>
        <v/>
      </c>
      <c r="R74" s="36">
        <f t="shared" si="17"/>
        <v>0</v>
      </c>
      <c r="S74" s="1090" t="str">
        <f t="shared" ref="S74" si="125">IF(AND($F74&gt;0,T$8&gt;0),(T$8/$F$8),"")</f>
        <v/>
      </c>
      <c r="T74" s="36">
        <f t="shared" si="19"/>
        <v>0</v>
      </c>
      <c r="U74" s="1014"/>
      <c r="V74" s="274"/>
      <c r="W74" s="274"/>
      <c r="X74" s="274"/>
      <c r="AD74" s="201"/>
      <c r="AK74" s="807">
        <f>Justifications!$H74*G74</f>
        <v>0</v>
      </c>
      <c r="AL74" s="807">
        <f>Justifications!$H74*I74</f>
        <v>0</v>
      </c>
      <c r="AM74" s="807">
        <f>Justifications!$H74*K74</f>
        <v>0</v>
      </c>
      <c r="AN74" s="807">
        <f>Justifications!$H74*M74</f>
        <v>0</v>
      </c>
      <c r="AO74" s="807">
        <f>Justifications!$H74*O74</f>
        <v>0</v>
      </c>
      <c r="AP74" s="807">
        <f>Justifications!$H74*Q74</f>
        <v>0</v>
      </c>
      <c r="AQ74" s="807">
        <f>Justifications!$H74*S74</f>
        <v>0</v>
      </c>
      <c r="AS74" s="10"/>
      <c r="AT74" s="10"/>
      <c r="AY74" s="1104"/>
    </row>
    <row r="75" spans="1:53" ht="23.25" hidden="1" customHeight="1">
      <c r="A75" s="124">
        <v>31</v>
      </c>
      <c r="B75" s="403"/>
      <c r="C75" s="1027"/>
      <c r="D75" s="870"/>
      <c r="E75" s="262"/>
      <c r="F75" s="962">
        <f t="shared" si="35"/>
        <v>0</v>
      </c>
      <c r="G75" s="845" t="str">
        <f t="shared" si="10"/>
        <v/>
      </c>
      <c r="H75" s="963">
        <f t="shared" si="8"/>
        <v>0</v>
      </c>
      <c r="I75" s="1090" t="str">
        <f t="shared" si="45"/>
        <v/>
      </c>
      <c r="J75" s="36">
        <f t="shared" si="11"/>
        <v>0</v>
      </c>
      <c r="K75" s="1090" t="str">
        <f t="shared" si="45"/>
        <v/>
      </c>
      <c r="L75" s="36">
        <f t="shared" si="12"/>
        <v>0</v>
      </c>
      <c r="M75" s="1090" t="str">
        <f t="shared" ref="M75" si="126">IF(AND($F75&gt;0,N$8&gt;0),(N$8/$F$8),"")</f>
        <v/>
      </c>
      <c r="N75" s="1206">
        <f t="shared" si="13"/>
        <v>0</v>
      </c>
      <c r="O75" s="1090" t="str">
        <f t="shared" ref="O75" si="127">IF(AND($F75&gt;0,P$8&gt;0),(P$8/$F$8),"")</f>
        <v/>
      </c>
      <c r="P75" s="1206">
        <f t="shared" si="15"/>
        <v>0</v>
      </c>
      <c r="Q75" s="1090" t="str">
        <f t="shared" ref="Q75" si="128">IF(AND($F75&gt;0,R$8&gt;0),(R$8/$F$8),"")</f>
        <v/>
      </c>
      <c r="R75" s="36">
        <f t="shared" si="17"/>
        <v>0</v>
      </c>
      <c r="S75" s="1090" t="str">
        <f t="shared" ref="S75" si="129">IF(AND($F75&gt;0,T$8&gt;0),(T$8/$F$8),"")</f>
        <v/>
      </c>
      <c r="T75" s="36">
        <f t="shared" si="19"/>
        <v>0</v>
      </c>
      <c r="U75" s="1014"/>
      <c r="V75" s="274"/>
      <c r="W75" s="274"/>
      <c r="X75" s="274"/>
      <c r="AD75" s="201"/>
      <c r="AK75" s="807">
        <f>Justifications!$H75*G75</f>
        <v>0</v>
      </c>
      <c r="AL75" s="807">
        <f>Justifications!$H75*I75</f>
        <v>0</v>
      </c>
      <c r="AM75" s="807">
        <f>Justifications!$H75*K75</f>
        <v>0</v>
      </c>
      <c r="AN75" s="807">
        <f>Justifications!$H75*M75</f>
        <v>0</v>
      </c>
      <c r="AO75" s="807">
        <f>Justifications!$H75*O75</f>
        <v>0</v>
      </c>
      <c r="AP75" s="807">
        <f>Justifications!$H75*Q75</f>
        <v>0</v>
      </c>
      <c r="AQ75" s="807">
        <f>Justifications!$H75*S75</f>
        <v>0</v>
      </c>
      <c r="AS75" s="10"/>
      <c r="AT75" s="10"/>
      <c r="AY75" s="1104"/>
    </row>
    <row r="76" spans="1:53" ht="23.25" hidden="1" customHeight="1">
      <c r="A76" s="124">
        <v>32</v>
      </c>
      <c r="B76" s="403"/>
      <c r="C76" s="1027"/>
      <c r="D76" s="870"/>
      <c r="E76" s="262"/>
      <c r="F76" s="962">
        <f t="shared" si="35"/>
        <v>0</v>
      </c>
      <c r="G76" s="845" t="str">
        <f t="shared" si="10"/>
        <v/>
      </c>
      <c r="H76" s="963">
        <f t="shared" si="8"/>
        <v>0</v>
      </c>
      <c r="I76" s="1090" t="str">
        <f t="shared" si="45"/>
        <v/>
      </c>
      <c r="J76" s="36">
        <f t="shared" si="11"/>
        <v>0</v>
      </c>
      <c r="K76" s="1090" t="str">
        <f t="shared" si="45"/>
        <v/>
      </c>
      <c r="L76" s="36">
        <f t="shared" si="12"/>
        <v>0</v>
      </c>
      <c r="M76" s="1090" t="str">
        <f t="shared" ref="M76" si="130">IF(AND($F76&gt;0,N$8&gt;0),(N$8/$F$8),"")</f>
        <v/>
      </c>
      <c r="N76" s="1206">
        <f t="shared" si="13"/>
        <v>0</v>
      </c>
      <c r="O76" s="1090" t="str">
        <f t="shared" ref="O76" si="131">IF(AND($F76&gt;0,P$8&gt;0),(P$8/$F$8),"")</f>
        <v/>
      </c>
      <c r="P76" s="1206">
        <f t="shared" si="15"/>
        <v>0</v>
      </c>
      <c r="Q76" s="1090" t="str">
        <f t="shared" ref="Q76" si="132">IF(AND($F76&gt;0,R$8&gt;0),(R$8/$F$8),"")</f>
        <v/>
      </c>
      <c r="R76" s="36">
        <f t="shared" si="17"/>
        <v>0</v>
      </c>
      <c r="S76" s="1090" t="str">
        <f t="shared" ref="S76" si="133">IF(AND($F76&gt;0,T$8&gt;0),(T$8/$F$8),"")</f>
        <v/>
      </c>
      <c r="T76" s="36">
        <f t="shared" si="19"/>
        <v>0</v>
      </c>
      <c r="U76" s="1014"/>
      <c r="V76" s="274"/>
      <c r="W76" s="274"/>
      <c r="X76" s="274"/>
      <c r="AD76" s="201"/>
      <c r="AK76" s="807">
        <f>Justifications!$H76*G76</f>
        <v>0</v>
      </c>
      <c r="AL76" s="807">
        <f>Justifications!$H76*I76</f>
        <v>0</v>
      </c>
      <c r="AM76" s="807">
        <f>Justifications!$H76*K76</f>
        <v>0</v>
      </c>
      <c r="AN76" s="807">
        <f>Justifications!$H76*M76</f>
        <v>0</v>
      </c>
      <c r="AO76" s="807">
        <f>Justifications!$H76*O76</f>
        <v>0</v>
      </c>
      <c r="AP76" s="807">
        <f>Justifications!$H76*Q76</f>
        <v>0</v>
      </c>
      <c r="AQ76" s="807">
        <f>Justifications!$H76*S76</f>
        <v>0</v>
      </c>
      <c r="AS76" s="10"/>
      <c r="AT76" s="10"/>
      <c r="AY76" s="1104"/>
    </row>
    <row r="77" spans="1:53" ht="23.25" hidden="1" customHeight="1">
      <c r="A77" s="124">
        <v>33</v>
      </c>
      <c r="B77" s="272"/>
      <c r="C77" s="1027"/>
      <c r="D77" s="870"/>
      <c r="E77" s="262"/>
      <c r="F77" s="962">
        <f t="shared" si="35"/>
        <v>0</v>
      </c>
      <c r="G77" s="845" t="str">
        <f t="shared" si="10"/>
        <v/>
      </c>
      <c r="H77" s="963">
        <f t="shared" si="8"/>
        <v>0</v>
      </c>
      <c r="I77" s="1090" t="str">
        <f t="shared" si="45"/>
        <v/>
      </c>
      <c r="J77" s="36">
        <f t="shared" si="11"/>
        <v>0</v>
      </c>
      <c r="K77" s="1090" t="str">
        <f t="shared" si="45"/>
        <v/>
      </c>
      <c r="L77" s="36">
        <f t="shared" si="12"/>
        <v>0</v>
      </c>
      <c r="M77" s="1090" t="str">
        <f t="shared" ref="M77" si="134">IF(AND($F77&gt;0,N$8&gt;0),(N$8/$F$8),"")</f>
        <v/>
      </c>
      <c r="N77" s="1206">
        <f t="shared" si="13"/>
        <v>0</v>
      </c>
      <c r="O77" s="1090" t="str">
        <f t="shared" ref="O77" si="135">IF(AND($F77&gt;0,P$8&gt;0),(P$8/$F$8),"")</f>
        <v/>
      </c>
      <c r="P77" s="1206">
        <f t="shared" si="15"/>
        <v>0</v>
      </c>
      <c r="Q77" s="1090" t="str">
        <f t="shared" ref="Q77" si="136">IF(AND($F77&gt;0,R$8&gt;0),(R$8/$F$8),"")</f>
        <v/>
      </c>
      <c r="R77" s="36">
        <f t="shared" si="17"/>
        <v>0</v>
      </c>
      <c r="S77" s="1090" t="str">
        <f t="shared" ref="S77" si="137">IF(AND($F77&gt;0,T$8&gt;0),(T$8/$F$8),"")</f>
        <v/>
      </c>
      <c r="T77" s="36">
        <f t="shared" si="19"/>
        <v>0</v>
      </c>
      <c r="U77" s="1014"/>
      <c r="V77" s="274"/>
      <c r="W77" s="274"/>
      <c r="X77" s="274"/>
      <c r="AD77" s="201"/>
      <c r="AK77" s="807">
        <f>Justifications!$H77*G77</f>
        <v>0</v>
      </c>
      <c r="AL77" s="807">
        <f>Justifications!$H77*I77</f>
        <v>0</v>
      </c>
      <c r="AM77" s="807">
        <f>Justifications!$H77*K77</f>
        <v>0</v>
      </c>
      <c r="AN77" s="807">
        <f>Justifications!$H77*M77</f>
        <v>0</v>
      </c>
      <c r="AO77" s="807">
        <f>Justifications!$H77*O77</f>
        <v>0</v>
      </c>
      <c r="AP77" s="807">
        <f>Justifications!$H77*Q77</f>
        <v>0</v>
      </c>
      <c r="AQ77" s="807">
        <f>Justifications!$H77*S77</f>
        <v>0</v>
      </c>
      <c r="AS77" s="10"/>
      <c r="AT77" s="10"/>
      <c r="AY77" s="1104"/>
    </row>
    <row r="78" spans="1:53" ht="23.25" hidden="1" customHeight="1">
      <c r="A78" s="124">
        <v>34</v>
      </c>
      <c r="B78" s="403"/>
      <c r="C78" s="1027"/>
      <c r="D78" s="870"/>
      <c r="E78" s="262"/>
      <c r="F78" s="962">
        <f t="shared" si="35"/>
        <v>0</v>
      </c>
      <c r="G78" s="845" t="str">
        <f t="shared" si="10"/>
        <v/>
      </c>
      <c r="H78" s="963">
        <f t="shared" si="8"/>
        <v>0</v>
      </c>
      <c r="I78" s="1090" t="str">
        <f t="shared" si="45"/>
        <v/>
      </c>
      <c r="J78" s="36">
        <f t="shared" si="11"/>
        <v>0</v>
      </c>
      <c r="K78" s="1090" t="str">
        <f t="shared" si="45"/>
        <v/>
      </c>
      <c r="L78" s="36">
        <f t="shared" si="12"/>
        <v>0</v>
      </c>
      <c r="M78" s="1090" t="str">
        <f t="shared" ref="M78" si="138">IF(AND($F78&gt;0,N$8&gt;0),(N$8/$F$8),"")</f>
        <v/>
      </c>
      <c r="N78" s="1206">
        <f t="shared" si="13"/>
        <v>0</v>
      </c>
      <c r="O78" s="1090" t="str">
        <f t="shared" ref="O78" si="139">IF(AND($F78&gt;0,P$8&gt;0),(P$8/$F$8),"")</f>
        <v/>
      </c>
      <c r="P78" s="1206">
        <f t="shared" si="15"/>
        <v>0</v>
      </c>
      <c r="Q78" s="1090" t="str">
        <f t="shared" ref="Q78" si="140">IF(AND($F78&gt;0,R$8&gt;0),(R$8/$F$8),"")</f>
        <v/>
      </c>
      <c r="R78" s="36">
        <f t="shared" si="17"/>
        <v>0</v>
      </c>
      <c r="S78" s="1090" t="str">
        <f t="shared" ref="S78" si="141">IF(AND($F78&gt;0,T$8&gt;0),(T$8/$F$8),"")</f>
        <v/>
      </c>
      <c r="T78" s="36">
        <f t="shared" si="19"/>
        <v>0</v>
      </c>
      <c r="U78" s="1014"/>
      <c r="V78" s="274"/>
      <c r="W78" s="274"/>
      <c r="X78" s="274"/>
      <c r="AD78" s="201"/>
      <c r="AK78" s="807">
        <f>Justifications!$H78*G78</f>
        <v>0</v>
      </c>
      <c r="AL78" s="807">
        <f>Justifications!$H78*I78</f>
        <v>0</v>
      </c>
      <c r="AM78" s="807">
        <f>Justifications!$H78*K78</f>
        <v>0</v>
      </c>
      <c r="AN78" s="807">
        <f>Justifications!$H78*M78</f>
        <v>0</v>
      </c>
      <c r="AO78" s="807">
        <f>Justifications!$H78*O78</f>
        <v>0</v>
      </c>
      <c r="AP78" s="807">
        <f>Justifications!$H78*Q78</f>
        <v>0</v>
      </c>
      <c r="AQ78" s="807">
        <f>Justifications!$H78*S78</f>
        <v>0</v>
      </c>
      <c r="AS78" s="10"/>
      <c r="AT78" s="10"/>
      <c r="AY78" s="1104"/>
    </row>
    <row r="79" spans="1:53" ht="23.25" hidden="1" customHeight="1">
      <c r="A79" s="124">
        <v>35</v>
      </c>
      <c r="B79" s="403"/>
      <c r="C79" s="1027"/>
      <c r="D79" s="870"/>
      <c r="E79" s="262"/>
      <c r="F79" s="962">
        <f t="shared" si="35"/>
        <v>0</v>
      </c>
      <c r="G79" s="845" t="str">
        <f t="shared" si="10"/>
        <v/>
      </c>
      <c r="H79" s="963">
        <f t="shared" si="8"/>
        <v>0</v>
      </c>
      <c r="I79" s="1090" t="str">
        <f t="shared" si="45"/>
        <v/>
      </c>
      <c r="J79" s="36">
        <f t="shared" si="11"/>
        <v>0</v>
      </c>
      <c r="K79" s="1090" t="str">
        <f t="shared" si="45"/>
        <v/>
      </c>
      <c r="L79" s="36">
        <f t="shared" si="12"/>
        <v>0</v>
      </c>
      <c r="M79" s="1090" t="str">
        <f t="shared" ref="M79" si="142">IF(AND($F79&gt;0,N$8&gt;0),(N$8/$F$8),"")</f>
        <v/>
      </c>
      <c r="N79" s="1206">
        <f t="shared" si="13"/>
        <v>0</v>
      </c>
      <c r="O79" s="1090" t="str">
        <f t="shared" ref="O79" si="143">IF(AND($F79&gt;0,P$8&gt;0),(P$8/$F$8),"")</f>
        <v/>
      </c>
      <c r="P79" s="1206">
        <f t="shared" si="15"/>
        <v>0</v>
      </c>
      <c r="Q79" s="1090" t="str">
        <f t="shared" ref="Q79" si="144">IF(AND($F79&gt;0,R$8&gt;0),(R$8/$F$8),"")</f>
        <v/>
      </c>
      <c r="R79" s="36">
        <f t="shared" si="17"/>
        <v>0</v>
      </c>
      <c r="S79" s="1090" t="str">
        <f t="shared" ref="S79" si="145">IF(AND($F79&gt;0,T$8&gt;0),(T$8/$F$8),"")</f>
        <v/>
      </c>
      <c r="T79" s="36">
        <f t="shared" si="19"/>
        <v>0</v>
      </c>
      <c r="U79" s="1014"/>
      <c r="V79" s="274"/>
      <c r="W79" s="274"/>
      <c r="X79" s="274"/>
      <c r="AD79" s="201"/>
      <c r="AK79" s="807">
        <f>Justifications!$H79*G79</f>
        <v>0</v>
      </c>
      <c r="AL79" s="807">
        <f>Justifications!$H79*I79</f>
        <v>0</v>
      </c>
      <c r="AM79" s="807">
        <f>Justifications!$H79*K79</f>
        <v>0</v>
      </c>
      <c r="AN79" s="807">
        <f>Justifications!$H79*M79</f>
        <v>0</v>
      </c>
      <c r="AO79" s="807">
        <f>Justifications!$H79*O79</f>
        <v>0</v>
      </c>
      <c r="AP79" s="807">
        <f>Justifications!$H79*Q79</f>
        <v>0</v>
      </c>
      <c r="AQ79" s="807">
        <f>Justifications!$H79*S79</f>
        <v>0</v>
      </c>
      <c r="AS79" s="10"/>
      <c r="AT79" s="10"/>
      <c r="AY79" s="1104"/>
    </row>
    <row r="80" spans="1:53" ht="23.25" hidden="1" customHeight="1">
      <c r="A80" s="124">
        <v>36</v>
      </c>
      <c r="B80" s="272"/>
      <c r="C80" s="1027"/>
      <c r="D80" s="870"/>
      <c r="E80" s="262"/>
      <c r="F80" s="962">
        <f t="shared" si="35"/>
        <v>0</v>
      </c>
      <c r="G80" s="845" t="str">
        <f t="shared" si="10"/>
        <v/>
      </c>
      <c r="H80" s="963">
        <f t="shared" si="8"/>
        <v>0</v>
      </c>
      <c r="I80" s="1090" t="str">
        <f t="shared" si="45"/>
        <v/>
      </c>
      <c r="J80" s="36">
        <f t="shared" si="11"/>
        <v>0</v>
      </c>
      <c r="K80" s="1090" t="str">
        <f t="shared" si="45"/>
        <v/>
      </c>
      <c r="L80" s="36">
        <f t="shared" si="12"/>
        <v>0</v>
      </c>
      <c r="M80" s="1090" t="str">
        <f t="shared" ref="M80" si="146">IF(AND($F80&gt;0,N$8&gt;0),(N$8/$F$8),"")</f>
        <v/>
      </c>
      <c r="N80" s="1206">
        <f t="shared" si="13"/>
        <v>0</v>
      </c>
      <c r="O80" s="1090" t="str">
        <f t="shared" ref="O80" si="147">IF(AND($F80&gt;0,P$8&gt;0),(P$8/$F$8),"")</f>
        <v/>
      </c>
      <c r="P80" s="1206">
        <f t="shared" si="15"/>
        <v>0</v>
      </c>
      <c r="Q80" s="1090" t="str">
        <f t="shared" ref="Q80" si="148">IF(AND($F80&gt;0,R$8&gt;0),(R$8/$F$8),"")</f>
        <v/>
      </c>
      <c r="R80" s="36">
        <f t="shared" si="17"/>
        <v>0</v>
      </c>
      <c r="S80" s="1090" t="str">
        <f t="shared" ref="S80" si="149">IF(AND($F80&gt;0,T$8&gt;0),(T$8/$F$8),"")</f>
        <v/>
      </c>
      <c r="T80" s="36">
        <f t="shared" si="19"/>
        <v>0</v>
      </c>
      <c r="U80" s="1014"/>
      <c r="V80" s="274"/>
      <c r="W80" s="274"/>
      <c r="X80" s="274"/>
      <c r="AD80" s="201"/>
      <c r="AK80" s="807">
        <f>Justifications!$H80*G80</f>
        <v>0</v>
      </c>
      <c r="AL80" s="807">
        <f>Justifications!$H80*I80</f>
        <v>0</v>
      </c>
      <c r="AM80" s="807">
        <f>Justifications!$H80*K80</f>
        <v>0</v>
      </c>
      <c r="AN80" s="807">
        <f>Justifications!$H80*M80</f>
        <v>0</v>
      </c>
      <c r="AO80" s="807">
        <f>Justifications!$H80*O80</f>
        <v>0</v>
      </c>
      <c r="AP80" s="807">
        <f>Justifications!$H80*Q80</f>
        <v>0</v>
      </c>
      <c r="AQ80" s="807">
        <f>Justifications!$H80*S80</f>
        <v>0</v>
      </c>
      <c r="AS80" s="10"/>
      <c r="AT80" s="10"/>
      <c r="AY80" s="1104"/>
    </row>
    <row r="81" spans="1:53" ht="23.25" hidden="1" customHeight="1">
      <c r="A81" s="124">
        <v>37</v>
      </c>
      <c r="B81" s="403"/>
      <c r="C81" s="1027"/>
      <c r="D81" s="870"/>
      <c r="E81" s="262"/>
      <c r="F81" s="962">
        <f t="shared" si="35"/>
        <v>0</v>
      </c>
      <c r="G81" s="845" t="str">
        <f t="shared" si="10"/>
        <v/>
      </c>
      <c r="H81" s="963">
        <f t="shared" si="8"/>
        <v>0</v>
      </c>
      <c r="I81" s="1090" t="str">
        <f t="shared" si="45"/>
        <v/>
      </c>
      <c r="J81" s="36">
        <f t="shared" si="11"/>
        <v>0</v>
      </c>
      <c r="K81" s="1090" t="str">
        <f t="shared" si="45"/>
        <v/>
      </c>
      <c r="L81" s="36">
        <f t="shared" si="12"/>
        <v>0</v>
      </c>
      <c r="M81" s="1090" t="str">
        <f t="shared" ref="M81" si="150">IF(AND($F81&gt;0,N$8&gt;0),(N$8/$F$8),"")</f>
        <v/>
      </c>
      <c r="N81" s="1206">
        <f t="shared" si="13"/>
        <v>0</v>
      </c>
      <c r="O81" s="1090" t="str">
        <f t="shared" ref="O81" si="151">IF(AND($F81&gt;0,P$8&gt;0),(P$8/$F$8),"")</f>
        <v/>
      </c>
      <c r="P81" s="1206">
        <f t="shared" si="15"/>
        <v>0</v>
      </c>
      <c r="Q81" s="1090" t="str">
        <f t="shared" ref="Q81" si="152">IF(AND($F81&gt;0,R$8&gt;0),(R$8/$F$8),"")</f>
        <v/>
      </c>
      <c r="R81" s="36">
        <f t="shared" si="17"/>
        <v>0</v>
      </c>
      <c r="S81" s="1090" t="str">
        <f t="shared" ref="S81" si="153">IF(AND($F81&gt;0,T$8&gt;0),(T$8/$F$8),"")</f>
        <v/>
      </c>
      <c r="T81" s="36">
        <f t="shared" si="19"/>
        <v>0</v>
      </c>
      <c r="U81" s="1014"/>
      <c r="V81" s="274"/>
      <c r="W81" s="274"/>
      <c r="X81" s="274"/>
      <c r="AD81" s="201"/>
      <c r="AK81" s="807">
        <f>Justifications!$H81*G81</f>
        <v>0</v>
      </c>
      <c r="AL81" s="807">
        <f>Justifications!$H81*I81</f>
        <v>0</v>
      </c>
      <c r="AM81" s="807">
        <f>Justifications!$H81*K81</f>
        <v>0</v>
      </c>
      <c r="AN81" s="807">
        <f>Justifications!$H81*M81</f>
        <v>0</v>
      </c>
      <c r="AO81" s="807">
        <f>Justifications!$H81*O81</f>
        <v>0</v>
      </c>
      <c r="AP81" s="807">
        <f>Justifications!$H81*Q81</f>
        <v>0</v>
      </c>
      <c r="AQ81" s="807">
        <f>Justifications!$H81*S81</f>
        <v>0</v>
      </c>
      <c r="AS81" s="10"/>
      <c r="AT81" s="10"/>
      <c r="AY81" s="1104"/>
    </row>
    <row r="82" spans="1:53" ht="23.25" hidden="1" customHeight="1">
      <c r="A82" s="124">
        <v>38</v>
      </c>
      <c r="B82" s="403"/>
      <c r="C82" s="1027"/>
      <c r="D82" s="870"/>
      <c r="E82" s="262"/>
      <c r="F82" s="962">
        <f t="shared" si="35"/>
        <v>0</v>
      </c>
      <c r="G82" s="845" t="str">
        <f t="shared" si="10"/>
        <v/>
      </c>
      <c r="H82" s="963">
        <f t="shared" si="8"/>
        <v>0</v>
      </c>
      <c r="I82" s="1090" t="str">
        <f t="shared" si="45"/>
        <v/>
      </c>
      <c r="J82" s="36">
        <f t="shared" si="11"/>
        <v>0</v>
      </c>
      <c r="K82" s="1090" t="str">
        <f t="shared" si="45"/>
        <v/>
      </c>
      <c r="L82" s="36">
        <f t="shared" si="12"/>
        <v>0</v>
      </c>
      <c r="M82" s="1090" t="str">
        <f t="shared" ref="M82" si="154">IF(AND($F82&gt;0,N$8&gt;0),(N$8/$F$8),"")</f>
        <v/>
      </c>
      <c r="N82" s="1206">
        <f t="shared" si="13"/>
        <v>0</v>
      </c>
      <c r="O82" s="1090" t="str">
        <f t="shared" ref="O82" si="155">IF(AND($F82&gt;0,P$8&gt;0),(P$8/$F$8),"")</f>
        <v/>
      </c>
      <c r="P82" s="1206">
        <f t="shared" si="15"/>
        <v>0</v>
      </c>
      <c r="Q82" s="1090" t="str">
        <f t="shared" ref="Q82" si="156">IF(AND($F82&gt;0,R$8&gt;0),(R$8/$F$8),"")</f>
        <v/>
      </c>
      <c r="R82" s="36">
        <f t="shared" si="17"/>
        <v>0</v>
      </c>
      <c r="S82" s="1090" t="str">
        <f t="shared" ref="S82" si="157">IF(AND($F82&gt;0,T$8&gt;0),(T$8/$F$8),"")</f>
        <v/>
      </c>
      <c r="T82" s="36">
        <f t="shared" si="19"/>
        <v>0</v>
      </c>
      <c r="U82" s="1014"/>
      <c r="V82" s="274"/>
      <c r="W82" s="274"/>
      <c r="X82" s="274"/>
      <c r="AD82" s="201"/>
      <c r="AK82" s="807">
        <f>Justifications!$H82*G82</f>
        <v>0</v>
      </c>
      <c r="AL82" s="807">
        <f>Justifications!$H82*I82</f>
        <v>0</v>
      </c>
      <c r="AM82" s="807">
        <f>Justifications!$H82*K82</f>
        <v>0</v>
      </c>
      <c r="AN82" s="807">
        <f>Justifications!$H82*M82</f>
        <v>0</v>
      </c>
      <c r="AO82" s="807">
        <f>Justifications!$H82*O82</f>
        <v>0</v>
      </c>
      <c r="AP82" s="807">
        <f>Justifications!$H82*Q82</f>
        <v>0</v>
      </c>
      <c r="AQ82" s="807">
        <f>Justifications!$H82*S82</f>
        <v>0</v>
      </c>
      <c r="AS82" s="10"/>
      <c r="AT82" s="10"/>
      <c r="AY82" s="1104"/>
    </row>
    <row r="83" spans="1:53" ht="23.25" hidden="1" customHeight="1">
      <c r="A83" s="124">
        <v>39</v>
      </c>
      <c r="B83" s="272"/>
      <c r="C83" s="1027"/>
      <c r="D83" s="870"/>
      <c r="E83" s="262"/>
      <c r="F83" s="962">
        <f t="shared" si="35"/>
        <v>0</v>
      </c>
      <c r="G83" s="845" t="str">
        <f t="shared" si="10"/>
        <v/>
      </c>
      <c r="H83" s="963">
        <f t="shared" si="8"/>
        <v>0</v>
      </c>
      <c r="I83" s="1090" t="str">
        <f t="shared" si="45"/>
        <v/>
      </c>
      <c r="J83" s="36">
        <f t="shared" si="11"/>
        <v>0</v>
      </c>
      <c r="K83" s="1090" t="str">
        <f t="shared" si="45"/>
        <v/>
      </c>
      <c r="L83" s="36">
        <f t="shared" si="12"/>
        <v>0</v>
      </c>
      <c r="M83" s="1090" t="str">
        <f t="shared" ref="M83" si="158">IF(AND($F83&gt;0,N$8&gt;0),(N$8/$F$8),"")</f>
        <v/>
      </c>
      <c r="N83" s="1206">
        <f t="shared" si="13"/>
        <v>0</v>
      </c>
      <c r="O83" s="1090" t="str">
        <f t="shared" ref="O83" si="159">IF(AND($F83&gt;0,P$8&gt;0),(P$8/$F$8),"")</f>
        <v/>
      </c>
      <c r="P83" s="1206">
        <f t="shared" si="15"/>
        <v>0</v>
      </c>
      <c r="Q83" s="1090" t="str">
        <f t="shared" ref="Q83" si="160">IF(AND($F83&gt;0,R$8&gt;0),(R$8/$F$8),"")</f>
        <v/>
      </c>
      <c r="R83" s="36">
        <f t="shared" si="17"/>
        <v>0</v>
      </c>
      <c r="S83" s="1090" t="str">
        <f t="shared" ref="S83" si="161">IF(AND($F83&gt;0,T$8&gt;0),(T$8/$F$8),"")</f>
        <v/>
      </c>
      <c r="T83" s="36">
        <f t="shared" si="19"/>
        <v>0</v>
      </c>
      <c r="U83" s="1014"/>
      <c r="V83" s="274"/>
      <c r="W83" s="274"/>
      <c r="X83" s="274"/>
      <c r="AD83" s="201"/>
      <c r="AK83" s="807">
        <f>Justifications!$H83*G83</f>
        <v>0</v>
      </c>
      <c r="AL83" s="807">
        <f>Justifications!$H83*I83</f>
        <v>0</v>
      </c>
      <c r="AM83" s="807">
        <f>Justifications!$H83*K83</f>
        <v>0</v>
      </c>
      <c r="AN83" s="807">
        <f>Justifications!$H83*M83</f>
        <v>0</v>
      </c>
      <c r="AO83" s="807">
        <f>Justifications!$H83*O83</f>
        <v>0</v>
      </c>
      <c r="AP83" s="807">
        <f>Justifications!$H83*Q83</f>
        <v>0</v>
      </c>
      <c r="AQ83" s="807">
        <f>Justifications!$H83*S83</f>
        <v>0</v>
      </c>
      <c r="AS83" s="10"/>
      <c r="AT83" s="10"/>
      <c r="AY83" s="1104"/>
    </row>
    <row r="84" spans="1:53" ht="23.25" hidden="1" customHeight="1">
      <c r="A84" s="124">
        <v>40</v>
      </c>
      <c r="B84" s="403"/>
      <c r="C84" s="1027"/>
      <c r="D84" s="870"/>
      <c r="E84" s="262"/>
      <c r="F84" s="962">
        <f t="shared" si="35"/>
        <v>0</v>
      </c>
      <c r="G84" s="845" t="str">
        <f t="shared" si="10"/>
        <v/>
      </c>
      <c r="H84" s="963">
        <f t="shared" si="8"/>
        <v>0</v>
      </c>
      <c r="I84" s="1090" t="str">
        <f t="shared" si="45"/>
        <v/>
      </c>
      <c r="J84" s="36">
        <f t="shared" si="11"/>
        <v>0</v>
      </c>
      <c r="K84" s="1090" t="str">
        <f t="shared" si="45"/>
        <v/>
      </c>
      <c r="L84" s="36">
        <f t="shared" si="12"/>
        <v>0</v>
      </c>
      <c r="M84" s="1090" t="str">
        <f t="shared" ref="M84" si="162">IF(AND($F84&gt;0,N$8&gt;0),(N$8/$F$8),"")</f>
        <v/>
      </c>
      <c r="N84" s="1206">
        <f t="shared" si="13"/>
        <v>0</v>
      </c>
      <c r="O84" s="1090" t="str">
        <f t="shared" ref="O84" si="163">IF(AND($F84&gt;0,P$8&gt;0),(P$8/$F$8),"")</f>
        <v/>
      </c>
      <c r="P84" s="1206">
        <f t="shared" si="15"/>
        <v>0</v>
      </c>
      <c r="Q84" s="1090" t="str">
        <f t="shared" ref="Q84" si="164">IF(AND($F84&gt;0,R$8&gt;0),(R$8/$F$8),"")</f>
        <v/>
      </c>
      <c r="R84" s="36">
        <f t="shared" si="17"/>
        <v>0</v>
      </c>
      <c r="S84" s="1090" t="str">
        <f t="shared" ref="S84" si="165">IF(AND($F84&gt;0,T$8&gt;0),(T$8/$F$8),"")</f>
        <v/>
      </c>
      <c r="T84" s="36">
        <f t="shared" si="19"/>
        <v>0</v>
      </c>
      <c r="U84" s="1014"/>
      <c r="V84" s="274"/>
      <c r="W84" s="274"/>
      <c r="X84" s="274"/>
      <c r="AD84" s="201"/>
      <c r="AK84" s="807">
        <f>Justifications!$H84*G84</f>
        <v>0</v>
      </c>
      <c r="AL84" s="807">
        <f>Justifications!$H84*I84</f>
        <v>0</v>
      </c>
      <c r="AM84" s="807">
        <f>Justifications!$H84*K84</f>
        <v>0</v>
      </c>
      <c r="AN84" s="807">
        <f>Justifications!$H84*M84</f>
        <v>0</v>
      </c>
      <c r="AO84" s="807">
        <f>Justifications!$H84*O84</f>
        <v>0</v>
      </c>
      <c r="AP84" s="807">
        <f>Justifications!$H84*Q84</f>
        <v>0</v>
      </c>
      <c r="AQ84" s="807">
        <f>Justifications!$H84*S84</f>
        <v>0</v>
      </c>
      <c r="AS84" s="10"/>
      <c r="AT84" s="10"/>
      <c r="AY84" s="1104"/>
    </row>
    <row r="85" spans="1:53" ht="23.25" hidden="1" customHeight="1">
      <c r="A85" s="124">
        <v>41</v>
      </c>
      <c r="B85" s="403"/>
      <c r="C85" s="1027"/>
      <c r="D85" s="870"/>
      <c r="E85" s="262"/>
      <c r="F85" s="962">
        <f t="shared" si="35"/>
        <v>0</v>
      </c>
      <c r="G85" s="845" t="str">
        <f t="shared" si="10"/>
        <v/>
      </c>
      <c r="H85" s="963">
        <f t="shared" si="8"/>
        <v>0</v>
      </c>
      <c r="I85" s="1090" t="str">
        <f t="shared" si="45"/>
        <v/>
      </c>
      <c r="J85" s="36">
        <f t="shared" si="11"/>
        <v>0</v>
      </c>
      <c r="K85" s="1090" t="str">
        <f t="shared" si="45"/>
        <v/>
      </c>
      <c r="L85" s="36">
        <f t="shared" si="12"/>
        <v>0</v>
      </c>
      <c r="M85" s="1090" t="str">
        <f t="shared" ref="M85" si="166">IF(AND($F85&gt;0,N$8&gt;0),(N$8/$F$8),"")</f>
        <v/>
      </c>
      <c r="N85" s="1206">
        <f t="shared" si="13"/>
        <v>0</v>
      </c>
      <c r="O85" s="1090" t="str">
        <f t="shared" ref="O85" si="167">IF(AND($F85&gt;0,P$8&gt;0),(P$8/$F$8),"")</f>
        <v/>
      </c>
      <c r="P85" s="1206">
        <f t="shared" si="15"/>
        <v>0</v>
      </c>
      <c r="Q85" s="1090" t="str">
        <f t="shared" ref="Q85" si="168">IF(AND($F85&gt;0,R$8&gt;0),(R$8/$F$8),"")</f>
        <v/>
      </c>
      <c r="R85" s="36">
        <f t="shared" si="17"/>
        <v>0</v>
      </c>
      <c r="S85" s="1090" t="str">
        <f t="shared" ref="S85" si="169">IF(AND($F85&gt;0,T$8&gt;0),(T$8/$F$8),"")</f>
        <v/>
      </c>
      <c r="T85" s="36">
        <f t="shared" si="19"/>
        <v>0</v>
      </c>
      <c r="U85" s="1014"/>
      <c r="V85" s="274"/>
      <c r="W85" s="274"/>
      <c r="X85" s="274"/>
      <c r="AD85" s="201"/>
      <c r="AK85" s="807">
        <f>Justifications!$H85*G85</f>
        <v>0</v>
      </c>
      <c r="AL85" s="807">
        <f>Justifications!$H85*I85</f>
        <v>0</v>
      </c>
      <c r="AM85" s="807">
        <f>Justifications!$H85*K85</f>
        <v>0</v>
      </c>
      <c r="AN85" s="807">
        <f>Justifications!$H85*M85</f>
        <v>0</v>
      </c>
      <c r="AO85" s="807">
        <f>Justifications!$H85*O85</f>
        <v>0</v>
      </c>
      <c r="AP85" s="807">
        <f>Justifications!$H85*Q85</f>
        <v>0</v>
      </c>
      <c r="AQ85" s="807">
        <f>Justifications!$H85*S85</f>
        <v>0</v>
      </c>
      <c r="AS85" s="10"/>
      <c r="AT85" s="10"/>
      <c r="AY85" s="1104"/>
    </row>
    <row r="86" spans="1:53" ht="23.25" hidden="1" customHeight="1">
      <c r="A86" s="124">
        <v>42</v>
      </c>
      <c r="B86" s="272"/>
      <c r="C86" s="1027"/>
      <c r="D86" s="870"/>
      <c r="E86" s="262"/>
      <c r="F86" s="962">
        <f t="shared" si="35"/>
        <v>0</v>
      </c>
      <c r="G86" s="845" t="str">
        <f t="shared" si="10"/>
        <v/>
      </c>
      <c r="H86" s="963">
        <f t="shared" si="8"/>
        <v>0</v>
      </c>
      <c r="I86" s="1090" t="str">
        <f t="shared" si="45"/>
        <v/>
      </c>
      <c r="J86" s="36">
        <f t="shared" si="11"/>
        <v>0</v>
      </c>
      <c r="K86" s="1090" t="str">
        <f t="shared" si="45"/>
        <v/>
      </c>
      <c r="L86" s="36">
        <f t="shared" si="12"/>
        <v>0</v>
      </c>
      <c r="M86" s="1090" t="str">
        <f t="shared" ref="M86" si="170">IF(AND($F86&gt;0,N$8&gt;0),(N$8/$F$8),"")</f>
        <v/>
      </c>
      <c r="N86" s="1206">
        <f t="shared" si="13"/>
        <v>0</v>
      </c>
      <c r="O86" s="1090" t="str">
        <f t="shared" ref="O86" si="171">IF(AND($F86&gt;0,P$8&gt;0),(P$8/$F$8),"")</f>
        <v/>
      </c>
      <c r="P86" s="1206">
        <f t="shared" si="15"/>
        <v>0</v>
      </c>
      <c r="Q86" s="1090" t="str">
        <f t="shared" ref="Q86" si="172">IF(AND($F86&gt;0,R$8&gt;0),(R$8/$F$8),"")</f>
        <v/>
      </c>
      <c r="R86" s="36">
        <f t="shared" si="17"/>
        <v>0</v>
      </c>
      <c r="S86" s="1090" t="str">
        <f t="shared" ref="S86" si="173">IF(AND($F86&gt;0,T$8&gt;0),(T$8/$F$8),"")</f>
        <v/>
      </c>
      <c r="T86" s="36">
        <f t="shared" si="19"/>
        <v>0</v>
      </c>
      <c r="U86" s="1014"/>
      <c r="V86" s="274"/>
      <c r="W86" s="274"/>
      <c r="X86" s="274"/>
      <c r="AD86" s="201"/>
      <c r="AK86" s="807">
        <f>Justifications!$H86*G86</f>
        <v>0</v>
      </c>
      <c r="AL86" s="807">
        <f>Justifications!$H86*I86</f>
        <v>0</v>
      </c>
      <c r="AM86" s="807">
        <f>Justifications!$H86*K86</f>
        <v>0</v>
      </c>
      <c r="AN86" s="807">
        <f>Justifications!$H86*M86</f>
        <v>0</v>
      </c>
      <c r="AO86" s="807">
        <f>Justifications!$H86*O86</f>
        <v>0</v>
      </c>
      <c r="AP86" s="807">
        <f>Justifications!$H86*Q86</f>
        <v>0</v>
      </c>
      <c r="AQ86" s="807">
        <f>Justifications!$H86*S86</f>
        <v>0</v>
      </c>
      <c r="AS86" s="10"/>
      <c r="AT86" s="10"/>
      <c r="AY86" s="1104"/>
    </row>
    <row r="87" spans="1:53" ht="23.25" hidden="1" customHeight="1">
      <c r="A87" s="124">
        <v>43</v>
      </c>
      <c r="B87" s="403"/>
      <c r="C87" s="1027"/>
      <c r="D87" s="870"/>
      <c r="E87" s="262"/>
      <c r="F87" s="962">
        <f t="shared" si="35"/>
        <v>0</v>
      </c>
      <c r="G87" s="845" t="str">
        <f t="shared" si="10"/>
        <v/>
      </c>
      <c r="H87" s="963">
        <f t="shared" si="8"/>
        <v>0</v>
      </c>
      <c r="I87" s="1090" t="str">
        <f t="shared" si="45"/>
        <v/>
      </c>
      <c r="J87" s="36">
        <f t="shared" si="11"/>
        <v>0</v>
      </c>
      <c r="K87" s="1090" t="str">
        <f t="shared" si="45"/>
        <v/>
      </c>
      <c r="L87" s="36">
        <f t="shared" si="12"/>
        <v>0</v>
      </c>
      <c r="M87" s="1090" t="str">
        <f t="shared" ref="M87" si="174">IF(AND($F87&gt;0,N$8&gt;0),(N$8/$F$8),"")</f>
        <v/>
      </c>
      <c r="N87" s="1206">
        <f t="shared" si="13"/>
        <v>0</v>
      </c>
      <c r="O87" s="1090" t="str">
        <f t="shared" ref="O87" si="175">IF(AND($F87&gt;0,P$8&gt;0),(P$8/$F$8),"")</f>
        <v/>
      </c>
      <c r="P87" s="1206">
        <f t="shared" si="15"/>
        <v>0</v>
      </c>
      <c r="Q87" s="1090" t="str">
        <f t="shared" ref="Q87" si="176">IF(AND($F87&gt;0,R$8&gt;0),(R$8/$F$8),"")</f>
        <v/>
      </c>
      <c r="R87" s="36">
        <f t="shared" si="17"/>
        <v>0</v>
      </c>
      <c r="S87" s="1090" t="str">
        <f t="shared" ref="S87" si="177">IF(AND($F87&gt;0,T$8&gt;0),(T$8/$F$8),"")</f>
        <v/>
      </c>
      <c r="T87" s="36">
        <f t="shared" si="19"/>
        <v>0</v>
      </c>
      <c r="U87" s="1014"/>
      <c r="V87" s="274"/>
      <c r="W87" s="274"/>
      <c r="X87" s="274"/>
      <c r="AD87" s="201"/>
      <c r="AK87" s="807">
        <f>Justifications!$H87*G87</f>
        <v>0</v>
      </c>
      <c r="AL87" s="807">
        <f>Justifications!$H87*I87</f>
        <v>0</v>
      </c>
      <c r="AM87" s="807">
        <f>Justifications!$H87*K87</f>
        <v>0</v>
      </c>
      <c r="AN87" s="807">
        <f>Justifications!$H87*M87</f>
        <v>0</v>
      </c>
      <c r="AO87" s="807">
        <f>Justifications!$H87*O87</f>
        <v>0</v>
      </c>
      <c r="AP87" s="807">
        <f>Justifications!$H87*Q87</f>
        <v>0</v>
      </c>
      <c r="AQ87" s="807">
        <f>Justifications!$H87*S87</f>
        <v>0</v>
      </c>
      <c r="AS87" s="10"/>
      <c r="AT87" s="10"/>
      <c r="AY87" s="1104"/>
    </row>
    <row r="88" spans="1:53" ht="23.25" hidden="1" customHeight="1">
      <c r="A88" s="124">
        <v>44</v>
      </c>
      <c r="B88" s="403"/>
      <c r="C88" s="1027"/>
      <c r="D88" s="870"/>
      <c r="E88" s="262"/>
      <c r="F88" s="962">
        <f t="shared" si="35"/>
        <v>0</v>
      </c>
      <c r="G88" s="845" t="str">
        <f t="shared" si="10"/>
        <v/>
      </c>
      <c r="H88" s="963">
        <f t="shared" si="8"/>
        <v>0</v>
      </c>
      <c r="I88" s="1090" t="str">
        <f t="shared" si="45"/>
        <v/>
      </c>
      <c r="J88" s="36">
        <f t="shared" si="11"/>
        <v>0</v>
      </c>
      <c r="K88" s="1090" t="str">
        <f t="shared" si="45"/>
        <v/>
      </c>
      <c r="L88" s="36">
        <f t="shared" si="12"/>
        <v>0</v>
      </c>
      <c r="M88" s="1090" t="str">
        <f t="shared" ref="M88" si="178">IF(AND($F88&gt;0,N$8&gt;0),(N$8/$F$8),"")</f>
        <v/>
      </c>
      <c r="N88" s="1206">
        <f t="shared" si="13"/>
        <v>0</v>
      </c>
      <c r="O88" s="1090" t="str">
        <f t="shared" ref="O88" si="179">IF(AND($F88&gt;0,P$8&gt;0),(P$8/$F$8),"")</f>
        <v/>
      </c>
      <c r="P88" s="1206">
        <f t="shared" si="15"/>
        <v>0</v>
      </c>
      <c r="Q88" s="1090" t="str">
        <f t="shared" ref="Q88" si="180">IF(AND($F88&gt;0,R$8&gt;0),(R$8/$F$8),"")</f>
        <v/>
      </c>
      <c r="R88" s="36">
        <f t="shared" si="17"/>
        <v>0</v>
      </c>
      <c r="S88" s="1090" t="str">
        <f t="shared" ref="S88" si="181">IF(AND($F88&gt;0,T$8&gt;0),(T$8/$F$8),"")</f>
        <v/>
      </c>
      <c r="T88" s="36">
        <f t="shared" si="19"/>
        <v>0</v>
      </c>
      <c r="U88" s="1014"/>
      <c r="V88" s="274"/>
      <c r="W88" s="274"/>
      <c r="X88" s="274"/>
      <c r="AD88" s="201"/>
      <c r="AK88" s="807">
        <f>Justifications!$H88*G88</f>
        <v>0</v>
      </c>
      <c r="AL88" s="807">
        <f>Justifications!$H88*I88</f>
        <v>0</v>
      </c>
      <c r="AM88" s="807">
        <f>Justifications!$H88*K88</f>
        <v>0</v>
      </c>
      <c r="AN88" s="807">
        <f>Justifications!$H88*M88</f>
        <v>0</v>
      </c>
      <c r="AO88" s="807">
        <f>Justifications!$H88*O88</f>
        <v>0</v>
      </c>
      <c r="AP88" s="807">
        <f>Justifications!$H88*Q88</f>
        <v>0</v>
      </c>
      <c r="AQ88" s="807">
        <f>Justifications!$H88*S88</f>
        <v>0</v>
      </c>
      <c r="AS88" s="10"/>
      <c r="AT88" s="10"/>
      <c r="AY88" s="1104"/>
    </row>
    <row r="89" spans="1:53" ht="23.25" hidden="1" customHeight="1">
      <c r="A89" s="124">
        <v>45</v>
      </c>
      <c r="B89" s="272"/>
      <c r="C89" s="1027"/>
      <c r="D89" s="870"/>
      <c r="E89" s="262"/>
      <c r="F89" s="962">
        <f t="shared" si="35"/>
        <v>0</v>
      </c>
      <c r="G89" s="845" t="str">
        <f t="shared" si="10"/>
        <v/>
      </c>
      <c r="H89" s="963">
        <f t="shared" si="8"/>
        <v>0</v>
      </c>
      <c r="I89" s="1090" t="str">
        <f t="shared" si="45"/>
        <v/>
      </c>
      <c r="J89" s="36">
        <f t="shared" si="11"/>
        <v>0</v>
      </c>
      <c r="K89" s="1090" t="str">
        <f t="shared" si="45"/>
        <v/>
      </c>
      <c r="L89" s="36">
        <f t="shared" si="12"/>
        <v>0</v>
      </c>
      <c r="M89" s="1090" t="str">
        <f t="shared" ref="M89" si="182">IF(AND($F89&gt;0,N$8&gt;0),(N$8/$F$8),"")</f>
        <v/>
      </c>
      <c r="N89" s="1206">
        <f t="shared" si="13"/>
        <v>0</v>
      </c>
      <c r="O89" s="1090" t="str">
        <f t="shared" ref="O89" si="183">IF(AND($F89&gt;0,P$8&gt;0),(P$8/$F$8),"")</f>
        <v/>
      </c>
      <c r="P89" s="1206">
        <f t="shared" si="15"/>
        <v>0</v>
      </c>
      <c r="Q89" s="1090" t="str">
        <f t="shared" ref="Q89" si="184">IF(AND($F89&gt;0,R$8&gt;0),(R$8/$F$8),"")</f>
        <v/>
      </c>
      <c r="R89" s="36">
        <f t="shared" si="17"/>
        <v>0</v>
      </c>
      <c r="S89" s="1090" t="str">
        <f t="shared" ref="S89" si="185">IF(AND($F89&gt;0,T$8&gt;0),(T$8/$F$8),"")</f>
        <v/>
      </c>
      <c r="T89" s="36">
        <f t="shared" si="19"/>
        <v>0</v>
      </c>
      <c r="U89" s="1014"/>
      <c r="V89" s="274"/>
      <c r="W89" s="274"/>
      <c r="X89" s="274"/>
      <c r="AD89" s="201"/>
      <c r="AK89" s="807">
        <f>Justifications!$H89*G89</f>
        <v>0</v>
      </c>
      <c r="AL89" s="807">
        <f>Justifications!$H89*I89</f>
        <v>0</v>
      </c>
      <c r="AM89" s="807">
        <f>Justifications!$H89*K89</f>
        <v>0</v>
      </c>
      <c r="AN89" s="807">
        <f>Justifications!$H89*M89</f>
        <v>0</v>
      </c>
      <c r="AO89" s="807">
        <f>Justifications!$H89*O89</f>
        <v>0</v>
      </c>
      <c r="AP89" s="807">
        <f>Justifications!$H89*Q89</f>
        <v>0</v>
      </c>
      <c r="AQ89" s="807">
        <f>Justifications!$H89*S89</f>
        <v>0</v>
      </c>
      <c r="AS89" s="10"/>
      <c r="AT89" s="10"/>
      <c r="AY89" s="1104"/>
    </row>
    <row r="90" spans="1:53" ht="23.25" hidden="1" customHeight="1">
      <c r="A90" s="124">
        <v>46</v>
      </c>
      <c r="B90" s="403"/>
      <c r="C90" s="1027"/>
      <c r="D90" s="870"/>
      <c r="E90" s="262"/>
      <c r="F90" s="962">
        <f t="shared" si="35"/>
        <v>0</v>
      </c>
      <c r="G90" s="845" t="str">
        <f t="shared" si="10"/>
        <v/>
      </c>
      <c r="H90" s="963">
        <f t="shared" si="8"/>
        <v>0</v>
      </c>
      <c r="I90" s="1090" t="str">
        <f t="shared" si="45"/>
        <v/>
      </c>
      <c r="J90" s="36">
        <f t="shared" si="11"/>
        <v>0</v>
      </c>
      <c r="K90" s="1090" t="str">
        <f t="shared" si="45"/>
        <v/>
      </c>
      <c r="L90" s="36">
        <f t="shared" si="12"/>
        <v>0</v>
      </c>
      <c r="M90" s="1090" t="str">
        <f t="shared" ref="M90" si="186">IF(AND($F90&gt;0,N$8&gt;0),(N$8/$F$8),"")</f>
        <v/>
      </c>
      <c r="N90" s="1206">
        <f t="shared" si="13"/>
        <v>0</v>
      </c>
      <c r="O90" s="1090" t="str">
        <f t="shared" ref="O90" si="187">IF(AND($F90&gt;0,P$8&gt;0),(P$8/$F$8),"")</f>
        <v/>
      </c>
      <c r="P90" s="1206">
        <f t="shared" si="15"/>
        <v>0</v>
      </c>
      <c r="Q90" s="1090" t="str">
        <f t="shared" ref="Q90" si="188">IF(AND($F90&gt;0,R$8&gt;0),(R$8/$F$8),"")</f>
        <v/>
      </c>
      <c r="R90" s="36">
        <f t="shared" si="17"/>
        <v>0</v>
      </c>
      <c r="S90" s="1090" t="str">
        <f t="shared" ref="S90" si="189">IF(AND($F90&gt;0,T$8&gt;0),(T$8/$F$8),"")</f>
        <v/>
      </c>
      <c r="T90" s="36">
        <f t="shared" si="19"/>
        <v>0</v>
      </c>
      <c r="U90" s="1014"/>
      <c r="V90" s="274"/>
      <c r="W90" s="274"/>
      <c r="X90" s="274"/>
      <c r="AD90" s="201"/>
      <c r="AK90" s="807">
        <f>Justifications!$H90*G90</f>
        <v>0</v>
      </c>
      <c r="AL90" s="807">
        <f>Justifications!$H90*I90</f>
        <v>0</v>
      </c>
      <c r="AM90" s="807">
        <f>Justifications!$H90*K90</f>
        <v>0</v>
      </c>
      <c r="AN90" s="807">
        <f>Justifications!$H90*M90</f>
        <v>0</v>
      </c>
      <c r="AO90" s="807">
        <f>Justifications!$H90*O90</f>
        <v>0</v>
      </c>
      <c r="AP90" s="807">
        <f>Justifications!$H90*Q90</f>
        <v>0</v>
      </c>
      <c r="AQ90" s="807">
        <f>Justifications!$H90*S90</f>
        <v>0</v>
      </c>
      <c r="AS90" s="10"/>
      <c r="AT90" s="10"/>
      <c r="AY90" s="1104"/>
    </row>
    <row r="91" spans="1:53" ht="23.25" hidden="1" customHeight="1">
      <c r="A91" s="124">
        <v>47</v>
      </c>
      <c r="B91" s="403"/>
      <c r="C91" s="1027"/>
      <c r="D91" s="870"/>
      <c r="E91" s="262"/>
      <c r="F91" s="962">
        <f t="shared" si="35"/>
        <v>0</v>
      </c>
      <c r="G91" s="845" t="str">
        <f t="shared" si="10"/>
        <v/>
      </c>
      <c r="H91" s="963">
        <f t="shared" si="8"/>
        <v>0</v>
      </c>
      <c r="I91" s="1090" t="str">
        <f t="shared" si="45"/>
        <v/>
      </c>
      <c r="J91" s="36">
        <f t="shared" si="11"/>
        <v>0</v>
      </c>
      <c r="K91" s="1090" t="str">
        <f t="shared" si="45"/>
        <v/>
      </c>
      <c r="L91" s="36">
        <f t="shared" si="12"/>
        <v>0</v>
      </c>
      <c r="M91" s="1090" t="str">
        <f t="shared" ref="M91" si="190">IF(AND($F91&gt;0,N$8&gt;0),(N$8/$F$8),"")</f>
        <v/>
      </c>
      <c r="N91" s="1206">
        <f t="shared" si="13"/>
        <v>0</v>
      </c>
      <c r="O91" s="1090" t="str">
        <f t="shared" ref="O91" si="191">IF(AND($F91&gt;0,P$8&gt;0),(P$8/$F$8),"")</f>
        <v/>
      </c>
      <c r="P91" s="1206">
        <f t="shared" si="15"/>
        <v>0</v>
      </c>
      <c r="Q91" s="1090" t="str">
        <f t="shared" ref="Q91" si="192">IF(AND($F91&gt;0,R$8&gt;0),(R$8/$F$8),"")</f>
        <v/>
      </c>
      <c r="R91" s="36">
        <f t="shared" si="17"/>
        <v>0</v>
      </c>
      <c r="S91" s="1090" t="str">
        <f t="shared" ref="S91" si="193">IF(AND($F91&gt;0,T$8&gt;0),(T$8/$F$8),"")</f>
        <v/>
      </c>
      <c r="T91" s="36">
        <f t="shared" si="19"/>
        <v>0</v>
      </c>
      <c r="U91" s="1014"/>
      <c r="V91" s="274"/>
      <c r="W91" s="274"/>
      <c r="X91" s="274"/>
      <c r="AD91" s="201"/>
      <c r="AK91" s="807">
        <f>Justifications!$H91*G91</f>
        <v>0</v>
      </c>
      <c r="AL91" s="807">
        <f>Justifications!$H91*I91</f>
        <v>0</v>
      </c>
      <c r="AM91" s="807">
        <f>Justifications!$H91*K91</f>
        <v>0</v>
      </c>
      <c r="AN91" s="807">
        <f>Justifications!$H91*M91</f>
        <v>0</v>
      </c>
      <c r="AO91" s="807">
        <f>Justifications!$H91*O91</f>
        <v>0</v>
      </c>
      <c r="AP91" s="807">
        <f>Justifications!$H91*Q91</f>
        <v>0</v>
      </c>
      <c r="AQ91" s="807">
        <f>Justifications!$H91*S91</f>
        <v>0</v>
      </c>
      <c r="AS91" s="10"/>
      <c r="AT91" s="10"/>
      <c r="AY91" s="1104"/>
    </row>
    <row r="92" spans="1:53" ht="23.25" hidden="1" customHeight="1">
      <c r="A92" s="124">
        <v>48</v>
      </c>
      <c r="B92" s="272"/>
      <c r="C92" s="1027"/>
      <c r="D92" s="870"/>
      <c r="E92" s="262"/>
      <c r="F92" s="962">
        <f t="shared" si="35"/>
        <v>0</v>
      </c>
      <c r="G92" s="845" t="str">
        <f t="shared" si="10"/>
        <v/>
      </c>
      <c r="H92" s="963">
        <f t="shared" si="8"/>
        <v>0</v>
      </c>
      <c r="I92" s="1090" t="str">
        <f t="shared" si="45"/>
        <v/>
      </c>
      <c r="J92" s="36">
        <f t="shared" si="11"/>
        <v>0</v>
      </c>
      <c r="K92" s="1090" t="str">
        <f t="shared" si="45"/>
        <v/>
      </c>
      <c r="L92" s="36">
        <f t="shared" si="12"/>
        <v>0</v>
      </c>
      <c r="M92" s="1090" t="str">
        <f t="shared" ref="M92" si="194">IF(AND($F92&gt;0,N$8&gt;0),(N$8/$F$8),"")</f>
        <v/>
      </c>
      <c r="N92" s="1206">
        <f t="shared" si="13"/>
        <v>0</v>
      </c>
      <c r="O92" s="1090" t="str">
        <f t="shared" ref="O92" si="195">IF(AND($F92&gt;0,P$8&gt;0),(P$8/$F$8),"")</f>
        <v/>
      </c>
      <c r="P92" s="1206">
        <f t="shared" si="15"/>
        <v>0</v>
      </c>
      <c r="Q92" s="1090" t="str">
        <f t="shared" ref="Q92" si="196">IF(AND($F92&gt;0,R$8&gt;0),(R$8/$F$8),"")</f>
        <v/>
      </c>
      <c r="R92" s="36">
        <f t="shared" si="17"/>
        <v>0</v>
      </c>
      <c r="S92" s="1090" t="str">
        <f t="shared" ref="S92" si="197">IF(AND($F92&gt;0,T$8&gt;0),(T$8/$F$8),"")</f>
        <v/>
      </c>
      <c r="T92" s="36">
        <f t="shared" si="19"/>
        <v>0</v>
      </c>
      <c r="U92" s="1014"/>
      <c r="V92" s="274"/>
      <c r="W92" s="274"/>
      <c r="X92" s="274"/>
      <c r="AD92" s="201"/>
      <c r="AK92" s="807">
        <f>Justifications!$H92*G92</f>
        <v>0</v>
      </c>
      <c r="AL92" s="807">
        <f>Justifications!$H92*I92</f>
        <v>0</v>
      </c>
      <c r="AM92" s="807">
        <f>Justifications!$H92*K92</f>
        <v>0</v>
      </c>
      <c r="AN92" s="807">
        <f>Justifications!$H92*M92</f>
        <v>0</v>
      </c>
      <c r="AO92" s="807">
        <f>Justifications!$H92*O92</f>
        <v>0</v>
      </c>
      <c r="AP92" s="807">
        <f>Justifications!$H92*Q92</f>
        <v>0</v>
      </c>
      <c r="AQ92" s="807">
        <f>Justifications!$H92*S92</f>
        <v>0</v>
      </c>
      <c r="AS92" s="10"/>
      <c r="AT92" s="10"/>
      <c r="AY92" s="1104"/>
    </row>
    <row r="93" spans="1:53" ht="23.25" hidden="1" customHeight="1">
      <c r="A93" s="124">
        <v>49</v>
      </c>
      <c r="B93" s="403"/>
      <c r="C93" s="1027"/>
      <c r="D93" s="870"/>
      <c r="E93" s="262"/>
      <c r="F93" s="962">
        <f t="shared" si="35"/>
        <v>0</v>
      </c>
      <c r="G93" s="845" t="str">
        <f t="shared" si="10"/>
        <v/>
      </c>
      <c r="H93" s="963">
        <f t="shared" si="8"/>
        <v>0</v>
      </c>
      <c r="I93" s="1090" t="str">
        <f t="shared" si="45"/>
        <v/>
      </c>
      <c r="J93" s="36">
        <f t="shared" si="11"/>
        <v>0</v>
      </c>
      <c r="K93" s="1090" t="str">
        <f t="shared" si="45"/>
        <v/>
      </c>
      <c r="L93" s="36">
        <f t="shared" si="12"/>
        <v>0</v>
      </c>
      <c r="M93" s="1090" t="str">
        <f t="shared" ref="M93" si="198">IF(AND($F93&gt;0,N$8&gt;0),(N$8/$F$8),"")</f>
        <v/>
      </c>
      <c r="N93" s="1206">
        <f t="shared" si="13"/>
        <v>0</v>
      </c>
      <c r="O93" s="1090" t="str">
        <f t="shared" ref="O93" si="199">IF(AND($F93&gt;0,P$8&gt;0),(P$8/$F$8),"")</f>
        <v/>
      </c>
      <c r="P93" s="1206">
        <f t="shared" si="15"/>
        <v>0</v>
      </c>
      <c r="Q93" s="1090" t="str">
        <f t="shared" ref="Q93" si="200">IF(AND($F93&gt;0,R$8&gt;0),(R$8/$F$8),"")</f>
        <v/>
      </c>
      <c r="R93" s="36">
        <f t="shared" si="17"/>
        <v>0</v>
      </c>
      <c r="S93" s="1090" t="str">
        <f t="shared" ref="S93" si="201">IF(AND($F93&gt;0,T$8&gt;0),(T$8/$F$8),"")</f>
        <v/>
      </c>
      <c r="T93" s="36">
        <f t="shared" si="19"/>
        <v>0</v>
      </c>
      <c r="U93" s="1014"/>
      <c r="V93" s="274"/>
      <c r="W93" s="274"/>
      <c r="X93" s="274"/>
      <c r="Y93" s="54"/>
      <c r="Z93" s="54"/>
      <c r="AA93" s="54"/>
      <c r="AB93" s="2"/>
      <c r="AC93" s="2"/>
      <c r="AD93" s="201"/>
      <c r="AE93" s="1040"/>
      <c r="AF93" s="1040"/>
      <c r="AG93" s="2"/>
      <c r="AH93" s="1040"/>
      <c r="AI93" s="1040"/>
      <c r="AK93" s="807">
        <f>Justifications!$H93*G93</f>
        <v>0</v>
      </c>
      <c r="AL93" s="807">
        <f>Justifications!$H93*I93</f>
        <v>0</v>
      </c>
      <c r="AM93" s="807">
        <f>Justifications!$H93*K93</f>
        <v>0</v>
      </c>
      <c r="AN93" s="807">
        <f>Justifications!$H93*M93</f>
        <v>0</v>
      </c>
      <c r="AO93" s="807">
        <f>Justifications!$H93*O93</f>
        <v>0</v>
      </c>
      <c r="AP93" s="807">
        <f>Justifications!$H93*Q93</f>
        <v>0</v>
      </c>
      <c r="AQ93" s="807">
        <f>Justifications!$H93*S93</f>
        <v>0</v>
      </c>
      <c r="AS93" s="10"/>
      <c r="AT93" s="10"/>
      <c r="AY93" s="1104"/>
    </row>
    <row r="94" spans="1:53" ht="23.25" hidden="1" customHeight="1" thickBot="1">
      <c r="A94" s="124">
        <v>50</v>
      </c>
      <c r="B94" s="403"/>
      <c r="C94" s="1027"/>
      <c r="D94" s="870"/>
      <c r="E94" s="414"/>
      <c r="F94" s="1000">
        <f t="shared" si="35"/>
        <v>0</v>
      </c>
      <c r="G94" s="857" t="str">
        <f t="shared" si="10"/>
        <v/>
      </c>
      <c r="H94" s="1001">
        <f t="shared" si="8"/>
        <v>0</v>
      </c>
      <c r="I94" s="1092" t="str">
        <f t="shared" si="45"/>
        <v/>
      </c>
      <c r="J94" s="36">
        <f t="shared" si="11"/>
        <v>0</v>
      </c>
      <c r="K94" s="1092" t="str">
        <f t="shared" si="45"/>
        <v/>
      </c>
      <c r="L94" s="36">
        <f t="shared" si="12"/>
        <v>0</v>
      </c>
      <c r="M94" s="1207" t="str">
        <f t="shared" ref="M94" si="202">IF(AND($F94&gt;0,N$8&gt;0),(N$8/$F$8),"")</f>
        <v/>
      </c>
      <c r="N94" s="1208">
        <f t="shared" si="13"/>
        <v>0</v>
      </c>
      <c r="O94" s="1207" t="str">
        <f t="shared" ref="O94" si="203">IF(AND($F94&gt;0,P$8&gt;0),(P$8/$F$8),"")</f>
        <v/>
      </c>
      <c r="P94" s="1208">
        <f t="shared" si="15"/>
        <v>0</v>
      </c>
      <c r="Q94" s="1092" t="str">
        <f t="shared" ref="Q94" si="204">IF(AND($F94&gt;0,R$8&gt;0),(R$8/$F$8),"")</f>
        <v/>
      </c>
      <c r="R94" s="36">
        <f t="shared" si="17"/>
        <v>0</v>
      </c>
      <c r="S94" s="1092" t="str">
        <f t="shared" ref="S94" si="205">IF(AND($F94&gt;0,T$8&gt;0),(T$8/$F$8),"")</f>
        <v/>
      </c>
      <c r="T94" s="36">
        <f t="shared" si="19"/>
        <v>0</v>
      </c>
      <c r="U94" s="1014"/>
      <c r="V94" s="274"/>
      <c r="W94" s="274"/>
      <c r="X94" s="274"/>
      <c r="Y94" s="54"/>
      <c r="Z94" s="54"/>
      <c r="AA94" s="54"/>
      <c r="AB94" s="2"/>
      <c r="AC94" s="2"/>
      <c r="AD94" s="201"/>
      <c r="AE94" s="1040"/>
      <c r="AF94" s="1040"/>
      <c r="AG94" s="2"/>
      <c r="AH94" s="1040"/>
      <c r="AI94" s="1040"/>
      <c r="AK94" s="807">
        <f>Justifications!$H94*G94</f>
        <v>0</v>
      </c>
      <c r="AL94" s="807">
        <f>Justifications!$H94*I94</f>
        <v>0</v>
      </c>
      <c r="AM94" s="807">
        <f>Justifications!$H94*K94</f>
        <v>0</v>
      </c>
      <c r="AN94" s="807">
        <f>Justifications!$H94*M94</f>
        <v>0</v>
      </c>
      <c r="AO94" s="807">
        <f>Justifications!$H94*O94</f>
        <v>0</v>
      </c>
      <c r="AP94" s="807">
        <f>Justifications!$H94*Q94</f>
        <v>0</v>
      </c>
      <c r="AQ94" s="807">
        <f>Justifications!$H94*S94</f>
        <v>0</v>
      </c>
      <c r="AS94" s="10"/>
      <c r="AT94" s="10"/>
      <c r="AY94" s="1104"/>
    </row>
    <row r="95" spans="1:53" s="197" customFormat="1" ht="16.5" thickTop="1" thickBot="1">
      <c r="A95" s="415"/>
      <c r="B95" s="516"/>
      <c r="C95" s="517"/>
      <c r="D95" s="518"/>
      <c r="E95" s="519"/>
      <c r="F95" s="416"/>
      <c r="G95" s="846"/>
      <c r="H95" s="417"/>
      <c r="I95" s="846"/>
      <c r="J95" s="417"/>
      <c r="K95" s="846"/>
      <c r="L95" s="417"/>
      <c r="M95" s="846"/>
      <c r="N95" s="1012"/>
      <c r="O95" s="1013"/>
      <c r="P95" s="1012"/>
      <c r="Q95" s="1013"/>
      <c r="R95" s="1012"/>
      <c r="S95" s="1013"/>
      <c r="T95" s="1012"/>
      <c r="U95" s="274"/>
      <c r="V95" s="274"/>
      <c r="W95" s="274"/>
      <c r="X95" s="274"/>
      <c r="Y95" s="275"/>
      <c r="Z95" s="275"/>
      <c r="AA95" s="275"/>
      <c r="AJ95" s="280" t="s">
        <v>128</v>
      </c>
      <c r="AK95" s="330">
        <f t="shared" ref="AK95:AQ95" si="206">SUM(AK45:AK94)</f>
        <v>0</v>
      </c>
      <c r="AL95" s="330">
        <f t="shared" si="206"/>
        <v>0</v>
      </c>
      <c r="AM95" s="330">
        <f t="shared" si="206"/>
        <v>0</v>
      </c>
      <c r="AN95" s="330">
        <f t="shared" si="206"/>
        <v>0</v>
      </c>
      <c r="AO95" s="330">
        <f t="shared" si="206"/>
        <v>0</v>
      </c>
      <c r="AP95" s="331">
        <f t="shared" si="206"/>
        <v>0</v>
      </c>
      <c r="AQ95" s="330">
        <f t="shared" si="206"/>
        <v>0</v>
      </c>
      <c r="AS95" s="10"/>
      <c r="AT95" s="10"/>
      <c r="AY95" s="1104"/>
      <c r="AZ95" s="169"/>
      <c r="BA95" s="169"/>
    </row>
    <row r="96" spans="1:53" ht="20.25" customHeight="1" thickTop="1">
      <c r="A96" s="1541" t="str">
        <f>A12</f>
        <v>OPERATING EXPENSES</v>
      </c>
      <c r="B96" s="1542"/>
      <c r="C96" s="1542"/>
      <c r="D96" s="1542"/>
      <c r="E96" s="1542"/>
      <c r="F96" s="1543"/>
      <c r="G96" s="1547"/>
      <c r="H96" s="1548"/>
      <c r="I96" s="1548"/>
      <c r="J96" s="1548"/>
      <c r="K96" s="1548"/>
      <c r="L96" s="1548"/>
      <c r="M96" s="1548"/>
      <c r="N96" s="1548"/>
      <c r="O96" s="1548"/>
      <c r="P96" s="1548"/>
      <c r="Q96" s="1548"/>
      <c r="R96" s="1548"/>
      <c r="S96" s="1548"/>
      <c r="T96" s="1548"/>
      <c r="U96" s="1015"/>
      <c r="V96" s="299"/>
      <c r="W96" s="299"/>
      <c r="X96" s="299"/>
      <c r="Y96" s="38"/>
      <c r="Z96" s="38"/>
      <c r="AA96" s="38"/>
      <c r="AD96" s="55"/>
      <c r="AE96" s="11"/>
      <c r="AF96" s="11"/>
      <c r="AG96" s="55"/>
      <c r="AH96" s="11"/>
      <c r="AI96" s="11"/>
      <c r="AJ96" s="11"/>
      <c r="AK96" s="11"/>
      <c r="AS96" s="10"/>
      <c r="AT96" s="10"/>
      <c r="AY96" s="1104"/>
    </row>
    <row r="97" spans="1:51" ht="15" customHeight="1" thickBot="1">
      <c r="A97" s="1544"/>
      <c r="B97" s="1545"/>
      <c r="C97" s="1545"/>
      <c r="D97" s="1545"/>
      <c r="E97" s="1545"/>
      <c r="F97" s="1546"/>
      <c r="G97" s="806"/>
      <c r="H97" s="698"/>
      <c r="I97" s="700"/>
      <c r="J97" s="698"/>
      <c r="K97" s="700"/>
      <c r="L97" s="698"/>
      <c r="M97" s="700"/>
      <c r="N97" s="698"/>
      <c r="O97" s="701"/>
      <c r="P97" s="698"/>
      <c r="Q97" s="701"/>
      <c r="R97" s="698"/>
      <c r="S97" s="802"/>
      <c r="T97" s="698"/>
      <c r="U97" s="202"/>
      <c r="V97" s="300"/>
      <c r="W97" s="300"/>
      <c r="X97" s="300"/>
      <c r="AE97" s="169"/>
      <c r="AF97" s="169"/>
      <c r="AH97" s="169"/>
      <c r="AI97" s="169"/>
      <c r="AJ97" s="169"/>
      <c r="AK97" s="169"/>
      <c r="AS97" s="10"/>
      <c r="AT97" s="10"/>
      <c r="AY97" s="1104"/>
    </row>
    <row r="98" spans="1:51" ht="25.5" customHeight="1" thickTop="1" thickBot="1">
      <c r="A98" s="131"/>
      <c r="B98" s="159"/>
      <c r="C98" s="159"/>
      <c r="D98" s="18"/>
      <c r="E98" s="130" t="s">
        <v>15</v>
      </c>
      <c r="F98" s="1423">
        <f>SUM(F99:F113)</f>
        <v>0</v>
      </c>
      <c r="G98" s="803"/>
      <c r="H98" s="979">
        <f>SUM(H99:H113)</f>
        <v>0</v>
      </c>
      <c r="I98" s="804"/>
      <c r="J98" s="979">
        <f>SUM(J99:J113)</f>
        <v>0</v>
      </c>
      <c r="K98" s="804"/>
      <c r="L98" s="990">
        <f>SUM(L99:L113)</f>
        <v>0</v>
      </c>
      <c r="M98" s="805"/>
      <c r="N98" s="990">
        <f>SUM(N99:N113)</f>
        <v>0</v>
      </c>
      <c r="O98" s="805"/>
      <c r="P98" s="990">
        <f>SUM(P99:P113)</f>
        <v>0</v>
      </c>
      <c r="Q98" s="804"/>
      <c r="R98" s="990">
        <f>SUM(R99:R113)</f>
        <v>0</v>
      </c>
      <c r="S98" s="805"/>
      <c r="T98" s="990">
        <f>SUM(T99:T113)</f>
        <v>0</v>
      </c>
      <c r="U98" s="260"/>
      <c r="V98" s="301"/>
      <c r="W98" s="301"/>
      <c r="X98" s="301"/>
      <c r="Y98" s="38"/>
      <c r="Z98" s="38"/>
      <c r="AA98" s="38"/>
      <c r="AD98" s="55"/>
      <c r="AE98" s="11"/>
      <c r="AF98" s="11"/>
      <c r="AG98" s="55"/>
      <c r="AH98" s="11"/>
      <c r="AI98" s="11"/>
      <c r="AJ98" s="11"/>
      <c r="AK98" s="11"/>
      <c r="AS98" s="10"/>
      <c r="AT98" s="10"/>
      <c r="AY98" s="1104"/>
    </row>
    <row r="99" spans="1:51" ht="23.25" customHeight="1" thickTop="1">
      <c r="A99" s="122">
        <v>1</v>
      </c>
      <c r="B99" s="1564"/>
      <c r="C99" s="1565"/>
      <c r="D99" s="1565"/>
      <c r="E99" s="1566"/>
      <c r="F99" s="1425"/>
      <c r="G99" s="1422" t="str">
        <f t="shared" ref="G99:G113" si="207">IF(AND(F99&lt;&gt;0, 1-I99-K99-Q99-S99-M99-O99),1-I99-K99-Q99-S99-M99-O99,"")</f>
        <v/>
      </c>
      <c r="H99" s="980">
        <f t="shared" ref="H99:H113" si="208">IF(AND(G99*F99&lt;0.0001,G99*F99&gt;0),"",G99*F99)</f>
        <v>0</v>
      </c>
      <c r="I99" s="1090" t="str">
        <f t="shared" ref="I99:K108" si="209">IF(AND($F99&gt;0,J$8&gt;0),(J$8/$F$8),"")</f>
        <v/>
      </c>
      <c r="J99" s="36">
        <f>I99*F99</f>
        <v>0</v>
      </c>
      <c r="K99" s="1089" t="str">
        <f>IF(AND($F99&gt;0,L$8&gt;0),(L$8/$F$8),"")</f>
        <v/>
      </c>
      <c r="L99" s="36">
        <f>K99*F99</f>
        <v>0</v>
      </c>
      <c r="M99" s="1089" t="str">
        <f>IF(AND($F99&gt;0,N$8&gt;0),(N$8/$F$8),"")</f>
        <v/>
      </c>
      <c r="N99" s="1016">
        <f>M99*F99</f>
        <v>0</v>
      </c>
      <c r="O99" s="1090" t="str">
        <f t="shared" ref="O99" si="210">IF(AND($F99&gt;0,P$8&gt;0),(P$8/$F$8),"")</f>
        <v/>
      </c>
      <c r="P99" s="1016">
        <f>O99*F99</f>
        <v>0</v>
      </c>
      <c r="Q99" s="1090" t="str">
        <f t="shared" ref="Q99" si="211">IF(AND($F99&gt;0,R$8&gt;0),(R$8/$F$8),"")</f>
        <v/>
      </c>
      <c r="R99" s="1016">
        <f t="shared" ref="R99:R113" si="212">Q99*F99</f>
        <v>0</v>
      </c>
      <c r="S99" s="1090" t="str">
        <f t="shared" ref="S99" si="213">IF(AND($F99&gt;0,T$8&gt;0),(T$8/$F$8),"")</f>
        <v/>
      </c>
      <c r="T99" s="1016">
        <f t="shared" ref="T99:T113" si="214">S99*F99</f>
        <v>0</v>
      </c>
      <c r="U99" s="1017"/>
      <c r="V99" s="302"/>
      <c r="W99" s="302"/>
      <c r="X99" s="302"/>
      <c r="Y99" s="203"/>
      <c r="Z99" s="203"/>
      <c r="AA99" s="203"/>
      <c r="AB99" s="204"/>
      <c r="AD99" s="57"/>
      <c r="AE99" s="193"/>
      <c r="AF99" s="193"/>
      <c r="AG99" s="57"/>
      <c r="AH99" s="193"/>
      <c r="AI99" s="193"/>
      <c r="AJ99" s="193"/>
      <c r="AK99" s="193"/>
      <c r="AS99" s="10"/>
      <c r="AT99" s="10"/>
      <c r="AY99" s="1104"/>
    </row>
    <row r="100" spans="1:51" ht="23.25" customHeight="1">
      <c r="A100" s="122">
        <v>2</v>
      </c>
      <c r="B100" s="1564"/>
      <c r="C100" s="1565"/>
      <c r="D100" s="1565"/>
      <c r="E100" s="1566"/>
      <c r="F100" s="1425"/>
      <c r="G100" s="847" t="str">
        <f t="shared" si="207"/>
        <v/>
      </c>
      <c r="H100" s="980">
        <f t="shared" si="208"/>
        <v>0</v>
      </c>
      <c r="I100" s="1090" t="str">
        <f t="shared" si="209"/>
        <v/>
      </c>
      <c r="J100" s="36">
        <f t="shared" ref="J100:J113" si="215">I100*F100</f>
        <v>0</v>
      </c>
      <c r="K100" s="1089" t="str">
        <f t="shared" ref="K100:M107" si="216">IF(AND($F100&gt;0,L$8&gt;0),(L$8/$F$8),"")</f>
        <v/>
      </c>
      <c r="L100" s="36">
        <f t="shared" ref="L100:L113" si="217">K100*F100</f>
        <v>0</v>
      </c>
      <c r="M100" s="1089" t="str">
        <f t="shared" si="216"/>
        <v/>
      </c>
      <c r="N100" s="1016">
        <f t="shared" ref="N100:N113" si="218">M100*F100</f>
        <v>0</v>
      </c>
      <c r="O100" s="1090" t="str">
        <f t="shared" ref="O100" si="219">IF(AND($F100&gt;0,P$8&gt;0),(P$8/$F$8),"")</f>
        <v/>
      </c>
      <c r="P100" s="1016">
        <f t="shared" ref="P100:P113" si="220">O100*F100</f>
        <v>0</v>
      </c>
      <c r="Q100" s="1090" t="str">
        <f t="shared" ref="Q100" si="221">IF(AND($F100&gt;0,R$8&gt;0),(R$8/$F$8),"")</f>
        <v/>
      </c>
      <c r="R100" s="1016">
        <f t="shared" si="212"/>
        <v>0</v>
      </c>
      <c r="S100" s="1090" t="str">
        <f t="shared" ref="S100" si="222">IF(AND($F100&gt;0,T$8&gt;0),(T$8/$F$8),"")</f>
        <v/>
      </c>
      <c r="T100" s="1016">
        <f t="shared" si="214"/>
        <v>0</v>
      </c>
      <c r="U100" s="1018"/>
      <c r="V100" s="303"/>
      <c r="W100" s="303"/>
      <c r="X100" s="303"/>
      <c r="Y100" s="203"/>
      <c r="Z100" s="203"/>
      <c r="AA100" s="203"/>
      <c r="AB100" s="204"/>
      <c r="AD100" s="57"/>
      <c r="AE100" s="193"/>
      <c r="AF100" s="193"/>
      <c r="AG100" s="57"/>
      <c r="AH100" s="193"/>
      <c r="AI100" s="193"/>
      <c r="AJ100" s="193"/>
      <c r="AK100" s="193"/>
      <c r="AS100" s="10"/>
      <c r="AT100" s="10"/>
      <c r="AY100" s="1104"/>
    </row>
    <row r="101" spans="1:51" ht="23.25" customHeight="1">
      <c r="A101" s="122">
        <v>3</v>
      </c>
      <c r="B101" s="1564"/>
      <c r="C101" s="1565"/>
      <c r="D101" s="1565"/>
      <c r="E101" s="1566"/>
      <c r="F101" s="1425"/>
      <c r="G101" s="847" t="str">
        <f t="shared" si="207"/>
        <v/>
      </c>
      <c r="H101" s="980">
        <f t="shared" si="208"/>
        <v>0</v>
      </c>
      <c r="I101" s="1090" t="str">
        <f t="shared" si="209"/>
        <v/>
      </c>
      <c r="J101" s="36">
        <f t="shared" si="215"/>
        <v>0</v>
      </c>
      <c r="K101" s="1089" t="str">
        <f t="shared" si="216"/>
        <v/>
      </c>
      <c r="L101" s="36">
        <f t="shared" si="217"/>
        <v>0</v>
      </c>
      <c r="M101" s="1089" t="str">
        <f t="shared" si="216"/>
        <v/>
      </c>
      <c r="N101" s="1016">
        <f t="shared" si="218"/>
        <v>0</v>
      </c>
      <c r="O101" s="1090" t="str">
        <f t="shared" ref="O101" si="223">IF(AND($F101&gt;0,P$8&gt;0),(P$8/$F$8),"")</f>
        <v/>
      </c>
      <c r="P101" s="1016">
        <f t="shared" si="220"/>
        <v>0</v>
      </c>
      <c r="Q101" s="1090" t="str">
        <f t="shared" ref="Q101" si="224">IF(AND($F101&gt;0,R$8&gt;0),(R$8/$F$8),"")</f>
        <v/>
      </c>
      <c r="R101" s="1016">
        <f t="shared" si="212"/>
        <v>0</v>
      </c>
      <c r="S101" s="1090" t="str">
        <f t="shared" ref="S101" si="225">IF(AND($F101&gt;0,T$8&gt;0),(T$8/$F$8),"")</f>
        <v/>
      </c>
      <c r="T101" s="1016">
        <f t="shared" si="214"/>
        <v>0</v>
      </c>
      <c r="U101" s="1018"/>
      <c r="V101" s="303"/>
      <c r="W101" s="303"/>
      <c r="X101" s="303"/>
      <c r="Y101" s="203"/>
      <c r="Z101" s="203"/>
      <c r="AA101" s="203"/>
      <c r="AB101" s="204"/>
      <c r="AD101" s="57"/>
      <c r="AE101" s="193"/>
      <c r="AF101" s="193"/>
      <c r="AG101" s="57"/>
      <c r="AH101" s="193"/>
      <c r="AI101" s="193"/>
      <c r="AJ101" s="193"/>
      <c r="AK101" s="193"/>
      <c r="AS101" s="10"/>
      <c r="AT101" s="10"/>
      <c r="AY101" s="1104"/>
    </row>
    <row r="102" spans="1:51" ht="23.25" customHeight="1">
      <c r="A102" s="122">
        <v>4</v>
      </c>
      <c r="B102" s="1564"/>
      <c r="C102" s="1565"/>
      <c r="D102" s="1565"/>
      <c r="E102" s="1566"/>
      <c r="F102" s="1425"/>
      <c r="G102" s="847" t="str">
        <f t="shared" si="207"/>
        <v/>
      </c>
      <c r="H102" s="980">
        <f t="shared" si="208"/>
        <v>0</v>
      </c>
      <c r="I102" s="1090" t="str">
        <f t="shared" si="209"/>
        <v/>
      </c>
      <c r="J102" s="36">
        <f t="shared" si="215"/>
        <v>0</v>
      </c>
      <c r="K102" s="1089" t="str">
        <f t="shared" si="216"/>
        <v/>
      </c>
      <c r="L102" s="36">
        <f t="shared" si="217"/>
        <v>0</v>
      </c>
      <c r="M102" s="1089" t="str">
        <f t="shared" si="216"/>
        <v/>
      </c>
      <c r="N102" s="1016">
        <f t="shared" si="218"/>
        <v>0</v>
      </c>
      <c r="O102" s="1090" t="str">
        <f t="shared" ref="O102" si="226">IF(AND($F102&gt;0,P$8&gt;0),(P$8/$F$8),"")</f>
        <v/>
      </c>
      <c r="P102" s="1016">
        <f t="shared" si="220"/>
        <v>0</v>
      </c>
      <c r="Q102" s="1090" t="str">
        <f t="shared" ref="Q102" si="227">IF(AND($F102&gt;0,R$8&gt;0),(R$8/$F$8),"")</f>
        <v/>
      </c>
      <c r="R102" s="1016">
        <f t="shared" si="212"/>
        <v>0</v>
      </c>
      <c r="S102" s="1090" t="str">
        <f t="shared" ref="S102" si="228">IF(AND($F102&gt;0,T$8&gt;0),(T$8/$F$8),"")</f>
        <v/>
      </c>
      <c r="T102" s="1016">
        <f t="shared" si="214"/>
        <v>0</v>
      </c>
      <c r="U102" s="1018"/>
      <c r="V102" s="303"/>
      <c r="W102" s="303"/>
      <c r="X102" s="303"/>
      <c r="Y102" s="203"/>
      <c r="Z102" s="203"/>
      <c r="AA102" s="203"/>
      <c r="AB102" s="204"/>
      <c r="AD102" s="57"/>
      <c r="AE102" s="193"/>
      <c r="AF102" s="193"/>
      <c r="AG102" s="57"/>
      <c r="AH102" s="193"/>
      <c r="AI102" s="193"/>
      <c r="AJ102" s="193"/>
      <c r="AK102" s="193"/>
      <c r="AS102" s="10"/>
      <c r="AT102" s="10"/>
      <c r="AY102" s="1104"/>
    </row>
    <row r="103" spans="1:51" ht="23.25" customHeight="1">
      <c r="A103" s="122">
        <v>5</v>
      </c>
      <c r="B103" s="1564"/>
      <c r="C103" s="1565"/>
      <c r="D103" s="1565"/>
      <c r="E103" s="1566"/>
      <c r="F103" s="1425"/>
      <c r="G103" s="847" t="str">
        <f t="shared" si="207"/>
        <v/>
      </c>
      <c r="H103" s="980">
        <f t="shared" si="208"/>
        <v>0</v>
      </c>
      <c r="I103" s="1090" t="str">
        <f t="shared" si="209"/>
        <v/>
      </c>
      <c r="J103" s="36">
        <f t="shared" si="215"/>
        <v>0</v>
      </c>
      <c r="K103" s="1089" t="str">
        <f t="shared" si="216"/>
        <v/>
      </c>
      <c r="L103" s="36">
        <f t="shared" si="217"/>
        <v>0</v>
      </c>
      <c r="M103" s="1089" t="str">
        <f t="shared" si="216"/>
        <v/>
      </c>
      <c r="N103" s="1016">
        <f t="shared" si="218"/>
        <v>0</v>
      </c>
      <c r="O103" s="1090" t="str">
        <f t="shared" ref="O103" si="229">IF(AND($F103&gt;0,P$8&gt;0),(P$8/$F$8),"")</f>
        <v/>
      </c>
      <c r="P103" s="1016">
        <f t="shared" si="220"/>
        <v>0</v>
      </c>
      <c r="Q103" s="1090" t="str">
        <f t="shared" ref="Q103" si="230">IF(AND($F103&gt;0,R$8&gt;0),(R$8/$F$8),"")</f>
        <v/>
      </c>
      <c r="R103" s="1016">
        <f t="shared" si="212"/>
        <v>0</v>
      </c>
      <c r="S103" s="1090" t="str">
        <f t="shared" ref="S103" si="231">IF(AND($F103&gt;0,T$8&gt;0),(T$8/$F$8),"")</f>
        <v/>
      </c>
      <c r="T103" s="1016">
        <f t="shared" si="214"/>
        <v>0</v>
      </c>
      <c r="U103" s="1018"/>
      <c r="V103" s="303"/>
      <c r="W103" s="303"/>
      <c r="X103" s="303"/>
      <c r="Y103" s="203"/>
      <c r="Z103" s="203"/>
      <c r="AA103" s="203"/>
      <c r="AB103" s="204"/>
      <c r="AD103" s="57"/>
      <c r="AE103" s="193"/>
      <c r="AF103" s="193"/>
      <c r="AG103" s="57"/>
      <c r="AH103" s="193"/>
      <c r="AI103" s="193"/>
      <c r="AJ103" s="193"/>
      <c r="AK103" s="193"/>
      <c r="AS103" s="10"/>
      <c r="AT103" s="10"/>
      <c r="AY103" s="1104"/>
    </row>
    <row r="104" spans="1:51" ht="23.25" customHeight="1">
      <c r="A104" s="122">
        <v>6</v>
      </c>
      <c r="B104" s="1564"/>
      <c r="C104" s="1565"/>
      <c r="D104" s="1565"/>
      <c r="E104" s="1566"/>
      <c r="F104" s="1425"/>
      <c r="G104" s="847" t="str">
        <f t="shared" si="207"/>
        <v/>
      </c>
      <c r="H104" s="980">
        <f t="shared" si="208"/>
        <v>0</v>
      </c>
      <c r="I104" s="1090" t="str">
        <f t="shared" si="209"/>
        <v/>
      </c>
      <c r="J104" s="36">
        <f t="shared" si="215"/>
        <v>0</v>
      </c>
      <c r="K104" s="1089" t="str">
        <f t="shared" si="216"/>
        <v/>
      </c>
      <c r="L104" s="36">
        <f t="shared" si="217"/>
        <v>0</v>
      </c>
      <c r="M104" s="1089" t="str">
        <f t="shared" si="216"/>
        <v/>
      </c>
      <c r="N104" s="1016">
        <f t="shared" si="218"/>
        <v>0</v>
      </c>
      <c r="O104" s="1090" t="str">
        <f t="shared" ref="O104" si="232">IF(AND($F104&gt;0,P$8&gt;0),(P$8/$F$8),"")</f>
        <v/>
      </c>
      <c r="P104" s="1016">
        <f t="shared" si="220"/>
        <v>0</v>
      </c>
      <c r="Q104" s="1090" t="str">
        <f t="shared" ref="Q104" si="233">IF(AND($F104&gt;0,R$8&gt;0),(R$8/$F$8),"")</f>
        <v/>
      </c>
      <c r="R104" s="1016">
        <f t="shared" si="212"/>
        <v>0</v>
      </c>
      <c r="S104" s="1090" t="str">
        <f t="shared" ref="S104" si="234">IF(AND($F104&gt;0,T$8&gt;0),(T$8/$F$8),"")</f>
        <v/>
      </c>
      <c r="T104" s="1016">
        <f t="shared" si="214"/>
        <v>0</v>
      </c>
      <c r="U104" s="1018"/>
      <c r="V104" s="303"/>
      <c r="W104" s="303"/>
      <c r="X104" s="303"/>
      <c r="Y104" s="203"/>
      <c r="Z104" s="203"/>
      <c r="AA104" s="203"/>
      <c r="AB104" s="204"/>
      <c r="AD104" s="57"/>
      <c r="AE104" s="193"/>
      <c r="AF104" s="193"/>
      <c r="AG104" s="57"/>
      <c r="AH104" s="193"/>
      <c r="AI104" s="193"/>
      <c r="AJ104" s="193"/>
      <c r="AK104" s="193"/>
      <c r="AS104" s="10"/>
      <c r="AT104" s="10"/>
      <c r="AY104" s="1104"/>
    </row>
    <row r="105" spans="1:51" ht="23.25" customHeight="1">
      <c r="A105" s="122">
        <v>7</v>
      </c>
      <c r="B105" s="1564"/>
      <c r="C105" s="1565"/>
      <c r="D105" s="1565"/>
      <c r="E105" s="1566"/>
      <c r="F105" s="1425"/>
      <c r="G105" s="847" t="str">
        <f t="shared" si="207"/>
        <v/>
      </c>
      <c r="H105" s="980">
        <f t="shared" si="208"/>
        <v>0</v>
      </c>
      <c r="I105" s="1090" t="str">
        <f t="shared" si="209"/>
        <v/>
      </c>
      <c r="J105" s="36">
        <f t="shared" si="215"/>
        <v>0</v>
      </c>
      <c r="K105" s="1089" t="str">
        <f t="shared" si="216"/>
        <v/>
      </c>
      <c r="L105" s="36">
        <f t="shared" si="217"/>
        <v>0</v>
      </c>
      <c r="M105" s="1089" t="str">
        <f t="shared" si="216"/>
        <v/>
      </c>
      <c r="N105" s="1016">
        <f t="shared" si="218"/>
        <v>0</v>
      </c>
      <c r="O105" s="1090" t="str">
        <f t="shared" ref="O105" si="235">IF(AND($F105&gt;0,P$8&gt;0),(P$8/$F$8),"")</f>
        <v/>
      </c>
      <c r="P105" s="1016">
        <f t="shared" si="220"/>
        <v>0</v>
      </c>
      <c r="Q105" s="1090" t="str">
        <f t="shared" ref="Q105" si="236">IF(AND($F105&gt;0,R$8&gt;0),(R$8/$F$8),"")</f>
        <v/>
      </c>
      <c r="R105" s="1016">
        <f t="shared" si="212"/>
        <v>0</v>
      </c>
      <c r="S105" s="1090" t="str">
        <f t="shared" ref="S105" si="237">IF(AND($F105&gt;0,T$8&gt;0),(T$8/$F$8),"")</f>
        <v/>
      </c>
      <c r="T105" s="1016">
        <f t="shared" si="214"/>
        <v>0</v>
      </c>
      <c r="U105" s="1018"/>
      <c r="V105" s="303"/>
      <c r="W105" s="303"/>
      <c r="X105" s="303"/>
      <c r="Y105" s="203"/>
      <c r="Z105" s="203"/>
      <c r="AA105" s="203"/>
      <c r="AB105" s="204"/>
      <c r="AD105" s="57"/>
      <c r="AE105" s="193"/>
      <c r="AF105" s="193"/>
      <c r="AG105" s="57"/>
      <c r="AH105" s="193"/>
      <c r="AI105" s="193"/>
      <c r="AJ105" s="193"/>
      <c r="AK105" s="193"/>
      <c r="AS105" s="10"/>
      <c r="AT105" s="10"/>
      <c r="AY105" s="1104"/>
    </row>
    <row r="106" spans="1:51" ht="23.25" customHeight="1">
      <c r="A106" s="122">
        <v>8</v>
      </c>
      <c r="B106" s="1564"/>
      <c r="C106" s="1565"/>
      <c r="D106" s="1565"/>
      <c r="E106" s="1566"/>
      <c r="F106" s="1425"/>
      <c r="G106" s="847" t="str">
        <f t="shared" si="207"/>
        <v/>
      </c>
      <c r="H106" s="980">
        <f t="shared" si="208"/>
        <v>0</v>
      </c>
      <c r="I106" s="1090" t="str">
        <f t="shared" si="209"/>
        <v/>
      </c>
      <c r="J106" s="36">
        <f t="shared" si="215"/>
        <v>0</v>
      </c>
      <c r="K106" s="1089" t="str">
        <f t="shared" si="216"/>
        <v/>
      </c>
      <c r="L106" s="36">
        <f t="shared" si="217"/>
        <v>0</v>
      </c>
      <c r="M106" s="1089" t="str">
        <f t="shared" si="216"/>
        <v/>
      </c>
      <c r="N106" s="1016">
        <f t="shared" si="218"/>
        <v>0</v>
      </c>
      <c r="O106" s="1090" t="str">
        <f t="shared" ref="O106" si="238">IF(AND($F106&gt;0,P$8&gt;0),(P$8/$F$8),"")</f>
        <v/>
      </c>
      <c r="P106" s="1016">
        <f t="shared" si="220"/>
        <v>0</v>
      </c>
      <c r="Q106" s="1090" t="str">
        <f t="shared" ref="Q106" si="239">IF(AND($F106&gt;0,R$8&gt;0),(R$8/$F$8),"")</f>
        <v/>
      </c>
      <c r="R106" s="1016">
        <f t="shared" si="212"/>
        <v>0</v>
      </c>
      <c r="S106" s="1090" t="str">
        <f t="shared" ref="S106" si="240">IF(AND($F106&gt;0,T$8&gt;0),(T$8/$F$8),"")</f>
        <v/>
      </c>
      <c r="T106" s="1016">
        <f t="shared" si="214"/>
        <v>0</v>
      </c>
      <c r="U106" s="1018"/>
      <c r="V106" s="303"/>
      <c r="W106" s="303"/>
      <c r="X106" s="303"/>
      <c r="Y106" s="203"/>
      <c r="Z106" s="203"/>
      <c r="AA106" s="203"/>
      <c r="AB106" s="204"/>
      <c r="AD106" s="57"/>
      <c r="AE106" s="193"/>
      <c r="AF106" s="193"/>
      <c r="AG106" s="57"/>
      <c r="AH106" s="193"/>
      <c r="AI106" s="193"/>
      <c r="AJ106" s="193"/>
      <c r="AK106" s="193"/>
      <c r="AS106" s="10"/>
      <c r="AT106" s="10"/>
      <c r="AY106" s="1104"/>
    </row>
    <row r="107" spans="1:51" ht="23.25" customHeight="1">
      <c r="A107" s="122">
        <v>9</v>
      </c>
      <c r="B107" s="1564"/>
      <c r="C107" s="1565"/>
      <c r="D107" s="1565"/>
      <c r="E107" s="1566"/>
      <c r="F107" s="1425"/>
      <c r="G107" s="847" t="str">
        <f t="shared" si="207"/>
        <v/>
      </c>
      <c r="H107" s="980">
        <f t="shared" si="208"/>
        <v>0</v>
      </c>
      <c r="I107" s="1090" t="str">
        <f t="shared" si="209"/>
        <v/>
      </c>
      <c r="J107" s="36">
        <f t="shared" si="215"/>
        <v>0</v>
      </c>
      <c r="K107" s="1089" t="str">
        <f t="shared" si="216"/>
        <v/>
      </c>
      <c r="L107" s="36">
        <f t="shared" si="217"/>
        <v>0</v>
      </c>
      <c r="M107" s="1089" t="str">
        <f t="shared" si="216"/>
        <v/>
      </c>
      <c r="N107" s="1016">
        <f t="shared" si="218"/>
        <v>0</v>
      </c>
      <c r="O107" s="1090" t="str">
        <f t="shared" ref="O107" si="241">IF(AND($F107&gt;0,P$8&gt;0),(P$8/$F$8),"")</f>
        <v/>
      </c>
      <c r="P107" s="1016">
        <f t="shared" si="220"/>
        <v>0</v>
      </c>
      <c r="Q107" s="1090" t="str">
        <f t="shared" ref="Q107" si="242">IF(AND($F107&gt;0,R$8&gt;0),(R$8/$F$8),"")</f>
        <v/>
      </c>
      <c r="R107" s="1016">
        <f t="shared" si="212"/>
        <v>0</v>
      </c>
      <c r="S107" s="1090" t="str">
        <f t="shared" ref="S107" si="243">IF(AND($F107&gt;0,T$8&gt;0),(T$8/$F$8),"")</f>
        <v/>
      </c>
      <c r="T107" s="1016">
        <f t="shared" si="214"/>
        <v>0</v>
      </c>
      <c r="U107" s="1018"/>
      <c r="V107" s="303"/>
      <c r="W107" s="303"/>
      <c r="X107" s="303"/>
      <c r="Y107" s="203"/>
      <c r="Z107" s="203"/>
      <c r="AA107" s="203"/>
      <c r="AB107" s="204"/>
      <c r="AD107" s="57"/>
      <c r="AE107" s="193"/>
      <c r="AF107" s="193"/>
      <c r="AG107" s="57"/>
      <c r="AH107" s="193"/>
      <c r="AI107" s="193"/>
      <c r="AJ107" s="193"/>
      <c r="AK107" s="193"/>
      <c r="AS107" s="10"/>
      <c r="AT107" s="10"/>
      <c r="AY107" s="1104"/>
    </row>
    <row r="108" spans="1:51" ht="23.25" customHeight="1" thickBot="1">
      <c r="A108" s="122">
        <v>10</v>
      </c>
      <c r="B108" s="1564"/>
      <c r="C108" s="1565"/>
      <c r="D108" s="1565"/>
      <c r="E108" s="1566"/>
      <c r="F108" s="1425"/>
      <c r="G108" s="847" t="str">
        <f t="shared" si="207"/>
        <v/>
      </c>
      <c r="H108" s="980">
        <f t="shared" si="208"/>
        <v>0</v>
      </c>
      <c r="I108" s="1090" t="str">
        <f t="shared" si="209"/>
        <v/>
      </c>
      <c r="J108" s="36">
        <f t="shared" si="215"/>
        <v>0</v>
      </c>
      <c r="K108" s="1090" t="str">
        <f t="shared" ref="I108:K108" si="244">IF(AND($F108&gt;0,L$8&gt;0),(L$8/$F$8),"")</f>
        <v/>
      </c>
      <c r="L108" s="36">
        <f t="shared" si="217"/>
        <v>0</v>
      </c>
      <c r="M108" s="1090" t="str">
        <f t="shared" ref="M108" si="245">IF(AND($F108&gt;0,N$8&gt;0),(N$8/$F$8),"")</f>
        <v/>
      </c>
      <c r="N108" s="1016">
        <f t="shared" si="218"/>
        <v>0</v>
      </c>
      <c r="O108" s="1090" t="str">
        <f t="shared" ref="O108" si="246">IF(AND($F108&gt;0,P$8&gt;0),(P$8/$F$8),"")</f>
        <v/>
      </c>
      <c r="P108" s="1016">
        <f t="shared" si="220"/>
        <v>0</v>
      </c>
      <c r="Q108" s="1090" t="str">
        <f t="shared" ref="Q108" si="247">IF(AND($F108&gt;0,R$8&gt;0),(R$8/$F$8),"")</f>
        <v/>
      </c>
      <c r="R108" s="1016">
        <f t="shared" si="212"/>
        <v>0</v>
      </c>
      <c r="S108" s="1090" t="str">
        <f t="shared" ref="S108" si="248">IF(AND($F108&gt;0,T$8&gt;0),(T$8/$F$8),"")</f>
        <v/>
      </c>
      <c r="T108" s="1016">
        <f t="shared" si="214"/>
        <v>0</v>
      </c>
      <c r="U108" s="1018"/>
      <c r="V108" s="303"/>
      <c r="W108" s="303"/>
      <c r="X108" s="303"/>
      <c r="Y108" s="203"/>
      <c r="Z108" s="203"/>
      <c r="AA108" s="203"/>
      <c r="AB108" s="204"/>
      <c r="AD108" s="57"/>
      <c r="AE108" s="193"/>
      <c r="AF108" s="193"/>
      <c r="AG108" s="57"/>
      <c r="AH108" s="193"/>
      <c r="AI108" s="193"/>
      <c r="AJ108" s="193"/>
      <c r="AK108" s="193"/>
      <c r="AS108" s="10"/>
      <c r="AT108" s="10"/>
      <c r="AY108" s="1104"/>
    </row>
    <row r="109" spans="1:51" ht="23.25" hidden="1" customHeight="1" thickTop="1" thickBot="1">
      <c r="A109" s="122">
        <v>11</v>
      </c>
      <c r="B109" s="1567"/>
      <c r="C109" s="1568"/>
      <c r="D109" s="1568"/>
      <c r="E109" s="1569"/>
      <c r="F109" s="1424"/>
      <c r="G109" s="847" t="str">
        <f t="shared" si="207"/>
        <v/>
      </c>
      <c r="H109" s="980">
        <f t="shared" si="208"/>
        <v>0</v>
      </c>
      <c r="I109" s="1090" t="str">
        <f t="shared" ref="I109:K109" si="249">IF(AND($F109&gt;0,J$8&gt;0),(J$8/$F$8),"")</f>
        <v/>
      </c>
      <c r="J109" s="36">
        <f t="shared" si="215"/>
        <v>0</v>
      </c>
      <c r="K109" s="1090" t="str">
        <f t="shared" si="249"/>
        <v/>
      </c>
      <c r="L109" s="36">
        <f t="shared" si="217"/>
        <v>0</v>
      </c>
      <c r="M109" s="1090" t="str">
        <f t="shared" ref="M109" si="250">IF(AND($F109&gt;0,N$8&gt;0),(N$8/$F$8),"")</f>
        <v/>
      </c>
      <c r="N109" s="1016">
        <f t="shared" si="218"/>
        <v>0</v>
      </c>
      <c r="O109" s="1090" t="str">
        <f t="shared" ref="O109" si="251">IF(AND($F109&gt;0,P$8&gt;0),(P$8/$F$8),"")</f>
        <v/>
      </c>
      <c r="P109" s="1016">
        <f t="shared" si="220"/>
        <v>0</v>
      </c>
      <c r="Q109" s="1090" t="str">
        <f t="shared" ref="Q109" si="252">IF(AND($F109&gt;0,R$8&gt;0),(R$8/$F$8),"")</f>
        <v/>
      </c>
      <c r="R109" s="1016">
        <f t="shared" si="212"/>
        <v>0</v>
      </c>
      <c r="S109" s="1090" t="str">
        <f t="shared" ref="S109" si="253">IF(AND($F109&gt;0,T$8&gt;0),(T$8/$F$8),"")</f>
        <v/>
      </c>
      <c r="T109" s="1016">
        <f t="shared" si="214"/>
        <v>0</v>
      </c>
      <c r="U109" s="1018"/>
      <c r="V109" s="303"/>
      <c r="W109" s="303"/>
      <c r="X109" s="303"/>
      <c r="Y109" s="203"/>
      <c r="Z109" s="203"/>
      <c r="AA109" s="203"/>
      <c r="AB109" s="204"/>
      <c r="AD109" s="57"/>
      <c r="AE109" s="193"/>
      <c r="AF109" s="193"/>
      <c r="AG109" s="57"/>
      <c r="AH109" s="193"/>
      <c r="AI109" s="193"/>
      <c r="AJ109" s="193"/>
      <c r="AK109" s="193"/>
      <c r="AS109" s="10"/>
      <c r="AT109" s="10"/>
      <c r="AY109" s="1104"/>
    </row>
    <row r="110" spans="1:51" ht="23.25" hidden="1" customHeight="1" thickTop="1" thickBot="1">
      <c r="A110" s="122">
        <v>12</v>
      </c>
      <c r="B110" s="1526"/>
      <c r="C110" s="1527"/>
      <c r="D110" s="1527"/>
      <c r="E110" s="1528"/>
      <c r="F110" s="1424"/>
      <c r="G110" s="847" t="str">
        <f t="shared" si="207"/>
        <v/>
      </c>
      <c r="H110" s="980">
        <f t="shared" si="208"/>
        <v>0</v>
      </c>
      <c r="I110" s="1090" t="str">
        <f t="shared" ref="I110:K110" si="254">IF(AND($F110&gt;0,J$8&gt;0),(J$8/$F$8),"")</f>
        <v/>
      </c>
      <c r="J110" s="36">
        <f t="shared" si="215"/>
        <v>0</v>
      </c>
      <c r="K110" s="1090" t="str">
        <f t="shared" si="254"/>
        <v/>
      </c>
      <c r="L110" s="36">
        <f t="shared" si="217"/>
        <v>0</v>
      </c>
      <c r="M110" s="1090" t="str">
        <f t="shared" ref="M110" si="255">IF(AND($F110&gt;0,N$8&gt;0),(N$8/$F$8),"")</f>
        <v/>
      </c>
      <c r="N110" s="1016">
        <f t="shared" si="218"/>
        <v>0</v>
      </c>
      <c r="O110" s="1090" t="str">
        <f t="shared" ref="O110" si="256">IF(AND($F110&gt;0,P$8&gt;0),(P$8/$F$8),"")</f>
        <v/>
      </c>
      <c r="P110" s="1016">
        <f t="shared" si="220"/>
        <v>0</v>
      </c>
      <c r="Q110" s="1090" t="str">
        <f t="shared" ref="Q110" si="257">IF(AND($F110&gt;0,R$8&gt;0),(R$8/$F$8),"")</f>
        <v/>
      </c>
      <c r="R110" s="1016">
        <f t="shared" si="212"/>
        <v>0</v>
      </c>
      <c r="S110" s="1090" t="str">
        <f t="shared" ref="S110" si="258">IF(AND($F110&gt;0,T$8&gt;0),(T$8/$F$8),"")</f>
        <v/>
      </c>
      <c r="T110" s="1016">
        <f t="shared" si="214"/>
        <v>0</v>
      </c>
      <c r="U110" s="1018"/>
      <c r="V110" s="303"/>
      <c r="W110" s="303"/>
      <c r="X110" s="303"/>
      <c r="Y110" s="203"/>
      <c r="Z110" s="203"/>
      <c r="AA110" s="203"/>
      <c r="AB110" s="204"/>
      <c r="AD110" s="57"/>
      <c r="AE110" s="193"/>
      <c r="AF110" s="193"/>
      <c r="AG110" s="57"/>
      <c r="AH110" s="193"/>
      <c r="AI110" s="193"/>
      <c r="AJ110" s="193"/>
      <c r="AK110" s="193"/>
      <c r="AS110" s="10"/>
      <c r="AT110" s="10"/>
      <c r="AY110" s="1104"/>
    </row>
    <row r="111" spans="1:51" ht="23.25" hidden="1" customHeight="1" thickTop="1" thickBot="1">
      <c r="A111" s="122">
        <v>13</v>
      </c>
      <c r="B111" s="1526"/>
      <c r="C111" s="1527"/>
      <c r="D111" s="1527"/>
      <c r="E111" s="1528"/>
      <c r="F111" s="1424"/>
      <c r="G111" s="847" t="str">
        <f t="shared" si="207"/>
        <v/>
      </c>
      <c r="H111" s="980">
        <f t="shared" si="208"/>
        <v>0</v>
      </c>
      <c r="I111" s="1090" t="str">
        <f t="shared" ref="I111:K111" si="259">IF(AND($F111&gt;0,J$8&gt;0),(J$8/$F$8),"")</f>
        <v/>
      </c>
      <c r="J111" s="36">
        <f t="shared" si="215"/>
        <v>0</v>
      </c>
      <c r="K111" s="1090" t="str">
        <f t="shared" si="259"/>
        <v/>
      </c>
      <c r="L111" s="36">
        <f t="shared" si="217"/>
        <v>0</v>
      </c>
      <c r="M111" s="1090" t="str">
        <f t="shared" ref="M111" si="260">IF(AND($F111&gt;0,N$8&gt;0),(N$8/$F$8),"")</f>
        <v/>
      </c>
      <c r="N111" s="1016">
        <f t="shared" si="218"/>
        <v>0</v>
      </c>
      <c r="O111" s="1090" t="str">
        <f t="shared" ref="O111" si="261">IF(AND($F111&gt;0,P$8&gt;0),(P$8/$F$8),"")</f>
        <v/>
      </c>
      <c r="P111" s="1016">
        <f t="shared" si="220"/>
        <v>0</v>
      </c>
      <c r="Q111" s="1090" t="str">
        <f t="shared" ref="Q111" si="262">IF(AND($F111&gt;0,R$8&gt;0),(R$8/$F$8),"")</f>
        <v/>
      </c>
      <c r="R111" s="1016">
        <f t="shared" si="212"/>
        <v>0</v>
      </c>
      <c r="S111" s="1090" t="str">
        <f t="shared" ref="S111" si="263">IF(AND($F111&gt;0,T$8&gt;0),(T$8/$F$8),"")</f>
        <v/>
      </c>
      <c r="T111" s="1016">
        <f t="shared" si="214"/>
        <v>0</v>
      </c>
      <c r="U111" s="1018"/>
      <c r="V111" s="303"/>
      <c r="W111" s="303"/>
      <c r="X111" s="303"/>
      <c r="Y111" s="203"/>
      <c r="Z111" s="203"/>
      <c r="AA111" s="203"/>
      <c r="AB111" s="204"/>
      <c r="AD111" s="57"/>
      <c r="AE111" s="193"/>
      <c r="AF111" s="193"/>
      <c r="AG111" s="57"/>
      <c r="AH111" s="193"/>
      <c r="AI111" s="193"/>
      <c r="AJ111" s="193"/>
      <c r="AK111" s="193"/>
      <c r="AS111" s="10"/>
      <c r="AT111" s="10"/>
      <c r="AY111" s="1104"/>
    </row>
    <row r="112" spans="1:51" ht="23.25" hidden="1" customHeight="1" thickTop="1" thickBot="1">
      <c r="A112" s="122">
        <v>14</v>
      </c>
      <c r="B112" s="1567"/>
      <c r="C112" s="1568"/>
      <c r="D112" s="1568"/>
      <c r="E112" s="1569"/>
      <c r="F112" s="1424"/>
      <c r="G112" s="847" t="str">
        <f t="shared" si="207"/>
        <v/>
      </c>
      <c r="H112" s="980">
        <f t="shared" si="208"/>
        <v>0</v>
      </c>
      <c r="I112" s="1090" t="str">
        <f t="shared" ref="I112:K112" si="264">IF(AND($F112&gt;0,J$8&gt;0),(J$8/$F$8),"")</f>
        <v/>
      </c>
      <c r="J112" s="36">
        <f t="shared" si="215"/>
        <v>0</v>
      </c>
      <c r="K112" s="1090" t="str">
        <f t="shared" si="264"/>
        <v/>
      </c>
      <c r="L112" s="36">
        <f t="shared" si="217"/>
        <v>0</v>
      </c>
      <c r="M112" s="1090" t="str">
        <f t="shared" ref="M112" si="265">IF(AND($F112&gt;0,N$8&gt;0),(N$8/$F$8),"")</f>
        <v/>
      </c>
      <c r="N112" s="1016">
        <f t="shared" si="218"/>
        <v>0</v>
      </c>
      <c r="O112" s="1090" t="str">
        <f t="shared" ref="O112" si="266">IF(AND($F112&gt;0,P$8&gt;0),(P$8/$F$8),"")</f>
        <v/>
      </c>
      <c r="P112" s="1016">
        <f t="shared" si="220"/>
        <v>0</v>
      </c>
      <c r="Q112" s="1090" t="str">
        <f t="shared" ref="Q112" si="267">IF(AND($F112&gt;0,R$8&gt;0),(R$8/$F$8),"")</f>
        <v/>
      </c>
      <c r="R112" s="1016">
        <f t="shared" si="212"/>
        <v>0</v>
      </c>
      <c r="S112" s="1090" t="str">
        <f t="shared" ref="S112" si="268">IF(AND($F112&gt;0,T$8&gt;0),(T$8/$F$8),"")</f>
        <v/>
      </c>
      <c r="T112" s="1016">
        <f t="shared" si="214"/>
        <v>0</v>
      </c>
      <c r="U112" s="1018"/>
      <c r="V112" s="303"/>
      <c r="W112" s="303"/>
      <c r="X112" s="303"/>
      <c r="Y112" s="203"/>
      <c r="Z112" s="203"/>
      <c r="AA112" s="203"/>
      <c r="AB112" s="204"/>
      <c r="AD112" s="57"/>
      <c r="AE112" s="193"/>
      <c r="AF112" s="193"/>
      <c r="AG112" s="57"/>
      <c r="AH112" s="193"/>
      <c r="AI112" s="193"/>
      <c r="AJ112" s="193"/>
      <c r="AK112" s="193"/>
      <c r="AS112" s="10"/>
      <c r="AT112" s="10"/>
      <c r="AY112" s="1104"/>
    </row>
    <row r="113" spans="1:53" ht="23.25" hidden="1" customHeight="1" thickTop="1" thickBot="1">
      <c r="A113" s="122">
        <v>15</v>
      </c>
      <c r="B113" s="1526"/>
      <c r="C113" s="1527"/>
      <c r="D113" s="1527"/>
      <c r="E113" s="1528"/>
      <c r="F113" s="1424"/>
      <c r="G113" s="848" t="str">
        <f t="shared" si="207"/>
        <v/>
      </c>
      <c r="H113" s="1003">
        <f t="shared" si="208"/>
        <v>0</v>
      </c>
      <c r="I113" s="1094" t="str">
        <f t="shared" ref="I113:K113" si="269">IF(AND($F113&gt;0,J$8&gt;0),(J$8/$F$8),"")</f>
        <v/>
      </c>
      <c r="J113" s="995">
        <f t="shared" si="215"/>
        <v>0</v>
      </c>
      <c r="K113" s="1094" t="str">
        <f t="shared" si="269"/>
        <v/>
      </c>
      <c r="L113" s="995">
        <f t="shared" si="217"/>
        <v>0</v>
      </c>
      <c r="M113" s="1094" t="str">
        <f t="shared" ref="M113" si="270">IF(AND($F113&gt;0,N$8&gt;0),(N$8/$F$8),"")</f>
        <v/>
      </c>
      <c r="N113" s="1019">
        <f t="shared" si="218"/>
        <v>0</v>
      </c>
      <c r="O113" s="1094" t="str">
        <f t="shared" ref="O113" si="271">IF(AND($F113&gt;0,P$8&gt;0),(P$8/$F$8),"")</f>
        <v/>
      </c>
      <c r="P113" s="1019">
        <f t="shared" si="220"/>
        <v>0</v>
      </c>
      <c r="Q113" s="1094" t="str">
        <f t="shared" ref="Q113" si="272">IF(AND($F113&gt;0,R$8&gt;0),(R$8/$F$8),"")</f>
        <v/>
      </c>
      <c r="R113" s="1019">
        <f t="shared" si="212"/>
        <v>0</v>
      </c>
      <c r="S113" s="1094" t="str">
        <f t="shared" ref="S113" si="273">IF(AND($F113&gt;0,T$8&gt;0),(T$8/$F$8),"")</f>
        <v/>
      </c>
      <c r="T113" s="1019">
        <f t="shared" si="214"/>
        <v>0</v>
      </c>
      <c r="U113" s="1018"/>
      <c r="V113" s="303"/>
      <c r="W113" s="303"/>
      <c r="X113" s="303"/>
      <c r="Y113" s="203"/>
      <c r="Z113" s="203"/>
      <c r="AA113" s="203"/>
      <c r="AB113" s="204"/>
      <c r="AD113" s="57"/>
      <c r="AE113" s="193"/>
      <c r="AF113" s="193"/>
      <c r="AG113" s="57"/>
      <c r="AH113" s="193"/>
      <c r="AI113" s="193"/>
      <c r="AJ113" s="193"/>
      <c r="AK113" s="193"/>
      <c r="AS113" s="10"/>
      <c r="AT113" s="10"/>
      <c r="AY113" s="1104"/>
    </row>
    <row r="114" spans="1:53" s="197" customFormat="1" ht="16.5" thickTop="1" thickBot="1">
      <c r="A114" s="435"/>
      <c r="B114" s="520"/>
      <c r="C114" s="521"/>
      <c r="D114" s="522"/>
      <c r="E114" s="523"/>
      <c r="F114" s="436"/>
      <c r="G114" s="849"/>
      <c r="H114" s="437"/>
      <c r="I114" s="437"/>
      <c r="J114" s="437"/>
      <c r="K114" s="437"/>
      <c r="L114" s="437"/>
      <c r="M114" s="437"/>
      <c r="N114" s="437"/>
      <c r="O114" s="437"/>
      <c r="P114" s="437"/>
      <c r="Q114" s="437"/>
      <c r="R114" s="437"/>
      <c r="S114" s="437"/>
      <c r="T114" s="437"/>
      <c r="U114" s="202"/>
      <c r="V114" s="274"/>
      <c r="W114" s="274"/>
      <c r="X114" s="274"/>
      <c r="Y114" s="275"/>
      <c r="Z114" s="275"/>
      <c r="AA114" s="275"/>
      <c r="AK114" s="326"/>
      <c r="AL114" s="326"/>
      <c r="AM114" s="326"/>
      <c r="AN114" s="326"/>
      <c r="AO114" s="326"/>
      <c r="AP114" s="326"/>
      <c r="AQ114" s="326"/>
      <c r="AS114" s="10"/>
      <c r="AT114" s="10"/>
      <c r="AY114" s="1104"/>
      <c r="AZ114" s="169"/>
      <c r="BA114" s="169"/>
    </row>
    <row r="115" spans="1:53" ht="24" thickTop="1">
      <c r="A115" s="1560" t="str">
        <f>A13</f>
        <v>CAPITAL EXPENDITURES</v>
      </c>
      <c r="B115" s="1561"/>
      <c r="C115" s="1561"/>
      <c r="D115" s="1561"/>
      <c r="E115" s="1561"/>
      <c r="F115" s="1543"/>
      <c r="G115" s="1531"/>
      <c r="H115" s="1532"/>
      <c r="I115" s="1532"/>
      <c r="J115" s="1532"/>
      <c r="K115" s="1532"/>
      <c r="L115" s="1532"/>
      <c r="M115" s="1532"/>
      <c r="N115" s="1532"/>
      <c r="O115" s="1532"/>
      <c r="P115" s="1532"/>
      <c r="Q115" s="1532"/>
      <c r="R115" s="1532"/>
      <c r="S115" s="1532"/>
      <c r="T115" s="1533"/>
      <c r="U115" s="943"/>
      <c r="V115" s="299"/>
      <c r="W115" s="299"/>
      <c r="X115" s="299"/>
      <c r="Y115" s="38"/>
      <c r="Z115" s="38"/>
      <c r="AA115" s="38"/>
      <c r="AD115" s="55"/>
      <c r="AE115" s="11"/>
      <c r="AF115" s="11"/>
      <c r="AG115" s="55"/>
      <c r="AH115" s="11"/>
      <c r="AI115" s="11"/>
      <c r="AJ115" s="11"/>
      <c r="AK115" s="11"/>
      <c r="AS115" s="10"/>
      <c r="AT115" s="10"/>
      <c r="AY115" s="1104"/>
    </row>
    <row r="116" spans="1:53" ht="15" customHeight="1" thickBot="1">
      <c r="A116" s="1544"/>
      <c r="B116" s="1545"/>
      <c r="C116" s="1545"/>
      <c r="D116" s="1545"/>
      <c r="E116" s="1545"/>
      <c r="F116" s="1546"/>
      <c r="G116" s="616"/>
      <c r="H116" s="993"/>
      <c r="I116" s="699"/>
      <c r="J116" s="994"/>
      <c r="K116" s="699"/>
      <c r="L116" s="994"/>
      <c r="M116" s="699"/>
      <c r="N116" s="994"/>
      <c r="O116" s="802"/>
      <c r="P116" s="698"/>
      <c r="Q116" s="802"/>
      <c r="R116" s="698"/>
      <c r="S116" s="802"/>
      <c r="T116" s="698"/>
      <c r="U116" s="202"/>
      <c r="V116" s="300"/>
      <c r="W116" s="300"/>
      <c r="X116" s="300"/>
      <c r="AE116" s="169"/>
      <c r="AF116" s="169"/>
      <c r="AH116" s="169"/>
      <c r="AI116" s="169"/>
      <c r="AJ116" s="169"/>
      <c r="AK116" s="169"/>
      <c r="AS116" s="10"/>
      <c r="AT116" s="10"/>
      <c r="AY116" s="1104"/>
    </row>
    <row r="117" spans="1:53" ht="25.5" customHeight="1" thickTop="1" thickBot="1">
      <c r="A117" s="131"/>
      <c r="B117" s="159"/>
      <c r="C117" s="159"/>
      <c r="D117" s="18"/>
      <c r="E117" s="130" t="s">
        <v>200</v>
      </c>
      <c r="F117" s="1423">
        <f>SUM(F118:F132)</f>
        <v>0</v>
      </c>
      <c r="G117" s="803"/>
      <c r="H117" s="982">
        <f>SUM(H118:H132)</f>
        <v>0</v>
      </c>
      <c r="I117" s="804"/>
      <c r="J117" s="979">
        <f>SUM(J118:J132)</f>
        <v>0</v>
      </c>
      <c r="K117" s="804"/>
      <c r="L117" s="990">
        <f>SUM(L118:L132)</f>
        <v>0</v>
      </c>
      <c r="M117" s="805"/>
      <c r="N117" s="990">
        <f>SUM(N118:N132)</f>
        <v>0</v>
      </c>
      <c r="O117" s="805"/>
      <c r="P117" s="990">
        <f>SUM(P118:P132)</f>
        <v>0</v>
      </c>
      <c r="Q117" s="804"/>
      <c r="R117" s="990">
        <f>SUM(R118:R132)</f>
        <v>0</v>
      </c>
      <c r="S117" s="805"/>
      <c r="T117" s="990">
        <f>SUM(T118:T132)</f>
        <v>0</v>
      </c>
      <c r="U117" s="260"/>
      <c r="V117" s="301"/>
      <c r="W117" s="301"/>
      <c r="X117" s="301"/>
      <c r="Y117" s="38"/>
      <c r="Z117" s="38"/>
      <c r="AA117" s="38"/>
      <c r="AD117" s="55"/>
      <c r="AE117" s="11"/>
      <c r="AF117" s="11"/>
      <c r="AG117" s="55"/>
      <c r="AH117" s="11"/>
      <c r="AI117" s="11"/>
      <c r="AJ117" s="11"/>
      <c r="AK117" s="11"/>
      <c r="AS117" s="10"/>
      <c r="AT117" s="10"/>
      <c r="AY117" s="1104"/>
    </row>
    <row r="118" spans="1:53" ht="23.25" customHeight="1" thickTop="1">
      <c r="A118" s="122">
        <v>1</v>
      </c>
      <c r="B118" s="1526"/>
      <c r="C118" s="1527"/>
      <c r="D118" s="1527"/>
      <c r="E118" s="1528"/>
      <c r="F118" s="1425"/>
      <c r="G118" s="847" t="str">
        <f t="shared" ref="G118:G132" si="274">IF(AND(F118&lt;&gt;0, 1-I118-K118-Q118-S118-M118-O118),1-I118-K118-Q118-S118-M118-O118,"")</f>
        <v/>
      </c>
      <c r="H118" s="980">
        <f t="shared" ref="H118:H132" si="275">IF(AND(G118*F118&lt;0.0001,G118*F118&gt;0),"",G118*F118)</f>
        <v>0</v>
      </c>
      <c r="I118" s="1090" t="str">
        <f t="shared" ref="I118:I122" si="276">IF(AND($F118&gt;0,J$8&gt;0),(J$8/$F$8),"")</f>
        <v/>
      </c>
      <c r="J118" s="36">
        <f>I118*F118</f>
        <v>0</v>
      </c>
      <c r="K118" s="1089" t="str">
        <f t="shared" ref="K118:M122" si="277">IF(AND($F118&gt;0,L$8&gt;0),(L$8/$F$8),"")</f>
        <v/>
      </c>
      <c r="L118" s="36">
        <f>K118*F118</f>
        <v>0</v>
      </c>
      <c r="M118" s="1089" t="str">
        <f t="shared" si="277"/>
        <v/>
      </c>
      <c r="N118" s="1016">
        <f>M118*F118</f>
        <v>0</v>
      </c>
      <c r="O118" s="1090" t="str">
        <f t="shared" ref="O118" si="278">IF(AND($F118&gt;0,P$8&gt;0),(P$8/$F$8),"")</f>
        <v/>
      </c>
      <c r="P118" s="1016">
        <f>O118*F118</f>
        <v>0</v>
      </c>
      <c r="Q118" s="1090" t="str">
        <f t="shared" ref="Q118" si="279">IF(AND($F118&gt;0,R$8&gt;0),(R$8/$F$8),"")</f>
        <v/>
      </c>
      <c r="R118" s="1016">
        <f t="shared" ref="R118:R132" si="280">Q118*F118</f>
        <v>0</v>
      </c>
      <c r="S118" s="1090" t="str">
        <f t="shared" ref="S118" si="281">IF(AND($F118&gt;0,T$8&gt;0),(T$8/$F$8),"")</f>
        <v/>
      </c>
      <c r="T118" s="1016">
        <f t="shared" ref="T118:T132" si="282">S118*F118</f>
        <v>0</v>
      </c>
      <c r="U118" s="1018"/>
      <c r="V118" s="303"/>
      <c r="W118" s="303"/>
      <c r="X118" s="303"/>
      <c r="Y118" s="203"/>
      <c r="Z118" s="203"/>
      <c r="AA118" s="203"/>
      <c r="AB118" s="204"/>
      <c r="AD118" s="57"/>
      <c r="AE118" s="193"/>
      <c r="AF118" s="193"/>
      <c r="AG118" s="57"/>
      <c r="AH118" s="193"/>
      <c r="AI118" s="193"/>
      <c r="AJ118" s="193"/>
      <c r="AK118" s="193"/>
      <c r="AS118" s="10"/>
      <c r="AT118" s="10"/>
      <c r="AY118" s="1104"/>
    </row>
    <row r="119" spans="1:53" ht="23.25" customHeight="1">
      <c r="A119" s="122">
        <v>2</v>
      </c>
      <c r="B119" s="1526"/>
      <c r="C119" s="1527"/>
      <c r="D119" s="1527"/>
      <c r="E119" s="1528"/>
      <c r="F119" s="1425"/>
      <c r="G119" s="847" t="str">
        <f t="shared" si="274"/>
        <v/>
      </c>
      <c r="H119" s="980">
        <f t="shared" si="275"/>
        <v>0</v>
      </c>
      <c r="I119" s="1090" t="str">
        <f t="shared" si="276"/>
        <v/>
      </c>
      <c r="J119" s="36">
        <f t="shared" ref="J119:J132" si="283">I119*F119</f>
        <v>0</v>
      </c>
      <c r="K119" s="1089" t="str">
        <f t="shared" si="277"/>
        <v/>
      </c>
      <c r="L119" s="36">
        <f t="shared" ref="L119:L132" si="284">K119*F119</f>
        <v>0</v>
      </c>
      <c r="M119" s="1089" t="str">
        <f t="shared" si="277"/>
        <v/>
      </c>
      <c r="N119" s="1016">
        <f t="shared" ref="N119:N132" si="285">M119*F119</f>
        <v>0</v>
      </c>
      <c r="O119" s="1090" t="str">
        <f t="shared" ref="O119" si="286">IF(AND($F119&gt;0,P$8&gt;0),(P$8/$F$8),"")</f>
        <v/>
      </c>
      <c r="P119" s="1016">
        <f t="shared" ref="P119:P132" si="287">O119*F119</f>
        <v>0</v>
      </c>
      <c r="Q119" s="1090" t="str">
        <f t="shared" ref="Q119" si="288">IF(AND($F119&gt;0,R$8&gt;0),(R$8/$F$8),"")</f>
        <v/>
      </c>
      <c r="R119" s="1016">
        <f t="shared" si="280"/>
        <v>0</v>
      </c>
      <c r="S119" s="1090" t="str">
        <f t="shared" ref="S119" si="289">IF(AND($F119&gt;0,T$8&gt;0),(T$8/$F$8),"")</f>
        <v/>
      </c>
      <c r="T119" s="1016">
        <f t="shared" si="282"/>
        <v>0</v>
      </c>
      <c r="U119" s="1018"/>
      <c r="V119" s="303"/>
      <c r="W119" s="303"/>
      <c r="X119" s="303"/>
      <c r="Y119" s="203"/>
      <c r="Z119" s="203"/>
      <c r="AA119" s="203"/>
      <c r="AB119" s="204"/>
      <c r="AD119" s="57"/>
      <c r="AE119" s="193"/>
      <c r="AF119" s="193"/>
      <c r="AG119" s="57"/>
      <c r="AH119" s="193"/>
      <c r="AI119" s="193"/>
      <c r="AJ119" s="193"/>
      <c r="AK119" s="193"/>
      <c r="AS119" s="10"/>
      <c r="AT119" s="10"/>
      <c r="AY119" s="1104"/>
    </row>
    <row r="120" spans="1:53" ht="23.25" customHeight="1">
      <c r="A120" s="122">
        <v>3</v>
      </c>
      <c r="B120" s="1526"/>
      <c r="C120" s="1527"/>
      <c r="D120" s="1527"/>
      <c r="E120" s="1528"/>
      <c r="F120" s="1425"/>
      <c r="G120" s="847" t="str">
        <f t="shared" si="274"/>
        <v/>
      </c>
      <c r="H120" s="980">
        <f t="shared" si="275"/>
        <v>0</v>
      </c>
      <c r="I120" s="1090" t="str">
        <f t="shared" si="276"/>
        <v/>
      </c>
      <c r="J120" s="36">
        <f t="shared" si="283"/>
        <v>0</v>
      </c>
      <c r="K120" s="1089" t="str">
        <f t="shared" si="277"/>
        <v/>
      </c>
      <c r="L120" s="36">
        <f t="shared" si="284"/>
        <v>0</v>
      </c>
      <c r="M120" s="1089" t="str">
        <f t="shared" si="277"/>
        <v/>
      </c>
      <c r="N120" s="1016">
        <f t="shared" si="285"/>
        <v>0</v>
      </c>
      <c r="O120" s="1090" t="str">
        <f t="shared" ref="O120" si="290">IF(AND($F120&gt;0,P$8&gt;0),(P$8/$F$8),"")</f>
        <v/>
      </c>
      <c r="P120" s="1016">
        <f t="shared" si="287"/>
        <v>0</v>
      </c>
      <c r="Q120" s="1090" t="str">
        <f t="shared" ref="Q120" si="291">IF(AND($F120&gt;0,R$8&gt;0),(R$8/$F$8),"")</f>
        <v/>
      </c>
      <c r="R120" s="1016">
        <f t="shared" si="280"/>
        <v>0</v>
      </c>
      <c r="S120" s="1090" t="str">
        <f t="shared" ref="S120" si="292">IF(AND($F120&gt;0,T$8&gt;0),(T$8/$F$8),"")</f>
        <v/>
      </c>
      <c r="T120" s="1016">
        <f t="shared" si="282"/>
        <v>0</v>
      </c>
      <c r="U120" s="1018"/>
      <c r="V120" s="303"/>
      <c r="W120" s="303"/>
      <c r="X120" s="303"/>
      <c r="Y120" s="203"/>
      <c r="Z120" s="203"/>
      <c r="AA120" s="203"/>
      <c r="AB120" s="204"/>
      <c r="AD120" s="57"/>
      <c r="AE120" s="193"/>
      <c r="AF120" s="193"/>
      <c r="AG120" s="57"/>
      <c r="AH120" s="193"/>
      <c r="AI120" s="193"/>
      <c r="AJ120" s="193"/>
      <c r="AK120" s="193"/>
      <c r="AS120" s="10"/>
      <c r="AT120" s="10"/>
      <c r="AY120" s="1104"/>
    </row>
    <row r="121" spans="1:53" ht="23.25" customHeight="1">
      <c r="A121" s="122">
        <v>4</v>
      </c>
      <c r="B121" s="1526"/>
      <c r="C121" s="1527"/>
      <c r="D121" s="1527"/>
      <c r="E121" s="1528"/>
      <c r="F121" s="1425"/>
      <c r="G121" s="847" t="str">
        <f t="shared" si="274"/>
        <v/>
      </c>
      <c r="H121" s="980">
        <f t="shared" si="275"/>
        <v>0</v>
      </c>
      <c r="I121" s="1090" t="str">
        <f t="shared" si="276"/>
        <v/>
      </c>
      <c r="J121" s="36">
        <f t="shared" si="283"/>
        <v>0</v>
      </c>
      <c r="K121" s="1089" t="str">
        <f t="shared" si="277"/>
        <v/>
      </c>
      <c r="L121" s="36">
        <f t="shared" si="284"/>
        <v>0</v>
      </c>
      <c r="M121" s="1089" t="str">
        <f t="shared" si="277"/>
        <v/>
      </c>
      <c r="N121" s="1016">
        <f t="shared" si="285"/>
        <v>0</v>
      </c>
      <c r="O121" s="1090" t="str">
        <f t="shared" ref="O121" si="293">IF(AND($F121&gt;0,P$8&gt;0),(P$8/$F$8),"")</f>
        <v/>
      </c>
      <c r="P121" s="1016">
        <f t="shared" si="287"/>
        <v>0</v>
      </c>
      <c r="Q121" s="1090" t="str">
        <f t="shared" ref="Q121" si="294">IF(AND($F121&gt;0,R$8&gt;0),(R$8/$F$8),"")</f>
        <v/>
      </c>
      <c r="R121" s="1016">
        <f t="shared" si="280"/>
        <v>0</v>
      </c>
      <c r="S121" s="1090" t="str">
        <f t="shared" ref="S121" si="295">IF(AND($F121&gt;0,T$8&gt;0),(T$8/$F$8),"")</f>
        <v/>
      </c>
      <c r="T121" s="1016">
        <f t="shared" si="282"/>
        <v>0</v>
      </c>
      <c r="U121" s="1018"/>
      <c r="V121" s="303"/>
      <c r="W121" s="303"/>
      <c r="X121" s="303"/>
      <c r="Y121" s="203"/>
      <c r="Z121" s="203"/>
      <c r="AA121" s="203"/>
      <c r="AB121" s="204"/>
      <c r="AD121" s="57"/>
      <c r="AE121" s="193"/>
      <c r="AF121" s="193"/>
      <c r="AG121" s="57"/>
      <c r="AH121" s="193"/>
      <c r="AI121" s="193"/>
      <c r="AJ121" s="193"/>
      <c r="AK121" s="193"/>
      <c r="AS121" s="10"/>
      <c r="AT121" s="10"/>
      <c r="AY121" s="1104"/>
    </row>
    <row r="122" spans="1:53" ht="23.25" customHeight="1" thickBot="1">
      <c r="A122" s="122">
        <v>5</v>
      </c>
      <c r="B122" s="1526"/>
      <c r="C122" s="1527"/>
      <c r="D122" s="1527"/>
      <c r="E122" s="1528"/>
      <c r="F122" s="1425"/>
      <c r="G122" s="847" t="str">
        <f t="shared" si="274"/>
        <v/>
      </c>
      <c r="H122" s="980">
        <f t="shared" si="275"/>
        <v>0</v>
      </c>
      <c r="I122" s="1090" t="str">
        <f t="shared" si="276"/>
        <v/>
      </c>
      <c r="J122" s="36">
        <f t="shared" si="283"/>
        <v>0</v>
      </c>
      <c r="K122" s="1089" t="str">
        <f t="shared" si="277"/>
        <v/>
      </c>
      <c r="L122" s="36">
        <f t="shared" si="284"/>
        <v>0</v>
      </c>
      <c r="M122" s="1089" t="str">
        <f t="shared" si="277"/>
        <v/>
      </c>
      <c r="N122" s="1016">
        <f t="shared" si="285"/>
        <v>0</v>
      </c>
      <c r="O122" s="1090" t="str">
        <f t="shared" ref="O122" si="296">IF(AND($F122&gt;0,P$8&gt;0),(P$8/$F$8),"")</f>
        <v/>
      </c>
      <c r="P122" s="1016">
        <f t="shared" si="287"/>
        <v>0</v>
      </c>
      <c r="Q122" s="1090" t="str">
        <f t="shared" ref="Q122" si="297">IF(AND($F122&gt;0,R$8&gt;0),(R$8/$F$8),"")</f>
        <v/>
      </c>
      <c r="R122" s="1016">
        <f t="shared" si="280"/>
        <v>0</v>
      </c>
      <c r="S122" s="1090" t="str">
        <f t="shared" ref="S122" si="298">IF(AND($F122&gt;0,T$8&gt;0),(T$8/$F$8),"")</f>
        <v/>
      </c>
      <c r="T122" s="1016">
        <f t="shared" si="282"/>
        <v>0</v>
      </c>
      <c r="U122" s="1018"/>
      <c r="V122" s="303"/>
      <c r="W122" s="303"/>
      <c r="X122" s="303"/>
      <c r="Y122" s="203"/>
      <c r="Z122" s="203"/>
      <c r="AA122" s="203"/>
      <c r="AB122" s="204"/>
      <c r="AD122" s="57"/>
      <c r="AE122" s="193"/>
      <c r="AF122" s="193"/>
      <c r="AG122" s="57"/>
      <c r="AH122" s="193"/>
      <c r="AI122" s="193"/>
      <c r="AJ122" s="193"/>
      <c r="AK122" s="193"/>
      <c r="AS122" s="10"/>
      <c r="AT122" s="10"/>
      <c r="AY122" s="1104"/>
    </row>
    <row r="123" spans="1:53" ht="23.25" hidden="1" customHeight="1">
      <c r="A123" s="122">
        <v>6</v>
      </c>
      <c r="B123" s="1526"/>
      <c r="C123" s="1527"/>
      <c r="D123" s="1527"/>
      <c r="E123" s="1528"/>
      <c r="F123" s="978"/>
      <c r="G123" s="847" t="str">
        <f t="shared" si="274"/>
        <v/>
      </c>
      <c r="H123" s="980">
        <f t="shared" si="275"/>
        <v>0</v>
      </c>
      <c r="I123" s="1090" t="str">
        <f t="shared" ref="I123" si="299">IF(AND($F123&gt;0,J$8&gt;0),(J$8/$F$8),"")</f>
        <v/>
      </c>
      <c r="J123" s="36">
        <f t="shared" si="283"/>
        <v>0</v>
      </c>
      <c r="K123" s="1090" t="str">
        <f t="shared" ref="K123" si="300">IF(AND($F123&gt;0,L$8&gt;0),(L$8/$F$8),"")</f>
        <v/>
      </c>
      <c r="L123" s="36">
        <f t="shared" si="284"/>
        <v>0</v>
      </c>
      <c r="M123" s="1090" t="str">
        <f t="shared" ref="M123" si="301">IF(AND($F123&gt;0,N$8&gt;0),(N$8/$F$8),"")</f>
        <v/>
      </c>
      <c r="N123" s="1016">
        <f t="shared" si="285"/>
        <v>0</v>
      </c>
      <c r="O123" s="1090" t="str">
        <f t="shared" ref="O123" si="302">IF(AND($F123&gt;0,P$8&gt;0),(P$8/$F$8),"")</f>
        <v/>
      </c>
      <c r="P123" s="1016">
        <f t="shared" si="287"/>
        <v>0</v>
      </c>
      <c r="Q123" s="1090" t="str">
        <f t="shared" ref="Q123" si="303">IF(AND($F123&gt;0,R$8&gt;0),(R$8/$F$8),"")</f>
        <v/>
      </c>
      <c r="R123" s="1016">
        <f t="shared" si="280"/>
        <v>0</v>
      </c>
      <c r="S123" s="1090" t="str">
        <f t="shared" ref="S123" si="304">IF(AND($F123&gt;0,T$8&gt;0),(T$8/$F$8),"")</f>
        <v/>
      </c>
      <c r="T123" s="1016">
        <f t="shared" si="282"/>
        <v>0</v>
      </c>
      <c r="U123" s="1018"/>
      <c r="V123" s="303"/>
      <c r="W123" s="303"/>
      <c r="X123" s="303"/>
      <c r="Y123" s="203"/>
      <c r="Z123" s="203"/>
      <c r="AA123" s="203"/>
      <c r="AB123" s="204"/>
      <c r="AD123" s="57"/>
      <c r="AE123" s="193"/>
      <c r="AF123" s="193"/>
      <c r="AG123" s="57"/>
      <c r="AH123" s="193"/>
      <c r="AI123" s="193"/>
      <c r="AJ123" s="193"/>
      <c r="AK123" s="193"/>
      <c r="AS123" s="10"/>
      <c r="AT123" s="10"/>
      <c r="AY123" s="1104"/>
    </row>
    <row r="124" spans="1:53" ht="23.25" hidden="1" customHeight="1">
      <c r="A124" s="122">
        <v>7</v>
      </c>
      <c r="B124" s="1526"/>
      <c r="C124" s="1527"/>
      <c r="D124" s="1527"/>
      <c r="E124" s="1528"/>
      <c r="F124" s="978"/>
      <c r="G124" s="847" t="str">
        <f t="shared" si="274"/>
        <v/>
      </c>
      <c r="H124" s="980">
        <f t="shared" si="275"/>
        <v>0</v>
      </c>
      <c r="I124" s="1090" t="str">
        <f t="shared" ref="I124" si="305">IF(AND($F124&gt;0,J$8&gt;0),(J$8/$F$8),"")</f>
        <v/>
      </c>
      <c r="J124" s="36">
        <f t="shared" si="283"/>
        <v>0</v>
      </c>
      <c r="K124" s="1090" t="str">
        <f t="shared" ref="K124" si="306">IF(AND($F124&gt;0,L$8&gt;0),(L$8/$F$8),"")</f>
        <v/>
      </c>
      <c r="L124" s="36">
        <f t="shared" si="284"/>
        <v>0</v>
      </c>
      <c r="M124" s="1090" t="str">
        <f t="shared" ref="M124" si="307">IF(AND($F124&gt;0,N$8&gt;0),(N$8/$F$8),"")</f>
        <v/>
      </c>
      <c r="N124" s="1016">
        <f t="shared" si="285"/>
        <v>0</v>
      </c>
      <c r="O124" s="1090" t="str">
        <f t="shared" ref="O124" si="308">IF(AND($F124&gt;0,P$8&gt;0),(P$8/$F$8),"")</f>
        <v/>
      </c>
      <c r="P124" s="1016">
        <f t="shared" si="287"/>
        <v>0</v>
      </c>
      <c r="Q124" s="1090" t="str">
        <f t="shared" ref="Q124" si="309">IF(AND($F124&gt;0,R$8&gt;0),(R$8/$F$8),"")</f>
        <v/>
      </c>
      <c r="R124" s="1016">
        <f t="shared" si="280"/>
        <v>0</v>
      </c>
      <c r="S124" s="1090" t="str">
        <f t="shared" ref="S124" si="310">IF(AND($F124&gt;0,T$8&gt;0),(T$8/$F$8),"")</f>
        <v/>
      </c>
      <c r="T124" s="1016">
        <f t="shared" si="282"/>
        <v>0</v>
      </c>
      <c r="U124" s="1018"/>
      <c r="V124" s="303"/>
      <c r="W124" s="303"/>
      <c r="X124" s="303"/>
      <c r="Y124" s="203"/>
      <c r="Z124" s="203"/>
      <c r="AA124" s="203"/>
      <c r="AB124" s="204"/>
      <c r="AD124" s="57"/>
      <c r="AE124" s="193"/>
      <c r="AF124" s="193"/>
      <c r="AG124" s="57"/>
      <c r="AH124" s="193"/>
      <c r="AI124" s="193"/>
      <c r="AJ124" s="193"/>
      <c r="AK124" s="193"/>
      <c r="AS124" s="10"/>
      <c r="AT124" s="10"/>
      <c r="AY124" s="1104"/>
    </row>
    <row r="125" spans="1:53" ht="23.25" hidden="1" customHeight="1">
      <c r="A125" s="122">
        <v>8</v>
      </c>
      <c r="B125" s="1526"/>
      <c r="C125" s="1527"/>
      <c r="D125" s="1527"/>
      <c r="E125" s="1527"/>
      <c r="F125" s="978"/>
      <c r="G125" s="847" t="str">
        <f t="shared" si="274"/>
        <v/>
      </c>
      <c r="H125" s="980">
        <f t="shared" si="275"/>
        <v>0</v>
      </c>
      <c r="I125" s="1090" t="str">
        <f t="shared" ref="I125" si="311">IF(AND($F125&gt;0,J$8&gt;0),(J$8/$F$8),"")</f>
        <v/>
      </c>
      <c r="J125" s="36">
        <f t="shared" si="283"/>
        <v>0</v>
      </c>
      <c r="K125" s="1090" t="str">
        <f t="shared" ref="K125" si="312">IF(AND($F125&gt;0,L$8&gt;0),(L$8/$F$8),"")</f>
        <v/>
      </c>
      <c r="L125" s="36">
        <f t="shared" si="284"/>
        <v>0</v>
      </c>
      <c r="M125" s="1090" t="str">
        <f t="shared" ref="M125" si="313">IF(AND($F125&gt;0,N$8&gt;0),(N$8/$F$8),"")</f>
        <v/>
      </c>
      <c r="N125" s="1016">
        <f t="shared" si="285"/>
        <v>0</v>
      </c>
      <c r="O125" s="1090" t="str">
        <f t="shared" ref="O125" si="314">IF(AND($F125&gt;0,P$8&gt;0),(P$8/$F$8),"")</f>
        <v/>
      </c>
      <c r="P125" s="1016">
        <f t="shared" si="287"/>
        <v>0</v>
      </c>
      <c r="Q125" s="1090" t="str">
        <f t="shared" ref="Q125" si="315">IF(AND($F125&gt;0,R$8&gt;0),(R$8/$F$8),"")</f>
        <v/>
      </c>
      <c r="R125" s="1016">
        <f t="shared" si="280"/>
        <v>0</v>
      </c>
      <c r="S125" s="1090" t="str">
        <f t="shared" ref="S125" si="316">IF(AND($F125&gt;0,T$8&gt;0),(T$8/$F$8),"")</f>
        <v/>
      </c>
      <c r="T125" s="1016">
        <f t="shared" si="282"/>
        <v>0</v>
      </c>
      <c r="U125" s="1018"/>
      <c r="V125" s="303"/>
      <c r="W125" s="303"/>
      <c r="X125" s="303"/>
      <c r="Y125" s="203"/>
      <c r="Z125" s="203"/>
      <c r="AA125" s="203"/>
      <c r="AB125" s="204"/>
      <c r="AD125" s="57"/>
      <c r="AE125" s="193"/>
      <c r="AF125" s="193"/>
      <c r="AG125" s="57"/>
      <c r="AH125" s="193"/>
      <c r="AI125" s="193"/>
      <c r="AJ125" s="193"/>
      <c r="AK125" s="193"/>
      <c r="AS125" s="10"/>
      <c r="AT125" s="10"/>
      <c r="AY125" s="1104"/>
    </row>
    <row r="126" spans="1:53" ht="23.25" hidden="1" customHeight="1">
      <c r="A126" s="122">
        <v>9</v>
      </c>
      <c r="B126" s="1526"/>
      <c r="C126" s="1527"/>
      <c r="D126" s="1527"/>
      <c r="E126" s="1527"/>
      <c r="F126" s="978"/>
      <c r="G126" s="847" t="str">
        <f t="shared" si="274"/>
        <v/>
      </c>
      <c r="H126" s="980">
        <f t="shared" si="275"/>
        <v>0</v>
      </c>
      <c r="I126" s="1090" t="str">
        <f t="shared" ref="I126" si="317">IF(AND($F126&gt;0,J$8&gt;0),(J$8/$F$8),"")</f>
        <v/>
      </c>
      <c r="J126" s="36">
        <f t="shared" si="283"/>
        <v>0</v>
      </c>
      <c r="K126" s="1090" t="str">
        <f t="shared" ref="K126" si="318">IF(AND($F126&gt;0,L$8&gt;0),(L$8/$F$8),"")</f>
        <v/>
      </c>
      <c r="L126" s="36">
        <f t="shared" si="284"/>
        <v>0</v>
      </c>
      <c r="M126" s="1090" t="str">
        <f t="shared" ref="M126" si="319">IF(AND($F126&gt;0,N$8&gt;0),(N$8/$F$8),"")</f>
        <v/>
      </c>
      <c r="N126" s="1016">
        <f t="shared" si="285"/>
        <v>0</v>
      </c>
      <c r="O126" s="1090" t="str">
        <f t="shared" ref="O126" si="320">IF(AND($F126&gt;0,P$8&gt;0),(P$8/$F$8),"")</f>
        <v/>
      </c>
      <c r="P126" s="1016">
        <f t="shared" si="287"/>
        <v>0</v>
      </c>
      <c r="Q126" s="1090" t="str">
        <f t="shared" ref="Q126" si="321">IF(AND($F126&gt;0,R$8&gt;0),(R$8/$F$8),"")</f>
        <v/>
      </c>
      <c r="R126" s="1016">
        <f t="shared" si="280"/>
        <v>0</v>
      </c>
      <c r="S126" s="1090" t="str">
        <f t="shared" ref="S126" si="322">IF(AND($F126&gt;0,T$8&gt;0),(T$8/$F$8),"")</f>
        <v/>
      </c>
      <c r="T126" s="1016">
        <f t="shared" si="282"/>
        <v>0</v>
      </c>
      <c r="U126" s="1018"/>
      <c r="V126" s="303"/>
      <c r="W126" s="303"/>
      <c r="X126" s="303"/>
      <c r="Y126" s="203"/>
      <c r="Z126" s="203"/>
      <c r="AA126" s="203"/>
      <c r="AB126" s="204"/>
      <c r="AD126" s="57"/>
      <c r="AE126" s="193"/>
      <c r="AF126" s="193"/>
      <c r="AG126" s="57"/>
      <c r="AH126" s="193"/>
      <c r="AI126" s="193"/>
      <c r="AJ126" s="193"/>
      <c r="AK126" s="193"/>
      <c r="AS126" s="10"/>
      <c r="AT126" s="10"/>
      <c r="AY126" s="1104"/>
    </row>
    <row r="127" spans="1:53" ht="23.25" hidden="1" customHeight="1">
      <c r="A127" s="122">
        <v>10</v>
      </c>
      <c r="B127" s="1526"/>
      <c r="C127" s="1527"/>
      <c r="D127" s="1527"/>
      <c r="E127" s="1527"/>
      <c r="F127" s="978"/>
      <c r="G127" s="847" t="str">
        <f t="shared" si="274"/>
        <v/>
      </c>
      <c r="H127" s="980">
        <f t="shared" si="275"/>
        <v>0</v>
      </c>
      <c r="I127" s="1090" t="str">
        <f t="shared" ref="I127" si="323">IF(AND($F127&gt;0,J$8&gt;0),(J$8/$F$8),"")</f>
        <v/>
      </c>
      <c r="J127" s="36">
        <f t="shared" si="283"/>
        <v>0</v>
      </c>
      <c r="K127" s="1090" t="str">
        <f t="shared" ref="K127" si="324">IF(AND($F127&gt;0,L$8&gt;0),(L$8/$F$8),"")</f>
        <v/>
      </c>
      <c r="L127" s="36">
        <f t="shared" si="284"/>
        <v>0</v>
      </c>
      <c r="M127" s="1090" t="str">
        <f t="shared" ref="M127" si="325">IF(AND($F127&gt;0,N$8&gt;0),(N$8/$F$8),"")</f>
        <v/>
      </c>
      <c r="N127" s="1016">
        <f t="shared" si="285"/>
        <v>0</v>
      </c>
      <c r="O127" s="1090" t="str">
        <f t="shared" ref="O127" si="326">IF(AND($F127&gt;0,P$8&gt;0),(P$8/$F$8),"")</f>
        <v/>
      </c>
      <c r="P127" s="1016">
        <f t="shared" si="287"/>
        <v>0</v>
      </c>
      <c r="Q127" s="1090" t="str">
        <f t="shared" ref="Q127" si="327">IF(AND($F127&gt;0,R$8&gt;0),(R$8/$F$8),"")</f>
        <v/>
      </c>
      <c r="R127" s="1016">
        <f t="shared" si="280"/>
        <v>0</v>
      </c>
      <c r="S127" s="1090" t="str">
        <f t="shared" ref="S127" si="328">IF(AND($F127&gt;0,T$8&gt;0),(T$8/$F$8),"")</f>
        <v/>
      </c>
      <c r="T127" s="1016">
        <f t="shared" si="282"/>
        <v>0</v>
      </c>
      <c r="U127" s="1018"/>
      <c r="V127" s="303"/>
      <c r="W127" s="303"/>
      <c r="X127" s="303"/>
      <c r="Y127" s="203"/>
      <c r="Z127" s="203"/>
      <c r="AA127" s="203"/>
      <c r="AB127" s="204"/>
      <c r="AD127" s="57"/>
      <c r="AE127" s="193"/>
      <c r="AF127" s="193"/>
      <c r="AG127" s="57"/>
      <c r="AH127" s="193"/>
      <c r="AI127" s="193"/>
      <c r="AJ127" s="193"/>
      <c r="AK127" s="193"/>
      <c r="AS127" s="10"/>
      <c r="AT127" s="10"/>
      <c r="AY127" s="1104"/>
    </row>
    <row r="128" spans="1:53" ht="23.25" hidden="1" customHeight="1">
      <c r="A128" s="122">
        <v>11</v>
      </c>
      <c r="B128" s="1526"/>
      <c r="C128" s="1527"/>
      <c r="D128" s="1527"/>
      <c r="E128" s="1527"/>
      <c r="F128" s="978"/>
      <c r="G128" s="847" t="str">
        <f t="shared" si="274"/>
        <v/>
      </c>
      <c r="H128" s="980">
        <f t="shared" si="275"/>
        <v>0</v>
      </c>
      <c r="I128" s="1090" t="str">
        <f t="shared" ref="I128" si="329">IF(AND($F128&gt;0,J$8&gt;0),(J$8/$F$8),"")</f>
        <v/>
      </c>
      <c r="J128" s="36">
        <f t="shared" si="283"/>
        <v>0</v>
      </c>
      <c r="K128" s="1090" t="str">
        <f t="shared" ref="K128" si="330">IF(AND($F128&gt;0,L$8&gt;0),(L$8/$F$8),"")</f>
        <v/>
      </c>
      <c r="L128" s="36">
        <f t="shared" si="284"/>
        <v>0</v>
      </c>
      <c r="M128" s="1090" t="str">
        <f t="shared" ref="M128" si="331">IF(AND($F128&gt;0,N$8&gt;0),(N$8/$F$8),"")</f>
        <v/>
      </c>
      <c r="N128" s="1016">
        <f t="shared" si="285"/>
        <v>0</v>
      </c>
      <c r="O128" s="1090" t="str">
        <f t="shared" ref="O128" si="332">IF(AND($F128&gt;0,P$8&gt;0),(P$8/$F$8),"")</f>
        <v/>
      </c>
      <c r="P128" s="1016">
        <f t="shared" si="287"/>
        <v>0</v>
      </c>
      <c r="Q128" s="1090" t="str">
        <f t="shared" ref="Q128" si="333">IF(AND($F128&gt;0,R$8&gt;0),(R$8/$F$8),"")</f>
        <v/>
      </c>
      <c r="R128" s="1016">
        <f t="shared" si="280"/>
        <v>0</v>
      </c>
      <c r="S128" s="1090" t="str">
        <f t="shared" ref="S128" si="334">IF(AND($F128&gt;0,T$8&gt;0),(T$8/$F$8),"")</f>
        <v/>
      </c>
      <c r="T128" s="1016">
        <f t="shared" si="282"/>
        <v>0</v>
      </c>
      <c r="U128" s="1018"/>
      <c r="V128" s="303"/>
      <c r="W128" s="303"/>
      <c r="X128" s="303"/>
      <c r="Y128" s="203"/>
      <c r="Z128" s="203"/>
      <c r="AA128" s="203"/>
      <c r="AB128" s="204"/>
      <c r="AD128" s="57"/>
      <c r="AE128" s="193"/>
      <c r="AF128" s="193"/>
      <c r="AG128" s="57"/>
      <c r="AH128" s="193"/>
      <c r="AI128" s="193"/>
      <c r="AJ128" s="193"/>
      <c r="AK128" s="193"/>
      <c r="AS128" s="10"/>
      <c r="AT128" s="10"/>
      <c r="AY128" s="1104"/>
    </row>
    <row r="129" spans="1:53" ht="23.25" hidden="1" customHeight="1">
      <c r="A129" s="122">
        <v>12</v>
      </c>
      <c r="B129" s="1526"/>
      <c r="C129" s="1527"/>
      <c r="D129" s="1527"/>
      <c r="E129" s="1527"/>
      <c r="F129" s="978"/>
      <c r="G129" s="847" t="str">
        <f t="shared" si="274"/>
        <v/>
      </c>
      <c r="H129" s="980">
        <f t="shared" si="275"/>
        <v>0</v>
      </c>
      <c r="I129" s="1090" t="str">
        <f t="shared" ref="I129" si="335">IF(AND($F129&gt;0,J$8&gt;0),(J$8/$F$8),"")</f>
        <v/>
      </c>
      <c r="J129" s="36">
        <f t="shared" si="283"/>
        <v>0</v>
      </c>
      <c r="K129" s="1090" t="str">
        <f t="shared" ref="K129" si="336">IF(AND($F129&gt;0,L$8&gt;0),(L$8/$F$8),"")</f>
        <v/>
      </c>
      <c r="L129" s="36">
        <f t="shared" si="284"/>
        <v>0</v>
      </c>
      <c r="M129" s="1090" t="str">
        <f t="shared" ref="M129" si="337">IF(AND($F129&gt;0,N$8&gt;0),(N$8/$F$8),"")</f>
        <v/>
      </c>
      <c r="N129" s="1016">
        <f t="shared" si="285"/>
        <v>0</v>
      </c>
      <c r="O129" s="1090" t="str">
        <f t="shared" ref="O129" si="338">IF(AND($F129&gt;0,P$8&gt;0),(P$8/$F$8),"")</f>
        <v/>
      </c>
      <c r="P129" s="1016">
        <f t="shared" si="287"/>
        <v>0</v>
      </c>
      <c r="Q129" s="1090" t="str">
        <f t="shared" ref="Q129" si="339">IF(AND($F129&gt;0,R$8&gt;0),(R$8/$F$8),"")</f>
        <v/>
      </c>
      <c r="R129" s="1016">
        <f t="shared" si="280"/>
        <v>0</v>
      </c>
      <c r="S129" s="1090" t="str">
        <f t="shared" ref="S129" si="340">IF(AND($F129&gt;0,T$8&gt;0),(T$8/$F$8),"")</f>
        <v/>
      </c>
      <c r="T129" s="1016">
        <f t="shared" si="282"/>
        <v>0</v>
      </c>
      <c r="U129" s="1018"/>
      <c r="V129" s="303"/>
      <c r="W129" s="303"/>
      <c r="X129" s="303"/>
      <c r="Y129" s="203"/>
      <c r="Z129" s="203"/>
      <c r="AA129" s="203"/>
      <c r="AB129" s="204"/>
      <c r="AD129" s="57"/>
      <c r="AE129" s="193"/>
      <c r="AF129" s="193"/>
      <c r="AG129" s="57"/>
      <c r="AH129" s="193"/>
      <c r="AI129" s="193"/>
      <c r="AJ129" s="193"/>
      <c r="AK129" s="193"/>
      <c r="AS129" s="10"/>
      <c r="AT129" s="10"/>
      <c r="AY129" s="1104"/>
    </row>
    <row r="130" spans="1:53" ht="23.25" hidden="1" customHeight="1">
      <c r="A130" s="122">
        <v>13</v>
      </c>
      <c r="B130" s="1526"/>
      <c r="C130" s="1527"/>
      <c r="D130" s="1527"/>
      <c r="E130" s="1528"/>
      <c r="F130" s="978"/>
      <c r="G130" s="847" t="str">
        <f t="shared" si="274"/>
        <v/>
      </c>
      <c r="H130" s="980">
        <f t="shared" si="275"/>
        <v>0</v>
      </c>
      <c r="I130" s="1090" t="str">
        <f t="shared" ref="I130" si="341">IF(AND($F130&gt;0,J$8&gt;0),(J$8/$F$8),"")</f>
        <v/>
      </c>
      <c r="J130" s="36">
        <f t="shared" si="283"/>
        <v>0</v>
      </c>
      <c r="K130" s="1090" t="str">
        <f t="shared" ref="K130" si="342">IF(AND($F130&gt;0,L$8&gt;0),(L$8/$F$8),"")</f>
        <v/>
      </c>
      <c r="L130" s="36">
        <f t="shared" si="284"/>
        <v>0</v>
      </c>
      <c r="M130" s="1090" t="str">
        <f t="shared" ref="M130" si="343">IF(AND($F130&gt;0,N$8&gt;0),(N$8/$F$8),"")</f>
        <v/>
      </c>
      <c r="N130" s="1016">
        <f t="shared" si="285"/>
        <v>0</v>
      </c>
      <c r="O130" s="1090" t="str">
        <f t="shared" ref="O130" si="344">IF(AND($F130&gt;0,P$8&gt;0),(P$8/$F$8),"")</f>
        <v/>
      </c>
      <c r="P130" s="1016">
        <f t="shared" si="287"/>
        <v>0</v>
      </c>
      <c r="Q130" s="1090" t="str">
        <f t="shared" ref="Q130" si="345">IF(AND($F130&gt;0,R$8&gt;0),(R$8/$F$8),"")</f>
        <v/>
      </c>
      <c r="R130" s="1016">
        <f t="shared" si="280"/>
        <v>0</v>
      </c>
      <c r="S130" s="1090" t="str">
        <f t="shared" ref="S130" si="346">IF(AND($F130&gt;0,T$8&gt;0),(T$8/$F$8),"")</f>
        <v/>
      </c>
      <c r="T130" s="1016">
        <f t="shared" si="282"/>
        <v>0</v>
      </c>
      <c r="U130" s="1018"/>
      <c r="V130" s="303"/>
      <c r="W130" s="303"/>
      <c r="X130" s="303"/>
      <c r="Y130" s="203"/>
      <c r="Z130" s="203"/>
      <c r="AA130" s="203"/>
      <c r="AB130" s="204"/>
      <c r="AD130" s="57"/>
      <c r="AE130" s="193"/>
      <c r="AF130" s="193"/>
      <c r="AG130" s="57"/>
      <c r="AH130" s="193"/>
      <c r="AI130" s="193"/>
      <c r="AJ130" s="193"/>
      <c r="AK130" s="193"/>
      <c r="AS130" s="10"/>
      <c r="AT130" s="10"/>
      <c r="AY130" s="1104"/>
    </row>
    <row r="131" spans="1:53" ht="23.25" hidden="1" customHeight="1">
      <c r="A131" s="122">
        <v>14</v>
      </c>
      <c r="B131" s="1526"/>
      <c r="C131" s="1527"/>
      <c r="D131" s="1527"/>
      <c r="E131" s="1528"/>
      <c r="F131" s="978"/>
      <c r="G131" s="847" t="str">
        <f t="shared" si="274"/>
        <v/>
      </c>
      <c r="H131" s="980">
        <f t="shared" si="275"/>
        <v>0</v>
      </c>
      <c r="I131" s="1093" t="str">
        <f t="shared" ref="I131" si="347">IF(AND($F131&gt;0,J$8&gt;0),(J$8/$F$8),"")</f>
        <v/>
      </c>
      <c r="J131" s="36">
        <f t="shared" si="283"/>
        <v>0</v>
      </c>
      <c r="K131" s="1093" t="str">
        <f t="shared" ref="K131" si="348">IF(AND($F131&gt;0,L$8&gt;0),(L$8/$F$8),"")</f>
        <v/>
      </c>
      <c r="L131" s="36">
        <f t="shared" si="284"/>
        <v>0</v>
      </c>
      <c r="M131" s="1093" t="str">
        <f t="shared" ref="M131" si="349">IF(AND($F131&gt;0,N$8&gt;0),(N$8/$F$8),"")</f>
        <v/>
      </c>
      <c r="N131" s="1016">
        <f t="shared" si="285"/>
        <v>0</v>
      </c>
      <c r="O131" s="1093" t="str">
        <f t="shared" ref="O131" si="350">IF(AND($F131&gt;0,P$8&gt;0),(P$8/$F$8),"")</f>
        <v/>
      </c>
      <c r="P131" s="1016">
        <f t="shared" si="287"/>
        <v>0</v>
      </c>
      <c r="Q131" s="1093" t="str">
        <f t="shared" ref="Q131" si="351">IF(AND($F131&gt;0,R$8&gt;0),(R$8/$F$8),"")</f>
        <v/>
      </c>
      <c r="R131" s="1016">
        <f t="shared" si="280"/>
        <v>0</v>
      </c>
      <c r="S131" s="1093" t="str">
        <f t="shared" ref="S131" si="352">IF(AND($F131&gt;0,T$8&gt;0),(T$8/$F$8),"")</f>
        <v/>
      </c>
      <c r="T131" s="1016">
        <f t="shared" si="282"/>
        <v>0</v>
      </c>
      <c r="U131" s="1018"/>
      <c r="V131" s="303"/>
      <c r="W131" s="303"/>
      <c r="X131" s="303"/>
      <c r="Y131" s="203"/>
      <c r="Z131" s="203"/>
      <c r="AA131" s="203"/>
      <c r="AB131" s="204"/>
      <c r="AD131" s="57"/>
      <c r="AE131" s="193"/>
      <c r="AF131" s="193"/>
      <c r="AG131" s="57"/>
      <c r="AH131" s="193"/>
      <c r="AI131" s="193"/>
      <c r="AJ131" s="193"/>
      <c r="AK131" s="193"/>
      <c r="AS131" s="10"/>
      <c r="AT131" s="10"/>
      <c r="AY131" s="1104"/>
    </row>
    <row r="132" spans="1:53" ht="23.25" hidden="1" customHeight="1" thickBot="1">
      <c r="A132" s="123">
        <v>15</v>
      </c>
      <c r="B132" s="1523"/>
      <c r="C132" s="1524"/>
      <c r="D132" s="1524"/>
      <c r="E132" s="1525"/>
      <c r="F132" s="1002"/>
      <c r="G132" s="850" t="str">
        <f t="shared" si="274"/>
        <v/>
      </c>
      <c r="H132" s="1003">
        <f t="shared" si="275"/>
        <v>0</v>
      </c>
      <c r="I132" s="1094" t="str">
        <f t="shared" ref="I132" si="353">IF(AND($F132&gt;0,J$8&gt;0),(J$8/$F$8),"")</f>
        <v/>
      </c>
      <c r="J132" s="995">
        <f t="shared" si="283"/>
        <v>0</v>
      </c>
      <c r="K132" s="1094" t="str">
        <f t="shared" ref="K132" si="354">IF(AND($F132&gt;0,L$8&gt;0),(L$8/$F$8),"")</f>
        <v/>
      </c>
      <c r="L132" s="995">
        <f t="shared" si="284"/>
        <v>0</v>
      </c>
      <c r="M132" s="1094" t="str">
        <f t="shared" ref="M132" si="355">IF(AND($F132&gt;0,N$8&gt;0),(N$8/$F$8),"")</f>
        <v/>
      </c>
      <c r="N132" s="1019">
        <f t="shared" si="285"/>
        <v>0</v>
      </c>
      <c r="O132" s="1094" t="str">
        <f t="shared" ref="O132" si="356">IF(AND($F132&gt;0,P$8&gt;0),(P$8/$F$8),"")</f>
        <v/>
      </c>
      <c r="P132" s="1019">
        <f t="shared" si="287"/>
        <v>0</v>
      </c>
      <c r="Q132" s="1094" t="str">
        <f t="shared" ref="Q132" si="357">IF(AND($F132&gt;0,R$8&gt;0),(R$8/$F$8),"")</f>
        <v/>
      </c>
      <c r="R132" s="1019">
        <f t="shared" si="280"/>
        <v>0</v>
      </c>
      <c r="S132" s="1094" t="str">
        <f t="shared" ref="S132" si="358">IF(AND($F132&gt;0,T$8&gt;0),(T$8/$F$8),"")</f>
        <v/>
      </c>
      <c r="T132" s="1019">
        <f t="shared" si="282"/>
        <v>0</v>
      </c>
      <c r="U132" s="1018"/>
      <c r="V132" s="303"/>
      <c r="W132" s="303"/>
      <c r="X132" s="303"/>
      <c r="Y132" s="203"/>
      <c r="Z132" s="203"/>
      <c r="AA132" s="203"/>
      <c r="AB132" s="204"/>
      <c r="AD132" s="57"/>
      <c r="AE132" s="193"/>
      <c r="AF132" s="193"/>
      <c r="AG132" s="57"/>
      <c r="AH132" s="193"/>
      <c r="AI132" s="193"/>
      <c r="AJ132" s="193"/>
      <c r="AK132" s="193"/>
      <c r="AS132" s="10"/>
      <c r="AT132" s="10"/>
      <c r="AY132" s="1104"/>
    </row>
    <row r="133" spans="1:53" s="197" customFormat="1" ht="16.5" thickTop="1" thickBot="1">
      <c r="A133" s="435"/>
      <c r="B133" s="520"/>
      <c r="C133" s="521"/>
      <c r="D133" s="522"/>
      <c r="E133" s="523"/>
      <c r="F133" s="436"/>
      <c r="G133" s="849"/>
      <c r="H133" s="437"/>
      <c r="I133" s="437"/>
      <c r="J133" s="437"/>
      <c r="K133" s="437"/>
      <c r="L133" s="437"/>
      <c r="M133" s="437"/>
      <c r="N133" s="437"/>
      <c r="O133" s="437"/>
      <c r="P133" s="437"/>
      <c r="Q133" s="437"/>
      <c r="R133" s="437"/>
      <c r="S133" s="437"/>
      <c r="T133" s="437"/>
      <c r="U133" s="274"/>
      <c r="V133" s="274"/>
      <c r="W133" s="274"/>
      <c r="X133" s="274"/>
      <c r="Y133" s="275"/>
      <c r="Z133" s="275"/>
      <c r="AA133" s="275"/>
      <c r="AK133" s="326"/>
      <c r="AL133" s="326"/>
      <c r="AM133" s="326"/>
      <c r="AN133" s="326"/>
      <c r="AO133" s="326"/>
      <c r="AP133" s="326"/>
      <c r="AQ133" s="326"/>
      <c r="AS133" s="10"/>
      <c r="AT133" s="10"/>
      <c r="AY133" s="1104"/>
      <c r="AZ133" s="169"/>
      <c r="BA133" s="169"/>
    </row>
    <row r="134" spans="1:53" ht="20.25" customHeight="1" thickTop="1">
      <c r="A134" s="1541" t="str">
        <f>A14</f>
        <v>OTHER COSTS</v>
      </c>
      <c r="B134" s="1542"/>
      <c r="C134" s="1542"/>
      <c r="D134" s="1542"/>
      <c r="E134" s="1542"/>
      <c r="F134" s="1543"/>
      <c r="G134" s="1531"/>
      <c r="H134" s="1532"/>
      <c r="I134" s="1532"/>
      <c r="J134" s="1532"/>
      <c r="K134" s="1532"/>
      <c r="L134" s="1532"/>
      <c r="M134" s="1532"/>
      <c r="N134" s="1532"/>
      <c r="O134" s="1532"/>
      <c r="P134" s="1532"/>
      <c r="Q134" s="1532"/>
      <c r="R134" s="1532"/>
      <c r="S134" s="1532"/>
      <c r="T134" s="1533"/>
      <c r="U134" s="944"/>
      <c r="V134" s="299"/>
      <c r="W134" s="299"/>
      <c r="X134" s="299"/>
      <c r="Y134" s="38"/>
      <c r="Z134" s="38"/>
      <c r="AA134" s="38"/>
      <c r="AD134" s="55"/>
      <c r="AE134" s="11"/>
      <c r="AF134" s="11"/>
      <c r="AG134" s="55"/>
      <c r="AH134" s="11"/>
      <c r="AI134" s="11"/>
      <c r="AJ134" s="11"/>
      <c r="AK134" s="11"/>
      <c r="AS134" s="10"/>
      <c r="AT134" s="10"/>
      <c r="AY134" s="1104"/>
    </row>
    <row r="135" spans="1:53" ht="15" customHeight="1" thickBot="1">
      <c r="A135" s="1544"/>
      <c r="B135" s="1545"/>
      <c r="C135" s="1545"/>
      <c r="D135" s="1545"/>
      <c r="E135" s="1545"/>
      <c r="F135" s="1546"/>
      <c r="G135" s="608"/>
      <c r="H135" s="999"/>
      <c r="I135" s="590"/>
      <c r="J135" s="698"/>
      <c r="K135" s="700"/>
      <c r="L135" s="698"/>
      <c r="M135" s="700"/>
      <c r="N135" s="698"/>
      <c r="O135" s="696"/>
      <c r="P135" s="698"/>
      <c r="Q135" s="701"/>
      <c r="R135" s="698"/>
      <c r="S135" s="696"/>
      <c r="T135" s="698"/>
      <c r="U135" s="202"/>
      <c r="V135" s="300"/>
      <c r="W135" s="300"/>
      <c r="X135" s="300"/>
      <c r="AE135" s="169"/>
      <c r="AF135" s="169"/>
      <c r="AH135" s="169"/>
      <c r="AI135" s="169"/>
      <c r="AJ135" s="169"/>
      <c r="AK135" s="169"/>
      <c r="AS135" s="10"/>
      <c r="AT135" s="10"/>
      <c r="AY135" s="1104"/>
    </row>
    <row r="136" spans="1:53" ht="25.5" customHeight="1" thickTop="1" thickBot="1">
      <c r="A136" s="131"/>
      <c r="B136" s="159"/>
      <c r="C136" s="159"/>
      <c r="D136" s="18"/>
      <c r="E136" s="130" t="s">
        <v>16</v>
      </c>
      <c r="F136" s="1423">
        <f>SUM(F137:F151)</f>
        <v>0</v>
      </c>
      <c r="G136" s="614"/>
      <c r="H136" s="982">
        <f>SUM(H137:H151)</f>
        <v>0</v>
      </c>
      <c r="I136" s="607"/>
      <c r="J136" s="979">
        <f>SUM(J137:J151)</f>
        <v>0</v>
      </c>
      <c r="K136" s="607"/>
      <c r="L136" s="990">
        <f>SUM(L137:L151)</f>
        <v>0</v>
      </c>
      <c r="M136" s="695"/>
      <c r="N136" s="990">
        <f>SUM(N137:N151)</f>
        <v>0</v>
      </c>
      <c r="O136" s="607"/>
      <c r="P136" s="990">
        <f>SUM(P137:P151)</f>
        <v>0</v>
      </c>
      <c r="Q136" s="607"/>
      <c r="R136" s="990">
        <f>SUM(R137:R151)</f>
        <v>0</v>
      </c>
      <c r="S136" s="695"/>
      <c r="T136" s="990">
        <f>SUM(T137:T151)</f>
        <v>0</v>
      </c>
      <c r="U136" s="260"/>
      <c r="V136" s="301"/>
      <c r="W136" s="301"/>
      <c r="X136" s="301"/>
      <c r="Y136" s="38"/>
      <c r="Z136" s="38"/>
      <c r="AA136" s="38"/>
      <c r="AD136" s="55"/>
      <c r="AE136" s="11"/>
      <c r="AF136" s="11"/>
      <c r="AG136" s="55"/>
      <c r="AH136" s="11"/>
      <c r="AI136" s="11"/>
      <c r="AJ136" s="11"/>
      <c r="AK136" s="11"/>
      <c r="AS136" s="10"/>
      <c r="AT136" s="10"/>
      <c r="AY136" s="1104"/>
    </row>
    <row r="137" spans="1:53" ht="23.25" customHeight="1" thickTop="1">
      <c r="A137" s="122">
        <v>1</v>
      </c>
      <c r="B137" s="1526"/>
      <c r="C137" s="1527"/>
      <c r="D137" s="1527"/>
      <c r="E137" s="1528"/>
      <c r="F137" s="1425"/>
      <c r="G137" s="847" t="str">
        <f>IF(AND(F137&lt;&gt;0, 1-I137-K137-Q137-S137-M137-O137),1-I137-K137-Q137-S137-M137-O137,"")</f>
        <v/>
      </c>
      <c r="H137" s="980">
        <f>IF(AND(G137*F137&lt;0.0001,G137*F137&gt;0),"",G137*F137)</f>
        <v>0</v>
      </c>
      <c r="I137" s="1090" t="str">
        <f t="shared" ref="I137:I146" si="359">IF(AND($F137&gt;0,J$8&gt;0),(J$8/$F$8),"")</f>
        <v/>
      </c>
      <c r="J137" s="36">
        <f>I137*F137</f>
        <v>0</v>
      </c>
      <c r="K137" s="1089" t="str">
        <f t="shared" ref="K137:M146" si="360">IF(AND($F137&gt;0,L$8&gt;0),(L$8/$F$8),"")</f>
        <v/>
      </c>
      <c r="L137" s="36">
        <f>K137*F137</f>
        <v>0</v>
      </c>
      <c r="M137" s="1089" t="str">
        <f t="shared" si="360"/>
        <v/>
      </c>
      <c r="N137" s="1016">
        <f>M137*F137</f>
        <v>0</v>
      </c>
      <c r="O137" s="1090" t="str">
        <f t="shared" ref="O137" si="361">IF(AND($F137&gt;0,P$8&gt;0),(P$8/$F$8),"")</f>
        <v/>
      </c>
      <c r="P137" s="1016">
        <f>O137*F137</f>
        <v>0</v>
      </c>
      <c r="Q137" s="1090" t="str">
        <f t="shared" ref="Q137" si="362">IF(AND($F137&gt;0,R$8&gt;0),(R$8/$F$8),"")</f>
        <v/>
      </c>
      <c r="R137" s="1016">
        <f>Q137*F137</f>
        <v>0</v>
      </c>
      <c r="S137" s="1090" t="str">
        <f t="shared" ref="S137" si="363">IF(AND($F137&gt;0,T$8&gt;0),(T$8/$F$8),"")</f>
        <v/>
      </c>
      <c r="T137" s="1016">
        <f>S137*F137</f>
        <v>0</v>
      </c>
      <c r="U137" s="1018"/>
      <c r="V137" s="303"/>
      <c r="W137" s="303"/>
      <c r="X137" s="303"/>
      <c r="Y137" s="203"/>
      <c r="Z137" s="203"/>
      <c r="AA137" s="203"/>
      <c r="AB137" s="204"/>
      <c r="AD137" s="57"/>
      <c r="AE137" s="193"/>
      <c r="AF137" s="193"/>
      <c r="AG137" s="57"/>
      <c r="AH137" s="193"/>
      <c r="AI137" s="193"/>
      <c r="AJ137" s="193"/>
      <c r="AK137" s="193"/>
      <c r="AS137" s="10"/>
      <c r="AT137" s="10"/>
      <c r="AY137" s="1104"/>
    </row>
    <row r="138" spans="1:53" ht="23.25" customHeight="1">
      <c r="A138" s="122">
        <v>2</v>
      </c>
      <c r="B138" s="1526"/>
      <c r="C138" s="1527"/>
      <c r="D138" s="1527"/>
      <c r="E138" s="1528"/>
      <c r="F138" s="1425"/>
      <c r="G138" s="847" t="str">
        <f>IF(AND(F138&lt;&gt;0, 1-I138-K138-Q138-S138-M138-O138),1-I138-K138-Q138-S138-M138-O138,"")</f>
        <v/>
      </c>
      <c r="H138" s="980">
        <f>IF(AND(G138*F138&lt;0.0001,G138*F138&gt;0),"",G138*F138)</f>
        <v>0</v>
      </c>
      <c r="I138" s="1090" t="str">
        <f t="shared" si="359"/>
        <v/>
      </c>
      <c r="J138" s="36">
        <f>I138*F138</f>
        <v>0</v>
      </c>
      <c r="K138" s="1089" t="str">
        <f t="shared" si="360"/>
        <v/>
      </c>
      <c r="L138" s="36">
        <f>K138*F138</f>
        <v>0</v>
      </c>
      <c r="M138" s="1089" t="str">
        <f t="shared" si="360"/>
        <v/>
      </c>
      <c r="N138" s="1016">
        <f>M138*F138</f>
        <v>0</v>
      </c>
      <c r="O138" s="1090" t="str">
        <f t="shared" ref="O138" si="364">IF(AND($F138&gt;0,P$8&gt;0),(P$8/$F$8),"")</f>
        <v/>
      </c>
      <c r="P138" s="1016">
        <f>O138*F138</f>
        <v>0</v>
      </c>
      <c r="Q138" s="1090" t="str">
        <f t="shared" ref="Q138" si="365">IF(AND($F138&gt;0,R$8&gt;0),(R$8/$F$8),"")</f>
        <v/>
      </c>
      <c r="R138" s="1016">
        <f>Q138*F138</f>
        <v>0</v>
      </c>
      <c r="S138" s="1090" t="str">
        <f t="shared" ref="S138" si="366">IF(AND($F138&gt;0,T$8&gt;0),(T$8/$F$8),"")</f>
        <v/>
      </c>
      <c r="T138" s="1016">
        <f>S138*F138</f>
        <v>0</v>
      </c>
      <c r="U138" s="1018"/>
      <c r="V138" s="303"/>
      <c r="W138" s="303"/>
      <c r="X138" s="303"/>
      <c r="Y138" s="203"/>
      <c r="Z138" s="203"/>
      <c r="AA138" s="203"/>
      <c r="AB138" s="204"/>
      <c r="AD138" s="57"/>
      <c r="AE138" s="193"/>
      <c r="AF138" s="193"/>
      <c r="AG138" s="57"/>
      <c r="AH138" s="193"/>
      <c r="AI138" s="193"/>
      <c r="AJ138" s="193"/>
      <c r="AK138" s="193"/>
      <c r="AS138" s="10"/>
      <c r="AT138" s="10"/>
      <c r="AY138" s="1104"/>
    </row>
    <row r="139" spans="1:53" ht="23.25" customHeight="1">
      <c r="A139" s="122">
        <v>3</v>
      </c>
      <c r="B139" s="1526"/>
      <c r="C139" s="1527"/>
      <c r="D139" s="1527"/>
      <c r="E139" s="1528"/>
      <c r="F139" s="1425"/>
      <c r="G139" s="847" t="str">
        <f>IF(AND(F139&lt;&gt;0, 1-I139-K139-Q139-S139-M139-O139),1-I139-K139-Q139-S139-M139-O139,"")</f>
        <v/>
      </c>
      <c r="H139" s="980">
        <f>IF(AND(G139*F139&lt;0.0001,G139*F139&gt;0),"",G139*F139)</f>
        <v>0</v>
      </c>
      <c r="I139" s="1090" t="str">
        <f t="shared" si="359"/>
        <v/>
      </c>
      <c r="J139" s="36">
        <f>I139*F139</f>
        <v>0</v>
      </c>
      <c r="K139" s="1089" t="str">
        <f t="shared" si="360"/>
        <v/>
      </c>
      <c r="L139" s="36">
        <f>K139*F139</f>
        <v>0</v>
      </c>
      <c r="M139" s="1089" t="str">
        <f t="shared" si="360"/>
        <v/>
      </c>
      <c r="N139" s="1016">
        <f>M139*F139</f>
        <v>0</v>
      </c>
      <c r="O139" s="1090" t="str">
        <f t="shared" ref="O139" si="367">IF(AND($F139&gt;0,P$8&gt;0),(P$8/$F$8),"")</f>
        <v/>
      </c>
      <c r="P139" s="1016">
        <f>O139*F139</f>
        <v>0</v>
      </c>
      <c r="Q139" s="1090" t="str">
        <f t="shared" ref="Q139" si="368">IF(AND($F139&gt;0,R$8&gt;0),(R$8/$F$8),"")</f>
        <v/>
      </c>
      <c r="R139" s="1016">
        <f>Q139*F139</f>
        <v>0</v>
      </c>
      <c r="S139" s="1090" t="str">
        <f t="shared" ref="S139" si="369">IF(AND($F139&gt;0,T$8&gt;0),(T$8/$F$8),"")</f>
        <v/>
      </c>
      <c r="T139" s="1016">
        <f>S139*F139</f>
        <v>0</v>
      </c>
      <c r="U139" s="1018"/>
      <c r="V139" s="303"/>
      <c r="W139" s="303"/>
      <c r="X139" s="303"/>
      <c r="Y139" s="203"/>
      <c r="Z139" s="203"/>
      <c r="AA139" s="203"/>
      <c r="AB139" s="204"/>
      <c r="AD139" s="57"/>
      <c r="AE139" s="193"/>
      <c r="AF139" s="193"/>
      <c r="AG139" s="57"/>
      <c r="AH139" s="193"/>
      <c r="AI139" s="193"/>
      <c r="AJ139" s="193"/>
      <c r="AK139" s="193"/>
      <c r="AS139" s="10"/>
      <c r="AT139" s="10"/>
      <c r="AY139" s="1104"/>
    </row>
    <row r="140" spans="1:53" ht="23.25" customHeight="1">
      <c r="A140" s="122">
        <v>4</v>
      </c>
      <c r="B140" s="1526"/>
      <c r="C140" s="1527"/>
      <c r="D140" s="1527"/>
      <c r="E140" s="1528"/>
      <c r="F140" s="1425"/>
      <c r="G140" s="847" t="str">
        <f>IF(AND(F140&lt;&gt;0, 1-I140-K140-Q140-S140-M140-O140),1-I140-K140-Q140-S140-M140-O140,"")</f>
        <v/>
      </c>
      <c r="H140" s="980">
        <f>IF(AND(G140*F140&lt;0.0001,G140*F140&gt;0),"",G140*F140)</f>
        <v>0</v>
      </c>
      <c r="I140" s="1090" t="str">
        <f t="shared" si="359"/>
        <v/>
      </c>
      <c r="J140" s="36">
        <f>I140*F140</f>
        <v>0</v>
      </c>
      <c r="K140" s="1089" t="str">
        <f t="shared" si="360"/>
        <v/>
      </c>
      <c r="L140" s="36">
        <f>K140*F140</f>
        <v>0</v>
      </c>
      <c r="M140" s="1089" t="str">
        <f t="shared" si="360"/>
        <v/>
      </c>
      <c r="N140" s="1016">
        <f>M140*F140</f>
        <v>0</v>
      </c>
      <c r="O140" s="1090" t="str">
        <f t="shared" ref="O140" si="370">IF(AND($F140&gt;0,P$8&gt;0),(P$8/$F$8),"")</f>
        <v/>
      </c>
      <c r="P140" s="1016">
        <f>O140*F140</f>
        <v>0</v>
      </c>
      <c r="Q140" s="1090" t="str">
        <f t="shared" ref="Q140" si="371">IF(AND($F140&gt;0,R$8&gt;0),(R$8/$F$8),"")</f>
        <v/>
      </c>
      <c r="R140" s="1016">
        <f>Q140*F140</f>
        <v>0</v>
      </c>
      <c r="S140" s="1090" t="str">
        <f t="shared" ref="S140" si="372">IF(AND($F140&gt;0,T$8&gt;0),(T$8/$F$8),"")</f>
        <v/>
      </c>
      <c r="T140" s="1016">
        <f>S140*F140</f>
        <v>0</v>
      </c>
      <c r="U140" s="1018"/>
      <c r="V140" s="303"/>
      <c r="W140" s="303"/>
      <c r="X140" s="303"/>
      <c r="Y140" s="203"/>
      <c r="Z140" s="203"/>
      <c r="AA140" s="203"/>
      <c r="AB140" s="204"/>
      <c r="AD140" s="57"/>
      <c r="AE140" s="193"/>
      <c r="AF140" s="193"/>
      <c r="AG140" s="57"/>
      <c r="AH140" s="193"/>
      <c r="AI140" s="193"/>
      <c r="AJ140" s="193"/>
      <c r="AK140" s="193"/>
      <c r="AS140" s="10"/>
      <c r="AT140" s="10"/>
      <c r="AY140" s="1104"/>
    </row>
    <row r="141" spans="1:53" ht="23.25" customHeight="1">
      <c r="A141" s="122">
        <v>5</v>
      </c>
      <c r="B141" s="1526"/>
      <c r="C141" s="1527"/>
      <c r="D141" s="1527"/>
      <c r="E141" s="1528"/>
      <c r="F141" s="1425"/>
      <c r="G141" s="847" t="str">
        <f>IF(AND(F141&lt;&gt;0, 1-I141-K141-Q141-S141-M141-O141),1-I141-K141-Q141-S141-M141-O141,"")</f>
        <v/>
      </c>
      <c r="H141" s="980">
        <f>IF(AND(G141*F141&lt;0.0001,G141*F141&gt;0),"",G141*F141)</f>
        <v>0</v>
      </c>
      <c r="I141" s="1090" t="str">
        <f t="shared" si="359"/>
        <v/>
      </c>
      <c r="J141" s="36">
        <f>I141*F141</f>
        <v>0</v>
      </c>
      <c r="K141" s="1089" t="str">
        <f t="shared" si="360"/>
        <v/>
      </c>
      <c r="L141" s="36">
        <f>K141*F141</f>
        <v>0</v>
      </c>
      <c r="M141" s="1089" t="str">
        <f t="shared" si="360"/>
        <v/>
      </c>
      <c r="N141" s="1016">
        <f>M141*F141</f>
        <v>0</v>
      </c>
      <c r="O141" s="1090" t="str">
        <f t="shared" ref="O141" si="373">IF(AND($F141&gt;0,P$8&gt;0),(P$8/$F$8),"")</f>
        <v/>
      </c>
      <c r="P141" s="1016">
        <f>O141*F141</f>
        <v>0</v>
      </c>
      <c r="Q141" s="1090" t="str">
        <f t="shared" ref="Q141" si="374">IF(AND($F141&gt;0,R$8&gt;0),(R$8/$F$8),"")</f>
        <v/>
      </c>
      <c r="R141" s="1016">
        <f>Q141*F141</f>
        <v>0</v>
      </c>
      <c r="S141" s="1090" t="str">
        <f t="shared" ref="S141" si="375">IF(AND($F141&gt;0,T$8&gt;0),(T$8/$F$8),"")</f>
        <v/>
      </c>
      <c r="T141" s="1016">
        <f>S141*F141</f>
        <v>0</v>
      </c>
      <c r="U141" s="1018"/>
      <c r="V141" s="303"/>
      <c r="W141" s="303"/>
      <c r="X141" s="303"/>
      <c r="Y141" s="203"/>
      <c r="Z141" s="203"/>
      <c r="AA141" s="203"/>
      <c r="AB141" s="204"/>
      <c r="AD141" s="57"/>
      <c r="AE141" s="193"/>
      <c r="AF141" s="193"/>
      <c r="AG141" s="57"/>
      <c r="AH141" s="193"/>
      <c r="AI141" s="193"/>
      <c r="AJ141" s="193"/>
      <c r="AK141" s="193"/>
      <c r="AS141" s="10"/>
      <c r="AT141" s="10"/>
      <c r="AY141" s="1104"/>
    </row>
    <row r="142" spans="1:53" ht="23.25" customHeight="1">
      <c r="A142" s="122">
        <v>6</v>
      </c>
      <c r="B142" s="1526"/>
      <c r="C142" s="1527"/>
      <c r="D142" s="1527"/>
      <c r="E142" s="1528"/>
      <c r="F142" s="1425"/>
      <c r="G142" s="847" t="str">
        <f t="shared" ref="G142:G151" si="376">IF(AND(F142&lt;&gt;0, 1-I142-K142-Q142-S142-M142-O142),1-I142-K142-Q142-S142-M142-O142,"")</f>
        <v/>
      </c>
      <c r="H142" s="980">
        <f t="shared" ref="H142:H151" si="377">IF(AND(G142*F142&lt;0.0001,G142*F142&gt;0),"",G142*F142)</f>
        <v>0</v>
      </c>
      <c r="I142" s="1090" t="str">
        <f t="shared" si="359"/>
        <v/>
      </c>
      <c r="J142" s="36">
        <f t="shared" ref="J142:J151" si="378">I142*F142</f>
        <v>0</v>
      </c>
      <c r="K142" s="1089" t="str">
        <f t="shared" si="360"/>
        <v/>
      </c>
      <c r="L142" s="36">
        <f t="shared" ref="L142:L151" si="379">K142*F142</f>
        <v>0</v>
      </c>
      <c r="M142" s="1089" t="str">
        <f t="shared" si="360"/>
        <v/>
      </c>
      <c r="N142" s="1016">
        <f t="shared" ref="N142:N151" si="380">M142*F142</f>
        <v>0</v>
      </c>
      <c r="O142" s="1090" t="str">
        <f t="shared" ref="O142" si="381">IF(AND($F142&gt;0,P$8&gt;0),(P$8/$F$8),"")</f>
        <v/>
      </c>
      <c r="P142" s="1016">
        <f t="shared" ref="P142:P151" si="382">O142*F142</f>
        <v>0</v>
      </c>
      <c r="Q142" s="1090" t="str">
        <f t="shared" ref="Q142" si="383">IF(AND($F142&gt;0,R$8&gt;0),(R$8/$F$8),"")</f>
        <v/>
      </c>
      <c r="R142" s="1016">
        <f t="shared" ref="R142:R151" si="384">Q142*F142</f>
        <v>0</v>
      </c>
      <c r="S142" s="1090" t="str">
        <f t="shared" ref="S142" si="385">IF(AND($F142&gt;0,T$8&gt;0),(T$8/$F$8),"")</f>
        <v/>
      </c>
      <c r="T142" s="1016">
        <f t="shared" ref="T142:T151" si="386">S142*F142</f>
        <v>0</v>
      </c>
      <c r="U142" s="1018"/>
      <c r="V142" s="303"/>
      <c r="W142" s="303"/>
      <c r="X142" s="303"/>
      <c r="Y142" s="203"/>
      <c r="Z142" s="203"/>
      <c r="AA142" s="203"/>
      <c r="AB142" s="204"/>
      <c r="AD142" s="57"/>
      <c r="AE142" s="193"/>
      <c r="AF142" s="193"/>
      <c r="AG142" s="57"/>
      <c r="AH142" s="193"/>
      <c r="AI142" s="193"/>
      <c r="AJ142" s="193"/>
      <c r="AK142" s="193"/>
      <c r="AS142" s="10"/>
      <c r="AT142" s="10"/>
      <c r="AY142" s="1104"/>
    </row>
    <row r="143" spans="1:53" ht="23.25" customHeight="1">
      <c r="A143" s="122">
        <v>7</v>
      </c>
      <c r="B143" s="1526"/>
      <c r="C143" s="1527"/>
      <c r="D143" s="1527"/>
      <c r="E143" s="1528"/>
      <c r="F143" s="1425"/>
      <c r="G143" s="847" t="str">
        <f t="shared" si="376"/>
        <v/>
      </c>
      <c r="H143" s="980">
        <f t="shared" si="377"/>
        <v>0</v>
      </c>
      <c r="I143" s="1090" t="str">
        <f t="shared" si="359"/>
        <v/>
      </c>
      <c r="J143" s="36">
        <f t="shared" si="378"/>
        <v>0</v>
      </c>
      <c r="K143" s="1089" t="str">
        <f t="shared" si="360"/>
        <v/>
      </c>
      <c r="L143" s="36">
        <f t="shared" si="379"/>
        <v>0</v>
      </c>
      <c r="M143" s="1089" t="str">
        <f t="shared" si="360"/>
        <v/>
      </c>
      <c r="N143" s="1016">
        <f t="shared" si="380"/>
        <v>0</v>
      </c>
      <c r="O143" s="1090" t="str">
        <f t="shared" ref="O143" si="387">IF(AND($F143&gt;0,P$8&gt;0),(P$8/$F$8),"")</f>
        <v/>
      </c>
      <c r="P143" s="1016">
        <f t="shared" si="382"/>
        <v>0</v>
      </c>
      <c r="Q143" s="1090" t="str">
        <f t="shared" ref="Q143" si="388">IF(AND($F143&gt;0,R$8&gt;0),(R$8/$F$8),"")</f>
        <v/>
      </c>
      <c r="R143" s="1016">
        <f t="shared" si="384"/>
        <v>0</v>
      </c>
      <c r="S143" s="1090" t="str">
        <f t="shared" ref="S143" si="389">IF(AND($F143&gt;0,T$8&gt;0),(T$8/$F$8),"")</f>
        <v/>
      </c>
      <c r="T143" s="1016">
        <f t="shared" si="386"/>
        <v>0</v>
      </c>
      <c r="U143" s="1018"/>
      <c r="V143" s="303"/>
      <c r="W143" s="303"/>
      <c r="X143" s="303"/>
      <c r="Y143" s="203"/>
      <c r="Z143" s="203"/>
      <c r="AA143" s="203"/>
      <c r="AB143" s="204"/>
      <c r="AD143" s="57"/>
      <c r="AE143" s="193"/>
      <c r="AF143" s="193"/>
      <c r="AG143" s="57"/>
      <c r="AH143" s="193"/>
      <c r="AI143" s="193"/>
      <c r="AJ143" s="193"/>
      <c r="AK143" s="193"/>
      <c r="AS143" s="10"/>
      <c r="AT143" s="10"/>
      <c r="AY143" s="1104"/>
    </row>
    <row r="144" spans="1:53" ht="23.25" customHeight="1">
      <c r="A144" s="122">
        <v>8</v>
      </c>
      <c r="B144" s="1526"/>
      <c r="C144" s="1527"/>
      <c r="D144" s="1527"/>
      <c r="E144" s="1528"/>
      <c r="F144" s="1425"/>
      <c r="G144" s="847" t="str">
        <f t="shared" si="376"/>
        <v/>
      </c>
      <c r="H144" s="980">
        <f t="shared" si="377"/>
        <v>0</v>
      </c>
      <c r="I144" s="1090" t="str">
        <f t="shared" si="359"/>
        <v/>
      </c>
      <c r="J144" s="36">
        <f t="shared" si="378"/>
        <v>0</v>
      </c>
      <c r="K144" s="1089" t="str">
        <f t="shared" si="360"/>
        <v/>
      </c>
      <c r="L144" s="36">
        <f t="shared" si="379"/>
        <v>0</v>
      </c>
      <c r="M144" s="1089" t="str">
        <f t="shared" si="360"/>
        <v/>
      </c>
      <c r="N144" s="1016">
        <f t="shared" si="380"/>
        <v>0</v>
      </c>
      <c r="O144" s="1090" t="str">
        <f t="shared" ref="O144" si="390">IF(AND($F144&gt;0,P$8&gt;0),(P$8/$F$8),"")</f>
        <v/>
      </c>
      <c r="P144" s="1016">
        <f t="shared" si="382"/>
        <v>0</v>
      </c>
      <c r="Q144" s="1090" t="str">
        <f t="shared" ref="Q144" si="391">IF(AND($F144&gt;0,R$8&gt;0),(R$8/$F$8),"")</f>
        <v/>
      </c>
      <c r="R144" s="1016">
        <f t="shared" si="384"/>
        <v>0</v>
      </c>
      <c r="S144" s="1090" t="str">
        <f t="shared" ref="S144" si="392">IF(AND($F144&gt;0,T$8&gt;0),(T$8/$F$8),"")</f>
        <v/>
      </c>
      <c r="T144" s="1016">
        <f t="shared" si="386"/>
        <v>0</v>
      </c>
      <c r="U144" s="1018"/>
      <c r="V144" s="303"/>
      <c r="W144" s="303"/>
      <c r="X144" s="303"/>
      <c r="Y144" s="203"/>
      <c r="Z144" s="203"/>
      <c r="AA144" s="203"/>
      <c r="AB144" s="204"/>
      <c r="AD144" s="57"/>
      <c r="AE144" s="193"/>
      <c r="AF144" s="193"/>
      <c r="AG144" s="57"/>
      <c r="AH144" s="193"/>
      <c r="AI144" s="193"/>
      <c r="AJ144" s="193"/>
      <c r="AK144" s="193"/>
      <c r="AS144" s="10"/>
      <c r="AT144" s="10"/>
      <c r="AY144" s="1104"/>
    </row>
    <row r="145" spans="1:53" ht="23.25" customHeight="1">
      <c r="A145" s="122">
        <v>9</v>
      </c>
      <c r="B145" s="1526"/>
      <c r="C145" s="1527"/>
      <c r="D145" s="1527"/>
      <c r="E145" s="1528"/>
      <c r="F145" s="1425"/>
      <c r="G145" s="847" t="str">
        <f t="shared" si="376"/>
        <v/>
      </c>
      <c r="H145" s="980">
        <f t="shared" si="377"/>
        <v>0</v>
      </c>
      <c r="I145" s="1090" t="str">
        <f t="shared" si="359"/>
        <v/>
      </c>
      <c r="J145" s="36">
        <f t="shared" si="378"/>
        <v>0</v>
      </c>
      <c r="K145" s="1089" t="str">
        <f t="shared" si="360"/>
        <v/>
      </c>
      <c r="L145" s="36">
        <f t="shared" si="379"/>
        <v>0</v>
      </c>
      <c r="M145" s="1089" t="str">
        <f t="shared" si="360"/>
        <v/>
      </c>
      <c r="N145" s="1016">
        <f t="shared" si="380"/>
        <v>0</v>
      </c>
      <c r="O145" s="1090" t="str">
        <f t="shared" ref="O145" si="393">IF(AND($F145&gt;0,P$8&gt;0),(P$8/$F$8),"")</f>
        <v/>
      </c>
      <c r="P145" s="1016">
        <f t="shared" si="382"/>
        <v>0</v>
      </c>
      <c r="Q145" s="1090" t="str">
        <f t="shared" ref="Q145" si="394">IF(AND($F145&gt;0,R$8&gt;0),(R$8/$F$8),"")</f>
        <v/>
      </c>
      <c r="R145" s="1016">
        <f t="shared" si="384"/>
        <v>0</v>
      </c>
      <c r="S145" s="1090" t="str">
        <f t="shared" ref="S145" si="395">IF(AND($F145&gt;0,T$8&gt;0),(T$8/$F$8),"")</f>
        <v/>
      </c>
      <c r="T145" s="1016">
        <f t="shared" si="386"/>
        <v>0</v>
      </c>
      <c r="U145" s="1018"/>
      <c r="V145" s="303"/>
      <c r="W145" s="303"/>
      <c r="X145" s="303"/>
      <c r="Y145" s="203"/>
      <c r="Z145" s="203"/>
      <c r="AA145" s="203"/>
      <c r="AB145" s="204"/>
      <c r="AD145" s="57"/>
      <c r="AE145" s="193"/>
      <c r="AF145" s="193"/>
      <c r="AG145" s="57"/>
      <c r="AH145" s="193"/>
      <c r="AI145" s="193"/>
      <c r="AJ145" s="193"/>
      <c r="AK145" s="193"/>
      <c r="AS145" s="10"/>
      <c r="AT145" s="10"/>
      <c r="AY145" s="1104"/>
    </row>
    <row r="146" spans="1:53" ht="23.25" customHeight="1" thickBot="1">
      <c r="A146" s="122">
        <v>10</v>
      </c>
      <c r="B146" s="1526"/>
      <c r="C146" s="1527"/>
      <c r="D146" s="1527"/>
      <c r="E146" s="1528"/>
      <c r="F146" s="1425"/>
      <c r="G146" s="847" t="str">
        <f t="shared" si="376"/>
        <v/>
      </c>
      <c r="H146" s="980">
        <f t="shared" si="377"/>
        <v>0</v>
      </c>
      <c r="I146" s="1090" t="str">
        <f t="shared" si="359"/>
        <v/>
      </c>
      <c r="J146" s="36">
        <f t="shared" si="378"/>
        <v>0</v>
      </c>
      <c r="K146" s="1089" t="str">
        <f t="shared" si="360"/>
        <v/>
      </c>
      <c r="L146" s="36">
        <f t="shared" si="379"/>
        <v>0</v>
      </c>
      <c r="M146" s="1089" t="str">
        <f t="shared" si="360"/>
        <v/>
      </c>
      <c r="N146" s="1016">
        <f t="shared" si="380"/>
        <v>0</v>
      </c>
      <c r="O146" s="1090" t="str">
        <f t="shared" ref="O146" si="396">IF(AND($F146&gt;0,P$8&gt;0),(P$8/$F$8),"")</f>
        <v/>
      </c>
      <c r="P146" s="1016">
        <f t="shared" si="382"/>
        <v>0</v>
      </c>
      <c r="Q146" s="1090" t="str">
        <f t="shared" ref="Q146" si="397">IF(AND($F146&gt;0,R$8&gt;0),(R$8/$F$8),"")</f>
        <v/>
      </c>
      <c r="R146" s="1016">
        <f t="shared" si="384"/>
        <v>0</v>
      </c>
      <c r="S146" s="1090" t="str">
        <f t="shared" ref="S146" si="398">IF(AND($F146&gt;0,T$8&gt;0),(T$8/$F$8),"")</f>
        <v/>
      </c>
      <c r="T146" s="1016">
        <f t="shared" si="386"/>
        <v>0</v>
      </c>
      <c r="U146" s="1018"/>
      <c r="V146" s="303"/>
      <c r="W146" s="303"/>
      <c r="X146" s="303"/>
      <c r="Y146" s="203"/>
      <c r="Z146" s="203"/>
      <c r="AA146" s="203"/>
      <c r="AB146" s="204"/>
      <c r="AD146" s="57"/>
      <c r="AE146" s="193"/>
      <c r="AF146" s="193"/>
      <c r="AG146" s="57"/>
      <c r="AH146" s="193"/>
      <c r="AI146" s="193"/>
      <c r="AJ146" s="193"/>
      <c r="AK146" s="193"/>
      <c r="AS146" s="10"/>
      <c r="AT146" s="10"/>
      <c r="AY146" s="1104"/>
    </row>
    <row r="147" spans="1:53" ht="23.25" hidden="1" customHeight="1">
      <c r="A147" s="122">
        <v>11</v>
      </c>
      <c r="B147" s="1526"/>
      <c r="C147" s="1527"/>
      <c r="D147" s="1527"/>
      <c r="E147" s="1527"/>
      <c r="F147" s="996"/>
      <c r="G147" s="847" t="str">
        <f t="shared" si="376"/>
        <v/>
      </c>
      <c r="H147" s="980">
        <f t="shared" si="377"/>
        <v>0</v>
      </c>
      <c r="I147" s="1090" t="str">
        <f t="shared" ref="I147" si="399">IF(AND($F147&gt;0,J$8&gt;0),(J$8/$F$8),"")</f>
        <v/>
      </c>
      <c r="J147" s="36">
        <f t="shared" si="378"/>
        <v>0</v>
      </c>
      <c r="K147" s="1090" t="str">
        <f t="shared" ref="K147" si="400">IF(AND($F147&gt;0,L$8&gt;0),(L$8/$F$8),"")</f>
        <v/>
      </c>
      <c r="L147" s="36">
        <f t="shared" si="379"/>
        <v>0</v>
      </c>
      <c r="M147" s="1090" t="str">
        <f t="shared" ref="M147" si="401">IF(AND($F147&gt;0,N$8&gt;0),(N$8/$F$8),"")</f>
        <v/>
      </c>
      <c r="N147" s="1016">
        <f t="shared" si="380"/>
        <v>0</v>
      </c>
      <c r="O147" s="1090" t="str">
        <f t="shared" ref="O147" si="402">IF(AND($F147&gt;0,P$8&gt;0),(P$8/$F$8),"")</f>
        <v/>
      </c>
      <c r="P147" s="1016">
        <f t="shared" si="382"/>
        <v>0</v>
      </c>
      <c r="Q147" s="1090" t="str">
        <f t="shared" ref="Q147" si="403">IF(AND($F147&gt;0,R$8&gt;0),(R$8/$F$8),"")</f>
        <v/>
      </c>
      <c r="R147" s="1016">
        <f t="shared" si="384"/>
        <v>0</v>
      </c>
      <c r="S147" s="1090" t="str">
        <f t="shared" ref="S147" si="404">IF(AND($F147&gt;0,T$8&gt;0),(T$8/$F$8),"")</f>
        <v/>
      </c>
      <c r="T147" s="1016">
        <f t="shared" si="386"/>
        <v>0</v>
      </c>
      <c r="U147" s="1018"/>
      <c r="V147" s="303"/>
      <c r="W147" s="303"/>
      <c r="X147" s="303"/>
      <c r="Y147" s="203"/>
      <c r="Z147" s="203"/>
      <c r="AA147" s="203"/>
      <c r="AB147" s="204"/>
      <c r="AD147" s="57"/>
      <c r="AE147" s="193"/>
      <c r="AF147" s="193"/>
      <c r="AG147" s="57"/>
      <c r="AH147" s="193"/>
      <c r="AI147" s="193"/>
      <c r="AJ147" s="193"/>
      <c r="AK147" s="193"/>
      <c r="AS147" s="10"/>
      <c r="AT147" s="10"/>
      <c r="AY147" s="1104"/>
    </row>
    <row r="148" spans="1:53" ht="23.25" hidden="1" customHeight="1">
      <c r="A148" s="122">
        <v>12</v>
      </c>
      <c r="B148" s="1526"/>
      <c r="C148" s="1527"/>
      <c r="D148" s="1527"/>
      <c r="E148" s="1527"/>
      <c r="F148" s="996"/>
      <c r="G148" s="847" t="str">
        <f t="shared" si="376"/>
        <v/>
      </c>
      <c r="H148" s="980">
        <f t="shared" si="377"/>
        <v>0</v>
      </c>
      <c r="I148" s="1090" t="str">
        <f t="shared" ref="I148" si="405">IF(AND($F148&gt;0,J$8&gt;0),(J$8/$F$8),"")</f>
        <v/>
      </c>
      <c r="J148" s="36">
        <f t="shared" si="378"/>
        <v>0</v>
      </c>
      <c r="K148" s="1090" t="str">
        <f t="shared" ref="K148" si="406">IF(AND($F148&gt;0,L$8&gt;0),(L$8/$F$8),"")</f>
        <v/>
      </c>
      <c r="L148" s="36">
        <f t="shared" si="379"/>
        <v>0</v>
      </c>
      <c r="M148" s="1090" t="str">
        <f t="shared" ref="M148" si="407">IF(AND($F148&gt;0,N$8&gt;0),(N$8/$F$8),"")</f>
        <v/>
      </c>
      <c r="N148" s="1016">
        <f t="shared" si="380"/>
        <v>0</v>
      </c>
      <c r="O148" s="1090" t="str">
        <f t="shared" ref="O148" si="408">IF(AND($F148&gt;0,P$8&gt;0),(P$8/$F$8),"")</f>
        <v/>
      </c>
      <c r="P148" s="1016">
        <f t="shared" si="382"/>
        <v>0</v>
      </c>
      <c r="Q148" s="1090" t="str">
        <f t="shared" ref="Q148" si="409">IF(AND($F148&gt;0,R$8&gt;0),(R$8/$F$8),"")</f>
        <v/>
      </c>
      <c r="R148" s="1016">
        <f t="shared" si="384"/>
        <v>0</v>
      </c>
      <c r="S148" s="1090" t="str">
        <f t="shared" ref="S148" si="410">IF(AND($F148&gt;0,T$8&gt;0),(T$8/$F$8),"")</f>
        <v/>
      </c>
      <c r="T148" s="1016">
        <f t="shared" si="386"/>
        <v>0</v>
      </c>
      <c r="U148" s="1018"/>
      <c r="V148" s="303"/>
      <c r="W148" s="303"/>
      <c r="X148" s="303"/>
      <c r="Y148" s="203"/>
      <c r="Z148" s="203"/>
      <c r="AA148" s="203"/>
      <c r="AB148" s="204"/>
      <c r="AD148" s="57"/>
      <c r="AE148" s="193"/>
      <c r="AF148" s="193"/>
      <c r="AG148" s="57"/>
      <c r="AH148" s="193"/>
      <c r="AI148" s="193"/>
      <c r="AJ148" s="193"/>
      <c r="AK148" s="193"/>
      <c r="AS148" s="10"/>
      <c r="AT148" s="10"/>
      <c r="AY148" s="1104"/>
    </row>
    <row r="149" spans="1:53" ht="23.25" hidden="1" customHeight="1">
      <c r="A149" s="122">
        <v>13</v>
      </c>
      <c r="B149" s="1526"/>
      <c r="C149" s="1527"/>
      <c r="D149" s="1527"/>
      <c r="E149" s="1528"/>
      <c r="F149" s="996"/>
      <c r="G149" s="847" t="str">
        <f t="shared" si="376"/>
        <v/>
      </c>
      <c r="H149" s="980">
        <f t="shared" si="377"/>
        <v>0</v>
      </c>
      <c r="I149" s="1090" t="str">
        <f t="shared" ref="I149" si="411">IF(AND($F149&gt;0,J$8&gt;0),(J$8/$F$8),"")</f>
        <v/>
      </c>
      <c r="J149" s="36">
        <f t="shared" si="378"/>
        <v>0</v>
      </c>
      <c r="K149" s="1090" t="str">
        <f t="shared" ref="K149" si="412">IF(AND($F149&gt;0,L$8&gt;0),(L$8/$F$8),"")</f>
        <v/>
      </c>
      <c r="L149" s="36">
        <f t="shared" si="379"/>
        <v>0</v>
      </c>
      <c r="M149" s="1090" t="str">
        <f t="shared" ref="M149" si="413">IF(AND($F149&gt;0,N$8&gt;0),(N$8/$F$8),"")</f>
        <v/>
      </c>
      <c r="N149" s="1016">
        <f t="shared" si="380"/>
        <v>0</v>
      </c>
      <c r="O149" s="1090" t="str">
        <f t="shared" ref="O149" si="414">IF(AND($F149&gt;0,P$8&gt;0),(P$8/$F$8),"")</f>
        <v/>
      </c>
      <c r="P149" s="1016">
        <f t="shared" si="382"/>
        <v>0</v>
      </c>
      <c r="Q149" s="1090" t="str">
        <f t="shared" ref="Q149" si="415">IF(AND($F149&gt;0,R$8&gt;0),(R$8/$F$8),"")</f>
        <v/>
      </c>
      <c r="R149" s="1016">
        <f t="shared" si="384"/>
        <v>0</v>
      </c>
      <c r="S149" s="1090" t="str">
        <f t="shared" ref="S149" si="416">IF(AND($F149&gt;0,T$8&gt;0),(T$8/$F$8),"")</f>
        <v/>
      </c>
      <c r="T149" s="1016">
        <f t="shared" si="386"/>
        <v>0</v>
      </c>
      <c r="U149" s="1018"/>
      <c r="V149" s="303"/>
      <c r="W149" s="303"/>
      <c r="X149" s="303"/>
      <c r="Y149" s="203"/>
      <c r="Z149" s="203"/>
      <c r="AA149" s="203"/>
      <c r="AB149" s="204"/>
      <c r="AD149" s="57"/>
      <c r="AE149" s="193"/>
      <c r="AF149" s="193"/>
      <c r="AG149" s="57"/>
      <c r="AH149" s="193"/>
      <c r="AI149" s="193"/>
      <c r="AJ149" s="193"/>
      <c r="AK149" s="193"/>
      <c r="AS149" s="10"/>
      <c r="AT149" s="10"/>
      <c r="AY149" s="1104"/>
    </row>
    <row r="150" spans="1:53" ht="23.25" hidden="1" customHeight="1">
      <c r="A150" s="122">
        <v>14</v>
      </c>
      <c r="B150" s="1526"/>
      <c r="C150" s="1527"/>
      <c r="D150" s="1527"/>
      <c r="E150" s="1528"/>
      <c r="F150" s="996"/>
      <c r="G150" s="847" t="str">
        <f t="shared" si="376"/>
        <v/>
      </c>
      <c r="H150" s="980">
        <f t="shared" si="377"/>
        <v>0</v>
      </c>
      <c r="I150" s="1093" t="str">
        <f t="shared" ref="I150" si="417">IF(AND($F150&gt;0,J$8&gt;0),(J$8/$F$8),"")</f>
        <v/>
      </c>
      <c r="J150" s="36">
        <f t="shared" si="378"/>
        <v>0</v>
      </c>
      <c r="K150" s="1093" t="str">
        <f t="shared" ref="K150" si="418">IF(AND($F150&gt;0,L$8&gt;0),(L$8/$F$8),"")</f>
        <v/>
      </c>
      <c r="L150" s="36">
        <f t="shared" si="379"/>
        <v>0</v>
      </c>
      <c r="M150" s="1093" t="str">
        <f t="shared" ref="M150" si="419">IF(AND($F150&gt;0,N$8&gt;0),(N$8/$F$8),"")</f>
        <v/>
      </c>
      <c r="N150" s="1016">
        <f t="shared" si="380"/>
        <v>0</v>
      </c>
      <c r="O150" s="1093" t="str">
        <f t="shared" ref="O150" si="420">IF(AND($F150&gt;0,P$8&gt;0),(P$8/$F$8),"")</f>
        <v/>
      </c>
      <c r="P150" s="1016">
        <f t="shared" si="382"/>
        <v>0</v>
      </c>
      <c r="Q150" s="1093" t="str">
        <f t="shared" ref="Q150" si="421">IF(AND($F150&gt;0,R$8&gt;0),(R$8/$F$8),"")</f>
        <v/>
      </c>
      <c r="R150" s="1016">
        <f t="shared" si="384"/>
        <v>0</v>
      </c>
      <c r="S150" s="1093" t="str">
        <f t="shared" ref="S150" si="422">IF(AND($F150&gt;0,T$8&gt;0),(T$8/$F$8),"")</f>
        <v/>
      </c>
      <c r="T150" s="1016">
        <f t="shared" si="386"/>
        <v>0</v>
      </c>
      <c r="U150" s="1018"/>
      <c r="V150" s="303"/>
      <c r="W150" s="303"/>
      <c r="X150" s="303"/>
      <c r="Y150" s="203"/>
      <c r="Z150" s="203"/>
      <c r="AA150" s="203"/>
      <c r="AB150" s="204"/>
      <c r="AD150" s="57"/>
      <c r="AE150" s="193"/>
      <c r="AF150" s="193"/>
      <c r="AG150" s="57"/>
      <c r="AH150" s="193"/>
      <c r="AI150" s="193"/>
      <c r="AJ150" s="193"/>
      <c r="AK150" s="193"/>
      <c r="AS150" s="10"/>
      <c r="AT150" s="10"/>
      <c r="AY150" s="1104"/>
    </row>
    <row r="151" spans="1:53" ht="23.25" hidden="1" customHeight="1" thickBot="1">
      <c r="A151" s="123">
        <v>15</v>
      </c>
      <c r="B151" s="1523"/>
      <c r="C151" s="1524"/>
      <c r="D151" s="1524"/>
      <c r="E151" s="1525"/>
      <c r="F151" s="997"/>
      <c r="G151" s="850" t="str">
        <f t="shared" si="376"/>
        <v/>
      </c>
      <c r="H151" s="1004">
        <f t="shared" si="377"/>
        <v>0</v>
      </c>
      <c r="I151" s="1094" t="str">
        <f t="shared" ref="I151" si="423">IF(AND($F151&gt;0,J$8&gt;0),(J$8/$F$8),"")</f>
        <v/>
      </c>
      <c r="J151" s="995">
        <f t="shared" si="378"/>
        <v>0</v>
      </c>
      <c r="K151" s="1094" t="str">
        <f t="shared" ref="K151" si="424">IF(AND($F151&gt;0,L$8&gt;0),(L$8/$F$8),"")</f>
        <v/>
      </c>
      <c r="L151" s="995">
        <f t="shared" si="379"/>
        <v>0</v>
      </c>
      <c r="M151" s="1094" t="str">
        <f t="shared" ref="M151" si="425">IF(AND($F151&gt;0,N$8&gt;0),(N$8/$F$8),"")</f>
        <v/>
      </c>
      <c r="N151" s="1019">
        <f t="shared" si="380"/>
        <v>0</v>
      </c>
      <c r="O151" s="1094" t="str">
        <f t="shared" ref="O151" si="426">IF(AND($F151&gt;0,P$8&gt;0),(P$8/$F$8),"")</f>
        <v/>
      </c>
      <c r="P151" s="1019">
        <f t="shared" si="382"/>
        <v>0</v>
      </c>
      <c r="Q151" s="1094" t="str">
        <f t="shared" ref="Q151" si="427">IF(AND($F151&gt;0,R$8&gt;0),(R$8/$F$8),"")</f>
        <v/>
      </c>
      <c r="R151" s="1019">
        <f t="shared" si="384"/>
        <v>0</v>
      </c>
      <c r="S151" s="1094" t="str">
        <f t="shared" ref="S151" si="428">IF(AND($F151&gt;0,T$8&gt;0),(T$8/$F$8),"")</f>
        <v/>
      </c>
      <c r="T151" s="1019">
        <f t="shared" si="386"/>
        <v>0</v>
      </c>
      <c r="U151" s="1018"/>
      <c r="V151" s="303"/>
      <c r="W151" s="303"/>
      <c r="X151" s="303"/>
      <c r="Y151" s="203"/>
      <c r="Z151" s="203"/>
      <c r="AA151" s="203"/>
      <c r="AB151" s="204"/>
      <c r="AD151" s="57"/>
      <c r="AE151" s="193"/>
      <c r="AF151" s="193"/>
      <c r="AG151" s="57"/>
      <c r="AH151" s="193"/>
      <c r="AI151" s="193"/>
      <c r="AJ151" s="193"/>
      <c r="AK151" s="193"/>
      <c r="AS151" s="10"/>
      <c r="AT151" s="10"/>
      <c r="AY151" s="1104"/>
    </row>
    <row r="152" spans="1:53" s="197" customFormat="1" ht="16.5" thickTop="1" thickBot="1">
      <c r="A152" s="415"/>
      <c r="B152" s="516"/>
      <c r="C152" s="517"/>
      <c r="D152" s="518"/>
      <c r="E152" s="519"/>
      <c r="F152" s="416"/>
      <c r="G152" s="846"/>
      <c r="H152" s="417"/>
      <c r="I152" s="417"/>
      <c r="J152" s="417"/>
      <c r="K152" s="417"/>
      <c r="L152" s="417"/>
      <c r="M152" s="417"/>
      <c r="N152" s="417"/>
      <c r="O152" s="417"/>
      <c r="P152" s="417"/>
      <c r="Q152" s="417"/>
      <c r="R152" s="417"/>
      <c r="S152" s="417"/>
      <c r="T152" s="417"/>
      <c r="U152" s="274"/>
      <c r="V152" s="274"/>
      <c r="W152" s="274"/>
      <c r="X152" s="274"/>
      <c r="Y152" s="275"/>
      <c r="Z152" s="275"/>
      <c r="AA152" s="275"/>
      <c r="AK152" s="326"/>
      <c r="AL152" s="326"/>
      <c r="AM152" s="326"/>
      <c r="AN152" s="326"/>
      <c r="AO152" s="326"/>
      <c r="AP152" s="326"/>
      <c r="AQ152" s="326"/>
      <c r="AS152" s="10"/>
      <c r="AT152" s="10"/>
      <c r="AY152" s="1104"/>
      <c r="AZ152" s="169"/>
      <c r="BA152" s="169"/>
    </row>
    <row r="153" spans="1:53" ht="20.25" customHeight="1" thickTop="1">
      <c r="A153" s="1541" t="str">
        <f>A15</f>
        <v>INDIRECT COSTS</v>
      </c>
      <c r="B153" s="1542"/>
      <c r="C153" s="1542"/>
      <c r="D153" s="1542"/>
      <c r="E153" s="1542"/>
      <c r="F153" s="1543"/>
      <c r="G153" s="1531"/>
      <c r="H153" s="1532"/>
      <c r="I153" s="1532"/>
      <c r="J153" s="1532"/>
      <c r="K153" s="1532"/>
      <c r="L153" s="1532"/>
      <c r="M153" s="1532"/>
      <c r="N153" s="1532"/>
      <c r="O153" s="1532"/>
      <c r="P153" s="1532"/>
      <c r="Q153" s="1532"/>
      <c r="R153" s="1532"/>
      <c r="S153" s="1532"/>
      <c r="T153" s="1533"/>
      <c r="U153" s="944"/>
      <c r="V153" s="1181" t="s">
        <v>179</v>
      </c>
      <c r="W153" s="299"/>
      <c r="X153" s="299"/>
      <c r="Y153" s="38"/>
      <c r="Z153" s="38"/>
      <c r="AA153" s="38"/>
      <c r="AD153" s="55"/>
      <c r="AE153" s="11"/>
      <c r="AF153" s="11"/>
      <c r="AG153" s="55"/>
      <c r="AH153" s="11"/>
      <c r="AI153" s="11"/>
      <c r="AJ153" s="11"/>
      <c r="AK153" s="11"/>
      <c r="AS153" s="10"/>
      <c r="AT153" s="10"/>
      <c r="AY153" s="1104"/>
    </row>
    <row r="154" spans="1:53" ht="15" customHeight="1" thickBot="1">
      <c r="A154" s="1544"/>
      <c r="B154" s="1545"/>
      <c r="C154" s="1545"/>
      <c r="D154" s="1545"/>
      <c r="E154" s="1545"/>
      <c r="F154" s="1546"/>
      <c r="G154" s="608"/>
      <c r="H154" s="698"/>
      <c r="I154" s="590"/>
      <c r="J154" s="698"/>
      <c r="K154" s="700"/>
      <c r="L154" s="698"/>
      <c r="M154" s="700"/>
      <c r="N154" s="698"/>
      <c r="O154" s="701"/>
      <c r="P154" s="698"/>
      <c r="Q154" s="701"/>
      <c r="R154" s="698"/>
      <c r="S154" s="701"/>
      <c r="T154" s="698"/>
      <c r="U154" s="942"/>
      <c r="V154" s="1088" t="s">
        <v>190</v>
      </c>
      <c r="W154" s="300"/>
      <c r="X154" s="300"/>
      <c r="AE154" s="169"/>
      <c r="AF154" s="169"/>
      <c r="AH154" s="169"/>
      <c r="AI154" s="169"/>
      <c r="AJ154" s="169"/>
      <c r="AK154" s="169"/>
      <c r="AS154" s="10"/>
      <c r="AT154" s="10"/>
      <c r="AY154" s="1104"/>
    </row>
    <row r="155" spans="1:53" ht="25.5" customHeight="1" thickTop="1" thickBot="1">
      <c r="A155" s="131"/>
      <c r="B155" s="159"/>
      <c r="C155" s="159"/>
      <c r="D155" s="18"/>
      <c r="E155" s="130" t="s">
        <v>117</v>
      </c>
      <c r="F155" s="981">
        <f>SUM(F156:F156)</f>
        <v>0</v>
      </c>
      <c r="G155" s="619"/>
      <c r="H155" s="990">
        <f>SUM(H156:H156)</f>
        <v>0</v>
      </c>
      <c r="I155" s="607"/>
      <c r="J155" s="990">
        <f>SUM(J156:J156)</f>
        <v>0</v>
      </c>
      <c r="K155" s="695"/>
      <c r="L155" s="990">
        <f>SUM(L156:L156)</f>
        <v>0</v>
      </c>
      <c r="M155" s="695"/>
      <c r="N155" s="990">
        <f>SUM(N156:N156)</f>
        <v>0</v>
      </c>
      <c r="O155" s="695"/>
      <c r="P155" s="990">
        <f>SUM(P156:P156)</f>
        <v>0</v>
      </c>
      <c r="Q155" s="607"/>
      <c r="R155" s="990">
        <f>SUM(R156:R156)</f>
        <v>0</v>
      </c>
      <c r="S155" s="695"/>
      <c r="T155" s="990">
        <f>SUM(T156:T156)</f>
        <v>0</v>
      </c>
      <c r="U155" s="943"/>
      <c r="V155" s="868" t="s">
        <v>224</v>
      </c>
      <c r="W155" s="301"/>
      <c r="X155" s="301"/>
      <c r="Y155" s="38"/>
      <c r="Z155" s="38"/>
      <c r="AA155" s="38"/>
      <c r="AD155" s="55"/>
      <c r="AE155" s="11"/>
      <c r="AF155" s="11"/>
      <c r="AG155" s="55"/>
      <c r="AH155" s="11"/>
      <c r="AI155" s="11"/>
      <c r="AJ155" s="11"/>
      <c r="AK155" s="11"/>
      <c r="AS155" s="10"/>
      <c r="AT155" s="10"/>
      <c r="AY155" s="1104"/>
    </row>
    <row r="156" spans="1:53" ht="23.25" customHeight="1" thickTop="1" thickBot="1">
      <c r="A156" s="1087"/>
      <c r="B156" s="1557" t="s">
        <v>224</v>
      </c>
      <c r="C156" s="1558"/>
      <c r="D156" s="1558"/>
      <c r="E156" s="1559"/>
      <c r="F156" s="1120">
        <f>IF($B156=$V154,((F11+F12+F13+F14)*$A156),IF($B156=$V155,(F11*$A156),F43*$A156))</f>
        <v>0</v>
      </c>
      <c r="G156" s="851" t="str">
        <f>IF(AND(F156&lt;&gt;0, 1-I156-K156-Q156-S156-M156-O156),1-I156-K156-Q156-S156-M156-O156,"")</f>
        <v/>
      </c>
      <c r="H156" s="998">
        <f>IF($B156=$V154,((H11+H12+H13+H14)*$A156),IF($B156=$V155,(H11*$A156),H43*$A156))</f>
        <v>0</v>
      </c>
      <c r="I156" s="1095" t="str">
        <f>IF(AND($F156&gt;0,J$8&gt;0),(J$156/$F$156),"")</f>
        <v/>
      </c>
      <c r="J156" s="995">
        <f>IF($B156=$V154,((J11+J12+J13+J14)*$A156),IF($B156=$V155,(J11*$A156),J43*$A156))</f>
        <v>0</v>
      </c>
      <c r="K156" s="1089" t="str">
        <f t="shared" ref="K156:M156" si="429">IF(AND($F156&gt;0,L$8&gt;0),(L$8/$F$8),"")</f>
        <v/>
      </c>
      <c r="L156" s="995">
        <f>IF($B156=$V154,((L11+L12+L13+L14)*$A156),IF($B156=$V155,(L11*$A156),L43*$A156))</f>
        <v>0</v>
      </c>
      <c r="M156" s="1089" t="str">
        <f t="shared" si="429"/>
        <v/>
      </c>
      <c r="N156" s="995">
        <f>IF($B156=$V154,((N11+N12+N13+N14)*$A156),IF($B156=$V155,(N11*$A156),N43*$A156))</f>
        <v>0</v>
      </c>
      <c r="O156" s="1095" t="str">
        <f>IF(AND($F156&gt;0,P$8&gt;0),(P$156/$F$156),"")</f>
        <v/>
      </c>
      <c r="P156" s="995">
        <f>IF($B156=$V154,((P11+P12+P13+P14)*$A156),IF($B156=$V155,(P11*$A156),P43*$A156))</f>
        <v>0</v>
      </c>
      <c r="Q156" s="1096" t="str">
        <f>IF(AND($F156&gt;0,R$8&gt;0),(R$156/$F$156),"")</f>
        <v/>
      </c>
      <c r="R156" s="1119">
        <f>IF($B156=$V154,((R11+R12+R13+R14)*$A156),IF($B156=$V155,(R11*$A156),R43*$A156))</f>
        <v>0</v>
      </c>
      <c r="S156" s="1095" t="str">
        <f>IF(AND($F156&gt;0,T$8&gt;0),(T$156/$F$156),"")</f>
        <v/>
      </c>
      <c r="T156" s="1119">
        <f>IF($B156=$V154,((T11+T12+T13+T14)*$A156),IF($B156=$V155,(T11*$A156),T43*$A156))</f>
        <v>0</v>
      </c>
      <c r="U156" s="945"/>
      <c r="V156" s="868" t="s">
        <v>181</v>
      </c>
      <c r="W156" s="303"/>
      <c r="X156" s="303"/>
      <c r="Y156" s="203"/>
      <c r="Z156" s="203"/>
      <c r="AA156" s="203"/>
      <c r="AB156" s="204"/>
      <c r="AD156" s="57"/>
      <c r="AE156" s="193"/>
      <c r="AF156" s="193"/>
      <c r="AG156" s="57"/>
      <c r="AH156" s="193"/>
      <c r="AI156" s="193"/>
      <c r="AJ156" s="193"/>
      <c r="AK156" s="193"/>
      <c r="AS156" s="10"/>
      <c r="AT156" s="10"/>
      <c r="AY156" s="1104"/>
    </row>
    <row r="157" spans="1:53" ht="15.75" thickTop="1">
      <c r="V157" s="1182" t="s">
        <v>206</v>
      </c>
      <c r="AS157" s="10"/>
      <c r="AT157" s="10"/>
      <c r="AY157" s="1104"/>
    </row>
    <row r="158" spans="1:53">
      <c r="B158" s="1060" t="s">
        <v>179</v>
      </c>
      <c r="V158" s="304" t="s">
        <v>207</v>
      </c>
      <c r="AS158" s="10"/>
      <c r="AT158" s="10"/>
      <c r="AY158" s="1104"/>
    </row>
    <row r="159" spans="1:53">
      <c r="B159" s="1058" t="s">
        <v>190</v>
      </c>
      <c r="V159" s="304" t="s">
        <v>208</v>
      </c>
      <c r="AS159" s="10"/>
      <c r="AT159" s="10"/>
      <c r="AY159" s="1104"/>
    </row>
    <row r="160" spans="1:53">
      <c r="B160" s="1059" t="s">
        <v>180</v>
      </c>
      <c r="V160" s="304" t="s">
        <v>209</v>
      </c>
      <c r="AS160" s="10"/>
      <c r="AT160" s="10"/>
      <c r="AY160" s="1104"/>
    </row>
    <row r="161" spans="2:51">
      <c r="B161" s="1059" t="s">
        <v>181</v>
      </c>
      <c r="V161" s="304" t="s">
        <v>210</v>
      </c>
      <c r="AS161" s="10"/>
      <c r="AT161" s="10"/>
      <c r="AY161" s="1104"/>
    </row>
    <row r="162" spans="2:51">
      <c r="B162" s="1061"/>
      <c r="V162" s="304" t="s">
        <v>211</v>
      </c>
      <c r="AS162" s="10"/>
      <c r="AT162" s="10"/>
      <c r="AY162" s="1104"/>
    </row>
    <row r="163" spans="2:51">
      <c r="B163" s="1427" t="s">
        <v>230</v>
      </c>
      <c r="AS163" s="10"/>
      <c r="AT163" s="10"/>
      <c r="AY163" s="1104"/>
    </row>
    <row r="164" spans="2:51">
      <c r="B164" s="1427" t="s">
        <v>231</v>
      </c>
      <c r="AS164" s="10"/>
      <c r="AT164" s="10"/>
      <c r="AY164" s="1104"/>
    </row>
    <row r="165" spans="2:51">
      <c r="AS165" s="10"/>
      <c r="AT165" s="10"/>
      <c r="AY165" s="1104"/>
    </row>
    <row r="166" spans="2:51">
      <c r="AS166" s="10"/>
      <c r="AT166" s="10"/>
      <c r="AY166" s="1104"/>
    </row>
    <row r="167" spans="2:51">
      <c r="AS167" s="10"/>
      <c r="AT167" s="10"/>
      <c r="AY167" s="1104"/>
    </row>
    <row r="168" spans="2:51">
      <c r="AS168" s="10"/>
      <c r="AT168" s="10"/>
      <c r="AY168" s="1104"/>
    </row>
    <row r="169" spans="2:51">
      <c r="AS169" s="10"/>
      <c r="AT169" s="10"/>
      <c r="AY169" s="1104"/>
    </row>
    <row r="170" spans="2:51">
      <c r="AS170" s="10"/>
      <c r="AT170" s="10"/>
      <c r="AY170" s="1104"/>
    </row>
    <row r="171" spans="2:51">
      <c r="AS171" s="10"/>
      <c r="AT171" s="10"/>
      <c r="AY171" s="1104"/>
    </row>
    <row r="172" spans="2:51">
      <c r="AS172" s="10"/>
      <c r="AT172" s="10"/>
      <c r="AY172" s="1104"/>
    </row>
    <row r="173" spans="2:51">
      <c r="AS173" s="10"/>
      <c r="AT173" s="10"/>
      <c r="AY173" s="1104"/>
    </row>
    <row r="174" spans="2:51">
      <c r="AS174" s="10"/>
      <c r="AT174" s="10"/>
      <c r="AY174" s="1104"/>
    </row>
    <row r="175" spans="2:51">
      <c r="AS175" s="10"/>
      <c r="AT175" s="10"/>
      <c r="AY175" s="1104"/>
    </row>
    <row r="176" spans="2:51">
      <c r="AS176" s="10"/>
      <c r="AT176" s="10"/>
      <c r="AY176" s="1104"/>
    </row>
    <row r="177" spans="45:51">
      <c r="AS177" s="10"/>
      <c r="AT177" s="10"/>
      <c r="AY177" s="1104"/>
    </row>
    <row r="178" spans="45:51">
      <c r="AS178" s="10"/>
      <c r="AT178" s="10"/>
      <c r="AY178" s="1104"/>
    </row>
    <row r="179" spans="45:51">
      <c r="AS179" s="10"/>
      <c r="AT179" s="10"/>
      <c r="AY179" s="1104"/>
    </row>
    <row r="180" spans="45:51">
      <c r="AS180" s="10"/>
      <c r="AT180" s="10"/>
      <c r="AY180" s="1104"/>
    </row>
    <row r="181" spans="45:51">
      <c r="AS181" s="10"/>
      <c r="AT181" s="10"/>
      <c r="AY181" s="1104"/>
    </row>
    <row r="182" spans="45:51">
      <c r="AS182" s="10"/>
      <c r="AT182" s="10"/>
      <c r="AY182" s="1104"/>
    </row>
    <row r="183" spans="45:51">
      <c r="AS183" s="10"/>
      <c r="AT183" s="10"/>
      <c r="AY183" s="1104"/>
    </row>
    <row r="184" spans="45:51">
      <c r="AS184" s="10"/>
      <c r="AT184" s="10"/>
      <c r="AY184" s="1104"/>
    </row>
    <row r="185" spans="45:51">
      <c r="AS185" s="10"/>
      <c r="AT185" s="10"/>
      <c r="AY185" s="1104"/>
    </row>
    <row r="186" spans="45:51">
      <c r="AS186" s="10"/>
      <c r="AT186" s="10"/>
      <c r="AY186" s="1104"/>
    </row>
    <row r="187" spans="45:51">
      <c r="AS187" s="10"/>
      <c r="AT187" s="10"/>
      <c r="AY187" s="1104"/>
    </row>
    <row r="188" spans="45:51">
      <c r="AS188" s="10"/>
      <c r="AT188" s="10"/>
      <c r="AY188" s="1104"/>
    </row>
    <row r="189" spans="45:51">
      <c r="AS189" s="10"/>
      <c r="AT189" s="10"/>
      <c r="AY189" s="1104"/>
    </row>
    <row r="190" spans="45:51">
      <c r="AS190" s="10"/>
      <c r="AT190" s="10"/>
      <c r="AY190" s="1104"/>
    </row>
    <row r="191" spans="45:51">
      <c r="AS191" s="10"/>
      <c r="AT191" s="10"/>
      <c r="AY191" s="1104"/>
    </row>
    <row r="192" spans="45:51">
      <c r="AS192" s="10"/>
      <c r="AT192" s="10"/>
      <c r="AY192" s="1104"/>
    </row>
    <row r="193" spans="45:51">
      <c r="AS193" s="10"/>
      <c r="AT193" s="10"/>
      <c r="AY193" s="1104"/>
    </row>
    <row r="194" spans="45:51">
      <c r="AS194" s="10"/>
      <c r="AT194" s="10"/>
      <c r="AY194" s="1104"/>
    </row>
    <row r="195" spans="45:51">
      <c r="AS195" s="10"/>
      <c r="AT195" s="10"/>
      <c r="AY195" s="1104"/>
    </row>
    <row r="196" spans="45:51">
      <c r="AS196" s="10"/>
      <c r="AT196" s="10"/>
      <c r="AY196" s="1104"/>
    </row>
    <row r="197" spans="45:51">
      <c r="AS197" s="10"/>
      <c r="AT197" s="10"/>
      <c r="AY197" s="1104"/>
    </row>
    <row r="198" spans="45:51">
      <c r="AS198" s="10"/>
      <c r="AT198" s="10"/>
      <c r="AY198" s="1104"/>
    </row>
    <row r="199" spans="45:51">
      <c r="AS199" s="10"/>
      <c r="AT199" s="10"/>
      <c r="AY199" s="1104"/>
    </row>
    <row r="200" spans="45:51">
      <c r="AS200" s="10"/>
      <c r="AT200" s="10"/>
      <c r="AY200" s="1104"/>
    </row>
    <row r="201" spans="45:51">
      <c r="AS201" s="10"/>
      <c r="AT201" s="10"/>
      <c r="AY201" s="1104"/>
    </row>
    <row r="202" spans="45:51">
      <c r="AS202" s="10"/>
      <c r="AT202" s="10"/>
      <c r="AY202" s="1104"/>
    </row>
    <row r="203" spans="45:51">
      <c r="AS203" s="10"/>
      <c r="AT203" s="10"/>
      <c r="AY203" s="1104"/>
    </row>
    <row r="204" spans="45:51">
      <c r="AS204" s="10"/>
      <c r="AT204" s="10"/>
      <c r="AY204" s="1104"/>
    </row>
    <row r="205" spans="45:51">
      <c r="AS205" s="10"/>
      <c r="AT205" s="10"/>
      <c r="AY205" s="1104"/>
    </row>
    <row r="206" spans="45:51">
      <c r="AS206" s="10"/>
      <c r="AT206" s="10"/>
      <c r="AY206" s="1104"/>
    </row>
    <row r="207" spans="45:51">
      <c r="AS207" s="10"/>
      <c r="AT207" s="10"/>
      <c r="AY207" s="1104"/>
    </row>
    <row r="208" spans="45:51">
      <c r="AS208" s="10"/>
      <c r="AT208" s="10"/>
      <c r="AY208" s="1104"/>
    </row>
    <row r="209" spans="45:51">
      <c r="AS209" s="10"/>
      <c r="AT209" s="10"/>
      <c r="AY209" s="1104"/>
    </row>
    <row r="210" spans="45:51">
      <c r="AS210" s="10"/>
      <c r="AT210" s="10"/>
      <c r="AY210" s="1104"/>
    </row>
    <row r="211" spans="45:51">
      <c r="AS211" s="10"/>
      <c r="AT211" s="10"/>
      <c r="AY211" s="1104"/>
    </row>
    <row r="212" spans="45:51">
      <c r="AS212" s="10"/>
      <c r="AT212" s="10"/>
      <c r="AY212" s="1104"/>
    </row>
    <row r="213" spans="45:51">
      <c r="AS213" s="10"/>
      <c r="AT213" s="10"/>
      <c r="AY213" s="1104"/>
    </row>
    <row r="214" spans="45:51">
      <c r="AS214" s="10"/>
      <c r="AT214" s="10"/>
      <c r="AY214" s="1104"/>
    </row>
    <row r="215" spans="45:51">
      <c r="AS215" s="10"/>
      <c r="AT215" s="10"/>
      <c r="AY215" s="1104"/>
    </row>
    <row r="216" spans="45:51">
      <c r="AS216" s="10"/>
      <c r="AT216" s="10"/>
      <c r="AY216" s="1104"/>
    </row>
    <row r="217" spans="45:51">
      <c r="AS217" s="10"/>
      <c r="AT217" s="10"/>
      <c r="AY217" s="1104"/>
    </row>
    <row r="218" spans="45:51">
      <c r="AS218" s="10"/>
      <c r="AT218" s="10"/>
      <c r="AY218" s="1104"/>
    </row>
    <row r="219" spans="45:51">
      <c r="AS219" s="10"/>
      <c r="AT219" s="10"/>
      <c r="AY219" s="1104"/>
    </row>
    <row r="220" spans="45:51">
      <c r="AY220" s="1104"/>
    </row>
    <row r="221" spans="45:51">
      <c r="AY221" s="1104"/>
    </row>
    <row r="222" spans="45:51">
      <c r="AY222" s="1104"/>
    </row>
    <row r="223" spans="45:51">
      <c r="AY223" s="1104"/>
    </row>
    <row r="224" spans="45:51">
      <c r="AY224" s="1104"/>
    </row>
    <row r="225" spans="51:51">
      <c r="AY225" s="1104"/>
    </row>
    <row r="226" spans="51:51">
      <c r="AY226" s="1104"/>
    </row>
    <row r="227" spans="51:51">
      <c r="AY227" s="1104"/>
    </row>
    <row r="228" spans="51:51">
      <c r="AY228" s="1104"/>
    </row>
    <row r="229" spans="51:51">
      <c r="AY229" s="1104"/>
    </row>
    <row r="230" spans="51:51">
      <c r="AY230" s="1104"/>
    </row>
    <row r="231" spans="51:51">
      <c r="AY231" s="1104"/>
    </row>
    <row r="232" spans="51:51">
      <c r="AY232" s="1104"/>
    </row>
    <row r="233" spans="51:51">
      <c r="AY233" s="1104"/>
    </row>
    <row r="234" spans="51:51">
      <c r="AY234" s="1104"/>
    </row>
    <row r="235" spans="51:51">
      <c r="AY235" s="1104"/>
    </row>
    <row r="236" spans="51:51">
      <c r="AY236" s="1104"/>
    </row>
    <row r="237" spans="51:51">
      <c r="AY237" s="1104"/>
    </row>
    <row r="238" spans="51:51">
      <c r="AY238" s="1104"/>
    </row>
    <row r="239" spans="51:51">
      <c r="AY239" s="1104"/>
    </row>
    <row r="240" spans="51:51">
      <c r="AY240" s="1104"/>
    </row>
    <row r="241" spans="51:51">
      <c r="AY241" s="1104"/>
    </row>
    <row r="242" spans="51:51">
      <c r="AY242" s="1104"/>
    </row>
    <row r="243" spans="51:51">
      <c r="AY243" s="1104"/>
    </row>
    <row r="244" spans="51:51">
      <c r="AY244" s="1104"/>
    </row>
    <row r="245" spans="51:51">
      <c r="AY245" s="1104"/>
    </row>
    <row r="246" spans="51:51">
      <c r="AY246" s="1104"/>
    </row>
    <row r="247" spans="51:51">
      <c r="AY247" s="1104"/>
    </row>
    <row r="248" spans="51:51">
      <c r="AY248" s="1104"/>
    </row>
    <row r="249" spans="51:51">
      <c r="AY249" s="1104"/>
    </row>
    <row r="250" spans="51:51">
      <c r="AY250" s="1104"/>
    </row>
    <row r="251" spans="51:51">
      <c r="AY251" s="1104"/>
    </row>
    <row r="252" spans="51:51">
      <c r="AY252" s="1104"/>
    </row>
    <row r="253" spans="51:51">
      <c r="AY253" s="1104"/>
    </row>
    <row r="254" spans="51:51">
      <c r="AY254" s="1104"/>
    </row>
    <row r="255" spans="51:51">
      <c r="AY255" s="1104"/>
    </row>
    <row r="256" spans="51:51">
      <c r="AY256" s="1104"/>
    </row>
    <row r="257" spans="51:51">
      <c r="AY257" s="1104"/>
    </row>
    <row r="258" spans="51:51">
      <c r="AY258" s="1104"/>
    </row>
    <row r="259" spans="51:51">
      <c r="AY259" s="1104"/>
    </row>
    <row r="260" spans="51:51">
      <c r="AY260" s="1104"/>
    </row>
    <row r="261" spans="51:51">
      <c r="AY261" s="1104"/>
    </row>
    <row r="262" spans="51:51">
      <c r="AY262" s="1104"/>
    </row>
    <row r="263" spans="51:51">
      <c r="AY263" s="1104"/>
    </row>
    <row r="264" spans="51:51">
      <c r="AY264" s="1104"/>
    </row>
    <row r="265" spans="51:51">
      <c r="AY265" s="1104"/>
    </row>
    <row r="266" spans="51:51">
      <c r="AY266" s="1104"/>
    </row>
    <row r="267" spans="51:51">
      <c r="AY267" s="1104"/>
    </row>
    <row r="268" spans="51:51">
      <c r="AY268" s="1104"/>
    </row>
    <row r="269" spans="51:51">
      <c r="AY269" s="1104"/>
    </row>
    <row r="270" spans="51:51">
      <c r="AY270" s="1104"/>
    </row>
    <row r="271" spans="51:51">
      <c r="AY271" s="1104"/>
    </row>
    <row r="272" spans="51:51">
      <c r="AY272" s="1104"/>
    </row>
    <row r="273" spans="51:51">
      <c r="AY273" s="1104"/>
    </row>
    <row r="274" spans="51:51">
      <c r="AY274" s="1104"/>
    </row>
    <row r="275" spans="51:51">
      <c r="AY275" s="1104"/>
    </row>
    <row r="276" spans="51:51">
      <c r="AY276" s="1104"/>
    </row>
    <row r="277" spans="51:51">
      <c r="AY277" s="1104"/>
    </row>
    <row r="278" spans="51:51">
      <c r="AY278" s="1104"/>
    </row>
    <row r="279" spans="51:51">
      <c r="AY279" s="1104"/>
    </row>
    <row r="280" spans="51:51">
      <c r="AY280" s="1104"/>
    </row>
    <row r="281" spans="51:51">
      <c r="AY281" s="1104"/>
    </row>
    <row r="282" spans="51:51">
      <c r="AY282" s="1104"/>
    </row>
    <row r="283" spans="51:51">
      <c r="AY283" s="1104"/>
    </row>
    <row r="284" spans="51:51">
      <c r="AY284" s="1104"/>
    </row>
    <row r="285" spans="51:51">
      <c r="AY285" s="1104"/>
    </row>
    <row r="286" spans="51:51">
      <c r="AY286" s="1104"/>
    </row>
    <row r="287" spans="51:51">
      <c r="AY287" s="1104"/>
    </row>
    <row r="288" spans="51:51">
      <c r="AY288" s="1104"/>
    </row>
    <row r="289" spans="51:51">
      <c r="AY289" s="1104"/>
    </row>
    <row r="290" spans="51:51">
      <c r="AY290" s="1104"/>
    </row>
    <row r="291" spans="51:51">
      <c r="AY291" s="1104"/>
    </row>
    <row r="292" spans="51:51">
      <c r="AY292" s="1104"/>
    </row>
    <row r="293" spans="51:51">
      <c r="AY293" s="1104"/>
    </row>
    <row r="294" spans="51:51">
      <c r="AY294" s="1104"/>
    </row>
    <row r="295" spans="51:51">
      <c r="AY295" s="1104"/>
    </row>
    <row r="296" spans="51:51">
      <c r="AY296" s="1104"/>
    </row>
    <row r="297" spans="51:51">
      <c r="AY297" s="1104"/>
    </row>
    <row r="298" spans="51:51">
      <c r="AY298" s="1104"/>
    </row>
    <row r="299" spans="51:51">
      <c r="AY299" s="1104"/>
    </row>
    <row r="300" spans="51:51">
      <c r="AY300" s="1104"/>
    </row>
    <row r="301" spans="51:51">
      <c r="AY301" s="1104"/>
    </row>
    <row r="302" spans="51:51">
      <c r="AY302" s="1104"/>
    </row>
    <row r="303" spans="51:51">
      <c r="AY303" s="1104"/>
    </row>
    <row r="304" spans="51:51">
      <c r="AY304" s="1104"/>
    </row>
    <row r="305" spans="51:51">
      <c r="AY305" s="1104"/>
    </row>
    <row r="306" spans="51:51">
      <c r="AY306" s="1104"/>
    </row>
    <row r="307" spans="51:51">
      <c r="AY307" s="1104"/>
    </row>
    <row r="308" spans="51:51">
      <c r="AY308" s="1104"/>
    </row>
    <row r="309" spans="51:51">
      <c r="AY309" s="1104"/>
    </row>
    <row r="310" spans="51:51">
      <c r="AY310" s="1104"/>
    </row>
    <row r="311" spans="51:51">
      <c r="AY311" s="1104"/>
    </row>
    <row r="312" spans="51:51">
      <c r="AY312" s="1104"/>
    </row>
    <row r="313" spans="51:51">
      <c r="AY313" s="1104"/>
    </row>
    <row r="314" spans="51:51">
      <c r="AY314" s="1104"/>
    </row>
    <row r="315" spans="51:51">
      <c r="AY315" s="1104"/>
    </row>
    <row r="316" spans="51:51">
      <c r="AY316" s="1104"/>
    </row>
    <row r="317" spans="51:51">
      <c r="AY317" s="1104"/>
    </row>
    <row r="318" spans="51:51">
      <c r="AY318" s="1104"/>
    </row>
    <row r="319" spans="51:51">
      <c r="AY319" s="1104"/>
    </row>
    <row r="320" spans="51:51">
      <c r="AY320" s="1104"/>
    </row>
    <row r="321" spans="51:51">
      <c r="AY321" s="1104"/>
    </row>
    <row r="322" spans="51:51">
      <c r="AY322" s="1104"/>
    </row>
    <row r="323" spans="51:51">
      <c r="AY323" s="1104"/>
    </row>
    <row r="324" spans="51:51">
      <c r="AY324" s="1104"/>
    </row>
    <row r="325" spans="51:51">
      <c r="AY325" s="1104"/>
    </row>
    <row r="326" spans="51:51">
      <c r="AY326" s="1104"/>
    </row>
    <row r="327" spans="51:51">
      <c r="AY327" s="1104"/>
    </row>
    <row r="328" spans="51:51">
      <c r="AY328" s="1104"/>
    </row>
    <row r="329" spans="51:51">
      <c r="AY329" s="1104"/>
    </row>
    <row r="330" spans="51:51">
      <c r="AY330" s="1104"/>
    </row>
    <row r="331" spans="51:51">
      <c r="AY331" s="1104"/>
    </row>
    <row r="332" spans="51:51">
      <c r="AY332" s="1104"/>
    </row>
    <row r="333" spans="51:51">
      <c r="AY333" s="1104"/>
    </row>
    <row r="334" spans="51:51">
      <c r="AY334" s="1104"/>
    </row>
    <row r="335" spans="51:51">
      <c r="AY335" s="1104"/>
    </row>
    <row r="336" spans="51:51">
      <c r="AY336" s="1104"/>
    </row>
    <row r="337" spans="51:51">
      <c r="AY337" s="1104"/>
    </row>
    <row r="338" spans="51:51">
      <c r="AY338" s="1104"/>
    </row>
    <row r="339" spans="51:51">
      <c r="AY339" s="1104"/>
    </row>
    <row r="340" spans="51:51">
      <c r="AY340" s="1104"/>
    </row>
    <row r="341" spans="51:51">
      <c r="AY341" s="1104"/>
    </row>
    <row r="342" spans="51:51">
      <c r="AY342" s="1104"/>
    </row>
    <row r="343" spans="51:51">
      <c r="AY343" s="1104"/>
    </row>
    <row r="344" spans="51:51">
      <c r="AY344" s="1104"/>
    </row>
    <row r="345" spans="51:51">
      <c r="AY345" s="1104"/>
    </row>
    <row r="346" spans="51:51">
      <c r="AY346" s="1104"/>
    </row>
    <row r="347" spans="51:51">
      <c r="AY347" s="1104"/>
    </row>
    <row r="348" spans="51:51">
      <c r="AY348" s="1104"/>
    </row>
    <row r="349" spans="51:51">
      <c r="AY349" s="1104"/>
    </row>
    <row r="350" spans="51:51">
      <c r="AY350" s="1104"/>
    </row>
    <row r="351" spans="51:51">
      <c r="AY351" s="1104"/>
    </row>
    <row r="352" spans="51:51">
      <c r="AY352" s="1104"/>
    </row>
    <row r="353" spans="51:51">
      <c r="AY353" s="1104"/>
    </row>
    <row r="354" spans="51:51">
      <c r="AY354" s="1104"/>
    </row>
    <row r="355" spans="51:51">
      <c r="AY355" s="1104"/>
    </row>
    <row r="356" spans="51:51">
      <c r="AY356" s="1104"/>
    </row>
    <row r="357" spans="51:51">
      <c r="AY357" s="1104"/>
    </row>
    <row r="358" spans="51:51">
      <c r="AY358" s="1104"/>
    </row>
    <row r="359" spans="51:51">
      <c r="AY359" s="1104"/>
    </row>
    <row r="360" spans="51:51">
      <c r="AY360" s="1104"/>
    </row>
    <row r="361" spans="51:51">
      <c r="AY361" s="1104"/>
    </row>
    <row r="362" spans="51:51">
      <c r="AY362" s="1104"/>
    </row>
    <row r="363" spans="51:51">
      <c r="AY363" s="1104"/>
    </row>
    <row r="364" spans="51:51">
      <c r="AY364" s="1104"/>
    </row>
    <row r="365" spans="51:51">
      <c r="AY365" s="1104"/>
    </row>
    <row r="366" spans="51:51">
      <c r="AY366" s="1104"/>
    </row>
    <row r="367" spans="51:51">
      <c r="AY367" s="1104"/>
    </row>
    <row r="368" spans="51:51">
      <c r="AY368" s="1104"/>
    </row>
    <row r="369" spans="51:51">
      <c r="AY369" s="1104"/>
    </row>
    <row r="370" spans="51:51">
      <c r="AY370" s="1104"/>
    </row>
    <row r="371" spans="51:51">
      <c r="AY371" s="1104"/>
    </row>
    <row r="372" spans="51:51">
      <c r="AY372" s="1104"/>
    </row>
    <row r="373" spans="51:51">
      <c r="AY373" s="1104"/>
    </row>
    <row r="374" spans="51:51">
      <c r="AY374" s="1104"/>
    </row>
    <row r="375" spans="51:51">
      <c r="AY375" s="1104"/>
    </row>
    <row r="376" spans="51:51">
      <c r="AY376" s="1104"/>
    </row>
    <row r="377" spans="51:51">
      <c r="AY377" s="1104"/>
    </row>
    <row r="378" spans="51:51">
      <c r="AY378" s="1104"/>
    </row>
    <row r="379" spans="51:51">
      <c r="AY379" s="1104"/>
    </row>
    <row r="380" spans="51:51">
      <c r="AY380" s="1104"/>
    </row>
    <row r="381" spans="51:51">
      <c r="AY381" s="1104"/>
    </row>
    <row r="382" spans="51:51">
      <c r="AY382" s="1104"/>
    </row>
    <row r="383" spans="51:51">
      <c r="AY383" s="1104"/>
    </row>
    <row r="384" spans="51:51">
      <c r="AY384" s="1104"/>
    </row>
    <row r="385" spans="51:51">
      <c r="AY385" s="1104"/>
    </row>
    <row r="386" spans="51:51">
      <c r="AY386" s="1104"/>
    </row>
    <row r="387" spans="51:51">
      <c r="AY387" s="1104"/>
    </row>
    <row r="388" spans="51:51">
      <c r="AY388" s="1104"/>
    </row>
    <row r="389" spans="51:51">
      <c r="AY389" s="1104"/>
    </row>
    <row r="390" spans="51:51">
      <c r="AY390" s="1104"/>
    </row>
    <row r="391" spans="51:51">
      <c r="AY391" s="1104"/>
    </row>
    <row r="392" spans="51:51">
      <c r="AY392" s="1104"/>
    </row>
    <row r="393" spans="51:51">
      <c r="AY393" s="1104"/>
    </row>
    <row r="394" spans="51:51">
      <c r="AY394" s="1104"/>
    </row>
    <row r="395" spans="51:51">
      <c r="AY395" s="1104"/>
    </row>
    <row r="396" spans="51:51">
      <c r="AY396" s="1104"/>
    </row>
    <row r="397" spans="51:51">
      <c r="AY397" s="1104"/>
    </row>
    <row r="398" spans="51:51">
      <c r="AY398" s="1104"/>
    </row>
    <row r="399" spans="51:51">
      <c r="AY399" s="1104"/>
    </row>
    <row r="400" spans="51:51">
      <c r="AY400" s="1104"/>
    </row>
    <row r="401" spans="51:51">
      <c r="AY401" s="1104"/>
    </row>
    <row r="402" spans="51:51">
      <c r="AY402" s="1104"/>
    </row>
    <row r="403" spans="51:51">
      <c r="AY403" s="1104"/>
    </row>
    <row r="404" spans="51:51">
      <c r="AY404" s="1104"/>
    </row>
    <row r="405" spans="51:51">
      <c r="AY405" s="1104"/>
    </row>
    <row r="406" spans="51:51">
      <c r="AY406" s="1104"/>
    </row>
    <row r="407" spans="51:51">
      <c r="AY407" s="1104"/>
    </row>
    <row r="408" spans="51:51">
      <c r="AY408" s="1104"/>
    </row>
    <row r="409" spans="51:51">
      <c r="AY409" s="1104"/>
    </row>
    <row r="410" spans="51:51">
      <c r="AY410" s="1104"/>
    </row>
    <row r="411" spans="51:51">
      <c r="AY411" s="1104"/>
    </row>
    <row r="412" spans="51:51">
      <c r="AY412" s="1104"/>
    </row>
    <row r="413" spans="51:51">
      <c r="AY413" s="1104"/>
    </row>
    <row r="414" spans="51:51">
      <c r="AY414" s="1104"/>
    </row>
    <row r="415" spans="51:51">
      <c r="AY415" s="1104"/>
    </row>
    <row r="416" spans="51:51">
      <c r="AY416" s="1104"/>
    </row>
    <row r="417" spans="51:51">
      <c r="AY417" s="1104"/>
    </row>
    <row r="418" spans="51:51">
      <c r="AY418" s="1104"/>
    </row>
    <row r="419" spans="51:51">
      <c r="AY419" s="1104"/>
    </row>
    <row r="420" spans="51:51">
      <c r="AY420" s="1104"/>
    </row>
    <row r="421" spans="51:51">
      <c r="AY421" s="1104"/>
    </row>
    <row r="422" spans="51:51">
      <c r="AY422" s="1104"/>
    </row>
    <row r="423" spans="51:51">
      <c r="AY423" s="1104"/>
    </row>
    <row r="424" spans="51:51">
      <c r="AY424" s="1104"/>
    </row>
    <row r="425" spans="51:51">
      <c r="AY425" s="1104"/>
    </row>
    <row r="426" spans="51:51">
      <c r="AY426" s="1104"/>
    </row>
    <row r="427" spans="51:51">
      <c r="AY427" s="1104"/>
    </row>
    <row r="428" spans="51:51">
      <c r="AY428" s="1104"/>
    </row>
    <row r="429" spans="51:51">
      <c r="AY429" s="1104"/>
    </row>
    <row r="430" spans="51:51">
      <c r="AY430" s="1104"/>
    </row>
    <row r="431" spans="51:51">
      <c r="AY431" s="1104"/>
    </row>
    <row r="432" spans="51:51">
      <c r="AY432" s="1104"/>
    </row>
    <row r="433" spans="51:51">
      <c r="AY433" s="1104"/>
    </row>
    <row r="434" spans="51:51">
      <c r="AY434" s="1104"/>
    </row>
    <row r="435" spans="51:51">
      <c r="AY435" s="1104"/>
    </row>
    <row r="436" spans="51:51">
      <c r="AY436" s="1104"/>
    </row>
    <row r="437" spans="51:51">
      <c r="AY437" s="1104"/>
    </row>
    <row r="438" spans="51:51">
      <c r="AY438" s="1104"/>
    </row>
    <row r="439" spans="51:51">
      <c r="AY439" s="1104"/>
    </row>
    <row r="440" spans="51:51">
      <c r="AY440" s="1104"/>
    </row>
    <row r="441" spans="51:51">
      <c r="AY441" s="1104"/>
    </row>
    <row r="442" spans="51:51">
      <c r="AY442" s="1104"/>
    </row>
    <row r="443" spans="51:51">
      <c r="AY443" s="1104"/>
    </row>
    <row r="444" spans="51:51">
      <c r="AY444" s="1104"/>
    </row>
    <row r="445" spans="51:51">
      <c r="AY445" s="1104"/>
    </row>
    <row r="446" spans="51:51">
      <c r="AY446" s="1104"/>
    </row>
    <row r="447" spans="51:51">
      <c r="AY447" s="1104"/>
    </row>
    <row r="448" spans="51:51">
      <c r="AY448" s="1104"/>
    </row>
    <row r="449" spans="51:51">
      <c r="AY449" s="1104"/>
    </row>
    <row r="450" spans="51:51">
      <c r="AY450" s="1104"/>
    </row>
    <row r="451" spans="51:51">
      <c r="AY451" s="1104"/>
    </row>
    <row r="452" spans="51:51">
      <c r="AY452" s="1104"/>
    </row>
    <row r="453" spans="51:51">
      <c r="AY453" s="1104"/>
    </row>
    <row r="454" spans="51:51">
      <c r="AY454" s="1104"/>
    </row>
    <row r="455" spans="51:51">
      <c r="AY455" s="1104"/>
    </row>
    <row r="456" spans="51:51">
      <c r="AY456" s="1104"/>
    </row>
    <row r="457" spans="51:51">
      <c r="AY457" s="1104"/>
    </row>
    <row r="458" spans="51:51">
      <c r="AY458" s="1104"/>
    </row>
    <row r="459" spans="51:51">
      <c r="AY459" s="1104"/>
    </row>
    <row r="460" spans="51:51">
      <c r="AY460" s="1104"/>
    </row>
    <row r="461" spans="51:51">
      <c r="AY461" s="1104"/>
    </row>
    <row r="462" spans="51:51">
      <c r="AY462" s="1104"/>
    </row>
    <row r="463" spans="51:51">
      <c r="AY463" s="1104"/>
    </row>
    <row r="464" spans="51:51">
      <c r="AY464" s="1104"/>
    </row>
    <row r="465" spans="51:51">
      <c r="AY465" s="1104"/>
    </row>
    <row r="466" spans="51:51">
      <c r="AY466" s="1104"/>
    </row>
    <row r="467" spans="51:51">
      <c r="AY467" s="1104"/>
    </row>
    <row r="468" spans="51:51">
      <c r="AY468" s="1104"/>
    </row>
    <row r="469" spans="51:51">
      <c r="AY469" s="1104"/>
    </row>
    <row r="470" spans="51:51">
      <c r="AY470" s="1104"/>
    </row>
    <row r="471" spans="51:51">
      <c r="AY471" s="1104"/>
    </row>
    <row r="472" spans="51:51">
      <c r="AY472" s="1104"/>
    </row>
    <row r="473" spans="51:51">
      <c r="AY473" s="1104"/>
    </row>
    <row r="474" spans="51:51">
      <c r="AY474" s="1104"/>
    </row>
    <row r="475" spans="51:51">
      <c r="AY475" s="1104"/>
    </row>
    <row r="476" spans="51:51">
      <c r="AY476" s="1104"/>
    </row>
    <row r="477" spans="51:51">
      <c r="AY477" s="1104"/>
    </row>
    <row r="478" spans="51:51">
      <c r="AY478" s="1104"/>
    </row>
    <row r="479" spans="51:51">
      <c r="AY479" s="1104"/>
    </row>
    <row r="480" spans="51:51">
      <c r="AY480" s="1104"/>
    </row>
    <row r="481" spans="51:51">
      <c r="AY481" s="1104"/>
    </row>
    <row r="482" spans="51:51">
      <c r="AY482" s="1104"/>
    </row>
    <row r="483" spans="51:51">
      <c r="AY483" s="1104"/>
    </row>
    <row r="484" spans="51:51">
      <c r="AY484" s="1104"/>
    </row>
    <row r="485" spans="51:51">
      <c r="AY485" s="1104"/>
    </row>
    <row r="486" spans="51:51">
      <c r="AY486" s="1104"/>
    </row>
    <row r="487" spans="51:51">
      <c r="AY487" s="1104"/>
    </row>
    <row r="488" spans="51:51">
      <c r="AY488" s="1104"/>
    </row>
    <row r="489" spans="51:51">
      <c r="AY489" s="1104"/>
    </row>
    <row r="490" spans="51:51">
      <c r="AY490" s="1104"/>
    </row>
    <row r="491" spans="51:51">
      <c r="AY491" s="1104"/>
    </row>
    <row r="492" spans="51:51">
      <c r="AY492" s="1104"/>
    </row>
    <row r="493" spans="51:51">
      <c r="AY493" s="1104"/>
    </row>
    <row r="494" spans="51:51">
      <c r="AY494" s="1104"/>
    </row>
    <row r="495" spans="51:51">
      <c r="AY495" s="1104"/>
    </row>
    <row r="496" spans="51:51">
      <c r="AY496" s="1104"/>
    </row>
    <row r="497" spans="51:51">
      <c r="AY497" s="1104"/>
    </row>
    <row r="498" spans="51:51">
      <c r="AY498" s="1104"/>
    </row>
    <row r="499" spans="51:51">
      <c r="AY499" s="1104"/>
    </row>
    <row r="500" spans="51:51">
      <c r="AY500" s="1104"/>
    </row>
    <row r="501" spans="51:51">
      <c r="AY501" s="1104"/>
    </row>
    <row r="502" spans="51:51">
      <c r="AY502" s="1104"/>
    </row>
    <row r="503" spans="51:51">
      <c r="AY503" s="1104"/>
    </row>
    <row r="504" spans="51:51">
      <c r="AY504" s="1104"/>
    </row>
    <row r="505" spans="51:51">
      <c r="AY505" s="1104"/>
    </row>
    <row r="506" spans="51:51">
      <c r="AY506" s="1104"/>
    </row>
    <row r="507" spans="51:51">
      <c r="AY507" s="1104"/>
    </row>
    <row r="508" spans="51:51">
      <c r="AY508" s="1104"/>
    </row>
    <row r="509" spans="51:51">
      <c r="AY509" s="1104"/>
    </row>
    <row r="510" spans="51:51">
      <c r="AY510" s="1104"/>
    </row>
    <row r="511" spans="51:51">
      <c r="AY511" s="1104"/>
    </row>
    <row r="512" spans="51:51">
      <c r="AY512" s="1104"/>
    </row>
    <row r="513" spans="51:51">
      <c r="AY513" s="1104"/>
    </row>
    <row r="514" spans="51:51">
      <c r="AY514" s="1104"/>
    </row>
    <row r="515" spans="51:51">
      <c r="AY515" s="1104"/>
    </row>
    <row r="516" spans="51:51">
      <c r="AY516" s="1104"/>
    </row>
    <row r="517" spans="51:51">
      <c r="AY517" s="1104"/>
    </row>
    <row r="518" spans="51:51">
      <c r="AY518" s="1104"/>
    </row>
    <row r="519" spans="51:51">
      <c r="AY519" s="1104"/>
    </row>
    <row r="520" spans="51:51">
      <c r="AY520" s="1104"/>
    </row>
    <row r="521" spans="51:51">
      <c r="AY521" s="1104"/>
    </row>
    <row r="522" spans="51:51">
      <c r="AY522" s="1104"/>
    </row>
    <row r="523" spans="51:51">
      <c r="AY523" s="1104"/>
    </row>
    <row r="524" spans="51:51">
      <c r="AY524" s="1104"/>
    </row>
    <row r="525" spans="51:51">
      <c r="AY525" s="1104"/>
    </row>
    <row r="526" spans="51:51">
      <c r="AY526" s="1104"/>
    </row>
    <row r="527" spans="51:51">
      <c r="AY527" s="1104"/>
    </row>
    <row r="528" spans="51:51">
      <c r="AY528" s="1104"/>
    </row>
    <row r="529" spans="51:51">
      <c r="AY529" s="1104"/>
    </row>
    <row r="530" spans="51:51">
      <c r="AY530" s="1104"/>
    </row>
    <row r="531" spans="51:51">
      <c r="AY531" s="1104"/>
    </row>
    <row r="532" spans="51:51">
      <c r="AY532" s="1104"/>
    </row>
    <row r="533" spans="51:51">
      <c r="AY533" s="1104"/>
    </row>
    <row r="534" spans="51:51">
      <c r="AY534" s="1104"/>
    </row>
    <row r="535" spans="51:51">
      <c r="AY535" s="1104"/>
    </row>
    <row r="536" spans="51:51">
      <c r="AY536" s="1104"/>
    </row>
    <row r="537" spans="51:51">
      <c r="AY537" s="1104"/>
    </row>
    <row r="538" spans="51:51">
      <c r="AY538" s="1104"/>
    </row>
    <row r="539" spans="51:51">
      <c r="AY539" s="1104"/>
    </row>
    <row r="540" spans="51:51">
      <c r="AY540" s="1104"/>
    </row>
    <row r="541" spans="51:51">
      <c r="AY541" s="1104"/>
    </row>
    <row r="542" spans="51:51">
      <c r="AY542" s="1104"/>
    </row>
    <row r="543" spans="51:51">
      <c r="AY543" s="1104"/>
    </row>
    <row r="544" spans="51:51">
      <c r="AY544" s="1104"/>
    </row>
    <row r="545" spans="51:51">
      <c r="AY545" s="1104"/>
    </row>
    <row r="546" spans="51:51">
      <c r="AY546" s="1104"/>
    </row>
    <row r="547" spans="51:51">
      <c r="AY547" s="1104"/>
    </row>
    <row r="548" spans="51:51">
      <c r="AY548" s="1104"/>
    </row>
    <row r="549" spans="51:51">
      <c r="AY549" s="1104"/>
    </row>
    <row r="550" spans="51:51">
      <c r="AY550" s="1104"/>
    </row>
    <row r="551" spans="51:51">
      <c r="AY551" s="1104"/>
    </row>
    <row r="552" spans="51:51">
      <c r="AY552" s="1104"/>
    </row>
    <row r="553" spans="51:51">
      <c r="AY553" s="1104"/>
    </row>
    <row r="554" spans="51:51">
      <c r="AY554" s="1104"/>
    </row>
    <row r="555" spans="51:51">
      <c r="AY555" s="1104"/>
    </row>
    <row r="556" spans="51:51">
      <c r="AY556" s="1104"/>
    </row>
    <row r="557" spans="51:51">
      <c r="AY557" s="1104"/>
    </row>
    <row r="558" spans="51:51">
      <c r="AY558" s="1104"/>
    </row>
    <row r="559" spans="51:51">
      <c r="AY559" s="1104"/>
    </row>
    <row r="560" spans="51:51">
      <c r="AY560" s="1104"/>
    </row>
    <row r="561" spans="51:51">
      <c r="AY561" s="1104"/>
    </row>
    <row r="562" spans="51:51">
      <c r="AY562" s="1104"/>
    </row>
    <row r="563" spans="51:51">
      <c r="AY563" s="1104"/>
    </row>
    <row r="564" spans="51:51">
      <c r="AY564" s="1104"/>
    </row>
    <row r="565" spans="51:51">
      <c r="AY565" s="1104"/>
    </row>
    <row r="566" spans="51:51">
      <c r="AY566" s="1104"/>
    </row>
    <row r="567" spans="51:51">
      <c r="AY567" s="1104"/>
    </row>
    <row r="568" spans="51:51">
      <c r="AY568" s="1104"/>
    </row>
    <row r="569" spans="51:51">
      <c r="AY569" s="1104"/>
    </row>
    <row r="570" spans="51:51">
      <c r="AY570" s="1104"/>
    </row>
    <row r="571" spans="51:51">
      <c r="AY571" s="1104"/>
    </row>
    <row r="572" spans="51:51">
      <c r="AY572" s="1104"/>
    </row>
    <row r="573" spans="51:51">
      <c r="AY573" s="1104"/>
    </row>
    <row r="574" spans="51:51">
      <c r="AY574" s="1104"/>
    </row>
    <row r="575" spans="51:51">
      <c r="AY575" s="1104"/>
    </row>
    <row r="576" spans="51:51">
      <c r="AY576" s="1104"/>
    </row>
    <row r="577" spans="51:51">
      <c r="AY577" s="1104"/>
    </row>
    <row r="578" spans="51:51">
      <c r="AY578" s="1104"/>
    </row>
    <row r="579" spans="51:51">
      <c r="AY579" s="1104"/>
    </row>
    <row r="580" spans="51:51">
      <c r="AY580" s="1104"/>
    </row>
    <row r="581" spans="51:51">
      <c r="AY581" s="1104"/>
    </row>
    <row r="582" spans="51:51">
      <c r="AY582" s="1104"/>
    </row>
    <row r="583" spans="51:51">
      <c r="AY583" s="1104"/>
    </row>
    <row r="584" spans="51:51">
      <c r="AY584" s="1104"/>
    </row>
    <row r="585" spans="51:51">
      <c r="AY585" s="1104"/>
    </row>
    <row r="586" spans="51:51">
      <c r="AY586" s="1104"/>
    </row>
    <row r="587" spans="51:51">
      <c r="AY587" s="1104"/>
    </row>
    <row r="588" spans="51:51">
      <c r="AY588" s="1104"/>
    </row>
    <row r="589" spans="51:51">
      <c r="AY589" s="1104"/>
    </row>
    <row r="590" spans="51:51">
      <c r="AY590" s="1104"/>
    </row>
    <row r="591" spans="51:51">
      <c r="AY591" s="1104"/>
    </row>
    <row r="592" spans="51:51">
      <c r="AY592" s="1104"/>
    </row>
    <row r="593" spans="51:51">
      <c r="AY593" s="1104"/>
    </row>
    <row r="594" spans="51:51">
      <c r="AY594" s="1104"/>
    </row>
    <row r="595" spans="51:51">
      <c r="AY595" s="1104"/>
    </row>
    <row r="596" spans="51:51">
      <c r="AY596" s="1104"/>
    </row>
    <row r="597" spans="51:51">
      <c r="AY597" s="1104"/>
    </row>
    <row r="598" spans="51:51">
      <c r="AY598" s="1104"/>
    </row>
    <row r="599" spans="51:51">
      <c r="AY599" s="1104"/>
    </row>
    <row r="600" spans="51:51">
      <c r="AY600" s="1104"/>
    </row>
    <row r="601" spans="51:51">
      <c r="AY601" s="1104"/>
    </row>
    <row r="602" spans="51:51">
      <c r="AY602" s="1104"/>
    </row>
    <row r="603" spans="51:51">
      <c r="AY603" s="1104"/>
    </row>
    <row r="604" spans="51:51">
      <c r="AY604" s="1104"/>
    </row>
    <row r="605" spans="51:51">
      <c r="AY605" s="1104"/>
    </row>
    <row r="606" spans="51:51">
      <c r="AY606" s="1104"/>
    </row>
    <row r="607" spans="51:51">
      <c r="AY607" s="1104"/>
    </row>
    <row r="608" spans="51:51">
      <c r="AY608" s="1104"/>
    </row>
    <row r="609" spans="51:51">
      <c r="AY609" s="1104"/>
    </row>
    <row r="610" spans="51:51">
      <c r="AY610" s="1104"/>
    </row>
    <row r="611" spans="51:51">
      <c r="AY611" s="1104"/>
    </row>
    <row r="612" spans="51:51">
      <c r="AY612" s="1104"/>
    </row>
    <row r="613" spans="51:51">
      <c r="AY613" s="1104"/>
    </row>
    <row r="614" spans="51:51">
      <c r="AY614" s="1104"/>
    </row>
    <row r="615" spans="51:51">
      <c r="AY615" s="1104"/>
    </row>
    <row r="616" spans="51:51">
      <c r="AY616" s="1104"/>
    </row>
    <row r="617" spans="51:51">
      <c r="AY617" s="1104"/>
    </row>
    <row r="618" spans="51:51">
      <c r="AY618" s="1104"/>
    </row>
    <row r="619" spans="51:51">
      <c r="AY619" s="1104"/>
    </row>
    <row r="620" spans="51:51">
      <c r="AY620" s="1104"/>
    </row>
    <row r="621" spans="51:51">
      <c r="AY621" s="1104"/>
    </row>
    <row r="622" spans="51:51">
      <c r="AY622" s="1104"/>
    </row>
    <row r="623" spans="51:51">
      <c r="AY623" s="1104"/>
    </row>
    <row r="624" spans="51:51">
      <c r="AY624" s="1104"/>
    </row>
    <row r="625" spans="51:51">
      <c r="AY625" s="1104"/>
    </row>
    <row r="626" spans="51:51">
      <c r="AY626" s="1104"/>
    </row>
    <row r="627" spans="51:51">
      <c r="AY627" s="1104"/>
    </row>
    <row r="628" spans="51:51">
      <c r="AY628" s="1104"/>
    </row>
    <row r="629" spans="51:51">
      <c r="AY629" s="1104"/>
    </row>
    <row r="630" spans="51:51">
      <c r="AY630" s="1104"/>
    </row>
    <row r="631" spans="51:51">
      <c r="AY631" s="1104"/>
    </row>
    <row r="632" spans="51:51">
      <c r="AY632" s="1104"/>
    </row>
    <row r="633" spans="51:51">
      <c r="AY633" s="1104"/>
    </row>
    <row r="634" spans="51:51">
      <c r="AY634" s="1104"/>
    </row>
    <row r="635" spans="51:51">
      <c r="AY635" s="1104"/>
    </row>
    <row r="636" spans="51:51">
      <c r="AY636" s="1104"/>
    </row>
    <row r="637" spans="51:51">
      <c r="AY637" s="1104"/>
    </row>
    <row r="638" spans="51:51">
      <c r="AY638" s="1104"/>
    </row>
    <row r="639" spans="51:51">
      <c r="AY639" s="1104"/>
    </row>
    <row r="640" spans="51:51">
      <c r="AY640" s="1104"/>
    </row>
    <row r="641" spans="51:51">
      <c r="AY641" s="1104"/>
    </row>
    <row r="642" spans="51:51">
      <c r="AY642" s="1104"/>
    </row>
    <row r="643" spans="51:51">
      <c r="AY643" s="1104"/>
    </row>
    <row r="644" spans="51:51">
      <c r="AY644" s="1104"/>
    </row>
    <row r="645" spans="51:51">
      <c r="AY645" s="1104"/>
    </row>
    <row r="646" spans="51:51">
      <c r="AY646" s="1104"/>
    </row>
    <row r="647" spans="51:51">
      <c r="AY647" s="1104"/>
    </row>
    <row r="648" spans="51:51">
      <c r="AY648" s="1104"/>
    </row>
    <row r="649" spans="51:51">
      <c r="AY649" s="1104"/>
    </row>
    <row r="650" spans="51:51">
      <c r="AY650" s="1104"/>
    </row>
    <row r="651" spans="51:51">
      <c r="AY651" s="1104"/>
    </row>
    <row r="652" spans="51:51">
      <c r="AY652" s="1104"/>
    </row>
    <row r="653" spans="51:51">
      <c r="AY653" s="1104"/>
    </row>
    <row r="654" spans="51:51">
      <c r="AY654" s="1104"/>
    </row>
    <row r="655" spans="51:51">
      <c r="AY655" s="1104"/>
    </row>
    <row r="656" spans="51:51">
      <c r="AY656" s="1104"/>
    </row>
    <row r="657" spans="51:51">
      <c r="AY657" s="1104"/>
    </row>
    <row r="658" spans="51:51">
      <c r="AY658" s="1104"/>
    </row>
    <row r="659" spans="51:51">
      <c r="AY659" s="1104"/>
    </row>
    <row r="660" spans="51:51">
      <c r="AY660" s="1104"/>
    </row>
    <row r="661" spans="51:51">
      <c r="AY661" s="1104"/>
    </row>
    <row r="662" spans="51:51">
      <c r="AY662" s="1104"/>
    </row>
    <row r="663" spans="51:51">
      <c r="AY663" s="1104"/>
    </row>
    <row r="664" spans="51:51">
      <c r="AY664" s="1104"/>
    </row>
    <row r="665" spans="51:51">
      <c r="AY665" s="1104"/>
    </row>
    <row r="666" spans="51:51">
      <c r="AY666" s="1104"/>
    </row>
    <row r="667" spans="51:51">
      <c r="AY667" s="1104"/>
    </row>
    <row r="668" spans="51:51">
      <c r="AY668" s="1104"/>
    </row>
    <row r="669" spans="51:51">
      <c r="AY669" s="1104"/>
    </row>
    <row r="670" spans="51:51">
      <c r="AY670" s="1104"/>
    </row>
    <row r="671" spans="51:51">
      <c r="AY671" s="1104"/>
    </row>
    <row r="672" spans="51:51">
      <c r="AY672" s="1104"/>
    </row>
    <row r="673" spans="51:51">
      <c r="AY673" s="1104"/>
    </row>
    <row r="674" spans="51:51">
      <c r="AY674" s="1104"/>
    </row>
    <row r="675" spans="51:51">
      <c r="AY675" s="1104"/>
    </row>
    <row r="676" spans="51:51">
      <c r="AY676" s="1104"/>
    </row>
    <row r="677" spans="51:51">
      <c r="AY677" s="1104"/>
    </row>
    <row r="678" spans="51:51">
      <c r="AY678" s="1104"/>
    </row>
    <row r="679" spans="51:51">
      <c r="AY679" s="1104"/>
    </row>
    <row r="680" spans="51:51">
      <c r="AY680" s="1104"/>
    </row>
    <row r="681" spans="51:51">
      <c r="AY681" s="1104"/>
    </row>
    <row r="682" spans="51:51">
      <c r="AY682" s="1104"/>
    </row>
    <row r="683" spans="51:51">
      <c r="AY683" s="1104"/>
    </row>
    <row r="684" spans="51:51">
      <c r="AY684" s="1104"/>
    </row>
    <row r="685" spans="51:51">
      <c r="AY685" s="1104"/>
    </row>
    <row r="686" spans="51:51">
      <c r="AY686" s="1104"/>
    </row>
    <row r="687" spans="51:51">
      <c r="AY687" s="1104"/>
    </row>
    <row r="688" spans="51:51">
      <c r="AY688" s="1104"/>
    </row>
    <row r="689" spans="51:51">
      <c r="AY689" s="1104"/>
    </row>
    <row r="690" spans="51:51">
      <c r="AY690" s="1104"/>
    </row>
    <row r="691" spans="51:51">
      <c r="AY691" s="1104"/>
    </row>
    <row r="692" spans="51:51">
      <c r="AY692" s="1104"/>
    </row>
    <row r="693" spans="51:51">
      <c r="AY693" s="1104"/>
    </row>
    <row r="694" spans="51:51">
      <c r="AY694" s="1104"/>
    </row>
    <row r="695" spans="51:51">
      <c r="AY695" s="1104"/>
    </row>
    <row r="696" spans="51:51">
      <c r="AY696" s="1104"/>
    </row>
    <row r="697" spans="51:51">
      <c r="AY697" s="1104"/>
    </row>
    <row r="698" spans="51:51">
      <c r="AY698" s="1104"/>
    </row>
    <row r="699" spans="51:51">
      <c r="AY699" s="1104"/>
    </row>
    <row r="700" spans="51:51">
      <c r="AY700" s="1104"/>
    </row>
    <row r="701" spans="51:51">
      <c r="AY701" s="1104"/>
    </row>
    <row r="702" spans="51:51">
      <c r="AY702" s="1104"/>
    </row>
    <row r="703" spans="51:51">
      <c r="AY703" s="1104"/>
    </row>
    <row r="704" spans="51:51">
      <c r="AY704" s="1104"/>
    </row>
    <row r="705" spans="51:51">
      <c r="AY705" s="1104"/>
    </row>
    <row r="706" spans="51:51">
      <c r="AY706" s="1104"/>
    </row>
    <row r="707" spans="51:51">
      <c r="AY707" s="1104"/>
    </row>
    <row r="708" spans="51:51">
      <c r="AY708" s="1104"/>
    </row>
    <row r="709" spans="51:51">
      <c r="AY709" s="1104"/>
    </row>
    <row r="710" spans="51:51">
      <c r="AY710" s="1104"/>
    </row>
    <row r="711" spans="51:51">
      <c r="AY711" s="1104"/>
    </row>
    <row r="712" spans="51:51">
      <c r="AY712" s="1104"/>
    </row>
    <row r="713" spans="51:51">
      <c r="AY713" s="1104"/>
    </row>
    <row r="714" spans="51:51">
      <c r="AY714" s="1104"/>
    </row>
    <row r="715" spans="51:51">
      <c r="AY715" s="1104"/>
    </row>
    <row r="716" spans="51:51">
      <c r="AY716" s="1104"/>
    </row>
    <row r="717" spans="51:51">
      <c r="AY717" s="1104"/>
    </row>
    <row r="718" spans="51:51">
      <c r="AY718" s="1104"/>
    </row>
    <row r="719" spans="51:51">
      <c r="AY719" s="1104"/>
    </row>
    <row r="720" spans="51:51">
      <c r="AY720" s="1104"/>
    </row>
    <row r="721" spans="51:51">
      <c r="AY721" s="1104"/>
    </row>
    <row r="722" spans="51:51">
      <c r="AY722" s="1104"/>
    </row>
    <row r="723" spans="51:51">
      <c r="AY723" s="1104"/>
    </row>
    <row r="724" spans="51:51">
      <c r="AY724" s="1104"/>
    </row>
    <row r="725" spans="51:51">
      <c r="AY725" s="1104"/>
    </row>
    <row r="726" spans="51:51">
      <c r="AY726" s="1104"/>
    </row>
    <row r="727" spans="51:51">
      <c r="AY727" s="1104"/>
    </row>
    <row r="728" spans="51:51">
      <c r="AY728" s="1104"/>
    </row>
    <row r="729" spans="51:51">
      <c r="AY729" s="1104"/>
    </row>
    <row r="730" spans="51:51">
      <c r="AY730" s="1104"/>
    </row>
    <row r="731" spans="51:51">
      <c r="AY731" s="1104"/>
    </row>
    <row r="732" spans="51:51">
      <c r="AY732" s="1104"/>
    </row>
    <row r="733" spans="51:51">
      <c r="AY733" s="1104"/>
    </row>
    <row r="734" spans="51:51">
      <c r="AY734" s="1104"/>
    </row>
    <row r="735" spans="51:51">
      <c r="AY735" s="1104"/>
    </row>
    <row r="736" spans="51:51">
      <c r="AY736" s="1104"/>
    </row>
    <row r="737" spans="51:51">
      <c r="AY737" s="1104"/>
    </row>
    <row r="738" spans="51:51">
      <c r="AY738" s="1104"/>
    </row>
    <row r="739" spans="51:51">
      <c r="AY739" s="1104"/>
    </row>
    <row r="740" spans="51:51">
      <c r="AY740" s="1104"/>
    </row>
    <row r="741" spans="51:51">
      <c r="AY741" s="1104"/>
    </row>
    <row r="742" spans="51:51">
      <c r="AY742" s="1104"/>
    </row>
    <row r="743" spans="51:51">
      <c r="AY743" s="1104"/>
    </row>
    <row r="744" spans="51:51">
      <c r="AY744" s="1104"/>
    </row>
    <row r="745" spans="51:51">
      <c r="AY745" s="1104"/>
    </row>
    <row r="746" spans="51:51">
      <c r="AY746" s="1104"/>
    </row>
    <row r="747" spans="51:51">
      <c r="AY747" s="1104"/>
    </row>
    <row r="748" spans="51:51">
      <c r="AY748" s="1104"/>
    </row>
    <row r="749" spans="51:51">
      <c r="AY749" s="1104"/>
    </row>
    <row r="750" spans="51:51">
      <c r="AY750" s="1104"/>
    </row>
    <row r="751" spans="51:51">
      <c r="AY751" s="1104"/>
    </row>
    <row r="752" spans="51:51">
      <c r="AY752" s="1104"/>
    </row>
    <row r="753" spans="51:51">
      <c r="AY753" s="1104"/>
    </row>
    <row r="754" spans="51:51">
      <c r="AY754" s="1104"/>
    </row>
    <row r="755" spans="51:51">
      <c r="AY755" s="1104"/>
    </row>
    <row r="756" spans="51:51">
      <c r="AY756" s="1104"/>
    </row>
    <row r="757" spans="51:51">
      <c r="AY757" s="1104"/>
    </row>
    <row r="758" spans="51:51">
      <c r="AY758" s="1104"/>
    </row>
    <row r="759" spans="51:51">
      <c r="AY759" s="1104"/>
    </row>
    <row r="760" spans="51:51">
      <c r="AY760" s="1104"/>
    </row>
    <row r="761" spans="51:51">
      <c r="AY761" s="1104"/>
    </row>
    <row r="762" spans="51:51">
      <c r="AY762" s="1104"/>
    </row>
    <row r="763" spans="51:51">
      <c r="AY763" s="1104"/>
    </row>
    <row r="764" spans="51:51">
      <c r="AY764" s="1104"/>
    </row>
    <row r="765" spans="51:51">
      <c r="AY765" s="1104"/>
    </row>
    <row r="766" spans="51:51">
      <c r="AY766" s="1104"/>
    </row>
    <row r="767" spans="51:51">
      <c r="AY767" s="1104"/>
    </row>
    <row r="768" spans="51:51">
      <c r="AY768" s="1104"/>
    </row>
    <row r="769" spans="51:51">
      <c r="AY769" s="1104"/>
    </row>
    <row r="770" spans="51:51">
      <c r="AY770" s="1104"/>
    </row>
    <row r="771" spans="51:51">
      <c r="AY771" s="1104"/>
    </row>
    <row r="772" spans="51:51">
      <c r="AY772" s="1104"/>
    </row>
    <row r="773" spans="51:51">
      <c r="AY773" s="1104"/>
    </row>
    <row r="774" spans="51:51">
      <c r="AY774" s="1104"/>
    </row>
    <row r="775" spans="51:51">
      <c r="AY775" s="1104"/>
    </row>
    <row r="776" spans="51:51">
      <c r="AY776" s="1104"/>
    </row>
    <row r="777" spans="51:51">
      <c r="AY777" s="1104"/>
    </row>
    <row r="778" spans="51:51">
      <c r="AY778" s="1104"/>
    </row>
    <row r="779" spans="51:51">
      <c r="AY779" s="1104"/>
    </row>
    <row r="780" spans="51:51">
      <c r="AY780" s="1104"/>
    </row>
    <row r="781" spans="51:51">
      <c r="AY781" s="1104"/>
    </row>
    <row r="782" spans="51:51">
      <c r="AY782" s="1104"/>
    </row>
    <row r="783" spans="51:51">
      <c r="AY783" s="1104"/>
    </row>
    <row r="784" spans="51:51">
      <c r="AY784" s="1104"/>
    </row>
    <row r="785" spans="51:51">
      <c r="AY785" s="1104"/>
    </row>
    <row r="786" spans="51:51">
      <c r="AY786" s="1104"/>
    </row>
    <row r="787" spans="51:51">
      <c r="AY787" s="1104"/>
    </row>
    <row r="788" spans="51:51">
      <c r="AY788" s="1104"/>
    </row>
    <row r="789" spans="51:51">
      <c r="AY789" s="1104"/>
    </row>
    <row r="790" spans="51:51">
      <c r="AY790" s="1104"/>
    </row>
    <row r="791" spans="51:51">
      <c r="AY791" s="1104"/>
    </row>
    <row r="792" spans="51:51">
      <c r="AY792" s="1104"/>
    </row>
    <row r="793" spans="51:51">
      <c r="AY793" s="1104"/>
    </row>
    <row r="794" spans="51:51">
      <c r="AY794" s="1104"/>
    </row>
    <row r="795" spans="51:51">
      <c r="AY795" s="1104"/>
    </row>
    <row r="796" spans="51:51">
      <c r="AY796" s="1104"/>
    </row>
    <row r="797" spans="51:51">
      <c r="AY797" s="1104"/>
    </row>
    <row r="798" spans="51:51">
      <c r="AY798" s="1104"/>
    </row>
    <row r="799" spans="51:51">
      <c r="AY799" s="1104"/>
    </row>
    <row r="800" spans="51:51">
      <c r="AY800" s="1104"/>
    </row>
    <row r="801" spans="51:51">
      <c r="AY801" s="1104"/>
    </row>
    <row r="802" spans="51:51">
      <c r="AY802" s="1104"/>
    </row>
    <row r="803" spans="51:51">
      <c r="AY803" s="1104"/>
    </row>
    <row r="804" spans="51:51">
      <c r="AY804" s="1104"/>
    </row>
    <row r="805" spans="51:51">
      <c r="AY805" s="1104"/>
    </row>
    <row r="806" spans="51:51">
      <c r="AY806" s="1104"/>
    </row>
    <row r="807" spans="51:51">
      <c r="AY807" s="1104"/>
    </row>
    <row r="808" spans="51:51">
      <c r="AY808" s="1104"/>
    </row>
    <row r="809" spans="51:51">
      <c r="AY809" s="1104"/>
    </row>
    <row r="810" spans="51:51">
      <c r="AY810" s="1104"/>
    </row>
    <row r="811" spans="51:51">
      <c r="AY811" s="1104"/>
    </row>
    <row r="812" spans="51:51">
      <c r="AY812" s="1104"/>
    </row>
    <row r="813" spans="51:51">
      <c r="AY813" s="1104"/>
    </row>
    <row r="814" spans="51:51">
      <c r="AY814" s="1104"/>
    </row>
    <row r="815" spans="51:51">
      <c r="AY815" s="1104"/>
    </row>
    <row r="816" spans="51:51">
      <c r="AY816" s="1104"/>
    </row>
    <row r="817" spans="51:51">
      <c r="AY817" s="1104"/>
    </row>
    <row r="818" spans="51:51">
      <c r="AY818" s="1104"/>
    </row>
    <row r="819" spans="51:51">
      <c r="AY819" s="1104"/>
    </row>
    <row r="820" spans="51:51">
      <c r="AY820" s="1104"/>
    </row>
    <row r="821" spans="51:51">
      <c r="AY821" s="1104"/>
    </row>
    <row r="822" spans="51:51">
      <c r="AY822" s="1104"/>
    </row>
    <row r="823" spans="51:51">
      <c r="AY823" s="1104"/>
    </row>
    <row r="824" spans="51:51">
      <c r="AY824" s="1104"/>
    </row>
    <row r="825" spans="51:51">
      <c r="AY825" s="1104"/>
    </row>
    <row r="826" spans="51:51">
      <c r="AY826" s="1104"/>
    </row>
    <row r="827" spans="51:51">
      <c r="AY827" s="1104"/>
    </row>
    <row r="828" spans="51:51">
      <c r="AY828" s="1104"/>
    </row>
    <row r="829" spans="51:51">
      <c r="AY829" s="1104"/>
    </row>
    <row r="830" spans="51:51">
      <c r="AY830" s="1104"/>
    </row>
    <row r="831" spans="51:51">
      <c r="AY831" s="1104"/>
    </row>
    <row r="832" spans="51:51">
      <c r="AY832" s="1104"/>
    </row>
    <row r="833" spans="51:51">
      <c r="AY833" s="1104"/>
    </row>
    <row r="834" spans="51:51">
      <c r="AY834" s="1104"/>
    </row>
    <row r="835" spans="51:51">
      <c r="AY835" s="1104"/>
    </row>
    <row r="836" spans="51:51">
      <c r="AY836" s="1104"/>
    </row>
    <row r="837" spans="51:51">
      <c r="AY837" s="1104"/>
    </row>
    <row r="838" spans="51:51">
      <c r="AY838" s="1104"/>
    </row>
    <row r="839" spans="51:51">
      <c r="AY839" s="1104"/>
    </row>
    <row r="840" spans="51:51">
      <c r="AY840" s="1104"/>
    </row>
    <row r="841" spans="51:51">
      <c r="AY841" s="1104"/>
    </row>
    <row r="842" spans="51:51">
      <c r="AY842" s="1104"/>
    </row>
    <row r="843" spans="51:51">
      <c r="AY843" s="1104"/>
    </row>
    <row r="844" spans="51:51">
      <c r="AY844" s="1104"/>
    </row>
    <row r="845" spans="51:51">
      <c r="AY845" s="1104"/>
    </row>
    <row r="846" spans="51:51">
      <c r="AY846" s="1104"/>
    </row>
    <row r="847" spans="51:51">
      <c r="AY847" s="1104"/>
    </row>
    <row r="848" spans="51:51">
      <c r="AY848" s="1104"/>
    </row>
    <row r="849" spans="51:51">
      <c r="AY849" s="1104"/>
    </row>
    <row r="850" spans="51:51">
      <c r="AY850" s="1104"/>
    </row>
    <row r="851" spans="51:51">
      <c r="AY851" s="1104"/>
    </row>
    <row r="852" spans="51:51">
      <c r="AY852" s="1104"/>
    </row>
    <row r="853" spans="51:51">
      <c r="AY853" s="1104"/>
    </row>
    <row r="854" spans="51:51">
      <c r="AY854" s="1104"/>
    </row>
    <row r="855" spans="51:51">
      <c r="AY855" s="1104"/>
    </row>
    <row r="856" spans="51:51">
      <c r="AY856" s="1104"/>
    </row>
    <row r="857" spans="51:51">
      <c r="AY857" s="1104"/>
    </row>
    <row r="858" spans="51:51">
      <c r="AY858" s="1104"/>
    </row>
    <row r="859" spans="51:51">
      <c r="AY859" s="1104"/>
    </row>
    <row r="860" spans="51:51">
      <c r="AY860" s="1104"/>
    </row>
    <row r="861" spans="51:51">
      <c r="AY861" s="1104"/>
    </row>
    <row r="862" spans="51:51">
      <c r="AY862" s="1104"/>
    </row>
    <row r="863" spans="51:51">
      <c r="AY863" s="1104"/>
    </row>
    <row r="864" spans="51:51">
      <c r="AY864" s="1104"/>
    </row>
    <row r="865" spans="51:51">
      <c r="AY865" s="1104"/>
    </row>
    <row r="866" spans="51:51">
      <c r="AY866" s="1104"/>
    </row>
    <row r="867" spans="51:51">
      <c r="AY867" s="1104"/>
    </row>
    <row r="868" spans="51:51">
      <c r="AY868" s="1104"/>
    </row>
    <row r="869" spans="51:51">
      <c r="AY869" s="1104"/>
    </row>
    <row r="870" spans="51:51">
      <c r="AY870" s="1104"/>
    </row>
    <row r="871" spans="51:51">
      <c r="AY871" s="1104"/>
    </row>
    <row r="872" spans="51:51">
      <c r="AY872" s="1104"/>
    </row>
    <row r="873" spans="51:51">
      <c r="AY873" s="1104"/>
    </row>
    <row r="874" spans="51:51">
      <c r="AY874" s="1104"/>
    </row>
    <row r="875" spans="51:51">
      <c r="AY875" s="1104"/>
    </row>
    <row r="876" spans="51:51">
      <c r="AY876" s="1104"/>
    </row>
    <row r="877" spans="51:51">
      <c r="AY877" s="1104"/>
    </row>
    <row r="878" spans="51:51">
      <c r="AY878" s="1104"/>
    </row>
    <row r="879" spans="51:51">
      <c r="AY879" s="1104"/>
    </row>
    <row r="880" spans="51:51">
      <c r="AY880" s="1104"/>
    </row>
    <row r="881" spans="51:51">
      <c r="AY881" s="1104"/>
    </row>
    <row r="882" spans="51:51">
      <c r="AY882" s="1104"/>
    </row>
    <row r="883" spans="51:51">
      <c r="AY883" s="1104"/>
    </row>
    <row r="884" spans="51:51">
      <c r="AY884" s="1104"/>
    </row>
    <row r="885" spans="51:51">
      <c r="AY885" s="1104"/>
    </row>
    <row r="886" spans="51:51">
      <c r="AY886" s="1104"/>
    </row>
    <row r="887" spans="51:51">
      <c r="AY887" s="1104"/>
    </row>
    <row r="888" spans="51:51">
      <c r="AY888" s="1104"/>
    </row>
    <row r="889" spans="51:51">
      <c r="AY889" s="1104"/>
    </row>
    <row r="890" spans="51:51">
      <c r="AY890" s="1104"/>
    </row>
    <row r="891" spans="51:51">
      <c r="AY891" s="1104"/>
    </row>
    <row r="892" spans="51:51">
      <c r="AY892" s="1104"/>
    </row>
    <row r="893" spans="51:51">
      <c r="AY893" s="1104"/>
    </row>
    <row r="894" spans="51:51">
      <c r="AY894" s="1104"/>
    </row>
    <row r="895" spans="51:51">
      <c r="AY895" s="1104"/>
    </row>
    <row r="896" spans="51:51">
      <c r="AY896" s="1104"/>
    </row>
    <row r="897" spans="51:51">
      <c r="AY897" s="1104"/>
    </row>
    <row r="898" spans="51:51">
      <c r="AY898" s="1104"/>
    </row>
    <row r="899" spans="51:51">
      <c r="AY899" s="1104"/>
    </row>
    <row r="900" spans="51:51">
      <c r="AY900" s="1104"/>
    </row>
    <row r="901" spans="51:51">
      <c r="AY901" s="1104"/>
    </row>
    <row r="902" spans="51:51">
      <c r="AY902" s="1104"/>
    </row>
    <row r="903" spans="51:51">
      <c r="AY903" s="1104"/>
    </row>
    <row r="904" spans="51:51">
      <c r="AY904" s="1104"/>
    </row>
    <row r="905" spans="51:51">
      <c r="AY905" s="1104"/>
    </row>
    <row r="906" spans="51:51">
      <c r="AY906" s="1104"/>
    </row>
    <row r="907" spans="51:51">
      <c r="AY907" s="1104"/>
    </row>
    <row r="908" spans="51:51">
      <c r="AY908" s="1104"/>
    </row>
    <row r="909" spans="51:51">
      <c r="AY909" s="1104"/>
    </row>
    <row r="910" spans="51:51">
      <c r="AY910" s="1104"/>
    </row>
    <row r="911" spans="51:51">
      <c r="AY911" s="1104"/>
    </row>
    <row r="912" spans="51:51">
      <c r="AY912" s="1104"/>
    </row>
    <row r="913" spans="51:51">
      <c r="AY913" s="1104"/>
    </row>
    <row r="914" spans="51:51">
      <c r="AY914" s="1104"/>
    </row>
    <row r="915" spans="51:51">
      <c r="AY915" s="1104"/>
    </row>
    <row r="916" spans="51:51">
      <c r="AY916" s="1104"/>
    </row>
    <row r="917" spans="51:51">
      <c r="AY917" s="1104"/>
    </row>
    <row r="918" spans="51:51">
      <c r="AY918" s="1104"/>
    </row>
    <row r="919" spans="51:51">
      <c r="AY919" s="1104"/>
    </row>
    <row r="920" spans="51:51">
      <c r="AY920" s="1104"/>
    </row>
    <row r="921" spans="51:51">
      <c r="AY921" s="1104"/>
    </row>
    <row r="922" spans="51:51">
      <c r="AY922" s="1104"/>
    </row>
    <row r="923" spans="51:51">
      <c r="AY923" s="1104"/>
    </row>
    <row r="924" spans="51:51">
      <c r="AY924" s="1104"/>
    </row>
    <row r="925" spans="51:51">
      <c r="AY925" s="1104"/>
    </row>
    <row r="926" spans="51:51">
      <c r="AY926" s="1104"/>
    </row>
    <row r="927" spans="51:51">
      <c r="AY927" s="1104"/>
    </row>
    <row r="928" spans="51:51">
      <c r="AY928" s="1104"/>
    </row>
    <row r="929" spans="51:51">
      <c r="AY929" s="1104"/>
    </row>
    <row r="930" spans="51:51">
      <c r="AY930" s="1104"/>
    </row>
    <row r="931" spans="51:51">
      <c r="AY931" s="1104"/>
    </row>
    <row r="932" spans="51:51">
      <c r="AY932" s="1104"/>
    </row>
    <row r="933" spans="51:51">
      <c r="AY933" s="1104"/>
    </row>
    <row r="934" spans="51:51">
      <c r="AY934" s="1104"/>
    </row>
    <row r="935" spans="51:51">
      <c r="AY935" s="1104"/>
    </row>
    <row r="936" spans="51:51">
      <c r="AY936" s="1104"/>
    </row>
    <row r="937" spans="51:51">
      <c r="AY937" s="1104"/>
    </row>
    <row r="938" spans="51:51">
      <c r="AY938" s="1104"/>
    </row>
    <row r="939" spans="51:51">
      <c r="AY939" s="1104"/>
    </row>
    <row r="940" spans="51:51">
      <c r="AY940" s="1104"/>
    </row>
    <row r="941" spans="51:51">
      <c r="AY941" s="1104"/>
    </row>
    <row r="942" spans="51:51">
      <c r="AY942" s="1104"/>
    </row>
    <row r="943" spans="51:51">
      <c r="AY943" s="1104"/>
    </row>
    <row r="944" spans="51:51">
      <c r="AY944" s="1104"/>
    </row>
    <row r="945" spans="51:51">
      <c r="AY945" s="1104"/>
    </row>
    <row r="946" spans="51:51">
      <c r="AY946" s="1104"/>
    </row>
    <row r="947" spans="51:51">
      <c r="AY947" s="1104"/>
    </row>
    <row r="948" spans="51:51">
      <c r="AY948" s="1104"/>
    </row>
  </sheetData>
  <sheetProtection password="CC2D" sheet="1" selectLockedCells="1"/>
  <dataConsolidate/>
  <mergeCells count="119">
    <mergeCell ref="I1:J1"/>
    <mergeCell ref="I2:J2"/>
    <mergeCell ref="U7:U10"/>
    <mergeCell ref="A10:E10"/>
    <mergeCell ref="C7:E7"/>
    <mergeCell ref="S2:T2"/>
    <mergeCell ref="K2:L2"/>
    <mergeCell ref="S5:T5"/>
    <mergeCell ref="M5:N5"/>
    <mergeCell ref="Q5:R5"/>
    <mergeCell ref="K5:L5"/>
    <mergeCell ref="K1:L1"/>
    <mergeCell ref="A1:D1"/>
    <mergeCell ref="A2:D2"/>
    <mergeCell ref="M1:N1"/>
    <mergeCell ref="M2:N2"/>
    <mergeCell ref="C4:F4"/>
    <mergeCell ref="F2:G2"/>
    <mergeCell ref="F1:G1"/>
    <mergeCell ref="O5:P5"/>
    <mergeCell ref="M4:N4"/>
    <mergeCell ref="Q4:R4"/>
    <mergeCell ref="S4:T4"/>
    <mergeCell ref="O4:P4"/>
    <mergeCell ref="AG11:AK11"/>
    <mergeCell ref="A11:E11"/>
    <mergeCell ref="A13:E13"/>
    <mergeCell ref="A14:E14"/>
    <mergeCell ref="A39:F40"/>
    <mergeCell ref="B42:E42"/>
    <mergeCell ref="G30:H30"/>
    <mergeCell ref="I30:J30"/>
    <mergeCell ref="K30:L30"/>
    <mergeCell ref="M30:N30"/>
    <mergeCell ref="A12:E12"/>
    <mergeCell ref="B19:F19"/>
    <mergeCell ref="G39:T39"/>
    <mergeCell ref="A15:E15"/>
    <mergeCell ref="O30:P30"/>
    <mergeCell ref="Q30:R30"/>
    <mergeCell ref="D26:F26"/>
    <mergeCell ref="D27:F27"/>
    <mergeCell ref="A22:T23"/>
    <mergeCell ref="A30:E30"/>
    <mergeCell ref="H26:I26"/>
    <mergeCell ref="G153:T153"/>
    <mergeCell ref="G134:T134"/>
    <mergeCell ref="AK43:AQ43"/>
    <mergeCell ref="A134:F135"/>
    <mergeCell ref="B142:E142"/>
    <mergeCell ref="U43:U44"/>
    <mergeCell ref="B99:E99"/>
    <mergeCell ref="B100:E100"/>
    <mergeCell ref="B122:E122"/>
    <mergeCell ref="B140:E140"/>
    <mergeCell ref="B139:E139"/>
    <mergeCell ref="B137:E137"/>
    <mergeCell ref="B138:E138"/>
    <mergeCell ref="B104:E104"/>
    <mergeCell ref="B103:E103"/>
    <mergeCell ref="B112:E112"/>
    <mergeCell ref="B113:E113"/>
    <mergeCell ref="B106:E106"/>
    <mergeCell ref="B110:E110"/>
    <mergeCell ref="B109:E109"/>
    <mergeCell ref="B102:E102"/>
    <mergeCell ref="B43:E43"/>
    <mergeCell ref="B105:E105"/>
    <mergeCell ref="B146:E146"/>
    <mergeCell ref="B156:E156"/>
    <mergeCell ref="B141:E141"/>
    <mergeCell ref="B107:E107"/>
    <mergeCell ref="B108:E108"/>
    <mergeCell ref="B124:E124"/>
    <mergeCell ref="B125:E125"/>
    <mergeCell ref="B143:E143"/>
    <mergeCell ref="B144:E144"/>
    <mergeCell ref="B120:E120"/>
    <mergeCell ref="B121:E121"/>
    <mergeCell ref="B123:E123"/>
    <mergeCell ref="B150:E150"/>
    <mergeCell ref="B151:E151"/>
    <mergeCell ref="A153:F154"/>
    <mergeCell ref="B126:E126"/>
    <mergeCell ref="B149:E149"/>
    <mergeCell ref="B148:E148"/>
    <mergeCell ref="B145:E145"/>
    <mergeCell ref="B147:E147"/>
    <mergeCell ref="A115:F116"/>
    <mergeCell ref="B111:E111"/>
    <mergeCell ref="B128:E128"/>
    <mergeCell ref="B129:E129"/>
    <mergeCell ref="B131:E131"/>
    <mergeCell ref="K4:L4"/>
    <mergeCell ref="G115:T115"/>
    <mergeCell ref="B118:E118"/>
    <mergeCell ref="B127:E127"/>
    <mergeCell ref="S30:T30"/>
    <mergeCell ref="B101:E101"/>
    <mergeCell ref="G19:J19"/>
    <mergeCell ref="A96:F97"/>
    <mergeCell ref="G96:T96"/>
    <mergeCell ref="C6:E6"/>
    <mergeCell ref="I5:J5"/>
    <mergeCell ref="C5:F5"/>
    <mergeCell ref="G5:H5"/>
    <mergeCell ref="I4:J4"/>
    <mergeCell ref="G4:H4"/>
    <mergeCell ref="U45:U46"/>
    <mergeCell ref="U47:U48"/>
    <mergeCell ref="U49:U50"/>
    <mergeCell ref="U51:U52"/>
    <mergeCell ref="U53:U54"/>
    <mergeCell ref="U55:U56"/>
    <mergeCell ref="U57:U58"/>
    <mergeCell ref="U59:U60"/>
    <mergeCell ref="B132:E132"/>
    <mergeCell ref="B119:E119"/>
    <mergeCell ref="B130:E130"/>
  </mergeCells>
  <phoneticPr fontId="21" type="noConversion"/>
  <conditionalFormatting sqref="F41 H41:J41 L41:S41">
    <cfRule type="expression" dxfId="7797" priority="519" stopIfTrue="1">
      <formula>ISERROR($F$41:$T$41)</formula>
    </cfRule>
  </conditionalFormatting>
  <conditionalFormatting sqref="T41">
    <cfRule type="expression" dxfId="7796" priority="520" stopIfTrue="1">
      <formula>ISERROR($T$41)</formula>
    </cfRule>
  </conditionalFormatting>
  <conditionalFormatting sqref="M17 O17:T17">
    <cfRule type="expression" dxfId="7795" priority="525" stopIfTrue="1">
      <formula>ISERROR($G$11:$T$16)</formula>
    </cfRule>
  </conditionalFormatting>
  <conditionalFormatting sqref="T18">
    <cfRule type="expression" dxfId="7794" priority="526" stopIfTrue="1">
      <formula>ISERROR($T$18)</formula>
    </cfRule>
  </conditionalFormatting>
  <conditionalFormatting sqref="T13 T11">
    <cfRule type="cellIs" dxfId="7793" priority="530" stopIfTrue="1" operator="equal">
      <formula>"ERROR"</formula>
    </cfRule>
  </conditionalFormatting>
  <conditionalFormatting sqref="L3:O3">
    <cfRule type="expression" dxfId="7792" priority="531" stopIfTrue="1">
      <formula>ISERROR($L$3:$O$3)</formula>
    </cfRule>
  </conditionalFormatting>
  <conditionalFormatting sqref="R11">
    <cfRule type="cellIs" dxfId="7791" priority="511" stopIfTrue="1" operator="equal">
      <formula>"ERROR"</formula>
    </cfRule>
  </conditionalFormatting>
  <conditionalFormatting sqref="R13">
    <cfRule type="cellIs" dxfId="7790" priority="508" stopIfTrue="1" operator="equal">
      <formula>"ERROR"</formula>
    </cfRule>
  </conditionalFormatting>
  <conditionalFormatting sqref="I40">
    <cfRule type="expression" dxfId="7789" priority="279" stopIfTrue="1">
      <formula>ISERROR(I40)</formula>
    </cfRule>
  </conditionalFormatting>
  <conditionalFormatting sqref="G40">
    <cfRule type="expression" dxfId="7788" priority="278" stopIfTrue="1">
      <formula>ISERROR(G40)</formula>
    </cfRule>
  </conditionalFormatting>
  <conditionalFormatting sqref="K40">
    <cfRule type="expression" dxfId="7787" priority="277" stopIfTrue="1">
      <formula>ISERROR(K40)</formula>
    </cfRule>
  </conditionalFormatting>
  <conditionalFormatting sqref="M40">
    <cfRule type="expression" dxfId="7786" priority="276" stopIfTrue="1">
      <formula>ISERROR(M40)</formula>
    </cfRule>
  </conditionalFormatting>
  <conditionalFormatting sqref="O40">
    <cfRule type="expression" dxfId="7785" priority="275" stopIfTrue="1">
      <formula>ISERROR(O40)</formula>
    </cfRule>
  </conditionalFormatting>
  <conditionalFormatting sqref="Q40">
    <cfRule type="expression" dxfId="7784" priority="274" stopIfTrue="1">
      <formula>ISERROR(Q40)</formula>
    </cfRule>
  </conditionalFormatting>
  <conditionalFormatting sqref="S40">
    <cfRule type="expression" dxfId="7783" priority="273" stopIfTrue="1">
      <formula>ISERROR(S40)</formula>
    </cfRule>
  </conditionalFormatting>
  <conditionalFormatting sqref="U17:X17">
    <cfRule type="expression" dxfId="7782" priority="9141" stopIfTrue="1">
      <formula>ISERROR(#REF!)</formula>
    </cfRule>
  </conditionalFormatting>
  <conditionalFormatting sqref="G98">
    <cfRule type="cellIs" dxfId="7781" priority="62" stopIfTrue="1" operator="lessThan">
      <formula>-0.0000444444444444444</formula>
    </cfRule>
  </conditionalFormatting>
  <conditionalFormatting sqref="I97">
    <cfRule type="expression" dxfId="7780" priority="61" stopIfTrue="1">
      <formula>ISERROR(I97)</formula>
    </cfRule>
  </conditionalFormatting>
  <conditionalFormatting sqref="G97">
    <cfRule type="expression" dxfId="7779" priority="60" stopIfTrue="1">
      <formula>ISERROR(G97)</formula>
    </cfRule>
  </conditionalFormatting>
  <conditionalFormatting sqref="K97">
    <cfRule type="expression" dxfId="7778" priority="59" stopIfTrue="1">
      <formula>ISERROR(K97)</formula>
    </cfRule>
  </conditionalFormatting>
  <conditionalFormatting sqref="M97">
    <cfRule type="expression" dxfId="7777" priority="58" stopIfTrue="1">
      <formula>ISERROR(M97)</formula>
    </cfRule>
  </conditionalFormatting>
  <conditionalFormatting sqref="O97">
    <cfRule type="expression" dxfId="7776" priority="57" stopIfTrue="1">
      <formula>ISERROR(O97)</formula>
    </cfRule>
  </conditionalFormatting>
  <conditionalFormatting sqref="Q97">
    <cfRule type="expression" dxfId="7775" priority="56" stopIfTrue="1">
      <formula>ISERROR(Q97)</formula>
    </cfRule>
  </conditionalFormatting>
  <conditionalFormatting sqref="S97">
    <cfRule type="expression" dxfId="7774" priority="55" stopIfTrue="1">
      <formula>ISERROR(S97)</formula>
    </cfRule>
  </conditionalFormatting>
  <conditionalFormatting sqref="G117">
    <cfRule type="cellIs" dxfId="7773" priority="54" stopIfTrue="1" operator="lessThan">
      <formula>-0.0000444444444444444</formula>
    </cfRule>
  </conditionalFormatting>
  <conditionalFormatting sqref="I116">
    <cfRule type="expression" dxfId="7772" priority="53" stopIfTrue="1">
      <formula>ISERROR(I116)</formula>
    </cfRule>
  </conditionalFormatting>
  <conditionalFormatting sqref="G116">
    <cfRule type="expression" dxfId="7771" priority="52" stopIfTrue="1">
      <formula>ISERROR(G116)</formula>
    </cfRule>
  </conditionalFormatting>
  <conditionalFormatting sqref="K116">
    <cfRule type="expression" dxfId="7770" priority="51" stopIfTrue="1">
      <formula>ISERROR(K116)</formula>
    </cfRule>
  </conditionalFormatting>
  <conditionalFormatting sqref="M116">
    <cfRule type="expression" dxfId="7769" priority="50" stopIfTrue="1">
      <formula>ISERROR(M116)</formula>
    </cfRule>
  </conditionalFormatting>
  <conditionalFormatting sqref="O116">
    <cfRule type="expression" dxfId="7768" priority="49" stopIfTrue="1">
      <formula>ISERROR(O116)</formula>
    </cfRule>
  </conditionalFormatting>
  <conditionalFormatting sqref="Q116">
    <cfRule type="expression" dxfId="7767" priority="48" stopIfTrue="1">
      <formula>ISERROR(Q116)</formula>
    </cfRule>
  </conditionalFormatting>
  <conditionalFormatting sqref="S116">
    <cfRule type="expression" dxfId="7766" priority="47" stopIfTrue="1">
      <formula>ISERROR(S116)</formula>
    </cfRule>
  </conditionalFormatting>
  <conditionalFormatting sqref="G136">
    <cfRule type="cellIs" dxfId="7765" priority="38" stopIfTrue="1" operator="lessThan">
      <formula>-0.0000444444444444444</formula>
    </cfRule>
  </conditionalFormatting>
  <conditionalFormatting sqref="I135">
    <cfRule type="expression" dxfId="7764" priority="37" stopIfTrue="1">
      <formula>ISERROR(I135)</formula>
    </cfRule>
  </conditionalFormatting>
  <conditionalFormatting sqref="G135">
    <cfRule type="expression" dxfId="7763" priority="36" stopIfTrue="1">
      <formula>ISERROR(G135)</formula>
    </cfRule>
  </conditionalFormatting>
  <conditionalFormatting sqref="K135">
    <cfRule type="expression" dxfId="7762" priority="35" stopIfTrue="1">
      <formula>ISERROR(K135)</formula>
    </cfRule>
  </conditionalFormatting>
  <conditionalFormatting sqref="M135">
    <cfRule type="expression" dxfId="7761" priority="34" stopIfTrue="1">
      <formula>ISERROR(M135)</formula>
    </cfRule>
  </conditionalFormatting>
  <conditionalFormatting sqref="O135">
    <cfRule type="expression" dxfId="7760" priority="33" stopIfTrue="1">
      <formula>ISERROR(O135)</formula>
    </cfRule>
  </conditionalFormatting>
  <conditionalFormatting sqref="Q135">
    <cfRule type="expression" dxfId="7759" priority="32" stopIfTrue="1">
      <formula>ISERROR(Q135)</formula>
    </cfRule>
  </conditionalFormatting>
  <conditionalFormatting sqref="S135">
    <cfRule type="expression" dxfId="7758" priority="31" stopIfTrue="1">
      <formula>ISERROR(S135)</formula>
    </cfRule>
  </conditionalFormatting>
  <conditionalFormatting sqref="G155">
    <cfRule type="cellIs" dxfId="7757" priority="30" stopIfTrue="1" operator="lessThan">
      <formula>-0.0000444444444444444</formula>
    </cfRule>
  </conditionalFormatting>
  <conditionalFormatting sqref="I154">
    <cfRule type="expression" dxfId="7756" priority="29" stopIfTrue="1">
      <formula>ISERROR(I154)</formula>
    </cfRule>
  </conditionalFormatting>
  <conditionalFormatting sqref="G154">
    <cfRule type="expression" dxfId="7755" priority="28" stopIfTrue="1">
      <formula>ISERROR(G154)</formula>
    </cfRule>
  </conditionalFormatting>
  <conditionalFormatting sqref="K154">
    <cfRule type="expression" dxfId="7754" priority="27" stopIfTrue="1">
      <formula>ISERROR(K154)</formula>
    </cfRule>
  </conditionalFormatting>
  <conditionalFormatting sqref="M154">
    <cfRule type="expression" dxfId="7753" priority="26" stopIfTrue="1">
      <formula>ISERROR(M154)</formula>
    </cfRule>
  </conditionalFormatting>
  <conditionalFormatting sqref="O154">
    <cfRule type="expression" dxfId="7752" priority="25" stopIfTrue="1">
      <formula>ISERROR(O154)</formula>
    </cfRule>
  </conditionalFormatting>
  <conditionalFormatting sqref="Q154">
    <cfRule type="expression" dxfId="7751" priority="24" stopIfTrue="1">
      <formula>ISERROR(Q154)</formula>
    </cfRule>
  </conditionalFormatting>
  <conditionalFormatting sqref="S154">
    <cfRule type="expression" dxfId="7750" priority="23" stopIfTrue="1">
      <formula>ISERROR(S154)</formula>
    </cfRule>
  </conditionalFormatting>
  <conditionalFormatting sqref="K2:L2">
    <cfRule type="expression" dxfId="7749" priority="7" stopIfTrue="1">
      <formula>IF($K$2="not active",TRUE,FALSE)</formula>
    </cfRule>
  </conditionalFormatting>
  <conditionalFormatting sqref="H17">
    <cfRule type="expression" dxfId="7748" priority="6" stopIfTrue="1">
      <formula>ISERROR($G$11:$T$16)</formula>
    </cfRule>
  </conditionalFormatting>
  <conditionalFormatting sqref="J17">
    <cfRule type="expression" dxfId="7747" priority="5" stopIfTrue="1">
      <formula>ISERROR($G$11:$T$16)</formula>
    </cfRule>
  </conditionalFormatting>
  <conditionalFormatting sqref="L17">
    <cfRule type="expression" dxfId="7746" priority="4" stopIfTrue="1">
      <formula>ISERROR($G$11:$T$16)</formula>
    </cfRule>
  </conditionalFormatting>
  <conditionalFormatting sqref="N17">
    <cfRule type="expression" dxfId="7745" priority="3" stopIfTrue="1">
      <formula>ISERROR($G$11:$T$16)</formula>
    </cfRule>
  </conditionalFormatting>
  <conditionalFormatting sqref="M2">
    <cfRule type="expression" dxfId="7744" priority="9313" stopIfTrue="1">
      <formula>ISERROR($L$19)</formula>
    </cfRule>
  </conditionalFormatting>
  <conditionalFormatting sqref="P11">
    <cfRule type="cellIs" dxfId="7743" priority="2" stopIfTrue="1" operator="equal">
      <formula>"ERROR"</formula>
    </cfRule>
  </conditionalFormatting>
  <conditionalFormatting sqref="P13">
    <cfRule type="cellIs" dxfId="7742" priority="1" stopIfTrue="1" operator="equal">
      <formula>"ERROR"</formula>
    </cfRule>
  </conditionalFormatting>
  <dataValidations xWindow="254" yWindow="213" count="42">
    <dataValidation type="decimal" operator="lessThanOrEqual" allowBlank="1" showInputMessage="1" showErrorMessage="1" error="FTE % cannot exceed 100%. " sqref="M95 D114 D95 D133 D152">
      <formula1>1</formula1>
    </dataValidation>
    <dataValidation type="decimal" operator="lessThanOrEqual" allowBlank="1" showInputMessage="1" showErrorMessage="1" error="Indirect Costs cannot exceed 10 percent. " sqref="E15">
      <formula1>0.1</formula1>
    </dataValidation>
    <dataValidation allowBlank="1" showInputMessage="1" showErrorMessage="1" promptTitle="CBOs Cannot Enhance Match" prompt="Please remove the percentages in column R in the Other Costs section." sqref="R13"/>
    <dataValidation allowBlank="1" showInputMessage="1" showErrorMessage="1" promptTitle="CBOs Cannot Enhance Match" prompt="Please remove the percentages in column T in the Other Costs section." sqref="T13"/>
    <dataValidation allowBlank="1" showInputMessage="1" showErrorMessage="1" error="Please click Cancel and select a valid agency by clicking on the gray drop-down arrow.  Thank you." prompt="Please select Agency Name by clicking on the gray drop-down arrow on the right side of this cell._x000a__x000a_YOU MAY NEED TO ZOOM IN TO VIEW THE LIST LEGIBLY." sqref="U31:AA31"/>
    <dataValidation allowBlank="1" showInputMessage="1" showErrorMessage="1" promptTitle="CBOs Cannot Enhance Match" prompt="Please remove the percentages located in column R in the Personnel section.  " sqref="R11"/>
    <dataValidation allowBlank="1" showInputMessage="1" showErrorMessage="1" promptTitle="CBOs Cannot Enhance Match" prompt="Please remove the percentages located in column 14 in the Personnel section.  " sqref="T11"/>
    <dataValidation allowBlank="1" showInputMessage="1" showErrorMessage="1" prompt="Please enter the Name of the Subcontract." sqref="C6:E6"/>
    <dataValidation allowBlank="1" showInputMessage="1" showErrorMessage="1" prompt="Please be sure to view the GUIDE sheet for step-by-step instructions on how to complete this template. " sqref="E1"/>
    <dataValidation allowBlank="1" showInputMessage="1" showErrorMessage="1" promptTitle="DO NOT DELETE" prompt="The value in this cell determines the drop down for cell I2 on the Original Budget. It will always be the opposite of the value in cell I2." sqref="AA2"/>
    <dataValidation type="list" allowBlank="1" showInputMessage="1" showErrorMessage="1" promptTitle="Invoice Type" prompt="Please choose the invoice type for this contract.  If Quarterly is chosen, be sure to hide the monthly sheets that are not used._x000a__x000a_You may need to zoom in to view the list legibly._x000a__x000a_Press the ESC key to remove this message. " sqref="I2:J2">
      <formula1>"MONTHLY, QUARTERLY"</formula1>
    </dataValidation>
    <dataValidation type="list" allowBlank="1" showInputMessage="1" showErrorMessage="1" promptTitle="***********IMPORTANT************" prompt="Only one budget can be &quot;Active&quot; at all times. You must set this budget to &quot;Not Active&quot; before you can &quot;Activate&quot; the BR1.  _x000a__x000a_Hit ESC to remove this message." sqref="K2:L2">
      <formula1>Activation</formula1>
    </dataValidation>
    <dataValidation type="list" allowBlank="1" showInputMessage="1" showErrorMessage="1" sqref="B156:E156">
      <formula1>Indirect_Costs_Options</formula1>
    </dataValidation>
    <dataValidation allowBlank="1" showInputMessage="1" showErrorMessage="1" prompt="Indirect Costs are auto-calculated using the methodology chosen in cell B190.  " sqref="F156"/>
    <dataValidation type="list" allowBlank="1" showInputMessage="1" showErrorMessage="1" prompt="Select title" sqref="D27:F27">
      <formula1>Position_Title</formula1>
    </dataValidation>
    <dataValidation allowBlank="1" showInputMessage="1" showErrorMessage="1" prompt="Funding source 53110" sqref="H8"/>
    <dataValidation allowBlank="1" showInputMessage="1" showErrorMessage="1" prompt="Funding source 53129" sqref="J8"/>
    <dataValidation allowBlank="1" showInputMessage="1" showErrorMessage="1" prompt="Sub K" sqref="C7:E7"/>
    <dataValidation allowBlank="1" showInputMessage="1" showErrorMessage="1" prompt="Purpose" sqref="C4:F4"/>
    <dataValidation allowBlank="1" showInputMessage="1" showErrorMessage="1" prompt="Contractor" sqref="C5:F5"/>
    <dataValidation allowBlank="1" showInputMessage="1" showErrorMessage="1" prompt="Funding source" sqref="L8 N8"/>
    <dataValidation allowBlank="1" showInputMessage="1" showErrorMessage="1" prompt="Name of person who is an authorized agent to approve budgets for this agency, I certify that this budget has been constructed in compliance with all MCAH administrative and program policies." sqref="D26:F26"/>
    <dataValidation allowBlank="1" showInputMessage="1" showErrorMessage="1" prompt="Initials" sqref="B45:B54"/>
    <dataValidation allowBlank="1" showInputMessage="1" showErrorMessage="1" prompt="Title and classification" sqref="C45:C54"/>
    <dataValidation allowBlank="1" showInputMessage="1" showErrorMessage="1" prompt="F T E in percentage" sqref="D45:D54"/>
    <dataValidation allowBlank="1" showInputMessage="1" showErrorMessage="1" prompt="Annual salary" sqref="E45:E54"/>
    <dataValidation allowBlank="1" showInputMessage="1" showErrorMessage="1" prompt="Funding source in percentage for RPPC 53129" sqref="I45:I54"/>
    <dataValidation allowBlank="1" showInputMessage="1" showErrorMessage="1" prompt="Operating expenses" sqref="B99:E108"/>
    <dataValidation allowBlank="1" showInputMessage="1" showErrorMessage="1" prompt="Capital expenditures" sqref="B118:E120 B122:E122"/>
    <dataValidation allowBlank="1" showInputMessage="1" showErrorMessage="1" prompt="Other costs" sqref="B137:E146"/>
    <dataValidation allowBlank="1" showInputMessage="1" showErrorMessage="1" prompt="Total funding for operating expense" sqref="F99:F108"/>
    <dataValidation allowBlank="1" showInputMessage="1" showErrorMessage="1" prompt="Total funding for capital expenditure" sqref="F118:F122"/>
    <dataValidation allowBlank="1" showInputMessage="1" showErrorMessage="1" prompt="Total funding for other cost" sqref="F137:F146"/>
    <dataValidation allowBlank="1" showInputMessage="1" showErrorMessage="1" prompt="Funding source for operating expense in percentage for RPPC 53129" sqref="I99:I108"/>
    <dataValidation allowBlank="1" showInputMessage="1" showErrorMessage="1" prompt="Funding source for capital expense in percentage for RPPC 53129" sqref="I118:I122"/>
    <dataValidation allowBlank="1" showInputMessage="1" showErrorMessage="1" prompt="Funding source for other cost in percentage for RPPC 53129" sqref="I137:I146"/>
    <dataValidation allowBlank="1" showInputMessage="1" showErrorMessage="1" prompt="Funding source for indirect cost in percentage for RPPC 53129" sqref="I156"/>
    <dataValidation allowBlank="1" showInputMessage="1" showErrorMessage="1" prompt="Funding source for in percentage" sqref="K45:K54 M45:M54"/>
    <dataValidation allowBlank="1" showInputMessage="1" showErrorMessage="1" prompt="Funding source for operating expense in percentage" sqref="K99:K107 M99:M107"/>
    <dataValidation allowBlank="1" showInputMessage="1" showErrorMessage="1" prompt="Funding source for capital expense in percentage" sqref="K118:K122 M118:M122"/>
    <dataValidation allowBlank="1" showInputMessage="1" showErrorMessage="1" prompt="Funding source for other cost in percentage" sqref="K137:K146 M137:M146"/>
    <dataValidation allowBlank="1" showInputMessage="1" showErrorMessage="1" prompt="Funding source for indirect cost in percentage" sqref="K156 M156"/>
  </dataValidations>
  <printOptions horizontalCentered="1"/>
  <pageMargins left="0" right="0" top="0.5" bottom="0.25" header="0" footer="0"/>
  <pageSetup scale="49" fitToHeight="3" orientation="landscape" blackAndWhite="1" r:id="rId1"/>
  <headerFooter>
    <oddHeader>&amp;L&amp;12&amp;GMaternal, Child and Adolescent Health Division&amp;C&amp;16Attachment 4</oddHeader>
    <oddFooter>&amp;L&amp;14&amp;F&amp;C&amp;14&amp;P of &amp;N&amp;R&amp;14Printed: &amp;D &amp;T</oddFooter>
  </headerFooter>
  <rowBreaks count="2" manualBreakCount="2">
    <brk id="38" max="20" man="1"/>
    <brk id="114" max="20"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2161" r:id="rId5" name="Button 1">
              <controlPr defaultSize="0" print="0" autoFill="0" autoPict="0">
                <anchor moveWithCells="1" sizeWithCells="1">
                  <from>
                    <xdr:col>3</xdr:col>
                    <xdr:colOff>581025</xdr:colOff>
                    <xdr:row>0</xdr:row>
                    <xdr:rowOff>0</xdr:rowOff>
                  </from>
                  <to>
                    <xdr:col>4</xdr:col>
                    <xdr:colOff>47625</xdr:colOff>
                    <xdr:row>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254" yWindow="213" count="1">
        <x14:dataValidation type="list" operator="equal" allowBlank="1" showInputMessage="1" errorTitle="Fiscal Year" prompt="Choose Fiscal Year">
          <x14:formula1>
            <xm:f>DATA!$A$12:$A$34</xm:f>
          </x14:formula1>
          <xm:sqref>F2:G2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0">
    <tabColor indexed="34"/>
    <pageSetUpPr autoPageBreaks="0"/>
  </sheetPr>
  <dimension ref="A1:Z250"/>
  <sheetViews>
    <sheetView showGridLines="0" showZeros="0" topLeftCell="A4" zoomScale="98" zoomScaleNormal="98" zoomScaleSheetLayoutView="70" workbookViewId="0">
      <pane ySplit="8" topLeftCell="A12" activePane="bottomLeft" state="frozen"/>
      <selection activeCell="A156" sqref="A156"/>
      <selection pane="bottomLeft" activeCell="A156" sqref="A156"/>
    </sheetView>
  </sheetViews>
  <sheetFormatPr defaultColWidth="10.7109375" defaultRowHeight="12.75"/>
  <cols>
    <col min="1" max="1" width="8.140625" style="37" customWidth="1"/>
    <col min="2" max="3" width="4.42578125" style="37" customWidth="1"/>
    <col min="4" max="4" width="21.28515625" style="37" customWidth="1"/>
    <col min="5" max="5" width="18.5703125" style="37" customWidth="1"/>
    <col min="6" max="6" width="18" style="37" customWidth="1"/>
    <col min="7" max="7" width="15.7109375" style="37" customWidth="1"/>
    <col min="8" max="8" width="16.5703125" style="37" customWidth="1"/>
    <col min="9" max="9" width="15.7109375" style="37" customWidth="1"/>
    <col min="10" max="10" width="16.85546875" style="37" customWidth="1"/>
    <col min="11" max="14" width="15.7109375" style="37" customWidth="1"/>
    <col min="15" max="15" width="16.85546875" style="37" hidden="1" customWidth="1"/>
    <col min="16" max="16" width="17.140625" style="37" hidden="1" customWidth="1"/>
    <col min="17" max="18" width="15.7109375" style="37" hidden="1" customWidth="1"/>
    <col min="19" max="19" width="17.5703125" style="37" hidden="1" customWidth="1"/>
    <col min="20" max="20" width="18" style="37" hidden="1" customWidth="1"/>
    <col min="21" max="21" width="22.42578125" style="1349" customWidth="1"/>
    <col min="22" max="22" width="11.28515625" style="284" bestFit="1" customWidth="1"/>
    <col min="23" max="25" width="0" style="284" hidden="1" customWidth="1"/>
    <col min="26" max="26" width="34.85546875" style="284" customWidth="1"/>
    <col min="27" max="16384" width="10.7109375" style="284"/>
  </cols>
  <sheetData>
    <row r="1" spans="1:26" s="1274" customFormat="1" ht="30" hidden="1" customHeight="1" thickTop="1" thickBot="1">
      <c r="A1" s="1264"/>
      <c r="B1" s="1265"/>
      <c r="C1" s="1265"/>
      <c r="D1" s="1265"/>
      <c r="E1" s="1265"/>
      <c r="F1" s="1265"/>
      <c r="G1" s="1266"/>
      <c r="H1" s="1265"/>
      <c r="I1" s="1265"/>
      <c r="J1" s="1267"/>
      <c r="K1" s="1265"/>
      <c r="L1" s="1268"/>
      <c r="M1" s="1268"/>
      <c r="N1" s="1268"/>
      <c r="O1" s="1268"/>
      <c r="P1" s="1268"/>
      <c r="Q1" s="1269"/>
      <c r="R1" s="1270"/>
      <c r="S1" s="1271"/>
      <c r="T1" s="1272"/>
      <c r="U1" s="1273"/>
    </row>
    <row r="2" spans="1:26" s="1274" customFormat="1" ht="31.5" hidden="1" customHeight="1" thickTop="1" thickBot="1">
      <c r="A2" s="1275" t="s">
        <v>27</v>
      </c>
      <c r="B2" s="1276"/>
      <c r="C2" s="1277"/>
      <c r="D2" s="1278"/>
      <c r="E2" s="1278"/>
      <c r="F2" s="1279"/>
      <c r="G2" s="1280"/>
      <c r="H2" s="1280"/>
      <c r="I2" s="1280"/>
      <c r="J2" s="1280"/>
      <c r="K2" s="1281"/>
      <c r="L2" s="1282" t="s">
        <v>35</v>
      </c>
      <c r="M2" s="1283" t="s">
        <v>36</v>
      </c>
      <c r="N2" s="1284" t="s">
        <v>37</v>
      </c>
      <c r="O2" s="1285" t="s">
        <v>38</v>
      </c>
      <c r="P2" s="1280"/>
      <c r="Q2" s="1286" t="s">
        <v>22</v>
      </c>
      <c r="R2" s="1287" t="s">
        <v>25</v>
      </c>
      <c r="S2" s="41"/>
      <c r="T2" s="42"/>
      <c r="U2" s="1273"/>
    </row>
    <row r="3" spans="1:26" s="1274" customFormat="1" ht="20.25" hidden="1" customHeight="1" thickTop="1" thickBot="1">
      <c r="A3" s="43" t="s">
        <v>17</v>
      </c>
      <c r="B3" s="2"/>
      <c r="C3" s="1288"/>
      <c r="D3" s="1289"/>
      <c r="E3" s="1290"/>
      <c r="F3" s="54"/>
      <c r="G3" s="54"/>
      <c r="H3" s="54"/>
      <c r="I3" s="54"/>
      <c r="J3" s="54"/>
      <c r="K3" s="54"/>
      <c r="L3" s="1291"/>
      <c r="M3" s="1292"/>
      <c r="N3" s="1293"/>
      <c r="O3" s="1294"/>
      <c r="P3" s="3"/>
      <c r="Q3" s="1295"/>
      <c r="R3" s="44">
        <f>M12+O12+Q12+S12</f>
        <v>0</v>
      </c>
      <c r="S3" s="45"/>
      <c r="T3" s="46"/>
      <c r="U3" s="1273"/>
    </row>
    <row r="4" spans="1:26" ht="29.25" customHeight="1" thickTop="1" thickBot="1">
      <c r="A4" s="1296" t="s">
        <v>39</v>
      </c>
      <c r="B4" s="1297"/>
      <c r="C4" s="1297"/>
      <c r="D4" s="1298"/>
      <c r="E4" s="1296"/>
      <c r="F4" s="1297"/>
      <c r="G4" s="1297"/>
      <c r="H4" s="1299"/>
      <c r="I4" s="1300"/>
      <c r="J4" s="1300"/>
      <c r="K4" s="1300"/>
      <c r="L4" s="1935"/>
      <c r="M4" s="1935"/>
      <c r="N4" s="1935"/>
      <c r="O4" s="1935"/>
      <c r="P4" s="1935"/>
      <c r="Q4" s="1935"/>
      <c r="R4" s="1935"/>
      <c r="S4" s="1935"/>
      <c r="T4" s="1936"/>
      <c r="U4" s="1301"/>
    </row>
    <row r="5" spans="1:26" ht="17.25" thickTop="1" thickBot="1">
      <c r="A5" s="1868" t="str">
        <f>TemplateVersion</f>
        <v>Rev. 10/11/18</v>
      </c>
      <c r="B5" s="1869"/>
      <c r="C5" s="1869"/>
      <c r="D5" s="1869"/>
      <c r="E5" s="1869"/>
      <c r="F5" s="1869"/>
      <c r="G5" s="1263"/>
      <c r="H5" s="1263"/>
      <c r="I5" s="1302"/>
      <c r="J5" s="47"/>
      <c r="K5" s="1263"/>
      <c r="L5" s="1263"/>
      <c r="M5" s="1263"/>
      <c r="N5" s="1263"/>
      <c r="O5" s="48"/>
      <c r="P5" s="27"/>
      <c r="Q5" s="27"/>
      <c r="R5" s="27"/>
      <c r="S5" s="27"/>
      <c r="T5" s="49"/>
      <c r="U5" s="1301"/>
    </row>
    <row r="6" spans="1:26" ht="23.25" customHeight="1" thickTop="1" thickBot="1">
      <c r="A6" s="1941" t="s">
        <v>29</v>
      </c>
      <c r="B6" s="1942"/>
      <c r="C6" s="1954" t="str">
        <f>'ORIGINAL BUDGET'!C4</f>
        <v>RPPC</v>
      </c>
      <c r="D6" s="1955"/>
      <c r="E6" s="1955"/>
      <c r="F6" s="1955"/>
      <c r="G6" s="1937" t="str">
        <f>'ORIGINAL BUDGET'!G$5</f>
        <v>RPPC, 53110</v>
      </c>
      <c r="H6" s="1938"/>
      <c r="I6" s="1937" t="str">
        <f>'ORIGINAL BUDGET'!I$5</f>
        <v>RPPC , 53129</v>
      </c>
      <c r="J6" s="1938"/>
      <c r="K6" s="1937" t="str">
        <f>'ORIGINAL BUDGET'!K$5</f>
        <v/>
      </c>
      <c r="L6" s="1938"/>
      <c r="M6" s="1937" t="str">
        <f>'ORIGINAL BUDGET'!M$5</f>
        <v/>
      </c>
      <c r="N6" s="1938"/>
      <c r="O6" s="1937" t="str">
        <f>'ORIGINAL BUDGET'!O$5</f>
        <v/>
      </c>
      <c r="P6" s="1938"/>
      <c r="Q6" s="1937" t="str">
        <f>'ORIGINAL BUDGET'!Q$5</f>
        <v/>
      </c>
      <c r="R6" s="1938"/>
      <c r="S6" s="1937" t="str">
        <f>'ORIGINAL BUDGET'!S$5</f>
        <v/>
      </c>
      <c r="T6" s="1938"/>
      <c r="U6" s="1359"/>
    </row>
    <row r="7" spans="1:26" ht="23.25" customHeight="1" thickBot="1">
      <c r="A7" s="1943" t="s">
        <v>30</v>
      </c>
      <c r="B7" s="1944"/>
      <c r="C7" s="1956">
        <f>'ORIGINAL BUDGET'!C5</f>
        <v>0</v>
      </c>
      <c r="D7" s="1957"/>
      <c r="E7" s="1957"/>
      <c r="F7" s="1957"/>
      <c r="G7" s="1939"/>
      <c r="H7" s="1940"/>
      <c r="I7" s="1939"/>
      <c r="J7" s="1940"/>
      <c r="K7" s="1939"/>
      <c r="L7" s="1940"/>
      <c r="M7" s="1939"/>
      <c r="N7" s="1940"/>
      <c r="O7" s="1939"/>
      <c r="P7" s="1940"/>
      <c r="Q7" s="1939"/>
      <c r="R7" s="1940"/>
      <c r="S7" s="1939"/>
      <c r="T7" s="1940"/>
      <c r="U7" s="1359"/>
      <c r="Z7" s="391" t="s">
        <v>139</v>
      </c>
    </row>
    <row r="8" spans="1:26" ht="23.25" customHeight="1" thickBot="1">
      <c r="A8" s="1857" t="s">
        <v>66</v>
      </c>
      <c r="B8" s="1858"/>
      <c r="C8" s="1854">
        <f>'ORIGINAL BUDGET'!C6</f>
        <v>0</v>
      </c>
      <c r="D8" s="1855"/>
      <c r="E8" s="1856"/>
      <c r="F8" s="863" t="s">
        <v>0</v>
      </c>
      <c r="G8" s="714" t="s">
        <v>1</v>
      </c>
      <c r="H8" s="715" t="s">
        <v>2</v>
      </c>
      <c r="I8" s="704" t="s">
        <v>18</v>
      </c>
      <c r="J8" s="734" t="s">
        <v>3</v>
      </c>
      <c r="K8" s="740" t="s">
        <v>19</v>
      </c>
      <c r="L8" s="741" t="s">
        <v>4</v>
      </c>
      <c r="M8" s="737" t="s">
        <v>5</v>
      </c>
      <c r="N8" s="1303" t="s">
        <v>6</v>
      </c>
      <c r="O8" s="1304" t="s">
        <v>20</v>
      </c>
      <c r="P8" s="752" t="s">
        <v>7</v>
      </c>
      <c r="Q8" s="750" t="s">
        <v>8</v>
      </c>
      <c r="R8" s="758" t="s">
        <v>9</v>
      </c>
      <c r="S8" s="714" t="s">
        <v>21</v>
      </c>
      <c r="T8" s="760" t="s">
        <v>10</v>
      </c>
      <c r="U8" s="1964" t="s">
        <v>134</v>
      </c>
      <c r="Z8" s="1306" t="s">
        <v>137</v>
      </c>
    </row>
    <row r="9" spans="1:26" s="1305" customFormat="1" ht="22.15" customHeight="1" thickBot="1">
      <c r="A9" s="1960" t="s">
        <v>52</v>
      </c>
      <c r="B9" s="1961"/>
      <c r="C9" s="1958" t="str">
        <f>'ORIGINAL BUDGET'!F2</f>
        <v>2019-2020</v>
      </c>
      <c r="D9" s="1959"/>
      <c r="E9" s="95" t="s">
        <v>13</v>
      </c>
      <c r="F9" s="702" t="s">
        <v>40</v>
      </c>
      <c r="G9" s="716" t="s">
        <v>13</v>
      </c>
      <c r="H9" s="717" t="str">
        <f>"PCA "&amp; TEXT('ORIGINAL BUDGET'!H$31,"GENERAL")</f>
        <v>PCA 53110</v>
      </c>
      <c r="I9" s="228" t="s">
        <v>13</v>
      </c>
      <c r="J9" s="717" t="str">
        <f>"PCA "&amp; TEXT('ORIGINAL BUDGET'!J$31,"GENERAL")</f>
        <v>PCA 53129</v>
      </c>
      <c r="K9" s="742" t="s">
        <v>13</v>
      </c>
      <c r="L9" s="717" t="str">
        <f>"PCA "&amp; TEXT('ORIGINAL BUDGET'!L$31,"GENERAL")</f>
        <v>PCA 0</v>
      </c>
      <c r="M9" s="228" t="s">
        <v>13</v>
      </c>
      <c r="N9" s="717" t="str">
        <f>"PCA "&amp; TEXT('ORIGINAL BUDGET'!N$31,"GENERAL")</f>
        <v>PCA 0</v>
      </c>
      <c r="O9" s="753" t="s">
        <v>13</v>
      </c>
      <c r="P9" s="717" t="str">
        <f>"PCA "&amp; TEXT('ORIGINAL BUDGET'!P$31,"GENERAL")</f>
        <v>PCA 0</v>
      </c>
      <c r="Q9" s="229" t="s">
        <v>13</v>
      </c>
      <c r="R9" s="717" t="str">
        <f>"PCA "&amp; TEXT('ORIGINAL BUDGET'!R$31,"GENERAL")</f>
        <v>PCA 0</v>
      </c>
      <c r="S9" s="716" t="s">
        <v>13</v>
      </c>
      <c r="T9" s="717" t="str">
        <f>"PCA "&amp; TEXT('ORIGINAL BUDGET'!T$31,"GENERAL")</f>
        <v>PCA 0</v>
      </c>
      <c r="U9" s="1964"/>
      <c r="Z9" s="1308">
        <v>0.15</v>
      </c>
    </row>
    <row r="10" spans="1:26" s="1307" customFormat="1" ht="22.15" customHeight="1" thickTop="1">
      <c r="A10" s="1945" t="s">
        <v>12</v>
      </c>
      <c r="B10" s="1946"/>
      <c r="C10" s="1946"/>
      <c r="D10" s="1947"/>
      <c r="E10" s="77" t="s">
        <v>42</v>
      </c>
      <c r="F10" s="702" t="s">
        <v>42</v>
      </c>
      <c r="G10" s="718" t="s">
        <v>41</v>
      </c>
      <c r="H10" s="719" t="s">
        <v>41</v>
      </c>
      <c r="I10" s="79" t="s">
        <v>41</v>
      </c>
      <c r="J10" s="735" t="s">
        <v>41</v>
      </c>
      <c r="K10" s="743" t="s">
        <v>41</v>
      </c>
      <c r="L10" s="744" t="s">
        <v>41</v>
      </c>
      <c r="M10" s="79" t="s">
        <v>41</v>
      </c>
      <c r="N10" s="144" t="s">
        <v>41</v>
      </c>
      <c r="O10" s="754" t="s">
        <v>41</v>
      </c>
      <c r="P10" s="755" t="s">
        <v>41</v>
      </c>
      <c r="Q10" s="78" t="s">
        <v>41</v>
      </c>
      <c r="R10" s="138" t="s">
        <v>41</v>
      </c>
      <c r="S10" s="718" t="s">
        <v>41</v>
      </c>
      <c r="T10" s="719" t="s">
        <v>41</v>
      </c>
      <c r="U10" s="1964"/>
      <c r="Z10" s="1306" t="s">
        <v>138</v>
      </c>
    </row>
    <row r="11" spans="1:26" s="1307" customFormat="1" ht="22.15" customHeight="1" thickBot="1">
      <c r="A11" s="1948"/>
      <c r="B11" s="1949"/>
      <c r="C11" s="1949"/>
      <c r="D11" s="1950"/>
      <c r="E11" s="80" t="s">
        <v>43</v>
      </c>
      <c r="F11" s="703" t="s">
        <v>43</v>
      </c>
      <c r="G11" s="720"/>
      <c r="H11" s="721"/>
      <c r="I11" s="705"/>
      <c r="J11" s="736"/>
      <c r="K11" s="745"/>
      <c r="L11" s="746"/>
      <c r="M11" s="705"/>
      <c r="N11" s="736"/>
      <c r="O11" s="756"/>
      <c r="P11" s="757"/>
      <c r="Q11" s="751"/>
      <c r="R11" s="759"/>
      <c r="S11" s="761"/>
      <c r="T11" s="721"/>
      <c r="U11" s="1964"/>
      <c r="Z11" s="1309">
        <v>100000</v>
      </c>
    </row>
    <row r="12" spans="1:26" ht="22.15" customHeight="1" thickTop="1">
      <c r="A12" s="1951" t="str">
        <f>'ORIGINAL BUDGET'!A11:E11</f>
        <v>PERSONNEL</v>
      </c>
      <c r="B12" s="1952"/>
      <c r="C12" s="1952"/>
      <c r="D12" s="1953"/>
      <c r="E12" s="74" t="str">
        <f>IF(ISERROR(E48),"",E48)</f>
        <v/>
      </c>
      <c r="F12" s="1433">
        <f t="shared" ref="F12" si="0">F48</f>
        <v>0</v>
      </c>
      <c r="G12" s="722" t="str">
        <f>IF(ISERROR(G48),"",G48)</f>
        <v/>
      </c>
      <c r="H12" s="1437">
        <f t="shared" ref="H12:T12" si="1">H48</f>
        <v>0</v>
      </c>
      <c r="I12" s="536" t="str">
        <f>IF(ISERROR(I48),"",I48)</f>
        <v/>
      </c>
      <c r="J12" s="1441">
        <f t="shared" si="1"/>
        <v>0</v>
      </c>
      <c r="K12" s="722" t="str">
        <f>IF(ISERROR(K48),"",K48)</f>
        <v/>
      </c>
      <c r="L12" s="1445">
        <f t="shared" si="1"/>
        <v>0</v>
      </c>
      <c r="M12" s="536" t="str">
        <f>IF(ISERROR(M48),"",M48)</f>
        <v/>
      </c>
      <c r="N12" s="1441">
        <f t="shared" si="1"/>
        <v>0</v>
      </c>
      <c r="O12" s="722" t="str">
        <f>IF(ISERROR(O48),"",O48)</f>
        <v/>
      </c>
      <c r="P12" s="1445">
        <f t="shared" si="1"/>
        <v>0</v>
      </c>
      <c r="Q12" s="536" t="str">
        <f>IF(ISERROR(Q48),"",Q48)</f>
        <v/>
      </c>
      <c r="R12" s="1441">
        <f t="shared" si="1"/>
        <v>0</v>
      </c>
      <c r="S12" s="722" t="str">
        <f>IF(ISERROR(S48),"",S48)</f>
        <v/>
      </c>
      <c r="T12" s="1445">
        <f t="shared" si="1"/>
        <v>0</v>
      </c>
      <c r="U12" s="1360">
        <f>U32</f>
        <v>0</v>
      </c>
    </row>
    <row r="13" spans="1:26" ht="22.15" customHeight="1">
      <c r="A13" s="1862" t="str">
        <f>'ORIGINAL BUDGET'!A12:E12</f>
        <v>OPERATING EXPENSES</v>
      </c>
      <c r="B13" s="1863"/>
      <c r="C13" s="1863"/>
      <c r="D13" s="1864"/>
      <c r="E13" s="75" t="str">
        <f>IF(ISERROR(E79),"",E79)</f>
        <v/>
      </c>
      <c r="F13" s="1434">
        <f t="shared" ref="F13" si="2">F79</f>
        <v>0</v>
      </c>
      <c r="G13" s="723" t="str">
        <f>IF(ISERROR(G79),"",G79)</f>
        <v/>
      </c>
      <c r="H13" s="1438">
        <f t="shared" ref="H13:T13" si="3">H79</f>
        <v>0</v>
      </c>
      <c r="I13" s="537" t="str">
        <f>IF(ISERROR(I79),"",I79)</f>
        <v/>
      </c>
      <c r="J13" s="1442">
        <f t="shared" si="3"/>
        <v>0</v>
      </c>
      <c r="K13" s="723" t="str">
        <f>IF(ISERROR(K79),"",K79)</f>
        <v/>
      </c>
      <c r="L13" s="1446">
        <f t="shared" si="3"/>
        <v>0</v>
      </c>
      <c r="M13" s="537" t="str">
        <f>IF(ISERROR(M79),"",M79)</f>
        <v/>
      </c>
      <c r="N13" s="1442">
        <f t="shared" si="3"/>
        <v>0</v>
      </c>
      <c r="O13" s="723" t="str">
        <f>IF(ISERROR(O79),"",O79)</f>
        <v/>
      </c>
      <c r="P13" s="1446">
        <f t="shared" si="3"/>
        <v>0</v>
      </c>
      <c r="Q13" s="537" t="str">
        <f>IF(ISERROR(Q79),"",Q79)</f>
        <v/>
      </c>
      <c r="R13" s="1442">
        <f t="shared" si="3"/>
        <v>0</v>
      </c>
      <c r="S13" s="723" t="str">
        <f>IF(ISERROR(S79),"",S79)</f>
        <v/>
      </c>
      <c r="T13" s="1446">
        <f t="shared" si="3"/>
        <v>0</v>
      </c>
      <c r="U13" s="1360">
        <f>U63</f>
        <v>0</v>
      </c>
    </row>
    <row r="14" spans="1:26" ht="22.15" customHeight="1">
      <c r="A14" s="1862" t="str">
        <f>'ORIGINAL BUDGET'!A13:E13</f>
        <v>CAPITAL EXPENDITURES</v>
      </c>
      <c r="B14" s="1863"/>
      <c r="C14" s="1863"/>
      <c r="D14" s="1864"/>
      <c r="E14" s="75" t="str">
        <f>IF(ISERROR(E110),"",E110)</f>
        <v/>
      </c>
      <c r="F14" s="1434">
        <f t="shared" ref="F14" si="4">F110</f>
        <v>0</v>
      </c>
      <c r="G14" s="723" t="str">
        <f>IF(ISERROR(G110),"",G110)</f>
        <v/>
      </c>
      <c r="H14" s="1438">
        <f t="shared" ref="H14:T14" si="5">H110</f>
        <v>0</v>
      </c>
      <c r="I14" s="537" t="str">
        <f>IF(ISERROR(I110),"",I110)</f>
        <v/>
      </c>
      <c r="J14" s="1442">
        <f t="shared" si="5"/>
        <v>0</v>
      </c>
      <c r="K14" s="723" t="str">
        <f>IF(ISERROR(K110),"",K110)</f>
        <v/>
      </c>
      <c r="L14" s="1446">
        <f t="shared" si="5"/>
        <v>0</v>
      </c>
      <c r="M14" s="537" t="str">
        <f>IF(ISERROR(M110),"",M110)</f>
        <v/>
      </c>
      <c r="N14" s="1442">
        <f t="shared" si="5"/>
        <v>0</v>
      </c>
      <c r="O14" s="723" t="str">
        <f>IF(ISERROR(O110),"",O110)</f>
        <v/>
      </c>
      <c r="P14" s="1446">
        <f t="shared" si="5"/>
        <v>0</v>
      </c>
      <c r="Q14" s="537" t="str">
        <f>IF(ISERROR(Q110),"",Q110)</f>
        <v/>
      </c>
      <c r="R14" s="1442">
        <f t="shared" si="5"/>
        <v>0</v>
      </c>
      <c r="S14" s="723" t="str">
        <f>IF(ISERROR(S110),"",S110)</f>
        <v/>
      </c>
      <c r="T14" s="1446">
        <f t="shared" si="5"/>
        <v>0</v>
      </c>
      <c r="U14" s="1360">
        <f>U94</f>
        <v>0</v>
      </c>
    </row>
    <row r="15" spans="1:26" ht="22.15" customHeight="1">
      <c r="A15" s="1862" t="str">
        <f>'ORIGINAL BUDGET'!A14:E14</f>
        <v>OTHER COSTS</v>
      </c>
      <c r="B15" s="1863"/>
      <c r="C15" s="1863"/>
      <c r="D15" s="1864"/>
      <c r="E15" s="75" t="str">
        <f>IF(ISERROR(E141),"",E141)</f>
        <v/>
      </c>
      <c r="F15" s="1434">
        <f t="shared" ref="F15" si="6">F141</f>
        <v>0</v>
      </c>
      <c r="G15" s="723" t="str">
        <f>IF(ISERROR(G141),"",G141)</f>
        <v/>
      </c>
      <c r="H15" s="1438">
        <f t="shared" ref="H15:T15" si="7">H141</f>
        <v>0</v>
      </c>
      <c r="I15" s="537" t="str">
        <f>IF(ISERROR(I141),"",I141)</f>
        <v/>
      </c>
      <c r="J15" s="1442">
        <f t="shared" si="7"/>
        <v>0</v>
      </c>
      <c r="K15" s="723" t="str">
        <f>IF(ISERROR(K141),"",K141)</f>
        <v/>
      </c>
      <c r="L15" s="1446">
        <f t="shared" si="7"/>
        <v>0</v>
      </c>
      <c r="M15" s="537" t="str">
        <f>IF(ISERROR(M141),"",M141)</f>
        <v/>
      </c>
      <c r="N15" s="1442">
        <f t="shared" si="7"/>
        <v>0</v>
      </c>
      <c r="O15" s="723" t="str">
        <f>IF(ISERROR(O141),"",O141)</f>
        <v/>
      </c>
      <c r="P15" s="1446">
        <f t="shared" si="7"/>
        <v>0</v>
      </c>
      <c r="Q15" s="537" t="str">
        <f>IF(ISERROR(Q141),"",Q141)</f>
        <v/>
      </c>
      <c r="R15" s="1442">
        <f t="shared" si="7"/>
        <v>0</v>
      </c>
      <c r="S15" s="723" t="str">
        <f>IF(ISERROR(S141),"",S141)</f>
        <v/>
      </c>
      <c r="T15" s="1446">
        <f t="shared" si="7"/>
        <v>0</v>
      </c>
      <c r="U15" s="1360">
        <f>U125</f>
        <v>0</v>
      </c>
    </row>
    <row r="16" spans="1:26" ht="22.15" customHeight="1" thickBot="1">
      <c r="A16" s="1865" t="str">
        <f>'ORIGINAL BUDGET'!A15:E15</f>
        <v>INDIRECT COSTS</v>
      </c>
      <c r="B16" s="1866"/>
      <c r="C16" s="1866"/>
      <c r="D16" s="1867"/>
      <c r="E16" s="97" t="str">
        <f>IF(ISERROR(E172),"",E172)</f>
        <v/>
      </c>
      <c r="F16" s="1435">
        <f t="shared" ref="F16" si="8">F172</f>
        <v>0</v>
      </c>
      <c r="G16" s="724" t="str">
        <f>IF(ISERROR(G172),"",G172)</f>
        <v/>
      </c>
      <c r="H16" s="1439">
        <f t="shared" ref="H16:T16" si="9">H172</f>
        <v>0</v>
      </c>
      <c r="I16" s="538" t="str">
        <f>IF(ISERROR(I172),"",I172)</f>
        <v/>
      </c>
      <c r="J16" s="1443">
        <f t="shared" si="9"/>
        <v>0</v>
      </c>
      <c r="K16" s="724" t="str">
        <f>IF(ISERROR(K172),"",K172)</f>
        <v/>
      </c>
      <c r="L16" s="1447">
        <f t="shared" si="9"/>
        <v>0</v>
      </c>
      <c r="M16" s="538" t="str">
        <f>IF(ISERROR(M172),"",M172)</f>
        <v/>
      </c>
      <c r="N16" s="1443">
        <f t="shared" si="9"/>
        <v>0</v>
      </c>
      <c r="O16" s="724" t="str">
        <f>IF(ISERROR(O172),"",O172)</f>
        <v/>
      </c>
      <c r="P16" s="1447">
        <f t="shared" si="9"/>
        <v>0</v>
      </c>
      <c r="Q16" s="538" t="str">
        <f>IF(ISERROR(Q172),"",Q172)</f>
        <v/>
      </c>
      <c r="R16" s="1443">
        <f t="shared" si="9"/>
        <v>0</v>
      </c>
      <c r="S16" s="724" t="str">
        <f>IF(ISERROR(S172),"",S172)</f>
        <v/>
      </c>
      <c r="T16" s="1447">
        <f t="shared" si="9"/>
        <v>0</v>
      </c>
      <c r="U16" s="1361">
        <f>U156</f>
        <v>0</v>
      </c>
    </row>
    <row r="17" spans="1:22" ht="22.15" customHeight="1" thickTop="1" thickBot="1">
      <c r="A17" s="1859" t="s">
        <v>26</v>
      </c>
      <c r="B17" s="1860"/>
      <c r="C17" s="1860"/>
      <c r="D17" s="1861"/>
      <c r="E17" s="98" t="str">
        <f>IF(F17="","",IF('BR3'!$K$2="ACTIVE",F$17/'BR3'!F$16,IF('BR2'!$K$2="ACTIVE",F$17/'BR2'!F$16,IF('BR1'!$K$2="ACTIVE",F$17/'BR1'!F$16,F$17/'ORIGINAL BUDGET'!F$16))))</f>
        <v/>
      </c>
      <c r="F17" s="1436">
        <f>SUM(F12:F16)</f>
        <v>0</v>
      </c>
      <c r="G17" s="725" t="str">
        <f>IF(H17="","",IF('BR3'!$K$2="ACTIVE",H$17/'BR3'!H$16,IF('BR2'!$K$2="ACTIVE",H$17/'BR2'!H$16,IF('BR1'!$K$2="ACTIVE",H$17/'BR1'!H$16,H$17/'ORIGINAL BUDGET'!H$16))))</f>
        <v/>
      </c>
      <c r="H17" s="1440">
        <f>SUM(H12:H16)</f>
        <v>0</v>
      </c>
      <c r="I17" s="145" t="str">
        <f>IF(J17="","",IF('BR3'!$K$2="ACTIVE",J$17/'BR3'!J$16,IF('BR2'!$K$2="ACTIVE",J$17/'BR2'!J$16,IF('BR1'!$K$2="ACTIVE",J$17/'BR1'!J$16,J$17/'ORIGINAL BUDGET'!J$16))))</f>
        <v/>
      </c>
      <c r="J17" s="1444">
        <f>SUM(J12:J16)</f>
        <v>0</v>
      </c>
      <c r="K17" s="725" t="str">
        <f>IF(L17="","",IF('BR3'!$K$2="ACTIVE",L$17/'BR3'!L$16,IF('BR2'!$K$2="ACTIVE",L$17/'BR2'!L$16,IF('BR1'!$K$2="ACTIVE",L$17/'BR1'!L$16,L$17/'ORIGINAL BUDGET'!L$16))))</f>
        <v/>
      </c>
      <c r="L17" s="1448">
        <f>SUM(L12:L16)</f>
        <v>0</v>
      </c>
      <c r="M17" s="145" t="str">
        <f>IF(N17="","",IF('BR3'!$K$2="ACTIVE",N$17/'BR3'!N$16,IF('BR2'!$K$2="ACTIVE",N$17/'BR2'!N$16,IF('BR1'!$K$2="ACTIVE",N$17/'BR1'!N$16,N$17/'ORIGINAL BUDGET'!N$16))))</f>
        <v/>
      </c>
      <c r="N17" s="1449">
        <f>SUM(N12:N16)</f>
        <v>0</v>
      </c>
      <c r="O17" s="725" t="str">
        <f>IF(P17="","",IF('BR3'!$K$2="ACTIVE",P$17/'BR3'!P$16,IF('BR2'!$K$2="ACTIVE",P$17/'BR2'!P$16,IF('BR1'!$K$2="ACTIVE",P$17/'BR1'!P$16,P$17/'ORIGINAL BUDGET'!P$16))))</f>
        <v/>
      </c>
      <c r="P17" s="1448">
        <f>SUM(P12:P16)</f>
        <v>0</v>
      </c>
      <c r="Q17" s="145" t="str">
        <f>IF(R17="","",IF('BR3'!$K$2="ACTIVE",R$17/'BR3'!R$16,IF('BR2'!$K$2="ACTIVE",R$17/'BR2'!R$16,IF('BR1'!$K$2="ACTIVE",R$17/'BR1'!R$16,R$17/'ORIGINAL BUDGET'!R$16))))</f>
        <v/>
      </c>
      <c r="R17" s="1449">
        <f>SUM(R12:R16)</f>
        <v>0</v>
      </c>
      <c r="S17" s="725" t="str">
        <f>IF(T17="","",IF('BR3'!$K$2="ACTIVE",T$17/'BR3'!T$16,IF('BR2'!$K$2="ACTIVE",T$17/'BR2'!T$16,IF('BR1'!$K$2="ACTIVE",T$17/'BR1'!T$16,T$17/'ORIGINAL BUDGET'!T$16))))</f>
        <v/>
      </c>
      <c r="T17" s="1448">
        <f>SUM(T12:T16)</f>
        <v>0</v>
      </c>
      <c r="U17" s="1362">
        <f>SUM(U12:U16)/2</f>
        <v>0</v>
      </c>
      <c r="V17" s="284" t="s">
        <v>136</v>
      </c>
    </row>
    <row r="18" spans="1:22" ht="22.15" customHeight="1" thickTop="1" thickBot="1">
      <c r="A18" s="50"/>
      <c r="B18" s="50"/>
      <c r="C18" s="50"/>
      <c r="D18" s="51"/>
      <c r="E18" s="51"/>
      <c r="F18" s="51"/>
      <c r="G18" s="64"/>
      <c r="H18" s="52"/>
      <c r="I18" s="65"/>
      <c r="J18" s="68"/>
      <c r="K18" s="65"/>
      <c r="L18" s="52"/>
      <c r="M18" s="65"/>
      <c r="N18" s="66"/>
      <c r="O18" s="65"/>
      <c r="P18" s="67"/>
      <c r="Q18" s="64"/>
      <c r="R18" s="52"/>
      <c r="S18" s="64"/>
      <c r="T18" s="52"/>
      <c r="U18" s="1301"/>
    </row>
    <row r="19" spans="1:22" ht="13.5" thickTop="1">
      <c r="A19" s="1887" t="str">
        <f>'ORIGINAL BUDGET'!A11</f>
        <v>PERSONNEL</v>
      </c>
      <c r="B19" s="1888"/>
      <c r="C19" s="1888"/>
      <c r="D19" s="1888"/>
      <c r="E19" s="1888"/>
      <c r="F19" s="1889"/>
      <c r="G19" s="1850" t="str">
        <f>G$6</f>
        <v>RPPC, 53110</v>
      </c>
      <c r="H19" s="1851"/>
      <c r="I19" s="1850" t="str">
        <f>I$6</f>
        <v>RPPC , 53129</v>
      </c>
      <c r="J19" s="1851"/>
      <c r="K19" s="1850" t="str">
        <f>K$6</f>
        <v/>
      </c>
      <c r="L19" s="1851"/>
      <c r="M19" s="1850" t="str">
        <f>M$6</f>
        <v/>
      </c>
      <c r="N19" s="1851"/>
      <c r="O19" s="1850" t="str">
        <f>O$6</f>
        <v/>
      </c>
      <c r="P19" s="1851"/>
      <c r="Q19" s="1850" t="str">
        <f>Q$6</f>
        <v/>
      </c>
      <c r="R19" s="1851"/>
      <c r="S19" s="1850" t="str">
        <f>S$6</f>
        <v/>
      </c>
      <c r="T19" s="1851"/>
      <c r="U19" s="1963" t="s">
        <v>123</v>
      </c>
    </row>
    <row r="20" spans="1:22" ht="13.5" thickBot="1">
      <c r="A20" s="1890"/>
      <c r="B20" s="1891"/>
      <c r="C20" s="1891"/>
      <c r="D20" s="1891"/>
      <c r="E20" s="1891"/>
      <c r="F20" s="1892"/>
      <c r="G20" s="1852"/>
      <c r="H20" s="1853"/>
      <c r="I20" s="1852"/>
      <c r="J20" s="1853"/>
      <c r="K20" s="1852"/>
      <c r="L20" s="1853"/>
      <c r="M20" s="1852"/>
      <c r="N20" s="1853"/>
      <c r="O20" s="1852"/>
      <c r="P20" s="1853"/>
      <c r="Q20" s="1852"/>
      <c r="R20" s="1853"/>
      <c r="S20" s="1852"/>
      <c r="T20" s="1853"/>
      <c r="U20" s="1963"/>
    </row>
    <row r="21" spans="1:22" ht="16.5" thickTop="1">
      <c r="A21" s="355"/>
      <c r="B21" s="1838" t="s">
        <v>132</v>
      </c>
      <c r="C21" s="1839"/>
      <c r="D21" s="356" t="s">
        <v>67</v>
      </c>
      <c r="E21" s="352"/>
      <c r="F21" s="1493">
        <f>IF('BR1'!$K$2="Active",'ORIGINAL BUDGET'!F$11,IF('BR2'!$K$2="Active",'ORIGINAL BUDGET'!F$11,IF('BR3'!$K$2="Active",'ORIGINAL BUDGET'!F$11,IF('ORIGINAL BUDGET'!$K$2="Active",'ORIGINAL BUDGET'!F$11,""))))</f>
        <v>0</v>
      </c>
      <c r="G21" s="1355" t="str">
        <f>IF(H21&gt;"",1,"")</f>
        <v/>
      </c>
      <c r="H21" s="1459">
        <f>IF('BR1'!$K$2="Active",'ORIGINAL BUDGET'!H$11,IF('BR2'!$K$2="Active",'ORIGINAL BUDGET'!H$11,IF('BR3'!$K$2="Active",'ORIGINAL BUDGET'!H$11,IF('ORIGINAL BUDGET'!$K$2="Active",'ORIGINAL BUDGET'!H$11,""))))</f>
        <v>0</v>
      </c>
      <c r="I21" s="1356" t="str">
        <f>IF(J21&gt;"",1,"")</f>
        <v/>
      </c>
      <c r="J21" s="1470">
        <f>IF('BR1'!$K$2="Active",'ORIGINAL BUDGET'!J$11,IF('BR2'!$K$2="Active",'ORIGINAL BUDGET'!J$11,IF('BR3'!$K$2="Active",'ORIGINAL BUDGET'!J$11,IF('ORIGINAL BUDGET'!$K$2="Active",'ORIGINAL BUDGET'!J$11,""))))</f>
        <v>0</v>
      </c>
      <c r="K21" s="1355" t="str">
        <f>IF(L21&gt;"",1,"")</f>
        <v/>
      </c>
      <c r="L21" s="1479">
        <f>IF('BR1'!$K$2="Active",'ORIGINAL BUDGET'!L$11,IF('BR2'!$K$2="Active",'ORIGINAL BUDGET'!L$11,IF('BR3'!$K$2="Active",'ORIGINAL BUDGET'!L$11,IF('ORIGINAL BUDGET'!$K$2="Active",'ORIGINAL BUDGET'!L$11,""))))</f>
        <v>0</v>
      </c>
      <c r="M21" s="738" t="str">
        <f>IF(N21&gt;"",1,"")</f>
        <v/>
      </c>
      <c r="N21" s="1483">
        <f>IF('BR1'!$K$2="Active",'ORIGINAL BUDGET'!N$11,IF('BR2'!$K$2="Active",'ORIGINAL BUDGET'!N$11,IF('BR3'!$K$2="Active",'ORIGINAL BUDGET'!N$11,IF('ORIGINAL BUDGET'!$K$2="Active",'ORIGINAL BUDGET'!N$11,""))))</f>
        <v>0</v>
      </c>
      <c r="O21" s="1355" t="str">
        <f>IF(P21&gt;"",1,"")</f>
        <v/>
      </c>
      <c r="P21" s="1479">
        <f>IF('BR1'!$K$2="Active",'ORIGINAL BUDGET'!P$11,IF('BR2'!$K$2="Active",'ORIGINAL BUDGET'!P$11,IF('BR3'!$K$2="Active",'ORIGINAL BUDGET'!P$11,IF('ORIGINAL BUDGET'!$K$2="Active",'ORIGINAL BUDGET'!P$11,""))))</f>
        <v>0</v>
      </c>
      <c r="Q21" s="1357" t="str">
        <f>IF(R21&gt;"",1,"")</f>
        <v/>
      </c>
      <c r="R21" s="1490">
        <f>'BR1'!R$11</f>
        <v>0</v>
      </c>
      <c r="S21" s="1355" t="str">
        <f>IF(T21&gt;"",1,"")</f>
        <v/>
      </c>
      <c r="T21" s="1479">
        <f>IF('BR1'!$K$2="Active",'ORIGINAL BUDGET'!T$11,IF('BR2'!$K$2="Active",'ORIGINAL BUDGET'!T$11,IF('BR3'!$K$2="Active",'ORIGINAL BUDGET'!T$11,IF('ORIGINAL BUDGET'!$K$2="Active",'ORIGINAL BUDGET'!T$11,""))))</f>
        <v>0</v>
      </c>
      <c r="U21" s="1963"/>
    </row>
    <row r="22" spans="1:22" ht="16.5" thickBot="1">
      <c r="A22" s="357"/>
      <c r="B22" s="1840"/>
      <c r="C22" s="1841"/>
      <c r="D22" s="1261" t="s">
        <v>58</v>
      </c>
      <c r="E22" s="353"/>
      <c r="F22" s="1494" t="str">
        <f>IF('BR1'!$K$2="Active",'BR1'!F$11,IF('BR2'!$K$2="Active",'BR1'!F$11,IF('BR3'!$K$2="Active",'BR1'!F$11,"")))</f>
        <v/>
      </c>
      <c r="G22" s="727" t="str">
        <f>IF(H22&gt;"",1,"")</f>
        <v/>
      </c>
      <c r="H22" s="1460" t="str">
        <f>IF('BR1'!$K$2="Active",'BR1'!H$11,IF('BR2'!$K$2="Active",'BR1'!H$11,IF('BR3'!$K$2="Active",'BR1'!H$11,"")))</f>
        <v/>
      </c>
      <c r="I22" s="706" t="str">
        <f>IF(J22&gt;"",1,"")</f>
        <v/>
      </c>
      <c r="J22" s="1451" t="str">
        <f>IF('BR1'!$K$2="Active",'BR1'!J$11,IF('BR2'!$K$2="Active",'BR1'!J$11,IF('BR3'!$K$2="Active",'BR1'!J$11,"")))</f>
        <v/>
      </c>
      <c r="K22" s="747" t="str">
        <f>IF(L22&gt;"",1,"")</f>
        <v/>
      </c>
      <c r="L22" s="1480" t="str">
        <f>IF('BR1'!$K$2="Active",'BR1'!L$11,IF('BR2'!$K$2="Active",'BR1'!L$11,IF('BR3'!$K$2="Active",'BR1'!L$11,"")))</f>
        <v/>
      </c>
      <c r="M22" s="739" t="str">
        <f>IF(N22&gt;"",1,"")</f>
        <v/>
      </c>
      <c r="N22" s="1473" t="str">
        <f>IF('BR1'!$K$2="Active",'BR1'!N$11,IF('BR2'!$K$2="Active",'BR1'!N$11,IF('BR3'!$K$2="Active",'BR1'!N$11,"")))</f>
        <v/>
      </c>
      <c r="O22" s="727" t="str">
        <f>IF(P22&gt;"",1,"")</f>
        <v/>
      </c>
      <c r="P22" s="1480" t="str">
        <f>IF('BR1'!$K$2="Active",'BR1'!P$11,IF('BR2'!$K$2="Active",'BR1'!P$11,IF('BR3'!$K$2="Active",'BR1'!P$11,"")))</f>
        <v/>
      </c>
      <c r="Q22" s="749" t="str">
        <f>IF(R22&gt;"",1,"")</f>
        <v/>
      </c>
      <c r="R22" s="1473" t="str">
        <f>IF('BR1'!$K$2="Active",'BR1'!R$11,IF('BR2'!$K$2="Active",'BR1'!R$11,IF('BR3'!$K$2="Active",'BR1'!R$11,"")))</f>
        <v/>
      </c>
      <c r="S22" s="727" t="str">
        <f>IF(T22&gt;"",1,"")</f>
        <v/>
      </c>
      <c r="T22" s="1491" t="str">
        <f>IF('BR1'!$K$2="Active",'BR1'!T$11,IF('BR2'!$K$2="Active",'BR1'!T$11,IF('BR3'!$K$2="Active",'BR1'!T$11,"")))</f>
        <v/>
      </c>
      <c r="U22" s="1963"/>
    </row>
    <row r="23" spans="1:22" ht="17.25" thickTop="1" thickBot="1">
      <c r="A23" s="357"/>
      <c r="B23" s="1840"/>
      <c r="C23" s="1841"/>
      <c r="D23" s="53" t="s">
        <v>61</v>
      </c>
      <c r="E23" s="345" t="str">
        <f>IF($F23="","",(F22-F21)/F21)</f>
        <v/>
      </c>
      <c r="F23" s="1481" t="str">
        <f>IF($F22="","",F22-F21)</f>
        <v/>
      </c>
      <c r="G23" s="728" t="str">
        <f>IF(H23="","",IF(H21="",1,(H22-H21)/H21))</f>
        <v/>
      </c>
      <c r="H23" s="1461" t="str">
        <f>IF($F22="","",H22-H21)</f>
        <v/>
      </c>
      <c r="I23" s="346" t="str">
        <f>IF(J23="","",IF(J21="",1,(J22-J21)/J21))</f>
        <v/>
      </c>
      <c r="J23" s="1471" t="str">
        <f>IF($F22="","",J22-J21)</f>
        <v/>
      </c>
      <c r="K23" s="728" t="str">
        <f>IF(L23="","",IF(L21="",1,(L22-L21)/L21))</f>
        <v/>
      </c>
      <c r="L23" s="1481" t="str">
        <f>IF($F22="","",L22-L21)</f>
        <v/>
      </c>
      <c r="M23" s="346" t="str">
        <f>IF(N23="","",IF(N21="",1,(N22-N21)/N21))</f>
        <v/>
      </c>
      <c r="N23" s="1471" t="str">
        <f>IF($F22="","",N22-N21)</f>
        <v/>
      </c>
      <c r="O23" s="728" t="str">
        <f>IF(P23="","",IF(P21="",1,(P22-P21)/P21))</f>
        <v/>
      </c>
      <c r="P23" s="1461" t="str">
        <f>IF($F22="","",P22-P21)</f>
        <v/>
      </c>
      <c r="Q23" s="346" t="str">
        <f>IF(R23="","",IF(R21="",1,(R22-R21)/R21))</f>
        <v/>
      </c>
      <c r="R23" s="1471" t="str">
        <f>IF($F22="","",R22-R21)</f>
        <v/>
      </c>
      <c r="S23" s="728" t="str">
        <f>IF(T23="","",IF(T21="",1,(T22-T21)/T21))</f>
        <v/>
      </c>
      <c r="T23" s="1461" t="str">
        <f>IF($F22="","",T22-T21)</f>
        <v/>
      </c>
      <c r="U23" s="1360">
        <f>ABS(SUM(H23,J23,L23,N23,P23,R23,T23))</f>
        <v>0</v>
      </c>
    </row>
    <row r="24" spans="1:22" ht="15.75" thickTop="1">
      <c r="A24" s="1310"/>
      <c r="B24" s="1840"/>
      <c r="C24" s="1841"/>
      <c r="D24" s="28"/>
      <c r="E24" s="28"/>
      <c r="F24" s="1311"/>
      <c r="G24" s="1312"/>
      <c r="H24" s="1311"/>
      <c r="I24" s="28"/>
      <c r="J24" s="28"/>
      <c r="K24" s="1312"/>
      <c r="L24" s="1311"/>
      <c r="M24" s="28"/>
      <c r="N24" s="28"/>
      <c r="O24" s="1312"/>
      <c r="P24" s="1311"/>
      <c r="Q24" s="28"/>
      <c r="R24" s="28"/>
      <c r="S24" s="1312"/>
      <c r="T24" s="1313"/>
      <c r="U24" s="1962"/>
    </row>
    <row r="25" spans="1:22" ht="15.75">
      <c r="A25" s="1310"/>
      <c r="B25" s="1840"/>
      <c r="C25" s="1841"/>
      <c r="D25" s="1261" t="s">
        <v>58</v>
      </c>
      <c r="E25" s="1262"/>
      <c r="F25" s="1495" t="str">
        <f>IF('BR3'!$K$2="Active",'BR1'!F$11,IF('BR2'!$K$2="Active",'BR1'!F$11,""))</f>
        <v/>
      </c>
      <c r="G25" s="726" t="str">
        <f>IF(H25&gt;"",1,"")</f>
        <v/>
      </c>
      <c r="H25" s="1462" t="str">
        <f>IF('BR3'!$K$2="Active",'BR1'!H$11,IF('BR2'!$K$2="Active",'BR1'!H$11,""))</f>
        <v/>
      </c>
      <c r="I25" s="707" t="str">
        <f>IF(J25&gt;"",1,"")</f>
        <v/>
      </c>
      <c r="J25" s="1472" t="str">
        <f>IF('BR3'!$K$2="Active",'BR1'!J$11,IF('BR2'!$K$2="Active",'BR1'!J$11,""))</f>
        <v/>
      </c>
      <c r="K25" s="726" t="str">
        <f>IF(L25&gt;"",1,"")</f>
        <v/>
      </c>
      <c r="L25" s="1482" t="str">
        <f>IF('BR3'!$K$2="Active",'BR1'!L$11,IF('BR2'!$K$2="Active",'BR1'!L$11,""))</f>
        <v/>
      </c>
      <c r="M25" s="707" t="str">
        <f>IF(N25&gt;"",1,"")</f>
        <v/>
      </c>
      <c r="N25" s="1472" t="str">
        <f>IF('BR3'!$K$2="Active",'BR1'!N$11,IF('BR2'!$K$2="Active",'BR1'!N$11,""))</f>
        <v/>
      </c>
      <c r="O25" s="726" t="str">
        <f>IF(P25&gt;"",1,"")</f>
        <v/>
      </c>
      <c r="P25" s="1482" t="str">
        <f>IF('BR3'!$K$2="Active",'BR1'!P$11,IF('BR2'!$K$2="Active",'BR1'!P$11,""))</f>
        <v/>
      </c>
      <c r="Q25" s="707" t="str">
        <f>IF(R25&gt;"",1,"")</f>
        <v/>
      </c>
      <c r="R25" s="1472" t="str">
        <f>IF('BR3'!$K$2="Active",'BR1'!R$11,IF('BR2'!$K$2="Active",'BR1'!R$11,""))</f>
        <v/>
      </c>
      <c r="S25" s="726" t="str">
        <f>IF(T25&gt;"",1,"")</f>
        <v/>
      </c>
      <c r="T25" s="1482" t="str">
        <f>IF('BR3'!$K$2="Active",'BR1'!T$11,IF('BR2'!$K$2="Active",'BR1'!T$11,""))</f>
        <v/>
      </c>
      <c r="U25" s="1962"/>
    </row>
    <row r="26" spans="1:22" ht="16.5" thickBot="1">
      <c r="A26" s="357"/>
      <c r="B26" s="1840"/>
      <c r="C26" s="1841"/>
      <c r="D26" s="1261" t="s">
        <v>59</v>
      </c>
      <c r="E26" s="353"/>
      <c r="F26" s="1494" t="str">
        <f>IF('BR3'!$K$2="Active",'BR2'!F$11,IF('BR2'!$K$2="Active",'BR2'!F$11,""))</f>
        <v/>
      </c>
      <c r="G26" s="727" t="str">
        <f>IF(H26&gt;"",1,"")</f>
        <v/>
      </c>
      <c r="H26" s="1463" t="str">
        <f>IF('BR3'!$K$2="Active",'BR2'!H$11,IF('BR2'!$K$2="Active",'BR2'!H$11,""))</f>
        <v/>
      </c>
      <c r="I26" s="708" t="str">
        <f>IF(J26&gt;"",1,"")</f>
        <v/>
      </c>
      <c r="J26" s="1473" t="str">
        <f>IF('BR3'!$K$2="Active",'BR2'!J$11,IF('BR2'!$K$2="Active",'BR2'!J$11,""))</f>
        <v/>
      </c>
      <c r="K26" s="727" t="str">
        <f>IF(L26&gt;"",1,"")</f>
        <v/>
      </c>
      <c r="L26" s="1480" t="str">
        <f>IF('BR3'!$K$2="Active",'BR2'!L$11,IF('BR2'!$K$2="Active",'BR2'!L$11,""))</f>
        <v/>
      </c>
      <c r="M26" s="708" t="str">
        <f>IF(N26&gt;"",1,"")</f>
        <v/>
      </c>
      <c r="N26" s="1473" t="str">
        <f>IF('BR3'!$K$2="Active",'BR2'!N$11,IF('BR2'!$K$2="Active",'BR2'!N$11,""))</f>
        <v/>
      </c>
      <c r="O26" s="727" t="str">
        <f>IF(P26&gt;"",1,"")</f>
        <v/>
      </c>
      <c r="P26" s="1480" t="str">
        <f>IF('BR3'!$K$2="Active",'BR2'!P$11,IF('BR2'!$K$2="Active",'BR2'!P$11,""))</f>
        <v/>
      </c>
      <c r="Q26" s="708" t="str">
        <f>IF(R26&gt;"",1,"")</f>
        <v/>
      </c>
      <c r="R26" s="1473" t="str">
        <f>IF('BR3'!$K$2="Active",'BR2'!R$11,IF('BR2'!$K$2="Active",'BR2'!R$11,""))</f>
        <v/>
      </c>
      <c r="S26" s="727" t="str">
        <f>IF(T26&gt;"",1,"")</f>
        <v/>
      </c>
      <c r="T26" s="1480" t="str">
        <f>IF('BR3'!$K$2="Active",'BR2'!T$11,IF('BR2'!$K$2="Active",'BR2'!T$11,""))</f>
        <v/>
      </c>
      <c r="U26" s="1962"/>
    </row>
    <row r="27" spans="1:22" ht="17.25" thickTop="1" thickBot="1">
      <c r="A27" s="1310"/>
      <c r="B27" s="1840"/>
      <c r="C27" s="1841"/>
      <c r="D27" s="53" t="s">
        <v>61</v>
      </c>
      <c r="E27" s="345" t="str">
        <f>IF(F27="","",(F26-F25)/F25)</f>
        <v/>
      </c>
      <c r="F27" s="1481" t="str">
        <f>IF($F26="","",F26-F25)</f>
        <v/>
      </c>
      <c r="G27" s="728" t="str">
        <f>IF(H27="","",IF(H25="",1,(H26-H25)/H25))</f>
        <v/>
      </c>
      <c r="H27" s="1461" t="str">
        <f>IF($F26="","",H26-H25)</f>
        <v/>
      </c>
      <c r="I27" s="346" t="str">
        <f>IF(J27="","",IF(J25="",1,(J26-J25)/J25))</f>
        <v/>
      </c>
      <c r="J27" s="1471" t="str">
        <f>IF($F26="","",J26-J25)</f>
        <v/>
      </c>
      <c r="K27" s="728" t="str">
        <f>IF(L27="","",IF(L25="",1,(L26-L25)/L25))</f>
        <v/>
      </c>
      <c r="L27" s="1481" t="str">
        <f>IF($F26="","",L26-L25)</f>
        <v/>
      </c>
      <c r="M27" s="346" t="str">
        <f>IF(N27="","",IF(N25="",1,(N26-N25)/N25))</f>
        <v/>
      </c>
      <c r="N27" s="1471" t="str">
        <f>IF($F26="","",N26-N25)</f>
        <v/>
      </c>
      <c r="O27" s="728" t="str">
        <f>IF(P27="","",IF(P25="",1,(P26-P25)/P25))</f>
        <v/>
      </c>
      <c r="P27" s="1461" t="str">
        <f>IF($F26="","",P26-P25)</f>
        <v/>
      </c>
      <c r="Q27" s="346" t="str">
        <f>IF(R27="","",IF(R25="",1,(R26-R25)/R25))</f>
        <v/>
      </c>
      <c r="R27" s="1471" t="str">
        <f>IF($F26="","",R26-R25)</f>
        <v/>
      </c>
      <c r="S27" s="728" t="str">
        <f>IF(T27="","",IF(T25="",1,(T26-T25)/T25))</f>
        <v/>
      </c>
      <c r="T27" s="1461" t="str">
        <f>IF($F26="","",T26-T25)</f>
        <v/>
      </c>
      <c r="U27" s="1360">
        <f>ABS(SUM(H27,J27,L27,N27,P27,R27,T27))</f>
        <v>0</v>
      </c>
    </row>
    <row r="28" spans="1:22" ht="15.75" thickTop="1">
      <c r="A28" s="1310"/>
      <c r="B28" s="1840"/>
      <c r="C28" s="1841"/>
      <c r="D28" s="28"/>
      <c r="E28" s="28"/>
      <c r="F28" s="1311"/>
      <c r="G28" s="1312"/>
      <c r="H28" s="1311"/>
      <c r="I28" s="28"/>
      <c r="J28" s="28"/>
      <c r="K28" s="1312"/>
      <c r="L28" s="1311"/>
      <c r="M28" s="28"/>
      <c r="N28" s="28"/>
      <c r="O28" s="1312"/>
      <c r="P28" s="1311"/>
      <c r="Q28" s="28"/>
      <c r="R28" s="28"/>
      <c r="S28" s="1312"/>
      <c r="T28" s="1311"/>
      <c r="U28" s="1962"/>
    </row>
    <row r="29" spans="1:22" ht="15.75">
      <c r="A29" s="1310"/>
      <c r="B29" s="1840"/>
      <c r="C29" s="1841"/>
      <c r="D29" s="1261" t="s">
        <v>59</v>
      </c>
      <c r="E29" s="1262"/>
      <c r="F29" s="1495" t="str">
        <f>IF('BR3'!$K$2="Active", 'BR2'!F$11,"")</f>
        <v/>
      </c>
      <c r="G29" s="726" t="str">
        <f>IF(H29&gt;"",1,"")</f>
        <v/>
      </c>
      <c r="H29" s="1462" t="str">
        <f>IF('BR3'!$K$2="Active", 'BR2'!H$11,"")</f>
        <v/>
      </c>
      <c r="I29" s="707" t="str">
        <f>IF(J29&gt;"",1,"")</f>
        <v/>
      </c>
      <c r="J29" s="1472" t="str">
        <f>IF('BR3'!$K$2="Active", 'BR2'!J$11,"")</f>
        <v/>
      </c>
      <c r="K29" s="726" t="str">
        <f>IF(L29&gt;"",1,"")</f>
        <v/>
      </c>
      <c r="L29" s="1482" t="str">
        <f>IF('BR3'!$K$2="Active", 'BR2'!L$11,"")</f>
        <v/>
      </c>
      <c r="M29" s="707" t="str">
        <f>IF(N29&gt;"",1,"")</f>
        <v/>
      </c>
      <c r="N29" s="1472" t="str">
        <f>IF('BR3'!$K$2="Active", 'BR2'!N$11,"")</f>
        <v/>
      </c>
      <c r="O29" s="726" t="str">
        <f>IF(P29&gt;"",1,"")</f>
        <v/>
      </c>
      <c r="P29" s="1482" t="str">
        <f>IF('BR3'!$K$2="Active", 'BR2'!P$11,"")</f>
        <v/>
      </c>
      <c r="Q29" s="707" t="str">
        <f>IF(R29&gt;"",1,"")</f>
        <v/>
      </c>
      <c r="R29" s="1472" t="str">
        <f>IF('BR3'!$K$2="Active", 'BR2'!R$11,"")</f>
        <v/>
      </c>
      <c r="S29" s="726" t="str">
        <f>IF(T29&gt;"",1,"")</f>
        <v/>
      </c>
      <c r="T29" s="1492" t="str">
        <f>IF('BR3'!$K$2="Active", 'BR2'!T$11,"")</f>
        <v/>
      </c>
      <c r="U29" s="1962"/>
    </row>
    <row r="30" spans="1:22" ht="16.5" thickBot="1">
      <c r="A30" s="357"/>
      <c r="B30" s="1840"/>
      <c r="C30" s="1841"/>
      <c r="D30" s="1261" t="s">
        <v>60</v>
      </c>
      <c r="E30" s="353"/>
      <c r="F30" s="1494" t="str">
        <f>IF('BR3'!$K$2="Active", 'BR3'!F$11,"")</f>
        <v/>
      </c>
      <c r="G30" s="727" t="str">
        <f>IF(H30&gt;"",1,"")</f>
        <v/>
      </c>
      <c r="H30" s="1463" t="str">
        <f>IF('BR3'!$K$2="Active", 'BR3'!H$11,"")</f>
        <v/>
      </c>
      <c r="I30" s="708" t="str">
        <f>IF(J30&gt;"",1,"")</f>
        <v/>
      </c>
      <c r="J30" s="1473" t="str">
        <f>IF('BR3'!$K$2="Active", 'BR3'!J$11,"")</f>
        <v/>
      </c>
      <c r="K30" s="727" t="str">
        <f>IF(L30&gt;"",1,"")</f>
        <v/>
      </c>
      <c r="L30" s="1480" t="str">
        <f>IF('BR3'!$K$2="Active", 'BR3'!L$11,"")</f>
        <v/>
      </c>
      <c r="M30" s="708" t="str">
        <f>IF(N30&gt;"",1,"")</f>
        <v/>
      </c>
      <c r="N30" s="1473" t="str">
        <f>IF('BR3'!$K$2="Active", 'BR3'!N$11,"")</f>
        <v/>
      </c>
      <c r="O30" s="727" t="str">
        <f>IF(P30&gt;"",1,"")</f>
        <v/>
      </c>
      <c r="P30" s="1480" t="str">
        <f>IF('BR3'!$K$2="Active", 'BR3'!P$11,"")</f>
        <v/>
      </c>
      <c r="Q30" s="708" t="str">
        <f>IF(R30&gt;"",1,"")</f>
        <v/>
      </c>
      <c r="R30" s="1473" t="str">
        <f>IF('BR3'!$K$2="Active", 'BR3'!R$11,"")</f>
        <v/>
      </c>
      <c r="S30" s="727" t="str">
        <f>IF(T30&gt;"",1,"")</f>
        <v/>
      </c>
      <c r="T30" s="1460" t="str">
        <f>IF('BR3'!$K$2="Active", 'BR3'!T$11,"")</f>
        <v/>
      </c>
      <c r="U30" s="1962"/>
    </row>
    <row r="31" spans="1:22" ht="17.25" thickTop="1" thickBot="1">
      <c r="A31" s="1310"/>
      <c r="B31" s="1842"/>
      <c r="C31" s="1843"/>
      <c r="D31" s="261" t="s">
        <v>61</v>
      </c>
      <c r="E31" s="346" t="str">
        <f>IF(F31="","",(F30-F29)/F29)</f>
        <v/>
      </c>
      <c r="F31" s="1481" t="str">
        <f>IF($F30="","",F30-F29)</f>
        <v/>
      </c>
      <c r="G31" s="728" t="str">
        <f>IF(H31="","",IF(H29="",1,(H30-H29)/H29))</f>
        <v/>
      </c>
      <c r="H31" s="1461" t="str">
        <f>IF($F30="","",H30-H29)</f>
        <v/>
      </c>
      <c r="I31" s="346" t="str">
        <f>IF(J31="","",IF(J29="",1,(J30-J29)/J29))</f>
        <v/>
      </c>
      <c r="J31" s="1471" t="str">
        <f>IF($F30="","",J30-J29)</f>
        <v/>
      </c>
      <c r="K31" s="728" t="str">
        <f>IF(L31="","",IF(L29="",1,(L30-L29)/L29))</f>
        <v/>
      </c>
      <c r="L31" s="1481" t="str">
        <f>IF($F30="","",L30-L29)</f>
        <v/>
      </c>
      <c r="M31" s="346" t="str">
        <f>IF(N31="","",IF(N29="",1,(N30-N29)/N29))</f>
        <v/>
      </c>
      <c r="N31" s="1471" t="str">
        <f>IF($F30="","",N30-N29)</f>
        <v/>
      </c>
      <c r="O31" s="728" t="str">
        <f>IF(P31="","",IF(P29="",1,(P30-P29)/P29))</f>
        <v/>
      </c>
      <c r="P31" s="1461" t="str">
        <f>IF($F30="","",P30-P29)</f>
        <v/>
      </c>
      <c r="Q31" s="346" t="str">
        <f>IF(R31="","",IF(R29="",1,(R30-R29)/R29))</f>
        <v/>
      </c>
      <c r="R31" s="1471" t="str">
        <f>IF($F30="","",R30-R29)</f>
        <v/>
      </c>
      <c r="S31" s="728" t="str">
        <f>IF(T31="","",IF(T29="",1,(T30-T29)/T29))</f>
        <v/>
      </c>
      <c r="T31" s="1461" t="str">
        <f>IF($F30="","",T30-T29)</f>
        <v/>
      </c>
      <c r="U31" s="1361">
        <f>ABS(SUM(H31,J31,L31,N31,P31,R31,T31))</f>
        <v>0</v>
      </c>
    </row>
    <row r="32" spans="1:22" ht="17.25" thickTop="1" thickBot="1">
      <c r="A32" s="1310"/>
      <c r="B32" s="1314"/>
      <c r="C32" s="1315"/>
      <c r="D32" s="1316"/>
      <c r="E32" s="1317"/>
      <c r="F32" s="1317"/>
      <c r="G32" s="1318"/>
      <c r="H32" s="1319"/>
      <c r="I32" s="1317"/>
      <c r="J32" s="1317"/>
      <c r="K32" s="1318"/>
      <c r="L32" s="1319"/>
      <c r="M32" s="1317"/>
      <c r="N32" s="1317"/>
      <c r="O32" s="1318"/>
      <c r="P32" s="1319"/>
      <c r="Q32" s="1317"/>
      <c r="R32" s="1317"/>
      <c r="S32" s="1318"/>
      <c r="T32" s="1319"/>
      <c r="U32" s="1362">
        <f>SUM(U23:U31)</f>
        <v>0</v>
      </c>
      <c r="V32" s="191" t="s">
        <v>135</v>
      </c>
    </row>
    <row r="33" spans="1:21" ht="16.5" thickTop="1">
      <c r="A33" s="357"/>
      <c r="B33" s="1844" t="s">
        <v>80</v>
      </c>
      <c r="C33" s="1845"/>
      <c r="D33" s="359" t="s">
        <v>101</v>
      </c>
      <c r="E33" s="347" t="str">
        <f>IF(F33="","",IF('BR3'!$K$2="ACTIVE",F33/F$30,IF('BR2'!$K$2="ACTIVE",F33/F$26,IF('BR1'!$K$2="ACTIVE",F33/F$22,F33/F$21))))</f>
        <v/>
      </c>
      <c r="F33" s="1454">
        <f>'Month 1'!F$11</f>
        <v>0</v>
      </c>
      <c r="G33" s="729" t="str">
        <f>IF(H33="","",IF('BR3'!$K$2="ACTIVE",H33/H$30,IF('BR2'!$K$2="ACTIVE",H33/H$26,IF('BR1'!$K$2="ACTIVE",H33/H$22,H33/H$21))))</f>
        <v/>
      </c>
      <c r="H33" s="1484">
        <f>'Month 1'!H$11</f>
        <v>0</v>
      </c>
      <c r="I33" s="348" t="str">
        <f>IF(J33="","",IF('BR3'!$K$2="ACTIVE",J33/J$30,IF('BR2'!$K$2="ACTIVE",J33/J$26,IF('BR1'!$K$2="ACTIVE",J33/J$22,J33/J$21))))</f>
        <v/>
      </c>
      <c r="J33" s="1498">
        <f>'Month 1'!J$11</f>
        <v>0</v>
      </c>
      <c r="K33" s="729" t="str">
        <f>IF(L33="","",IF('BR3'!$K$2="ACTIVE",L33/L$30,IF('BR2'!$K$2="ACTIVE",L33/L$26,IF('BR1'!$K$2="ACTIVE",L33/L$22,L33/L$21))))</f>
        <v/>
      </c>
      <c r="L33" s="1484">
        <f>'Month 1'!L$11</f>
        <v>0</v>
      </c>
      <c r="M33" s="348" t="str">
        <f>IF(N33="","",IF('BR3'!$K$2="ACTIVE",N33/N$30,IF('BR2'!$K$2="ACTIVE",N33/N$26,IF('BR1'!$K$2="ACTIVE",N33/N$22,N33/N$21))))</f>
        <v/>
      </c>
      <c r="N33" s="1498">
        <f>'Month 1'!N$11</f>
        <v>0</v>
      </c>
      <c r="O33" s="729" t="str">
        <f>IF(P33="","",IF('BR3'!$K$2="ACTIVE",P33/P$30,IF('BR2'!$K$2="ACTIVE",P33/P$26,IF('BR1'!$K$2="ACTIVE",P33/P$22,P33/P$21))))</f>
        <v/>
      </c>
      <c r="P33" s="1484">
        <f>'Month 1'!P$11</f>
        <v>0</v>
      </c>
      <c r="Q33" s="348" t="str">
        <f>IF(R33="","",IF('BR3'!$K$2="ACTIVE",R33/R$30,IF('BR2'!$K$2="ACTIVE",R33/R$26,IF('BR1'!$K$2="ACTIVE",R33/R$22,R33/R$21))))</f>
        <v/>
      </c>
      <c r="R33" s="1474">
        <f>'Month 1'!R$11</f>
        <v>0</v>
      </c>
      <c r="S33" s="729" t="str">
        <f>IF(T33="","",IF('BR3'!$K$2="ACTIVE",T33/T$30,IF('BR2'!$K$2="ACTIVE",T33/T$26,IF('BR1'!$K$2="ACTIVE",T33/T$22,T33/T$21))))</f>
        <v/>
      </c>
      <c r="T33" s="1464">
        <f>'Month 1'!T$11</f>
        <v>0</v>
      </c>
      <c r="U33" s="1359"/>
    </row>
    <row r="34" spans="1:21" ht="15.75">
      <c r="A34" s="357"/>
      <c r="B34" s="1846"/>
      <c r="C34" s="1847"/>
      <c r="D34" s="360" t="s">
        <v>102</v>
      </c>
      <c r="E34" s="349" t="str">
        <f>IF(F34="","",IF('BR3'!$K$2="ACTIVE",F34/F$30,IF('BR2'!$K$2="ACTIVE",F34/F$26,IF('BR1'!$K$2="ACTIVE",F34/F$22,F34/F$21))))</f>
        <v/>
      </c>
      <c r="F34" s="1455">
        <f>'Month 2'!F$11</f>
        <v>0</v>
      </c>
      <c r="G34" s="730" t="str">
        <f>IF(H34="","",IF('BR3'!$K$2="ACTIVE",H34/H$30,IF('BR2'!$K$2="ACTIVE",H34/H$26,IF('BR1'!$K$2="ACTIVE",H34/H$22,H34/H$21))))</f>
        <v/>
      </c>
      <c r="H34" s="1485">
        <f>'Month 2'!H$11</f>
        <v>0</v>
      </c>
      <c r="I34" s="709" t="str">
        <f>IF(J34="","",IF('BR3'!$K$2="ACTIVE",J34/J$30,IF('BR2'!$K$2="ACTIVE",J34/J$26,IF('BR1'!$K$2="ACTIVE",J34/J$22,J34/J$21))))</f>
        <v/>
      </c>
      <c r="J34" s="1499">
        <f>'Month 2'!J$11</f>
        <v>0</v>
      </c>
      <c r="K34" s="730" t="str">
        <f>IF(L34="","",IF('BR3'!$K$2="ACTIVE",L34/L$30,IF('BR2'!$K$2="ACTIVE",L34/L$26,IF('BR1'!$K$2="ACTIVE",L34/L$22,L34/L$21))))</f>
        <v/>
      </c>
      <c r="L34" s="1485">
        <f>'Month 2'!L$11</f>
        <v>0</v>
      </c>
      <c r="M34" s="709" t="str">
        <f>IF(N34="","",IF('BR3'!$K$2="ACTIVE",N34/N$30,IF('BR2'!$K$2="ACTIVE",N34/N$26,IF('BR1'!$K$2="ACTIVE",N34/N$22,N34/N$21))))</f>
        <v/>
      </c>
      <c r="N34" s="1499">
        <f>'Month 2'!N$11</f>
        <v>0</v>
      </c>
      <c r="O34" s="730" t="str">
        <f>IF(P34="","",IF('BR3'!$K$2="ACTIVE",P34/P$30,IF('BR2'!$K$2="ACTIVE",P34/P$26,IF('BR1'!$K$2="ACTIVE",P34/P$22,P34/P$21))))</f>
        <v/>
      </c>
      <c r="P34" s="1485">
        <f>'Month 2'!P$11</f>
        <v>0</v>
      </c>
      <c r="Q34" s="709" t="str">
        <f>IF(R34="","",IF('BR3'!$K$2="ACTIVE",R34/R$30,IF('BR2'!$K$2="ACTIVE",R34/R$26,IF('BR1'!$K$2="ACTIVE",R34/R$22,R34/R$21))))</f>
        <v/>
      </c>
      <c r="R34" s="1475">
        <f>'Month 2'!R$11</f>
        <v>0</v>
      </c>
      <c r="S34" s="730" t="str">
        <f>IF(T34="","",IF('BR3'!$K$2="ACTIVE",T34/T$30,IF('BR2'!$K$2="ACTIVE",T34/T$26,IF('BR1'!$K$2="ACTIVE",T34/T$22,T34/T$21))))</f>
        <v/>
      </c>
      <c r="T34" s="1465">
        <f>'Month 2'!T$11</f>
        <v>0</v>
      </c>
      <c r="U34" s="1359"/>
    </row>
    <row r="35" spans="1:21" ht="15.75">
      <c r="A35" s="357"/>
      <c r="B35" s="1846"/>
      <c r="C35" s="1847"/>
      <c r="D35" s="361" t="s">
        <v>110</v>
      </c>
      <c r="E35" s="349" t="str">
        <f>IF(F35="","",IF('BR3'!$K$2="ACTIVE",F35/F$30,IF('BR2'!$K$2="ACTIVE",F35/F$26,IF('BR1'!$K$2="ACTIVE",F35/F$22,F35/F$21))))</f>
        <v/>
      </c>
      <c r="F35" s="1455">
        <f>'Month 3 (Q1)'!F$11</f>
        <v>0</v>
      </c>
      <c r="G35" s="730" t="str">
        <f>IF(H35="","",IF('BR3'!$K$2="ACTIVE",H35/H$30,IF('BR2'!$K$2="ACTIVE",H35/H$26,IF('BR1'!$K$2="ACTIVE",H35/H$22,H35/H$21))))</f>
        <v/>
      </c>
      <c r="H35" s="1486">
        <f>'Month 3 (Q1)'!H$11</f>
        <v>0</v>
      </c>
      <c r="I35" s="709" t="str">
        <f>IF(J35="","",IF('BR3'!$K$2="ACTIVE",J35/J$30,IF('BR2'!$K$2="ACTIVE",J35/J$26,IF('BR1'!$K$2="ACTIVE",J35/J$22,J35/J$21))))</f>
        <v/>
      </c>
      <c r="J35" s="1500">
        <f>'Month 3 (Q1)'!J$11</f>
        <v>0</v>
      </c>
      <c r="K35" s="730" t="str">
        <f>IF(L35="","",IF('BR3'!$K$2="ACTIVE",L35/L$30,IF('BR2'!$K$2="ACTIVE",L35/L$26,IF('BR1'!$K$2="ACTIVE",L35/L$22,L35/L$21))))</f>
        <v/>
      </c>
      <c r="L35" s="1486">
        <f>'Month 3 (Q1)'!L$11</f>
        <v>0</v>
      </c>
      <c r="M35" s="709" t="str">
        <f>IF(N35="","",IF('BR3'!$K$2="ACTIVE",N35/N$30,IF('BR2'!$K$2="ACTIVE",N35/N$26,IF('BR1'!$K$2="ACTIVE",N35/N$22,N35/N$21))))</f>
        <v/>
      </c>
      <c r="N35" s="1500">
        <f>'Month 3 (Q1)'!N$11</f>
        <v>0</v>
      </c>
      <c r="O35" s="730" t="str">
        <f>IF(P35="","",IF('BR3'!$K$2="ACTIVE",P35/P$30,IF('BR2'!$K$2="ACTIVE",P35/P$26,IF('BR1'!$K$2="ACTIVE",P35/P$22,P35/P$21))))</f>
        <v/>
      </c>
      <c r="P35" s="1486">
        <f>'Month 3 (Q1)'!P$11</f>
        <v>0</v>
      </c>
      <c r="Q35" s="709" t="str">
        <f>IF(R35="","",IF('BR3'!$K$2="ACTIVE",R35/R$30,IF('BR2'!$K$2="ACTIVE",R35/R$26,IF('BR1'!$K$2="ACTIVE",R35/R$22,R35/R$21))))</f>
        <v/>
      </c>
      <c r="R35" s="1476">
        <f>'Month 3 (Q1)'!R$11</f>
        <v>0</v>
      </c>
      <c r="S35" s="730" t="str">
        <f>IF(T35="","",IF('BR3'!$K$2="ACTIVE",T35/T$30,IF('BR2'!$K$2="ACTIVE",T35/T$26,IF('BR1'!$K$2="ACTIVE",T35/T$22,T35/T$21))))</f>
        <v/>
      </c>
      <c r="T35" s="1466">
        <f>'Month 3 (Q1)'!T$11</f>
        <v>0</v>
      </c>
      <c r="U35" s="1359"/>
    </row>
    <row r="36" spans="1:21" ht="15.75">
      <c r="A36" s="357"/>
      <c r="B36" s="1846"/>
      <c r="C36" s="1847"/>
      <c r="D36" s="361" t="s">
        <v>103</v>
      </c>
      <c r="E36" s="349" t="str">
        <f>IF(F36="","",IF('BR3'!$K$2="ACTIVE",F36/F$30,IF('BR2'!$K$2="ACTIVE",F36/F$26,IF('BR1'!$K$2="ACTIVE",F36/F$22,F36/F$21))))</f>
        <v/>
      </c>
      <c r="F36" s="1455">
        <f>'Month 4'!F$11</f>
        <v>0</v>
      </c>
      <c r="G36" s="730" t="str">
        <f>IF(H36="","",IF('BR3'!$K$2="ACTIVE",H36/H$30,IF('BR2'!$K$2="ACTIVE",H36/H$26,IF('BR1'!$K$2="ACTIVE",H36/H$22,H36/H$21))))</f>
        <v/>
      </c>
      <c r="H36" s="1485">
        <f>'Month 4'!H$11</f>
        <v>0</v>
      </c>
      <c r="I36" s="709" t="str">
        <f>IF(J36="","",IF('BR3'!$K$2="ACTIVE",J36/J$30,IF('BR2'!$K$2="ACTIVE",J36/J$26,IF('BR1'!$K$2="ACTIVE",J36/J$22,J36/J$21))))</f>
        <v/>
      </c>
      <c r="J36" s="1499">
        <f>'Month 4'!J$11</f>
        <v>0</v>
      </c>
      <c r="K36" s="730" t="str">
        <f>IF(L36="","",IF('BR3'!$K$2="ACTIVE",L36/L$30,IF('BR2'!$K$2="ACTIVE",L36/L$26,IF('BR1'!$K$2="ACTIVE",L36/L$22,L36/L$21))))</f>
        <v/>
      </c>
      <c r="L36" s="1485">
        <f>'Month 4'!L$11</f>
        <v>0</v>
      </c>
      <c r="M36" s="709" t="str">
        <f>IF(N36="","",IF('BR3'!$K$2="ACTIVE",N36/N$30,IF('BR2'!$K$2="ACTIVE",N36/N$26,IF('BR1'!$K$2="ACTIVE",N36/N$22,N36/N$21))))</f>
        <v/>
      </c>
      <c r="N36" s="1499">
        <f>'Month 4'!N$11</f>
        <v>0</v>
      </c>
      <c r="O36" s="730" t="str">
        <f>IF(P36="","",IF('BR3'!$K$2="ACTIVE",P36/P$30,IF('BR2'!$K$2="ACTIVE",P36/P$26,IF('BR1'!$K$2="ACTIVE",P36/P$22,P36/P$21))))</f>
        <v/>
      </c>
      <c r="P36" s="1485">
        <f>'Month 4'!P$11</f>
        <v>0</v>
      </c>
      <c r="Q36" s="709" t="str">
        <f>IF(R36="","",IF('BR3'!$K$2="ACTIVE",R36/R$30,IF('BR2'!$K$2="ACTIVE",R36/R$26,IF('BR1'!$K$2="ACTIVE",R36/R$22,R36/R$21))))</f>
        <v/>
      </c>
      <c r="R36" s="1475">
        <f>'Month 4'!R$11</f>
        <v>0</v>
      </c>
      <c r="S36" s="730" t="str">
        <f>IF(T36="","",IF('BR3'!$K$2="ACTIVE",T36/T$30,IF('BR2'!$K$2="ACTIVE",T36/T$26,IF('BR1'!$K$2="ACTIVE",T36/T$22,T36/T$21))))</f>
        <v/>
      </c>
      <c r="T36" s="1465">
        <f>'Month 4'!T$11</f>
        <v>0</v>
      </c>
      <c r="U36" s="1359"/>
    </row>
    <row r="37" spans="1:21" ht="15.75">
      <c r="A37" s="357"/>
      <c r="B37" s="1846"/>
      <c r="C37" s="1847"/>
      <c r="D37" s="361" t="s">
        <v>104</v>
      </c>
      <c r="E37" s="349" t="str">
        <f>IF(F37="","",IF('BR3'!$K$2="ACTIVE",F37/F$30,IF('BR2'!$K$2="ACTIVE",F37/F$26,IF('BR1'!$K$2="ACTIVE",F37/F$22,F37/F$21))))</f>
        <v/>
      </c>
      <c r="F37" s="1455">
        <f>'Month 5'!F$11</f>
        <v>0</v>
      </c>
      <c r="G37" s="730" t="str">
        <f>IF(H37="","",IF('BR3'!$K$2="ACTIVE",H37/H$30,IF('BR2'!$K$2="ACTIVE",H37/H$26,IF('BR1'!$K$2="ACTIVE",H37/H$22,H37/H$21))))</f>
        <v/>
      </c>
      <c r="H37" s="1485">
        <f>'Month 5'!H$11</f>
        <v>0</v>
      </c>
      <c r="I37" s="709" t="str">
        <f>IF(J37="","",IF('BR3'!$K$2="ACTIVE",J37/J$30,IF('BR2'!$K$2="ACTIVE",J37/J$26,IF('BR1'!$K$2="ACTIVE",J37/J$22,J37/J$21))))</f>
        <v/>
      </c>
      <c r="J37" s="1499">
        <f>'Month 5'!J$11</f>
        <v>0</v>
      </c>
      <c r="K37" s="730" t="str">
        <f>IF(L37="","",IF('BR3'!$K$2="ACTIVE",L37/L$30,IF('BR2'!$K$2="ACTIVE",L37/L$26,IF('BR1'!$K$2="ACTIVE",L37/L$22,L37/L$21))))</f>
        <v/>
      </c>
      <c r="L37" s="1485">
        <f>'Month 5'!L$11</f>
        <v>0</v>
      </c>
      <c r="M37" s="709" t="str">
        <f>IF(N37="","",IF('BR3'!$K$2="ACTIVE",N37/N$30,IF('BR2'!$K$2="ACTIVE",N37/N$26,IF('BR1'!$K$2="ACTIVE",N37/N$22,N37/N$21))))</f>
        <v/>
      </c>
      <c r="N37" s="1499">
        <f>'Month 5'!N$11</f>
        <v>0</v>
      </c>
      <c r="O37" s="730" t="str">
        <f>IF(P37="","",IF('BR3'!$K$2="ACTIVE",P37/P$30,IF('BR2'!$K$2="ACTIVE",P37/P$26,IF('BR1'!$K$2="ACTIVE",P37/P$22,P37/P$21))))</f>
        <v/>
      </c>
      <c r="P37" s="1485">
        <f>'Month 5'!P$11</f>
        <v>0</v>
      </c>
      <c r="Q37" s="709" t="str">
        <f>IF(R37="","",IF('BR3'!$K$2="ACTIVE",R37/R$30,IF('BR2'!$K$2="ACTIVE",R37/R$26,IF('BR1'!$K$2="ACTIVE",R37/R$22,R37/R$21))))</f>
        <v/>
      </c>
      <c r="R37" s="1475">
        <f>'Month 5'!R$11</f>
        <v>0</v>
      </c>
      <c r="S37" s="730" t="str">
        <f>IF(T37="","",IF('BR3'!$K$2="ACTIVE",T37/T$30,IF('BR2'!$K$2="ACTIVE",T37/T$26,IF('BR1'!$K$2="ACTIVE",T37/T$22,T37/T$21))))</f>
        <v/>
      </c>
      <c r="T37" s="1465">
        <f>'Month 5'!T$11</f>
        <v>0</v>
      </c>
      <c r="U37" s="1359"/>
    </row>
    <row r="38" spans="1:21" ht="15.75">
      <c r="A38" s="357"/>
      <c r="B38" s="1846"/>
      <c r="C38" s="1847"/>
      <c r="D38" s="361" t="s">
        <v>111</v>
      </c>
      <c r="E38" s="349" t="str">
        <f>IF(F38="","",IF('BR3'!$K$2="ACTIVE",F38/F$30,IF('BR2'!$K$2="ACTIVE",F38/F$26,IF('BR1'!$K$2="ACTIVE",F38/F$22,F38/F$21))))</f>
        <v/>
      </c>
      <c r="F38" s="1455">
        <f>'Month 6 (Q2)'!F$11</f>
        <v>0</v>
      </c>
      <c r="G38" s="730" t="str">
        <f>IF(H38="","",IF('BR3'!$K$2="ACTIVE",H38/H$30,IF('BR2'!$K$2="ACTIVE",H38/H$26,IF('BR1'!$K$2="ACTIVE",H38/H$22,H38/H$21))))</f>
        <v/>
      </c>
      <c r="H38" s="1486">
        <f>'Month 6 (Q2)'!H$11</f>
        <v>0</v>
      </c>
      <c r="I38" s="709" t="str">
        <f>IF(J38="","",IF('BR3'!$K$2="ACTIVE",J38/J$30,IF('BR2'!$K$2="ACTIVE",J38/J$26,IF('BR1'!$K$2="ACTIVE",J38/J$22,J38/J$21))))</f>
        <v/>
      </c>
      <c r="J38" s="1500">
        <f>'Month 6 (Q2)'!J$11</f>
        <v>0</v>
      </c>
      <c r="K38" s="730" t="str">
        <f>IF(L38="","",IF('BR3'!$K$2="ACTIVE",L38/L$30,IF('BR2'!$K$2="ACTIVE",L38/L$26,IF('BR1'!$K$2="ACTIVE",L38/L$22,L38/L$21))))</f>
        <v/>
      </c>
      <c r="L38" s="1486">
        <f>'Month 6 (Q2)'!L$11</f>
        <v>0</v>
      </c>
      <c r="M38" s="709" t="str">
        <f>IF(N38="","",IF('BR3'!$K$2="ACTIVE",N38/N$30,IF('BR2'!$K$2="ACTIVE",N38/N$26,IF('BR1'!$K$2="ACTIVE",N38/N$22,N38/N$21))))</f>
        <v/>
      </c>
      <c r="N38" s="1500">
        <f>'Month 6 (Q2)'!N$11</f>
        <v>0</v>
      </c>
      <c r="O38" s="730" t="str">
        <f>IF(P38="","",IF('BR3'!$K$2="ACTIVE",P38/P$30,IF('BR2'!$K$2="ACTIVE",P38/P$26,IF('BR1'!$K$2="ACTIVE",P38/P$22,P38/P$21))))</f>
        <v/>
      </c>
      <c r="P38" s="1486">
        <f>'Month 6 (Q2)'!P$11</f>
        <v>0</v>
      </c>
      <c r="Q38" s="709" t="str">
        <f>IF(R38="","",IF('BR3'!$K$2="ACTIVE",R38/R$30,IF('BR2'!$K$2="ACTIVE",R38/R$26,IF('BR1'!$K$2="ACTIVE",R38/R$22,R38/R$21))))</f>
        <v/>
      </c>
      <c r="R38" s="1476">
        <f>'Month 6 (Q2)'!R$11</f>
        <v>0</v>
      </c>
      <c r="S38" s="730" t="str">
        <f>IF(T38="","",IF('BR3'!$K$2="ACTIVE",T38/T$30,IF('BR2'!$K$2="ACTIVE",T38/T$26,IF('BR1'!$K$2="ACTIVE",T38/T$22,T38/T$21))))</f>
        <v/>
      </c>
      <c r="T38" s="1466">
        <f>'Month 6 (Q2)'!T$11</f>
        <v>0</v>
      </c>
      <c r="U38" s="1359"/>
    </row>
    <row r="39" spans="1:21" ht="15.75">
      <c r="A39" s="357"/>
      <c r="B39" s="1846"/>
      <c r="C39" s="1847"/>
      <c r="D39" s="361" t="s">
        <v>105</v>
      </c>
      <c r="E39" s="349" t="str">
        <f>IF(F39="","",IF('BR3'!$K$2="ACTIVE",F39/F$30,IF('BR2'!$K$2="ACTIVE",F39/F$26,IF('BR1'!$K$2="ACTIVE",F39/F$22,F39/F$21))))</f>
        <v/>
      </c>
      <c r="F39" s="1455">
        <f>'Month 7'!F$11</f>
        <v>0</v>
      </c>
      <c r="G39" s="730" t="str">
        <f>IF(H39="","",IF('BR3'!$K$2="ACTIVE",H39/H$30,IF('BR2'!$K$2="ACTIVE",H39/H$26,IF('BR1'!$K$2="ACTIVE",H39/H$22,H39/H$21))))</f>
        <v/>
      </c>
      <c r="H39" s="1485">
        <f>'Month 7'!H$11</f>
        <v>0</v>
      </c>
      <c r="I39" s="709" t="str">
        <f>IF(J39="","",IF('BR3'!$K$2="ACTIVE",J39/J$30,IF('BR2'!$K$2="ACTIVE",J39/J$26,IF('BR1'!$K$2="ACTIVE",J39/J$22,J39/J$21))))</f>
        <v/>
      </c>
      <c r="J39" s="1499">
        <f>'Month 7'!J$11</f>
        <v>0</v>
      </c>
      <c r="K39" s="730" t="str">
        <f>IF(L39="","",IF('BR3'!$K$2="ACTIVE",L39/L$30,IF('BR2'!$K$2="ACTIVE",L39/L$26,IF('BR1'!$K$2="ACTIVE",L39/L$22,L39/L$21))))</f>
        <v/>
      </c>
      <c r="L39" s="1485">
        <f>'Month 7'!L$11</f>
        <v>0</v>
      </c>
      <c r="M39" s="709" t="str">
        <f>IF(N39="","",IF('BR3'!$K$2="ACTIVE",N39/N$30,IF('BR2'!$K$2="ACTIVE",N39/N$26,IF('BR1'!$K$2="ACTIVE",N39/N$22,N39/N$21))))</f>
        <v/>
      </c>
      <c r="N39" s="1499">
        <f>'Month 7'!N$11</f>
        <v>0</v>
      </c>
      <c r="O39" s="730" t="str">
        <f>IF(P39="","",IF('BR3'!$K$2="ACTIVE",P39/P$30,IF('BR2'!$K$2="ACTIVE",P39/P$26,IF('BR1'!$K$2="ACTIVE",P39/P$22,P39/P$21))))</f>
        <v/>
      </c>
      <c r="P39" s="1485">
        <f>'Month 7'!P$11</f>
        <v>0</v>
      </c>
      <c r="Q39" s="709" t="str">
        <f>IF(R39="","",IF('BR3'!$K$2="ACTIVE",R39/R$30,IF('BR2'!$K$2="ACTIVE",R39/R$26,IF('BR1'!$K$2="ACTIVE",R39/R$22,R39/R$21))))</f>
        <v/>
      </c>
      <c r="R39" s="1475">
        <f>'Month 7'!R$11</f>
        <v>0</v>
      </c>
      <c r="S39" s="730" t="str">
        <f>IF(T39="","",IF('BR3'!$K$2="ACTIVE",T39/T$30,IF('BR2'!$K$2="ACTIVE",T39/T$26,IF('BR1'!$K$2="ACTIVE",T39/T$22,T39/T$21))))</f>
        <v/>
      </c>
      <c r="T39" s="1465">
        <f>'Month 7'!T$11</f>
        <v>0</v>
      </c>
      <c r="U39" s="1359"/>
    </row>
    <row r="40" spans="1:21" ht="15.75">
      <c r="A40" s="357"/>
      <c r="B40" s="1846"/>
      <c r="C40" s="1847"/>
      <c r="D40" s="361" t="s">
        <v>106</v>
      </c>
      <c r="E40" s="349" t="str">
        <f>IF(F40="","",IF('BR3'!$K$2="ACTIVE",F40/F$30,IF('BR2'!$K$2="ACTIVE",F40/F$26,IF('BR1'!$K$2="ACTIVE",F40/F$22,F40/F$21))))</f>
        <v/>
      </c>
      <c r="F40" s="1455">
        <f>'Month 8'!F$11</f>
        <v>0</v>
      </c>
      <c r="G40" s="730" t="str">
        <f>IF(H40="","",IF('BR3'!$K$2="ACTIVE",H40/H$30,IF('BR2'!$K$2="ACTIVE",H40/H$26,IF('BR1'!$K$2="ACTIVE",H40/H$22,H40/H$21))))</f>
        <v/>
      </c>
      <c r="H40" s="1485">
        <f>'Month 8'!H$11</f>
        <v>0</v>
      </c>
      <c r="I40" s="709" t="str">
        <f>IF(J40="","",IF('BR3'!$K$2="ACTIVE",J40/J$30,IF('BR2'!$K$2="ACTIVE",J40/J$26,IF('BR1'!$K$2="ACTIVE",J40/J$22,J40/J$21))))</f>
        <v/>
      </c>
      <c r="J40" s="1499">
        <f>'Month 8'!J$11</f>
        <v>0</v>
      </c>
      <c r="K40" s="730" t="str">
        <f>IF(L40="","",IF('BR3'!$K$2="ACTIVE",L40/L$30,IF('BR2'!$K$2="ACTIVE",L40/L$26,IF('BR1'!$K$2="ACTIVE",L40/L$22,L40/L$21))))</f>
        <v/>
      </c>
      <c r="L40" s="1485">
        <f>'Month 8'!L$11</f>
        <v>0</v>
      </c>
      <c r="M40" s="709" t="str">
        <f>IF(N40="","",IF('BR3'!$K$2="ACTIVE",N40/N$30,IF('BR2'!$K$2="ACTIVE",N40/N$26,IF('BR1'!$K$2="ACTIVE",N40/N$22,N40/N$21))))</f>
        <v/>
      </c>
      <c r="N40" s="1499">
        <f>'Month 8'!N$11</f>
        <v>0</v>
      </c>
      <c r="O40" s="730" t="str">
        <f>IF(P40="","",IF('BR3'!$K$2="ACTIVE",P40/P$30,IF('BR2'!$K$2="ACTIVE",P40/P$26,IF('BR1'!$K$2="ACTIVE",P40/P$22,P40/P$21))))</f>
        <v/>
      </c>
      <c r="P40" s="1485">
        <f>'Month 8'!P$11</f>
        <v>0</v>
      </c>
      <c r="Q40" s="709" t="str">
        <f>IF(R40="","",IF('BR3'!$K$2="ACTIVE",R40/R$30,IF('BR2'!$K$2="ACTIVE",R40/R$26,IF('BR1'!$K$2="ACTIVE",R40/R$22,R40/R$21))))</f>
        <v/>
      </c>
      <c r="R40" s="1475">
        <f>'Month 8'!R$11</f>
        <v>0</v>
      </c>
      <c r="S40" s="730" t="str">
        <f>IF(T40="","",IF('BR3'!$K$2="ACTIVE",T40/T$30,IF('BR2'!$K$2="ACTIVE",T40/T$26,IF('BR1'!$K$2="ACTIVE",T40/T$22,T40/T$21))))</f>
        <v/>
      </c>
      <c r="T40" s="1465">
        <f>'Month 8'!T$11</f>
        <v>0</v>
      </c>
      <c r="U40" s="1359"/>
    </row>
    <row r="41" spans="1:21" ht="15.75">
      <c r="A41" s="357"/>
      <c r="B41" s="1846"/>
      <c r="C41" s="1847"/>
      <c r="D41" s="361" t="s">
        <v>112</v>
      </c>
      <c r="E41" s="349" t="str">
        <f>IF(F41="","",IF('BR3'!$K$2="ACTIVE",F41/F$30,IF('BR2'!$K$2="ACTIVE",F41/F$26,IF('BR1'!$K$2="ACTIVE",F41/F$22,F41/F$21))))</f>
        <v/>
      </c>
      <c r="F41" s="1455">
        <f>'Month 9 (Q3)'!F$11</f>
        <v>0</v>
      </c>
      <c r="G41" s="730" t="str">
        <f>IF(H41="","",IF('BR3'!$K$2="ACTIVE",H41/H$30,IF('BR2'!$K$2="ACTIVE",H41/H$26,IF('BR1'!$K$2="ACTIVE",H41/H$22,H41/H$21))))</f>
        <v/>
      </c>
      <c r="H41" s="1486">
        <f>'Month 9 (Q3)'!H$11</f>
        <v>0</v>
      </c>
      <c r="I41" s="709" t="str">
        <f>IF(J41="","",IF('BR3'!$K$2="ACTIVE",J41/J$30,IF('BR2'!$K$2="ACTIVE",J41/J$26,IF('BR1'!$K$2="ACTIVE",J41/J$22,J41/J$21))))</f>
        <v/>
      </c>
      <c r="J41" s="1500">
        <f>'Month 9 (Q3)'!J$11</f>
        <v>0</v>
      </c>
      <c r="K41" s="730" t="str">
        <f>IF(L41="","",IF('BR3'!$K$2="ACTIVE",L41/L$30,IF('BR2'!$K$2="ACTIVE",L41/L$26,IF('BR1'!$K$2="ACTIVE",L41/L$22,L41/L$21))))</f>
        <v/>
      </c>
      <c r="L41" s="1486">
        <f>'Month 9 (Q3)'!L$11</f>
        <v>0</v>
      </c>
      <c r="M41" s="709" t="str">
        <f>IF(N41="","",IF('BR3'!$K$2="ACTIVE",N41/N$30,IF('BR2'!$K$2="ACTIVE",N41/N$26,IF('BR1'!$K$2="ACTIVE",N41/N$22,N41/N$21))))</f>
        <v/>
      </c>
      <c r="N41" s="1500">
        <f>'Month 9 (Q3)'!N$11</f>
        <v>0</v>
      </c>
      <c r="O41" s="730" t="str">
        <f>IF(P41="","",IF('BR3'!$K$2="ACTIVE",P41/P$30,IF('BR2'!$K$2="ACTIVE",P41/P$26,IF('BR1'!$K$2="ACTIVE",P41/P$22,P41/P$21))))</f>
        <v/>
      </c>
      <c r="P41" s="1486">
        <f>'Month 9 (Q3)'!P$11</f>
        <v>0</v>
      </c>
      <c r="Q41" s="709" t="str">
        <f>IF(R41="","",IF('BR3'!$K$2="ACTIVE",R41/R$30,IF('BR2'!$K$2="ACTIVE",R41/R$26,IF('BR1'!$K$2="ACTIVE",R41/R$22,R41/R$21))))</f>
        <v/>
      </c>
      <c r="R41" s="1476">
        <f>'Month 9 (Q3)'!R$11</f>
        <v>0</v>
      </c>
      <c r="S41" s="730" t="str">
        <f>IF(T41="","",IF('BR3'!$K$2="ACTIVE",T41/T$30,IF('BR2'!$K$2="ACTIVE",T41/T$26,IF('BR1'!$K$2="ACTIVE",T41/T$22,T41/T$21))))</f>
        <v/>
      </c>
      <c r="T41" s="1466">
        <f>'Month 9 (Q3)'!T$11</f>
        <v>0</v>
      </c>
      <c r="U41" s="1359"/>
    </row>
    <row r="42" spans="1:21" ht="15.75">
      <c r="A42" s="357"/>
      <c r="B42" s="1846"/>
      <c r="C42" s="1847"/>
      <c r="D42" s="361" t="s">
        <v>107</v>
      </c>
      <c r="E42" s="349" t="str">
        <f>IF(F42="","",IF('BR3'!$K$2="ACTIVE",F42/F$30,IF('BR2'!$K$2="ACTIVE",F42/F$26,IF('BR1'!$K$2="ACTIVE",F42/F$22,F42/F$21))))</f>
        <v/>
      </c>
      <c r="F42" s="1455">
        <f>'Month 10'!F$11</f>
        <v>0</v>
      </c>
      <c r="G42" s="730" t="str">
        <f>IF(H42="","",IF('BR3'!$K$2="ACTIVE",H42/H$30,IF('BR2'!$K$2="ACTIVE",H42/H$26,IF('BR1'!$K$2="ACTIVE",H42/H$22,H42/H$21))))</f>
        <v/>
      </c>
      <c r="H42" s="1485">
        <f>'Month 10'!H$11</f>
        <v>0</v>
      </c>
      <c r="I42" s="709" t="str">
        <f>IF(J42="","",IF('BR3'!$K$2="ACTIVE",J42/J$30,IF('BR2'!$K$2="ACTIVE",J42/J$26,IF('BR1'!$K$2="ACTIVE",J42/J$22,J42/J$21))))</f>
        <v/>
      </c>
      <c r="J42" s="1499">
        <f>'Month 10'!J$11</f>
        <v>0</v>
      </c>
      <c r="K42" s="730" t="str">
        <f>IF(L42="","",IF('BR3'!$K$2="ACTIVE",L42/L$30,IF('BR2'!$K$2="ACTIVE",L42/L$26,IF('BR1'!$K$2="ACTIVE",L42/L$22,L42/L$21))))</f>
        <v/>
      </c>
      <c r="L42" s="1485">
        <f>'Month 10'!L$11</f>
        <v>0</v>
      </c>
      <c r="M42" s="709" t="str">
        <f>IF(N42="","",IF('BR3'!$K$2="ACTIVE",N42/N$30,IF('BR2'!$K$2="ACTIVE",N42/N$26,IF('BR1'!$K$2="ACTIVE",N42/N$22,N42/N$21))))</f>
        <v/>
      </c>
      <c r="N42" s="1499">
        <f>'Month 10'!N$11</f>
        <v>0</v>
      </c>
      <c r="O42" s="730" t="str">
        <f>IF(P42="","",IF('BR3'!$K$2="ACTIVE",P42/P$30,IF('BR2'!$K$2="ACTIVE",P42/P$26,IF('BR1'!$K$2="ACTIVE",P42/P$22,P42/P$21))))</f>
        <v/>
      </c>
      <c r="P42" s="1485">
        <f>'Month 10'!P$11</f>
        <v>0</v>
      </c>
      <c r="Q42" s="709" t="str">
        <f>IF(R42="","",IF('BR3'!$K$2="ACTIVE",R42/R$30,IF('BR2'!$K$2="ACTIVE",R42/R$26,IF('BR1'!$K$2="ACTIVE",R42/R$22,R42/R$21))))</f>
        <v/>
      </c>
      <c r="R42" s="1475">
        <f>'Month 10'!R$11</f>
        <v>0</v>
      </c>
      <c r="S42" s="730" t="str">
        <f>IF(T42="","",IF('BR3'!$K$2="ACTIVE",T42/T$30,IF('BR2'!$K$2="ACTIVE",T42/T$26,IF('BR1'!$K$2="ACTIVE",T42/T$22,T42/T$21))))</f>
        <v/>
      </c>
      <c r="T42" s="1465">
        <f>'Month 10'!T$11</f>
        <v>0</v>
      </c>
      <c r="U42" s="1359"/>
    </row>
    <row r="43" spans="1:21" ht="15.75">
      <c r="A43" s="357"/>
      <c r="B43" s="1846"/>
      <c r="C43" s="1847"/>
      <c r="D43" s="361" t="s">
        <v>108</v>
      </c>
      <c r="E43" s="349" t="str">
        <f>IF(F43="","",IF('BR3'!$K$2="ACTIVE",F43/F$30,IF('BR2'!$K$2="ACTIVE",F43/F$26,IF('BR1'!$K$2="ACTIVE",F43/F$22,F43/F$21))))</f>
        <v/>
      </c>
      <c r="F43" s="1455">
        <f>'Month 11'!F$11</f>
        <v>0</v>
      </c>
      <c r="G43" s="730" t="str">
        <f>IF(H43="","",IF('BR3'!$K$2="ACTIVE",H43/H$30,IF('BR2'!$K$2="ACTIVE",H43/H$26,IF('BR1'!$K$2="ACTIVE",H43/H$22,H43/H$21))))</f>
        <v/>
      </c>
      <c r="H43" s="1485">
        <f>'Month 11'!H$11</f>
        <v>0</v>
      </c>
      <c r="I43" s="709" t="str">
        <f>IF(J43="","",IF('BR3'!$K$2="ACTIVE",J43/J$30,IF('BR2'!$K$2="ACTIVE",J43/J$26,IF('BR1'!$K$2="ACTIVE",J43/J$22,J43/J$21))))</f>
        <v/>
      </c>
      <c r="J43" s="1499">
        <f>'Month 11'!J$11</f>
        <v>0</v>
      </c>
      <c r="K43" s="730" t="str">
        <f>IF(L43="","",IF('BR3'!$K$2="ACTIVE",L43/L$30,IF('BR2'!$K$2="ACTIVE",L43/L$26,IF('BR1'!$K$2="ACTIVE",L43/L$22,L43/L$21))))</f>
        <v/>
      </c>
      <c r="L43" s="1485">
        <f>'Month 11'!L$11</f>
        <v>0</v>
      </c>
      <c r="M43" s="709" t="str">
        <f>IF(N43="","",IF('BR3'!$K$2="ACTIVE",N43/N$30,IF('BR2'!$K$2="ACTIVE",N43/N$26,IF('BR1'!$K$2="ACTIVE",N43/N$22,N43/N$21))))</f>
        <v/>
      </c>
      <c r="N43" s="1499">
        <f>'Month 11'!N$11</f>
        <v>0</v>
      </c>
      <c r="O43" s="730" t="str">
        <f>IF(P43="","",IF('BR3'!$K$2="ACTIVE",P43/P$30,IF('BR2'!$K$2="ACTIVE",P43/P$26,IF('BR1'!$K$2="ACTIVE",P43/P$22,P43/P$21))))</f>
        <v/>
      </c>
      <c r="P43" s="1485">
        <f>'Month 11'!P$11</f>
        <v>0</v>
      </c>
      <c r="Q43" s="709" t="str">
        <f>IF(R43="","",IF('BR3'!$K$2="ACTIVE",R43/R$30,IF('BR2'!$K$2="ACTIVE",R43/R$26,IF('BR1'!$K$2="ACTIVE",R43/R$22,R43/R$21))))</f>
        <v/>
      </c>
      <c r="R43" s="1475">
        <f>'Month 11'!R$11</f>
        <v>0</v>
      </c>
      <c r="S43" s="730" t="str">
        <f>IF(T43="","",IF('BR3'!$K$2="ACTIVE",T43/T$30,IF('BR2'!$K$2="ACTIVE",T43/T$26,IF('BR1'!$K$2="ACTIVE",T43/T$22,T43/T$21))))</f>
        <v/>
      </c>
      <c r="T43" s="1465">
        <f>'Month 11'!T$11</f>
        <v>0</v>
      </c>
      <c r="U43" s="1359"/>
    </row>
    <row r="44" spans="1:21" ht="15.75">
      <c r="A44" s="357"/>
      <c r="B44" s="1846"/>
      <c r="C44" s="1847"/>
      <c r="D44" s="361" t="s">
        <v>113</v>
      </c>
      <c r="E44" s="349" t="str">
        <f>IF(F44="","",IF('BR3'!$K$2="ACTIVE",F44/F$30,IF('BR2'!$K$2="ACTIVE",F44/F$26,IF('BR1'!$K$2="ACTIVE",F44/F$22,F44/F$21))))</f>
        <v/>
      </c>
      <c r="F44" s="1455">
        <f>'Month 12 (Q4)'!F$11</f>
        <v>0</v>
      </c>
      <c r="G44" s="730" t="str">
        <f>IF(H44="","",IF('BR3'!$K$2="ACTIVE",H44/H$30,IF('BR2'!$K$2="ACTIVE",H44/H$26,IF('BR1'!$K$2="ACTIVE",H44/H$22,H44/H$21))))</f>
        <v/>
      </c>
      <c r="H44" s="1486">
        <f>'Month 12 (Q4)'!H$11</f>
        <v>0</v>
      </c>
      <c r="I44" s="709" t="str">
        <f>IF(J44="","",IF('BR3'!$K$2="ACTIVE",J44/J$30,IF('BR2'!$K$2="ACTIVE",J44/J$26,IF('BR1'!$K$2="ACTIVE",J44/J$22,J44/J$21))))</f>
        <v/>
      </c>
      <c r="J44" s="1500">
        <f>'Month 12 (Q4)'!J$11</f>
        <v>0</v>
      </c>
      <c r="K44" s="730" t="str">
        <f>IF(L44="","",IF('BR3'!$K$2="ACTIVE",L44/L$30,IF('BR2'!$K$2="ACTIVE",L44/L$26,IF('BR1'!$K$2="ACTIVE",L44/L$22,L44/L$21))))</f>
        <v/>
      </c>
      <c r="L44" s="1486">
        <f>'Month 12 (Q4)'!L$11</f>
        <v>0</v>
      </c>
      <c r="M44" s="709" t="str">
        <f>IF(N44="","",IF('BR3'!$K$2="ACTIVE",N44/N$30,IF('BR2'!$K$2="ACTIVE",N44/N$26,IF('BR1'!$K$2="ACTIVE",N44/N$22,N44/N$21))))</f>
        <v/>
      </c>
      <c r="N44" s="1500">
        <f>'Month 12 (Q4)'!N$11</f>
        <v>0</v>
      </c>
      <c r="O44" s="730" t="str">
        <f>IF(P44="","",IF('BR3'!$K$2="ACTIVE",P44/P$30,IF('BR2'!$K$2="ACTIVE",P44/P$26,IF('BR1'!$K$2="ACTIVE",P44/P$22,P44/P$21))))</f>
        <v/>
      </c>
      <c r="P44" s="1486">
        <f>'Month 12 (Q4)'!P$11</f>
        <v>0</v>
      </c>
      <c r="Q44" s="709" t="str">
        <f>IF(R44="","",IF('BR3'!$K$2="ACTIVE",R44/R$30,IF('BR2'!$K$2="ACTIVE",R44/R$26,IF('BR1'!$K$2="ACTIVE",R44/R$22,R44/R$21))))</f>
        <v/>
      </c>
      <c r="R44" s="1476">
        <f>'Month 12 (Q4)'!R$11</f>
        <v>0</v>
      </c>
      <c r="S44" s="730" t="str">
        <f>IF(T44="","",IF('BR3'!$K$2="ACTIVE",T44/T$30,IF('BR2'!$K$2="ACTIVE",T44/T$26,IF('BR1'!$K$2="ACTIVE",T44/T$22,T44/T$21))))</f>
        <v/>
      </c>
      <c r="T44" s="1466">
        <f>'Month 12 (Q4)'!T$11</f>
        <v>0</v>
      </c>
      <c r="U44" s="1359"/>
    </row>
    <row r="45" spans="1:21" ht="16.5" thickBot="1">
      <c r="A45" s="357"/>
      <c r="B45" s="1848"/>
      <c r="C45" s="1849"/>
      <c r="D45" s="361" t="s">
        <v>133</v>
      </c>
      <c r="E45" s="349" t="str">
        <f>IF(F45="","",IF('BR3'!$K$2="ACTIVE",F45/F$30,IF('BR2'!$K$2="ACTIVE",F45/F$26,IF('BR1'!$K$2="ACTIVE",F45/F$22,F45/F$21))))</f>
        <v/>
      </c>
      <c r="F45" s="1455">
        <f>'Sup Inv'!F$11</f>
        <v>0</v>
      </c>
      <c r="G45" s="730" t="str">
        <f>IF(H45="","",IF('BR3'!$K$2="ACTIVE",H45/H$30,IF('BR2'!$K$2="ACTIVE",H45/H$26,IF('BR1'!$K$2="ACTIVE",H45/H$22,H45/H$21))))</f>
        <v/>
      </c>
      <c r="H45" s="1486">
        <f>'Sup Inv'!H$11</f>
        <v>0</v>
      </c>
      <c r="I45" s="710" t="str">
        <f>IF(J45="","",IF('BR3'!$K$2="ACTIVE",J45/J$30,IF('BR2'!$K$2="ACTIVE",J45/J$26,IF('BR1'!$K$2="ACTIVE",J45/J$22,J45/J$21))))</f>
        <v/>
      </c>
      <c r="J45" s="1500">
        <f>'Sup Inv'!J$11</f>
        <v>0</v>
      </c>
      <c r="K45" s="730" t="str">
        <f>IF(L45="","",IF('BR3'!$K$2="ACTIVE",L45/L$30,IF('BR2'!$K$2="ACTIVE",L45/L$26,IF('BR1'!$K$2="ACTIVE",L45/L$22,L45/L$21))))</f>
        <v/>
      </c>
      <c r="L45" s="1486">
        <f>'Sup Inv'!L$11</f>
        <v>0</v>
      </c>
      <c r="M45" s="709" t="str">
        <f>IF(N45="","",IF('BR3'!$K$2="ACTIVE",N45/N$30,IF('BR2'!$K$2="ACTIVE",N45/N$26,IF('BR1'!$K$2="ACTIVE",N45/N$22,N45/N$21))))</f>
        <v/>
      </c>
      <c r="N45" s="1500">
        <f>'Sup Inv'!N$11</f>
        <v>0</v>
      </c>
      <c r="O45" s="730" t="str">
        <f>IF(P45="","",IF('BR3'!$K$2="ACTIVE",P45/P$30,IF('BR2'!$K$2="ACTIVE",P45/P$26,IF('BR1'!$K$2="ACTIVE",P45/P$22,P45/P$21))))</f>
        <v/>
      </c>
      <c r="P45" s="1486">
        <f>'Sup Inv'!P$11</f>
        <v>0</v>
      </c>
      <c r="Q45" s="709" t="str">
        <f>IF(R45="","",IF('BR3'!$K$2="ACTIVE",R45/R$30,IF('BR2'!$K$2="ACTIVE",R45/R$26,IF('BR1'!$K$2="ACTIVE",R45/R$22,R45/R$21))))</f>
        <v/>
      </c>
      <c r="R45" s="1476">
        <f>'Sup Inv'!R$11</f>
        <v>0</v>
      </c>
      <c r="S45" s="730" t="str">
        <f>IF(T45="","",IF('BR3'!$K$2="ACTIVE",T45/T$30,IF('BR2'!$K$2="ACTIVE",T45/T$26,IF('BR1'!$K$2="ACTIVE",T45/T$22,T45/T$21))))</f>
        <v/>
      </c>
      <c r="T45" s="1466">
        <f>'Sup Inv'!T$11</f>
        <v>0</v>
      </c>
      <c r="U45" s="1359"/>
    </row>
    <row r="46" spans="1:21" ht="16.5" thickBot="1">
      <c r="A46" s="1881" t="s">
        <v>214</v>
      </c>
      <c r="B46" s="1882"/>
      <c r="C46" s="1882"/>
      <c r="D46" s="1883"/>
      <c r="E46" s="362"/>
      <c r="F46" s="1456">
        <f>H46+J46+L46+N46+P46+R46+T46</f>
        <v>0</v>
      </c>
      <c r="G46" s="731"/>
      <c r="H46" s="1487"/>
      <c r="I46" s="363"/>
      <c r="J46" s="1501"/>
      <c r="K46" s="731"/>
      <c r="L46" s="1487"/>
      <c r="M46" s="363"/>
      <c r="N46" s="1477"/>
      <c r="O46" s="731"/>
      <c r="P46" s="1487"/>
      <c r="Q46" s="363"/>
      <c r="R46" s="1477"/>
      <c r="S46" s="731"/>
      <c r="T46" s="1467"/>
      <c r="U46" s="1359"/>
    </row>
    <row r="47" spans="1:21" ht="17.25" thickTop="1" thickBot="1">
      <c r="A47" s="1870" t="s">
        <v>44</v>
      </c>
      <c r="B47" s="1871"/>
      <c r="C47" s="1871"/>
      <c r="D47" s="1872"/>
      <c r="E47" s="351" t="str">
        <f>IF(E48="","",1-E48)</f>
        <v/>
      </c>
      <c r="F47" s="1457">
        <f>SUM(F33:F46)</f>
        <v>0</v>
      </c>
      <c r="G47" s="732" t="str">
        <f>IF(G48="","",1-G48)</f>
        <v/>
      </c>
      <c r="H47" s="1468">
        <f>SUM(H33:H46)</f>
        <v>0</v>
      </c>
      <c r="I47" s="711" t="str">
        <f>IF(I48="","",1-I48)</f>
        <v/>
      </c>
      <c r="J47" s="1478">
        <f>SUM(J33:J46)</f>
        <v>0</v>
      </c>
      <c r="K47" s="748" t="str">
        <f>IF(K48="","",1-K48)</f>
        <v/>
      </c>
      <c r="L47" s="1468">
        <f>SUM(L33:L46)</f>
        <v>0</v>
      </c>
      <c r="M47" s="350" t="str">
        <f>IF(M48="","",1-M48)</f>
        <v/>
      </c>
      <c r="N47" s="1478">
        <f>SUM(N33:N46)</f>
        <v>0</v>
      </c>
      <c r="O47" s="732" t="str">
        <f>IF(O48="","",1-O48)</f>
        <v/>
      </c>
      <c r="P47" s="1488">
        <f>SUM(P33:P46)</f>
        <v>0</v>
      </c>
      <c r="Q47" s="350" t="str">
        <f>IF(Q48="","",1-Q48)</f>
        <v/>
      </c>
      <c r="R47" s="1478">
        <f>SUM(R33:R46)</f>
        <v>0</v>
      </c>
      <c r="S47" s="732" t="str">
        <f>IF(S48="","",1-S48)</f>
        <v/>
      </c>
      <c r="T47" s="1503">
        <f>SUM(T33:T46)</f>
        <v>0</v>
      </c>
      <c r="U47" s="1359"/>
    </row>
    <row r="48" spans="1:21" ht="17.25" thickTop="1" thickBot="1">
      <c r="A48" s="366"/>
      <c r="B48" s="367"/>
      <c r="C48" s="368"/>
      <c r="D48" s="369" t="s">
        <v>55</v>
      </c>
      <c r="E48" s="96" t="str">
        <f>IF(F48="","",IF('BR3'!$K$2="ACTIVE",F$48/F$30,IF('BR2'!$K$2="ACTIVE",F$48/F$26,IF('BR1'!$K$2="ACTIVE",F$48/F$22,F$48/F21))))</f>
        <v/>
      </c>
      <c r="F48" s="1496">
        <f>IF('BR3'!$K$2="ACTIVE",F30-F47,IF('BR2'!$K$2="ACTIVE",F26-F47,IF('BR1'!$K$2="ACTIVE",F22-F47,F21-F47)))</f>
        <v>0</v>
      </c>
      <c r="G48" s="733" t="str">
        <f>IF(H48="","",IF('BR3'!$K$2="ACTIVE",H$48/H$30,IF('BR2'!$K$2="ACTIVE",H$48/H$26,IF('BR1'!$K$2="ACTIVE",H$48/H$22,H$48/H21))))</f>
        <v/>
      </c>
      <c r="H48" s="1497">
        <f>IF('BR3'!$K$2="ACTIVE",H30-H47,IF('BR2'!$K$2="ACTIVE",H26-H47,IF('BR1'!$K$2="ACTIVE",H22-H47,H21-H47)))</f>
        <v>0</v>
      </c>
      <c r="I48" s="712" t="str">
        <f>IF(J48="","",IF('BR3'!$K$2="ACTIVE",J$48/J$30,IF('BR2'!$K$2="ACTIVE",J$48/J$26,IF('BR1'!$K$2="ACTIVE",J$48/J$22,J$48/J21))))</f>
        <v/>
      </c>
      <c r="J48" s="1502">
        <f>IF('BR3'!$K$2="ACTIVE",J30-J47,IF('BR2'!$K$2="ACTIVE",J26-J47,IF('BR1'!$K$2="ACTIVE",J22-J47,J21-J47)))</f>
        <v>0</v>
      </c>
      <c r="K48" s="733" t="str">
        <f>IF(L48="","",IF('BR3'!$K$2="ACTIVE",L$48/L$30,IF('BR2'!$K$2="ACTIVE",L$48/L$26,IF('BR1'!$K$2="ACTIVE",L$48/L$22,L$48/L21))))</f>
        <v/>
      </c>
      <c r="L48" s="1497">
        <f>IF('BR3'!$K$2="ACTIVE",L30-L47,IF('BR2'!$K$2="ACTIVE",L26-L47,IF('BR1'!$K$2="ACTIVE",L22-L47,L21-L47)))</f>
        <v>0</v>
      </c>
      <c r="M48" s="712" t="str">
        <f>IF(N48="","",IF('BR3'!$K$2="ACTIVE",N$48/N$30,IF('BR2'!$K$2="ACTIVE",N$48/N$26,IF('BR1'!$K$2="ACTIVE",N$48/N$22,N$48/N21))))</f>
        <v/>
      </c>
      <c r="N48" s="1496">
        <f>IF('BR3'!$K$2="ACTIVE",N30-N47,IF('BR2'!$K$2="ACTIVE",N26-N47,IF('BR1'!$K$2="ACTIVE",N22-N47,N21-N47)))</f>
        <v>0</v>
      </c>
      <c r="O48" s="733" t="str">
        <f>IF(P48="","",IF('BR3'!$K$2="ACTIVE",P$48/P$30,IF('BR2'!$K$2="ACTIVE",P$48/P$26,IF('BR1'!$K$2="ACTIVE",P$48/P$22,P$48/P21))))</f>
        <v/>
      </c>
      <c r="P48" s="1497">
        <f>IF('BR3'!$K$2="ACTIVE",P30-P47,IF('BR2'!$K$2="ACTIVE",P26-P47,IF('BR1'!$K$2="ACTIVE",P22-P47,P21-P47)))</f>
        <v>0</v>
      </c>
      <c r="Q48" s="712" t="str">
        <f>IF(R48="","",IF('BR3'!$K$2="ACTIVE",R$48/R$30,IF('BR2'!$K$2="ACTIVE",R$48/R$26,IF('BR1'!$K$2="ACTIVE",R$48/R$22,R$48/R21))))</f>
        <v/>
      </c>
      <c r="R48" s="1496">
        <f>IF('BR3'!$K$2="ACTIVE",R30-R47,IF('BR2'!$K$2="ACTIVE",R26-R47,IF('BR1'!$K$2="ACTIVE",R22-R47,R21-R47)))</f>
        <v>0</v>
      </c>
      <c r="S48" s="733" t="str">
        <f>IF(T48="","",IF('BR3'!$K$2="ACTIVE",T$48/T$30,IF('BR2'!$K$2="ACTIVE",T$48/T$26,IF('BR1'!$K$2="ACTIVE",T$48/T$22,T$48/T21))))</f>
        <v/>
      </c>
      <c r="T48" s="1497">
        <f>IF('BR3'!$K$2="ACTIVE",T30-T47,IF('BR2'!$K$2="ACTIVE",T26-T47,IF('BR1'!$K$2="ACTIVE",T22-T47,T21-T47)))</f>
        <v>0</v>
      </c>
      <c r="U48" s="1359"/>
    </row>
    <row r="49" spans="1:22" ht="22.15" customHeight="1" thickTop="1" thickBot="1">
      <c r="A49" s="370"/>
      <c r="B49" s="370"/>
      <c r="C49" s="370"/>
      <c r="D49" s="370"/>
      <c r="E49" s="370"/>
      <c r="F49" s="370"/>
      <c r="G49" s="371"/>
      <c r="H49" s="370"/>
      <c r="I49" s="372"/>
      <c r="J49" s="370"/>
      <c r="K49" s="373"/>
      <c r="L49" s="370"/>
      <c r="M49" s="371"/>
      <c r="N49" s="371"/>
      <c r="O49" s="373"/>
      <c r="P49" s="371"/>
      <c r="Q49" s="371"/>
      <c r="R49" s="371"/>
      <c r="S49" s="371"/>
      <c r="T49" s="374"/>
      <c r="U49" s="1301"/>
    </row>
    <row r="50" spans="1:22" ht="13.5" thickTop="1">
      <c r="A50" s="1875" t="str">
        <f>'ORIGINAL BUDGET'!A12</f>
        <v>OPERATING EXPENSES</v>
      </c>
      <c r="B50" s="1876"/>
      <c r="C50" s="1876"/>
      <c r="D50" s="1876"/>
      <c r="E50" s="1876"/>
      <c r="F50" s="1877"/>
      <c r="G50" s="1850" t="str">
        <f>G$6</f>
        <v>RPPC, 53110</v>
      </c>
      <c r="H50" s="1851"/>
      <c r="I50" s="1850" t="str">
        <f>I$6</f>
        <v>RPPC , 53129</v>
      </c>
      <c r="J50" s="1851"/>
      <c r="K50" s="1850" t="str">
        <f>K$6</f>
        <v/>
      </c>
      <c r="L50" s="1851"/>
      <c r="M50" s="1850" t="str">
        <f>M$6</f>
        <v/>
      </c>
      <c r="N50" s="1851"/>
      <c r="O50" s="1850" t="str">
        <f>O$6</f>
        <v/>
      </c>
      <c r="P50" s="1851"/>
      <c r="Q50" s="1850" t="str">
        <f>Q$6</f>
        <v/>
      </c>
      <c r="R50" s="1851"/>
      <c r="S50" s="1850" t="str">
        <f>S$6</f>
        <v/>
      </c>
      <c r="T50" s="1851"/>
      <c r="U50" s="1963" t="s">
        <v>124</v>
      </c>
    </row>
    <row r="51" spans="1:22" ht="13.5" thickBot="1">
      <c r="A51" s="1878"/>
      <c r="B51" s="1879"/>
      <c r="C51" s="1879"/>
      <c r="D51" s="1879"/>
      <c r="E51" s="1879"/>
      <c r="F51" s="1880"/>
      <c r="G51" s="1873"/>
      <c r="H51" s="1874"/>
      <c r="I51" s="1873"/>
      <c r="J51" s="1874"/>
      <c r="K51" s="1873"/>
      <c r="L51" s="1874"/>
      <c r="M51" s="1873"/>
      <c r="N51" s="1874"/>
      <c r="O51" s="1873"/>
      <c r="P51" s="1874"/>
      <c r="Q51" s="1873"/>
      <c r="R51" s="1874"/>
      <c r="S51" s="1873"/>
      <c r="T51" s="1874"/>
      <c r="U51" s="1963"/>
    </row>
    <row r="52" spans="1:22" ht="16.5" thickTop="1">
      <c r="A52" s="355"/>
      <c r="B52" s="1838" t="s">
        <v>132</v>
      </c>
      <c r="C52" s="1839"/>
      <c r="D52" s="356" t="s">
        <v>67</v>
      </c>
      <c r="E52" s="352"/>
      <c r="F52" s="1450">
        <f>IF('BR1'!$K$2="Active",'ORIGINAL BUDGET'!F$12,IF('BR2'!$K$2="Active",'ORIGINAL BUDGET'!F$12,IF('BR3'!$K$2="Active",'ORIGINAL BUDGET'!F$12,IF('ORIGINAL BUDGET'!$K$2="Active",'ORIGINAL BUDGET'!F$12,""))))</f>
        <v>0</v>
      </c>
      <c r="G52" s="1355" t="str">
        <f>IF(H52&gt;"",1,"")</f>
        <v/>
      </c>
      <c r="H52" s="1459">
        <f>IF('BR1'!$K$2="Active",'ORIGINAL BUDGET'!H$12,IF('BR2'!$K$2="Active",'ORIGINAL BUDGET'!H$12,IF('BR3'!$K$2="Active",'ORIGINAL BUDGET'!H$12,IF('ORIGINAL BUDGET'!$K$2="Active",'ORIGINAL BUDGET'!H$12,""))))</f>
        <v>0</v>
      </c>
      <c r="I52" s="1356" t="str">
        <f>IF(J52&gt;"",1,"")</f>
        <v/>
      </c>
      <c r="J52" s="1470">
        <f>IF('BR1'!$K$2="Active",'ORIGINAL BUDGET'!J$12,IF('BR2'!$K$2="Active",'ORIGINAL BUDGET'!J$12,IF('BR3'!$K$2="Active",'ORIGINAL BUDGET'!J$12,IF('ORIGINAL BUDGET'!$K$2="Active",'ORIGINAL BUDGET'!J$12,""))))</f>
        <v>0</v>
      </c>
      <c r="K52" s="1355" t="str">
        <f>IF(L52&gt;"",1,"")</f>
        <v/>
      </c>
      <c r="L52" s="1479">
        <f>IF('BR1'!$K$2="Active",'ORIGINAL BUDGET'!L$12,IF('BR2'!$K$2="Active",'ORIGINAL BUDGET'!L$12,IF('BR3'!$K$2="Active",'ORIGINAL BUDGET'!L$12,IF('ORIGINAL BUDGET'!$K$2="Active",'ORIGINAL BUDGET'!L$12,""))))</f>
        <v>0</v>
      </c>
      <c r="M52" s="738" t="str">
        <f>IF(N52&gt;"",1,"")</f>
        <v/>
      </c>
      <c r="N52" s="1483">
        <f>IF('BR1'!$K$2="Active",'ORIGINAL BUDGET'!N$12,IF('BR2'!$K$2="Active",'ORIGINAL BUDGET'!N$12,IF('BR3'!$K$2="Active",'ORIGINAL BUDGET'!N$12,IF('ORIGINAL BUDGET'!$K$2="Active",'ORIGINAL BUDGET'!N$12,""))))</f>
        <v>0</v>
      </c>
      <c r="O52" s="1355" t="str">
        <f>IF(P52&gt;"",1,"")</f>
        <v/>
      </c>
      <c r="P52" s="1479">
        <f>IF('BR1'!$K$2="Active",'ORIGINAL BUDGET'!P$12,IF('BR2'!$K$2="Active",'ORIGINAL BUDGET'!P$12,IF('BR3'!$K$2="Active",'ORIGINAL BUDGET'!P$12,IF('ORIGINAL BUDGET'!$K$2="Active",'ORIGINAL BUDGET'!P$12,""))))</f>
        <v>0</v>
      </c>
      <c r="Q52" s="738" t="str">
        <f>IF(R52&gt;"",1,"")</f>
        <v/>
      </c>
      <c r="R52" s="1490">
        <f>'BR1'!R$12</f>
        <v>0</v>
      </c>
      <c r="S52" s="1355" t="str">
        <f>IF(T52&gt;"",1,"")</f>
        <v/>
      </c>
      <c r="T52" s="1479">
        <f>IF('BR1'!$K$2="Active",'ORIGINAL BUDGET'!T$12,IF('BR2'!$K$2="Active",'ORIGINAL BUDGET'!T$12,IF('BR3'!$K$2="Active",'ORIGINAL BUDGET'!T$12,IF('ORIGINAL BUDGET'!$K$2="Active",'ORIGINAL BUDGET'!T$12,""))))</f>
        <v>0</v>
      </c>
      <c r="U52" s="1963"/>
    </row>
    <row r="53" spans="1:22" ht="16.5" thickBot="1">
      <c r="A53" s="357"/>
      <c r="B53" s="1840"/>
      <c r="C53" s="1841"/>
      <c r="D53" s="358" t="s">
        <v>58</v>
      </c>
      <c r="E53" s="353"/>
      <c r="F53" s="1451" t="str">
        <f>IF('BR1'!$K$2="Active",'BR1'!F$12,IF('BR2'!$K$2="Active",'BR1'!F$12,IF('BR3'!$K$2="Active",'BR1'!F$12,"")))</f>
        <v/>
      </c>
      <c r="G53" s="727" t="str">
        <f>IF(H53&gt;"",1,"")</f>
        <v/>
      </c>
      <c r="H53" s="1460" t="str">
        <f>IF('BR1'!$K$2="Active",'BR1'!H$12,IF('BR2'!$K$2="Active",'BR1'!H$12,IF('BR3'!$K$2="Active",'BR1'!H$12,"")))</f>
        <v/>
      </c>
      <c r="I53" s="706" t="str">
        <f>IF(J53&gt;"",1,"")</f>
        <v/>
      </c>
      <c r="J53" s="1451" t="str">
        <f>IF('BR1'!$K$2="Active",'BR1'!J$12,IF('BR2'!$K$2="Active",'BR1'!J$12,IF('BR3'!$K$2="Active",'BR1'!J$12,"")))</f>
        <v/>
      </c>
      <c r="K53" s="747" t="str">
        <f>IF(L53&gt;"",1,"")</f>
        <v/>
      </c>
      <c r="L53" s="1480" t="str">
        <f>IF('BR1'!$K$2="Active",'BR1'!L$12,IF('BR2'!$K$2="Active",'BR1'!L$12,IF('BR3'!$K$2="Active",'BR1'!L$12,"")))</f>
        <v/>
      </c>
      <c r="M53" s="739" t="str">
        <f>IF(N53&gt;"",1,"")</f>
        <v/>
      </c>
      <c r="N53" s="1473" t="str">
        <f>IF('BR1'!$K$2="Active",'BR1'!N$12,IF('BR2'!$K$2="Active",'BR1'!N$12,IF('BR3'!$K$2="Active",'BR1'!N$12,"")))</f>
        <v/>
      </c>
      <c r="O53" s="727" t="str">
        <f>IF(P53&gt;"",1,"")</f>
        <v/>
      </c>
      <c r="P53" s="1480" t="str">
        <f>IF('BR1'!$K$2="Active",'BR1'!P$12,IF('BR2'!$K$2="Active",'BR1'!P$12,IF('BR3'!$K$2="Active",'BR1'!P$12,"")))</f>
        <v/>
      </c>
      <c r="Q53" s="749" t="str">
        <f>IF(R53&gt;"",1,"")</f>
        <v/>
      </c>
      <c r="R53" s="1473" t="str">
        <f>IF('BR1'!$K$2="Active",'BR1'!R$12,IF('BR2'!$K$2="Active",'BR1'!R$12,IF('BR3'!$K$2="Active",'BR1'!R$12,"")))</f>
        <v/>
      </c>
      <c r="S53" s="727" t="str">
        <f>IF(T53&gt;"",1,"")</f>
        <v/>
      </c>
      <c r="T53" s="1491" t="str">
        <f>IF('BR1'!$K$2="Active",'BR1'!T$12,IF('BR2'!$K$2="Active",'BR1'!T$12,IF('BR3'!$K$2="Active",'BR1'!T$12,"")))</f>
        <v/>
      </c>
      <c r="U53" s="1963"/>
    </row>
    <row r="54" spans="1:22" ht="17.25" thickTop="1" thickBot="1">
      <c r="A54" s="357"/>
      <c r="B54" s="1840"/>
      <c r="C54" s="1841"/>
      <c r="D54" s="53" t="s">
        <v>61</v>
      </c>
      <c r="E54" s="345" t="str">
        <f>IF(F54="","",(F53-F52)/F52)</f>
        <v/>
      </c>
      <c r="F54" s="1452" t="str">
        <f>IF($F53="","",F53-F52)</f>
        <v/>
      </c>
      <c r="G54" s="728" t="str">
        <f>IF(H54="","",IF(H52="",1,(H53-H52)/H52))</f>
        <v/>
      </c>
      <c r="H54" s="1461" t="str">
        <f>IF($F53="","",H53-H52)</f>
        <v/>
      </c>
      <c r="I54" s="346" t="str">
        <f>IF(J54="","",IF(J52="",1,(J53-J52)/J52))</f>
        <v/>
      </c>
      <c r="J54" s="1471" t="str">
        <f>IF($F53="","",J53-J52)</f>
        <v/>
      </c>
      <c r="K54" s="728" t="str">
        <f>IF(L54="","",IF(L52="",1,(L53-L52)/L52))</f>
        <v/>
      </c>
      <c r="L54" s="1481" t="str">
        <f>IF($F53="","",L53-L52)</f>
        <v/>
      </c>
      <c r="M54" s="346" t="str">
        <f>IF(N54="","",IF(N52="",1,(N53-N52)/N52))</f>
        <v/>
      </c>
      <c r="N54" s="1471" t="str">
        <f>IF($F53="","",N53-N52)</f>
        <v/>
      </c>
      <c r="O54" s="728" t="str">
        <f>IF(P54="","",IF(P52="",1,(P53-P52)/P52))</f>
        <v/>
      </c>
      <c r="P54" s="1461" t="str">
        <f>IF($F53="","",P53-P52)</f>
        <v/>
      </c>
      <c r="Q54" s="346" t="str">
        <f>IF(R54="","",IF(R52="",1,(R53-R52)/R52))</f>
        <v/>
      </c>
      <c r="R54" s="1471" t="str">
        <f>IF($F53="","",R53-R52)</f>
        <v/>
      </c>
      <c r="S54" s="728" t="str">
        <f>IF(T54="","",IF(T52="",1,(T53-T52)/T52))</f>
        <v/>
      </c>
      <c r="T54" s="1461" t="str">
        <f>IF($F53="","",T53-T52)</f>
        <v/>
      </c>
      <c r="U54" s="1360">
        <f>ABS(SUM(H54,J54,L54,N54,P54,R54,T54))</f>
        <v>0</v>
      </c>
    </row>
    <row r="55" spans="1:22" ht="15.75" thickTop="1">
      <c r="A55" s="1310"/>
      <c r="B55" s="1840"/>
      <c r="C55" s="1841"/>
      <c r="D55" s="28"/>
      <c r="E55" s="28"/>
      <c r="F55" s="28"/>
      <c r="G55" s="1312"/>
      <c r="H55" s="1311"/>
      <c r="I55" s="28"/>
      <c r="J55" s="28"/>
      <c r="K55" s="1312"/>
      <c r="L55" s="1311"/>
      <c r="M55" s="28"/>
      <c r="N55" s="28"/>
      <c r="O55" s="1312"/>
      <c r="P55" s="1311"/>
      <c r="Q55" s="28"/>
      <c r="R55" s="28"/>
      <c r="S55" s="1312"/>
      <c r="T55" s="1313"/>
      <c r="U55" s="1962"/>
    </row>
    <row r="56" spans="1:22" ht="15.75">
      <c r="A56" s="1310"/>
      <c r="B56" s="1840"/>
      <c r="C56" s="1841"/>
      <c r="D56" s="358" t="s">
        <v>58</v>
      </c>
      <c r="E56" s="354"/>
      <c r="F56" s="1453" t="str">
        <f>IF('BR3'!$K$2="Active",'BR1'!F$12,IF('BR2'!$K$2="Active",'BR1'!F$12,""))</f>
        <v/>
      </c>
      <c r="G56" s="726" t="str">
        <f>IF(H56&gt;"",1,"")</f>
        <v/>
      </c>
      <c r="H56" s="1462" t="str">
        <f>IF('BR3'!$K$2="Active",'BR1'!H$12,IF('BR2'!$K$2="Active",'BR1'!H$12,""))</f>
        <v/>
      </c>
      <c r="I56" s="707" t="str">
        <f>IF(J56&gt;"",1,"")</f>
        <v/>
      </c>
      <c r="J56" s="1472" t="str">
        <f>IF('BR3'!$K$2="Active",'BR1'!J$12,IF('BR2'!$K$2="Active",'BR1'!J$12,""))</f>
        <v/>
      </c>
      <c r="K56" s="726" t="str">
        <f>IF(L56&gt;"",1,"")</f>
        <v/>
      </c>
      <c r="L56" s="1482" t="str">
        <f>IF('BR3'!$K$2="Active",'BR1'!L$12,IF('BR2'!$K$2="Active",'BR1'!L$12,""))</f>
        <v/>
      </c>
      <c r="M56" s="707" t="str">
        <f>IF(N56&gt;"",1,"")</f>
        <v/>
      </c>
      <c r="N56" s="1472" t="str">
        <f>IF('BR3'!$K$2="Active",'BR1'!N$12,IF('BR2'!$K$2="Active",'BR1'!N$12,""))</f>
        <v/>
      </c>
      <c r="O56" s="726" t="str">
        <f>IF(P56&gt;"",1,"")</f>
        <v/>
      </c>
      <c r="P56" s="1482" t="str">
        <f>IF('BR3'!$K$2="Active",'BR1'!P$12,IF('BR2'!$K$2="Active",'BR1'!P$12,""))</f>
        <v/>
      </c>
      <c r="Q56" s="707" t="str">
        <f>IF(R56&gt;"",1,"")</f>
        <v/>
      </c>
      <c r="R56" s="1472" t="str">
        <f>IF('BR3'!$K$2="Active",'BR1'!R$12,IF('BR2'!$K$2="Active",'BR1'!R$12,""))</f>
        <v/>
      </c>
      <c r="S56" s="726" t="str">
        <f>IF(T56&gt;"",1,"")</f>
        <v/>
      </c>
      <c r="T56" s="1482" t="str">
        <f>IF('BR3'!$K$2="Active",'BR1'!T$12,IF('BR2'!$K$2="Active",'BR1'!T$12,""))</f>
        <v/>
      </c>
      <c r="U56" s="1962"/>
    </row>
    <row r="57" spans="1:22" ht="16.5" thickBot="1">
      <c r="A57" s="357"/>
      <c r="B57" s="1840"/>
      <c r="C57" s="1841"/>
      <c r="D57" s="358" t="s">
        <v>59</v>
      </c>
      <c r="E57" s="353"/>
      <c r="F57" s="1451" t="str">
        <f>IF('BR3'!$K$2="Active",'BR2'!F$12,IF('BR2'!$K$2="Active",'BR2'!F$12,""))</f>
        <v/>
      </c>
      <c r="G57" s="727" t="str">
        <f>IF(H57&gt;"",1,"")</f>
        <v/>
      </c>
      <c r="H57" s="1463" t="str">
        <f>IF('BR3'!$K$2="Active",'BR2'!H$12,IF('BR2'!$K$2="Active",'BR2'!H$12,""))</f>
        <v/>
      </c>
      <c r="I57" s="708" t="str">
        <f>IF(J57&gt;"",1,"")</f>
        <v/>
      </c>
      <c r="J57" s="1473" t="str">
        <f>IF('BR3'!$K$2="Active",'BR2'!J$12,IF('BR2'!$K$2="Active",'BR2'!J$12,""))</f>
        <v/>
      </c>
      <c r="K57" s="727" t="str">
        <f>IF(L57&gt;"",1,"")</f>
        <v/>
      </c>
      <c r="L57" s="1480" t="str">
        <f>IF('BR3'!$K$2="Active",'BR2'!L$12,IF('BR2'!$K$2="Active",'BR2'!L$12,""))</f>
        <v/>
      </c>
      <c r="M57" s="708" t="str">
        <f>IF(N57&gt;"",1,"")</f>
        <v/>
      </c>
      <c r="N57" s="1473" t="str">
        <f>IF('BR3'!$K$2="Active",'BR2'!N$12,IF('BR2'!$K$2="Active",'BR2'!N$12,""))</f>
        <v/>
      </c>
      <c r="O57" s="727" t="str">
        <f>IF(P57&gt;"",1,"")</f>
        <v/>
      </c>
      <c r="P57" s="1480" t="str">
        <f>IF('BR3'!$K$2="Active",'BR2'!P$12,IF('BR2'!$K$2="Active",'BR2'!P$12,""))</f>
        <v/>
      </c>
      <c r="Q57" s="708" t="str">
        <f>IF(R57&gt;"",1,"")</f>
        <v/>
      </c>
      <c r="R57" s="1473" t="str">
        <f>IF('BR3'!$K$2="Active",'BR2'!R$12,IF('BR2'!$K$2="Active",'BR2'!R$12,""))</f>
        <v/>
      </c>
      <c r="S57" s="727" t="str">
        <f>IF(T57&gt;"",1,"")</f>
        <v/>
      </c>
      <c r="T57" s="1480" t="str">
        <f>IF('BR3'!$K$2="Active",'BR2'!T$12,IF('BR2'!$K$2="Active",'BR2'!T$12,""))</f>
        <v/>
      </c>
      <c r="U57" s="1962"/>
    </row>
    <row r="58" spans="1:22" ht="17.25" thickTop="1" thickBot="1">
      <c r="A58" s="1310"/>
      <c r="B58" s="1840"/>
      <c r="C58" s="1841"/>
      <c r="D58" s="53" t="s">
        <v>61</v>
      </c>
      <c r="E58" s="345" t="str">
        <f>IF(F58="","",(F57-F56)/F56)</f>
        <v/>
      </c>
      <c r="F58" s="1452" t="str">
        <f>IF($F57="","",F57-F56)</f>
        <v/>
      </c>
      <c r="G58" s="728" t="str">
        <f>IF(H58="","",IF(H56="",1,(H57-H56)/H56))</f>
        <v/>
      </c>
      <c r="H58" s="1461" t="str">
        <f>IF($F57="","",H57-H56)</f>
        <v/>
      </c>
      <c r="I58" s="346" t="str">
        <f>IF(J58="","",IF(J56="",1,(J57-J56)/J56))</f>
        <v/>
      </c>
      <c r="J58" s="1471" t="str">
        <f>IF($F57="","",J57-J56)</f>
        <v/>
      </c>
      <c r="K58" s="728" t="str">
        <f>IF(L58="","",IF(L56="",1,(L57-L56)/L56))</f>
        <v/>
      </c>
      <c r="L58" s="1481" t="str">
        <f>IF($F57="","",L57-L56)</f>
        <v/>
      </c>
      <c r="M58" s="346" t="str">
        <f>IF(N58="","",IF(N56="",1,(N57-N56)/N56))</f>
        <v/>
      </c>
      <c r="N58" s="1471" t="str">
        <f>IF($F57="","",N57-N56)</f>
        <v/>
      </c>
      <c r="O58" s="728" t="str">
        <f>IF(P58="","",IF(P56="",1,(P57-P56)/P56))</f>
        <v/>
      </c>
      <c r="P58" s="1461" t="str">
        <f>IF($F57="","",P57-P56)</f>
        <v/>
      </c>
      <c r="Q58" s="346" t="str">
        <f>IF(R58="","",IF(R56="",1,(R57-R56)/R56))</f>
        <v/>
      </c>
      <c r="R58" s="1471" t="str">
        <f>IF($F57="","",R57-R56)</f>
        <v/>
      </c>
      <c r="S58" s="728" t="str">
        <f>IF(T58="","",IF(T56="",1,(T57-T56)/T56))</f>
        <v/>
      </c>
      <c r="T58" s="1461" t="str">
        <f>IF($F57="","",T57-T56)</f>
        <v/>
      </c>
      <c r="U58" s="1360">
        <f>ABS(SUM(H58,J58,L58,N58,P58,R58,T58))</f>
        <v>0</v>
      </c>
    </row>
    <row r="59" spans="1:22" ht="15.75" thickTop="1">
      <c r="A59" s="1310"/>
      <c r="B59" s="1840"/>
      <c r="C59" s="1841"/>
      <c r="D59" s="28"/>
      <c r="E59" s="28"/>
      <c r="F59" s="28"/>
      <c r="G59" s="1312"/>
      <c r="H59" s="1311"/>
      <c r="I59" s="28"/>
      <c r="J59" s="28"/>
      <c r="K59" s="1312"/>
      <c r="L59" s="1311"/>
      <c r="M59" s="28"/>
      <c r="N59" s="28"/>
      <c r="O59" s="1312"/>
      <c r="P59" s="1311"/>
      <c r="Q59" s="28"/>
      <c r="R59" s="28"/>
      <c r="S59" s="1312"/>
      <c r="T59" s="1311"/>
      <c r="U59" s="1962"/>
    </row>
    <row r="60" spans="1:22" ht="15.75">
      <c r="A60" s="1310"/>
      <c r="B60" s="1840"/>
      <c r="C60" s="1841"/>
      <c r="D60" s="358" t="s">
        <v>59</v>
      </c>
      <c r="E60" s="354"/>
      <c r="F60" s="1453" t="str">
        <f>IF('BR3'!$K$2="Active", 'BR2'!F$12,"")</f>
        <v/>
      </c>
      <c r="G60" s="726" t="str">
        <f>IF(H60&gt;"",1,"")</f>
        <v/>
      </c>
      <c r="H60" s="1462" t="str">
        <f>IF('BR3'!$K$2="Active", 'BR2'!H$12,"")</f>
        <v/>
      </c>
      <c r="I60" s="707" t="str">
        <f>IF(J60&gt;"",1,"")</f>
        <v/>
      </c>
      <c r="J60" s="1472" t="str">
        <f>IF('BR3'!$K$2="Active", 'BR2'!J$12,"")</f>
        <v/>
      </c>
      <c r="K60" s="726" t="str">
        <f>IF(L60&gt;"",1,"")</f>
        <v/>
      </c>
      <c r="L60" s="1482" t="str">
        <f>IF('BR3'!$K$2="Active", 'BR2'!L$12,"")</f>
        <v/>
      </c>
      <c r="M60" s="707" t="str">
        <f>IF(N60&gt;"",1,"")</f>
        <v/>
      </c>
      <c r="N60" s="1472" t="str">
        <f>IF('BR3'!$K$2="Active", 'BR2'!N$12,"")</f>
        <v/>
      </c>
      <c r="O60" s="726" t="str">
        <f>IF(P60&gt;"",1,"")</f>
        <v/>
      </c>
      <c r="P60" s="1482" t="str">
        <f>IF('BR3'!$K$2="Active", 'BR2'!P$12,"")</f>
        <v/>
      </c>
      <c r="Q60" s="707" t="str">
        <f>IF(R60&gt;"",1,"")</f>
        <v/>
      </c>
      <c r="R60" s="1472" t="str">
        <f>IF('BR3'!$K$2="Active", 'BR2'!R$12,"")</f>
        <v/>
      </c>
      <c r="S60" s="726" t="str">
        <f>IF(T60&gt;"",1,"")</f>
        <v/>
      </c>
      <c r="T60" s="1492" t="str">
        <f>IF('BR3'!$K$2="Active", 'BR2'!T$12,"")</f>
        <v/>
      </c>
      <c r="U60" s="1962"/>
    </row>
    <row r="61" spans="1:22" ht="16.5" thickBot="1">
      <c r="A61" s="357"/>
      <c r="B61" s="1840"/>
      <c r="C61" s="1841"/>
      <c r="D61" s="358" t="s">
        <v>60</v>
      </c>
      <c r="E61" s="353"/>
      <c r="F61" s="1451" t="str">
        <f>IF('BR3'!$K$2="Active", 'BR3'!F$12,"")</f>
        <v/>
      </c>
      <c r="G61" s="727" t="str">
        <f>IF(H61&gt;"",1,"")</f>
        <v/>
      </c>
      <c r="H61" s="1463" t="str">
        <f>IF('BR3'!$K$2="Active", 'BR3'!H$12,"")</f>
        <v/>
      </c>
      <c r="I61" s="708" t="str">
        <f>IF(J61&gt;"",1,"")</f>
        <v/>
      </c>
      <c r="J61" s="1473" t="str">
        <f>IF('BR3'!$K$2="Active", 'BR3'!J$12,"")</f>
        <v/>
      </c>
      <c r="K61" s="727" t="str">
        <f>IF(L61&gt;"",1,"")</f>
        <v/>
      </c>
      <c r="L61" s="1480" t="str">
        <f>IF('BR3'!$K$2="Active", 'BR3'!L$12,"")</f>
        <v/>
      </c>
      <c r="M61" s="708" t="str">
        <f>IF(N61&gt;"",1,"")</f>
        <v/>
      </c>
      <c r="N61" s="1473" t="str">
        <f>IF('BR3'!$K$2="Active", 'BR3'!N$12,"")</f>
        <v/>
      </c>
      <c r="O61" s="727" t="str">
        <f>IF(P61&gt;"",1,"")</f>
        <v/>
      </c>
      <c r="P61" s="1480" t="str">
        <f>IF('BR3'!$K$2="Active", 'BR3'!P$12,"")</f>
        <v/>
      </c>
      <c r="Q61" s="708" t="str">
        <f>IF(R61&gt;"",1,"")</f>
        <v/>
      </c>
      <c r="R61" s="1473" t="str">
        <f>IF('BR3'!$K$2="Active", 'BR3'!R$12,"")</f>
        <v/>
      </c>
      <c r="S61" s="727" t="str">
        <f>IF(T61&gt;"",1,"")</f>
        <v/>
      </c>
      <c r="T61" s="1460" t="str">
        <f>IF('BR3'!$K$2="Active", 'BR3'!T$12,"")</f>
        <v/>
      </c>
      <c r="U61" s="1962"/>
    </row>
    <row r="62" spans="1:22" ht="17.25" thickTop="1" thickBot="1">
      <c r="A62" s="1310"/>
      <c r="B62" s="1842"/>
      <c r="C62" s="1843"/>
      <c r="D62" s="261" t="s">
        <v>61</v>
      </c>
      <c r="E62" s="346" t="str">
        <f>IF(F62="","",(F61-F60)/F60)</f>
        <v/>
      </c>
      <c r="F62" s="1452" t="str">
        <f>IF($F61="","",F61-F60)</f>
        <v/>
      </c>
      <c r="G62" s="728" t="str">
        <f>IF(H62="","",IF(H60="",1,(H61-H60)/H60))</f>
        <v/>
      </c>
      <c r="H62" s="1461" t="str">
        <f>IF($F61="","",H61-H60)</f>
        <v/>
      </c>
      <c r="I62" s="346" t="str">
        <f>IF(J62="","",IF(J60="",1,(J61-J60)/J60))</f>
        <v/>
      </c>
      <c r="J62" s="1471" t="str">
        <f>IF($F61="","",J61-J60)</f>
        <v/>
      </c>
      <c r="K62" s="728" t="str">
        <f>IF(L62="","",IF(L60="",1,(L61-L60)/L60))</f>
        <v/>
      </c>
      <c r="L62" s="1481" t="str">
        <f>IF($F61="","",L61-L60)</f>
        <v/>
      </c>
      <c r="M62" s="346" t="str">
        <f>IF(N62="","",IF(N60="",1,(N61-N60)/N60))</f>
        <v/>
      </c>
      <c r="N62" s="1471" t="str">
        <f>IF($F61="","",N61-N60)</f>
        <v/>
      </c>
      <c r="O62" s="728" t="str">
        <f>IF(P62="","",IF(P60="",1,(P61-P60)/P60))</f>
        <v/>
      </c>
      <c r="P62" s="1461" t="str">
        <f>IF($F61="","",P61-P60)</f>
        <v/>
      </c>
      <c r="Q62" s="346" t="str">
        <f>IF(R62="","",IF(R60="",1,(R61-R60)/R60))</f>
        <v/>
      </c>
      <c r="R62" s="1471" t="str">
        <f>IF($F61="","",R61-R60)</f>
        <v/>
      </c>
      <c r="S62" s="728" t="str">
        <f>IF(T62="","",IF(T60="",1,(T61-T60)/T60))</f>
        <v/>
      </c>
      <c r="T62" s="1461" t="str">
        <f>IF($F61="","",T61-T60)</f>
        <v/>
      </c>
      <c r="U62" s="1360">
        <f>ABS(SUM(H62,J62,L62,N62,P62,R62,T62))</f>
        <v>0</v>
      </c>
    </row>
    <row r="63" spans="1:22" ht="17.25" thickTop="1" thickBot="1">
      <c r="A63" s="1310"/>
      <c r="B63" s="1314"/>
      <c r="C63" s="1315"/>
      <c r="D63" s="1316"/>
      <c r="E63" s="1317"/>
      <c r="F63" s="1317"/>
      <c r="G63" s="1318"/>
      <c r="H63" s="1319"/>
      <c r="I63" s="1317"/>
      <c r="J63" s="1317"/>
      <c r="K63" s="1318"/>
      <c r="L63" s="1319"/>
      <c r="M63" s="1317"/>
      <c r="N63" s="1317"/>
      <c r="O63" s="1318"/>
      <c r="P63" s="1319"/>
      <c r="Q63" s="1317"/>
      <c r="R63" s="1317"/>
      <c r="S63" s="1318"/>
      <c r="T63" s="1319"/>
      <c r="U63" s="1362">
        <f>SUM(U54:U62)</f>
        <v>0</v>
      </c>
      <c r="V63" s="284" t="s">
        <v>135</v>
      </c>
    </row>
    <row r="64" spans="1:22" ht="16.5" thickTop="1">
      <c r="A64" s="357"/>
      <c r="B64" s="1844" t="s">
        <v>80</v>
      </c>
      <c r="C64" s="1845"/>
      <c r="D64" s="359" t="s">
        <v>101</v>
      </c>
      <c r="E64" s="347" t="str">
        <f>IF(F64="","",IF('BR3'!$K$2="ACTIVE",F64/F$61,IF('BR2'!$K$2="ACTIVE",F64/F$57,IF('BR1'!$K$2="ACTIVE",F64/F$53,F64/F$52))))</f>
        <v/>
      </c>
      <c r="F64" s="1454">
        <f>'Month 1'!F$12</f>
        <v>0</v>
      </c>
      <c r="G64" s="729" t="str">
        <f>IF(H64="","",IF('BR3'!$K$2="ACTIVE",H64/H$61,IF('BR2'!$K$2="ACTIVE",H64/H$57,IF('BR1'!$K$2="ACTIVE",H64/H$53,H64/H$52))))</f>
        <v/>
      </c>
      <c r="H64" s="1464">
        <f>'Month 1'!H$12</f>
        <v>0</v>
      </c>
      <c r="I64" s="348" t="str">
        <f>IF(J64="","",IF('BR3'!$K$2="ACTIVE",J64/J$61,IF('BR2'!$K$2="ACTIVE",J64/J$57,IF('BR1'!$K$2="ACTIVE",J64/J$53,J64/J$52))))</f>
        <v/>
      </c>
      <c r="J64" s="1474">
        <f>'Month 1'!J$12</f>
        <v>0</v>
      </c>
      <c r="K64" s="729" t="str">
        <f>IF(L64="","",IF('BR3'!$K$2="ACTIVE",L64/L$61,IF('BR2'!$K$2="ACTIVE",L64/L$57,IF('BR1'!$K$2="ACTIVE",L64/L$53,L64/L$52))))</f>
        <v/>
      </c>
      <c r="L64" s="1464">
        <f>'Month 1'!L$12</f>
        <v>0</v>
      </c>
      <c r="M64" s="348" t="str">
        <f>IF(N64="","",IF('BR3'!$K$2="ACTIVE",N64/N$61,IF('BR2'!$K$2="ACTIVE",N64/N$57,IF('BR1'!$K$2="ACTIVE",N64/N$53,N64/N$52))))</f>
        <v/>
      </c>
      <c r="N64" s="1474">
        <f>'Month 1'!N$12</f>
        <v>0</v>
      </c>
      <c r="O64" s="729" t="str">
        <f>IF(P64="","",IF('BR3'!$K$2="ACTIVE",P64/P$61,IF('BR2'!$K$2="ACTIVE",P64/P$57,IF('BR1'!$K$2="ACTIVE",P64/P$53,P64/P$52))))</f>
        <v/>
      </c>
      <c r="P64" s="1484">
        <f>'Month 1'!P$12</f>
        <v>0</v>
      </c>
      <c r="Q64" s="348" t="str">
        <f>IF(R64="","",IF('BR3'!$K$2="ACTIVE",R64/R$61,IF('BR2'!$K$2="ACTIVE",R64/R$57,IF('BR1'!$K$2="ACTIVE",R64/R$53,R64/R$52))))</f>
        <v/>
      </c>
      <c r="R64" s="1474">
        <f>'Month 1'!R$12</f>
        <v>0</v>
      </c>
      <c r="S64" s="729" t="str">
        <f>IF(T64="","",IF('BR3'!$K$2="ACTIVE",T64/T$61,IF('BR2'!$K$2="ACTIVE",T64/T$57,IF('BR1'!$K$2="ACTIVE",T64/T$53,T64/T$52))))</f>
        <v/>
      </c>
      <c r="T64" s="1464">
        <f>'Month 1'!T$12</f>
        <v>0</v>
      </c>
      <c r="U64" s="1359"/>
    </row>
    <row r="65" spans="1:21" ht="15.75">
      <c r="A65" s="357"/>
      <c r="B65" s="1846"/>
      <c r="C65" s="1847"/>
      <c r="D65" s="360" t="s">
        <v>102</v>
      </c>
      <c r="E65" s="349" t="str">
        <f>IF(F65="","",IF('BR3'!$K$2="ACTIVE",F65/F$61,IF('BR2'!$K$2="ACTIVE",F65/F$57,IF('BR1'!$K$2="ACTIVE",F65/F$53,F65/F$52))))</f>
        <v/>
      </c>
      <c r="F65" s="1455">
        <f>'Month 2'!F$12</f>
        <v>0</v>
      </c>
      <c r="G65" s="730" t="str">
        <f>IF(H65="","",IF('BR3'!$K$2="ACTIVE",H65/H$61,IF('BR2'!$K$2="ACTIVE",H65/H$57,IF('BR1'!$K$2="ACTIVE",H65/H$53,H65/H$52))))</f>
        <v/>
      </c>
      <c r="H65" s="1465">
        <f>'Month 2'!H$12</f>
        <v>0</v>
      </c>
      <c r="I65" s="709" t="str">
        <f>IF(J65="","",IF('BR3'!$K$2="ACTIVE",J65/J$61,IF('BR2'!$K$2="ACTIVE",J65/J$57,IF('BR1'!$K$2="ACTIVE",J65/J$53,J65/J$52))))</f>
        <v/>
      </c>
      <c r="J65" s="1475">
        <f>'Month 2'!J$12</f>
        <v>0</v>
      </c>
      <c r="K65" s="730" t="str">
        <f>IF(L65="","",IF('BR3'!$K$2="ACTIVE",L65/L$61,IF('BR2'!$K$2="ACTIVE",L65/L$57,IF('BR1'!$K$2="ACTIVE",L65/L$53,L65/L$52))))</f>
        <v/>
      </c>
      <c r="L65" s="1465">
        <f>'Month 2'!L$12</f>
        <v>0</v>
      </c>
      <c r="M65" s="709" t="str">
        <f>IF(N65="","",IF('BR3'!$K$2="ACTIVE",N65/N$61,IF('BR2'!$K$2="ACTIVE",N65/N$57,IF('BR1'!$K$2="ACTIVE",N65/N$53,N65/N$52))))</f>
        <v/>
      </c>
      <c r="N65" s="1475">
        <f>'Month 2'!N$12</f>
        <v>0</v>
      </c>
      <c r="O65" s="730" t="str">
        <f>IF(P65="","",IF('BR3'!$K$2="ACTIVE",P65/P$61,IF('BR2'!$K$2="ACTIVE",P65/P$57,IF('BR1'!$K$2="ACTIVE",P65/P$53,P65/P$52))))</f>
        <v/>
      </c>
      <c r="P65" s="1485">
        <f>'Month 2'!P$12</f>
        <v>0</v>
      </c>
      <c r="Q65" s="709" t="str">
        <f>IF(R65="","",IF('BR3'!$K$2="ACTIVE",R65/R$61,IF('BR2'!$K$2="ACTIVE",R65/R$57,IF('BR1'!$K$2="ACTIVE",R65/R$53,R65/R$52))))</f>
        <v/>
      </c>
      <c r="R65" s="1475">
        <f>'Month 2'!R$12</f>
        <v>0</v>
      </c>
      <c r="S65" s="730" t="str">
        <f>IF(T65="","",IF('BR3'!$K$2="ACTIVE",T65/T$61,IF('BR2'!$K$2="ACTIVE",T65/T$57,IF('BR1'!$K$2="ACTIVE",T65/T$53,T65/T$52))))</f>
        <v/>
      </c>
      <c r="T65" s="1465">
        <f>'Month 2'!T$12</f>
        <v>0</v>
      </c>
      <c r="U65" s="1359"/>
    </row>
    <row r="66" spans="1:21" ht="15.75">
      <c r="A66" s="357"/>
      <c r="B66" s="1846"/>
      <c r="C66" s="1847"/>
      <c r="D66" s="361" t="s">
        <v>110</v>
      </c>
      <c r="E66" s="349" t="str">
        <f>IF(F66="","",IF('BR3'!$K$2="ACTIVE",F66/F$61,IF('BR2'!$K$2="ACTIVE",F66/F$57,IF('BR1'!$K$2="ACTIVE",F66/F$53,F66/F$52))))</f>
        <v/>
      </c>
      <c r="F66" s="1455">
        <f>'Month 3 (Q1)'!F$12</f>
        <v>0</v>
      </c>
      <c r="G66" s="730" t="str">
        <f>IF(H66="","",IF('BR3'!$K$2="ACTIVE",H66/H$61,IF('BR2'!$K$2="ACTIVE",H66/H$57,IF('BR1'!$K$2="ACTIVE",H66/H$53,H66/H$52))))</f>
        <v/>
      </c>
      <c r="H66" s="1466">
        <f>'Month 3 (Q1)'!H$12</f>
        <v>0</v>
      </c>
      <c r="I66" s="709" t="str">
        <f>IF(J66="","",IF('BR3'!$K$2="ACTIVE",J66/J$61,IF('BR2'!$K$2="ACTIVE",J66/J$57,IF('BR1'!$K$2="ACTIVE",J66/J$53,J66/J$52))))</f>
        <v/>
      </c>
      <c r="J66" s="1476">
        <f>'Month 3 (Q1)'!J$12</f>
        <v>0</v>
      </c>
      <c r="K66" s="730" t="str">
        <f>IF(L66="","",IF('BR3'!$K$2="ACTIVE",L66/L$61,IF('BR2'!$K$2="ACTIVE",L66/L$57,IF('BR1'!$K$2="ACTIVE",L66/L$53,L66/L$52))))</f>
        <v/>
      </c>
      <c r="L66" s="1466">
        <f>'Month 3 (Q1)'!L$12</f>
        <v>0</v>
      </c>
      <c r="M66" s="709" t="str">
        <f>IF(N66="","",IF('BR3'!$K$2="ACTIVE",N66/N$61,IF('BR2'!$K$2="ACTIVE",N66/N$57,IF('BR1'!$K$2="ACTIVE",N66/N$53,N66/N$52))))</f>
        <v/>
      </c>
      <c r="N66" s="1476">
        <f>'Month 3 (Q1)'!N$12</f>
        <v>0</v>
      </c>
      <c r="O66" s="730" t="str">
        <f>IF(P66="","",IF('BR3'!$K$2="ACTIVE",P66/P$61,IF('BR2'!$K$2="ACTIVE",P66/P$57,IF('BR1'!$K$2="ACTIVE",P66/P$53,P66/P$52))))</f>
        <v/>
      </c>
      <c r="P66" s="1486">
        <f>'Month 3 (Q1)'!P$12</f>
        <v>0</v>
      </c>
      <c r="Q66" s="709" t="str">
        <f>IF(R66="","",IF('BR3'!$K$2="ACTIVE",R66/R$61,IF('BR2'!$K$2="ACTIVE",R66/R$57,IF('BR1'!$K$2="ACTIVE",R66/R$53,R66/R$52))))</f>
        <v/>
      </c>
      <c r="R66" s="1476">
        <f>'Month 3 (Q1)'!R$12</f>
        <v>0</v>
      </c>
      <c r="S66" s="730" t="str">
        <f>IF(T66="","",IF('BR3'!$K$2="ACTIVE",T66/T$61,IF('BR2'!$K$2="ACTIVE",T66/T$57,IF('BR1'!$K$2="ACTIVE",T66/T$53,T66/T$52))))</f>
        <v/>
      </c>
      <c r="T66" s="1466">
        <f>'Month 3 (Q1)'!T$12</f>
        <v>0</v>
      </c>
      <c r="U66" s="1359"/>
    </row>
    <row r="67" spans="1:21" ht="15.75">
      <c r="A67" s="357"/>
      <c r="B67" s="1846"/>
      <c r="C67" s="1847"/>
      <c r="D67" s="361" t="s">
        <v>103</v>
      </c>
      <c r="E67" s="349" t="str">
        <f>IF(F67="","",IF('BR3'!$K$2="ACTIVE",F67/F$61,IF('BR2'!$K$2="ACTIVE",F67/F$57,IF('BR1'!$K$2="ACTIVE",F67/F$53,F67/F$52))))</f>
        <v/>
      </c>
      <c r="F67" s="1455">
        <f>'Month 4'!F$12</f>
        <v>0</v>
      </c>
      <c r="G67" s="730" t="str">
        <f>IF(H67="","",IF('BR3'!$K$2="ACTIVE",H67/H$61,IF('BR2'!$K$2="ACTIVE",H67/H$57,IF('BR1'!$K$2="ACTIVE",H67/H$53,H67/H$52))))</f>
        <v/>
      </c>
      <c r="H67" s="1466">
        <f>'Month 4'!H$12</f>
        <v>0</v>
      </c>
      <c r="I67" s="709" t="str">
        <f>IF(J67="","",IF('BR3'!$K$2="ACTIVE",J67/J$61,IF('BR2'!$K$2="ACTIVE",J67/J$57,IF('BR1'!$K$2="ACTIVE",J67/J$53,J67/J$52))))</f>
        <v/>
      </c>
      <c r="J67" s="1476">
        <f>'Month 4'!J$12</f>
        <v>0</v>
      </c>
      <c r="K67" s="730" t="str">
        <f>IF(L67="","",IF('BR3'!$K$2="ACTIVE",L67/L$61,IF('BR2'!$K$2="ACTIVE",L67/L$57,IF('BR1'!$K$2="ACTIVE",L67/L$53,L67/L$52))))</f>
        <v/>
      </c>
      <c r="L67" s="1466">
        <f>'Month 4'!L$12</f>
        <v>0</v>
      </c>
      <c r="M67" s="709" t="str">
        <f>IF(N67="","",IF('BR3'!$K$2="ACTIVE",N67/N$61,IF('BR2'!$K$2="ACTIVE",N67/N$57,IF('BR1'!$K$2="ACTIVE",N67/N$53,N67/N$52))))</f>
        <v/>
      </c>
      <c r="N67" s="1476">
        <f>'Month 4'!N$12</f>
        <v>0</v>
      </c>
      <c r="O67" s="730" t="str">
        <f>IF(P67="","",IF('BR3'!$K$2="ACTIVE",P67/P$61,IF('BR2'!$K$2="ACTIVE",P67/P$57,IF('BR1'!$K$2="ACTIVE",P67/P$53,P67/P$52))))</f>
        <v/>
      </c>
      <c r="P67" s="1486">
        <f>'Month 4'!P$12</f>
        <v>0</v>
      </c>
      <c r="Q67" s="709" t="str">
        <f>IF(R67="","",IF('BR3'!$K$2="ACTIVE",R67/R$61,IF('BR2'!$K$2="ACTIVE",R67/R$57,IF('BR1'!$K$2="ACTIVE",R67/R$53,R67/R$52))))</f>
        <v/>
      </c>
      <c r="R67" s="1476">
        <f>'Month 4'!R$12</f>
        <v>0</v>
      </c>
      <c r="S67" s="730" t="str">
        <f>IF(T67="","",IF('BR3'!$K$2="ACTIVE",T67/T$61,IF('BR2'!$K$2="ACTIVE",T67/T$57,IF('BR1'!$K$2="ACTIVE",T67/T$53,T67/T$52))))</f>
        <v/>
      </c>
      <c r="T67" s="1466">
        <f>'Month 4'!T$12</f>
        <v>0</v>
      </c>
      <c r="U67" s="1359"/>
    </row>
    <row r="68" spans="1:21" ht="15.75">
      <c r="A68" s="357"/>
      <c r="B68" s="1846"/>
      <c r="C68" s="1847"/>
      <c r="D68" s="361" t="s">
        <v>104</v>
      </c>
      <c r="E68" s="349" t="str">
        <f>IF(F68="","",IF('BR3'!$K$2="ACTIVE",F68/F$61,IF('BR2'!$K$2="ACTIVE",F68/F$57,IF('BR1'!$K$2="ACTIVE",F68/F$53,F68/F$52))))</f>
        <v/>
      </c>
      <c r="F68" s="1455">
        <f>'Month 5'!F$12</f>
        <v>0</v>
      </c>
      <c r="G68" s="730" t="str">
        <f>IF(H68="","",IF('BR3'!$K$2="ACTIVE",H68/H$61,IF('BR2'!$K$2="ACTIVE",H68/H$57,IF('BR1'!$K$2="ACTIVE",H68/H$53,H68/H$52))))</f>
        <v/>
      </c>
      <c r="H68" s="1466">
        <f>'Month 5'!H$12</f>
        <v>0</v>
      </c>
      <c r="I68" s="709" t="str">
        <f>IF(J68="","",IF('BR3'!$K$2="ACTIVE",J68/J$61,IF('BR2'!$K$2="ACTIVE",J68/J$57,IF('BR1'!$K$2="ACTIVE",J68/J$53,J68/J$52))))</f>
        <v/>
      </c>
      <c r="J68" s="1476">
        <f>'Month 5'!J$12</f>
        <v>0</v>
      </c>
      <c r="K68" s="730" t="str">
        <f>IF(L68="","",IF('BR3'!$K$2="ACTIVE",L68/L$61,IF('BR2'!$K$2="ACTIVE",L68/L$57,IF('BR1'!$K$2="ACTIVE",L68/L$53,L68/L$52))))</f>
        <v/>
      </c>
      <c r="L68" s="1466">
        <f>'Month 5'!L$12</f>
        <v>0</v>
      </c>
      <c r="M68" s="709" t="str">
        <f>IF(N68="","",IF('BR3'!$K$2="ACTIVE",N68/N$61,IF('BR2'!$K$2="ACTIVE",N68/N$57,IF('BR1'!$K$2="ACTIVE",N68/N$53,N68/N$52))))</f>
        <v/>
      </c>
      <c r="N68" s="1476">
        <f>'Month 5'!N$12</f>
        <v>0</v>
      </c>
      <c r="O68" s="730" t="str">
        <f>IF(P68="","",IF('BR3'!$K$2="ACTIVE",P68/P$61,IF('BR2'!$K$2="ACTIVE",P68/P$57,IF('BR1'!$K$2="ACTIVE",P68/P$53,P68/P$52))))</f>
        <v/>
      </c>
      <c r="P68" s="1486">
        <f>'Month 5'!P$12</f>
        <v>0</v>
      </c>
      <c r="Q68" s="709" t="str">
        <f>IF(R68="","",IF('BR3'!$K$2="ACTIVE",R68/R$61,IF('BR2'!$K$2="ACTIVE",R68/R$57,IF('BR1'!$K$2="ACTIVE",R68/R$53,R68/R$52))))</f>
        <v/>
      </c>
      <c r="R68" s="1476">
        <f>'Month 5'!R$12</f>
        <v>0</v>
      </c>
      <c r="S68" s="730" t="str">
        <f>IF(T68="","",IF('BR3'!$K$2="ACTIVE",T68/T$61,IF('BR2'!$K$2="ACTIVE",T68/T$57,IF('BR1'!$K$2="ACTIVE",T68/T$53,T68/T$52))))</f>
        <v/>
      </c>
      <c r="T68" s="1466">
        <f>'Month 5'!T$12</f>
        <v>0</v>
      </c>
      <c r="U68" s="1359"/>
    </row>
    <row r="69" spans="1:21" ht="15.75">
      <c r="A69" s="357"/>
      <c r="B69" s="1846"/>
      <c r="C69" s="1847"/>
      <c r="D69" s="361" t="s">
        <v>111</v>
      </c>
      <c r="E69" s="349" t="str">
        <f>IF(F69="","",IF('BR3'!$K$2="ACTIVE",F69/F$61,IF('BR2'!$K$2="ACTIVE",F69/F$57,IF('BR1'!$K$2="ACTIVE",F69/F$53,F69/F$52))))</f>
        <v/>
      </c>
      <c r="F69" s="1455">
        <f>'Month 6 (Q2)'!F$12</f>
        <v>0</v>
      </c>
      <c r="G69" s="730" t="str">
        <f>IF(H69="","",IF('BR3'!$K$2="ACTIVE",H69/H$61,IF('BR2'!$K$2="ACTIVE",H69/H$57,IF('BR1'!$K$2="ACTIVE",H69/H$53,H69/H$52))))</f>
        <v/>
      </c>
      <c r="H69" s="1466">
        <f>'Month 6 (Q2)'!H$12</f>
        <v>0</v>
      </c>
      <c r="I69" s="709" t="str">
        <f>IF(J69="","",IF('BR3'!$K$2="ACTIVE",J69/J$61,IF('BR2'!$K$2="ACTIVE",J69/J$57,IF('BR1'!$K$2="ACTIVE",J69/J$53,J69/J$52))))</f>
        <v/>
      </c>
      <c r="J69" s="1476">
        <f>'Month 6 (Q2)'!J$12</f>
        <v>0</v>
      </c>
      <c r="K69" s="730" t="str">
        <f>IF(L69="","",IF('BR3'!$K$2="ACTIVE",L69/L$61,IF('BR2'!$K$2="ACTIVE",L69/L$57,IF('BR1'!$K$2="ACTIVE",L69/L$53,L69/L$52))))</f>
        <v/>
      </c>
      <c r="L69" s="1466">
        <f>'Month 6 (Q2)'!L$12</f>
        <v>0</v>
      </c>
      <c r="M69" s="709" t="str">
        <f>IF(N69="","",IF('BR3'!$K$2="ACTIVE",N69/N$61,IF('BR2'!$K$2="ACTIVE",N69/N$57,IF('BR1'!$K$2="ACTIVE",N69/N$53,N69/N$52))))</f>
        <v/>
      </c>
      <c r="N69" s="1476">
        <f>'Month 6 (Q2)'!N$12</f>
        <v>0</v>
      </c>
      <c r="O69" s="730" t="str">
        <f>IF(P69="","",IF('BR3'!$K$2="ACTIVE",P69/P$61,IF('BR2'!$K$2="ACTIVE",P69/P$57,IF('BR1'!$K$2="ACTIVE",P69/P$53,P69/P$52))))</f>
        <v/>
      </c>
      <c r="P69" s="1486">
        <f>'Month 6 (Q2)'!P$12</f>
        <v>0</v>
      </c>
      <c r="Q69" s="709" t="str">
        <f>IF(R69="","",IF('BR3'!$K$2="ACTIVE",R69/R$61,IF('BR2'!$K$2="ACTIVE",R69/R$57,IF('BR1'!$K$2="ACTIVE",R69/R$53,R69/R$52))))</f>
        <v/>
      </c>
      <c r="R69" s="1476">
        <f>'Month 6 (Q2)'!R$12</f>
        <v>0</v>
      </c>
      <c r="S69" s="730" t="str">
        <f>IF(T69="","",IF('BR3'!$K$2="ACTIVE",T69/T$61,IF('BR2'!$K$2="ACTIVE",T69/T$57,IF('BR1'!$K$2="ACTIVE",T69/T$53,T69/T$52))))</f>
        <v/>
      </c>
      <c r="T69" s="1466">
        <f>'Month 6 (Q2)'!T$12</f>
        <v>0</v>
      </c>
      <c r="U69" s="1359"/>
    </row>
    <row r="70" spans="1:21" ht="15.75">
      <c r="A70" s="357"/>
      <c r="B70" s="1846"/>
      <c r="C70" s="1847"/>
      <c r="D70" s="361" t="s">
        <v>105</v>
      </c>
      <c r="E70" s="349" t="str">
        <f>IF(F70="","",IF('BR3'!$K$2="ACTIVE",F70/F$61,IF('BR2'!$K$2="ACTIVE",F70/F$57,IF('BR1'!$K$2="ACTIVE",F70/F$53,F70/F$52))))</f>
        <v/>
      </c>
      <c r="F70" s="1455">
        <f>'Month 7'!F$12</f>
        <v>0</v>
      </c>
      <c r="G70" s="730" t="str">
        <f>IF(H70="","",IF('BR3'!$K$2="ACTIVE",H70/H$61,IF('BR2'!$K$2="ACTIVE",H70/H$57,IF('BR1'!$K$2="ACTIVE",H70/H$53,H70/H$52))))</f>
        <v/>
      </c>
      <c r="H70" s="1466">
        <f>'Month 7'!H$12</f>
        <v>0</v>
      </c>
      <c r="I70" s="709" t="str">
        <f>IF(J70="","",IF('BR3'!$K$2="ACTIVE",J70/J$61,IF('BR2'!$K$2="ACTIVE",J70/J$57,IF('BR1'!$K$2="ACTIVE",J70/J$53,J70/J$52))))</f>
        <v/>
      </c>
      <c r="J70" s="1476">
        <f>'Month 7'!J$12</f>
        <v>0</v>
      </c>
      <c r="K70" s="730" t="str">
        <f>IF(L70="","",IF('BR3'!$K$2="ACTIVE",L70/L$61,IF('BR2'!$K$2="ACTIVE",L70/L$57,IF('BR1'!$K$2="ACTIVE",L70/L$53,L70/L$52))))</f>
        <v/>
      </c>
      <c r="L70" s="1466">
        <f>'Month 7'!L$12</f>
        <v>0</v>
      </c>
      <c r="M70" s="709" t="str">
        <f>IF(N70="","",IF('BR3'!$K$2="ACTIVE",N70/N$61,IF('BR2'!$K$2="ACTIVE",N70/N$57,IF('BR1'!$K$2="ACTIVE",N70/N$53,N70/N$52))))</f>
        <v/>
      </c>
      <c r="N70" s="1476">
        <f>'Month 7'!N$12</f>
        <v>0</v>
      </c>
      <c r="O70" s="730" t="str">
        <f>IF(P70="","",IF('BR3'!$K$2="ACTIVE",P70/P$61,IF('BR2'!$K$2="ACTIVE",P70/P$57,IF('BR1'!$K$2="ACTIVE",P70/P$53,P70/P$52))))</f>
        <v/>
      </c>
      <c r="P70" s="1486">
        <f>'Month 7'!P$12</f>
        <v>0</v>
      </c>
      <c r="Q70" s="709" t="str">
        <f>IF(R70="","",IF('BR3'!$K$2="ACTIVE",R70/R$61,IF('BR2'!$K$2="ACTIVE",R70/R$57,IF('BR1'!$K$2="ACTIVE",R70/R$53,R70/R$52))))</f>
        <v/>
      </c>
      <c r="R70" s="1476">
        <f>'Month 7'!R$12</f>
        <v>0</v>
      </c>
      <c r="S70" s="730" t="str">
        <f>IF(T70="","",IF('BR3'!$K$2="ACTIVE",T70/T$61,IF('BR2'!$K$2="ACTIVE",T70/T$57,IF('BR1'!$K$2="ACTIVE",T70/T$53,T70/T$52))))</f>
        <v/>
      </c>
      <c r="T70" s="1466">
        <f>'Month 7'!T$12</f>
        <v>0</v>
      </c>
      <c r="U70" s="1359"/>
    </row>
    <row r="71" spans="1:21" ht="15.75">
      <c r="A71" s="357"/>
      <c r="B71" s="1846"/>
      <c r="C71" s="1847"/>
      <c r="D71" s="361" t="s">
        <v>106</v>
      </c>
      <c r="E71" s="349" t="str">
        <f>IF(F71="","",IF('BR3'!$K$2="ACTIVE",F71/F$61,IF('BR2'!$K$2="ACTIVE",F71/F$57,IF('BR1'!$K$2="ACTIVE",F71/F$53,F71/F$52))))</f>
        <v/>
      </c>
      <c r="F71" s="1455">
        <f>'Month 8'!F$12</f>
        <v>0</v>
      </c>
      <c r="G71" s="730" t="str">
        <f>IF(H71="","",IF('BR3'!$K$2="ACTIVE",H71/H$61,IF('BR2'!$K$2="ACTIVE",H71/H$57,IF('BR1'!$K$2="ACTIVE",H71/H$53,H71/H$52))))</f>
        <v/>
      </c>
      <c r="H71" s="1466">
        <f>'Month 8'!H$12</f>
        <v>0</v>
      </c>
      <c r="I71" s="709" t="str">
        <f>IF(J71="","",IF('BR3'!$K$2="ACTIVE",J71/J$61,IF('BR2'!$K$2="ACTIVE",J71/J$57,IF('BR1'!$K$2="ACTIVE",J71/J$53,J71/J$52))))</f>
        <v/>
      </c>
      <c r="J71" s="1476">
        <f>'Month 8'!J$12</f>
        <v>0</v>
      </c>
      <c r="K71" s="730" t="str">
        <f>IF(L71="","",IF('BR3'!$K$2="ACTIVE",L71/L$61,IF('BR2'!$K$2="ACTIVE",L71/L$57,IF('BR1'!$K$2="ACTIVE",L71/L$53,L71/L$52))))</f>
        <v/>
      </c>
      <c r="L71" s="1466">
        <f>'Month 8'!L$12</f>
        <v>0</v>
      </c>
      <c r="M71" s="709" t="str">
        <f>IF(N71="","",IF('BR3'!$K$2="ACTIVE",N71/N$61,IF('BR2'!$K$2="ACTIVE",N71/N$57,IF('BR1'!$K$2="ACTIVE",N71/N$53,N71/N$52))))</f>
        <v/>
      </c>
      <c r="N71" s="1476">
        <f>'Month 8'!N$12</f>
        <v>0</v>
      </c>
      <c r="O71" s="730" t="str">
        <f>IF(P71="","",IF('BR3'!$K$2="ACTIVE",P71/P$61,IF('BR2'!$K$2="ACTIVE",P71/P$57,IF('BR1'!$K$2="ACTIVE",P71/P$53,P71/P$52))))</f>
        <v/>
      </c>
      <c r="P71" s="1486">
        <f>'Month 8'!P$12</f>
        <v>0</v>
      </c>
      <c r="Q71" s="709" t="str">
        <f>IF(R71="","",IF('BR3'!$K$2="ACTIVE",R71/R$61,IF('BR2'!$K$2="ACTIVE",R71/R$57,IF('BR1'!$K$2="ACTIVE",R71/R$53,R71/R$52))))</f>
        <v/>
      </c>
      <c r="R71" s="1476">
        <f>'Month 8'!R$12</f>
        <v>0</v>
      </c>
      <c r="S71" s="730" t="str">
        <f>IF(T71="","",IF('BR3'!$K$2="ACTIVE",T71/T$61,IF('BR2'!$K$2="ACTIVE",T71/T$57,IF('BR1'!$K$2="ACTIVE",T71/T$53,T71/T$52))))</f>
        <v/>
      </c>
      <c r="T71" s="1466">
        <f>'Month 8'!T$12</f>
        <v>0</v>
      </c>
      <c r="U71" s="1359"/>
    </row>
    <row r="72" spans="1:21" ht="15.75">
      <c r="A72" s="357"/>
      <c r="B72" s="1846"/>
      <c r="C72" s="1847"/>
      <c r="D72" s="361" t="s">
        <v>112</v>
      </c>
      <c r="E72" s="349" t="str">
        <f>IF(F72="","",IF('BR3'!$K$2="ACTIVE",F72/F$61,IF('BR2'!$K$2="ACTIVE",F72/F$57,IF('BR1'!$K$2="ACTIVE",F72/F$53,F72/F$52))))</f>
        <v/>
      </c>
      <c r="F72" s="1455">
        <f>'Month 9 (Q3)'!F$12</f>
        <v>0</v>
      </c>
      <c r="G72" s="730" t="str">
        <f>IF(H72="","",IF('BR3'!$K$2="ACTIVE",H72/H$61,IF('BR2'!$K$2="ACTIVE",H72/H$57,IF('BR1'!$K$2="ACTIVE",H72/H$53,H72/H$52))))</f>
        <v/>
      </c>
      <c r="H72" s="1466">
        <f>'Month 9 (Q3)'!H$12</f>
        <v>0</v>
      </c>
      <c r="I72" s="709" t="str">
        <f>IF(J72="","",IF('BR3'!$K$2="ACTIVE",J72/J$61,IF('BR2'!$K$2="ACTIVE",J72/J$57,IF('BR1'!$K$2="ACTIVE",J72/J$53,J72/J$52))))</f>
        <v/>
      </c>
      <c r="J72" s="1476">
        <f>'Month 9 (Q3)'!J$12</f>
        <v>0</v>
      </c>
      <c r="K72" s="730" t="str">
        <f>IF(L72="","",IF('BR3'!$K$2="ACTIVE",L72/L$61,IF('BR2'!$K$2="ACTIVE",L72/L$57,IF('BR1'!$K$2="ACTIVE",L72/L$53,L72/L$52))))</f>
        <v/>
      </c>
      <c r="L72" s="1466">
        <f>'Month 9 (Q3)'!L$12</f>
        <v>0</v>
      </c>
      <c r="M72" s="709" t="str">
        <f>IF(N72="","",IF('BR3'!$K$2="ACTIVE",N72/N$61,IF('BR2'!$K$2="ACTIVE",N72/N$57,IF('BR1'!$K$2="ACTIVE",N72/N$53,N72/N$52))))</f>
        <v/>
      </c>
      <c r="N72" s="1476">
        <f>'Month 9 (Q3)'!N$12</f>
        <v>0</v>
      </c>
      <c r="O72" s="730" t="str">
        <f>IF(P72="","",IF('BR3'!$K$2="ACTIVE",P72/P$61,IF('BR2'!$K$2="ACTIVE",P72/P$57,IF('BR1'!$K$2="ACTIVE",P72/P$53,P72/P$52))))</f>
        <v/>
      </c>
      <c r="P72" s="1486">
        <f>'Month 9 (Q3)'!P$12</f>
        <v>0</v>
      </c>
      <c r="Q72" s="709" t="str">
        <f>IF(R72="","",IF('BR3'!$K$2="ACTIVE",R72/R$61,IF('BR2'!$K$2="ACTIVE",R72/R$57,IF('BR1'!$K$2="ACTIVE",R72/R$53,R72/R$52))))</f>
        <v/>
      </c>
      <c r="R72" s="1476">
        <f>'Month 9 (Q3)'!R$12</f>
        <v>0</v>
      </c>
      <c r="S72" s="730" t="str">
        <f>IF(T72="","",IF('BR3'!$K$2="ACTIVE",T72/T$61,IF('BR2'!$K$2="ACTIVE",T72/T$57,IF('BR1'!$K$2="ACTIVE",T72/T$53,T72/T$52))))</f>
        <v/>
      </c>
      <c r="T72" s="1466">
        <f>'Month 9 (Q3)'!T$12</f>
        <v>0</v>
      </c>
      <c r="U72" s="1359"/>
    </row>
    <row r="73" spans="1:21" ht="15.75">
      <c r="A73" s="357"/>
      <c r="B73" s="1846"/>
      <c r="C73" s="1847"/>
      <c r="D73" s="361" t="s">
        <v>107</v>
      </c>
      <c r="E73" s="349" t="str">
        <f>IF(F73="","",IF('BR3'!$K$2="ACTIVE",F73/F$61,IF('BR2'!$K$2="ACTIVE",F73/F$57,IF('BR1'!$K$2="ACTIVE",F73/F$53,F73/F$52))))</f>
        <v/>
      </c>
      <c r="F73" s="1455">
        <f>'Month 10'!F$12</f>
        <v>0</v>
      </c>
      <c r="G73" s="730" t="str">
        <f>IF(H73="","",IF('BR3'!$K$2="ACTIVE",H73/H$61,IF('BR2'!$K$2="ACTIVE",H73/H$57,IF('BR1'!$K$2="ACTIVE",H73/H$53,H73/H$52))))</f>
        <v/>
      </c>
      <c r="H73" s="1466">
        <f>'Month 10'!H$12</f>
        <v>0</v>
      </c>
      <c r="I73" s="709" t="str">
        <f>IF(J73="","",IF('BR3'!$K$2="ACTIVE",J73/J$61,IF('BR2'!$K$2="ACTIVE",J73/J$57,IF('BR1'!$K$2="ACTIVE",J73/J$53,J73/J$52))))</f>
        <v/>
      </c>
      <c r="J73" s="1476">
        <f>'Month 10'!J$12</f>
        <v>0</v>
      </c>
      <c r="K73" s="730" t="str">
        <f>IF(L73="","",IF('BR3'!$K$2="ACTIVE",L73/L$61,IF('BR2'!$K$2="ACTIVE",L73/L$57,IF('BR1'!$K$2="ACTIVE",L73/L$53,L73/L$52))))</f>
        <v/>
      </c>
      <c r="L73" s="1466">
        <f>'Month 10'!L$12</f>
        <v>0</v>
      </c>
      <c r="M73" s="709" t="str">
        <f>IF(N73="","",IF('BR3'!$K$2="ACTIVE",N73/N$61,IF('BR2'!$K$2="ACTIVE",N73/N$57,IF('BR1'!$K$2="ACTIVE",N73/N$53,N73/N$52))))</f>
        <v/>
      </c>
      <c r="N73" s="1476">
        <f>'Month 10'!N$12</f>
        <v>0</v>
      </c>
      <c r="O73" s="730" t="str">
        <f>IF(P73="","",IF('BR3'!$K$2="ACTIVE",P73/P$61,IF('BR2'!$K$2="ACTIVE",P73/P$57,IF('BR1'!$K$2="ACTIVE",P73/P$53,P73/P$52))))</f>
        <v/>
      </c>
      <c r="P73" s="1486">
        <f>'Month 10'!P$12</f>
        <v>0</v>
      </c>
      <c r="Q73" s="709" t="str">
        <f>IF(R73="","",IF('BR3'!$K$2="ACTIVE",R73/R$61,IF('BR2'!$K$2="ACTIVE",R73/R$57,IF('BR1'!$K$2="ACTIVE",R73/R$53,R73/R$52))))</f>
        <v/>
      </c>
      <c r="R73" s="1476">
        <f>'Month 10'!R$12</f>
        <v>0</v>
      </c>
      <c r="S73" s="730" t="str">
        <f>IF(T73="","",IF('BR3'!$K$2="ACTIVE",T73/T$61,IF('BR2'!$K$2="ACTIVE",T73/T$57,IF('BR1'!$K$2="ACTIVE",T73/T$53,T73/T$52))))</f>
        <v/>
      </c>
      <c r="T73" s="1466">
        <f>'Month 10'!T$12</f>
        <v>0</v>
      </c>
      <c r="U73" s="1359"/>
    </row>
    <row r="74" spans="1:21" ht="15.75">
      <c r="A74" s="357"/>
      <c r="B74" s="1846"/>
      <c r="C74" s="1847"/>
      <c r="D74" s="361" t="s">
        <v>108</v>
      </c>
      <c r="E74" s="349" t="str">
        <f>IF(F74="","",IF('BR3'!$K$2="ACTIVE",F74/F$61,IF('BR2'!$K$2="ACTIVE",F74/F$57,IF('BR1'!$K$2="ACTIVE",F74/F$53,F74/F$52))))</f>
        <v/>
      </c>
      <c r="F74" s="1455">
        <f>'Month 11'!F$12</f>
        <v>0</v>
      </c>
      <c r="G74" s="730" t="str">
        <f>IF(H74="","",IF('BR3'!$K$2="ACTIVE",H74/H$61,IF('BR2'!$K$2="ACTIVE",H74/H$57,IF('BR1'!$K$2="ACTIVE",H74/H$53,H74/H$52))))</f>
        <v/>
      </c>
      <c r="H74" s="1466">
        <f>'Month 11'!H$12</f>
        <v>0</v>
      </c>
      <c r="I74" s="709" t="str">
        <f>IF(J74="","",IF('BR3'!$K$2="ACTIVE",J74/J$61,IF('BR2'!$K$2="ACTIVE",J74/J$57,IF('BR1'!$K$2="ACTIVE",J74/J$53,J74/J$52))))</f>
        <v/>
      </c>
      <c r="J74" s="1476">
        <f>'Month 11'!J$12</f>
        <v>0</v>
      </c>
      <c r="K74" s="730" t="str">
        <f>IF(L74="","",IF('BR3'!$K$2="ACTIVE",L74/L$61,IF('BR2'!$K$2="ACTIVE",L74/L$57,IF('BR1'!$K$2="ACTIVE",L74/L$53,L74/L$52))))</f>
        <v/>
      </c>
      <c r="L74" s="1466">
        <f>'Month 11'!L$12</f>
        <v>0</v>
      </c>
      <c r="M74" s="709" t="str">
        <f>IF(N74="","",IF('BR3'!$K$2="ACTIVE",N74/N$61,IF('BR2'!$K$2="ACTIVE",N74/N$57,IF('BR1'!$K$2="ACTIVE",N74/N$53,N74/N$52))))</f>
        <v/>
      </c>
      <c r="N74" s="1476">
        <f>'Month 11'!N$12</f>
        <v>0</v>
      </c>
      <c r="O74" s="730" t="str">
        <f>IF(P74="","",IF('BR3'!$K$2="ACTIVE",P74/P$61,IF('BR2'!$K$2="ACTIVE",P74/P$57,IF('BR1'!$K$2="ACTIVE",P74/P$53,P74/P$52))))</f>
        <v/>
      </c>
      <c r="P74" s="1486">
        <f>'Month 11'!P$12</f>
        <v>0</v>
      </c>
      <c r="Q74" s="709" t="str">
        <f>IF(R74="","",IF('BR3'!$K$2="ACTIVE",R74/R$61,IF('BR2'!$K$2="ACTIVE",R74/R$57,IF('BR1'!$K$2="ACTIVE",R74/R$53,R74/R$52))))</f>
        <v/>
      </c>
      <c r="R74" s="1476">
        <f>'Month 11'!R$12</f>
        <v>0</v>
      </c>
      <c r="S74" s="730" t="str">
        <f>IF(T74="","",IF('BR3'!$K$2="ACTIVE",T74/T$61,IF('BR2'!$K$2="ACTIVE",T74/T$57,IF('BR1'!$K$2="ACTIVE",T74/T$53,T74/T$52))))</f>
        <v/>
      </c>
      <c r="T74" s="1466">
        <f>'Month 11'!T$12</f>
        <v>0</v>
      </c>
      <c r="U74" s="1359"/>
    </row>
    <row r="75" spans="1:21" ht="15.75">
      <c r="A75" s="357"/>
      <c r="B75" s="1846"/>
      <c r="C75" s="1847"/>
      <c r="D75" s="361" t="s">
        <v>113</v>
      </c>
      <c r="E75" s="349" t="str">
        <f>IF(F75="","",IF('BR3'!$K$2="ACTIVE",F75/F$61,IF('BR2'!$K$2="ACTIVE",F75/F$57,IF('BR1'!$K$2="ACTIVE",F75/F$53,F75/F$52))))</f>
        <v/>
      </c>
      <c r="F75" s="1455">
        <f>'Month 12 (Q4)'!F$12</f>
        <v>0</v>
      </c>
      <c r="G75" s="730" t="str">
        <f>IF(H75="","",IF('BR3'!$K$2="ACTIVE",H75/H$61,IF('BR2'!$K$2="ACTIVE",H75/H$57,IF('BR1'!$K$2="ACTIVE",H75/H$53,H75/H$52))))</f>
        <v/>
      </c>
      <c r="H75" s="1466">
        <f>'Month 12 (Q4)'!H$12</f>
        <v>0</v>
      </c>
      <c r="I75" s="709" t="str">
        <f>IF(J75="","",IF('BR3'!$K$2="ACTIVE",J75/J$61,IF('BR2'!$K$2="ACTIVE",J75/J$57,IF('BR1'!$K$2="ACTIVE",J75/J$53,J75/J$52))))</f>
        <v/>
      </c>
      <c r="J75" s="1476">
        <f>'Month 12 (Q4)'!J$12</f>
        <v>0</v>
      </c>
      <c r="K75" s="730" t="str">
        <f>IF(L75="","",IF('BR3'!$K$2="ACTIVE",L75/L$61,IF('BR2'!$K$2="ACTIVE",L75/L$57,IF('BR1'!$K$2="ACTIVE",L75/L$53,L75/L$52))))</f>
        <v/>
      </c>
      <c r="L75" s="1466">
        <f>'Month 12 (Q4)'!L$12</f>
        <v>0</v>
      </c>
      <c r="M75" s="709" t="str">
        <f>IF(N75="","",IF('BR3'!$K$2="ACTIVE",N75/N$61,IF('BR2'!$K$2="ACTIVE",N75/N$57,IF('BR1'!$K$2="ACTIVE",N75/N$53,N75/N$52))))</f>
        <v/>
      </c>
      <c r="N75" s="1476">
        <f>'Month 12 (Q4)'!N$12</f>
        <v>0</v>
      </c>
      <c r="O75" s="730" t="str">
        <f>IF(P75="","",IF('BR3'!$K$2="ACTIVE",P75/P$61,IF('BR2'!$K$2="ACTIVE",P75/P$57,IF('BR1'!$K$2="ACTIVE",P75/P$53,P75/P$52))))</f>
        <v/>
      </c>
      <c r="P75" s="1486">
        <f>'Month 12 (Q4)'!P$12</f>
        <v>0</v>
      </c>
      <c r="Q75" s="709" t="str">
        <f>IF(R75="","",IF('BR3'!$K$2="ACTIVE",R75/R$61,IF('BR2'!$K$2="ACTIVE",R75/R$57,IF('BR1'!$K$2="ACTIVE",R75/R$53,R75/R$52))))</f>
        <v/>
      </c>
      <c r="R75" s="1476">
        <f>'Month 12 (Q4)'!R$12</f>
        <v>0</v>
      </c>
      <c r="S75" s="730" t="str">
        <f>IF(T75="","",IF('BR3'!$K$2="ACTIVE",T75/T$61,IF('BR2'!$K$2="ACTIVE",T75/T$57,IF('BR1'!$K$2="ACTIVE",T75/T$53,T75/T$52))))</f>
        <v/>
      </c>
      <c r="T75" s="1466">
        <f>'Month 12 (Q4)'!T$12</f>
        <v>0</v>
      </c>
      <c r="U75" s="1359"/>
    </row>
    <row r="76" spans="1:21" ht="16.5" thickBot="1">
      <c r="A76" s="357"/>
      <c r="B76" s="1848"/>
      <c r="C76" s="1849"/>
      <c r="D76" s="361" t="s">
        <v>133</v>
      </c>
      <c r="E76" s="349" t="str">
        <f>IF(F76="","",IF('BR3'!$K$2="ACTIVE",F76/F$61,IF('BR2'!$K$2="ACTIVE",F76/F$57,IF('BR1'!$K$2="ACTIVE",F76/F$53,F76/F$52))))</f>
        <v/>
      </c>
      <c r="F76" s="1455">
        <f>'Sup Inv'!F$12</f>
        <v>0</v>
      </c>
      <c r="G76" s="730" t="str">
        <f>IF(H76="","",IF('BR3'!$K$2="ACTIVE",H76/H$61,IF('BR2'!$K$2="ACTIVE",H76/H$57,IF('BR1'!$K$2="ACTIVE",H76/H$53,H76/H$52))))</f>
        <v/>
      </c>
      <c r="H76" s="1466">
        <f>'Sup Inv'!H$12</f>
        <v>0</v>
      </c>
      <c r="I76" s="709" t="str">
        <f>IF(J76="","",IF('BR3'!$K$2="ACTIVE",J76/J$61,IF('BR2'!$K$2="ACTIVE",J76/J$57,IF('BR1'!$K$2="ACTIVE",J76/J$53,J76/J$52))))</f>
        <v/>
      </c>
      <c r="J76" s="1476">
        <f>'Sup Inv'!J$12</f>
        <v>0</v>
      </c>
      <c r="K76" s="730" t="str">
        <f>IF(L76="","",IF('BR3'!$K$2="ACTIVE",L76/L$61,IF('BR2'!$K$2="ACTIVE",L76/L$57,IF('BR1'!$K$2="ACTIVE",L76/L$53,L76/L$52))))</f>
        <v/>
      </c>
      <c r="L76" s="1466">
        <f>'Sup Inv'!L$12</f>
        <v>0</v>
      </c>
      <c r="M76" s="709" t="str">
        <f>IF(N76="","",IF('BR3'!$K$2="ACTIVE",N76/N$61,IF('BR2'!$K$2="ACTIVE",N76/N$57,IF('BR1'!$K$2="ACTIVE",N76/N$53,N76/N$52))))</f>
        <v/>
      </c>
      <c r="N76" s="1476">
        <f>'Sup Inv'!N$12</f>
        <v>0</v>
      </c>
      <c r="O76" s="730" t="str">
        <f>IF(P76="","",IF('BR3'!$K$2="ACTIVE",P76/P$61,IF('BR2'!$K$2="ACTIVE",P76/P$57,IF('BR1'!$K$2="ACTIVE",P76/P$53,P76/P$52))))</f>
        <v/>
      </c>
      <c r="P76" s="1486">
        <f>'Sup Inv'!P$12</f>
        <v>0</v>
      </c>
      <c r="Q76" s="709" t="str">
        <f>IF(R76="","",IF('BR3'!$K$2="ACTIVE",R76/R$61,IF('BR2'!$K$2="ACTIVE",R76/R$57,IF('BR1'!$K$2="ACTIVE",R76/R$53,R76/R$52))))</f>
        <v/>
      </c>
      <c r="R76" s="1476">
        <f>'Sup Inv'!R$12</f>
        <v>0</v>
      </c>
      <c r="S76" s="730" t="str">
        <f>IF(T76="","",IF('BR3'!$K$2="ACTIVE",T76/T$61,IF('BR2'!$K$2="ACTIVE",T76/T$57,IF('BR1'!$K$2="ACTIVE",T76/T$53,T76/T$52))))</f>
        <v/>
      </c>
      <c r="T76" s="1466">
        <f>'Sup Inv'!T$12</f>
        <v>0</v>
      </c>
      <c r="U76" s="1359"/>
    </row>
    <row r="77" spans="1:21" ht="16.5" thickBot="1">
      <c r="A77" s="1881" t="s">
        <v>214</v>
      </c>
      <c r="B77" s="1882"/>
      <c r="C77" s="1882"/>
      <c r="D77" s="1883"/>
      <c r="E77" s="362"/>
      <c r="F77" s="1456">
        <f>H77+J77+L77+N77+P77+R77+T77</f>
        <v>0</v>
      </c>
      <c r="G77" s="731"/>
      <c r="H77" s="1467"/>
      <c r="I77" s="363"/>
      <c r="J77" s="1477"/>
      <c r="K77" s="731"/>
      <c r="L77" s="1467"/>
      <c r="M77" s="363"/>
      <c r="N77" s="1477"/>
      <c r="O77" s="731"/>
      <c r="P77" s="1487"/>
      <c r="Q77" s="363"/>
      <c r="R77" s="1477"/>
      <c r="S77" s="731"/>
      <c r="T77" s="1467"/>
      <c r="U77" s="1359"/>
    </row>
    <row r="78" spans="1:21" ht="17.25" thickTop="1" thickBot="1">
      <c r="A78" s="1884" t="s">
        <v>44</v>
      </c>
      <c r="B78" s="1885"/>
      <c r="C78" s="1885"/>
      <c r="D78" s="1886"/>
      <c r="E78" s="351" t="str">
        <f>IF(E79="","",1-E79)</f>
        <v/>
      </c>
      <c r="F78" s="1457">
        <f>SUM(F64:F77)</f>
        <v>0</v>
      </c>
      <c r="G78" s="732" t="str">
        <f>IF(G79="","",1-G79)</f>
        <v/>
      </c>
      <c r="H78" s="1468">
        <f>SUM(H64:H77)</f>
        <v>0</v>
      </c>
      <c r="I78" s="350" t="str">
        <f>IF(I79="","",1-I79)</f>
        <v/>
      </c>
      <c r="J78" s="1478">
        <f>SUM(J64:J77)</f>
        <v>0</v>
      </c>
      <c r="K78" s="732" t="str">
        <f>IF(K79="","",1-K79)</f>
        <v/>
      </c>
      <c r="L78" s="1468">
        <f>SUM(L64:L77)</f>
        <v>0</v>
      </c>
      <c r="M78" s="350" t="str">
        <f>IF(M79="","",1-M79)</f>
        <v/>
      </c>
      <c r="N78" s="1478">
        <f>SUM(N64:N77)</f>
        <v>0</v>
      </c>
      <c r="O78" s="732" t="str">
        <f>IF(O79="","",1-O79)</f>
        <v/>
      </c>
      <c r="P78" s="1488">
        <f>SUM(P64:P77)</f>
        <v>0</v>
      </c>
      <c r="Q78" s="350" t="str">
        <f>IF(Q79="","",1-Q79)</f>
        <v/>
      </c>
      <c r="R78" s="1478">
        <f>SUM(R64:R77)</f>
        <v>0</v>
      </c>
      <c r="S78" s="732" t="str">
        <f>IF(S79="","",1-S79)</f>
        <v/>
      </c>
      <c r="T78" s="1468">
        <f>SUM(T64:T77)</f>
        <v>0</v>
      </c>
      <c r="U78" s="1359"/>
    </row>
    <row r="79" spans="1:21" ht="17.25" thickTop="1" thickBot="1">
      <c r="A79" s="375"/>
      <c r="B79" s="376"/>
      <c r="C79" s="377"/>
      <c r="D79" s="378" t="s">
        <v>55</v>
      </c>
      <c r="E79" s="96" t="str">
        <f>IF(F79="","",IF('BR3'!$K$2="ACTIVE",F$79/F$61,IF('BR2'!$K$2="ACTIVE",F$79/F$57,IF('BR1'!$K$2="ACTIVE",F$79/F$53,F$79/F$52))))</f>
        <v/>
      </c>
      <c r="F79" s="1458">
        <f>IF('BR3'!$K$2="ACTIVE",F61-F78,IF('BR2'!$K$2="ACTIVE",F57-F78,IF('BR1'!$K$2="ACTIVE",F53-F78,F52-F78)))</f>
        <v>0</v>
      </c>
      <c r="G79" s="733" t="str">
        <f>IF(H79="","",IF('BR3'!$K$2="ACTIVE",H$79/H$61,IF('BR2'!$K$2="ACTIVE",H$79/H$57,IF('BR1'!$K$2="ACTIVE",H$79/H$53,H$79/H$52))))</f>
        <v/>
      </c>
      <c r="H79" s="1469">
        <f>IF('BR3'!$K$2="ACTIVE",H61-H78,IF('BR2'!$K$2="ACTIVE",H57-H78,IF('BR1'!$K$2="ACTIVE",H53-H78,H52-H78)))</f>
        <v>0</v>
      </c>
      <c r="I79" s="712" t="str">
        <f>IF(J79="","",IF('BR3'!$K$2="ACTIVE",J$79/J$61,IF('BR2'!$K$2="ACTIVE",J$79/J$57,IF('BR1'!$K$2="ACTIVE",J$79/J$53,J$79/J$52))))</f>
        <v/>
      </c>
      <c r="J79" s="1458">
        <f>IF('BR3'!$K$2="ACTIVE",J61-J78,IF('BR2'!$K$2="ACTIVE",J57-J78,IF('BR1'!$K$2="ACTIVE",J53-J78,J52-J78)))</f>
        <v>0</v>
      </c>
      <c r="K79" s="733" t="str">
        <f>IF(L79="","",IF('BR3'!$K$2="ACTIVE",L$79/L$61,IF('BR2'!$K$2="ACTIVE",L$79/L$57,IF('BR1'!$K$2="ACTIVE",L$79/L$53,L$79/L$52))))</f>
        <v/>
      </c>
      <c r="L79" s="1469">
        <f>IF('BR3'!$K$2="ACTIVE",L61-L78,IF('BR2'!$K$2="ACTIVE",L57-L78,IF('BR1'!$K$2="ACTIVE",L53-L78,L52-L78)))</f>
        <v>0</v>
      </c>
      <c r="M79" s="712" t="str">
        <f>IF(N79="","",IF('BR3'!$K$2="ACTIVE",N$79/N$61,IF('BR2'!$K$2="ACTIVE",N$79/N$57,IF('BR1'!$K$2="ACTIVE",N$79/N$53,N$79/N$52))))</f>
        <v/>
      </c>
      <c r="N79" s="1458">
        <f>IF('BR3'!$K$2="ACTIVE",N61-N78,IF('BR2'!$K$2="ACTIVE",N57-N78,IF('BR1'!$K$2="ACTIVE",N53-N78,N52-N78)))</f>
        <v>0</v>
      </c>
      <c r="O79" s="733" t="str">
        <f>IF(P79="","",IF('BR3'!$K$2="ACTIVE",P$79/P$61,IF('BR2'!$K$2="ACTIVE",P$79/P$57,IF('BR1'!$K$2="ACTIVE",P$79/P$53,P$79/P$52))))</f>
        <v/>
      </c>
      <c r="P79" s="1489">
        <f>IF('BR3'!$K$2="ACTIVE",P61-P78,IF('BR2'!$K$2="ACTIVE",P57-P78,IF('BR1'!$K$2="ACTIVE",P53-P78,P52-P78)))</f>
        <v>0</v>
      </c>
      <c r="Q79" s="712" t="str">
        <f>IF(R79="","",IF('BR3'!$K$2="ACTIVE",R$79/R$61,IF('BR2'!$K$2="ACTIVE",R$79/R$57,IF('BR1'!$K$2="ACTIVE",R$79/R$53,R$79/R$52))))</f>
        <v/>
      </c>
      <c r="R79" s="1458">
        <f>IF('BR3'!$K$2="ACTIVE",R61-R78,IF('BR2'!$K$2="ACTIVE",R57-R78,IF('BR1'!$K$2="ACTIVE",R53-R78,R52-R78)))</f>
        <v>0</v>
      </c>
      <c r="S79" s="733" t="str">
        <f>IF(T79="","",IF('BR3'!$K$2="ACTIVE",T$79/T$61,IF('BR2'!$K$2="ACTIVE",T$79/T$57,IF('BR1'!$K$2="ACTIVE",T$79/T$53,T$79/T$52))))</f>
        <v/>
      </c>
      <c r="T79" s="1469">
        <f>IF('BR3'!$K$2="ACTIVE",T61-T78,IF('BR2'!$K$2="ACTIVE",T57-T78,IF('BR1'!$K$2="ACTIVE",T53-T78,T52-T78)))</f>
        <v>0</v>
      </c>
      <c r="U79" s="1359"/>
    </row>
    <row r="80" spans="1:21" ht="17.25" thickTop="1" thickBot="1">
      <c r="A80" s="1320"/>
      <c r="B80" s="1320"/>
      <c r="C80" s="1320"/>
      <c r="D80" s="1320"/>
      <c r="E80" s="379"/>
      <c r="F80" s="379"/>
      <c r="G80" s="380"/>
      <c r="H80" s="380"/>
      <c r="I80" s="380"/>
      <c r="J80" s="380"/>
      <c r="K80" s="380"/>
      <c r="L80" s="380"/>
      <c r="M80" s="380"/>
      <c r="N80" s="380"/>
      <c r="O80" s="380"/>
      <c r="P80" s="380"/>
      <c r="Q80" s="381"/>
      <c r="R80" s="382"/>
      <c r="S80" s="381"/>
      <c r="T80" s="382"/>
      <c r="U80" s="1301"/>
    </row>
    <row r="81" spans="1:22" ht="13.5" thickTop="1">
      <c r="A81" s="1875" t="str">
        <f>'ORIGINAL BUDGET'!A13</f>
        <v>CAPITAL EXPENDITURES</v>
      </c>
      <c r="B81" s="1876"/>
      <c r="C81" s="1876"/>
      <c r="D81" s="1876"/>
      <c r="E81" s="1876"/>
      <c r="F81" s="1877"/>
      <c r="G81" s="1931" t="str">
        <f>G$6</f>
        <v>RPPC, 53110</v>
      </c>
      <c r="H81" s="1932"/>
      <c r="I81" s="1931" t="str">
        <f>I$6</f>
        <v>RPPC , 53129</v>
      </c>
      <c r="J81" s="1932"/>
      <c r="K81" s="1931" t="str">
        <f>K$6</f>
        <v/>
      </c>
      <c r="L81" s="1932"/>
      <c r="M81" s="1931" t="str">
        <f>M$6</f>
        <v/>
      </c>
      <c r="N81" s="1932"/>
      <c r="O81" s="1931" t="str">
        <f>O$6</f>
        <v/>
      </c>
      <c r="P81" s="1932"/>
      <c r="Q81" s="1931" t="str">
        <f>Q$6</f>
        <v/>
      </c>
      <c r="R81" s="1932"/>
      <c r="S81" s="1931" t="str">
        <f>S$6</f>
        <v/>
      </c>
      <c r="T81" s="1932"/>
      <c r="U81" s="1963" t="s">
        <v>125</v>
      </c>
    </row>
    <row r="82" spans="1:22" ht="13.5" thickBot="1">
      <c r="A82" s="1878"/>
      <c r="B82" s="1879"/>
      <c r="C82" s="1879"/>
      <c r="D82" s="1879"/>
      <c r="E82" s="1879"/>
      <c r="F82" s="1880"/>
      <c r="G82" s="1873"/>
      <c r="H82" s="1874"/>
      <c r="I82" s="1873"/>
      <c r="J82" s="1874"/>
      <c r="K82" s="1873"/>
      <c r="L82" s="1874"/>
      <c r="M82" s="1873"/>
      <c r="N82" s="1874"/>
      <c r="O82" s="1873"/>
      <c r="P82" s="1874"/>
      <c r="Q82" s="1873"/>
      <c r="R82" s="1874"/>
      <c r="S82" s="1873"/>
      <c r="T82" s="1874"/>
      <c r="U82" s="1963"/>
    </row>
    <row r="83" spans="1:22" ht="16.5" thickTop="1">
      <c r="A83" s="355"/>
      <c r="B83" s="1838" t="s">
        <v>132</v>
      </c>
      <c r="C83" s="1839"/>
      <c r="D83" s="356" t="s">
        <v>67</v>
      </c>
      <c r="E83" s="352"/>
      <c r="F83" s="1450">
        <f>IF('BR1'!$K$2="Active",'ORIGINAL BUDGET'!F$13,IF('BR2'!$K$2="Active",'ORIGINAL BUDGET'!F$13,IF('BR3'!$K$2="Active",'ORIGINAL BUDGET'!F$13,IF('ORIGINAL BUDGET'!$K$2="Active",'ORIGINAL BUDGET'!F$13,""))))</f>
        <v>0</v>
      </c>
      <c r="G83" s="1355" t="str">
        <f>IF(H83&gt;"",1,"")</f>
        <v/>
      </c>
      <c r="H83" s="1459">
        <f>IF('BR1'!$K$2="Active",'ORIGINAL BUDGET'!H$13,IF('BR2'!$K$2="Active",'ORIGINAL BUDGET'!H$13,IF('BR3'!$K$2="Active",'ORIGINAL BUDGET'!H$13,IF('ORIGINAL BUDGET'!$K$2="Active",'ORIGINAL BUDGET'!H$13,""))))</f>
        <v>0</v>
      </c>
      <c r="I83" s="1356" t="str">
        <f>IF(J83&gt;"",1,"")</f>
        <v/>
      </c>
      <c r="J83" s="1470">
        <f>IF('BR1'!$K$2="Active",'ORIGINAL BUDGET'!J$13,IF('BR2'!$K$2="Active",'ORIGINAL BUDGET'!J$13,IF('BR3'!$K$2="Active",'ORIGINAL BUDGET'!J$13,IF('ORIGINAL BUDGET'!$K$2="Active",'ORIGINAL BUDGET'!J$13,""))))</f>
        <v>0</v>
      </c>
      <c r="K83" s="1355" t="str">
        <f>IF(L83&gt;"",1,"")</f>
        <v/>
      </c>
      <c r="L83" s="1479">
        <f>IF('BR1'!$K$2="Active",'ORIGINAL BUDGET'!L$13,IF('BR2'!$K$2="Active",'ORIGINAL BUDGET'!L$13,IF('BR3'!$K$2="Active",'ORIGINAL BUDGET'!L$13,IF('ORIGINAL BUDGET'!$K$2="Active",'ORIGINAL BUDGET'!L$13,""))))</f>
        <v>0</v>
      </c>
      <c r="M83" s="1358" t="str">
        <f>IF(N83&gt;"",1,"")</f>
        <v/>
      </c>
      <c r="N83" s="1483">
        <f>IF('BR1'!$K$2="Active",'ORIGINAL BUDGET'!N$13,IF('BR2'!$K$2="Active",'ORIGINAL BUDGET'!N$13,IF('BR3'!$K$2="Active",'ORIGINAL BUDGET'!N$13,IF('ORIGINAL BUDGET'!$K$2="Active",'ORIGINAL BUDGET'!N$13,""))))</f>
        <v>0</v>
      </c>
      <c r="O83" s="1355" t="str">
        <f>IF(P83&gt;"",1,"")</f>
        <v/>
      </c>
      <c r="P83" s="1479">
        <f>IF('BR1'!$K$2="Active",'ORIGINAL BUDGET'!P$13,IF('BR2'!$K$2="Active",'ORIGINAL BUDGET'!P$13,IF('BR3'!$K$2="Active",'ORIGINAL BUDGET'!P$13,IF('ORIGINAL BUDGET'!$K$2="Active",'ORIGINAL BUDGET'!P$13,""))))</f>
        <v>0</v>
      </c>
      <c r="Q83" s="1357" t="str">
        <f>IF(R83&gt;"",1,"")</f>
        <v/>
      </c>
      <c r="R83" s="1490">
        <f>'BR1'!R$13</f>
        <v>0</v>
      </c>
      <c r="S83" s="1355" t="str">
        <f>IF(T83&gt;"",1,"")</f>
        <v/>
      </c>
      <c r="T83" s="1479">
        <f>IF('BR1'!$K$2="Active",'ORIGINAL BUDGET'!T$13,IF('BR2'!$K$2="Active",'ORIGINAL BUDGET'!T$13,IF('BR3'!$K$2="Active",'ORIGINAL BUDGET'!T$13,IF('ORIGINAL BUDGET'!$K$2="Active",'ORIGINAL BUDGET'!T$13,""))))</f>
        <v>0</v>
      </c>
      <c r="U83" s="1963"/>
    </row>
    <row r="84" spans="1:22" ht="16.5" thickBot="1">
      <c r="A84" s="357"/>
      <c r="B84" s="1840"/>
      <c r="C84" s="1841"/>
      <c r="D84" s="358" t="s">
        <v>58</v>
      </c>
      <c r="E84" s="353"/>
      <c r="F84" s="1504" t="str">
        <f>IF('BR1'!$K$2="Active",'BR1'!F$13,IF('BR2'!$K$2="Active",'BR1'!F$13,IF('BR3'!$K$2="Active",'BR1'!F$13,"")))</f>
        <v/>
      </c>
      <c r="G84" s="727" t="str">
        <f>IF(H84&gt;"",1,"")</f>
        <v/>
      </c>
      <c r="H84" s="1460" t="str">
        <f>IF('BR1'!$K$2="Active",'BR1'!H$13,IF('BR2'!$K$2="Active",'BR1'!H$13,IF('BR3'!$K$2="Active",'BR1'!H$13,"")))</f>
        <v/>
      </c>
      <c r="I84" s="706" t="str">
        <f>IF(J84&gt;"",1,"")</f>
        <v/>
      </c>
      <c r="J84" s="1451" t="str">
        <f>IF('BR1'!$K$2="Active",'BR1'!J$13,IF('BR2'!$K$2="Active",'BR1'!J$13,IF('BR3'!$K$2="Active",'BR1'!J$13,"")))</f>
        <v/>
      </c>
      <c r="K84" s="747" t="str">
        <f>IF(L84&gt;"",1,"")</f>
        <v/>
      </c>
      <c r="L84" s="1480" t="str">
        <f>IF('BR1'!$K$2="Active",'BR1'!L$13,IF('BR2'!$K$2="Active",'BR1'!L$13,IF('BR3'!$K$2="Active",'BR1'!L$13,"")))</f>
        <v/>
      </c>
      <c r="M84" s="739" t="str">
        <f>IF(N84&gt;"",1,"")</f>
        <v/>
      </c>
      <c r="N84" s="1473" t="str">
        <f>IF('BR1'!$K$2="Active",'BR1'!N$13,IF('BR2'!$K$2="Active",'BR1'!N$13,IF('BR3'!$K$2="Active",'BR1'!N$13,"")))</f>
        <v/>
      </c>
      <c r="O84" s="727" t="str">
        <f>IF(P84&gt;"",1,"")</f>
        <v/>
      </c>
      <c r="P84" s="1480" t="str">
        <f>IF('BR1'!$K$2="Active",'BR1'!P$13,IF('BR2'!$K$2="Active",'BR1'!P$13,IF('BR3'!$K$2="Active",'BR1'!P$13,"")))</f>
        <v/>
      </c>
      <c r="Q84" s="749" t="str">
        <f>IF(R84&gt;"",1,"")</f>
        <v/>
      </c>
      <c r="R84" s="1473" t="str">
        <f>IF('BR1'!$K$2="Active",'BR1'!R$13,IF('BR2'!$K$2="Active",'BR1'!R$13,IF('BR3'!$K$2="Active",'BR1'!R$13,"")))</f>
        <v/>
      </c>
      <c r="S84" s="727" t="str">
        <f>IF(T84&gt;"",1,"")</f>
        <v/>
      </c>
      <c r="T84" s="1491" t="str">
        <f>IF('BR1'!$K$2="Active",'BR1'!T$13,IF('BR2'!$K$2="Active",'BR1'!T$13,IF('BR3'!$K$2="Active",'BR1'!T$13,"")))</f>
        <v/>
      </c>
      <c r="U84" s="1963"/>
    </row>
    <row r="85" spans="1:22" ht="17.25" thickTop="1" thickBot="1">
      <c r="A85" s="357"/>
      <c r="B85" s="1840"/>
      <c r="C85" s="1841"/>
      <c r="D85" s="53" t="s">
        <v>61</v>
      </c>
      <c r="E85" s="345" t="str">
        <f>IF(F85="","",(F84-F83)/F83)</f>
        <v/>
      </c>
      <c r="F85" s="1452" t="str">
        <f>IF($F84="","",F84-F83)</f>
        <v/>
      </c>
      <c r="G85" s="728" t="str">
        <f>IF(H85="","",IF(H83="",1,(H84-H83)/H83))</f>
        <v/>
      </c>
      <c r="H85" s="1461" t="str">
        <f>IF($F84="","",H84-H83)</f>
        <v/>
      </c>
      <c r="I85" s="346" t="str">
        <f>IF(J85="","",IF(J83="",1,(J84-J83)/J83))</f>
        <v/>
      </c>
      <c r="J85" s="1471" t="str">
        <f>IF($F84="","",J84-J83)</f>
        <v/>
      </c>
      <c r="K85" s="728" t="str">
        <f>IF(L85="","",IF(L83="",1,(L84-L83)/L83))</f>
        <v/>
      </c>
      <c r="L85" s="1481" t="str">
        <f>IF($F84="","",L84-L83)</f>
        <v/>
      </c>
      <c r="M85" s="346" t="str">
        <f>IF(N85="","",IF(N83="",1,(N84-N83)/N83))</f>
        <v/>
      </c>
      <c r="N85" s="1471" t="str">
        <f>IF($F84="","",N84-N83)</f>
        <v/>
      </c>
      <c r="O85" s="728" t="str">
        <f>IF(P85="","",IF(P83="",1,(P84-P83)/P83))</f>
        <v/>
      </c>
      <c r="P85" s="1461" t="str">
        <f>IF($F84="","",P84-P83)</f>
        <v/>
      </c>
      <c r="Q85" s="346" t="str">
        <f>IF(R85="","",IF(R83="",1,(R84-R83)/R83))</f>
        <v/>
      </c>
      <c r="R85" s="1471" t="str">
        <f>IF($F84="","",R84-R83)</f>
        <v/>
      </c>
      <c r="S85" s="728" t="str">
        <f>IF(T85="","",IF(T83="",1,(T84-T83)/T83))</f>
        <v/>
      </c>
      <c r="T85" s="1461" t="str">
        <f>IF($F84="","",T84-T83)</f>
        <v/>
      </c>
      <c r="U85" s="1360">
        <f>ABS(SUM(H85,J85,L85,N85,P85,R85,T85))</f>
        <v>0</v>
      </c>
    </row>
    <row r="86" spans="1:22" ht="15.75" thickTop="1">
      <c r="A86" s="1310"/>
      <c r="B86" s="1840"/>
      <c r="C86" s="1841"/>
      <c r="D86" s="28"/>
      <c r="E86" s="28"/>
      <c r="F86" s="28"/>
      <c r="G86" s="1312"/>
      <c r="H86" s="1311"/>
      <c r="I86" s="28"/>
      <c r="J86" s="28"/>
      <c r="K86" s="1312"/>
      <c r="L86" s="1311"/>
      <c r="M86" s="28"/>
      <c r="N86" s="28"/>
      <c r="O86" s="1312"/>
      <c r="P86" s="1311"/>
      <c r="Q86" s="28"/>
      <c r="R86" s="28"/>
      <c r="S86" s="1312"/>
      <c r="T86" s="1313"/>
      <c r="U86" s="1962"/>
    </row>
    <row r="87" spans="1:22" ht="15.75">
      <c r="A87" s="1310"/>
      <c r="B87" s="1840"/>
      <c r="C87" s="1841"/>
      <c r="D87" s="358" t="s">
        <v>58</v>
      </c>
      <c r="E87" s="354"/>
      <c r="F87" s="1453" t="str">
        <f>IF('BR3'!$K$2="Active",'BR1'!F$13,IF('BR2'!$K$2="Active",'BR1'!F$13,""))</f>
        <v/>
      </c>
      <c r="G87" s="726" t="str">
        <f>IF(H87&gt;"",1,"")</f>
        <v/>
      </c>
      <c r="H87" s="1462" t="str">
        <f>IF('BR3'!$K$2="Active",'BR1'!H$13,IF('BR2'!$K$2="Active",'BR1'!H$13,""))</f>
        <v/>
      </c>
      <c r="I87" s="707" t="str">
        <f>IF(J87&gt;"",1,"")</f>
        <v/>
      </c>
      <c r="J87" s="1472" t="str">
        <f>IF('BR3'!$K$2="Active",'BR1'!J$13,IF('BR2'!$K$2="Active",'BR1'!J$13,""))</f>
        <v/>
      </c>
      <c r="K87" s="726" t="str">
        <f>IF(L87&gt;"",1,"")</f>
        <v/>
      </c>
      <c r="L87" s="1482" t="str">
        <f>IF('BR3'!$K$2="Active",'BR1'!L$13,IF('BR2'!$K$2="Active",'BR1'!L$13,""))</f>
        <v/>
      </c>
      <c r="M87" s="707" t="str">
        <f>IF(N87&gt;"",1,"")</f>
        <v/>
      </c>
      <c r="N87" s="1472" t="str">
        <f>IF('BR3'!$K$2="Active",'BR1'!N$13,IF('BR2'!$K$2="Active",'BR1'!N$13,""))</f>
        <v/>
      </c>
      <c r="O87" s="726" t="str">
        <f>IF(P87&gt;"",1,"")</f>
        <v/>
      </c>
      <c r="P87" s="1482" t="str">
        <f>IF('BR3'!$K$2="Active",'BR1'!P$13,IF('BR2'!$K$2="Active",'BR1'!P$13,""))</f>
        <v/>
      </c>
      <c r="Q87" s="707" t="str">
        <f>IF(R87&gt;"",1,"")</f>
        <v/>
      </c>
      <c r="R87" s="1472" t="str">
        <f>IF('BR3'!$K$2="Active",'BR1'!R$13,IF('BR2'!$K$2="Active",'BR1'!R$13,""))</f>
        <v/>
      </c>
      <c r="S87" s="726" t="str">
        <f>IF(T87&gt;"",1,"")</f>
        <v/>
      </c>
      <c r="T87" s="1482" t="str">
        <f>IF('BR3'!$K$2="Active",'BR1'!T$13,IF('BR2'!$K$2="Active",'BR1'!T$13,""))</f>
        <v/>
      </c>
      <c r="U87" s="1962"/>
    </row>
    <row r="88" spans="1:22" ht="16.5" thickBot="1">
      <c r="A88" s="357"/>
      <c r="B88" s="1840"/>
      <c r="C88" s="1841"/>
      <c r="D88" s="358" t="s">
        <v>59</v>
      </c>
      <c r="E88" s="353"/>
      <c r="F88" s="1504" t="str">
        <f>IF('BR3'!$K$2="Active",'BR2'!F$13,IF('BR2'!$K$2="Active",'BR2'!F$13,""))</f>
        <v/>
      </c>
      <c r="G88" s="727" t="str">
        <f>IF(H88&gt;"",1,"")</f>
        <v/>
      </c>
      <c r="H88" s="1463" t="str">
        <f>IF('BR3'!$K$2="Active",'BR2'!H$13,IF('BR2'!$K$2="Active",'BR2'!H$13,""))</f>
        <v/>
      </c>
      <c r="I88" s="708" t="str">
        <f>IF(J88&gt;"",1,"")</f>
        <v/>
      </c>
      <c r="J88" s="1473" t="str">
        <f>IF('BR3'!$K$2="Active",'BR2'!J$13,IF('BR2'!$K$2="Active",'BR2'!J$13,""))</f>
        <v/>
      </c>
      <c r="K88" s="727" t="str">
        <f>IF(L88&gt;"",1,"")</f>
        <v/>
      </c>
      <c r="L88" s="1480" t="str">
        <f>IF('BR3'!$K$2="Active",'BR2'!L$13,IF('BR2'!$K$2="Active",'BR2'!L$13,""))</f>
        <v/>
      </c>
      <c r="M88" s="708" t="str">
        <f>IF(N88&gt;"",1,"")</f>
        <v/>
      </c>
      <c r="N88" s="1473" t="str">
        <f>IF('BR3'!$K$2="Active",'BR2'!N$13,IF('BR2'!$K$2="Active",'BR2'!N$13,""))</f>
        <v/>
      </c>
      <c r="O88" s="727" t="str">
        <f>IF(P88&gt;"",1,"")</f>
        <v/>
      </c>
      <c r="P88" s="1480" t="str">
        <f>IF('BR3'!$K$2="Active",'BR2'!P$13,IF('BR2'!$K$2="Active",'BR2'!P$13,""))</f>
        <v/>
      </c>
      <c r="Q88" s="708" t="str">
        <f>IF(R88&gt;"",1,"")</f>
        <v/>
      </c>
      <c r="R88" s="1473" t="str">
        <f>IF('BR3'!$K$2="Active",'BR2'!R$13,IF('BR2'!$K$2="Active",'BR2'!R$13,""))</f>
        <v/>
      </c>
      <c r="S88" s="727" t="str">
        <f>IF(T88&gt;"",1,"")</f>
        <v/>
      </c>
      <c r="T88" s="1480" t="str">
        <f>IF('BR3'!$K$2="Active",'BR2'!T$13,IF('BR2'!$K$2="Active",'BR2'!T$13,""))</f>
        <v/>
      </c>
      <c r="U88" s="1962"/>
    </row>
    <row r="89" spans="1:22" ht="17.25" thickTop="1" thickBot="1">
      <c r="A89" s="1310"/>
      <c r="B89" s="1840"/>
      <c r="C89" s="1841"/>
      <c r="D89" s="53" t="s">
        <v>61</v>
      </c>
      <c r="E89" s="345" t="str">
        <f>IF(F89="","",(F88-F87)/F87)</f>
        <v/>
      </c>
      <c r="F89" s="1452"/>
      <c r="G89" s="728" t="str">
        <f>IF(H89="","",IF(H87="",1,(H88-H87)/H87))</f>
        <v/>
      </c>
      <c r="H89" s="1461" t="str">
        <f>IF($F88="","",H88-H87)</f>
        <v/>
      </c>
      <c r="I89" s="346" t="str">
        <f>IF(J89="","",IF(J87="",1,(J88-J87)/J87))</f>
        <v/>
      </c>
      <c r="J89" s="1471" t="str">
        <f>IF($F88="","",J88-J87)</f>
        <v/>
      </c>
      <c r="K89" s="728" t="str">
        <f>IF(L89="","",IF(L87="",1,(L88-L87)/L87))</f>
        <v/>
      </c>
      <c r="L89" s="1481" t="str">
        <f>IF($F88="","",L88-L87)</f>
        <v/>
      </c>
      <c r="M89" s="346" t="str">
        <f>IF(N89="","",IF(N87="",1,(N88-N87)/N87))</f>
        <v/>
      </c>
      <c r="N89" s="1471" t="str">
        <f>IF($F88="","",N88-N87)</f>
        <v/>
      </c>
      <c r="O89" s="728" t="str">
        <f>IF(P89="","",IF(P87="",1,(P88-P87)/P87))</f>
        <v/>
      </c>
      <c r="P89" s="1461" t="str">
        <f>IF($F88="","",P88-P87)</f>
        <v/>
      </c>
      <c r="Q89" s="346" t="str">
        <f>IF(R89="","",IF(R87="",1,(R88-R87)/R87))</f>
        <v/>
      </c>
      <c r="R89" s="1471" t="str">
        <f>IF($F88="","",R88-R87)</f>
        <v/>
      </c>
      <c r="S89" s="728" t="str">
        <f>IF(T89="","",IF(T87="",1,(T88-T87)/T87))</f>
        <v/>
      </c>
      <c r="T89" s="1461" t="str">
        <f>IF($F88="","",T88-T87)</f>
        <v/>
      </c>
      <c r="U89" s="1360">
        <f>ABS(SUM(H89,J89,L89,N89,P89,R89,T89))</f>
        <v>0</v>
      </c>
    </row>
    <row r="90" spans="1:22" ht="15.75" thickTop="1">
      <c r="A90" s="1310"/>
      <c r="B90" s="1840"/>
      <c r="C90" s="1841"/>
      <c r="D90" s="28"/>
      <c r="E90" s="28"/>
      <c r="F90" s="28"/>
      <c r="G90" s="1312"/>
      <c r="H90" s="1311"/>
      <c r="I90" s="28"/>
      <c r="J90" s="28"/>
      <c r="K90" s="1312"/>
      <c r="L90" s="1311"/>
      <c r="M90" s="28"/>
      <c r="N90" s="28"/>
      <c r="O90" s="1312"/>
      <c r="P90" s="1311"/>
      <c r="Q90" s="28"/>
      <c r="R90" s="28"/>
      <c r="S90" s="1312"/>
      <c r="T90" s="1311"/>
      <c r="U90" s="1962"/>
    </row>
    <row r="91" spans="1:22" ht="15.75">
      <c r="A91" s="1310"/>
      <c r="B91" s="1840"/>
      <c r="C91" s="1841"/>
      <c r="D91" s="358" t="s">
        <v>59</v>
      </c>
      <c r="E91" s="354"/>
      <c r="F91" s="1453"/>
      <c r="G91" s="726" t="str">
        <f>IF(H91&gt;"",1,"")</f>
        <v/>
      </c>
      <c r="H91" s="1462" t="str">
        <f>IF('BR3'!$K$2="Active", 'BR2'!H$13,"")</f>
        <v/>
      </c>
      <c r="I91" s="707" t="str">
        <f>IF(J91&gt;"",1,"")</f>
        <v/>
      </c>
      <c r="J91" s="1472" t="str">
        <f>IF('BR3'!$K$2="Active", 'BR2'!J$13,"")</f>
        <v/>
      </c>
      <c r="K91" s="726" t="str">
        <f>IF(L91&gt;"",1,"")</f>
        <v/>
      </c>
      <c r="L91" s="1482" t="str">
        <f>IF('BR3'!$K$2="Active", 'BR2'!L$13,"")</f>
        <v/>
      </c>
      <c r="M91" s="707" t="str">
        <f>IF(N91&gt;"",1,"")</f>
        <v/>
      </c>
      <c r="N91" s="1472" t="str">
        <f>IF('BR3'!$K$2="Active", 'BR2'!N$13,"")</f>
        <v/>
      </c>
      <c r="O91" s="726" t="str">
        <f>IF(P91&gt;"",1,"")</f>
        <v/>
      </c>
      <c r="P91" s="1482" t="str">
        <f>IF('BR3'!$K$2="Active", 'BR2'!P$13,"")</f>
        <v/>
      </c>
      <c r="Q91" s="707" t="str">
        <f>IF(R91&gt;"",1,"")</f>
        <v/>
      </c>
      <c r="R91" s="1472" t="str">
        <f>IF('BR3'!$K$2="Active", 'BR2'!R$13,"")</f>
        <v/>
      </c>
      <c r="S91" s="726" t="str">
        <f>IF(T91&gt;"",1,"")</f>
        <v/>
      </c>
      <c r="T91" s="1492" t="str">
        <f>IF('BR3'!$K$2="Active", 'BR2'!T$13,"")</f>
        <v/>
      </c>
      <c r="U91" s="1962"/>
    </row>
    <row r="92" spans="1:22" ht="16.5" thickBot="1">
      <c r="A92" s="357"/>
      <c r="B92" s="1840"/>
      <c r="C92" s="1841"/>
      <c r="D92" s="358" t="s">
        <v>60</v>
      </c>
      <c r="E92" s="353"/>
      <c r="F92" s="1504"/>
      <c r="G92" s="727" t="str">
        <f>IF(H92&gt;"",1,"")</f>
        <v/>
      </c>
      <c r="H92" s="1463" t="str">
        <f>IF('BR3'!$K$2="Active", 'BR3'!H$13,"")</f>
        <v/>
      </c>
      <c r="I92" s="708" t="str">
        <f>IF(J92&gt;"",1,"")</f>
        <v/>
      </c>
      <c r="J92" s="1473" t="str">
        <f>IF('BR3'!$K$2="Active", 'BR3'!J$13,"")</f>
        <v/>
      </c>
      <c r="K92" s="727" t="str">
        <f>IF(L92&gt;"",1,"")</f>
        <v/>
      </c>
      <c r="L92" s="1480" t="str">
        <f>IF('BR3'!$K$2="Active", 'BR3'!L$13,"")</f>
        <v/>
      </c>
      <c r="M92" s="708" t="str">
        <f>IF(N92&gt;"",1,"")</f>
        <v/>
      </c>
      <c r="N92" s="1473" t="str">
        <f>IF('BR3'!$K$2="Active", 'BR3'!N$13,"")</f>
        <v/>
      </c>
      <c r="O92" s="727" t="str">
        <f>IF(P92&gt;"",1,"")</f>
        <v/>
      </c>
      <c r="P92" s="1480" t="str">
        <f>IF('BR3'!$K$2="Active", 'BR3'!P$13,"")</f>
        <v/>
      </c>
      <c r="Q92" s="708" t="str">
        <f>IF(R92&gt;"",1,"")</f>
        <v/>
      </c>
      <c r="R92" s="1473" t="str">
        <f>IF('BR3'!$K$2="Active", 'BR3'!R$13,"")</f>
        <v/>
      </c>
      <c r="S92" s="727" t="str">
        <f>IF(T92&gt;"",1,"")</f>
        <v/>
      </c>
      <c r="T92" s="1460" t="str">
        <f>IF('BR3'!$K$2="Active", 'BR3'!T$13,"")</f>
        <v/>
      </c>
      <c r="U92" s="1962"/>
    </row>
    <row r="93" spans="1:22" ht="17.25" thickTop="1" thickBot="1">
      <c r="A93" s="1310"/>
      <c r="B93" s="1842"/>
      <c r="C93" s="1843"/>
      <c r="D93" s="261" t="s">
        <v>61</v>
      </c>
      <c r="E93" s="346" t="str">
        <f>IF(F93="","",(F92-F91)/F91)</f>
        <v/>
      </c>
      <c r="F93" s="1452"/>
      <c r="G93" s="728" t="str">
        <f>IF(H93="","",IF(H91="",1,(H92-H91)/H91))</f>
        <v/>
      </c>
      <c r="H93" s="1461" t="str">
        <f>IF($F92="","",H92-H91)</f>
        <v/>
      </c>
      <c r="I93" s="346" t="str">
        <f>IF(J93="","",IF(J91="",1,(J92-J91)/J91))</f>
        <v/>
      </c>
      <c r="J93" s="1471" t="str">
        <f>IF($F92="","",J92-J91)</f>
        <v/>
      </c>
      <c r="K93" s="728" t="str">
        <f>IF(L93="","",IF(L91="",1,(L92-L91)/L91))</f>
        <v/>
      </c>
      <c r="L93" s="1481" t="str">
        <f>IF($F92="","",L92-L91)</f>
        <v/>
      </c>
      <c r="M93" s="346" t="str">
        <f>IF(N93="","",IF(N91="",1,(N92-N91)/N91))</f>
        <v/>
      </c>
      <c r="N93" s="1471" t="str">
        <f>IF($F92="","",N92-N91)</f>
        <v/>
      </c>
      <c r="O93" s="728" t="str">
        <f>IF(P93="","",IF(P91="",1,(P92-P91)/P91))</f>
        <v/>
      </c>
      <c r="P93" s="1461" t="str">
        <f>IF($F92="","",P92-P91)</f>
        <v/>
      </c>
      <c r="Q93" s="346" t="str">
        <f>IF(R93="","",IF(R91="",1,(R92-R91)/R91))</f>
        <v/>
      </c>
      <c r="R93" s="1471" t="str">
        <f>IF($F92="","",R92-R91)</f>
        <v/>
      </c>
      <c r="S93" s="728" t="str">
        <f>IF(T93="","",IF(T91="",1,(T92-T91)/T91))</f>
        <v/>
      </c>
      <c r="T93" s="1461" t="str">
        <f>IF($F92="","",T92-T91)</f>
        <v/>
      </c>
      <c r="U93" s="1360">
        <f>ABS(SUM(H93,J93,L93,N93,P93,R93,T93))</f>
        <v>0</v>
      </c>
    </row>
    <row r="94" spans="1:22" ht="17.25" thickTop="1" thickBot="1">
      <c r="A94" s="1310"/>
      <c r="B94" s="1314"/>
      <c r="C94" s="1315"/>
      <c r="D94" s="1316"/>
      <c r="E94" s="1317"/>
      <c r="F94" s="1354"/>
      <c r="G94" s="1318"/>
      <c r="H94" s="1319"/>
      <c r="I94" s="1317"/>
      <c r="J94" s="1321"/>
      <c r="K94" s="1318"/>
      <c r="L94" s="1319"/>
      <c r="M94" s="1317"/>
      <c r="N94" s="1317"/>
      <c r="O94" s="1318"/>
      <c r="P94" s="1319"/>
      <c r="Q94" s="1317"/>
      <c r="R94" s="1317"/>
      <c r="S94" s="1318"/>
      <c r="T94" s="1319"/>
      <c r="U94" s="1362">
        <f>SUM(U85:U93)</f>
        <v>0</v>
      </c>
      <c r="V94" s="284" t="s">
        <v>135</v>
      </c>
    </row>
    <row r="95" spans="1:22" ht="16.5" thickTop="1">
      <c r="A95" s="357"/>
      <c r="B95" s="1844" t="s">
        <v>80</v>
      </c>
      <c r="C95" s="1845"/>
      <c r="D95" s="359" t="s">
        <v>101</v>
      </c>
      <c r="E95" s="347" t="str">
        <f>IF(F95="","",IF('BR3'!$K$2="ACTIVE",F95/F$92,IF('BR2'!$K$2="ACTIVE",F95/F$88,IF('BR1'!$K$2="ACTIVE",F95/F$84,F95/F$83))))</f>
        <v/>
      </c>
      <c r="F95" s="1455">
        <f>'Month 1'!F$13</f>
        <v>0</v>
      </c>
      <c r="G95" s="729" t="str">
        <f>IF(H95="","",IF('BR3'!$K$2="ACTIVE",H95/H$92,IF('BR2'!$K$2="ACTIVE",H95/H$88,IF('BR1'!$K$2="ACTIVE",H95/H$84,H95/H$83))))</f>
        <v/>
      </c>
      <c r="H95" s="1484">
        <f>'Month 1'!H$13</f>
        <v>0</v>
      </c>
      <c r="I95" s="348" t="str">
        <f>IF(J95="","",IF('BR3'!$K$2="ACTIVE",J95/J$92,IF('BR2'!$K$2="ACTIVE",J95/J$88,IF('BR1'!$K$2="ACTIVE",J95/J$84,J95/J$83))))</f>
        <v/>
      </c>
      <c r="J95" s="1498">
        <f>'Month 1'!J$13</f>
        <v>0</v>
      </c>
      <c r="K95" s="729" t="str">
        <f>IF(L95="","",IF('BR3'!$K$2="ACTIVE",L95/L$92,IF('BR2'!$K$2="ACTIVE",L95/L$88,IF('BR1'!$K$2="ACTIVE",L95/L$84,L95/L$83))))</f>
        <v/>
      </c>
      <c r="L95" s="1464">
        <f>'Month 1'!L$13</f>
        <v>0</v>
      </c>
      <c r="M95" s="348" t="str">
        <f>IF(N95="","",IF('BR3'!$K$2="ACTIVE",N95/N$92,IF('BR2'!$K$2="ACTIVE",N95/N$88,IF('BR1'!$K$2="ACTIVE",N95/N$84,N95/N$83))))</f>
        <v/>
      </c>
      <c r="N95" s="1474">
        <f>'Month 1'!N$13</f>
        <v>0</v>
      </c>
      <c r="O95" s="729" t="str">
        <f>IF(P95="","",IF('BR3'!$K$2="ACTIVE",P95/P$92,IF('BR2'!$K$2="ACTIVE",P95/P$88,IF('BR1'!$K$2="ACTIVE",P95/P$84,P95/P$83))))</f>
        <v/>
      </c>
      <c r="P95" s="1484">
        <f>'Month 1'!P$13</f>
        <v>0</v>
      </c>
      <c r="Q95" s="348" t="str">
        <f>IF(R95="","",IF('BR3'!$K$2="ACTIVE",R95/R$92,IF('BR2'!$K$2="ACTIVE",R95/R$88,IF('BR1'!$K$2="ACTIVE",R95/R$84,R95/R$83))))</f>
        <v/>
      </c>
      <c r="R95" s="1474">
        <f>'Month 1'!R$13</f>
        <v>0</v>
      </c>
      <c r="S95" s="729" t="str">
        <f>IF(T95="","",IF('BR3'!$K$2="ACTIVE",T95/T$92,IF('BR2'!$K$2="ACTIVE",T95/T$88,IF('BR1'!$K$2="ACTIVE",T95/T$84,T95/T$83))))</f>
        <v/>
      </c>
      <c r="T95" s="1464">
        <f>'Month 1'!T$13</f>
        <v>0</v>
      </c>
      <c r="U95" s="1359"/>
    </row>
    <row r="96" spans="1:22" ht="15.75">
      <c r="A96" s="357"/>
      <c r="B96" s="1846"/>
      <c r="C96" s="1847"/>
      <c r="D96" s="360" t="s">
        <v>102</v>
      </c>
      <c r="E96" s="349" t="str">
        <f>IF(F96="","",IF('BR3'!$K$2="ACTIVE",F96/F$92,IF('BR2'!$K$2="ACTIVE",F96/F$88,IF('BR1'!$K$2="ACTIVE",F96/F$84,F96/F$83))))</f>
        <v/>
      </c>
      <c r="F96" s="1455">
        <f>'Month 2'!F$13</f>
        <v>0</v>
      </c>
      <c r="G96" s="730" t="str">
        <f>IF(H96="","",IF('BR3'!$K$2="ACTIVE",H96/H$92,IF('BR2'!$K$2="ACTIVE",H96/H$88,IF('BR1'!$K$2="ACTIVE",H96/H$84,H96/H$83))))</f>
        <v/>
      </c>
      <c r="H96" s="1485">
        <f>'Month 2'!H$13</f>
        <v>0</v>
      </c>
      <c r="I96" s="709" t="str">
        <f>IF(J96="","",IF('BR3'!$K$2="ACTIVE",J96/J$92,IF('BR2'!$K$2="ACTIVE",J96/J$88,IF('BR1'!$K$2="ACTIVE",J96/J$84,J96/J$83))))</f>
        <v/>
      </c>
      <c r="J96" s="1499">
        <f>'Month 2'!J$13</f>
        <v>0</v>
      </c>
      <c r="K96" s="730" t="str">
        <f>IF(L96="","",IF('BR3'!$K$2="ACTIVE",L96/L$92,IF('BR2'!$K$2="ACTIVE",L96/L$88,IF('BR1'!$K$2="ACTIVE",L96/L$84,L96/L$83))))</f>
        <v/>
      </c>
      <c r="L96" s="1465">
        <f>'Month 2'!L$13</f>
        <v>0</v>
      </c>
      <c r="M96" s="709" t="str">
        <f>IF(N96="","",IF('BR3'!$K$2="ACTIVE",N96/N$92,IF('BR2'!$K$2="ACTIVE",N96/N$88,IF('BR1'!$K$2="ACTIVE",N96/N$84,N96/N$83))))</f>
        <v/>
      </c>
      <c r="N96" s="1475">
        <f>'Month 2'!N$13</f>
        <v>0</v>
      </c>
      <c r="O96" s="730" t="str">
        <f>IF(P96="","",IF('BR3'!$K$2="ACTIVE",P96/P$92,IF('BR2'!$K$2="ACTIVE",P96/P$88,IF('BR1'!$K$2="ACTIVE",P96/P$84,P96/P$83))))</f>
        <v/>
      </c>
      <c r="P96" s="1485">
        <f>'Month 2'!P$13</f>
        <v>0</v>
      </c>
      <c r="Q96" s="709" t="str">
        <f>IF(R96="","",IF('BR3'!$K$2="ACTIVE",R96/R$92,IF('BR2'!$K$2="ACTIVE",R96/R$88,IF('BR1'!$K$2="ACTIVE",R96/R$84,R96/R$83))))</f>
        <v/>
      </c>
      <c r="R96" s="1475">
        <f>'Month 2'!R$13</f>
        <v>0</v>
      </c>
      <c r="S96" s="730" t="str">
        <f>IF(T96="","",IF('BR3'!$K$2="ACTIVE",T96/T$92,IF('BR2'!$K$2="ACTIVE",T96/T$88,IF('BR1'!$K$2="ACTIVE",T96/T$84,T96/T$83))))</f>
        <v/>
      </c>
      <c r="T96" s="1465">
        <f>'Month 2'!T$13</f>
        <v>0</v>
      </c>
      <c r="U96" s="1359"/>
    </row>
    <row r="97" spans="1:21" ht="15.75">
      <c r="A97" s="357"/>
      <c r="B97" s="1846"/>
      <c r="C97" s="1847"/>
      <c r="D97" s="361" t="s">
        <v>110</v>
      </c>
      <c r="E97" s="349" t="str">
        <f>IF(F97="","",IF('BR3'!$K$2="ACTIVE",F97/F$92,IF('BR2'!$K$2="ACTIVE",F97/F$88,IF('BR1'!$K$2="ACTIVE",F97/F$84,F97/F$83))))</f>
        <v/>
      </c>
      <c r="F97" s="1455">
        <f>'Month 3 (Q1)'!F$13</f>
        <v>0</v>
      </c>
      <c r="G97" s="730" t="str">
        <f>IF(H97="","",IF('BR3'!$K$2="ACTIVE",H97/H$92,IF('BR2'!$K$2="ACTIVE",H97/H$88,IF('BR1'!$K$2="ACTIVE",H97/H$84,H97/H$83))))</f>
        <v/>
      </c>
      <c r="H97" s="1486">
        <f>'Month 3 (Q1)'!H$13</f>
        <v>0</v>
      </c>
      <c r="I97" s="709" t="str">
        <f>IF(J97="","",IF('BR3'!$K$2="ACTIVE",J97/J$92,IF('BR2'!$K$2="ACTIVE",J97/J$88,IF('BR1'!$K$2="ACTIVE",J97/J$84,J97/J$83))))</f>
        <v/>
      </c>
      <c r="J97" s="1500">
        <f>'Month 3 (Q1)'!J$13</f>
        <v>0</v>
      </c>
      <c r="K97" s="730" t="str">
        <f>IF(L97="","",IF('BR3'!$K$2="ACTIVE",L97/L$92,IF('BR2'!$K$2="ACTIVE",L97/L$88,IF('BR1'!$K$2="ACTIVE",L97/L$84,L97/L$83))))</f>
        <v/>
      </c>
      <c r="L97" s="1466">
        <f>'Month 3 (Q1)'!L$13</f>
        <v>0</v>
      </c>
      <c r="M97" s="709" t="str">
        <f>IF(N97="","",IF('BR3'!$K$2="ACTIVE",N97/N$92,IF('BR2'!$K$2="ACTIVE",N97/N$88,IF('BR1'!$K$2="ACTIVE",N97/N$84,N97/N$83))))</f>
        <v/>
      </c>
      <c r="N97" s="1476">
        <f>'Month 3 (Q1)'!N$13</f>
        <v>0</v>
      </c>
      <c r="O97" s="730" t="str">
        <f>IF(P97="","",IF('BR3'!$K$2="ACTIVE",P97/P$92,IF('BR2'!$K$2="ACTIVE",P97/P$88,IF('BR1'!$K$2="ACTIVE",P97/P$84,P97/P$83))))</f>
        <v/>
      </c>
      <c r="P97" s="1486">
        <f>'Month 3 (Q1)'!P$13</f>
        <v>0</v>
      </c>
      <c r="Q97" s="709" t="str">
        <f>IF(R97="","",IF('BR3'!$K$2="ACTIVE",R97/R$92,IF('BR2'!$K$2="ACTIVE",R97/R$88,IF('BR1'!$K$2="ACTIVE",R97/R$84,R97/R$83))))</f>
        <v/>
      </c>
      <c r="R97" s="1476">
        <f>'Month 3 (Q1)'!R$13</f>
        <v>0</v>
      </c>
      <c r="S97" s="730" t="str">
        <f>IF(T97="","",IF('BR3'!$K$2="ACTIVE",T97/T$92,IF('BR2'!$K$2="ACTIVE",T97/T$88,IF('BR1'!$K$2="ACTIVE",T97/T$84,T97/T$83))))</f>
        <v/>
      </c>
      <c r="T97" s="1466">
        <f>'Month 3 (Q1)'!T$13</f>
        <v>0</v>
      </c>
      <c r="U97" s="1359"/>
    </row>
    <row r="98" spans="1:21" ht="15.75">
      <c r="A98" s="357"/>
      <c r="B98" s="1846"/>
      <c r="C98" s="1847"/>
      <c r="D98" s="361" t="s">
        <v>103</v>
      </c>
      <c r="E98" s="349" t="str">
        <f>IF(F98="","",IF('BR3'!$K$2="ACTIVE",F98/F$92,IF('BR2'!$K$2="ACTIVE",F98/F$88,IF('BR1'!$K$2="ACTIVE",F98/F$84,F98/F$83))))</f>
        <v/>
      </c>
      <c r="F98" s="1455">
        <f>'Month 4'!F$13</f>
        <v>0</v>
      </c>
      <c r="G98" s="730" t="str">
        <f>IF(H98="","",IF('BR3'!$K$2="ACTIVE",H98/H$92,IF('BR2'!$K$2="ACTIVE",H98/H$88,IF('BR1'!$K$2="ACTIVE",H98/H$84,H98/H$83))))</f>
        <v/>
      </c>
      <c r="H98" s="1486">
        <f>'Month 4'!H$13</f>
        <v>0</v>
      </c>
      <c r="I98" s="709" t="str">
        <f>IF(J98="","",IF('BR3'!$K$2="ACTIVE",J98/J$92,IF('BR2'!$K$2="ACTIVE",J98/J$88,IF('BR1'!$K$2="ACTIVE",J98/J$84,J98/J$83))))</f>
        <v/>
      </c>
      <c r="J98" s="1500">
        <f>'Month 4'!J$13</f>
        <v>0</v>
      </c>
      <c r="K98" s="730" t="str">
        <f>IF(L98="","",IF('BR3'!$K$2="ACTIVE",L98/L$92,IF('BR2'!$K$2="ACTIVE",L98/L$88,IF('BR1'!$K$2="ACTIVE",L98/L$84,L98/L$83))))</f>
        <v/>
      </c>
      <c r="L98" s="1466">
        <f>'Month 4'!L$13</f>
        <v>0</v>
      </c>
      <c r="M98" s="709" t="str">
        <f>IF(N98="","",IF('BR3'!$K$2="ACTIVE",N98/N$92,IF('BR2'!$K$2="ACTIVE",N98/N$88,IF('BR1'!$K$2="ACTIVE",N98/N$84,N98/N$83))))</f>
        <v/>
      </c>
      <c r="N98" s="1476">
        <f>'Month 4'!N$13</f>
        <v>0</v>
      </c>
      <c r="O98" s="730" t="str">
        <f>IF(P98="","",IF('BR3'!$K$2="ACTIVE",P98/P$92,IF('BR2'!$K$2="ACTIVE",P98/P$88,IF('BR1'!$K$2="ACTIVE",P98/P$84,P98/P$83))))</f>
        <v/>
      </c>
      <c r="P98" s="1486">
        <f>'Month 4'!P$13</f>
        <v>0</v>
      </c>
      <c r="Q98" s="709" t="str">
        <f>IF(R98="","",IF('BR3'!$K$2="ACTIVE",R98/R$92,IF('BR2'!$K$2="ACTIVE",R98/R$88,IF('BR1'!$K$2="ACTIVE",R98/R$84,R98/R$83))))</f>
        <v/>
      </c>
      <c r="R98" s="1476">
        <f>'Month 4'!R$13</f>
        <v>0</v>
      </c>
      <c r="S98" s="730" t="str">
        <f>IF(T98="","",IF('BR3'!$K$2="ACTIVE",T98/T$92,IF('BR2'!$K$2="ACTIVE",T98/T$88,IF('BR1'!$K$2="ACTIVE",T98/T$84,T98/T$83))))</f>
        <v/>
      </c>
      <c r="T98" s="1466">
        <f>'Month 4'!T$13</f>
        <v>0</v>
      </c>
      <c r="U98" s="1359"/>
    </row>
    <row r="99" spans="1:21" ht="15.75">
      <c r="A99" s="357"/>
      <c r="B99" s="1846"/>
      <c r="C99" s="1847"/>
      <c r="D99" s="361" t="s">
        <v>104</v>
      </c>
      <c r="E99" s="349" t="str">
        <f>IF(F99="","",IF('BR3'!$K$2="ACTIVE",F99/F$92,IF('BR2'!$K$2="ACTIVE",F99/F$88,IF('BR1'!$K$2="ACTIVE",F99/F$84,F99/F$83))))</f>
        <v/>
      </c>
      <c r="F99" s="1455">
        <f>'Month 5'!F$13</f>
        <v>0</v>
      </c>
      <c r="G99" s="730" t="str">
        <f>IF(H99="","",IF('BR3'!$K$2="ACTIVE",H99/H$92,IF('BR2'!$K$2="ACTIVE",H99/H$88,IF('BR1'!$K$2="ACTIVE",H99/H$84,H99/H$83))))</f>
        <v/>
      </c>
      <c r="H99" s="1486">
        <f>'Month 5'!H$13</f>
        <v>0</v>
      </c>
      <c r="I99" s="709" t="str">
        <f>IF(J99="","",IF('BR3'!$K$2="ACTIVE",J99/J$92,IF('BR2'!$K$2="ACTIVE",J99/J$88,IF('BR1'!$K$2="ACTIVE",J99/J$84,J99/J$83))))</f>
        <v/>
      </c>
      <c r="J99" s="1500">
        <f>'Month 5'!J$13</f>
        <v>0</v>
      </c>
      <c r="K99" s="730" t="str">
        <f>IF(L99="","",IF('BR3'!$K$2="ACTIVE",L99/L$92,IF('BR2'!$K$2="ACTIVE",L99/L$88,IF('BR1'!$K$2="ACTIVE",L99/L$84,L99/L$83))))</f>
        <v/>
      </c>
      <c r="L99" s="1466">
        <f>'Month 5'!L$13</f>
        <v>0</v>
      </c>
      <c r="M99" s="709" t="str">
        <f>IF(N99="","",IF('BR3'!$K$2="ACTIVE",N99/N$92,IF('BR2'!$K$2="ACTIVE",N99/N$88,IF('BR1'!$K$2="ACTIVE",N99/N$84,N99/N$83))))</f>
        <v/>
      </c>
      <c r="N99" s="1476">
        <f>'Month 5'!N$13</f>
        <v>0</v>
      </c>
      <c r="O99" s="730" t="str">
        <f>IF(P99="","",IF('BR3'!$K$2="ACTIVE",P99/P$92,IF('BR2'!$K$2="ACTIVE",P99/P$88,IF('BR1'!$K$2="ACTIVE",P99/P$84,P99/P$83))))</f>
        <v/>
      </c>
      <c r="P99" s="1486">
        <f>'Month 5'!P$13</f>
        <v>0</v>
      </c>
      <c r="Q99" s="709" t="str">
        <f>IF(R99="","",IF('BR3'!$K$2="ACTIVE",R99/R$92,IF('BR2'!$K$2="ACTIVE",R99/R$88,IF('BR1'!$K$2="ACTIVE",R99/R$84,R99/R$83))))</f>
        <v/>
      </c>
      <c r="R99" s="1476">
        <f>'Month 5'!R$13</f>
        <v>0</v>
      </c>
      <c r="S99" s="730" t="str">
        <f>IF(T99="","",IF('BR3'!$K$2="ACTIVE",T99/T$92,IF('BR2'!$K$2="ACTIVE",T99/T$88,IF('BR1'!$K$2="ACTIVE",T99/T$84,T99/T$83))))</f>
        <v/>
      </c>
      <c r="T99" s="1466">
        <f>'Month 5'!T$13</f>
        <v>0</v>
      </c>
      <c r="U99" s="1359"/>
    </row>
    <row r="100" spans="1:21" ht="15.75">
      <c r="A100" s="357"/>
      <c r="B100" s="1846"/>
      <c r="C100" s="1847"/>
      <c r="D100" s="361" t="s">
        <v>111</v>
      </c>
      <c r="E100" s="349" t="str">
        <f>IF(F100="","",IF('BR3'!$K$2="ACTIVE",F100/F$92,IF('BR2'!$K$2="ACTIVE",F100/F$88,IF('BR1'!$K$2="ACTIVE",F100/F$84,F100/F$83))))</f>
        <v/>
      </c>
      <c r="F100" s="1455">
        <f>'Month 6 (Q2)'!F$13</f>
        <v>0</v>
      </c>
      <c r="G100" s="730" t="str">
        <f>IF(H100="","",IF('BR3'!$K$2="ACTIVE",H100/H$92,IF('BR2'!$K$2="ACTIVE",H100/H$88,IF('BR1'!$K$2="ACTIVE",H100/H$84,H100/H$83))))</f>
        <v/>
      </c>
      <c r="H100" s="1486">
        <f>'Month 6 (Q2)'!H$13</f>
        <v>0</v>
      </c>
      <c r="I100" s="709" t="str">
        <f>IF(J100="","",IF('BR3'!$K$2="ACTIVE",J100/J$92,IF('BR2'!$K$2="ACTIVE",J100/J$88,IF('BR1'!$K$2="ACTIVE",J100/J$84,J100/J$83))))</f>
        <v/>
      </c>
      <c r="J100" s="1500">
        <f>'Month 6 (Q2)'!J$13</f>
        <v>0</v>
      </c>
      <c r="K100" s="730" t="str">
        <f>IF(L100="","",IF('BR3'!$K$2="ACTIVE",L100/L$92,IF('BR2'!$K$2="ACTIVE",L100/L$88,IF('BR1'!$K$2="ACTIVE",L100/L$84,L100/L$83))))</f>
        <v/>
      </c>
      <c r="L100" s="1466">
        <f>'Month 6 (Q2)'!L$13</f>
        <v>0</v>
      </c>
      <c r="M100" s="709" t="str">
        <f>IF(N100="","",IF('BR3'!$K$2="ACTIVE",N100/N$92,IF('BR2'!$K$2="ACTIVE",N100/N$88,IF('BR1'!$K$2="ACTIVE",N100/N$84,N100/N$83))))</f>
        <v/>
      </c>
      <c r="N100" s="1476">
        <f>'Month 6 (Q2)'!N$13</f>
        <v>0</v>
      </c>
      <c r="O100" s="730" t="str">
        <f>IF(P100="","",IF('BR3'!$K$2="ACTIVE",P100/P$92,IF('BR2'!$K$2="ACTIVE",P100/P$88,IF('BR1'!$K$2="ACTIVE",P100/P$84,P100/P$83))))</f>
        <v/>
      </c>
      <c r="P100" s="1486">
        <f>'Month 6 (Q2)'!P$13</f>
        <v>0</v>
      </c>
      <c r="Q100" s="709" t="str">
        <f>IF(R100="","",IF('BR3'!$K$2="ACTIVE",R100/R$92,IF('BR2'!$K$2="ACTIVE",R100/R$88,IF('BR1'!$K$2="ACTIVE",R100/R$84,R100/R$83))))</f>
        <v/>
      </c>
      <c r="R100" s="1476">
        <f>'Month 6 (Q2)'!R$13</f>
        <v>0</v>
      </c>
      <c r="S100" s="730" t="str">
        <f>IF(T100="","",IF('BR3'!$K$2="ACTIVE",T100/T$92,IF('BR2'!$K$2="ACTIVE",T100/T$88,IF('BR1'!$K$2="ACTIVE",T100/T$84,T100/T$83))))</f>
        <v/>
      </c>
      <c r="T100" s="1466">
        <f>'Month 6 (Q2)'!T$13</f>
        <v>0</v>
      </c>
      <c r="U100" s="1359"/>
    </row>
    <row r="101" spans="1:21" ht="15.75">
      <c r="A101" s="357"/>
      <c r="B101" s="1846"/>
      <c r="C101" s="1847"/>
      <c r="D101" s="361" t="s">
        <v>105</v>
      </c>
      <c r="E101" s="349" t="str">
        <f>IF(F101="","",IF('BR3'!$K$2="ACTIVE",F101/F$92,IF('BR2'!$K$2="ACTIVE",F101/F$88,IF('BR1'!$K$2="ACTIVE",F101/F$84,F101/F$83))))</f>
        <v/>
      </c>
      <c r="F101" s="1455">
        <f>'Month 7'!F$13</f>
        <v>0</v>
      </c>
      <c r="G101" s="730" t="str">
        <f>IF(H101="","",IF('BR3'!$K$2="ACTIVE",H101/H$92,IF('BR2'!$K$2="ACTIVE",H101/H$88,IF('BR1'!$K$2="ACTIVE",H101/H$84,H101/H$83))))</f>
        <v/>
      </c>
      <c r="H101" s="1486">
        <f>'Month 7'!H$13</f>
        <v>0</v>
      </c>
      <c r="I101" s="709" t="str">
        <f>IF(J101="","",IF('BR3'!$K$2="ACTIVE",J101/J$92,IF('BR2'!$K$2="ACTIVE",J101/J$88,IF('BR1'!$K$2="ACTIVE",J101/J$84,J101/J$83))))</f>
        <v/>
      </c>
      <c r="J101" s="1500">
        <f>'Month 7'!J$13</f>
        <v>0</v>
      </c>
      <c r="K101" s="730" t="str">
        <f>IF(L101="","",IF('BR3'!$K$2="ACTIVE",L101/L$92,IF('BR2'!$K$2="ACTIVE",L101/L$88,IF('BR1'!$K$2="ACTIVE",L101/L$84,L101/L$83))))</f>
        <v/>
      </c>
      <c r="L101" s="1466">
        <f>'Month 7'!L$13</f>
        <v>0</v>
      </c>
      <c r="M101" s="709" t="str">
        <f>IF(N101="","",IF('BR3'!$K$2="ACTIVE",N101/N$92,IF('BR2'!$K$2="ACTIVE",N101/N$88,IF('BR1'!$K$2="ACTIVE",N101/N$84,N101/N$83))))</f>
        <v/>
      </c>
      <c r="N101" s="1476">
        <f>'Month 7'!N$13</f>
        <v>0</v>
      </c>
      <c r="O101" s="730" t="str">
        <f>IF(P101="","",IF('BR3'!$K$2="ACTIVE",P101/P$92,IF('BR2'!$K$2="ACTIVE",P101/P$88,IF('BR1'!$K$2="ACTIVE",P101/P$84,P101/P$83))))</f>
        <v/>
      </c>
      <c r="P101" s="1486">
        <f>'Month 7'!P$13</f>
        <v>0</v>
      </c>
      <c r="Q101" s="709" t="str">
        <f>IF(R101="","",IF('BR3'!$K$2="ACTIVE",R101/R$92,IF('BR2'!$K$2="ACTIVE",R101/R$88,IF('BR1'!$K$2="ACTIVE",R101/R$84,R101/R$83))))</f>
        <v/>
      </c>
      <c r="R101" s="1476">
        <f>'Month 7'!R$13</f>
        <v>0</v>
      </c>
      <c r="S101" s="730" t="str">
        <f>IF(T101="","",IF('BR3'!$K$2="ACTIVE",T101/T$92,IF('BR2'!$K$2="ACTIVE",T101/T$88,IF('BR1'!$K$2="ACTIVE",T101/T$84,T101/T$83))))</f>
        <v/>
      </c>
      <c r="T101" s="1466">
        <f>'Month 7'!T$13</f>
        <v>0</v>
      </c>
      <c r="U101" s="1359"/>
    </row>
    <row r="102" spans="1:21" ht="15.75">
      <c r="A102" s="357"/>
      <c r="B102" s="1846"/>
      <c r="C102" s="1847"/>
      <c r="D102" s="361" t="s">
        <v>106</v>
      </c>
      <c r="E102" s="349" t="str">
        <f>IF(F102="","",IF('BR3'!$K$2="ACTIVE",F102/F$92,IF('BR2'!$K$2="ACTIVE",F102/F$88,IF('BR1'!$K$2="ACTIVE",F102/F$84,F102/F$83))))</f>
        <v/>
      </c>
      <c r="F102" s="1455">
        <f>'Month 8'!F$13</f>
        <v>0</v>
      </c>
      <c r="G102" s="730" t="str">
        <f>IF(H102="","",IF('BR3'!$K$2="ACTIVE",H102/H$92,IF('BR2'!$K$2="ACTIVE",H102/H$88,IF('BR1'!$K$2="ACTIVE",H102/H$84,H102/H$83))))</f>
        <v/>
      </c>
      <c r="H102" s="1486">
        <f>'Month 8'!H$13</f>
        <v>0</v>
      </c>
      <c r="I102" s="709" t="str">
        <f>IF(J102="","",IF('BR3'!$K$2="ACTIVE",J102/J$92,IF('BR2'!$K$2="ACTIVE",J102/J$88,IF('BR1'!$K$2="ACTIVE",J102/J$84,J102/J$83))))</f>
        <v/>
      </c>
      <c r="J102" s="1500">
        <f>'Month 8'!J$13</f>
        <v>0</v>
      </c>
      <c r="K102" s="730" t="str">
        <f>IF(L102="","",IF('BR3'!$K$2="ACTIVE",L102/L$92,IF('BR2'!$K$2="ACTIVE",L102/L$88,IF('BR1'!$K$2="ACTIVE",L102/L$84,L102/L$83))))</f>
        <v/>
      </c>
      <c r="L102" s="1466">
        <f>'Month 8'!L$13</f>
        <v>0</v>
      </c>
      <c r="M102" s="709" t="str">
        <f>IF(N102="","",IF('BR3'!$K$2="ACTIVE",N102/N$92,IF('BR2'!$K$2="ACTIVE",N102/N$88,IF('BR1'!$K$2="ACTIVE",N102/N$84,N102/N$83))))</f>
        <v/>
      </c>
      <c r="N102" s="1476">
        <f>'Month 8'!N$13</f>
        <v>0</v>
      </c>
      <c r="O102" s="730" t="str">
        <f>IF(P102="","",IF('BR3'!$K$2="ACTIVE",P102/P$92,IF('BR2'!$K$2="ACTIVE",P102/P$88,IF('BR1'!$K$2="ACTIVE",P102/P$84,P102/P$83))))</f>
        <v/>
      </c>
      <c r="P102" s="1486">
        <f>'Month 8'!P$13</f>
        <v>0</v>
      </c>
      <c r="Q102" s="709" t="str">
        <f>IF(R102="","",IF('BR3'!$K$2="ACTIVE",R102/R$92,IF('BR2'!$K$2="ACTIVE",R102/R$88,IF('BR1'!$K$2="ACTIVE",R102/R$84,R102/R$83))))</f>
        <v/>
      </c>
      <c r="R102" s="1476">
        <f>'Month 8'!R$13</f>
        <v>0</v>
      </c>
      <c r="S102" s="730" t="str">
        <f>IF(T102="","",IF('BR3'!$K$2="ACTIVE",T102/T$92,IF('BR2'!$K$2="ACTIVE",T102/T$88,IF('BR1'!$K$2="ACTIVE",T102/T$84,T102/T$83))))</f>
        <v/>
      </c>
      <c r="T102" s="1466">
        <f>'Month 8'!T$13</f>
        <v>0</v>
      </c>
      <c r="U102" s="1359"/>
    </row>
    <row r="103" spans="1:21" ht="15.75">
      <c r="A103" s="357"/>
      <c r="B103" s="1846"/>
      <c r="C103" s="1847"/>
      <c r="D103" s="361" t="s">
        <v>112</v>
      </c>
      <c r="E103" s="349" t="str">
        <f>IF(F103="","",IF('BR3'!$K$2="ACTIVE",F103/F$92,IF('BR2'!$K$2="ACTIVE",F103/F$88,IF('BR1'!$K$2="ACTIVE",F103/F$84,F103/F$83))))</f>
        <v/>
      </c>
      <c r="F103" s="1455">
        <f>'Month 9 (Q3)'!F$13</f>
        <v>0</v>
      </c>
      <c r="G103" s="730" t="str">
        <f>IF(H103="","",IF('BR3'!$K$2="ACTIVE",H103/H$92,IF('BR2'!$K$2="ACTIVE",H103/H$88,IF('BR1'!$K$2="ACTIVE",H103/H$84,H103/H$83))))</f>
        <v/>
      </c>
      <c r="H103" s="1486">
        <f>'Month 9 (Q3)'!H$13</f>
        <v>0</v>
      </c>
      <c r="I103" s="709" t="str">
        <f>IF(J103="","",IF('BR3'!$K$2="ACTIVE",J103/J$92,IF('BR2'!$K$2="ACTIVE",J103/J$88,IF('BR1'!$K$2="ACTIVE",J103/J$84,J103/J$83))))</f>
        <v/>
      </c>
      <c r="J103" s="1500">
        <f>'Month 9 (Q3)'!J$13</f>
        <v>0</v>
      </c>
      <c r="K103" s="730" t="str">
        <f>IF(L103="","",IF('BR3'!$K$2="ACTIVE",L103/L$92,IF('BR2'!$K$2="ACTIVE",L103/L$88,IF('BR1'!$K$2="ACTIVE",L103/L$84,L103/L$83))))</f>
        <v/>
      </c>
      <c r="L103" s="1466">
        <f>'Month 9 (Q3)'!L$13</f>
        <v>0</v>
      </c>
      <c r="M103" s="709" t="str">
        <f>IF(N103="","",IF('BR3'!$K$2="ACTIVE",N103/N$92,IF('BR2'!$K$2="ACTIVE",N103/N$88,IF('BR1'!$K$2="ACTIVE",N103/N$84,N103/N$83))))</f>
        <v/>
      </c>
      <c r="N103" s="1476">
        <f>'Month 9 (Q3)'!N$13</f>
        <v>0</v>
      </c>
      <c r="O103" s="730" t="str">
        <f>IF(P103="","",IF('BR3'!$K$2="ACTIVE",P103/P$92,IF('BR2'!$K$2="ACTIVE",P103/P$88,IF('BR1'!$K$2="ACTIVE",P103/P$84,P103/P$83))))</f>
        <v/>
      </c>
      <c r="P103" s="1486">
        <f>'Month 9 (Q3)'!P$13</f>
        <v>0</v>
      </c>
      <c r="Q103" s="709" t="str">
        <f>IF(R103="","",IF('BR3'!$K$2="ACTIVE",R103/R$92,IF('BR2'!$K$2="ACTIVE",R103/R$88,IF('BR1'!$K$2="ACTIVE",R103/R$84,R103/R$83))))</f>
        <v/>
      </c>
      <c r="R103" s="1476">
        <f>'Month 9 (Q3)'!R$13</f>
        <v>0</v>
      </c>
      <c r="S103" s="730" t="str">
        <f>IF(T103="","",IF('BR3'!$K$2="ACTIVE",T103/T$92,IF('BR2'!$K$2="ACTIVE",T103/T$88,IF('BR1'!$K$2="ACTIVE",T103/T$84,T103/T$83))))</f>
        <v/>
      </c>
      <c r="T103" s="1466">
        <f>'Month 9 (Q3)'!T$13</f>
        <v>0</v>
      </c>
      <c r="U103" s="1359"/>
    </row>
    <row r="104" spans="1:21" ht="15.75">
      <c r="A104" s="357"/>
      <c r="B104" s="1846"/>
      <c r="C104" s="1847"/>
      <c r="D104" s="361" t="s">
        <v>107</v>
      </c>
      <c r="E104" s="349" t="str">
        <f>IF(F104="","",IF('BR3'!$K$2="ACTIVE",F104/F$92,IF('BR2'!$K$2="ACTIVE",F104/F$88,IF('BR1'!$K$2="ACTIVE",F104/F$84,F104/F$83))))</f>
        <v/>
      </c>
      <c r="F104" s="1455">
        <f>'Month 10'!F$13</f>
        <v>0</v>
      </c>
      <c r="G104" s="730" t="str">
        <f>IF(H104="","",IF('BR3'!$K$2="ACTIVE",H104/H$92,IF('BR2'!$K$2="ACTIVE",H104/H$88,IF('BR1'!$K$2="ACTIVE",H104/H$84,H104/H$83))))</f>
        <v/>
      </c>
      <c r="H104" s="1486">
        <f>'Month 10'!H$13</f>
        <v>0</v>
      </c>
      <c r="I104" s="709" t="str">
        <f>IF(J104="","",IF('BR3'!$K$2="ACTIVE",J104/J$92,IF('BR2'!$K$2="ACTIVE",J104/J$88,IF('BR1'!$K$2="ACTIVE",J104/J$84,J104/J$83))))</f>
        <v/>
      </c>
      <c r="J104" s="1500">
        <f>'Month 10'!J$13</f>
        <v>0</v>
      </c>
      <c r="K104" s="730" t="str">
        <f>IF(L104="","",IF('BR3'!$K$2="ACTIVE",L104/L$92,IF('BR2'!$K$2="ACTIVE",L104/L$88,IF('BR1'!$K$2="ACTIVE",L104/L$84,L104/L$83))))</f>
        <v/>
      </c>
      <c r="L104" s="1466">
        <f>'Month 10'!L$13</f>
        <v>0</v>
      </c>
      <c r="M104" s="709" t="str">
        <f>IF(N104="","",IF('BR3'!$K$2="ACTIVE",N104/N$92,IF('BR2'!$K$2="ACTIVE",N104/N$88,IF('BR1'!$K$2="ACTIVE",N104/N$84,N104/N$83))))</f>
        <v/>
      </c>
      <c r="N104" s="1476">
        <f>'Month 10'!N$13</f>
        <v>0</v>
      </c>
      <c r="O104" s="730" t="str">
        <f>IF(P104="","",IF('BR3'!$K$2="ACTIVE",P104/P$92,IF('BR2'!$K$2="ACTIVE",P104/P$88,IF('BR1'!$K$2="ACTIVE",P104/P$84,P104/P$83))))</f>
        <v/>
      </c>
      <c r="P104" s="1486">
        <f>'Month 10'!P$13</f>
        <v>0</v>
      </c>
      <c r="Q104" s="709" t="str">
        <f>IF(R104="","",IF('BR3'!$K$2="ACTIVE",R104/R$92,IF('BR2'!$K$2="ACTIVE",R104/R$88,IF('BR1'!$K$2="ACTIVE",R104/R$84,R104/R$83))))</f>
        <v/>
      </c>
      <c r="R104" s="1476">
        <f>'Month 10'!R$13</f>
        <v>0</v>
      </c>
      <c r="S104" s="730" t="str">
        <f>IF(T104="","",IF('BR3'!$K$2="ACTIVE",T104/T$92,IF('BR2'!$K$2="ACTIVE",T104/T$88,IF('BR1'!$K$2="ACTIVE",T104/T$84,T104/T$83))))</f>
        <v/>
      </c>
      <c r="T104" s="1466">
        <f>'Month 10'!T$13</f>
        <v>0</v>
      </c>
      <c r="U104" s="1359"/>
    </row>
    <row r="105" spans="1:21" ht="15.75">
      <c r="A105" s="357"/>
      <c r="B105" s="1846"/>
      <c r="C105" s="1847"/>
      <c r="D105" s="361" t="s">
        <v>108</v>
      </c>
      <c r="E105" s="349" t="str">
        <f>IF(F105="","",IF('BR3'!$K$2="ACTIVE",F105/F$92,IF('BR2'!$K$2="ACTIVE",F105/F$88,IF('BR1'!$K$2="ACTIVE",F105/F$84,F105/F$83))))</f>
        <v/>
      </c>
      <c r="F105" s="1455">
        <f>'Month 11'!F$13</f>
        <v>0</v>
      </c>
      <c r="G105" s="730" t="str">
        <f>IF(H105="","",IF('BR3'!$K$2="ACTIVE",H105/H$92,IF('BR2'!$K$2="ACTIVE",H105/H$88,IF('BR1'!$K$2="ACTIVE",H105/H$84,H105/H$83))))</f>
        <v/>
      </c>
      <c r="H105" s="1486">
        <f>'Month 11'!H$13</f>
        <v>0</v>
      </c>
      <c r="I105" s="709" t="str">
        <f>IF(J105="","",IF('BR3'!$K$2="ACTIVE",J105/J$92,IF('BR2'!$K$2="ACTIVE",J105/J$88,IF('BR1'!$K$2="ACTIVE",J105/J$84,J105/J$83))))</f>
        <v/>
      </c>
      <c r="J105" s="1500">
        <f>'Month 11'!J$13</f>
        <v>0</v>
      </c>
      <c r="K105" s="730" t="str">
        <f>IF(L105="","",IF('BR3'!$K$2="ACTIVE",L105/L$92,IF('BR2'!$K$2="ACTIVE",L105/L$88,IF('BR1'!$K$2="ACTIVE",L105/L$84,L105/L$83))))</f>
        <v/>
      </c>
      <c r="L105" s="1466">
        <f>'Month 11'!L$13</f>
        <v>0</v>
      </c>
      <c r="M105" s="709" t="str">
        <f>IF(N105="","",IF('BR3'!$K$2="ACTIVE",N105/N$92,IF('BR2'!$K$2="ACTIVE",N105/N$88,IF('BR1'!$K$2="ACTIVE",N105/N$84,N105/N$83))))</f>
        <v/>
      </c>
      <c r="N105" s="1476">
        <f>'Month 11'!N$13</f>
        <v>0</v>
      </c>
      <c r="O105" s="730" t="str">
        <f>IF(P105="","",IF('BR3'!$K$2="ACTIVE",P105/P$92,IF('BR2'!$K$2="ACTIVE",P105/P$88,IF('BR1'!$K$2="ACTIVE",P105/P$84,P105/P$83))))</f>
        <v/>
      </c>
      <c r="P105" s="1486">
        <f>'Month 11'!P$13</f>
        <v>0</v>
      </c>
      <c r="Q105" s="709" t="str">
        <f>IF(R105="","",IF('BR3'!$K$2="ACTIVE",R105/R$92,IF('BR2'!$K$2="ACTIVE",R105/R$88,IF('BR1'!$K$2="ACTIVE",R105/R$84,R105/R$83))))</f>
        <v/>
      </c>
      <c r="R105" s="1476">
        <f>'Month 11'!R$13</f>
        <v>0</v>
      </c>
      <c r="S105" s="730" t="str">
        <f>IF(T105="","",IF('BR3'!$K$2="ACTIVE",T105/T$92,IF('BR2'!$K$2="ACTIVE",T105/T$88,IF('BR1'!$K$2="ACTIVE",T105/T$84,T105/T$83))))</f>
        <v/>
      </c>
      <c r="T105" s="1466">
        <f>'Month 11'!T$13</f>
        <v>0</v>
      </c>
      <c r="U105" s="1359"/>
    </row>
    <row r="106" spans="1:21" ht="15.75">
      <c r="A106" s="357"/>
      <c r="B106" s="1846"/>
      <c r="C106" s="1847"/>
      <c r="D106" s="361" t="s">
        <v>113</v>
      </c>
      <c r="E106" s="349" t="str">
        <f>IF(F106="","",IF('BR3'!$K$2="ACTIVE",F106/F$92,IF('BR2'!$K$2="ACTIVE",F106/F$88,IF('BR1'!$K$2="ACTIVE",F106/F$84,F106/F$83))))</f>
        <v/>
      </c>
      <c r="F106" s="1455">
        <f>'Month 12 (Q4)'!F$13</f>
        <v>0</v>
      </c>
      <c r="G106" s="730" t="str">
        <f>IF(H106="","",IF('BR3'!$K$2="ACTIVE",H106/H$92,IF('BR2'!$K$2="ACTIVE",H106/H$88,IF('BR1'!$K$2="ACTIVE",H106/H$84,H106/H$83))))</f>
        <v/>
      </c>
      <c r="H106" s="1486">
        <f>'Month 12 (Q4)'!H$13</f>
        <v>0</v>
      </c>
      <c r="I106" s="709" t="str">
        <f>IF(J106="","",IF('BR3'!$K$2="ACTIVE",J106/J$92,IF('BR2'!$K$2="ACTIVE",J106/J$88,IF('BR1'!$K$2="ACTIVE",J106/J$84,J106/J$83))))</f>
        <v/>
      </c>
      <c r="J106" s="1500">
        <f>'Month 12 (Q4)'!J$13</f>
        <v>0</v>
      </c>
      <c r="K106" s="730" t="str">
        <f>IF(L106="","",IF('BR3'!$K$2="ACTIVE",L106/L$92,IF('BR2'!$K$2="ACTIVE",L106/L$88,IF('BR1'!$K$2="ACTIVE",L106/L$84,L106/L$83))))</f>
        <v/>
      </c>
      <c r="L106" s="1466">
        <f>'Month 12 (Q4)'!L$13</f>
        <v>0</v>
      </c>
      <c r="M106" s="709" t="str">
        <f>IF(N106="","",IF('BR3'!$K$2="ACTIVE",N106/N$92,IF('BR2'!$K$2="ACTIVE",N106/N$88,IF('BR1'!$K$2="ACTIVE",N106/N$84,N106/N$83))))</f>
        <v/>
      </c>
      <c r="N106" s="1476">
        <f>'Month 12 (Q4)'!N$13</f>
        <v>0</v>
      </c>
      <c r="O106" s="730" t="str">
        <f>IF(P106="","",IF('BR3'!$K$2="ACTIVE",P106/P$92,IF('BR2'!$K$2="ACTIVE",P106/P$88,IF('BR1'!$K$2="ACTIVE",P106/P$84,P106/P$83))))</f>
        <v/>
      </c>
      <c r="P106" s="1486">
        <f>'Month 12 (Q4)'!P$13</f>
        <v>0</v>
      </c>
      <c r="Q106" s="709" t="str">
        <f>IF(R106="","",IF('BR3'!$K$2="ACTIVE",R106/R$92,IF('BR2'!$K$2="ACTIVE",R106/R$88,IF('BR1'!$K$2="ACTIVE",R106/R$84,R106/R$83))))</f>
        <v/>
      </c>
      <c r="R106" s="1476">
        <f>'Month 12 (Q4)'!R$13</f>
        <v>0</v>
      </c>
      <c r="S106" s="730" t="str">
        <f>IF(T106="","",IF('BR3'!$K$2="ACTIVE",T106/T$92,IF('BR2'!$K$2="ACTIVE",T106/T$88,IF('BR1'!$K$2="ACTIVE",T106/T$84,T106/T$83))))</f>
        <v/>
      </c>
      <c r="T106" s="1466">
        <f>'Month 12 (Q4)'!T$13</f>
        <v>0</v>
      </c>
      <c r="U106" s="1359"/>
    </row>
    <row r="107" spans="1:21" ht="16.5" thickBot="1">
      <c r="A107" s="357"/>
      <c r="B107" s="1848"/>
      <c r="C107" s="1849"/>
      <c r="D107" s="361" t="s">
        <v>133</v>
      </c>
      <c r="E107" s="349" t="str">
        <f>IF(F107="","",IF('BR3'!$K$2="ACTIVE",F107/F$92,IF('BR2'!$K$2="ACTIVE",F107/F$88,IF('BR1'!$K$2="ACTIVE",F107/F$84,F107/F$83))))</f>
        <v/>
      </c>
      <c r="F107" s="1455">
        <f>'Sup Inv'!F$13</f>
        <v>0</v>
      </c>
      <c r="G107" s="730" t="str">
        <f>IF(H107="","",IF('BR3'!$K$2="ACTIVE",H107/H$92,IF('BR2'!$K$2="ACTIVE",H107/H$88,IF('BR1'!$K$2="ACTIVE",H107/H$84,H107/H$83))))</f>
        <v/>
      </c>
      <c r="H107" s="1486">
        <f>'Sup Inv'!H$13</f>
        <v>0</v>
      </c>
      <c r="I107" s="709" t="str">
        <f>IF(J107="","",IF('BR3'!$K$2="ACTIVE",J107/J$92,IF('BR2'!$K$2="ACTIVE",J107/J$88,IF('BR1'!$K$2="ACTIVE",J107/J$84,J107/J$83))))</f>
        <v/>
      </c>
      <c r="J107" s="1500">
        <f>'Sup Inv'!J$13</f>
        <v>0</v>
      </c>
      <c r="K107" s="730" t="str">
        <f>IF(L107="","",IF('BR3'!$K$2="ACTIVE",L107/L$92,IF('BR2'!$K$2="ACTIVE",L107/L$88,IF('BR1'!$K$2="ACTIVE",L107/L$84,L107/L$83))))</f>
        <v/>
      </c>
      <c r="L107" s="1466">
        <f>'Sup Inv'!L$13</f>
        <v>0</v>
      </c>
      <c r="M107" s="709" t="str">
        <f>IF(N107="","",IF('BR3'!$K$2="ACTIVE",N107/N$92,IF('BR2'!$K$2="ACTIVE",N107/N$88,IF('BR1'!$K$2="ACTIVE",N107/N$84,N107/N$83))))</f>
        <v/>
      </c>
      <c r="N107" s="1476">
        <f>'Sup Inv'!N$13</f>
        <v>0</v>
      </c>
      <c r="O107" s="730" t="str">
        <f>IF(P107="","",IF('BR3'!$K$2="ACTIVE",P107/P$92,IF('BR2'!$K$2="ACTIVE",P107/P$88,IF('BR1'!$K$2="ACTIVE",P107/P$84,P107/P$83))))</f>
        <v/>
      </c>
      <c r="P107" s="1486">
        <f>'Sup Inv'!P$13</f>
        <v>0</v>
      </c>
      <c r="Q107" s="709" t="str">
        <f>IF(R107="","",IF('BR3'!$K$2="ACTIVE",R107/R$92,IF('BR2'!$K$2="ACTIVE",R107/R$88,IF('BR1'!$K$2="ACTIVE",R107/R$84,R107/R$83))))</f>
        <v/>
      </c>
      <c r="R107" s="1476">
        <f>'Sup Inv'!R$13</f>
        <v>0</v>
      </c>
      <c r="S107" s="730" t="str">
        <f>IF(T107="","",IF('BR3'!$K$2="ACTIVE",T107/T$92,IF('BR2'!$K$2="ACTIVE",T107/T$88,IF('BR1'!$K$2="ACTIVE",T107/T$84,T107/T$83))))</f>
        <v/>
      </c>
      <c r="T107" s="1466">
        <f>'Sup Inv'!T$13</f>
        <v>0</v>
      </c>
      <c r="U107" s="1359"/>
    </row>
    <row r="108" spans="1:21" ht="16.5" thickBot="1">
      <c r="A108" s="1881" t="s">
        <v>214</v>
      </c>
      <c r="B108" s="1882"/>
      <c r="C108" s="1882"/>
      <c r="D108" s="1883"/>
      <c r="E108" s="362"/>
      <c r="F108" s="1456">
        <f>H108+J108+L108+N108+P108+R108+T108</f>
        <v>0</v>
      </c>
      <c r="G108" s="731"/>
      <c r="H108" s="1487"/>
      <c r="I108" s="363"/>
      <c r="J108" s="1501"/>
      <c r="K108" s="731"/>
      <c r="L108" s="1467"/>
      <c r="M108" s="363"/>
      <c r="N108" s="1477"/>
      <c r="O108" s="731"/>
      <c r="P108" s="1487"/>
      <c r="Q108" s="363"/>
      <c r="R108" s="1477"/>
      <c r="S108" s="731"/>
      <c r="T108" s="1467"/>
      <c r="U108" s="1359"/>
    </row>
    <row r="109" spans="1:21" ht="17.25" thickTop="1" thickBot="1">
      <c r="A109" s="1884" t="s">
        <v>44</v>
      </c>
      <c r="B109" s="1885"/>
      <c r="C109" s="1885"/>
      <c r="D109" s="1886"/>
      <c r="E109" s="351" t="str">
        <f>IF(E110="","",1-E110)</f>
        <v/>
      </c>
      <c r="F109" s="1457"/>
      <c r="G109" s="732" t="str">
        <f>IF(G110="","",1-G110)</f>
        <v/>
      </c>
      <c r="H109" s="1468">
        <f>SUM(H95:H108)</f>
        <v>0</v>
      </c>
      <c r="I109" s="350" t="str">
        <f>IF(I110="","",1-I110)</f>
        <v/>
      </c>
      <c r="J109" s="1478">
        <f>SUM(J95:J108)</f>
        <v>0</v>
      </c>
      <c r="K109" s="732" t="str">
        <f>IF(K110="","",1-K110)</f>
        <v/>
      </c>
      <c r="L109" s="1468">
        <f>SUM(L95:L108)</f>
        <v>0</v>
      </c>
      <c r="M109" s="350" t="str">
        <f>IF(M110="","",1-M110)</f>
        <v/>
      </c>
      <c r="N109" s="1478">
        <f>SUM(N95:N108)</f>
        <v>0</v>
      </c>
      <c r="O109" s="732" t="str">
        <f>IF(O110="","",1-O110)</f>
        <v/>
      </c>
      <c r="P109" s="1488">
        <f>SUM(P95:P108)</f>
        <v>0</v>
      </c>
      <c r="Q109" s="350" t="str">
        <f>IF(Q110="","",1-Q110)</f>
        <v/>
      </c>
      <c r="R109" s="1478">
        <f>SUM(R95:R108)</f>
        <v>0</v>
      </c>
      <c r="S109" s="732" t="str">
        <f>IF(S110="","",1-S110)</f>
        <v/>
      </c>
      <c r="T109" s="1503">
        <f>SUM(T95:T108)</f>
        <v>0</v>
      </c>
      <c r="U109" s="1359"/>
    </row>
    <row r="110" spans="1:21" ht="17.25" thickTop="1" thickBot="1">
      <c r="A110" s="383"/>
      <c r="B110" s="384"/>
      <c r="C110" s="385"/>
      <c r="D110" s="369" t="s">
        <v>55</v>
      </c>
      <c r="E110" s="96" t="str">
        <f>IF(F110="","",IF('BR3'!$K$2="ACTIVE",F$110/F$92,IF('BR2'!$K$2="ACTIVE",F$110/F$88,IF('BR1'!$K$2="ACTIVE",F$110/F$84,F$110/F$83))))</f>
        <v/>
      </c>
      <c r="F110" s="1005"/>
      <c r="G110" s="733" t="str">
        <f>IF(H110="","",IF('BR3'!$K$2="ACTIVE",H$110/H$92,IF('BR2'!$K$2="ACTIVE",H$110/H$88,IF('BR1'!$K$2="ACTIVE",H$110/H$84,H$110/H$83))))</f>
        <v/>
      </c>
      <c r="H110" s="1497">
        <f>IF('BR3'!$K$2="ACTIVE",H92-H109,IF('BR2'!$K$2="ACTIVE",H88-H109,IF('BR1'!$K$2="ACTIVE",H84-H109,H83-H109)))</f>
        <v>0</v>
      </c>
      <c r="I110" s="712" t="str">
        <f>IF(J110="","",IF('BR3'!$K$2="ACTIVE",J$110/J$92,IF('BR2'!$K$2="ACTIVE",J$110/J$88,IF('BR1'!$K$2="ACTIVE",J$110/J$84,J$110/J$83))))</f>
        <v/>
      </c>
      <c r="J110" s="1502">
        <f>IF('BR3'!$K$2="ACTIVE",J92-J109,IF('BR2'!$K$2="ACTIVE",J88-J109,IF('BR1'!$K$2="ACTIVE",J84-J109,J83-J109)))</f>
        <v>0</v>
      </c>
      <c r="K110" s="733" t="str">
        <f>IF(L110="","",IF('BR3'!$K$2="ACTIVE",L$110/L$92,IF('BR2'!$K$2="ACTIVE",L$110/L$88,IF('BR1'!$K$2="ACTIVE",L$110/L$84,L$110/L$83))))</f>
        <v/>
      </c>
      <c r="L110" s="1505">
        <f>IF('BR3'!$K$2="ACTIVE",L92-L109,IF('BR2'!$K$2="ACTIVE",L88-L109,IF('BR1'!$K$2="ACTIVE",L84-L109,L83-L109)))</f>
        <v>0</v>
      </c>
      <c r="M110" s="712" t="str">
        <f>IF(N110="","",IF('BR3'!$K$2="ACTIVE",N$110/N$92,IF('BR2'!$K$2="ACTIVE",N$110/N$88,IF('BR1'!$K$2="ACTIVE",N$110/N$84,N$110/N$83))))</f>
        <v/>
      </c>
      <c r="N110" s="1496">
        <f>IF('BR3'!$K$2="ACTIVE",N92-N109,IF('BR2'!$K$2="ACTIVE",N88-N109,IF('BR1'!$K$2="ACTIVE",N84-N109,N83-N109)))</f>
        <v>0</v>
      </c>
      <c r="O110" s="733" t="str">
        <f>IF(P110="","",IF('BR3'!$K$2="ACTIVE",P$110/P$92,IF('BR2'!$K$2="ACTIVE",P$110/P$88,IF('BR1'!$K$2="ACTIVE",P$110/P$84,P$110/P$83))))</f>
        <v/>
      </c>
      <c r="P110" s="1497">
        <f>IF('BR3'!$K$2="ACTIVE",P92-P109,IF('BR2'!$K$2="ACTIVE",P88-P109,IF('BR1'!$K$2="ACTIVE",P84-P109,P83-P109)))</f>
        <v>0</v>
      </c>
      <c r="Q110" s="712" t="str">
        <f>IF(R110="","",IF('BR3'!$K$2="ACTIVE",R$110/R$92,IF('BR2'!$K$2="ACTIVE",R$110/R$88,IF('BR1'!$K$2="ACTIVE",R$110/R$84,R$110/R$83))))</f>
        <v/>
      </c>
      <c r="R110" s="1496">
        <f>IF('BR3'!$K$2="ACTIVE",R92-R109,IF('BR2'!$K$2="ACTIVE",R88-R109,IF('BR1'!$K$2="ACTIVE",R84-R109,R83-R109)))</f>
        <v>0</v>
      </c>
      <c r="S110" s="733" t="str">
        <f>IF(T110="","",IF('BR3'!$K$2="ACTIVE",T$110/T$92,IF('BR2'!$K$2="ACTIVE",T$110/T$88,IF('BR1'!$K$2="ACTIVE",T$110/T$84,T$110/T$83))))</f>
        <v/>
      </c>
      <c r="T110" s="1505">
        <f>IF('BR3'!$K$2="ACTIVE",T92-T109,IF('BR2'!$K$2="ACTIVE",T88-T109,IF('BR1'!$K$2="ACTIVE",T84-T109,T83-T109)))</f>
        <v>0</v>
      </c>
      <c r="U110" s="1359"/>
    </row>
    <row r="111" spans="1:21" ht="17.25" thickTop="1" thickBot="1">
      <c r="A111" s="387"/>
      <c r="B111" s="387"/>
      <c r="C111" s="386"/>
      <c r="D111" s="386"/>
      <c r="E111" s="387"/>
      <c r="F111" s="387"/>
      <c r="G111" s="387"/>
      <c r="H111" s="387"/>
      <c r="I111" s="387"/>
      <c r="J111" s="387"/>
      <c r="K111" s="387"/>
      <c r="L111" s="387"/>
      <c r="M111" s="387"/>
      <c r="N111" s="387"/>
      <c r="O111" s="387"/>
      <c r="P111" s="387"/>
      <c r="Q111" s="387"/>
      <c r="R111" s="387"/>
      <c r="S111" s="387"/>
      <c r="T111" s="1322"/>
      <c r="U111" s="1301"/>
    </row>
    <row r="112" spans="1:21" ht="13.5" thickTop="1">
      <c r="A112" s="1875" t="str">
        <f>'ORIGINAL BUDGET'!A14</f>
        <v>OTHER COSTS</v>
      </c>
      <c r="B112" s="1876"/>
      <c r="C112" s="1876"/>
      <c r="D112" s="1876"/>
      <c r="E112" s="1876"/>
      <c r="F112" s="1877"/>
      <c r="G112" s="1850" t="str">
        <f>G$6</f>
        <v>RPPC, 53110</v>
      </c>
      <c r="H112" s="1851"/>
      <c r="I112" s="1850" t="str">
        <f>I$6</f>
        <v>RPPC , 53129</v>
      </c>
      <c r="J112" s="1851"/>
      <c r="K112" s="1850" t="str">
        <f>K$6</f>
        <v/>
      </c>
      <c r="L112" s="1851"/>
      <c r="M112" s="1850" t="str">
        <f>M$6</f>
        <v/>
      </c>
      <c r="N112" s="1851"/>
      <c r="O112" s="1850" t="str">
        <f>O$6</f>
        <v/>
      </c>
      <c r="P112" s="1851"/>
      <c r="Q112" s="1850" t="str">
        <f>Q$6</f>
        <v/>
      </c>
      <c r="R112" s="1851"/>
      <c r="S112" s="1850" t="str">
        <f>S$6</f>
        <v/>
      </c>
      <c r="T112" s="1851"/>
      <c r="U112" s="1963" t="s">
        <v>126</v>
      </c>
    </row>
    <row r="113" spans="1:22" ht="13.5" thickBot="1">
      <c r="A113" s="1878"/>
      <c r="B113" s="1879"/>
      <c r="C113" s="1879"/>
      <c r="D113" s="1879"/>
      <c r="E113" s="1879"/>
      <c r="F113" s="1880"/>
      <c r="G113" s="1873"/>
      <c r="H113" s="1874"/>
      <c r="I113" s="1873"/>
      <c r="J113" s="1874"/>
      <c r="K113" s="1873"/>
      <c r="L113" s="1874"/>
      <c r="M113" s="1873"/>
      <c r="N113" s="1874"/>
      <c r="O113" s="1873"/>
      <c r="P113" s="1874"/>
      <c r="Q113" s="1873"/>
      <c r="R113" s="1874"/>
      <c r="S113" s="1873"/>
      <c r="T113" s="1874"/>
      <c r="U113" s="1963"/>
    </row>
    <row r="114" spans="1:22" ht="16.5" thickTop="1">
      <c r="A114" s="355"/>
      <c r="B114" s="1838" t="s">
        <v>132</v>
      </c>
      <c r="C114" s="1839"/>
      <c r="D114" s="356" t="s">
        <v>67</v>
      </c>
      <c r="E114" s="352"/>
      <c r="F114" s="1450">
        <f>IF('BR1'!$K$2="Active",'ORIGINAL BUDGET'!F$14,IF('BR2'!$K$2="Active",'ORIGINAL BUDGET'!F$14,IF('BR3'!$K$2="Active",'ORIGINAL BUDGET'!F$14,IF('ORIGINAL BUDGET'!$K$2="Active",'ORIGINAL BUDGET'!F$14,""))))</f>
        <v>0</v>
      </c>
      <c r="G114" s="1355" t="str">
        <f>IF(H114&gt;"",1,"")</f>
        <v/>
      </c>
      <c r="H114" s="1459">
        <f>IF('BR1'!$K$2="Active",'ORIGINAL BUDGET'!H$14,IF('BR2'!$K$2="Active",'ORIGINAL BUDGET'!H$14,IF('BR3'!$K$2="Active",'ORIGINAL BUDGET'!H$14,IF('ORIGINAL BUDGET'!$K$2="Active",'ORIGINAL BUDGET'!H$14,""))))</f>
        <v>0</v>
      </c>
      <c r="I114" s="1356" t="str">
        <f>IF(J114&gt;"",1,"")</f>
        <v/>
      </c>
      <c r="J114" s="1470">
        <f>IF('BR1'!$K$2="Active",'ORIGINAL BUDGET'!J$14,IF('BR2'!$K$2="Active",'ORIGINAL BUDGET'!J$14,IF('BR3'!$K$2="Active",'ORIGINAL BUDGET'!J$14,IF('ORIGINAL BUDGET'!$K$2="Active",'ORIGINAL BUDGET'!J$14,""))))</f>
        <v>0</v>
      </c>
      <c r="K114" s="1355" t="str">
        <f>IF(L114&gt;"",1,"")</f>
        <v/>
      </c>
      <c r="L114" s="1479">
        <f>IF('BR1'!$K$2="Active",'ORIGINAL BUDGET'!L$14,IF('BR2'!$K$2="Active",'ORIGINAL BUDGET'!L$14,IF('BR3'!$K$2="Active",'ORIGINAL BUDGET'!L$14,IF('ORIGINAL BUDGET'!$K$2="Active",'ORIGINAL BUDGET'!L$14,""))))</f>
        <v>0</v>
      </c>
      <c r="M114" s="1358" t="str">
        <f>IF(N114&gt;"",1,"")</f>
        <v/>
      </c>
      <c r="N114" s="1483">
        <f>IF('BR1'!$K$2="Active",'ORIGINAL BUDGET'!N$14,IF('BR2'!$K$2="Active",'ORIGINAL BUDGET'!N$14,IF('BR3'!$K$2="Active",'ORIGINAL BUDGET'!N$14,IF('ORIGINAL BUDGET'!$K$2="Active",'ORIGINAL BUDGET'!N$14,""))))</f>
        <v>0</v>
      </c>
      <c r="O114" s="1355" t="str">
        <f>IF(P114&gt;"",1,"")</f>
        <v/>
      </c>
      <c r="P114" s="1479">
        <f>IF('BR1'!$K$2="Active",'ORIGINAL BUDGET'!P$14,IF('BR2'!$K$2="Active",'ORIGINAL BUDGET'!P$14,IF('BR3'!$K$2="Active",'ORIGINAL BUDGET'!P$14,IF('ORIGINAL BUDGET'!$K$2="Active",'ORIGINAL BUDGET'!P$14,""))))</f>
        <v>0</v>
      </c>
      <c r="Q114" s="1357" t="str">
        <f>IF(R114&gt;"",1,"")</f>
        <v/>
      </c>
      <c r="R114" s="1490">
        <f>'BR1'!R$14</f>
        <v>0</v>
      </c>
      <c r="S114" s="1355" t="str">
        <f>IF(T114&gt;"",1,"")</f>
        <v/>
      </c>
      <c r="T114" s="1479">
        <f>IF('BR1'!$K$2="Active",'ORIGINAL BUDGET'!T$14,IF('BR2'!$K$2="Active",'ORIGINAL BUDGET'!T$14,IF('BR3'!$K$2="Active",'ORIGINAL BUDGET'!T$14,IF('ORIGINAL BUDGET'!$K$2="Active",'ORIGINAL BUDGET'!T$14,""))))</f>
        <v>0</v>
      </c>
      <c r="U114" s="1963"/>
    </row>
    <row r="115" spans="1:22" ht="16.5" thickBot="1">
      <c r="A115" s="357"/>
      <c r="B115" s="1840"/>
      <c r="C115" s="1841"/>
      <c r="D115" s="358" t="s">
        <v>58</v>
      </c>
      <c r="E115" s="353"/>
      <c r="F115" s="1451" t="str">
        <f>IF('BR1'!$K$2="Active",'BR1'!F$14,IF('BR2'!$K$2="Active",'BR1'!F$14,IF('BR3'!$K$2="Active",'BR1'!F$14,"")))</f>
        <v/>
      </c>
      <c r="G115" s="727" t="str">
        <f>IF(H115&gt;"",1,"")</f>
        <v/>
      </c>
      <c r="H115" s="1460" t="str">
        <f>IF('BR1'!$K$2="Active",'BR1'!H$14,IF('BR2'!$K$2="Active",'BR1'!H$14,IF('BR3'!$K$2="Active",'BR1'!H$14,"")))</f>
        <v/>
      </c>
      <c r="I115" s="706" t="str">
        <f>IF(J115&gt;"",1,"")</f>
        <v/>
      </c>
      <c r="J115" s="1451" t="str">
        <f>IF('BR1'!$K$2="Active",'BR1'!J$14,IF('BR2'!$K$2="Active",'BR1'!J$14,IF('BR3'!$K$2="Active",'BR1'!J$14,"")))</f>
        <v/>
      </c>
      <c r="K115" s="747" t="str">
        <f>IF(L115&gt;"",1,"")</f>
        <v/>
      </c>
      <c r="L115" s="1480" t="str">
        <f>IF('BR1'!$K$2="Active",'BR1'!L$14,IF('BR2'!$K$2="Active",'BR1'!L$14,IF('BR3'!$K$2="Active",'BR1'!L$14,"")))</f>
        <v/>
      </c>
      <c r="M115" s="739" t="str">
        <f>IF(N115&gt;"",1,"")</f>
        <v/>
      </c>
      <c r="N115" s="1473" t="str">
        <f>IF('BR1'!$K$2="Active",'BR1'!N$14,IF('BR2'!$K$2="Active",'BR1'!N$14,IF('BR3'!$K$2="Active",'BR1'!N$14,"")))</f>
        <v/>
      </c>
      <c r="O115" s="727" t="str">
        <f>IF(P115&gt;"",1,"")</f>
        <v/>
      </c>
      <c r="P115" s="1480" t="str">
        <f>IF('BR1'!$K$2="Active",'BR1'!P$14,IF('BR2'!$K$2="Active",'BR1'!P$14,IF('BR3'!$K$2="Active",'BR1'!P$14,"")))</f>
        <v/>
      </c>
      <c r="Q115" s="749" t="str">
        <f>IF(R115&gt;"",1,"")</f>
        <v/>
      </c>
      <c r="R115" s="1473" t="str">
        <f>IF('BR1'!$K$2="Active",'BR1'!R$14,IF('BR2'!$K$2="Active",'BR1'!R$14,IF('BR3'!$K$2="Active",'BR1'!R$14,"")))</f>
        <v/>
      </c>
      <c r="S115" s="727" t="str">
        <f>IF(T115&gt;"",1,"")</f>
        <v/>
      </c>
      <c r="T115" s="1491" t="str">
        <f>IF('BR1'!$K$2="Active",'BR1'!T$14,IF('BR2'!$K$2="Active",'BR1'!T$14,IF('BR3'!$K$2="Active",'BR1'!T$14,"")))</f>
        <v/>
      </c>
      <c r="U115" s="1963"/>
    </row>
    <row r="116" spans="1:22" ht="17.25" thickTop="1" thickBot="1">
      <c r="A116" s="357"/>
      <c r="B116" s="1840"/>
      <c r="C116" s="1841"/>
      <c r="D116" s="53" t="s">
        <v>61</v>
      </c>
      <c r="E116" s="345" t="str">
        <f>IF(F116="","",(F115-F114)/F114)</f>
        <v/>
      </c>
      <c r="F116" s="1452" t="str">
        <f>IF($F115="","",F115-F114)</f>
        <v/>
      </c>
      <c r="G116" s="728" t="str">
        <f>IF(H116="","",IF(H114="",1,(H115-H114)/H114))</f>
        <v/>
      </c>
      <c r="H116" s="1461" t="str">
        <f>IF($F115="","",H115-H114)</f>
        <v/>
      </c>
      <c r="I116" s="346" t="str">
        <f>IF(J116="","",IF(J114="",1,(J115-J114)/J114))</f>
        <v/>
      </c>
      <c r="J116" s="1471" t="str">
        <f>IF($F115="","",J115-J114)</f>
        <v/>
      </c>
      <c r="K116" s="728" t="str">
        <f>IF(L116="","",IF(L114="",1,(L115-L114)/L114))</f>
        <v/>
      </c>
      <c r="L116" s="1481" t="str">
        <f>IF($F115="","",L115-L114)</f>
        <v/>
      </c>
      <c r="M116" s="346" t="str">
        <f>IF(N116="","",IF(N114="",1,(N115-N114)/N114))</f>
        <v/>
      </c>
      <c r="N116" s="1471" t="str">
        <f>IF($F115="","",N115-N114)</f>
        <v/>
      </c>
      <c r="O116" s="728" t="str">
        <f>IF(P116="","",IF(P114="",1,(P115-P114)/P114))</f>
        <v/>
      </c>
      <c r="P116" s="1461" t="str">
        <f>IF($F115="","",P115-P114)</f>
        <v/>
      </c>
      <c r="Q116" s="346" t="str">
        <f>IF(R116="","",IF(R114="",1,(R115-R114)/R114))</f>
        <v/>
      </c>
      <c r="R116" s="1471" t="str">
        <f>IF($F115="","",R115-R114)</f>
        <v/>
      </c>
      <c r="S116" s="728" t="str">
        <f>IF(T116="","",IF(T114="",1,(T115-T114)/T114))</f>
        <v/>
      </c>
      <c r="T116" s="1461" t="str">
        <f>IF($F115="","",T115-T114)</f>
        <v/>
      </c>
      <c r="U116" s="1360">
        <f>ABS(SUM(H116,J116,L116,N116,P116,R116,T116))</f>
        <v>0</v>
      </c>
    </row>
    <row r="117" spans="1:22" ht="15.75" thickTop="1">
      <c r="A117" s="1310"/>
      <c r="B117" s="1840"/>
      <c r="C117" s="1841"/>
      <c r="D117" s="28"/>
      <c r="E117" s="28"/>
      <c r="F117" s="28"/>
      <c r="G117" s="1312"/>
      <c r="H117" s="1311"/>
      <c r="I117" s="28"/>
      <c r="J117" s="28"/>
      <c r="K117" s="1312"/>
      <c r="L117" s="1311"/>
      <c r="M117" s="28"/>
      <c r="N117" s="28"/>
      <c r="O117" s="1312"/>
      <c r="P117" s="1311"/>
      <c r="Q117" s="28"/>
      <c r="R117" s="28"/>
      <c r="S117" s="1312"/>
      <c r="T117" s="1313"/>
      <c r="U117" s="1962"/>
    </row>
    <row r="118" spans="1:22" ht="15.75">
      <c r="A118" s="1310"/>
      <c r="B118" s="1840"/>
      <c r="C118" s="1841"/>
      <c r="D118" s="361" t="s">
        <v>58</v>
      </c>
      <c r="E118" s="354"/>
      <c r="F118" s="1453" t="str">
        <f>IF('BR3'!$K$2="Active",'BR1'!F$14,IF('BR2'!$K$2="Active",'BR1'!F$14,""))</f>
        <v/>
      </c>
      <c r="G118" s="726" t="str">
        <f>IF(H118&gt;"",1,"")</f>
        <v/>
      </c>
      <c r="H118" s="1462" t="str">
        <f>IF('BR3'!$K$2="Active",'BR1'!H$14,IF('BR2'!$K$2="Active",'BR1'!H$14,""))</f>
        <v/>
      </c>
      <c r="I118" s="707" t="str">
        <f>IF(J118&gt;"",1,"")</f>
        <v/>
      </c>
      <c r="J118" s="1472" t="str">
        <f>IF('BR3'!$K$2="Active",'BR1'!J$14,IF('BR2'!$K$2="Active",'BR1'!J$14,""))</f>
        <v/>
      </c>
      <c r="K118" s="726" t="str">
        <f>IF(L118&gt;"",1,"")</f>
        <v/>
      </c>
      <c r="L118" s="1482" t="str">
        <f>IF('BR3'!$K$2="Active",'BR1'!L$14,IF('BR2'!$K$2="Active",'BR1'!L$14,""))</f>
        <v/>
      </c>
      <c r="M118" s="707" t="str">
        <f>IF(N118&gt;"",1,"")</f>
        <v/>
      </c>
      <c r="N118" s="1472" t="str">
        <f>IF('BR3'!$K$2="Active",'BR1'!N$14,IF('BR2'!$K$2="Active",'BR1'!N$14,""))</f>
        <v/>
      </c>
      <c r="O118" s="726" t="str">
        <f>IF(P118&gt;"",1,"")</f>
        <v/>
      </c>
      <c r="P118" s="1482" t="str">
        <f>IF('BR3'!$K$2="Active",'BR1'!P$14,IF('BR2'!$K$2="Active",'BR1'!P$14,""))</f>
        <v/>
      </c>
      <c r="Q118" s="707" t="str">
        <f>IF(R118&gt;"",1,"")</f>
        <v/>
      </c>
      <c r="R118" s="1472" t="str">
        <f>IF('BR3'!$K$2="Active",'BR1'!R$14,IF('BR2'!$K$2="Active",'BR1'!R$14,""))</f>
        <v/>
      </c>
      <c r="S118" s="726" t="str">
        <f>IF(T118&gt;"",1,"")</f>
        <v/>
      </c>
      <c r="T118" s="1482" t="str">
        <f>IF('BR3'!$K$2="Active",'BR1'!T$14,IF('BR2'!$K$2="Active",'BR1'!T$14,""))</f>
        <v/>
      </c>
      <c r="U118" s="1962"/>
    </row>
    <row r="119" spans="1:22" ht="16.5" thickBot="1">
      <c r="A119" s="357"/>
      <c r="B119" s="1840"/>
      <c r="C119" s="1841"/>
      <c r="D119" s="361" t="s">
        <v>59</v>
      </c>
      <c r="E119" s="353"/>
      <c r="F119" s="1451" t="str">
        <f>IF('BR3'!$K$2="Active",'BR2'!F$14,IF('BR2'!$K$2="Active",'BR2'!F$14,""))</f>
        <v/>
      </c>
      <c r="G119" s="727" t="str">
        <f>IF(H119&gt;"",1,"")</f>
        <v/>
      </c>
      <c r="H119" s="1463" t="str">
        <f>IF('BR3'!$K$2="Active",'BR2'!H$14,IF('BR2'!$K$2="Active",'BR2'!H$14,""))</f>
        <v/>
      </c>
      <c r="I119" s="708" t="str">
        <f>IF(J119&gt;"",1,"")</f>
        <v/>
      </c>
      <c r="J119" s="1473" t="str">
        <f>IF('BR3'!$K$2="Active",'BR2'!J$14,IF('BR2'!$K$2="Active",'BR2'!J$14,""))</f>
        <v/>
      </c>
      <c r="K119" s="727" t="str">
        <f>IF(L119&gt;"",1,"")</f>
        <v/>
      </c>
      <c r="L119" s="1480" t="str">
        <f>IF('BR3'!$K$2="Active",'BR2'!L$14,IF('BR2'!$K$2="Active",'BR2'!L$14,""))</f>
        <v/>
      </c>
      <c r="M119" s="708" t="str">
        <f>IF(N119&gt;"",1,"")</f>
        <v/>
      </c>
      <c r="N119" s="1473" t="str">
        <f>IF('BR3'!$K$2="Active",'BR2'!N$14,IF('BR2'!$K$2="Active",'BR2'!N$14,""))</f>
        <v/>
      </c>
      <c r="O119" s="727" t="str">
        <f>IF(P119&gt;"",1,"")</f>
        <v/>
      </c>
      <c r="P119" s="1480" t="str">
        <f>IF('BR3'!$K$2="Active",'BR2'!P$14,IF('BR2'!$K$2="Active",'BR2'!P$14,""))</f>
        <v/>
      </c>
      <c r="Q119" s="708" t="str">
        <f>IF(R119&gt;"",1,"")</f>
        <v/>
      </c>
      <c r="R119" s="1473" t="str">
        <f>IF('BR3'!$K$2="Active",'BR2'!R$14,IF('BR2'!$K$2="Active",'BR2'!R$14,""))</f>
        <v/>
      </c>
      <c r="S119" s="727" t="str">
        <f>IF(T119&gt;"",1,"")</f>
        <v/>
      </c>
      <c r="T119" s="1480" t="str">
        <f>IF('BR3'!$K$2="Active",'BR2'!T$14,IF('BR2'!$K$2="Active",'BR2'!T$14,""))</f>
        <v/>
      </c>
      <c r="U119" s="1962"/>
    </row>
    <row r="120" spans="1:22" ht="17.25" thickTop="1" thickBot="1">
      <c r="A120" s="1310"/>
      <c r="B120" s="1840"/>
      <c r="C120" s="1841"/>
      <c r="D120" s="53" t="s">
        <v>61</v>
      </c>
      <c r="E120" s="345" t="str">
        <f>IF(F120="","",(F119-F118)/F118)</f>
        <v/>
      </c>
      <c r="F120" s="1452" t="str">
        <f>IF($F119="","",F119-F118)</f>
        <v/>
      </c>
      <c r="G120" s="728" t="str">
        <f>IF(H120="","",IF(H118="",1,(H119-H118)/H118))</f>
        <v/>
      </c>
      <c r="H120" s="1461" t="str">
        <f>IF($F119="","",H119-H118)</f>
        <v/>
      </c>
      <c r="I120" s="346" t="str">
        <f>IF(J120="","",IF(J118="",1,(J119-J118)/J118))</f>
        <v/>
      </c>
      <c r="J120" s="1471" t="str">
        <f>IF($F119="","",J119-J118)</f>
        <v/>
      </c>
      <c r="K120" s="728" t="str">
        <f>IF(L120="","",IF(L118="",1,(L119-L118)/L118))</f>
        <v/>
      </c>
      <c r="L120" s="1481" t="str">
        <f>IF($F119="","",L119-L118)</f>
        <v/>
      </c>
      <c r="M120" s="346" t="str">
        <f>IF(N120="","",IF(N118="",1,(N119-N118)/N118))</f>
        <v/>
      </c>
      <c r="N120" s="1471" t="str">
        <f>IF($F119="","",N119-N118)</f>
        <v/>
      </c>
      <c r="O120" s="728" t="str">
        <f>IF(P120="","",IF(P118="",1,(P119-P118)/P118))</f>
        <v/>
      </c>
      <c r="P120" s="1461" t="str">
        <f>IF($F119="","",P119-P118)</f>
        <v/>
      </c>
      <c r="Q120" s="346" t="str">
        <f>IF(R120="","",IF(R118="",1,(R119-R118)/R118))</f>
        <v/>
      </c>
      <c r="R120" s="1471" t="str">
        <f>IF($F119="","",R119-R118)</f>
        <v/>
      </c>
      <c r="S120" s="728" t="str">
        <f>IF(T120="","",IF(T118="",1,(T119-T118)/T118))</f>
        <v/>
      </c>
      <c r="T120" s="1461" t="str">
        <f>IF($F119="","",T119-T118)</f>
        <v/>
      </c>
      <c r="U120" s="1360">
        <f>ABS(SUM(H120,J120,L120,N120,P120,R120,T120))</f>
        <v>0</v>
      </c>
    </row>
    <row r="121" spans="1:22" ht="15.75" thickTop="1">
      <c r="A121" s="1310"/>
      <c r="B121" s="1840"/>
      <c r="C121" s="1841"/>
      <c r="D121" s="28"/>
      <c r="E121" s="28"/>
      <c r="F121" s="28"/>
      <c r="G121" s="1312"/>
      <c r="H121" s="1311"/>
      <c r="I121" s="28"/>
      <c r="J121" s="28"/>
      <c r="K121" s="1312"/>
      <c r="L121" s="1311"/>
      <c r="M121" s="28"/>
      <c r="N121" s="28"/>
      <c r="O121" s="1312"/>
      <c r="P121" s="1311"/>
      <c r="Q121" s="28"/>
      <c r="R121" s="28"/>
      <c r="S121" s="1312"/>
      <c r="T121" s="1311"/>
      <c r="U121" s="1962"/>
    </row>
    <row r="122" spans="1:22" ht="15.75">
      <c r="A122" s="1310"/>
      <c r="B122" s="1840"/>
      <c r="C122" s="1841"/>
      <c r="D122" s="361" t="s">
        <v>59</v>
      </c>
      <c r="E122" s="354"/>
      <c r="F122" s="1453" t="str">
        <f>IF('BR3'!$K$2="Active", 'BR2'!F$14,"")</f>
        <v/>
      </c>
      <c r="G122" s="726" t="str">
        <f>IF(H122&gt;"",1,"")</f>
        <v/>
      </c>
      <c r="H122" s="1462" t="str">
        <f>IF('BR3'!$K$2="Active", 'BR2'!H$14,"")</f>
        <v/>
      </c>
      <c r="I122" s="707" t="str">
        <f>IF(J122&gt;"",1,"")</f>
        <v/>
      </c>
      <c r="J122" s="1472" t="str">
        <f>IF('BR3'!$K$2="Active", 'BR2'!J$14,"")</f>
        <v/>
      </c>
      <c r="K122" s="726" t="str">
        <f>IF(L122&gt;"",1,"")</f>
        <v/>
      </c>
      <c r="L122" s="1482" t="str">
        <f>IF('BR3'!$K$2="Active", 'BR2'!L$14,"")</f>
        <v/>
      </c>
      <c r="M122" s="707" t="str">
        <f>IF(N122&gt;"",1,"")</f>
        <v/>
      </c>
      <c r="N122" s="1472" t="str">
        <f>IF('BR3'!$K$2="Active", 'BR2'!N$14,"")</f>
        <v/>
      </c>
      <c r="O122" s="726" t="str">
        <f>IF(P122&gt;"",1,"")</f>
        <v/>
      </c>
      <c r="P122" s="1482" t="str">
        <f>IF('BR3'!$K$2="Active", 'BR2'!P$14,"")</f>
        <v/>
      </c>
      <c r="Q122" s="707" t="str">
        <f>IF(R122&gt;"",1,"")</f>
        <v/>
      </c>
      <c r="R122" s="1472" t="str">
        <f>IF('BR3'!$K$2="Active", 'BR2'!R$14,"")</f>
        <v/>
      </c>
      <c r="S122" s="726" t="str">
        <f>IF(T122&gt;"",1,"")</f>
        <v/>
      </c>
      <c r="T122" s="1492" t="str">
        <f>IF('BR3'!$K$2="Active", 'BR2'!T$14,"")</f>
        <v/>
      </c>
      <c r="U122" s="1962"/>
    </row>
    <row r="123" spans="1:22" ht="16.5" thickBot="1">
      <c r="A123" s="357"/>
      <c r="B123" s="1840"/>
      <c r="C123" s="1841"/>
      <c r="D123" s="361" t="s">
        <v>60</v>
      </c>
      <c r="E123" s="353"/>
      <c r="F123" s="1451" t="str">
        <f>IF('BR3'!$K$2="Active", 'BR3'!F$14,"")</f>
        <v/>
      </c>
      <c r="G123" s="727" t="str">
        <f>IF(H123&gt;"",1,"")</f>
        <v/>
      </c>
      <c r="H123" s="1463" t="str">
        <f>IF('BR3'!$K$2="Active", 'BR3'!H$14,"")</f>
        <v/>
      </c>
      <c r="I123" s="708" t="str">
        <f>IF(J123&gt;"",1,"")</f>
        <v/>
      </c>
      <c r="J123" s="1473" t="str">
        <f>IF('BR3'!$K$2="Active", 'BR3'!J$14,"")</f>
        <v/>
      </c>
      <c r="K123" s="727" t="str">
        <f>IF(L123&gt;"",1,"")</f>
        <v/>
      </c>
      <c r="L123" s="1480" t="str">
        <f>IF('BR3'!$K$2="Active", 'BR3'!L$14,"")</f>
        <v/>
      </c>
      <c r="M123" s="708" t="str">
        <f>IF(N123&gt;"",1,"")</f>
        <v/>
      </c>
      <c r="N123" s="1473" t="str">
        <f>IF('BR3'!$K$2="Active", 'BR3'!N$14,"")</f>
        <v/>
      </c>
      <c r="O123" s="727" t="str">
        <f>IF(P123&gt;"",1,"")</f>
        <v/>
      </c>
      <c r="P123" s="1480" t="str">
        <f>IF('BR3'!$K$2="Active", 'BR3'!P$14,"")</f>
        <v/>
      </c>
      <c r="Q123" s="708" t="str">
        <f>IF(R123&gt;"",1,"")</f>
        <v/>
      </c>
      <c r="R123" s="1473" t="str">
        <f>IF('BR3'!$K$2="Active", 'BR3'!R$14,"")</f>
        <v/>
      </c>
      <c r="S123" s="727" t="str">
        <f>IF(T123&gt;"",1,"")</f>
        <v/>
      </c>
      <c r="T123" s="1460" t="str">
        <f>IF('BR3'!$K$2="Active", 'BR3'!T$14,"")</f>
        <v/>
      </c>
      <c r="U123" s="1962"/>
    </row>
    <row r="124" spans="1:22" ht="17.25" thickTop="1" thickBot="1">
      <c r="A124" s="1310"/>
      <c r="B124" s="1842"/>
      <c r="C124" s="1843"/>
      <c r="D124" s="261" t="s">
        <v>61</v>
      </c>
      <c r="E124" s="346" t="str">
        <f>IF(F124="","",(F123-F122)/F122)</f>
        <v/>
      </c>
      <c r="F124" s="1452" t="str">
        <f>IF($F123="","",F123-F122)</f>
        <v/>
      </c>
      <c r="G124" s="728" t="str">
        <f>IF(H124="","",IF(H122="",1,(H123-H122)/H122))</f>
        <v/>
      </c>
      <c r="H124" s="1461" t="str">
        <f>IF($F123="","",H123-H122)</f>
        <v/>
      </c>
      <c r="I124" s="346" t="str">
        <f>IF(J124="","",IF(J122="",1,(J123-J122)/J122))</f>
        <v/>
      </c>
      <c r="J124" s="1471" t="str">
        <f>IF($F123="","",J123-J122)</f>
        <v/>
      </c>
      <c r="K124" s="728" t="str">
        <f>IF(L124="","",IF(L122="",1,(L123-L122)/L122))</f>
        <v/>
      </c>
      <c r="L124" s="1481" t="str">
        <f>IF($F123="","",L123-L122)</f>
        <v/>
      </c>
      <c r="M124" s="346" t="str">
        <f>IF(N124="","",IF(N122="",1,(N123-N122)/N122))</f>
        <v/>
      </c>
      <c r="N124" s="1471" t="str">
        <f>IF($F123="","",N123-N122)</f>
        <v/>
      </c>
      <c r="O124" s="728" t="str">
        <f>IF(P124="","",IF(P122="",1,(P123-P122)/P122))</f>
        <v/>
      </c>
      <c r="P124" s="1461" t="str">
        <f>IF($F123="","",P123-P122)</f>
        <v/>
      </c>
      <c r="Q124" s="346" t="str">
        <f>IF(R124="","",IF(R122="",1,(R123-R122)/R122))</f>
        <v/>
      </c>
      <c r="R124" s="1471" t="str">
        <f>IF($F123="","",R123-R122)</f>
        <v/>
      </c>
      <c r="S124" s="728" t="str">
        <f>IF(T124="","",IF(T122="",1,(T123-T122)/T122))</f>
        <v/>
      </c>
      <c r="T124" s="1461" t="str">
        <f>IF($F123="","",T123-T122)</f>
        <v/>
      </c>
      <c r="U124" s="1360">
        <f>ABS(SUM(H124,J124,L124,N124,P124,R124,T124))</f>
        <v>0</v>
      </c>
    </row>
    <row r="125" spans="1:22" ht="17.25" thickTop="1" thickBot="1">
      <c r="A125" s="1310"/>
      <c r="B125" s="1314"/>
      <c r="C125" s="1315"/>
      <c r="D125" s="1316"/>
      <c r="E125" s="1317"/>
      <c r="F125" s="1317"/>
      <c r="G125" s="1318"/>
      <c r="H125" s="1319"/>
      <c r="I125" s="1317"/>
      <c r="J125" s="1321"/>
      <c r="K125" s="1318"/>
      <c r="L125" s="1319"/>
      <c r="M125" s="1317"/>
      <c r="N125" s="1317"/>
      <c r="O125" s="1318"/>
      <c r="P125" s="1319"/>
      <c r="Q125" s="1317"/>
      <c r="R125" s="1317"/>
      <c r="S125" s="1318"/>
      <c r="T125" s="1319"/>
      <c r="U125" s="1362">
        <f>SUM(U116:U124)</f>
        <v>0</v>
      </c>
      <c r="V125" s="284" t="s">
        <v>135</v>
      </c>
    </row>
    <row r="126" spans="1:22" ht="16.5" thickTop="1">
      <c r="A126" s="357"/>
      <c r="B126" s="1844" t="s">
        <v>80</v>
      </c>
      <c r="C126" s="1845"/>
      <c r="D126" s="359" t="s">
        <v>101</v>
      </c>
      <c r="E126" s="347" t="str">
        <f>IF(F126="","",IF('BR3'!$K$2="ACTIVE",F126/F$123,IF('BR2'!$K$2="ACTIVE",F126/F$119,IF('BR1'!$K$2="ACTIVE",F126/F$115,F126/F$114))))</f>
        <v/>
      </c>
      <c r="F126" s="1454">
        <f>'Month 1'!F$14</f>
        <v>0</v>
      </c>
      <c r="G126" s="729" t="str">
        <f>IF(H126="","",IF('BR3'!$K$2="ACTIVE",H126/H$123,IF('BR2'!$K$2="ACTIVE",H126/H$119,IF('BR1'!$K$2="ACTIVE",H126/H$115,H126/H$114))))</f>
        <v/>
      </c>
      <c r="H126" s="1484">
        <f>'Month 1'!H$14</f>
        <v>0</v>
      </c>
      <c r="I126" s="348" t="str">
        <f>IF(J126="","",IF('BR3'!$K$2="ACTIVE",J126/J$123,IF('BR2'!$K$2="ACTIVE",J126/J$119,IF('BR1'!$K$2="ACTIVE",J126/J$115,J126/J$114))))</f>
        <v/>
      </c>
      <c r="J126" s="1498">
        <f>'Month 1'!J$14</f>
        <v>0</v>
      </c>
      <c r="K126" s="729" t="str">
        <f>IF(L126="","",IF('BR3'!$K$2="ACTIVE",L126/L$123,IF('BR2'!$K$2="ACTIVE",L126/L$119,IF('BR1'!$K$2="ACTIVE",L126/L$115,L126/L$114))))</f>
        <v/>
      </c>
      <c r="L126" s="1464">
        <f>'Month 1'!L$14</f>
        <v>0</v>
      </c>
      <c r="M126" s="348" t="str">
        <f>IF(N126="","",IF('BR3'!$K$2="ACTIVE",N126/N$123,IF('BR2'!$K$2="ACTIVE",N126/N$119,IF('BR1'!$K$2="ACTIVE",N126/N$115,N126/N$114))))</f>
        <v/>
      </c>
      <c r="N126" s="1474">
        <f>'Month 1'!N$14</f>
        <v>0</v>
      </c>
      <c r="O126" s="729" t="str">
        <f>IF(P126="","",IF('BR3'!$K$2="ACTIVE",P126/P$123,IF('BR2'!$K$2="ACTIVE",P126/P$119,IF('BR1'!$K$2="ACTIVE",P126/P$115,P126/P$114))))</f>
        <v/>
      </c>
      <c r="P126" s="1484">
        <f>'Month 1'!P$14</f>
        <v>0</v>
      </c>
      <c r="Q126" s="348" t="str">
        <f>IF(R126="","",IF('BR3'!$K$2="ACTIVE",R126/R$123,IF('BR2'!$K$2="ACTIVE",R126/R$119,IF('BR1'!$K$2="ACTIVE",R126/R$115,R126/R$114))))</f>
        <v/>
      </c>
      <c r="R126" s="1474">
        <f>'Month 1'!R$14</f>
        <v>0</v>
      </c>
      <c r="S126" s="1006" t="str">
        <f>IF(T126="","",IF('BR3'!$K$2="ACTIVE",T126/T$123,IF('BR2'!$K$2="ACTIVE",T126/T$119,IF('BR1'!$K$2="ACTIVE",T126/T$115,T126/T$114))))</f>
        <v/>
      </c>
      <c r="T126" s="1464">
        <f>'Month 1'!T$14</f>
        <v>0</v>
      </c>
      <c r="U126" s="1359"/>
    </row>
    <row r="127" spans="1:22" ht="15.75">
      <c r="A127" s="357"/>
      <c r="B127" s="1846"/>
      <c r="C127" s="1847"/>
      <c r="D127" s="360" t="s">
        <v>102</v>
      </c>
      <c r="E127" s="349" t="str">
        <f>IF(F127="","",IF('BR3'!$K$2="ACTIVE",F127/F$123,IF('BR2'!$K$2="ACTIVE",F127/F$119,IF('BR1'!$K$2="ACTIVE",F127/F$115,F127/F$114))))</f>
        <v/>
      </c>
      <c r="F127" s="1455">
        <f>'Month 2'!F$14</f>
        <v>0</v>
      </c>
      <c r="G127" s="730" t="str">
        <f>IF(H127="","",IF('BR3'!$K$2="ACTIVE",H127/H$123,IF('BR2'!$K$2="ACTIVE",H127/H$119,IF('BR1'!$K$2="ACTIVE",H127/H$115,H127/H$114))))</f>
        <v/>
      </c>
      <c r="H127" s="1485">
        <f>'Month 2'!H$14</f>
        <v>0</v>
      </c>
      <c r="I127" s="709" t="str">
        <f>IF(J127="","",IF('BR3'!$K$2="ACTIVE",J127/J$123,IF('BR2'!$K$2="ACTIVE",J127/J$119,IF('BR1'!$K$2="ACTIVE",J127/J$115,J127/J$114))))</f>
        <v/>
      </c>
      <c r="J127" s="1499">
        <f>'Month 2'!J$14</f>
        <v>0</v>
      </c>
      <c r="K127" s="730" t="str">
        <f>IF(L127="","",IF('BR3'!$K$2="ACTIVE",L127/L$123,IF('BR2'!$K$2="ACTIVE",L127/L$119,IF('BR1'!$K$2="ACTIVE",L127/L$115,L127/L$114))))</f>
        <v/>
      </c>
      <c r="L127" s="1465">
        <f>'Month 2'!L$14</f>
        <v>0</v>
      </c>
      <c r="M127" s="709" t="str">
        <f>IF(N127="","",IF('BR3'!$K$2="ACTIVE",N127/N$123,IF('BR2'!$K$2="ACTIVE",N127/N$119,IF('BR1'!$K$2="ACTIVE",N127/N$115,N127/N$114))))</f>
        <v/>
      </c>
      <c r="N127" s="1475">
        <f>'Month 2'!N$14</f>
        <v>0</v>
      </c>
      <c r="O127" s="730" t="str">
        <f>IF(P127="","",IF('BR3'!$K$2="ACTIVE",P127/P$123,IF('BR2'!$K$2="ACTIVE",P127/P$119,IF('BR1'!$K$2="ACTIVE",P127/P$115,P127/P$114))))</f>
        <v/>
      </c>
      <c r="P127" s="1485">
        <f>'Month 2'!P$14</f>
        <v>0</v>
      </c>
      <c r="Q127" s="709" t="str">
        <f>IF(R127="","",IF('BR3'!$K$2="ACTIVE",R127/R$123,IF('BR2'!$K$2="ACTIVE",R127/R$119,IF('BR1'!$K$2="ACTIVE",R127/R$115,R127/R$114))))</f>
        <v/>
      </c>
      <c r="R127" s="1475">
        <f>'Month 2'!R$14</f>
        <v>0</v>
      </c>
      <c r="S127" s="730" t="str">
        <f>IF(T127="","",IF('BR3'!$K$2="ACTIVE",T127/T$123,IF('BR2'!$K$2="ACTIVE",T127/T$119,IF('BR1'!$K$2="ACTIVE",T127/T$115,T127/T$114))))</f>
        <v/>
      </c>
      <c r="T127" s="1465">
        <f>'Month 2'!T$14</f>
        <v>0</v>
      </c>
      <c r="U127" s="1359"/>
    </row>
    <row r="128" spans="1:22" ht="15.75">
      <c r="A128" s="357"/>
      <c r="B128" s="1846"/>
      <c r="C128" s="1847"/>
      <c r="D128" s="361" t="s">
        <v>110</v>
      </c>
      <c r="E128" s="349" t="str">
        <f>IF(F128="","",IF('BR3'!$K$2="ACTIVE",F128/F$123,IF('BR2'!$K$2="ACTIVE",F128/F$119,IF('BR1'!$K$2="ACTIVE",F128/F$115,F128/F$114))))</f>
        <v/>
      </c>
      <c r="F128" s="1455">
        <f>'Month 3 (Q1)'!F$14</f>
        <v>0</v>
      </c>
      <c r="G128" s="730" t="str">
        <f>IF(H128="","",IF('BR3'!$K$2="ACTIVE",H128/H$123,IF('BR2'!$K$2="ACTIVE",H128/H$119,IF('BR1'!$K$2="ACTIVE",H128/H$115,H128/H$114))))</f>
        <v/>
      </c>
      <c r="H128" s="1486">
        <f>'Month 3 (Q1)'!H$14</f>
        <v>0</v>
      </c>
      <c r="I128" s="709" t="str">
        <f>IF(J128="","",IF('BR3'!$K$2="ACTIVE",J128/J$123,IF('BR2'!$K$2="ACTIVE",J128/J$119,IF('BR1'!$K$2="ACTIVE",J128/J$115,J128/J$114))))</f>
        <v/>
      </c>
      <c r="J128" s="1500">
        <f>'Month 3 (Q1)'!J$14</f>
        <v>0</v>
      </c>
      <c r="K128" s="730" t="str">
        <f>IF(L128="","",IF('BR3'!$K$2="ACTIVE",L128/L$123,IF('BR2'!$K$2="ACTIVE",L128/L$119,IF('BR1'!$K$2="ACTIVE",L128/L$115,L128/L$114))))</f>
        <v/>
      </c>
      <c r="L128" s="1466">
        <f>'Month 3 (Q1)'!L$14</f>
        <v>0</v>
      </c>
      <c r="M128" s="709" t="str">
        <f>IF(N128="","",IF('BR3'!$K$2="ACTIVE",N128/N$123,IF('BR2'!$K$2="ACTIVE",N128/N$119,IF('BR1'!$K$2="ACTIVE",N128/N$115,N128/N$114))))</f>
        <v/>
      </c>
      <c r="N128" s="1476">
        <f>'Month 3 (Q1)'!N$14</f>
        <v>0</v>
      </c>
      <c r="O128" s="730" t="str">
        <f>IF(P128="","",IF('BR3'!$K$2="ACTIVE",P128/P$123,IF('BR2'!$K$2="ACTIVE",P128/P$119,IF('BR1'!$K$2="ACTIVE",P128/P$115,P128/P$114))))</f>
        <v/>
      </c>
      <c r="P128" s="1486">
        <f>'Month 3 (Q1)'!P$14</f>
        <v>0</v>
      </c>
      <c r="Q128" s="709" t="str">
        <f>IF(R128="","",IF('BR3'!$K$2="ACTIVE",R128/R$123,IF('BR2'!$K$2="ACTIVE",R128/R$119,IF('BR1'!$K$2="ACTIVE",R128/R$115,R128/R$114))))</f>
        <v/>
      </c>
      <c r="R128" s="1476">
        <f>'Month 3 (Q1)'!R$14</f>
        <v>0</v>
      </c>
      <c r="S128" s="730" t="str">
        <f>IF(T128="","",IF('BR3'!$K$2="ACTIVE",T128/T$123,IF('BR2'!$K$2="ACTIVE",T128/T$119,IF('BR1'!$K$2="ACTIVE",T128/T$115,T128/T$114))))</f>
        <v/>
      </c>
      <c r="T128" s="1466">
        <f>'Month 3 (Q1)'!T$14</f>
        <v>0</v>
      </c>
      <c r="U128" s="1359"/>
    </row>
    <row r="129" spans="1:21" ht="15.75">
      <c r="A129" s="357"/>
      <c r="B129" s="1846"/>
      <c r="C129" s="1847"/>
      <c r="D129" s="361" t="s">
        <v>103</v>
      </c>
      <c r="E129" s="349" t="str">
        <f>IF(F129="","",IF('BR3'!$K$2="ACTIVE",F129/F$123,IF('BR2'!$K$2="ACTIVE",F129/F$119,IF('BR1'!$K$2="ACTIVE",F129/F$115,F129/F$114))))</f>
        <v/>
      </c>
      <c r="F129" s="1455">
        <f>'Month 4'!F$14</f>
        <v>0</v>
      </c>
      <c r="G129" s="730" t="str">
        <f>IF(H129="","",IF('BR3'!$K$2="ACTIVE",H129/H$123,IF('BR2'!$K$2="ACTIVE",H129/H$119,IF('BR1'!$K$2="ACTIVE",H129/H$115,H129/H$114))))</f>
        <v/>
      </c>
      <c r="H129" s="1486">
        <f>'Month 4'!H$14</f>
        <v>0</v>
      </c>
      <c r="I129" s="709" t="str">
        <f>IF(J129="","",IF('BR3'!$K$2="ACTIVE",J129/J$123,IF('BR2'!$K$2="ACTIVE",J129/J$119,IF('BR1'!$K$2="ACTIVE",J129/J$115,J129/J$114))))</f>
        <v/>
      </c>
      <c r="J129" s="1500">
        <f>'Month 4'!J$14</f>
        <v>0</v>
      </c>
      <c r="K129" s="730" t="str">
        <f>IF(L129="","",IF('BR3'!$K$2="ACTIVE",L129/L$123,IF('BR2'!$K$2="ACTIVE",L129/L$119,IF('BR1'!$K$2="ACTIVE",L129/L$115,L129/L$114))))</f>
        <v/>
      </c>
      <c r="L129" s="1466">
        <f>'Month 4'!L$14</f>
        <v>0</v>
      </c>
      <c r="M129" s="709" t="str">
        <f>IF(N129="","",IF('BR3'!$K$2="ACTIVE",N129/N$123,IF('BR2'!$K$2="ACTIVE",N129/N$119,IF('BR1'!$K$2="ACTIVE",N129/N$115,N129/N$114))))</f>
        <v/>
      </c>
      <c r="N129" s="1476">
        <f>'Month 4'!N$14</f>
        <v>0</v>
      </c>
      <c r="O129" s="730" t="str">
        <f>IF(P129="","",IF('BR3'!$K$2="ACTIVE",P129/P$123,IF('BR2'!$K$2="ACTIVE",P129/P$119,IF('BR1'!$K$2="ACTIVE",P129/P$115,P129/P$114))))</f>
        <v/>
      </c>
      <c r="P129" s="1486">
        <f>'Month 4'!P$14</f>
        <v>0</v>
      </c>
      <c r="Q129" s="709" t="str">
        <f>IF(R129="","",IF('BR3'!$K$2="ACTIVE",R129/R$123,IF('BR2'!$K$2="ACTIVE",R129/R$119,IF('BR1'!$K$2="ACTIVE",R129/R$115,R129/R$114))))</f>
        <v/>
      </c>
      <c r="R129" s="1476">
        <f>'Month 4'!R$14</f>
        <v>0</v>
      </c>
      <c r="S129" s="730" t="str">
        <f>IF(T129="","",IF('BR3'!$K$2="ACTIVE",T129/T$123,IF('BR2'!$K$2="ACTIVE",T129/T$119,IF('BR1'!$K$2="ACTIVE",T129/T$115,T129/T$114))))</f>
        <v/>
      </c>
      <c r="T129" s="1466">
        <f>'Month 4'!T$14</f>
        <v>0</v>
      </c>
      <c r="U129" s="1359"/>
    </row>
    <row r="130" spans="1:21" ht="15.75">
      <c r="A130" s="357"/>
      <c r="B130" s="1846"/>
      <c r="C130" s="1847"/>
      <c r="D130" s="361" t="s">
        <v>104</v>
      </c>
      <c r="E130" s="349" t="str">
        <f>IF(F130="","",IF('BR3'!$K$2="ACTIVE",F130/F$123,IF('BR2'!$K$2="ACTIVE",F130/F$119,IF('BR1'!$K$2="ACTIVE",F130/F$115,F130/F$114))))</f>
        <v/>
      </c>
      <c r="F130" s="1455">
        <f>'Month 5'!F$14</f>
        <v>0</v>
      </c>
      <c r="G130" s="730" t="str">
        <f>IF(H130="","",IF('BR3'!$K$2="ACTIVE",H130/H$123,IF('BR2'!$K$2="ACTIVE",H130/H$119,IF('BR1'!$K$2="ACTIVE",H130/H$115,H130/H$114))))</f>
        <v/>
      </c>
      <c r="H130" s="1486">
        <f>'Month 5'!H$14</f>
        <v>0</v>
      </c>
      <c r="I130" s="709" t="str">
        <f>IF(J130="","",IF('BR3'!$K$2="ACTIVE",J130/J$123,IF('BR2'!$K$2="ACTIVE",J130/J$119,IF('BR1'!$K$2="ACTIVE",J130/J$115,J130/J$114))))</f>
        <v/>
      </c>
      <c r="J130" s="1500">
        <f>'Month 5'!J$14</f>
        <v>0</v>
      </c>
      <c r="K130" s="730" t="str">
        <f>IF(L130="","",IF('BR3'!$K$2="ACTIVE",L130/L$123,IF('BR2'!$K$2="ACTIVE",L130/L$119,IF('BR1'!$K$2="ACTIVE",L130/L$115,L130/L$114))))</f>
        <v/>
      </c>
      <c r="L130" s="1466">
        <f>'Month 5'!L$14</f>
        <v>0</v>
      </c>
      <c r="M130" s="709" t="str">
        <f>IF(N130="","",IF('BR3'!$K$2="ACTIVE",N130/N$123,IF('BR2'!$K$2="ACTIVE",N130/N$119,IF('BR1'!$K$2="ACTIVE",N130/N$115,N130/N$114))))</f>
        <v/>
      </c>
      <c r="N130" s="1476">
        <f>'Month 5'!N$14</f>
        <v>0</v>
      </c>
      <c r="O130" s="730" t="str">
        <f>IF(P130="","",IF('BR3'!$K$2="ACTIVE",P130/P$123,IF('BR2'!$K$2="ACTIVE",P130/P$119,IF('BR1'!$K$2="ACTIVE",P130/P$115,P130/P$114))))</f>
        <v/>
      </c>
      <c r="P130" s="1486">
        <f>'Month 5'!P$14</f>
        <v>0</v>
      </c>
      <c r="Q130" s="709" t="str">
        <f>IF(R130="","",IF('BR3'!$K$2="ACTIVE",R130/R$123,IF('BR2'!$K$2="ACTIVE",R130/R$119,IF('BR1'!$K$2="ACTIVE",R130/R$115,R130/R$114))))</f>
        <v/>
      </c>
      <c r="R130" s="1476">
        <f>'Month 5'!R$14</f>
        <v>0</v>
      </c>
      <c r="S130" s="730" t="str">
        <f>IF(T130="","",IF('BR3'!$K$2="ACTIVE",T130/T$123,IF('BR2'!$K$2="ACTIVE",T130/T$119,IF('BR1'!$K$2="ACTIVE",T130/T$115,T130/T$114))))</f>
        <v/>
      </c>
      <c r="T130" s="1466">
        <f>'Month 5'!T$14</f>
        <v>0</v>
      </c>
      <c r="U130" s="1359"/>
    </row>
    <row r="131" spans="1:21" ht="15.75">
      <c r="A131" s="357"/>
      <c r="B131" s="1846"/>
      <c r="C131" s="1847"/>
      <c r="D131" s="361" t="s">
        <v>111</v>
      </c>
      <c r="E131" s="349" t="str">
        <f>IF(F131="","",IF('BR3'!$K$2="ACTIVE",F131/F$123,IF('BR2'!$K$2="ACTIVE",F131/F$119,IF('BR1'!$K$2="ACTIVE",F131/F$115,F131/F$114))))</f>
        <v/>
      </c>
      <c r="F131" s="1455">
        <f>'Month 6 (Q2)'!F$14</f>
        <v>0</v>
      </c>
      <c r="G131" s="730" t="str">
        <f>IF(H131="","",IF('BR3'!$K$2="ACTIVE",H131/H$123,IF('BR2'!$K$2="ACTIVE",H131/H$119,IF('BR1'!$K$2="ACTIVE",H131/H$115,H131/H$114))))</f>
        <v/>
      </c>
      <c r="H131" s="1486">
        <f>'Month 6 (Q2)'!H$14</f>
        <v>0</v>
      </c>
      <c r="I131" s="709" t="str">
        <f>IF(J131="","",IF('BR3'!$K$2="ACTIVE",J131/J$123,IF('BR2'!$K$2="ACTIVE",J131/J$119,IF('BR1'!$K$2="ACTIVE",J131/J$115,J131/J$114))))</f>
        <v/>
      </c>
      <c r="J131" s="1500">
        <f>'Month 6 (Q2)'!J$14</f>
        <v>0</v>
      </c>
      <c r="K131" s="730" t="str">
        <f>IF(L131="","",IF('BR3'!$K$2="ACTIVE",L131/L$123,IF('BR2'!$K$2="ACTIVE",L131/L$119,IF('BR1'!$K$2="ACTIVE",L131/L$115,L131/L$114))))</f>
        <v/>
      </c>
      <c r="L131" s="1466">
        <f>'Month 6 (Q2)'!L$14</f>
        <v>0</v>
      </c>
      <c r="M131" s="709" t="str">
        <f>IF(N131="","",IF('BR3'!$K$2="ACTIVE",N131/N$123,IF('BR2'!$K$2="ACTIVE",N131/N$119,IF('BR1'!$K$2="ACTIVE",N131/N$115,N131/N$114))))</f>
        <v/>
      </c>
      <c r="N131" s="1476">
        <f>'Month 6 (Q2)'!N$14</f>
        <v>0</v>
      </c>
      <c r="O131" s="730" t="str">
        <f>IF(P131="","",IF('BR3'!$K$2="ACTIVE",P131/P$123,IF('BR2'!$K$2="ACTIVE",P131/P$119,IF('BR1'!$K$2="ACTIVE",P131/P$115,P131/P$114))))</f>
        <v/>
      </c>
      <c r="P131" s="1486">
        <f>'Month 6 (Q2)'!P$14</f>
        <v>0</v>
      </c>
      <c r="Q131" s="709" t="str">
        <f>IF(R131="","",IF('BR3'!$K$2="ACTIVE",R131/R$123,IF('BR2'!$K$2="ACTIVE",R131/R$119,IF('BR1'!$K$2="ACTIVE",R131/R$115,R131/R$114))))</f>
        <v/>
      </c>
      <c r="R131" s="1476">
        <f>'Month 6 (Q2)'!R$14</f>
        <v>0</v>
      </c>
      <c r="S131" s="730" t="str">
        <f>IF(T131="","",IF('BR3'!$K$2="ACTIVE",T131/T$123,IF('BR2'!$K$2="ACTIVE",T131/T$119,IF('BR1'!$K$2="ACTIVE",T131/T$115,T131/T$114))))</f>
        <v/>
      </c>
      <c r="T131" s="1466">
        <f>'Month 6 (Q2)'!T$14</f>
        <v>0</v>
      </c>
      <c r="U131" s="1359"/>
    </row>
    <row r="132" spans="1:21" ht="15.75">
      <c r="A132" s="357"/>
      <c r="B132" s="1846"/>
      <c r="C132" s="1847"/>
      <c r="D132" s="361" t="s">
        <v>105</v>
      </c>
      <c r="E132" s="349" t="str">
        <f>IF(F132="","",IF('BR3'!$K$2="ACTIVE",F132/F$123,IF('BR2'!$K$2="ACTIVE",F132/F$119,IF('BR1'!$K$2="ACTIVE",F132/F$115,F132/F$114))))</f>
        <v/>
      </c>
      <c r="F132" s="1455">
        <f>'Month 7'!F$14</f>
        <v>0</v>
      </c>
      <c r="G132" s="730" t="str">
        <f>IF(H132="","",IF('BR3'!$K$2="ACTIVE",H132/H$123,IF('BR2'!$K$2="ACTIVE",H132/H$119,IF('BR1'!$K$2="ACTIVE",H132/H$115,H132/H$114))))</f>
        <v/>
      </c>
      <c r="H132" s="1486">
        <f>'Month 7'!H$14</f>
        <v>0</v>
      </c>
      <c r="I132" s="709" t="str">
        <f>IF(J132="","",IF('BR3'!$K$2="ACTIVE",J132/J$123,IF('BR2'!$K$2="ACTIVE",J132/J$119,IF('BR1'!$K$2="ACTIVE",J132/J$115,J132/J$114))))</f>
        <v/>
      </c>
      <c r="J132" s="1500">
        <f>'Month 7'!J$14</f>
        <v>0</v>
      </c>
      <c r="K132" s="730" t="str">
        <f>IF(L132="","",IF('BR3'!$K$2="ACTIVE",L132/L$123,IF('BR2'!$K$2="ACTIVE",L132/L$119,IF('BR1'!$K$2="ACTIVE",L132/L$115,L132/L$114))))</f>
        <v/>
      </c>
      <c r="L132" s="1466">
        <f>'Month 7'!L$14</f>
        <v>0</v>
      </c>
      <c r="M132" s="709" t="str">
        <f>IF(N132="","",IF('BR3'!$K$2="ACTIVE",N132/N$123,IF('BR2'!$K$2="ACTIVE",N132/N$119,IF('BR1'!$K$2="ACTIVE",N132/N$115,N132/N$114))))</f>
        <v/>
      </c>
      <c r="N132" s="1476">
        <f>'Month 7'!N$14</f>
        <v>0</v>
      </c>
      <c r="O132" s="730" t="str">
        <f>IF(P132="","",IF('BR3'!$K$2="ACTIVE",P132/P$123,IF('BR2'!$K$2="ACTIVE",P132/P$119,IF('BR1'!$K$2="ACTIVE",P132/P$115,P132/P$114))))</f>
        <v/>
      </c>
      <c r="P132" s="1486">
        <f>'Month 7'!P$14</f>
        <v>0</v>
      </c>
      <c r="Q132" s="709" t="str">
        <f>IF(R132="","",IF('BR3'!$K$2="ACTIVE",R132/R$123,IF('BR2'!$K$2="ACTIVE",R132/R$119,IF('BR1'!$K$2="ACTIVE",R132/R$115,R132/R$114))))</f>
        <v/>
      </c>
      <c r="R132" s="1476">
        <f>'Month 7'!R$14</f>
        <v>0</v>
      </c>
      <c r="S132" s="730" t="str">
        <f>IF(T132="","",IF('BR3'!$K$2="ACTIVE",T132/T$123,IF('BR2'!$K$2="ACTIVE",T132/T$119,IF('BR1'!$K$2="ACTIVE",T132/T$115,T132/T$114))))</f>
        <v/>
      </c>
      <c r="T132" s="1466">
        <f>'Month 7'!T$14</f>
        <v>0</v>
      </c>
      <c r="U132" s="1359"/>
    </row>
    <row r="133" spans="1:21" ht="15.75">
      <c r="A133" s="357"/>
      <c r="B133" s="1846"/>
      <c r="C133" s="1847"/>
      <c r="D133" s="361" t="s">
        <v>106</v>
      </c>
      <c r="E133" s="349" t="str">
        <f>IF(F133="","",IF('BR3'!$K$2="ACTIVE",F133/F$123,IF('BR2'!$K$2="ACTIVE",F133/F$119,IF('BR1'!$K$2="ACTIVE",F133/F$115,F133/F$114))))</f>
        <v/>
      </c>
      <c r="F133" s="1455">
        <f>'Month 8'!F$14</f>
        <v>0</v>
      </c>
      <c r="G133" s="730" t="str">
        <f>IF(H133="","",IF('BR3'!$K$2="ACTIVE",H133/H$123,IF('BR2'!$K$2="ACTIVE",H133/H$119,IF('BR1'!$K$2="ACTIVE",H133/H$115,H133/H$114))))</f>
        <v/>
      </c>
      <c r="H133" s="1486">
        <f>'Month 8'!H$14</f>
        <v>0</v>
      </c>
      <c r="I133" s="709" t="str">
        <f>IF(J133="","",IF('BR3'!$K$2="ACTIVE",J133/J$123,IF('BR2'!$K$2="ACTIVE",J133/J$119,IF('BR1'!$K$2="ACTIVE",J133/J$115,J133/J$114))))</f>
        <v/>
      </c>
      <c r="J133" s="1500">
        <f>'Month 8'!J$14</f>
        <v>0</v>
      </c>
      <c r="K133" s="730" t="str">
        <f>IF(L133="","",IF('BR3'!$K$2="ACTIVE",L133/L$123,IF('BR2'!$K$2="ACTIVE",L133/L$119,IF('BR1'!$K$2="ACTIVE",L133/L$115,L133/L$114))))</f>
        <v/>
      </c>
      <c r="L133" s="1466">
        <f>'Month 8'!L$14</f>
        <v>0</v>
      </c>
      <c r="M133" s="709" t="str">
        <f>IF(N133="","",IF('BR3'!$K$2="ACTIVE",N133/N$123,IF('BR2'!$K$2="ACTIVE",N133/N$119,IF('BR1'!$K$2="ACTIVE",N133/N$115,N133/N$114))))</f>
        <v/>
      </c>
      <c r="N133" s="1476">
        <f>'Month 8'!N$14</f>
        <v>0</v>
      </c>
      <c r="O133" s="730" t="str">
        <f>IF(P133="","",IF('BR3'!$K$2="ACTIVE",P133/P$123,IF('BR2'!$K$2="ACTIVE",P133/P$119,IF('BR1'!$K$2="ACTIVE",P133/P$115,P133/P$114))))</f>
        <v/>
      </c>
      <c r="P133" s="1486">
        <f>'Month 8'!P$14</f>
        <v>0</v>
      </c>
      <c r="Q133" s="709" t="str">
        <f>IF(R133="","",IF('BR3'!$K$2="ACTIVE",R133/R$123,IF('BR2'!$K$2="ACTIVE",R133/R$119,IF('BR1'!$K$2="ACTIVE",R133/R$115,R133/R$114))))</f>
        <v/>
      </c>
      <c r="R133" s="1476">
        <f>'Month 8'!R$14</f>
        <v>0</v>
      </c>
      <c r="S133" s="730" t="str">
        <f>IF(T133="","",IF('BR3'!$K$2="ACTIVE",T133/T$123,IF('BR2'!$K$2="ACTIVE",T133/T$119,IF('BR1'!$K$2="ACTIVE",T133/T$115,T133/T$114))))</f>
        <v/>
      </c>
      <c r="T133" s="1466">
        <f>'Month 8'!T$14</f>
        <v>0</v>
      </c>
      <c r="U133" s="1359"/>
    </row>
    <row r="134" spans="1:21" ht="15.75">
      <c r="A134" s="357"/>
      <c r="B134" s="1846"/>
      <c r="C134" s="1847"/>
      <c r="D134" s="361" t="s">
        <v>112</v>
      </c>
      <c r="E134" s="349" t="str">
        <f>IF(F134="","",IF('BR3'!$K$2="ACTIVE",F134/F$123,IF('BR2'!$K$2="ACTIVE",F134/F$119,IF('BR1'!$K$2="ACTIVE",F134/F$115,F134/F$114))))</f>
        <v/>
      </c>
      <c r="F134" s="1455">
        <f>'Month 9 (Q3)'!F$14</f>
        <v>0</v>
      </c>
      <c r="G134" s="730" t="str">
        <f>IF(H134="","",IF('BR3'!$K$2="ACTIVE",H134/H$123,IF('BR2'!$K$2="ACTIVE",H134/H$119,IF('BR1'!$K$2="ACTIVE",H134/H$115,H134/H$114))))</f>
        <v/>
      </c>
      <c r="H134" s="1486">
        <f>'Month 9 (Q3)'!H$14</f>
        <v>0</v>
      </c>
      <c r="I134" s="709" t="str">
        <f>IF(J134="","",IF('BR3'!$K$2="ACTIVE",J134/J$123,IF('BR2'!$K$2="ACTIVE",J134/J$119,IF('BR1'!$K$2="ACTIVE",J134/J$115,J134/J$114))))</f>
        <v/>
      </c>
      <c r="J134" s="1500">
        <f>'Month 9 (Q3)'!J$14</f>
        <v>0</v>
      </c>
      <c r="K134" s="730" t="str">
        <f>IF(L134="","",IF('BR3'!$K$2="ACTIVE",L134/L$123,IF('BR2'!$K$2="ACTIVE",L134/L$119,IF('BR1'!$K$2="ACTIVE",L134/L$115,L134/L$114))))</f>
        <v/>
      </c>
      <c r="L134" s="1466">
        <f>'Month 9 (Q3)'!L$14</f>
        <v>0</v>
      </c>
      <c r="M134" s="709" t="str">
        <f>IF(N134="","",IF('BR3'!$K$2="ACTIVE",N134/N$123,IF('BR2'!$K$2="ACTIVE",N134/N$119,IF('BR1'!$K$2="ACTIVE",N134/N$115,N134/N$114))))</f>
        <v/>
      </c>
      <c r="N134" s="1476">
        <f>'Month 9 (Q3)'!N$14</f>
        <v>0</v>
      </c>
      <c r="O134" s="730" t="str">
        <f>IF(P134="","",IF('BR3'!$K$2="ACTIVE",P134/P$123,IF('BR2'!$K$2="ACTIVE",P134/P$119,IF('BR1'!$K$2="ACTIVE",P134/P$115,P134/P$114))))</f>
        <v/>
      </c>
      <c r="P134" s="1486">
        <f>'Month 9 (Q3)'!P$14</f>
        <v>0</v>
      </c>
      <c r="Q134" s="709" t="str">
        <f>IF(R134="","",IF('BR3'!$K$2="ACTIVE",R134/R$123,IF('BR2'!$K$2="ACTIVE",R134/R$119,IF('BR1'!$K$2="ACTIVE",R134/R$115,R134/R$114))))</f>
        <v/>
      </c>
      <c r="R134" s="1476">
        <f>'Month 9 (Q3)'!R$14</f>
        <v>0</v>
      </c>
      <c r="S134" s="730" t="str">
        <f>IF(T134="","",IF('BR3'!$K$2="ACTIVE",T134/T$123,IF('BR2'!$K$2="ACTIVE",T134/T$119,IF('BR1'!$K$2="ACTIVE",T134/T$115,T134/T$114))))</f>
        <v/>
      </c>
      <c r="T134" s="1466">
        <f>'Month 9 (Q3)'!T$14</f>
        <v>0</v>
      </c>
      <c r="U134" s="1359"/>
    </row>
    <row r="135" spans="1:21" ht="15.75">
      <c r="A135" s="357"/>
      <c r="B135" s="1846"/>
      <c r="C135" s="1847"/>
      <c r="D135" s="361" t="s">
        <v>107</v>
      </c>
      <c r="E135" s="349" t="str">
        <f>IF(F135="","",IF('BR3'!$K$2="ACTIVE",F135/F$123,IF('BR2'!$K$2="ACTIVE",F135/F$119,IF('BR1'!$K$2="ACTIVE",F135/F$115,F135/F$114))))</f>
        <v/>
      </c>
      <c r="F135" s="1455">
        <f>'Month 10'!F$14</f>
        <v>0</v>
      </c>
      <c r="G135" s="730" t="str">
        <f>IF(H135="","",IF('BR3'!$K$2="ACTIVE",H135/H$123,IF('BR2'!$K$2="ACTIVE",H135/H$119,IF('BR1'!$K$2="ACTIVE",H135/H$115,H135/H$114))))</f>
        <v/>
      </c>
      <c r="H135" s="1486">
        <f>'Month 10'!H$14</f>
        <v>0</v>
      </c>
      <c r="I135" s="709" t="str">
        <f>IF(J135="","",IF('BR3'!$K$2="ACTIVE",J135/J$123,IF('BR2'!$K$2="ACTIVE",J135/J$119,IF('BR1'!$K$2="ACTIVE",J135/J$115,J135/J$114))))</f>
        <v/>
      </c>
      <c r="J135" s="1500">
        <f>'Month 10'!J$14</f>
        <v>0</v>
      </c>
      <c r="K135" s="730" t="str">
        <f>IF(L135="","",IF('BR3'!$K$2="ACTIVE",L135/L$123,IF('BR2'!$K$2="ACTIVE",L135/L$119,IF('BR1'!$K$2="ACTIVE",L135/L$115,L135/L$114))))</f>
        <v/>
      </c>
      <c r="L135" s="1466">
        <f>'Month 10'!L$14</f>
        <v>0</v>
      </c>
      <c r="M135" s="709" t="str">
        <f>IF(N135="","",IF('BR3'!$K$2="ACTIVE",N135/N$123,IF('BR2'!$K$2="ACTIVE",N135/N$119,IF('BR1'!$K$2="ACTIVE",N135/N$115,N135/N$114))))</f>
        <v/>
      </c>
      <c r="N135" s="1476">
        <f>'Month 10'!N$14</f>
        <v>0</v>
      </c>
      <c r="O135" s="730" t="str">
        <f>IF(P135="","",IF('BR3'!$K$2="ACTIVE",P135/P$123,IF('BR2'!$K$2="ACTIVE",P135/P$119,IF('BR1'!$K$2="ACTIVE",P135/P$115,P135/P$114))))</f>
        <v/>
      </c>
      <c r="P135" s="1486">
        <f>'Month 10'!P$14</f>
        <v>0</v>
      </c>
      <c r="Q135" s="709" t="str">
        <f>IF(R135="","",IF('BR3'!$K$2="ACTIVE",R135/R$123,IF('BR2'!$K$2="ACTIVE",R135/R$119,IF('BR1'!$K$2="ACTIVE",R135/R$115,R135/R$114))))</f>
        <v/>
      </c>
      <c r="R135" s="1476">
        <f>'Month 10'!R$14</f>
        <v>0</v>
      </c>
      <c r="S135" s="730" t="str">
        <f>IF(T135="","",IF('BR3'!$K$2="ACTIVE",T135/T$123,IF('BR2'!$K$2="ACTIVE",T135/T$119,IF('BR1'!$K$2="ACTIVE",T135/T$115,T135/T$114))))</f>
        <v/>
      </c>
      <c r="T135" s="1466">
        <f>'Month 10'!T$14</f>
        <v>0</v>
      </c>
      <c r="U135" s="1359"/>
    </row>
    <row r="136" spans="1:21" ht="15.75">
      <c r="A136" s="357"/>
      <c r="B136" s="1846"/>
      <c r="C136" s="1847"/>
      <c r="D136" s="361" t="s">
        <v>108</v>
      </c>
      <c r="E136" s="349" t="str">
        <f>IF(F136="","",IF('BR3'!$K$2="ACTIVE",F136/F$123,IF('BR2'!$K$2="ACTIVE",F136/F$119,IF('BR1'!$K$2="ACTIVE",F136/F$115,F136/F$114))))</f>
        <v/>
      </c>
      <c r="F136" s="1455">
        <f>'Month 11'!F$14</f>
        <v>0</v>
      </c>
      <c r="G136" s="730" t="str">
        <f>IF(H136="","",IF('BR3'!$K$2="ACTIVE",H136/H$123,IF('BR2'!$K$2="ACTIVE",H136/H$119,IF('BR1'!$K$2="ACTIVE",H136/H$115,H136/H$114))))</f>
        <v/>
      </c>
      <c r="H136" s="1486">
        <f>'Month 11'!H$14</f>
        <v>0</v>
      </c>
      <c r="I136" s="709" t="str">
        <f>IF(J136="","",IF('BR3'!$K$2="ACTIVE",J136/J$123,IF('BR2'!$K$2="ACTIVE",J136/J$119,IF('BR1'!$K$2="ACTIVE",J136/J$115,J136/J$114))))</f>
        <v/>
      </c>
      <c r="J136" s="1500">
        <f>'Month 11'!J$14</f>
        <v>0</v>
      </c>
      <c r="K136" s="730" t="str">
        <f>IF(L136="","",IF('BR3'!$K$2="ACTIVE",L136/L$123,IF('BR2'!$K$2="ACTIVE",L136/L$119,IF('BR1'!$K$2="ACTIVE",L136/L$115,L136/L$114))))</f>
        <v/>
      </c>
      <c r="L136" s="1466">
        <f>'Month 11'!L$14</f>
        <v>0</v>
      </c>
      <c r="M136" s="709" t="str">
        <f>IF(N136="","",IF('BR3'!$K$2="ACTIVE",N136/N$123,IF('BR2'!$K$2="ACTIVE",N136/N$119,IF('BR1'!$K$2="ACTIVE",N136/N$115,N136/N$114))))</f>
        <v/>
      </c>
      <c r="N136" s="1476">
        <f>'Month 11'!N$14</f>
        <v>0</v>
      </c>
      <c r="O136" s="730" t="str">
        <f>IF(P136="","",IF('BR3'!$K$2="ACTIVE",P136/P$123,IF('BR2'!$K$2="ACTIVE",P136/P$119,IF('BR1'!$K$2="ACTIVE",P136/P$115,P136/P$114))))</f>
        <v/>
      </c>
      <c r="P136" s="1486">
        <f>'Month 11'!P$14</f>
        <v>0</v>
      </c>
      <c r="Q136" s="709" t="str">
        <f>IF(R136="","",IF('BR3'!$K$2="ACTIVE",R136/R$123,IF('BR2'!$K$2="ACTIVE",R136/R$119,IF('BR1'!$K$2="ACTIVE",R136/R$115,R136/R$114))))</f>
        <v/>
      </c>
      <c r="R136" s="1476">
        <f>'Month 11'!R$14</f>
        <v>0</v>
      </c>
      <c r="S136" s="730" t="str">
        <f>IF(T136="","",IF('BR3'!$K$2="ACTIVE",T136/T$123,IF('BR2'!$K$2="ACTIVE",T136/T$119,IF('BR1'!$K$2="ACTIVE",T136/T$115,T136/T$114))))</f>
        <v/>
      </c>
      <c r="T136" s="1466">
        <f>'Month 11'!T$14</f>
        <v>0</v>
      </c>
      <c r="U136" s="1359"/>
    </row>
    <row r="137" spans="1:21" ht="15.75">
      <c r="A137" s="357"/>
      <c r="B137" s="1846"/>
      <c r="C137" s="1847"/>
      <c r="D137" s="361" t="s">
        <v>113</v>
      </c>
      <c r="E137" s="349" t="str">
        <f>IF(F137="","",IF('BR3'!$K$2="ACTIVE",F137/F$123,IF('BR2'!$K$2="ACTIVE",F137/F$119,IF('BR1'!$K$2="ACTIVE",F137/F$115,F137/F$114))))</f>
        <v/>
      </c>
      <c r="F137" s="1455">
        <f>'Month 12 (Q4)'!F$14</f>
        <v>0</v>
      </c>
      <c r="G137" s="730" t="str">
        <f>IF(H137="","",IF('BR3'!$K$2="ACTIVE",H137/H$123,IF('BR2'!$K$2="ACTIVE",H137/H$119,IF('BR1'!$K$2="ACTIVE",H137/H$115,H137/H$114))))</f>
        <v/>
      </c>
      <c r="H137" s="1486">
        <f>'Month 12 (Q4)'!H$14</f>
        <v>0</v>
      </c>
      <c r="I137" s="709" t="str">
        <f>IF(J137="","",IF('BR3'!$K$2="ACTIVE",J137/J$123,IF('BR2'!$K$2="ACTIVE",J137/J$119,IF('BR1'!$K$2="ACTIVE",J137/J$115,J137/J$114))))</f>
        <v/>
      </c>
      <c r="J137" s="1500">
        <f>'Month 12 (Q4)'!J$14</f>
        <v>0</v>
      </c>
      <c r="K137" s="730" t="str">
        <f>IF(L137="","",IF('BR3'!$K$2="ACTIVE",L137/L$123,IF('BR2'!$K$2="ACTIVE",L137/L$119,IF('BR1'!$K$2="ACTIVE",L137/L$115,L137/L$114))))</f>
        <v/>
      </c>
      <c r="L137" s="1466">
        <f>'Month 12 (Q4)'!L$14</f>
        <v>0</v>
      </c>
      <c r="M137" s="709" t="str">
        <f>IF(N137="","",IF('BR3'!$K$2="ACTIVE",N137/N$123,IF('BR2'!$K$2="ACTIVE",N137/N$119,IF('BR1'!$K$2="ACTIVE",N137/N$115,N137/N$114))))</f>
        <v/>
      </c>
      <c r="N137" s="1476">
        <f>'Month 12 (Q4)'!N$14</f>
        <v>0</v>
      </c>
      <c r="O137" s="730" t="str">
        <f>IF(P137="","",IF('BR3'!$K$2="ACTIVE",P137/P$123,IF('BR2'!$K$2="ACTIVE",P137/P$119,IF('BR1'!$K$2="ACTIVE",P137/P$115,P137/P$114))))</f>
        <v/>
      </c>
      <c r="P137" s="1486">
        <f>'Month 12 (Q4)'!P$14</f>
        <v>0</v>
      </c>
      <c r="Q137" s="709" t="str">
        <f>IF(R137="","",IF('BR3'!$K$2="ACTIVE",R137/R$123,IF('BR2'!$K$2="ACTIVE",R137/R$119,IF('BR1'!$K$2="ACTIVE",R137/R$115,R137/R$114))))</f>
        <v/>
      </c>
      <c r="R137" s="1476">
        <f>'Month 12 (Q4)'!R$14</f>
        <v>0</v>
      </c>
      <c r="S137" s="730" t="str">
        <f>IF(T137="","",IF('BR3'!$K$2="ACTIVE",T137/T$123,IF('BR2'!$K$2="ACTIVE",T137/T$119,IF('BR1'!$K$2="ACTIVE",T137/T$115,T137/T$114))))</f>
        <v/>
      </c>
      <c r="T137" s="1466">
        <f>'Month 12 (Q4)'!T$14</f>
        <v>0</v>
      </c>
      <c r="U137" s="1359"/>
    </row>
    <row r="138" spans="1:21" ht="16.5" thickBot="1">
      <c r="A138" s="357"/>
      <c r="B138" s="1848"/>
      <c r="C138" s="1849"/>
      <c r="D138" s="361" t="s">
        <v>133</v>
      </c>
      <c r="E138" s="349" t="str">
        <f>IF(F138="","",IF('BR3'!$K$2="ACTIVE",F138/F$123,IF('BR2'!$K$2="ACTIVE",F138/F$119,IF('BR1'!$K$2="ACTIVE",F138/F$115,F138/F$114))))</f>
        <v/>
      </c>
      <c r="F138" s="1455">
        <f>'Sup Inv'!F$14</f>
        <v>0</v>
      </c>
      <c r="G138" s="730" t="str">
        <f>IF(H138="","",IF('BR3'!$K$2="ACTIVE",H138/H$123,IF('BR2'!$K$2="ACTIVE",H138/H$119,IF('BR1'!$K$2="ACTIVE",H138/H$115,H138/H$114))))</f>
        <v/>
      </c>
      <c r="H138" s="1486">
        <f>'Sup Inv'!H$14</f>
        <v>0</v>
      </c>
      <c r="I138" s="709" t="str">
        <f>IF(J138="","",IF('BR3'!$K$2="ACTIVE",J138/J$123,IF('BR2'!$K$2="ACTIVE",J138/J$119,IF('BR1'!$K$2="ACTIVE",J138/J$115,J138/J$114))))</f>
        <v/>
      </c>
      <c r="J138" s="1500">
        <f>'Sup Inv'!J$14</f>
        <v>0</v>
      </c>
      <c r="K138" s="730" t="str">
        <f>IF(L138="","",IF('BR3'!$K$2="ACTIVE",L138/L$123,IF('BR2'!$K$2="ACTIVE",L138/L$119,IF('BR1'!$K$2="ACTIVE",L138/L$115,L138/L$114))))</f>
        <v/>
      </c>
      <c r="L138" s="1466">
        <f>'Sup Inv'!L$14</f>
        <v>0</v>
      </c>
      <c r="M138" s="709" t="str">
        <f>IF(N138="","",IF('BR3'!$K$2="ACTIVE",N138/N$123,IF('BR2'!$K$2="ACTIVE",N138/N$119,IF('BR1'!$K$2="ACTIVE",N138/N$115,N138/N$114))))</f>
        <v/>
      </c>
      <c r="N138" s="1476">
        <f>'Sup Inv'!N$14</f>
        <v>0</v>
      </c>
      <c r="O138" s="730" t="str">
        <f>IF(P138="","",IF('BR3'!$K$2="ACTIVE",P138/P$123,IF('BR2'!$K$2="ACTIVE",P138/P$119,IF('BR1'!$K$2="ACTIVE",P138/P$115,P138/P$114))))</f>
        <v/>
      </c>
      <c r="P138" s="1486">
        <f>'Sup Inv'!P$14</f>
        <v>0</v>
      </c>
      <c r="Q138" s="709" t="str">
        <f>IF(R138="","",IF('BR3'!$K$2="ACTIVE",R138/R$123,IF('BR2'!$K$2="ACTIVE",R138/R$119,IF('BR1'!$K$2="ACTIVE",R138/R$115,R138/R$114))))</f>
        <v/>
      </c>
      <c r="R138" s="1476">
        <f>'Sup Inv'!R$14</f>
        <v>0</v>
      </c>
      <c r="S138" s="730" t="str">
        <f>IF(T138="","",IF('BR3'!$K$2="ACTIVE",T138/T$123,IF('BR2'!$K$2="ACTIVE",T138/T$119,IF('BR1'!$K$2="ACTIVE",T138/T$115,T138/T$114))))</f>
        <v/>
      </c>
      <c r="T138" s="1466">
        <f>'Sup Inv'!T$14</f>
        <v>0</v>
      </c>
      <c r="U138" s="1359"/>
    </row>
    <row r="139" spans="1:21" ht="16.5" thickBot="1">
      <c r="A139" s="1881" t="s">
        <v>214</v>
      </c>
      <c r="B139" s="1882"/>
      <c r="C139" s="1882"/>
      <c r="D139" s="1883"/>
      <c r="E139" s="362"/>
      <c r="F139" s="1456">
        <f t="shared" ref="F139" si="10">H139+J139+L139+N139+P139+R139+T139</f>
        <v>0</v>
      </c>
      <c r="G139" s="731"/>
      <c r="H139" s="1487"/>
      <c r="I139" s="363"/>
      <c r="J139" s="1501"/>
      <c r="K139" s="731"/>
      <c r="L139" s="1467"/>
      <c r="M139" s="363"/>
      <c r="N139" s="1477"/>
      <c r="O139" s="731"/>
      <c r="P139" s="1487"/>
      <c r="Q139" s="363"/>
      <c r="R139" s="1477"/>
      <c r="S139" s="731"/>
      <c r="T139" s="1467"/>
      <c r="U139" s="1359"/>
    </row>
    <row r="140" spans="1:21" ht="17.25" thickTop="1" thickBot="1">
      <c r="A140" s="1870" t="s">
        <v>44</v>
      </c>
      <c r="B140" s="1871"/>
      <c r="C140" s="1871"/>
      <c r="D140" s="1872"/>
      <c r="E140" s="351" t="str">
        <f>IF(E141="","",1-E141)</f>
        <v/>
      </c>
      <c r="F140" s="1457">
        <f>SUM(F126:F139)</f>
        <v>0</v>
      </c>
      <c r="G140" s="732" t="str">
        <f>IF(G141="","",1-G141)</f>
        <v/>
      </c>
      <c r="H140" s="1468">
        <f>SUM(H126:H139)</f>
        <v>0</v>
      </c>
      <c r="I140" s="350" t="str">
        <f>IF(I141="","",1-I141)</f>
        <v/>
      </c>
      <c r="J140" s="1478">
        <f>SUM(J126:J139)</f>
        <v>0</v>
      </c>
      <c r="K140" s="732" t="str">
        <f>IF(K141="","",1-K141)</f>
        <v/>
      </c>
      <c r="L140" s="1468">
        <f>SUM(L126:L139)</f>
        <v>0</v>
      </c>
      <c r="M140" s="350" t="str">
        <f>IF(M141="","",1-M141)</f>
        <v/>
      </c>
      <c r="N140" s="1478">
        <f>SUM(N126:N139)</f>
        <v>0</v>
      </c>
      <c r="O140" s="732" t="str">
        <f>IF(O141="","",1-O141)</f>
        <v/>
      </c>
      <c r="P140" s="1488">
        <f>SUM(P126:P139)</f>
        <v>0</v>
      </c>
      <c r="Q140" s="350" t="str">
        <f>IF(Q141="","",1-Q141)</f>
        <v/>
      </c>
      <c r="R140" s="1478">
        <f>SUM(R126:R139)</f>
        <v>0</v>
      </c>
      <c r="S140" s="732" t="str">
        <f>IF(S141="","",1-S141)</f>
        <v/>
      </c>
      <c r="T140" s="1503">
        <f>SUM(T126:T139)</f>
        <v>0</v>
      </c>
      <c r="U140" s="1359"/>
    </row>
    <row r="141" spans="1:21" ht="17.25" thickTop="1" thickBot="1">
      <c r="A141" s="383"/>
      <c r="B141" s="384"/>
      <c r="C141" s="385"/>
      <c r="D141" s="369" t="s">
        <v>55</v>
      </c>
      <c r="E141" s="96" t="str">
        <f>IF(F141="","",IF('BR3'!$K$2="ACTIVE",F$141/F$123,IF('BR2'!$K$2="ACTIVE",F$141/F$119,IF('BR1'!$K$2="ACTIVE",F$141/F$115,F$141/F$114))))</f>
        <v/>
      </c>
      <c r="F141" s="1496">
        <f>IF('BR3'!$K$2="ACTIVE",F123-F140,IF('BR2'!$K$2="ACTIVE",F119-F140,IF('BR1'!$K$2="ACTIVE",F115-F140,F114-F140)))</f>
        <v>0</v>
      </c>
      <c r="G141" s="733" t="str">
        <f>IF(H141="","",IF('BR3'!$K$2="ACTIVE",H$141/H$123,IF('BR2'!$K$2="ACTIVE",H$141/H$119,IF('BR1'!$K$2="ACTIVE",H$141/H$115,H$141/H$114))))</f>
        <v/>
      </c>
      <c r="H141" s="1497">
        <f>IF('BR3'!$K$2="ACTIVE",H123-H140,IF('BR2'!$K$2="ACTIVE",H119-H140,IF('BR1'!$K$2="ACTIVE",H115-H140,H114-H140)))</f>
        <v>0</v>
      </c>
      <c r="I141" s="712" t="str">
        <f>IF(J141="","",IF('BR3'!$K$2="ACTIVE",J$141/J$123,IF('BR2'!$K$2="ACTIVE",J$141/J$119,IF('BR1'!$K$2="ACTIVE",J$141/J$115,J$141/J$114))))</f>
        <v/>
      </c>
      <c r="J141" s="1502">
        <f>IF('BR3'!$K$2="ACTIVE",J123-J140,IF('BR2'!$K$2="ACTIVE",J119-J140,IF('BR1'!$K$2="ACTIVE",J115-J140,J114-J140)))</f>
        <v>0</v>
      </c>
      <c r="K141" s="733" t="str">
        <f>IF(L141="","",IF('BR3'!$K$2="ACTIVE",L$141/L$123,IF('BR2'!$K$2="ACTIVE",L$141/L$119,IF('BR1'!$K$2="ACTIVE",L$141/L$115,L$141/L$114))))</f>
        <v/>
      </c>
      <c r="L141" s="1505">
        <f>IF('BR3'!$K$2="ACTIVE",L123-L140,IF('BR2'!$K$2="ACTIVE",L119-L140,IF('BR1'!$K$2="ACTIVE",L115-L140,L114-L140)))</f>
        <v>0</v>
      </c>
      <c r="M141" s="712" t="str">
        <f>IF(N141="","",IF('BR3'!$K$2="ACTIVE",N$141/N$123,IF('BR2'!$K$2="ACTIVE",N$141/N$119,IF('BR1'!$K$2="ACTIVE",N$141/N$115,N$141/N$114))))</f>
        <v/>
      </c>
      <c r="N141" s="1496">
        <f>IF('BR3'!$K$2="ACTIVE",N123-N140,IF('BR2'!$K$2="ACTIVE",N119-N140,IF('BR1'!$K$2="ACTIVE",N115-N140,N114-N140)))</f>
        <v>0</v>
      </c>
      <c r="O141" s="733" t="str">
        <f>IF(P141="","",IF('BR3'!$K$2="ACTIVE",P$141/P$123,IF('BR2'!$K$2="ACTIVE",P$141/P$119,IF('BR1'!$K$2="ACTIVE",P$141/P$115,P$141/P$114))))</f>
        <v/>
      </c>
      <c r="P141" s="1497">
        <f>IF('BR3'!$K$2="ACTIVE",P123-P140,IF('BR2'!$K$2="ACTIVE",P119-P140,IF('BR1'!$K$2="ACTIVE",P115-P140,P114-P140)))</f>
        <v>0</v>
      </c>
      <c r="Q141" s="712" t="str">
        <f>IF(R141="","",IF('BR3'!$K$2="ACTIVE",R$141/R$123,IF('BR2'!$K$2="ACTIVE",R$141/R$119,IF('BR1'!$K$2="ACTIVE",R$141/R$115,R$141/R$114))))</f>
        <v/>
      </c>
      <c r="R141" s="1496">
        <f>IF('BR3'!$K$2="ACTIVE",R123-R140,IF('BR2'!$K$2="ACTIVE",R119-R140,IF('BR1'!$K$2="ACTIVE",R115-R140,R114-R140)))</f>
        <v>0</v>
      </c>
      <c r="S141" s="733" t="str">
        <f>IF(T141="","",IF('BR3'!$K$2="ACTIVE",T$141/T$123,IF('BR2'!$K$2="ACTIVE",T$141/T$119,IF('BR1'!$K$2="ACTIVE",T$141/T$115,T$141/T$114))))</f>
        <v/>
      </c>
      <c r="T141" s="1505">
        <f>IF('BR3'!$K$2="ACTIVE",T123-T140,IF('BR2'!$K$2="ACTIVE",T119-T140,IF('BR1'!$K$2="ACTIVE",T115-T140,T114-T140)))</f>
        <v>0</v>
      </c>
      <c r="U141" s="1359"/>
    </row>
    <row r="142" spans="1:21" ht="16.5" thickTop="1" thickBot="1">
      <c r="A142" s="1322"/>
      <c r="B142" s="1322"/>
      <c r="C142" s="1322"/>
      <c r="D142" s="1322"/>
      <c r="E142" s="1322"/>
      <c r="F142" s="1322"/>
      <c r="G142" s="1322"/>
      <c r="H142" s="1322"/>
      <c r="I142" s="1322"/>
      <c r="J142" s="1322"/>
      <c r="K142" s="1322"/>
      <c r="L142" s="1322"/>
      <c r="M142" s="1322"/>
      <c r="N142" s="1322"/>
      <c r="O142" s="1322"/>
      <c r="P142" s="1322"/>
      <c r="Q142" s="1322"/>
      <c r="R142" s="1322"/>
      <c r="S142" s="1322"/>
      <c r="T142" s="1322"/>
      <c r="U142" s="1301"/>
    </row>
    <row r="143" spans="1:21" ht="13.5" thickTop="1">
      <c r="A143" s="1875" t="str">
        <f>'ORIGINAL BUDGET'!A15</f>
        <v>INDIRECT COSTS</v>
      </c>
      <c r="B143" s="1876"/>
      <c r="C143" s="1876"/>
      <c r="D143" s="1876"/>
      <c r="E143" s="1876"/>
      <c r="F143" s="1877"/>
      <c r="G143" s="1850" t="str">
        <f>G$6</f>
        <v>RPPC, 53110</v>
      </c>
      <c r="H143" s="1851"/>
      <c r="I143" s="1850" t="str">
        <f>I$6</f>
        <v>RPPC , 53129</v>
      </c>
      <c r="J143" s="1851"/>
      <c r="K143" s="1850" t="str">
        <f>K$6</f>
        <v/>
      </c>
      <c r="L143" s="1851"/>
      <c r="M143" s="1850" t="str">
        <f>M$6</f>
        <v/>
      </c>
      <c r="N143" s="1851"/>
      <c r="O143" s="1850" t="str">
        <f>O$6</f>
        <v/>
      </c>
      <c r="P143" s="1851"/>
      <c r="Q143" s="1850" t="str">
        <f>Q$6</f>
        <v/>
      </c>
      <c r="R143" s="1851"/>
      <c r="S143" s="1850" t="str">
        <f>S$6</f>
        <v/>
      </c>
      <c r="T143" s="1851"/>
      <c r="U143" s="1963" t="s">
        <v>127</v>
      </c>
    </row>
    <row r="144" spans="1:21" ht="13.5" thickBot="1">
      <c r="A144" s="1878"/>
      <c r="B144" s="1879"/>
      <c r="C144" s="1879"/>
      <c r="D144" s="1879"/>
      <c r="E144" s="1879"/>
      <c r="F144" s="1880"/>
      <c r="G144" s="1873"/>
      <c r="H144" s="1874"/>
      <c r="I144" s="1873"/>
      <c r="J144" s="1874"/>
      <c r="K144" s="1873"/>
      <c r="L144" s="1874"/>
      <c r="M144" s="1873"/>
      <c r="N144" s="1874"/>
      <c r="O144" s="1873"/>
      <c r="P144" s="1874"/>
      <c r="Q144" s="1873"/>
      <c r="R144" s="1874"/>
      <c r="S144" s="1873"/>
      <c r="T144" s="1874"/>
      <c r="U144" s="1963"/>
    </row>
    <row r="145" spans="1:22" ht="16.5" thickTop="1">
      <c r="A145" s="355"/>
      <c r="B145" s="1838" t="s">
        <v>132</v>
      </c>
      <c r="C145" s="1839"/>
      <c r="D145" s="356" t="s">
        <v>67</v>
      </c>
      <c r="E145" s="388"/>
      <c r="F145" s="1450">
        <f>IF('BR1'!$K$2="Active",'ORIGINAL BUDGET'!F$15,IF('BR2'!$K$2="Active",'ORIGINAL BUDGET'!F$15,IF('BR3'!$K$2="Active",'ORIGINAL BUDGET'!F$15,IF('ORIGINAL BUDGET'!$K$2="Active",'ORIGINAL BUDGET'!F$15,""))))</f>
        <v>0</v>
      </c>
      <c r="G145" s="1355" t="str">
        <f>IF(H145&gt;"",1,"")</f>
        <v/>
      </c>
      <c r="H145" s="1459">
        <f>IF('BR1'!$K$2="Active",'ORIGINAL BUDGET'!H$15,IF('BR2'!$K$2="Active",'ORIGINAL BUDGET'!H$15,IF('BR3'!$K$2="Active",'ORIGINAL BUDGET'!H$15,IF('ORIGINAL BUDGET'!$K$2="Active",'ORIGINAL BUDGET'!H$15,""))))</f>
        <v>0</v>
      </c>
      <c r="I145" s="1356" t="str">
        <f>IF(J145&gt;"",1,"")</f>
        <v/>
      </c>
      <c r="J145" s="1470">
        <f>IF('BR1'!$K$2="Active",'ORIGINAL BUDGET'!J$15,IF('BR2'!$K$2="Active",'ORIGINAL BUDGET'!J$15,IF('BR3'!$K$2="Active",'ORIGINAL BUDGET'!J$15,IF('ORIGINAL BUDGET'!$K$2="Active",'ORIGINAL BUDGET'!J$15,""))))</f>
        <v>0</v>
      </c>
      <c r="K145" s="1355" t="str">
        <f>IF(L145&gt;"",1,"")</f>
        <v/>
      </c>
      <c r="L145" s="1479">
        <f>IF('BR1'!$K$2="Active",'ORIGINAL BUDGET'!L$15,IF('BR2'!$K$2="Active",'ORIGINAL BUDGET'!L$15,IF('BR3'!$K$2="Active",'ORIGINAL BUDGET'!L$15,IF('ORIGINAL BUDGET'!$K$2="Active",'ORIGINAL BUDGET'!L$15,""))))</f>
        <v>0</v>
      </c>
      <c r="M145" s="738" t="str">
        <f>IF(N145&gt;"",1,"")</f>
        <v/>
      </c>
      <c r="N145" s="1483">
        <f>IF('BR1'!$K$2="Active",'ORIGINAL BUDGET'!N$15,IF('BR2'!$K$2="Active",'ORIGINAL BUDGET'!N$15,IF('BR3'!$K$2="Active",'ORIGINAL BUDGET'!N$15,IF('ORIGINAL BUDGET'!$K$2="Active",'ORIGINAL BUDGET'!N$15,""))))</f>
        <v>0</v>
      </c>
      <c r="O145" s="1355" t="str">
        <f>IF(P145&gt;"",1,"")</f>
        <v/>
      </c>
      <c r="P145" s="1479">
        <f>IF('BR1'!$K$2="Active",'ORIGINAL BUDGET'!P$15,IF('BR2'!$K$2="Active",'ORIGINAL BUDGET'!P$15,IF('BR3'!$K$2="Active",'ORIGINAL BUDGET'!P$15,IF('ORIGINAL BUDGET'!$K$2="Active",'ORIGINAL BUDGET'!P$15,""))))</f>
        <v>0</v>
      </c>
      <c r="Q145" s="1357" t="str">
        <f>IF(R145&gt;"",1,"")</f>
        <v/>
      </c>
      <c r="R145" s="1490">
        <f>'BR1'!R$15</f>
        <v>0</v>
      </c>
      <c r="S145" s="1355" t="str">
        <f>IF(T145&gt;"",1,"")</f>
        <v/>
      </c>
      <c r="T145" s="1479">
        <f>IF('BR1'!$K$2="Active",'ORIGINAL BUDGET'!T$15,IF('BR2'!$K$2="Active",'ORIGINAL BUDGET'!T$15,IF('BR3'!$K$2="Active",'ORIGINAL BUDGET'!T$15,IF('ORIGINAL BUDGET'!$K$2="Active",'ORIGINAL BUDGET'!T$15,""))))</f>
        <v>0</v>
      </c>
      <c r="U145" s="1963"/>
    </row>
    <row r="146" spans="1:22" ht="16.5" thickBot="1">
      <c r="A146" s="357"/>
      <c r="B146" s="1840"/>
      <c r="C146" s="1841"/>
      <c r="D146" s="358" t="s">
        <v>58</v>
      </c>
      <c r="E146" s="353"/>
      <c r="F146" s="1504" t="str">
        <f>IF('BR1'!$K$2="Active",'BR1'!F$15,IF('BR2'!$K$2="Active",'BR1'!F$15,IF('BR3'!$K$2="Active",'BR1'!F$15,"")))</f>
        <v/>
      </c>
      <c r="G146" s="727" t="str">
        <f>IF(H146&gt;"",1,"")</f>
        <v/>
      </c>
      <c r="H146" s="1460" t="str">
        <f>IF('BR1'!$K$2="Active",'BR1'!H$15,IF('BR2'!$K$2="Active",'BR1'!H$15,IF('BR3'!$K$2="Active",'BR1'!H$15,"")))</f>
        <v/>
      </c>
      <c r="I146" s="706" t="str">
        <f>IF(J146&gt;"",1,"")</f>
        <v/>
      </c>
      <c r="J146" s="1451" t="str">
        <f>IF('BR1'!$K$2="Active",'BR1'!J$15,IF('BR2'!$K$2="Active",'BR1'!J$15,IF('BR3'!$K$2="Active",'BR1'!J$15,"")))</f>
        <v/>
      </c>
      <c r="K146" s="747" t="str">
        <f>IF(L146&gt;"",1,"")</f>
        <v/>
      </c>
      <c r="L146" s="1480" t="str">
        <f>IF('BR1'!$K$2="Active",'BR1'!L$15,IF('BR2'!$K$2="Active",'BR1'!L$15,IF('BR3'!$K$2="Active",'BR1'!L$15,"")))</f>
        <v/>
      </c>
      <c r="M146" s="739" t="str">
        <f>IF(N146&gt;"",1,"")</f>
        <v/>
      </c>
      <c r="N146" s="1473" t="str">
        <f>IF('BR1'!$K$2="Active",'BR1'!N$15,IF('BR2'!$K$2="Active",'BR1'!N$15,IF('BR3'!$K$2="Active",'BR1'!N$15,"")))</f>
        <v/>
      </c>
      <c r="O146" s="727" t="str">
        <f>IF(P146&gt;"",1,"")</f>
        <v/>
      </c>
      <c r="P146" s="1480" t="str">
        <f>IF('BR1'!$K$2="Active",'BR1'!P$15,IF('BR2'!$K$2="Active",'BR1'!P$15,IF('BR3'!$K$2="Active",'BR1'!P$15,"")))</f>
        <v/>
      </c>
      <c r="Q146" s="749" t="str">
        <f>IF(R146&gt;"",1,"")</f>
        <v/>
      </c>
      <c r="R146" s="1473" t="str">
        <f>IF('BR1'!$K$2="Active",'BR1'!R$15,IF('BR2'!$K$2="Active",'BR1'!R$15,IF('BR3'!$K$2="Active",'BR1'!R$15,"")))</f>
        <v/>
      </c>
      <c r="S146" s="727" t="str">
        <f>IF(T146&gt;"",1,"")</f>
        <v/>
      </c>
      <c r="T146" s="1491" t="str">
        <f>IF('BR1'!$K$2="Active",'BR1'!T$15,IF('BR2'!$K$2="Active",'BR1'!T$15,IF('BR3'!$K$2="Active",'BR1'!T$15,"")))</f>
        <v/>
      </c>
      <c r="U146" s="1963"/>
    </row>
    <row r="147" spans="1:22" ht="17.25" thickTop="1" thickBot="1">
      <c r="A147" s="357"/>
      <c r="B147" s="1840"/>
      <c r="C147" s="1841"/>
      <c r="D147" s="53" t="s">
        <v>61</v>
      </c>
      <c r="E147" s="345" t="str">
        <f>IF(F147="","",(F146-F145)/F145)</f>
        <v/>
      </c>
      <c r="F147" s="1452" t="str">
        <f>IF($F146="","",F146-F145)</f>
        <v/>
      </c>
      <c r="G147" s="728" t="str">
        <f>IF(H147="","",IF(H145="",1,(H146-H145)/H145))</f>
        <v/>
      </c>
      <c r="H147" s="1461" t="str">
        <f>IF($F146="","",H146-H145)</f>
        <v/>
      </c>
      <c r="I147" s="346" t="str">
        <f>IF(J147="","",IF(J145="",1,(J146-J145)/J145))</f>
        <v/>
      </c>
      <c r="J147" s="1471" t="str">
        <f>IF($F146="","",J146-J145)</f>
        <v/>
      </c>
      <c r="K147" s="728" t="str">
        <f>IF(L147="","",IF(L145="",1,(L146-L145)/L145))</f>
        <v/>
      </c>
      <c r="L147" s="1481" t="str">
        <f>IF($F146="","",L146-L145)</f>
        <v/>
      </c>
      <c r="M147" s="346" t="str">
        <f>IF(N147="","",IF(N145="",1,(N146-N145)/N145))</f>
        <v/>
      </c>
      <c r="N147" s="1471" t="str">
        <f>IF($F146="","",N146-N145)</f>
        <v/>
      </c>
      <c r="O147" s="728" t="str">
        <f>IF(P147="","",IF(P145="",1,(P146-P145)/P145))</f>
        <v/>
      </c>
      <c r="P147" s="1461" t="str">
        <f>IF($F146="","",P146-P145)</f>
        <v/>
      </c>
      <c r="Q147" s="346" t="str">
        <f>IF(R147="","",IF(R145="",1,(R146-R145)/R145))</f>
        <v/>
      </c>
      <c r="R147" s="1471" t="str">
        <f>IF($F146="","",R146-R145)</f>
        <v/>
      </c>
      <c r="S147" s="728" t="str">
        <f>IF(T147="","",IF(T145="",1,(T146-T145)/T145))</f>
        <v/>
      </c>
      <c r="T147" s="1461" t="str">
        <f>IF($F146="","",T146-T145)</f>
        <v/>
      </c>
      <c r="U147" s="1360">
        <f>ABS(SUM(H147,J147,L147,N147,P147,R147,T147))</f>
        <v>0</v>
      </c>
    </row>
    <row r="148" spans="1:22" ht="15.75" thickTop="1">
      <c r="A148" s="1310"/>
      <c r="B148" s="1840"/>
      <c r="C148" s="1841"/>
      <c r="D148" s="28"/>
      <c r="E148" s="28"/>
      <c r="F148" s="28"/>
      <c r="G148" s="1312"/>
      <c r="H148" s="1311"/>
      <c r="I148" s="28"/>
      <c r="J148" s="28"/>
      <c r="K148" s="1312"/>
      <c r="L148" s="1311"/>
      <c r="M148" s="28"/>
      <c r="N148" s="28"/>
      <c r="O148" s="1312"/>
      <c r="P148" s="1311"/>
      <c r="Q148" s="28"/>
      <c r="R148" s="28"/>
      <c r="S148" s="1312"/>
      <c r="T148" s="1313"/>
      <c r="U148" s="1962"/>
    </row>
    <row r="149" spans="1:22" ht="15.75">
      <c r="A149" s="1310"/>
      <c r="B149" s="1840"/>
      <c r="C149" s="1841"/>
      <c r="D149" s="358" t="s">
        <v>58</v>
      </c>
      <c r="E149" s="354"/>
      <c r="F149" s="1453" t="str">
        <f>IF('BR3'!$K$2="Active",'BR1'!F$15,IF('BR2'!$K$2="Active",'BR1'!F$15,""))</f>
        <v/>
      </c>
      <c r="G149" s="726" t="str">
        <f>IF(H149&gt;"",1,"")</f>
        <v/>
      </c>
      <c r="H149" s="1462" t="str">
        <f>IF('BR3'!$K$2="Active",'BR1'!H$15,IF('BR2'!$K$2="Active",'BR1'!H$15,""))</f>
        <v/>
      </c>
      <c r="I149" s="707" t="str">
        <f>IF(J149&gt;"",1,"")</f>
        <v/>
      </c>
      <c r="J149" s="1472" t="str">
        <f>IF('BR3'!$K$2="Active",'BR1'!J$15,IF('BR2'!$K$2="Active",'BR1'!J$15,""))</f>
        <v/>
      </c>
      <c r="K149" s="726" t="str">
        <f>IF(L149&gt;"",1,"")</f>
        <v/>
      </c>
      <c r="L149" s="1482" t="str">
        <f>IF('BR3'!$K$2="Active",'BR1'!L$15,IF('BR2'!$K$2="Active",'BR1'!L$15,""))</f>
        <v/>
      </c>
      <c r="M149" s="707" t="str">
        <f>IF(N149&gt;"",1,"")</f>
        <v/>
      </c>
      <c r="N149" s="1472" t="str">
        <f>IF('BR3'!$K$2="Active",'BR1'!N$15,IF('BR2'!$K$2="Active",'BR1'!N$15,""))</f>
        <v/>
      </c>
      <c r="O149" s="726" t="str">
        <f>IF(P149&gt;"",1,"")</f>
        <v/>
      </c>
      <c r="P149" s="1482" t="str">
        <f>IF('BR3'!$K$2="Active",'BR1'!P$15,IF('BR2'!$K$2="Active",'BR1'!P$15,""))</f>
        <v/>
      </c>
      <c r="Q149" s="707" t="str">
        <f>IF(R149&gt;"",1,"")</f>
        <v/>
      </c>
      <c r="R149" s="1472" t="str">
        <f>IF('BR3'!$K$2="Active",'BR1'!R$15,IF('BR2'!$K$2="Active",'BR1'!R$15,""))</f>
        <v/>
      </c>
      <c r="S149" s="726" t="str">
        <f>IF(T149&gt;"",1,"")</f>
        <v/>
      </c>
      <c r="T149" s="1482" t="str">
        <f>IF('BR3'!$K$2="Active",'BR1'!T$15,IF('BR2'!$K$2="Active",'BR1'!T$15,""))</f>
        <v/>
      </c>
      <c r="U149" s="1962"/>
    </row>
    <row r="150" spans="1:22" ht="16.5" thickBot="1">
      <c r="A150" s="357"/>
      <c r="B150" s="1840"/>
      <c r="C150" s="1841"/>
      <c r="D150" s="358" t="s">
        <v>59</v>
      </c>
      <c r="E150" s="353"/>
      <c r="F150" s="1504" t="str">
        <f>IF('BR3'!$K$2="Active",'BR2'!F$15,IF('BR2'!$K$2="Active",'BR2'!F$15,""))</f>
        <v/>
      </c>
      <c r="G150" s="727" t="str">
        <f>IF(H150&gt;"",1,"")</f>
        <v/>
      </c>
      <c r="H150" s="1463" t="str">
        <f>IF('BR3'!$K$2="Active",'BR2'!H$15,IF('BR2'!$K$2="Active",'BR2'!H$15,""))</f>
        <v/>
      </c>
      <c r="I150" s="708" t="str">
        <f>IF(J150&gt;"",1,"")</f>
        <v/>
      </c>
      <c r="J150" s="1473" t="str">
        <f>IF('BR3'!$K$2="Active",'BR2'!J$15,IF('BR2'!$K$2="Active",'BR2'!J$15,""))</f>
        <v/>
      </c>
      <c r="K150" s="727" t="str">
        <f>IF(L150&gt;"",1,"")</f>
        <v/>
      </c>
      <c r="L150" s="1480" t="str">
        <f>IF('BR3'!$K$2="Active",'BR2'!L$15,IF('BR2'!$K$2="Active",'BR2'!L$15,""))</f>
        <v/>
      </c>
      <c r="M150" s="708" t="str">
        <f>IF(N150&gt;"",1,"")</f>
        <v/>
      </c>
      <c r="N150" s="1473" t="str">
        <f>IF('BR3'!$K$2="Active",'BR2'!N$15,IF('BR2'!$K$2="Active",'BR2'!N$15,""))</f>
        <v/>
      </c>
      <c r="O150" s="727" t="str">
        <f>IF(P150&gt;"",1,"")</f>
        <v/>
      </c>
      <c r="P150" s="1480" t="str">
        <f>IF('BR3'!$K$2="Active",'BR2'!P$15,IF('BR2'!$K$2="Active",'BR2'!P$15,""))</f>
        <v/>
      </c>
      <c r="Q150" s="708" t="str">
        <f>IF(R150&gt;"",1,"")</f>
        <v/>
      </c>
      <c r="R150" s="1473" t="str">
        <f>IF('BR3'!$K$2="Active",'BR2'!R$15,IF('BR2'!$K$2="Active",'BR2'!R$15,""))</f>
        <v/>
      </c>
      <c r="S150" s="727" t="str">
        <f>IF(T150&gt;"",1,"")</f>
        <v/>
      </c>
      <c r="T150" s="1480" t="str">
        <f>IF('BR3'!$K$2="Active",'BR2'!T$15,IF('BR2'!$K$2="Active",'BR2'!T$15,""))</f>
        <v/>
      </c>
      <c r="U150" s="1962"/>
    </row>
    <row r="151" spans="1:22" ht="17.25" thickTop="1" thickBot="1">
      <c r="A151" s="1310"/>
      <c r="B151" s="1840"/>
      <c r="C151" s="1841"/>
      <c r="D151" s="53" t="s">
        <v>61</v>
      </c>
      <c r="E151" s="345" t="str">
        <f>IF(F151="","",(F150-F149)/F149)</f>
        <v/>
      </c>
      <c r="F151" s="1452" t="str">
        <f>IF($F150="","",F150-F149)</f>
        <v/>
      </c>
      <c r="G151" s="728" t="str">
        <f>IF(H151="","",IF(H149="",1,(H150-H149)/H149))</f>
        <v/>
      </c>
      <c r="H151" s="1461" t="str">
        <f>IF($F150="","",H150-H149)</f>
        <v/>
      </c>
      <c r="I151" s="346" t="str">
        <f>IF(J151="","",IF(J149="",1,(J150-J149)/J149))</f>
        <v/>
      </c>
      <c r="J151" s="1471" t="str">
        <f>IF($F150="","",J150-J149)</f>
        <v/>
      </c>
      <c r="K151" s="728" t="str">
        <f>IF(L151="","",IF(L149="",1,(L150-L149)/L149))</f>
        <v/>
      </c>
      <c r="L151" s="1481" t="str">
        <f>IF($F150="","",L150-L149)</f>
        <v/>
      </c>
      <c r="M151" s="346" t="str">
        <f>IF(N151="","",IF(N149="",1,(N150-N149)/N149))</f>
        <v/>
      </c>
      <c r="N151" s="1471" t="str">
        <f>IF($F150="","",N150-N149)</f>
        <v/>
      </c>
      <c r="O151" s="728" t="str">
        <f>IF(P151="","",IF(P149="",1,(P150-P149)/P149))</f>
        <v/>
      </c>
      <c r="P151" s="1461" t="str">
        <f>IF($F150="","",P150-P149)</f>
        <v/>
      </c>
      <c r="Q151" s="346" t="str">
        <f>IF(R151="","",IF(R149="",1,(R150-R149)/R149))</f>
        <v/>
      </c>
      <c r="R151" s="1471" t="str">
        <f>IF($F150="","",R150-R149)</f>
        <v/>
      </c>
      <c r="S151" s="728" t="str">
        <f>IF(T151="","",IF(T149="",1,(T150-T149)/T149))</f>
        <v/>
      </c>
      <c r="T151" s="1461" t="str">
        <f>IF($F150="","",T150-T149)</f>
        <v/>
      </c>
      <c r="U151" s="1360">
        <f>ABS(SUM(H151,J151,L151,N151,P151,R151,T151))</f>
        <v>0</v>
      </c>
    </row>
    <row r="152" spans="1:22" ht="15.75" thickTop="1">
      <c r="A152" s="1310"/>
      <c r="B152" s="1840"/>
      <c r="C152" s="1841"/>
      <c r="D152" s="28"/>
      <c r="E152" s="28"/>
      <c r="F152" s="28"/>
      <c r="G152" s="1312"/>
      <c r="H152" s="1311"/>
      <c r="I152" s="28"/>
      <c r="J152" s="28"/>
      <c r="K152" s="1312"/>
      <c r="L152" s="1311"/>
      <c r="M152" s="28"/>
      <c r="N152" s="28"/>
      <c r="O152" s="1312"/>
      <c r="P152" s="1311"/>
      <c r="Q152" s="28"/>
      <c r="R152" s="28"/>
      <c r="S152" s="1312"/>
      <c r="T152" s="1311"/>
      <c r="U152" s="1962"/>
    </row>
    <row r="153" spans="1:22" ht="15.75">
      <c r="A153" s="1310"/>
      <c r="B153" s="1840"/>
      <c r="C153" s="1841"/>
      <c r="D153" s="358" t="s">
        <v>59</v>
      </c>
      <c r="E153" s="354"/>
      <c r="F153" s="1453" t="str">
        <f>IF('BR3'!$K$2="Active", 'BR2'!F$15,"")</f>
        <v/>
      </c>
      <c r="G153" s="726" t="str">
        <f>IF(H153&gt;"",1,"")</f>
        <v/>
      </c>
      <c r="H153" s="1462" t="str">
        <f>IF('BR3'!$K$2="Active", 'BR2'!H$15,"")</f>
        <v/>
      </c>
      <c r="I153" s="707" t="str">
        <f>IF(J153&gt;"",1,"")</f>
        <v/>
      </c>
      <c r="J153" s="1472" t="str">
        <f>IF('BR3'!$K$2="Active", 'BR2'!J$15,"")</f>
        <v/>
      </c>
      <c r="K153" s="726" t="str">
        <f>IF(L153&gt;"",1,"")</f>
        <v/>
      </c>
      <c r="L153" s="1482" t="str">
        <f>IF('BR3'!$K$2="Active", 'BR2'!L$15,"")</f>
        <v/>
      </c>
      <c r="M153" s="707" t="str">
        <f>IF(N153&gt;"",1,"")</f>
        <v/>
      </c>
      <c r="N153" s="1472" t="str">
        <f>IF('BR3'!$K$2="Active", 'BR2'!N$15,"")</f>
        <v/>
      </c>
      <c r="O153" s="726" t="str">
        <f>IF(P153&gt;"",1,"")</f>
        <v/>
      </c>
      <c r="P153" s="1482" t="str">
        <f>IF('BR3'!$K$2="Active", 'BR2'!P$15,"")</f>
        <v/>
      </c>
      <c r="Q153" s="707" t="str">
        <f>IF(R153&gt;"",1,"")</f>
        <v/>
      </c>
      <c r="R153" s="1472" t="str">
        <f>IF('BR3'!$K$2="Active", 'BR2'!R$15,"")</f>
        <v/>
      </c>
      <c r="S153" s="726" t="str">
        <f>IF(T153&gt;"",1,"")</f>
        <v/>
      </c>
      <c r="T153" s="1492" t="str">
        <f>IF('BR3'!$K$2="Active", 'BR2'!T$15,"")</f>
        <v/>
      </c>
      <c r="U153" s="1962"/>
    </row>
    <row r="154" spans="1:22" ht="16.5" thickBot="1">
      <c r="A154" s="357"/>
      <c r="B154" s="1840"/>
      <c r="C154" s="1841"/>
      <c r="D154" s="358" t="s">
        <v>60</v>
      </c>
      <c r="E154" s="353"/>
      <c r="F154" s="1504" t="str">
        <f>IF('BR3'!$K$2="Active", 'BR3'!F$15,"")</f>
        <v/>
      </c>
      <c r="G154" s="727" t="str">
        <f>IF(H154&gt;"",1,"")</f>
        <v/>
      </c>
      <c r="H154" s="1463" t="str">
        <f>IF('BR3'!$K$2="Active", 'BR3'!H$15,"")</f>
        <v/>
      </c>
      <c r="I154" s="708" t="str">
        <f>IF(J154&gt;"",1,"")</f>
        <v/>
      </c>
      <c r="J154" s="1473" t="str">
        <f>IF('BR3'!$K$2="Active", 'BR3'!J$15,"")</f>
        <v/>
      </c>
      <c r="K154" s="727" t="str">
        <f>IF(L154&gt;"",1,"")</f>
        <v/>
      </c>
      <c r="L154" s="1480" t="str">
        <f>IF('BR3'!$K$2="Active", 'BR3'!L$15,"")</f>
        <v/>
      </c>
      <c r="M154" s="708" t="str">
        <f>IF(N154&gt;"",1,"")</f>
        <v/>
      </c>
      <c r="N154" s="1473" t="str">
        <f>IF('BR3'!$K$2="Active", 'BR3'!N$15,"")</f>
        <v/>
      </c>
      <c r="O154" s="727" t="str">
        <f>IF(P154&gt;"",1,"")</f>
        <v/>
      </c>
      <c r="P154" s="1480" t="str">
        <f>IF('BR3'!$K$2="Active", 'BR3'!P$15,"")</f>
        <v/>
      </c>
      <c r="Q154" s="708" t="str">
        <f>IF(R154&gt;"",1,"")</f>
        <v/>
      </c>
      <c r="R154" s="1473" t="str">
        <f>IF('BR3'!$K$2="Active", 'BR3'!R$15,"")</f>
        <v/>
      </c>
      <c r="S154" s="727" t="str">
        <f>IF(T154&gt;"",1,"")</f>
        <v/>
      </c>
      <c r="T154" s="1460" t="str">
        <f>IF('BR3'!$K$2="Active", 'BR3'!T$15,"")</f>
        <v/>
      </c>
      <c r="U154" s="1962"/>
    </row>
    <row r="155" spans="1:22" ht="17.25" thickTop="1" thickBot="1">
      <c r="A155" s="1310"/>
      <c r="B155" s="1842"/>
      <c r="C155" s="1843"/>
      <c r="D155" s="261" t="s">
        <v>61</v>
      </c>
      <c r="E155" s="346" t="str">
        <f>IF(F155="","",(F154-F153)/F153)</f>
        <v/>
      </c>
      <c r="F155" s="1452" t="str">
        <f>IF($F154="","",F154-F153)</f>
        <v/>
      </c>
      <c r="G155" s="728" t="str">
        <f>IF(H155="","",IF(H153="",1,(H154-H153)/H153))</f>
        <v/>
      </c>
      <c r="H155" s="1461" t="str">
        <f>IF($F154="","",H154-H153)</f>
        <v/>
      </c>
      <c r="I155" s="346" t="str">
        <f>IF(J155="","",IF(J153="",1,(J154-J153)/J153))</f>
        <v/>
      </c>
      <c r="J155" s="1471" t="str">
        <f>IF($F154="","",J154-J153)</f>
        <v/>
      </c>
      <c r="K155" s="728" t="str">
        <f>IF(L155="","",IF(L153="",1,(L154-L153)/L153))</f>
        <v/>
      </c>
      <c r="L155" s="1481" t="str">
        <f>IF($F154="","",L154-L153)</f>
        <v/>
      </c>
      <c r="M155" s="346" t="str">
        <f>IF(N155="","",IF(N153="",1,(N154-N153)/N153))</f>
        <v/>
      </c>
      <c r="N155" s="1471" t="str">
        <f>IF($F154="","",N154-N153)</f>
        <v/>
      </c>
      <c r="O155" s="728" t="str">
        <f>IF(P155="","",IF(P153="",1,(P154-P153)/P153))</f>
        <v/>
      </c>
      <c r="P155" s="1461" t="str">
        <f>IF($F154="","",P154-P153)</f>
        <v/>
      </c>
      <c r="Q155" s="346" t="str">
        <f>IF(R155="","",IF(R153="",1,(R154-R153)/R153))</f>
        <v/>
      </c>
      <c r="R155" s="1471" t="str">
        <f>IF($F154="","",R154-R153)</f>
        <v/>
      </c>
      <c r="S155" s="728" t="str">
        <f>IF(T155="","",IF(T153="",1,(T154-T153)/T153))</f>
        <v/>
      </c>
      <c r="T155" s="1461" t="str">
        <f>IF($F154="","",T154-T153)</f>
        <v/>
      </c>
      <c r="U155" s="1360">
        <f>ABS(SUM(H155,J155,L155,N155,P155,R155,T155))</f>
        <v>0</v>
      </c>
    </row>
    <row r="156" spans="1:22" ht="17.25" thickTop="1" thickBot="1">
      <c r="A156" s="1310"/>
      <c r="B156" s="1314"/>
      <c r="C156" s="1315"/>
      <c r="D156" s="1316"/>
      <c r="E156" s="1317"/>
      <c r="F156" s="1317"/>
      <c r="G156" s="1318"/>
      <c r="H156" s="1319"/>
      <c r="I156" s="1317"/>
      <c r="J156" s="1317"/>
      <c r="K156" s="1318"/>
      <c r="L156" s="1319"/>
      <c r="M156" s="1317"/>
      <c r="N156" s="1317"/>
      <c r="O156" s="1318"/>
      <c r="P156" s="1319"/>
      <c r="Q156" s="1317"/>
      <c r="R156" s="1317"/>
      <c r="S156" s="1318"/>
      <c r="T156" s="1319"/>
      <c r="U156" s="1362">
        <f>SUM(U147:U155)</f>
        <v>0</v>
      </c>
      <c r="V156" s="284" t="s">
        <v>135</v>
      </c>
    </row>
    <row r="157" spans="1:22" ht="16.5" thickTop="1">
      <c r="A157" s="357"/>
      <c r="B157" s="1844" t="s">
        <v>80</v>
      </c>
      <c r="C157" s="1845"/>
      <c r="D157" s="359" t="s">
        <v>101</v>
      </c>
      <c r="E157" s="347" t="str">
        <f>IF(F157="","",IF('BR3'!$K$2="ACTIVE",F157/F$154,IF('BR2'!$K$2="ACTIVE",F157/F$150,IF('BR1'!$K$2="ACTIVE",F157/F$146,F157/F$145))))</f>
        <v/>
      </c>
      <c r="F157" s="1454">
        <f>'Month 1'!F$15</f>
        <v>0</v>
      </c>
      <c r="G157" s="729" t="str">
        <f>IF(H157="","",IF('BR3'!$K$2="ACTIVE",H157/H$154,IF('BR2'!$K$2="ACTIVE",H157/H$150,IF('BR1'!$K$2="ACTIVE",H157/H$146,H157/H$145))))</f>
        <v/>
      </c>
      <c r="H157" s="1484">
        <f>'Month 1'!H$15</f>
        <v>0</v>
      </c>
      <c r="I157" s="348" t="str">
        <f>IF(J157="","",IF('BR3'!$K$2="ACTIVE",J157/J$154,IF('BR2'!$K$2="ACTIVE",J157/J$150,IF('BR1'!$K$2="ACTIVE",J157/J$146,J157/J$145))))</f>
        <v/>
      </c>
      <c r="J157" s="1498">
        <f>'Month 1'!J$15</f>
        <v>0</v>
      </c>
      <c r="K157" s="729" t="str">
        <f>IF(L157="","",IF('BR3'!$K$2="ACTIVE",L157/L$154,IF('BR2'!$K$2="ACTIVE",L157/L$150,IF('BR1'!$K$2="ACTIVE",L157/L$146,L157/L$145))))</f>
        <v/>
      </c>
      <c r="L157" s="1484">
        <f>'Month 1'!L$15</f>
        <v>0</v>
      </c>
      <c r="M157" s="348" t="str">
        <f>IF(N157="","",IF('BR3'!$K$2="ACTIVE",N157/N$154,IF('BR2'!$K$2="ACTIVE",N157/N$150,IF('BR1'!$K$2="ACTIVE",N157/N$146,N157/N$145))))</f>
        <v/>
      </c>
      <c r="N157" s="1498">
        <f>'Month 1'!N$15</f>
        <v>0</v>
      </c>
      <c r="O157" s="729" t="str">
        <f>IF(P157="","",IF('BR3'!$K$2="ACTIVE",P157/P$154,IF('BR2'!$K$2="ACTIVE",P157/P$150,IF('BR1'!$K$2="ACTIVE",P157/P$146,P157/P$145))))</f>
        <v/>
      </c>
      <c r="P157" s="1484">
        <f>'Month 1'!P$15</f>
        <v>0</v>
      </c>
      <c r="Q157" s="348" t="str">
        <f>IF(R157="","",IF('BR3'!$K$2="ACTIVE",R157/R$154,IF('BR2'!$K$2="ACTIVE",R157/R$150,IF('BR1'!$K$2="ACTIVE",R157/R$146,R157/R$145))))</f>
        <v/>
      </c>
      <c r="R157" s="1474">
        <f>'Month 1'!R$15</f>
        <v>0</v>
      </c>
      <c r="S157" s="729" t="str">
        <f>IF(T157="","",IF('BR3'!$K$2="ACTIVE",T157/T$154,IF('BR2'!$K$2="ACTIVE",T157/T$150,IF('BR1'!$K$2="ACTIVE",T157/T$146,T157/T$145))))</f>
        <v/>
      </c>
      <c r="T157" s="1464">
        <f>'Month 1'!T$15</f>
        <v>0</v>
      </c>
      <c r="U157" s="1359"/>
    </row>
    <row r="158" spans="1:22" ht="15.75">
      <c r="A158" s="357"/>
      <c r="B158" s="1846"/>
      <c r="C158" s="1847"/>
      <c r="D158" s="360" t="s">
        <v>102</v>
      </c>
      <c r="E158" s="349" t="str">
        <f>IF(F158="","",IF('BR3'!$K$2="ACTIVE",F158/F$154,IF('BR2'!$K$2="ACTIVE",F158/F$150,IF('BR1'!$K$2="ACTIVE",F158/F$146,F158/F$145))))</f>
        <v/>
      </c>
      <c r="F158" s="1455">
        <f>'Month 2'!F$15</f>
        <v>0</v>
      </c>
      <c r="G158" s="730" t="str">
        <f>IF(H158="","",IF('BR3'!$K$2="ACTIVE",H158/H$154,IF('BR2'!$K$2="ACTIVE",H158/H$150,IF('BR1'!$K$2="ACTIVE",H158/H$146,H158/H$145))))</f>
        <v/>
      </c>
      <c r="H158" s="1485">
        <f>'Month 2'!H$15</f>
        <v>0</v>
      </c>
      <c r="I158" s="709" t="str">
        <f>IF(J158="","",IF('BR3'!$K$2="ACTIVE",J158/J$154,IF('BR2'!$K$2="ACTIVE",J158/J$150,IF('BR1'!$K$2="ACTIVE",J158/J$146,J158/J$145))))</f>
        <v/>
      </c>
      <c r="J158" s="1499">
        <f>'Month 2'!J$15</f>
        <v>0</v>
      </c>
      <c r="K158" s="730" t="str">
        <f>IF(L158="","",IF('BR3'!$K$2="ACTIVE",L158/L$154,IF('BR2'!$K$2="ACTIVE",L158/L$150,IF('BR1'!$K$2="ACTIVE",L158/L$146,L158/L$145))))</f>
        <v/>
      </c>
      <c r="L158" s="1485">
        <f>'Month 2'!L$15</f>
        <v>0</v>
      </c>
      <c r="M158" s="709" t="str">
        <f>IF(N158="","",IF('BR3'!$K$2="ACTIVE",N158/N$154,IF('BR2'!$K$2="ACTIVE",N158/N$150,IF('BR1'!$K$2="ACTIVE",N158/N$146,N158/N$145))))</f>
        <v/>
      </c>
      <c r="N158" s="1499">
        <f>'Month 2'!N$15</f>
        <v>0</v>
      </c>
      <c r="O158" s="730" t="str">
        <f>IF(P158="","",IF('BR3'!$K$2="ACTIVE",P158/P$154,IF('BR2'!$K$2="ACTIVE",P158/P$150,IF('BR1'!$K$2="ACTIVE",P158/P$146,P158/P$145))))</f>
        <v/>
      </c>
      <c r="P158" s="1485">
        <f>'Month 2'!P$15</f>
        <v>0</v>
      </c>
      <c r="Q158" s="709" t="str">
        <f>IF(R158="","",IF('BR3'!$K$2="ACTIVE",R158/R$154,IF('BR2'!$K$2="ACTIVE",R158/R$150,IF('BR1'!$K$2="ACTIVE",R158/R$146,R158/R$145))))</f>
        <v/>
      </c>
      <c r="R158" s="1475">
        <f>'Month 2'!R$15</f>
        <v>0</v>
      </c>
      <c r="S158" s="730" t="str">
        <f>IF(T158="","",IF('BR3'!$K$2="ACTIVE",T158/T$154,IF('BR2'!$K$2="ACTIVE",T158/T$150,IF('BR1'!$K$2="ACTIVE",T158/T$146,T158/T$145))))</f>
        <v/>
      </c>
      <c r="T158" s="1465">
        <f>'Month 2'!T$15</f>
        <v>0</v>
      </c>
      <c r="U158" s="1359"/>
    </row>
    <row r="159" spans="1:22" ht="15.75">
      <c r="A159" s="357"/>
      <c r="B159" s="1846"/>
      <c r="C159" s="1847"/>
      <c r="D159" s="361" t="s">
        <v>110</v>
      </c>
      <c r="E159" s="349" t="str">
        <f>IF(F159="","",IF('BR3'!$K$2="ACTIVE",F159/F$154,IF('BR2'!$K$2="ACTIVE",F159/F$150,IF('BR1'!$K$2="ACTIVE",F159/F$146,F159/F$145))))</f>
        <v/>
      </c>
      <c r="F159" s="1455">
        <f>'Month 3 (Q1)'!F$15</f>
        <v>0</v>
      </c>
      <c r="G159" s="730" t="str">
        <f>IF(H159="","",IF('BR3'!$K$2="ACTIVE",H159/H$154,IF('BR2'!$K$2="ACTIVE",H159/H$150,IF('BR1'!$K$2="ACTIVE",H159/H$146,H159/H$145))))</f>
        <v/>
      </c>
      <c r="H159" s="1486">
        <f>'Month 3 (Q1)'!H$15</f>
        <v>0</v>
      </c>
      <c r="I159" s="709" t="str">
        <f>IF(J159="","",IF('BR3'!$K$2="ACTIVE",J159/J$154,IF('BR2'!$K$2="ACTIVE",J159/J$150,IF('BR1'!$K$2="ACTIVE",J159/J$146,J159/J$145))))</f>
        <v/>
      </c>
      <c r="J159" s="1500">
        <f>'Month 3 (Q1)'!J$15</f>
        <v>0</v>
      </c>
      <c r="K159" s="730" t="str">
        <f>IF(L159="","",IF('BR3'!$K$2="ACTIVE",L159/L$154,IF('BR2'!$K$2="ACTIVE",L159/L$150,IF('BR1'!$K$2="ACTIVE",L159/L$146,L159/L$145))))</f>
        <v/>
      </c>
      <c r="L159" s="1486">
        <f>'Month 3 (Q1)'!L$15</f>
        <v>0</v>
      </c>
      <c r="M159" s="709" t="str">
        <f>IF(N159="","",IF('BR3'!$K$2="ACTIVE",N159/N$154,IF('BR2'!$K$2="ACTIVE",N159/N$150,IF('BR1'!$K$2="ACTIVE",N159/N$146,N159/N$145))))</f>
        <v/>
      </c>
      <c r="N159" s="1500">
        <f>'Month 3 (Q1)'!N$15</f>
        <v>0</v>
      </c>
      <c r="O159" s="730" t="str">
        <f>IF(P159="","",IF('BR3'!$K$2="ACTIVE",P159/P$154,IF('BR2'!$K$2="ACTIVE",P159/P$150,IF('BR1'!$K$2="ACTIVE",P159/P$146,P159/P$145))))</f>
        <v/>
      </c>
      <c r="P159" s="1486">
        <f>'Month 3 (Q1)'!P$15</f>
        <v>0</v>
      </c>
      <c r="Q159" s="709" t="str">
        <f>IF(R159="","",IF('BR3'!$K$2="ACTIVE",R159/R$154,IF('BR2'!$K$2="ACTIVE",R159/R$150,IF('BR1'!$K$2="ACTIVE",R159/R$146,R159/R$145))))</f>
        <v/>
      </c>
      <c r="R159" s="1476">
        <f>'Month 3 (Q1)'!R$15</f>
        <v>0</v>
      </c>
      <c r="S159" s="730" t="str">
        <f>IF(T159="","",IF('BR3'!$K$2="ACTIVE",T159/T$154,IF('BR2'!$K$2="ACTIVE",T159/T$150,IF('BR1'!$K$2="ACTIVE",T159/T$146,T159/T$145))))</f>
        <v/>
      </c>
      <c r="T159" s="1466">
        <f>'Month 3 (Q1)'!T$15</f>
        <v>0</v>
      </c>
      <c r="U159" s="1359"/>
    </row>
    <row r="160" spans="1:22" ht="15.75">
      <c r="A160" s="357"/>
      <c r="B160" s="1846"/>
      <c r="C160" s="1847"/>
      <c r="D160" s="361" t="s">
        <v>103</v>
      </c>
      <c r="E160" s="349" t="str">
        <f>IF(F160="","",IF('BR3'!$K$2="ACTIVE",F160/F$154,IF('BR2'!$K$2="ACTIVE",F160/F$150,IF('BR1'!$K$2="ACTIVE",F160/F$146,F160/F$145))))</f>
        <v/>
      </c>
      <c r="F160" s="1455">
        <f>'Month 4'!F$15</f>
        <v>0</v>
      </c>
      <c r="G160" s="730" t="str">
        <f>IF(H160="","",IF('BR3'!$K$2="ACTIVE",H160/H$154,IF('BR2'!$K$2="ACTIVE",H160/H$150,IF('BR1'!$K$2="ACTIVE",H160/H$146,H160/H$145))))</f>
        <v/>
      </c>
      <c r="H160" s="1485">
        <f>'Month 4'!H$15</f>
        <v>0</v>
      </c>
      <c r="I160" s="709" t="str">
        <f>IF(J160="","",IF('BR3'!$K$2="ACTIVE",J160/J$154,IF('BR2'!$K$2="ACTIVE",J160/J$150,IF('BR1'!$K$2="ACTIVE",J160/J$146,J160/J$145))))</f>
        <v/>
      </c>
      <c r="J160" s="1499">
        <f>'Month 4'!J$15</f>
        <v>0</v>
      </c>
      <c r="K160" s="730" t="str">
        <f>IF(L160="","",IF('BR3'!$K$2="ACTIVE",L160/L$154,IF('BR2'!$K$2="ACTIVE",L160/L$150,IF('BR1'!$K$2="ACTIVE",L160/L$146,L160/L$145))))</f>
        <v/>
      </c>
      <c r="L160" s="1485">
        <f>'Month 4'!L$15</f>
        <v>0</v>
      </c>
      <c r="M160" s="709" t="str">
        <f>IF(N160="","",IF('BR3'!$K$2="ACTIVE",N160/N$154,IF('BR2'!$K$2="ACTIVE",N160/N$150,IF('BR1'!$K$2="ACTIVE",N160/N$146,N160/N$145))))</f>
        <v/>
      </c>
      <c r="N160" s="1499">
        <f>'Month 4'!N$15</f>
        <v>0</v>
      </c>
      <c r="O160" s="730" t="str">
        <f>IF(P160="","",IF('BR3'!$K$2="ACTIVE",P160/P$154,IF('BR2'!$K$2="ACTIVE",P160/P$150,IF('BR1'!$K$2="ACTIVE",P160/P$146,P160/P$145))))</f>
        <v/>
      </c>
      <c r="P160" s="1485">
        <f>'Month 4'!P$15</f>
        <v>0</v>
      </c>
      <c r="Q160" s="709" t="str">
        <f>IF(R160="","",IF('BR3'!$K$2="ACTIVE",R160/R$154,IF('BR2'!$K$2="ACTIVE",R160/R$150,IF('BR1'!$K$2="ACTIVE",R160/R$146,R160/R$145))))</f>
        <v/>
      </c>
      <c r="R160" s="1475">
        <f>'Month 4'!R$15</f>
        <v>0</v>
      </c>
      <c r="S160" s="730" t="str">
        <f>IF(T160="","",IF('BR3'!$K$2="ACTIVE",T160/T$154,IF('BR2'!$K$2="ACTIVE",T160/T$150,IF('BR1'!$K$2="ACTIVE",T160/T$146,T160/T$145))))</f>
        <v/>
      </c>
      <c r="T160" s="1465">
        <f>'Month 4'!T$15</f>
        <v>0</v>
      </c>
      <c r="U160" s="1359"/>
    </row>
    <row r="161" spans="1:21" ht="15.75">
      <c r="A161" s="357"/>
      <c r="B161" s="1846"/>
      <c r="C161" s="1847"/>
      <c r="D161" s="361" t="s">
        <v>104</v>
      </c>
      <c r="E161" s="349" t="str">
        <f>IF(F161="","",IF('BR3'!$K$2="ACTIVE",F161/F$154,IF('BR2'!$K$2="ACTIVE",F161/F$150,IF('BR1'!$K$2="ACTIVE",F161/F$146,F161/F$145))))</f>
        <v/>
      </c>
      <c r="F161" s="1455">
        <f>'Month 5'!F$15</f>
        <v>0</v>
      </c>
      <c r="G161" s="730" t="str">
        <f>IF(H161="","",IF('BR3'!$K$2="ACTIVE",H161/H$154,IF('BR2'!$K$2="ACTIVE",H161/H$150,IF('BR1'!$K$2="ACTIVE",H161/H$146,H161/H$145))))</f>
        <v/>
      </c>
      <c r="H161" s="1485">
        <f>'Month 5'!H$15</f>
        <v>0</v>
      </c>
      <c r="I161" s="709" t="str">
        <f>IF(J161="","",IF('BR3'!$K$2="ACTIVE",J161/J$154,IF('BR2'!$K$2="ACTIVE",J161/J$150,IF('BR1'!$K$2="ACTIVE",J161/J$146,J161/J$145))))</f>
        <v/>
      </c>
      <c r="J161" s="1499">
        <f>'Month 5'!J$15</f>
        <v>0</v>
      </c>
      <c r="K161" s="730" t="str">
        <f>IF(L161="","",IF('BR3'!$K$2="ACTIVE",L161/L$154,IF('BR2'!$K$2="ACTIVE",L161/L$150,IF('BR1'!$K$2="ACTIVE",L161/L$146,L161/L$145))))</f>
        <v/>
      </c>
      <c r="L161" s="1485">
        <f>'Month 5'!L$15</f>
        <v>0</v>
      </c>
      <c r="M161" s="709" t="str">
        <f>IF(N161="","",IF('BR3'!$K$2="ACTIVE",N161/N$154,IF('BR2'!$K$2="ACTIVE",N161/N$150,IF('BR1'!$K$2="ACTIVE",N161/N$146,N161/N$145))))</f>
        <v/>
      </c>
      <c r="N161" s="1499">
        <f>'Month 5'!N$15</f>
        <v>0</v>
      </c>
      <c r="O161" s="730" t="str">
        <f>IF(P161="","",IF('BR3'!$K$2="ACTIVE",P161/P$154,IF('BR2'!$K$2="ACTIVE",P161/P$150,IF('BR1'!$K$2="ACTIVE",P161/P$146,P161/P$145))))</f>
        <v/>
      </c>
      <c r="P161" s="1485">
        <f>'Month 5'!P$15</f>
        <v>0</v>
      </c>
      <c r="Q161" s="709" t="str">
        <f>IF(R161="","",IF('BR3'!$K$2="ACTIVE",R161/R$154,IF('BR2'!$K$2="ACTIVE",R161/R$150,IF('BR1'!$K$2="ACTIVE",R161/R$146,R161/R$145))))</f>
        <v/>
      </c>
      <c r="R161" s="1475">
        <f>'Month 5'!R$15</f>
        <v>0</v>
      </c>
      <c r="S161" s="730" t="str">
        <f>IF(T161="","",IF('BR3'!$K$2="ACTIVE",T161/T$154,IF('BR2'!$K$2="ACTIVE",T161/T$150,IF('BR1'!$K$2="ACTIVE",T161/T$146,T161/T$145))))</f>
        <v/>
      </c>
      <c r="T161" s="1465">
        <f>'Month 5'!T$15</f>
        <v>0</v>
      </c>
      <c r="U161" s="1359"/>
    </row>
    <row r="162" spans="1:21" ht="15.75">
      <c r="A162" s="357"/>
      <c r="B162" s="1846"/>
      <c r="C162" s="1847"/>
      <c r="D162" s="361" t="s">
        <v>111</v>
      </c>
      <c r="E162" s="349" t="str">
        <f>IF(F162="","",IF('BR3'!$K$2="ACTIVE",F162/F$154,IF('BR2'!$K$2="ACTIVE",F162/F$150,IF('BR1'!$K$2="ACTIVE",F162/F$146,F162/F$145))))</f>
        <v/>
      </c>
      <c r="F162" s="1455">
        <f>'Month 6 (Q2)'!F$15</f>
        <v>0</v>
      </c>
      <c r="G162" s="730" t="str">
        <f>IF(H162="","",IF('BR3'!$K$2="ACTIVE",H162/H$154,IF('BR2'!$K$2="ACTIVE",H162/H$150,IF('BR1'!$K$2="ACTIVE",H162/H$146,H162/H$145))))</f>
        <v/>
      </c>
      <c r="H162" s="1486">
        <f>'Month 6 (Q2)'!H$15</f>
        <v>0</v>
      </c>
      <c r="I162" s="709" t="str">
        <f>IF(J162="","",IF('BR3'!$K$2="ACTIVE",J162/J$154,IF('BR2'!$K$2="ACTIVE",J162/J$150,IF('BR1'!$K$2="ACTIVE",J162/J$146,J162/J$145))))</f>
        <v/>
      </c>
      <c r="J162" s="1500">
        <f>'Month 6 (Q2)'!J$15</f>
        <v>0</v>
      </c>
      <c r="K162" s="730" t="str">
        <f>IF(L162="","",IF('BR3'!$K$2="ACTIVE",L162/L$154,IF('BR2'!$K$2="ACTIVE",L162/L$150,IF('BR1'!$K$2="ACTIVE",L162/L$146,L162/L$145))))</f>
        <v/>
      </c>
      <c r="L162" s="1486">
        <f>'Month 6 (Q2)'!L$15</f>
        <v>0</v>
      </c>
      <c r="M162" s="709" t="str">
        <f>IF(N162="","",IF('BR3'!$K$2="ACTIVE",N162/N$154,IF('BR2'!$K$2="ACTIVE",N162/N$150,IF('BR1'!$K$2="ACTIVE",N162/N$146,N162/N$145))))</f>
        <v/>
      </c>
      <c r="N162" s="1500">
        <f>'Month 6 (Q2)'!N$15</f>
        <v>0</v>
      </c>
      <c r="O162" s="730" t="str">
        <f>IF(P162="","",IF('BR3'!$K$2="ACTIVE",P162/P$154,IF('BR2'!$K$2="ACTIVE",P162/P$150,IF('BR1'!$K$2="ACTIVE",P162/P$146,P162/P$145))))</f>
        <v/>
      </c>
      <c r="P162" s="1486">
        <f>'Month 6 (Q2)'!P$15</f>
        <v>0</v>
      </c>
      <c r="Q162" s="709" t="str">
        <f>IF(R162="","",IF('BR3'!$K$2="ACTIVE",R162/R$154,IF('BR2'!$K$2="ACTIVE",R162/R$150,IF('BR1'!$K$2="ACTIVE",R162/R$146,R162/R$145))))</f>
        <v/>
      </c>
      <c r="R162" s="1476">
        <f>'Month 6 (Q2)'!R$15</f>
        <v>0</v>
      </c>
      <c r="S162" s="730" t="str">
        <f>IF(T162="","",IF('BR3'!$K$2="ACTIVE",T162/T$154,IF('BR2'!$K$2="ACTIVE",T162/T$150,IF('BR1'!$K$2="ACTIVE",T162/T$146,T162/T$145))))</f>
        <v/>
      </c>
      <c r="T162" s="1466">
        <f>'Month 6 (Q2)'!T$15</f>
        <v>0</v>
      </c>
      <c r="U162" s="1359"/>
    </row>
    <row r="163" spans="1:21" ht="15.75">
      <c r="A163" s="357"/>
      <c r="B163" s="1846"/>
      <c r="C163" s="1847"/>
      <c r="D163" s="361" t="s">
        <v>105</v>
      </c>
      <c r="E163" s="349" t="str">
        <f>IF(F163="","",IF('BR3'!$K$2="ACTIVE",F163/F$154,IF('BR2'!$K$2="ACTIVE",F163/F$150,IF('BR1'!$K$2="ACTIVE",F163/F$146,F163/F$145))))</f>
        <v/>
      </c>
      <c r="F163" s="1455">
        <f>'Month 7'!F$15</f>
        <v>0</v>
      </c>
      <c r="G163" s="730" t="str">
        <f>IF(H163="","",IF('BR3'!$K$2="ACTIVE",H163/H$154,IF('BR2'!$K$2="ACTIVE",H163/H$150,IF('BR1'!$K$2="ACTIVE",H163/H$146,H163/H$145))))</f>
        <v/>
      </c>
      <c r="H163" s="1485">
        <f>'Month 7'!H$15</f>
        <v>0</v>
      </c>
      <c r="I163" s="709" t="str">
        <f>IF(J163="","",IF('BR3'!$K$2="ACTIVE",J163/J$154,IF('BR2'!$K$2="ACTIVE",J163/J$150,IF('BR1'!$K$2="ACTIVE",J163/J$146,J163/J$145))))</f>
        <v/>
      </c>
      <c r="J163" s="1499">
        <f>'Month 7'!J$15</f>
        <v>0</v>
      </c>
      <c r="K163" s="730" t="str">
        <f>IF(L163="","",IF('BR3'!$K$2="ACTIVE",L163/L$154,IF('BR2'!$K$2="ACTIVE",L163/L$150,IF('BR1'!$K$2="ACTIVE",L163/L$146,L163/L$145))))</f>
        <v/>
      </c>
      <c r="L163" s="1485">
        <f>'Month 7'!L$15</f>
        <v>0</v>
      </c>
      <c r="M163" s="709" t="str">
        <f>IF(N163="","",IF('BR3'!$K$2="ACTIVE",N163/N$154,IF('BR2'!$K$2="ACTIVE",N163/N$150,IF('BR1'!$K$2="ACTIVE",N163/N$146,N163/N$145))))</f>
        <v/>
      </c>
      <c r="N163" s="1499">
        <f>'Month 7'!N$15</f>
        <v>0</v>
      </c>
      <c r="O163" s="730" t="str">
        <f>IF(P163="","",IF('BR3'!$K$2="ACTIVE",P163/P$154,IF('BR2'!$K$2="ACTIVE",P163/P$150,IF('BR1'!$K$2="ACTIVE",P163/P$146,P163/P$145))))</f>
        <v/>
      </c>
      <c r="P163" s="1485">
        <f>'Month 7'!P$15</f>
        <v>0</v>
      </c>
      <c r="Q163" s="709" t="str">
        <f>IF(R163="","",IF('BR3'!$K$2="ACTIVE",R163/R$154,IF('BR2'!$K$2="ACTIVE",R163/R$150,IF('BR1'!$K$2="ACTIVE",R163/R$146,R163/R$145))))</f>
        <v/>
      </c>
      <c r="R163" s="1475">
        <f>'Month 7'!R$15</f>
        <v>0</v>
      </c>
      <c r="S163" s="730" t="str">
        <f>IF(T163="","",IF('BR3'!$K$2="ACTIVE",T163/T$154,IF('BR2'!$K$2="ACTIVE",T163/T$150,IF('BR1'!$K$2="ACTIVE",T163/T$146,T163/T$145))))</f>
        <v/>
      </c>
      <c r="T163" s="1465">
        <f>'Month 7'!T$15</f>
        <v>0</v>
      </c>
      <c r="U163" s="1359"/>
    </row>
    <row r="164" spans="1:21" ht="15.75">
      <c r="A164" s="357"/>
      <c r="B164" s="1846"/>
      <c r="C164" s="1847"/>
      <c r="D164" s="361" t="s">
        <v>106</v>
      </c>
      <c r="E164" s="349" t="str">
        <f>IF(F164="","",IF('BR3'!$K$2="ACTIVE",F164/F$154,IF('BR2'!$K$2="ACTIVE",F164/F$150,IF('BR1'!$K$2="ACTIVE",F164/F$146,F164/F$145))))</f>
        <v/>
      </c>
      <c r="F164" s="1455">
        <f>'Month 8'!F$15</f>
        <v>0</v>
      </c>
      <c r="G164" s="730" t="str">
        <f>IF(H164="","",IF('BR3'!$K$2="ACTIVE",H164/H$154,IF('BR2'!$K$2="ACTIVE",H164/H$150,IF('BR1'!$K$2="ACTIVE",H164/H$146,H164/H$145))))</f>
        <v/>
      </c>
      <c r="H164" s="1485">
        <f>'Month 8'!H$15</f>
        <v>0</v>
      </c>
      <c r="I164" s="709" t="str">
        <f>IF(J164="","",IF('BR3'!$K$2="ACTIVE",J164/J$154,IF('BR2'!$K$2="ACTIVE",J164/J$150,IF('BR1'!$K$2="ACTIVE",J164/J$146,J164/J$145))))</f>
        <v/>
      </c>
      <c r="J164" s="1499">
        <f>'Month 8'!J$15</f>
        <v>0</v>
      </c>
      <c r="K164" s="730" t="str">
        <f>IF(L164="","",IF('BR3'!$K$2="ACTIVE",L164/L$154,IF('BR2'!$K$2="ACTIVE",L164/L$150,IF('BR1'!$K$2="ACTIVE",L164/L$146,L164/L$145))))</f>
        <v/>
      </c>
      <c r="L164" s="1485">
        <f>'Month 8'!L$15</f>
        <v>0</v>
      </c>
      <c r="M164" s="709" t="str">
        <f>IF(N164="","",IF('BR3'!$K$2="ACTIVE",N164/N$154,IF('BR2'!$K$2="ACTIVE",N164/N$150,IF('BR1'!$K$2="ACTIVE",N164/N$146,N164/N$145))))</f>
        <v/>
      </c>
      <c r="N164" s="1499">
        <f>'Month 8'!N$15</f>
        <v>0</v>
      </c>
      <c r="O164" s="730" t="str">
        <f>IF(P164="","",IF('BR3'!$K$2="ACTIVE",P164/P$154,IF('BR2'!$K$2="ACTIVE",P164/P$150,IF('BR1'!$K$2="ACTIVE",P164/P$146,P164/P$145))))</f>
        <v/>
      </c>
      <c r="P164" s="1485">
        <f>'Month 8'!P$15</f>
        <v>0</v>
      </c>
      <c r="Q164" s="709" t="str">
        <f>IF(R164="","",IF('BR3'!$K$2="ACTIVE",R164/R$154,IF('BR2'!$K$2="ACTIVE",R164/R$150,IF('BR1'!$K$2="ACTIVE",R164/R$146,R164/R$145))))</f>
        <v/>
      </c>
      <c r="R164" s="1475">
        <f>'Month 8'!R$15</f>
        <v>0</v>
      </c>
      <c r="S164" s="730" t="str">
        <f>IF(T164="","",IF('BR3'!$K$2="ACTIVE",T164/T$154,IF('BR2'!$K$2="ACTIVE",T164/T$150,IF('BR1'!$K$2="ACTIVE",T164/T$146,T164/T$145))))</f>
        <v/>
      </c>
      <c r="T164" s="1465">
        <f>'Month 8'!T$15</f>
        <v>0</v>
      </c>
      <c r="U164" s="1359"/>
    </row>
    <row r="165" spans="1:21" ht="15.75">
      <c r="A165" s="357"/>
      <c r="B165" s="1846"/>
      <c r="C165" s="1847"/>
      <c r="D165" s="361" t="s">
        <v>112</v>
      </c>
      <c r="E165" s="349" t="str">
        <f>IF(F165="","",IF('BR3'!$K$2="ACTIVE",F165/F$154,IF('BR2'!$K$2="ACTIVE",F165/F$150,IF('BR1'!$K$2="ACTIVE",F165/F$146,F165/F$145))))</f>
        <v/>
      </c>
      <c r="F165" s="1455">
        <f>'Month 9 (Q3)'!F$15</f>
        <v>0</v>
      </c>
      <c r="G165" s="730" t="str">
        <f>IF(H165="","",IF('BR3'!$K$2="ACTIVE",H165/H$154,IF('BR2'!$K$2="ACTIVE",H165/H$150,IF('BR1'!$K$2="ACTIVE",H165/H$146,H165/H$145))))</f>
        <v/>
      </c>
      <c r="H165" s="1486">
        <f>'Month 9 (Q3)'!H$15</f>
        <v>0</v>
      </c>
      <c r="I165" s="709" t="str">
        <f>IF(J165="","",IF('BR3'!$K$2="ACTIVE",J165/J$154,IF('BR2'!$K$2="ACTIVE",J165/J$150,IF('BR1'!$K$2="ACTIVE",J165/J$146,J165/J$145))))</f>
        <v/>
      </c>
      <c r="J165" s="1500">
        <f>'Month 9 (Q3)'!J$15</f>
        <v>0</v>
      </c>
      <c r="K165" s="730" t="str">
        <f>IF(L165="","",IF('BR3'!$K$2="ACTIVE",L165/L$154,IF('BR2'!$K$2="ACTIVE",L165/L$150,IF('BR1'!$K$2="ACTIVE",L165/L$146,L165/L$145))))</f>
        <v/>
      </c>
      <c r="L165" s="1486">
        <f>'Month 9 (Q3)'!L$15</f>
        <v>0</v>
      </c>
      <c r="M165" s="709" t="str">
        <f>IF(N165="","",IF('BR3'!$K$2="ACTIVE",N165/N$154,IF('BR2'!$K$2="ACTIVE",N165/N$150,IF('BR1'!$K$2="ACTIVE",N165/N$146,N165/N$145))))</f>
        <v/>
      </c>
      <c r="N165" s="1500">
        <f>'Month 9 (Q3)'!N$15</f>
        <v>0</v>
      </c>
      <c r="O165" s="730" t="str">
        <f>IF(P165="","",IF('BR3'!$K$2="ACTIVE",P165/P$154,IF('BR2'!$K$2="ACTIVE",P165/P$150,IF('BR1'!$K$2="ACTIVE",P165/P$146,P165/P$145))))</f>
        <v/>
      </c>
      <c r="P165" s="1486">
        <f>'Month 9 (Q3)'!P$15</f>
        <v>0</v>
      </c>
      <c r="Q165" s="709" t="str">
        <f>IF(R165="","",IF('BR3'!$K$2="ACTIVE",R165/R$154,IF('BR2'!$K$2="ACTIVE",R165/R$150,IF('BR1'!$K$2="ACTIVE",R165/R$146,R165/R$145))))</f>
        <v/>
      </c>
      <c r="R165" s="1476">
        <f>'Month 9 (Q3)'!R$15</f>
        <v>0</v>
      </c>
      <c r="S165" s="730" t="str">
        <f>IF(T165="","",IF('BR3'!$K$2="ACTIVE",T165/T$154,IF('BR2'!$K$2="ACTIVE",T165/T$150,IF('BR1'!$K$2="ACTIVE",T165/T$146,T165/T$145))))</f>
        <v/>
      </c>
      <c r="T165" s="1466">
        <f>'Month 9 (Q3)'!T$15</f>
        <v>0</v>
      </c>
      <c r="U165" s="1359"/>
    </row>
    <row r="166" spans="1:21" ht="15.75">
      <c r="A166" s="357"/>
      <c r="B166" s="1846"/>
      <c r="C166" s="1847"/>
      <c r="D166" s="361" t="s">
        <v>107</v>
      </c>
      <c r="E166" s="349" t="str">
        <f>IF(F166="","",IF('BR3'!$K$2="ACTIVE",F166/F$154,IF('BR2'!$K$2="ACTIVE",F166/F$150,IF('BR1'!$K$2="ACTIVE",F166/F$146,F166/F$145))))</f>
        <v/>
      </c>
      <c r="F166" s="1455">
        <f>'Month 10'!F$15</f>
        <v>0</v>
      </c>
      <c r="G166" s="730" t="str">
        <f>IF(H166="","",IF('BR3'!$K$2="ACTIVE",H166/H$154,IF('BR2'!$K$2="ACTIVE",H166/H$150,IF('BR1'!$K$2="ACTIVE",H166/H$146,H166/H$145))))</f>
        <v/>
      </c>
      <c r="H166" s="1485">
        <f>'Month 10'!H$15</f>
        <v>0</v>
      </c>
      <c r="I166" s="709" t="str">
        <f>IF(J166="","",IF('BR3'!$K$2="ACTIVE",J166/J$154,IF('BR2'!$K$2="ACTIVE",J166/J$150,IF('BR1'!$K$2="ACTIVE",J166/J$146,J166/J$145))))</f>
        <v/>
      </c>
      <c r="J166" s="1499">
        <f>'Month 10'!J$15</f>
        <v>0</v>
      </c>
      <c r="K166" s="730" t="str">
        <f>IF(L166="","",IF('BR3'!$K$2="ACTIVE",L166/L$154,IF('BR2'!$K$2="ACTIVE",L166/L$150,IF('BR1'!$K$2="ACTIVE",L166/L$146,L166/L$145))))</f>
        <v/>
      </c>
      <c r="L166" s="1485">
        <f>'Month 10'!L$15</f>
        <v>0</v>
      </c>
      <c r="M166" s="709" t="str">
        <f>IF(N166="","",IF('BR3'!$K$2="ACTIVE",N166/N$154,IF('BR2'!$K$2="ACTIVE",N166/N$150,IF('BR1'!$K$2="ACTIVE",N166/N$146,N166/N$145))))</f>
        <v/>
      </c>
      <c r="N166" s="1499">
        <f>'Month 10'!N$15</f>
        <v>0</v>
      </c>
      <c r="O166" s="730" t="str">
        <f>IF(P166="","",IF('BR3'!$K$2="ACTIVE",P166/P$154,IF('BR2'!$K$2="ACTIVE",P166/P$150,IF('BR1'!$K$2="ACTIVE",P166/P$146,P166/P$145))))</f>
        <v/>
      </c>
      <c r="P166" s="1485">
        <f>'Month 10'!P$15</f>
        <v>0</v>
      </c>
      <c r="Q166" s="709" t="str">
        <f>IF(R166="","",IF('BR3'!$K$2="ACTIVE",R166/R$154,IF('BR2'!$K$2="ACTIVE",R166/R$150,IF('BR1'!$K$2="ACTIVE",R166/R$146,R166/R$145))))</f>
        <v/>
      </c>
      <c r="R166" s="1475">
        <f>'Month 10'!R$15</f>
        <v>0</v>
      </c>
      <c r="S166" s="730" t="str">
        <f>IF(T166="","",IF('BR3'!$K$2="ACTIVE",T166/T$154,IF('BR2'!$K$2="ACTIVE",T166/T$150,IF('BR1'!$K$2="ACTIVE",T166/T$146,T166/T$145))))</f>
        <v/>
      </c>
      <c r="T166" s="1465">
        <f>'Month 10'!T$15</f>
        <v>0</v>
      </c>
      <c r="U166" s="1359"/>
    </row>
    <row r="167" spans="1:21" ht="15.75">
      <c r="A167" s="357"/>
      <c r="B167" s="1846"/>
      <c r="C167" s="1847"/>
      <c r="D167" s="361" t="s">
        <v>108</v>
      </c>
      <c r="E167" s="349" t="str">
        <f>IF(F167="","",IF('BR3'!$K$2="ACTIVE",F167/F$154,IF('BR2'!$K$2="ACTIVE",F167/F$150,IF('BR1'!$K$2="ACTIVE",F167/F$146,F167/F$145))))</f>
        <v/>
      </c>
      <c r="F167" s="1455">
        <f>'Month 11'!F$15</f>
        <v>0</v>
      </c>
      <c r="G167" s="730" t="str">
        <f>IF(H167="","",IF('BR3'!$K$2="ACTIVE",H167/H$154,IF('BR2'!$K$2="ACTIVE",H167/H$150,IF('BR1'!$K$2="ACTIVE",H167/H$146,H167/H$145))))</f>
        <v/>
      </c>
      <c r="H167" s="1485">
        <f>'Month 11'!H$15</f>
        <v>0</v>
      </c>
      <c r="I167" s="709" t="str">
        <f>IF(J167="","",IF('BR3'!$K$2="ACTIVE",J167/J$154,IF('BR2'!$K$2="ACTIVE",J167/J$150,IF('BR1'!$K$2="ACTIVE",J167/J$146,J167/J$145))))</f>
        <v/>
      </c>
      <c r="J167" s="1499">
        <f>'Month 11'!J$15</f>
        <v>0</v>
      </c>
      <c r="K167" s="730" t="str">
        <f>IF(L167="","",IF('BR3'!$K$2="ACTIVE",L167/L$154,IF('BR2'!$K$2="ACTIVE",L167/L$150,IF('BR1'!$K$2="ACTIVE",L167/L$146,L167/L$145))))</f>
        <v/>
      </c>
      <c r="L167" s="1485">
        <f>'Month 11'!L$15</f>
        <v>0</v>
      </c>
      <c r="M167" s="709" t="str">
        <f>IF(N167="","",IF('BR3'!$K$2="ACTIVE",N167/N$154,IF('BR2'!$K$2="ACTIVE",N167/N$150,IF('BR1'!$K$2="ACTIVE",N167/N$146,N167/N$145))))</f>
        <v/>
      </c>
      <c r="N167" s="1499">
        <f>'Month 11'!N$15</f>
        <v>0</v>
      </c>
      <c r="O167" s="730" t="str">
        <f>IF(P167="","",IF('BR3'!$K$2="ACTIVE",P167/P$154,IF('BR2'!$K$2="ACTIVE",P167/P$150,IF('BR1'!$K$2="ACTIVE",P167/P$146,P167/P$145))))</f>
        <v/>
      </c>
      <c r="P167" s="1485">
        <f>'Month 11'!P$15</f>
        <v>0</v>
      </c>
      <c r="Q167" s="709" t="str">
        <f>IF(R167="","",IF('BR3'!$K$2="ACTIVE",R167/R$154,IF('BR2'!$K$2="ACTIVE",R167/R$150,IF('BR1'!$K$2="ACTIVE",R167/R$146,R167/R$145))))</f>
        <v/>
      </c>
      <c r="R167" s="1475">
        <f>'Month 11'!R$15</f>
        <v>0</v>
      </c>
      <c r="S167" s="730" t="str">
        <f>IF(T167="","",IF('BR3'!$K$2="ACTIVE",T167/T$154,IF('BR2'!$K$2="ACTIVE",T167/T$150,IF('BR1'!$K$2="ACTIVE",T167/T$146,T167/T$145))))</f>
        <v/>
      </c>
      <c r="T167" s="1465">
        <f>'Month 11'!T$15</f>
        <v>0</v>
      </c>
      <c r="U167" s="1359"/>
    </row>
    <row r="168" spans="1:21" ht="15.75">
      <c r="A168" s="357"/>
      <c r="B168" s="1846"/>
      <c r="C168" s="1847"/>
      <c r="D168" s="361" t="s">
        <v>113</v>
      </c>
      <c r="E168" s="349" t="str">
        <f>IF(F168="","",IF('BR3'!$K$2="ACTIVE",F168/F$154,IF('BR2'!$K$2="ACTIVE",F168/F$150,IF('BR1'!$K$2="ACTIVE",F168/F$146,F168/F$145))))</f>
        <v/>
      </c>
      <c r="F168" s="1455">
        <f>'Month 12 (Q4)'!F$15</f>
        <v>0</v>
      </c>
      <c r="G168" s="730" t="str">
        <f>IF(H168="","",IF('BR3'!$K$2="ACTIVE",H168/H$154,IF('BR2'!$K$2="ACTIVE",H168/H$150,IF('BR1'!$K$2="ACTIVE",H168/H$146,H168/H$145))))</f>
        <v/>
      </c>
      <c r="H168" s="1486">
        <f>'Month 12 (Q4)'!H$15</f>
        <v>0</v>
      </c>
      <c r="I168" s="709" t="str">
        <f>IF(J168="","",IF('BR3'!$K$2="ACTIVE",J168/J$154,IF('BR2'!$K$2="ACTIVE",J168/J$150,IF('BR1'!$K$2="ACTIVE",J168/J$146,J168/J$145))))</f>
        <v/>
      </c>
      <c r="J168" s="1500">
        <f>'Month 12 (Q4)'!J$15</f>
        <v>0</v>
      </c>
      <c r="K168" s="730" t="str">
        <f>IF(L168="","",IF('BR3'!$K$2="ACTIVE",L168/L$154,IF('BR2'!$K$2="ACTIVE",L168/L$150,IF('BR1'!$K$2="ACTIVE",L168/L$146,L168/L$145))))</f>
        <v/>
      </c>
      <c r="L168" s="1486">
        <f>'Month 12 (Q4)'!L$15</f>
        <v>0</v>
      </c>
      <c r="M168" s="709" t="str">
        <f>IF(N168="","",IF('BR3'!$K$2="ACTIVE",N168/N$154,IF('BR2'!$K$2="ACTIVE",N168/N$150,IF('BR1'!$K$2="ACTIVE",N168/N$146,N168/N$145))))</f>
        <v/>
      </c>
      <c r="N168" s="1500">
        <f>'Month 12 (Q4)'!N$15</f>
        <v>0</v>
      </c>
      <c r="O168" s="730" t="str">
        <f>IF(P168="","",IF('BR3'!$K$2="ACTIVE",P168/P$154,IF('BR2'!$K$2="ACTIVE",P168/P$150,IF('BR1'!$K$2="ACTIVE",P168/P$146,P168/P$145))))</f>
        <v/>
      </c>
      <c r="P168" s="1486">
        <f>'Month 12 (Q4)'!P$15</f>
        <v>0</v>
      </c>
      <c r="Q168" s="709" t="str">
        <f>IF(R168="","",IF('BR3'!$K$2="ACTIVE",R168/R$154,IF('BR2'!$K$2="ACTIVE",R168/R$150,IF('BR1'!$K$2="ACTIVE",R168/R$146,R168/R$145))))</f>
        <v/>
      </c>
      <c r="R168" s="1476">
        <f>'Month 12 (Q4)'!R$15</f>
        <v>0</v>
      </c>
      <c r="S168" s="730" t="str">
        <f>IF(T168="","",IF('BR3'!$K$2="ACTIVE",T168/T$154,IF('BR2'!$K$2="ACTIVE",T168/T$150,IF('BR1'!$K$2="ACTIVE",T168/T$146,T168/T$145))))</f>
        <v/>
      </c>
      <c r="T168" s="1466">
        <f>'Month 12 (Q4)'!T$15</f>
        <v>0</v>
      </c>
      <c r="U168" s="1359"/>
    </row>
    <row r="169" spans="1:21" ht="16.5" thickBot="1">
      <c r="A169" s="357"/>
      <c r="B169" s="1848"/>
      <c r="C169" s="1849"/>
      <c r="D169" s="361" t="s">
        <v>133</v>
      </c>
      <c r="E169" s="349" t="str">
        <f>IF(F169="","",IF('BR3'!$K$2="ACTIVE",F169/F$154,IF('BR2'!$K$2="ACTIVE",F169/F$150,IF('BR1'!$K$2="ACTIVE",F169/F$146,F169/F$145))))</f>
        <v/>
      </c>
      <c r="F169" s="1455">
        <f>'Sup Inv'!F$15</f>
        <v>0</v>
      </c>
      <c r="G169" s="730" t="str">
        <f>IF(H169="","",IF('BR3'!$K$2="ACTIVE",H169/H$154,IF('BR2'!$K$2="ACTIVE",H169/H$150,IF('BR1'!$K$2="ACTIVE",H169/H$146,H169/H$145))))</f>
        <v/>
      </c>
      <c r="H169" s="1486">
        <f>'Sup Inv'!H$15</f>
        <v>0</v>
      </c>
      <c r="I169" s="709" t="str">
        <f>IF(J169="","",IF('BR3'!$K$2="ACTIVE",J169/J$154,IF('BR2'!$K$2="ACTIVE",J169/J$150,IF('BR1'!$K$2="ACTIVE",J169/J$146,J169/J$145))))</f>
        <v/>
      </c>
      <c r="J169" s="1500">
        <f>'Sup Inv'!J$15</f>
        <v>0</v>
      </c>
      <c r="K169" s="730" t="str">
        <f>IF(L169="","",IF('BR3'!$K$2="ACTIVE",L169/L$154,IF('BR2'!$K$2="ACTIVE",L169/L$150,IF('BR1'!$K$2="ACTIVE",L169/L$146,L169/L$145))))</f>
        <v/>
      </c>
      <c r="L169" s="1486">
        <f>'Sup Inv'!L$15</f>
        <v>0</v>
      </c>
      <c r="M169" s="709" t="str">
        <f>IF(N169="","",IF('BR3'!$K$2="ACTIVE",N169/N$154,IF('BR2'!$K$2="ACTIVE",N169/N$150,IF('BR1'!$K$2="ACTIVE",N169/N$146,N169/N$145))))</f>
        <v/>
      </c>
      <c r="N169" s="1500">
        <f>'Sup Inv'!N$15</f>
        <v>0</v>
      </c>
      <c r="O169" s="730" t="str">
        <f>IF(P169="","",IF('BR3'!$K$2="ACTIVE",P169/P$154,IF('BR2'!$K$2="ACTIVE",P169/P$150,IF('BR1'!$K$2="ACTIVE",P169/P$146,P169/P$145))))</f>
        <v/>
      </c>
      <c r="P169" s="1486">
        <f>'Sup Inv'!P$15</f>
        <v>0</v>
      </c>
      <c r="Q169" s="709" t="str">
        <f>IF(R169="","",IF('BR3'!$K$2="ACTIVE",R169/R$154,IF('BR2'!$K$2="ACTIVE",R169/R$150,IF('BR1'!$K$2="ACTIVE",R169/R$146,R169/R$145))))</f>
        <v/>
      </c>
      <c r="R169" s="1476">
        <f>'Sup Inv'!R$15</f>
        <v>0</v>
      </c>
      <c r="S169" s="730" t="str">
        <f>IF(T169="","",IF('BR3'!$K$2="ACTIVE",T169/T$154,IF('BR2'!$K$2="ACTIVE",T169/T$150,IF('BR1'!$K$2="ACTIVE",T169/T$146,T169/T$145))))</f>
        <v/>
      </c>
      <c r="T169" s="1466">
        <f>'Sup Inv'!T$15</f>
        <v>0</v>
      </c>
      <c r="U169" s="1359"/>
    </row>
    <row r="170" spans="1:21" ht="16.5" thickBot="1">
      <c r="A170" s="1881" t="s">
        <v>214</v>
      </c>
      <c r="B170" s="1882"/>
      <c r="C170" s="1882"/>
      <c r="D170" s="1883"/>
      <c r="E170" s="362"/>
      <c r="F170" s="1456">
        <f>H170+J170+L170+N170+P170+R170+T170</f>
        <v>0</v>
      </c>
      <c r="G170" s="731"/>
      <c r="H170" s="1487"/>
      <c r="I170" s="363"/>
      <c r="J170" s="1501"/>
      <c r="K170" s="731"/>
      <c r="L170" s="1487"/>
      <c r="M170" s="363"/>
      <c r="N170" s="1477"/>
      <c r="O170" s="731"/>
      <c r="P170" s="1487"/>
      <c r="Q170" s="363"/>
      <c r="R170" s="1477"/>
      <c r="S170" s="731"/>
      <c r="T170" s="1467"/>
      <c r="U170" s="1359"/>
    </row>
    <row r="171" spans="1:21" ht="17.25" thickTop="1" thickBot="1">
      <c r="A171" s="364"/>
      <c r="B171" s="389"/>
      <c r="C171" s="390"/>
      <c r="D171" s="365" t="s">
        <v>44</v>
      </c>
      <c r="E171" s="351" t="str">
        <f>IF(E172="","",1-E172)</f>
        <v/>
      </c>
      <c r="F171" s="1457">
        <f>SUM(F157:F170)</f>
        <v>0</v>
      </c>
      <c r="G171" s="732" t="str">
        <f>IF(G172="","",1-G172)</f>
        <v/>
      </c>
      <c r="H171" s="1468">
        <f>SUM(H157:H170)</f>
        <v>0</v>
      </c>
      <c r="I171" s="713" t="str">
        <f>IF(I172="","",1-I172)</f>
        <v/>
      </c>
      <c r="J171" s="1478">
        <f>SUM(J157:J170)</f>
        <v>0</v>
      </c>
      <c r="K171" s="748" t="str">
        <f>IF(K172="","",1-K172)</f>
        <v/>
      </c>
      <c r="L171" s="1468">
        <f>SUM(L157:L170)</f>
        <v>0</v>
      </c>
      <c r="M171" s="350" t="str">
        <f>IF(M172="","",1-M172)</f>
        <v/>
      </c>
      <c r="N171" s="1478">
        <f>SUM(N157:N170)</f>
        <v>0</v>
      </c>
      <c r="O171" s="732" t="str">
        <f>IF(O172="","",1-O172)</f>
        <v/>
      </c>
      <c r="P171" s="1488">
        <f>SUM(P157:P170)</f>
        <v>0</v>
      </c>
      <c r="Q171" s="350" t="str">
        <f>IF(Q172="","",1-Q172)</f>
        <v/>
      </c>
      <c r="R171" s="1478">
        <f>SUM(R157:R170)</f>
        <v>0</v>
      </c>
      <c r="S171" s="732" t="str">
        <f>IF(S172="","",1-S172)</f>
        <v/>
      </c>
      <c r="T171" s="1503">
        <f>SUM(T157:T170)</f>
        <v>0</v>
      </c>
      <c r="U171" s="1359"/>
    </row>
    <row r="172" spans="1:21" ht="17.25" thickTop="1" thickBot="1">
      <c r="A172" s="366"/>
      <c r="B172" s="376"/>
      <c r="C172" s="377"/>
      <c r="D172" s="369" t="s">
        <v>55</v>
      </c>
      <c r="E172" s="96" t="str">
        <f>IF(F172="","",IF('BR3'!$K$2="ACTIVE",F$172/F$154,IF('BR2'!$K$2="ACTIVE",F$172/F$150,IF('BR1'!$K$2="ACTIVE",F$172/F$146,F$172/F$145))))</f>
        <v/>
      </c>
      <c r="F172" s="1496">
        <f>IF('BR3'!$K$2="ACTIVE",F154-F171,IF('BR2'!$K$2="ACTIVE",F150-F171,IF('BR1'!$K$2="ACTIVE",F146-F171,F145-F171)))</f>
        <v>0</v>
      </c>
      <c r="G172" s="733" t="str">
        <f>IF(H172="","",IF('BR3'!$K$2="ACTIVE",H$172/H$154,IF('BR2'!$K$2="ACTIVE",H$172/H$150,IF('BR1'!$K$2="ACTIVE",H$172/H$146,H$172/H$145))))</f>
        <v/>
      </c>
      <c r="H172" s="1497">
        <f>IF('BR3'!$K$2="ACTIVE",H154-H171,IF('BR2'!$K$2="ACTIVE",H150-H171,IF('BR1'!$K$2="ACTIVE",H146-H171,H145-H171)))</f>
        <v>0</v>
      </c>
      <c r="I172" s="712" t="str">
        <f>IF(J172="","",IF('BR3'!$K$2="ACTIVE",J$172/J$154,IF('BR2'!$K$2="ACTIVE",J$172/J$150,IF('BR1'!$K$2="ACTIVE",J$172/J$146,J$172/J$145))))</f>
        <v/>
      </c>
      <c r="J172" s="1502">
        <f>IF('BR3'!$K$2="ACTIVE",J154-J171,IF('BR2'!$K$2="ACTIVE",J150-J171,IF('BR1'!$K$2="ACTIVE",J146-J171,J145-J171)))</f>
        <v>0</v>
      </c>
      <c r="K172" s="733" t="str">
        <f>IF(L172="","",IF('BR3'!$K$2="ACTIVE",L$172/L$154,IF('BR2'!$K$2="ACTIVE",L$172/L$150,IF('BR1'!$K$2="ACTIVE",L$172/L$146,L$172/L$145))))</f>
        <v/>
      </c>
      <c r="L172" s="1497">
        <f>IF('BR3'!$K$2="ACTIVE",L154-L171,IF('BR2'!$K$2="ACTIVE",L150-L171,IF('BR1'!$K$2="ACTIVE",L146-L171,L145-L171)))</f>
        <v>0</v>
      </c>
      <c r="M172" s="712" t="str">
        <f>IF(N172="","",IF('BR3'!$K$2="ACTIVE",N$172/N$154,IF('BR2'!$K$2="ACTIVE",N$172/N$150,IF('BR1'!$K$2="ACTIVE",N$172/N$146,N$172/N$145))))</f>
        <v/>
      </c>
      <c r="N172" s="1496">
        <f>IF('BR3'!$K$2="ACTIVE",N154-N171,IF('BR2'!$K$2="ACTIVE",N150-N171,IF('BR1'!$K$2="ACTIVE",N146-N171,N145-N171)))</f>
        <v>0</v>
      </c>
      <c r="O172" s="733" t="str">
        <f>IF(P172="","",IF('BR3'!$K$2="ACTIVE",P$172/P$154,IF('BR2'!$K$2="ACTIVE",P$172/P$150,IF('BR1'!$K$2="ACTIVE",P$172/P$146,P$172/P$145))))</f>
        <v/>
      </c>
      <c r="P172" s="1497">
        <f>IF('BR3'!$K$2="ACTIVE",P154-P171,IF('BR2'!$K$2="ACTIVE",P150-P171,IF('BR1'!$K$2="ACTIVE",P146-P171,P145-P171)))</f>
        <v>0</v>
      </c>
      <c r="Q172" s="712" t="str">
        <f>IF(R172="","",IF('BR3'!$K$2="ACTIVE",R$172/R$154,IF('BR2'!$K$2="ACTIVE",R$172/R$150,IF('BR1'!$K$2="ACTIVE",R$172/R$146,R$172/R$145))))</f>
        <v/>
      </c>
      <c r="R172" s="1496">
        <f>IF('BR3'!$K$2="ACTIVE",R154-R171,IF('BR2'!$K$2="ACTIVE",R150-R171,IF('BR1'!$K$2="ACTIVE",R146-R171,R145-R171)))</f>
        <v>0</v>
      </c>
      <c r="S172" s="733" t="str">
        <f>IF(T172="","",IF('BR3'!$K$2="ACTIVE",T$172/T$154,IF('BR2'!$K$2="ACTIVE",T$172/T$150,IF('BR1'!$K$2="ACTIVE",T$172/T$146,T$172/T$145))))</f>
        <v/>
      </c>
      <c r="T172" s="1497">
        <f>IF('BR3'!$K$2="ACTIVE",T154-T171,IF('BR2'!$K$2="ACTIVE",T150-T171,IF('BR1'!$K$2="ACTIVE",T146-T171,T145-T171)))</f>
        <v>0</v>
      </c>
      <c r="U172" s="1359"/>
    </row>
    <row r="173" spans="1:21" ht="22.15" customHeight="1" thickTop="1">
      <c r="A173" s="864"/>
      <c r="B173" s="865"/>
      <c r="C173" s="1323"/>
      <c r="D173" s="866"/>
      <c r="E173" s="866"/>
      <c r="F173" s="861"/>
      <c r="G173" s="861"/>
      <c r="H173" s="862"/>
      <c r="I173" s="862"/>
      <c r="J173" s="862"/>
      <c r="K173" s="862"/>
      <c r="L173" s="862"/>
      <c r="M173" s="862"/>
      <c r="N173" s="862"/>
      <c r="O173" s="862"/>
      <c r="P173" s="862"/>
      <c r="Q173" s="862"/>
      <c r="R173" s="862"/>
      <c r="S173" s="862"/>
      <c r="T173" s="862"/>
      <c r="U173" s="1301"/>
    </row>
    <row r="174" spans="1:21" ht="22.15" customHeight="1">
      <c r="B174" s="1260" t="s">
        <v>175</v>
      </c>
      <c r="C174" s="1260"/>
      <c r="F174" s="1260"/>
      <c r="G174" s="1260"/>
      <c r="H174" s="1260"/>
      <c r="I174" s="1260"/>
      <c r="J174" s="1260"/>
      <c r="K174" s="1260"/>
      <c r="L174" s="1260"/>
      <c r="M174" s="1260"/>
      <c r="N174" s="1260"/>
      <c r="O174" s="1260"/>
      <c r="P174" s="1260"/>
      <c r="Q174" s="1260"/>
      <c r="R174" s="1260"/>
      <c r="S174" s="1260"/>
      <c r="T174" s="1260"/>
      <c r="U174" s="1301"/>
    </row>
    <row r="175" spans="1:21" ht="22.15" customHeight="1" thickBot="1">
      <c r="A175" s="197"/>
      <c r="B175" s="1324"/>
      <c r="C175" s="1324"/>
      <c r="D175" s="1324"/>
      <c r="E175" s="1324"/>
      <c r="F175" s="1324"/>
      <c r="G175" s="1324"/>
      <c r="H175" s="1323"/>
      <c r="I175" s="1323"/>
      <c r="J175" s="1323"/>
      <c r="K175" s="1323"/>
      <c r="L175" s="1323"/>
      <c r="M175" s="1323"/>
      <c r="N175" s="1323"/>
      <c r="O175" s="1323"/>
      <c r="P175" s="1325"/>
      <c r="Q175" s="1326"/>
      <c r="R175" s="1326"/>
      <c r="S175" s="1327"/>
      <c r="T175" s="1327"/>
      <c r="U175" s="1301"/>
    </row>
    <row r="176" spans="1:21" ht="22.15" customHeight="1" thickTop="1">
      <c r="A176" s="197"/>
      <c r="B176" s="1324"/>
      <c r="C176" s="275"/>
      <c r="D176" s="275"/>
      <c r="E176" s="1897" t="s">
        <v>93</v>
      </c>
      <c r="F176" s="1898"/>
      <c r="G176" s="1910" t="s">
        <v>45</v>
      </c>
      <c r="H176" s="1911"/>
      <c r="I176" s="1323"/>
      <c r="J176" s="1901" t="s">
        <v>77</v>
      </c>
      <c r="K176" s="1902"/>
      <c r="L176" s="1920" t="s">
        <v>88</v>
      </c>
      <c r="M176" s="1921"/>
      <c r="N176" s="1323"/>
      <c r="O176" s="1323"/>
      <c r="P176" s="1328"/>
      <c r="Q176" s="1328"/>
      <c r="R176" s="1328"/>
      <c r="S176" s="1328"/>
      <c r="T176" s="1327"/>
      <c r="U176" s="1301"/>
    </row>
    <row r="177" spans="1:21" ht="22.15" customHeight="1" thickBot="1">
      <c r="A177" s="197"/>
      <c r="B177" s="1324"/>
      <c r="C177" s="275"/>
      <c r="D177" s="275"/>
      <c r="E177" s="1899"/>
      <c r="F177" s="1900"/>
      <c r="G177" s="1329" t="s">
        <v>94</v>
      </c>
      <c r="H177" s="1330" t="s">
        <v>13</v>
      </c>
      <c r="I177" s="1323"/>
      <c r="J177" s="1903"/>
      <c r="K177" s="1904"/>
      <c r="L177" s="1922"/>
      <c r="M177" s="1923"/>
      <c r="N177" s="1323"/>
      <c r="O177" s="1323"/>
      <c r="P177" s="1328"/>
      <c r="Q177" s="1328"/>
      <c r="R177" s="1328"/>
      <c r="S177" s="1328"/>
      <c r="T177" s="1327"/>
      <c r="U177" s="1301"/>
    </row>
    <row r="178" spans="1:21" ht="22.15" customHeight="1" thickTop="1">
      <c r="A178" s="197"/>
      <c r="B178" s="275"/>
      <c r="C178" s="275"/>
      <c r="D178" s="1331" t="str">
        <f>IF('BR3'!$K$2="ACTIVE",'BR3'!G$5,IF('BR2'!$K$2="ACTIVE",'BR2'!G$5,IF('BR1'!$K$2="ACTIVE",'BR1'!G$5,'ORIGINAL BUDGET'!G$5)))</f>
        <v>RPPC, 53110</v>
      </c>
      <c r="E178" s="1905">
        <f>IF('BR3'!$K$2="ACTIVE",'BR3'!H$16,IF('BR2'!$K$2="ACTIVE",'BR2'!H$16,IF('BR1'!$K$2="ACTIVE",'BR1'!H$16,'ORIGINAL BUDGET'!H$16)))</f>
        <v>0</v>
      </c>
      <c r="F178" s="1906"/>
      <c r="G178" s="1332">
        <f>H$17</f>
        <v>0</v>
      </c>
      <c r="H178" s="1333" t="str">
        <f>IF(E178&gt;0,G178/E178,"")</f>
        <v/>
      </c>
      <c r="I178" s="1323"/>
      <c r="J178" s="1933" t="s">
        <v>101</v>
      </c>
      <c r="K178" s="1934" t="s">
        <v>101</v>
      </c>
      <c r="L178" s="1924">
        <f>'Month 1'!F$18</f>
        <v>0</v>
      </c>
      <c r="M178" s="1925"/>
      <c r="N178" s="1323"/>
      <c r="O178" s="1323"/>
      <c r="P178" s="1328"/>
      <c r="Q178" s="1328"/>
      <c r="R178" s="1328"/>
      <c r="S178" s="1328"/>
      <c r="T178" s="1327"/>
      <c r="U178" s="1301"/>
    </row>
    <row r="179" spans="1:21" ht="22.15" customHeight="1">
      <c r="A179" s="197"/>
      <c r="B179" s="275"/>
      <c r="C179" s="275"/>
      <c r="D179" s="1334" t="str">
        <f>IF('BR3'!$K$2="ACTIVE",'BR3'!I$5,IF('BR2'!$K$2="ACTIVE",'BR2'!I$5,IF('BR1'!$K$2="ACTIVE",'BR1'!I$5,'ORIGINAL BUDGET'!I$5)))</f>
        <v>RPPC , 53129</v>
      </c>
      <c r="E179" s="1895">
        <f>IF('BR3'!$K$2="ACTIVE",'BR3'!J$16,IF('BR2'!$K$2="ACTIVE",'BR2'!J$16,IF('BR1'!$K$2="ACTIVE",'BR1'!J$16,'ORIGINAL BUDGET'!J$16)))</f>
        <v>0</v>
      </c>
      <c r="F179" s="1896"/>
      <c r="G179" s="1335">
        <f>J$17</f>
        <v>0</v>
      </c>
      <c r="H179" s="1336" t="str">
        <f t="shared" ref="H179:H181" si="11">IF(E179&gt;0,G179/E179,"")</f>
        <v/>
      </c>
      <c r="I179" s="1323"/>
      <c r="J179" s="1893" t="s">
        <v>102</v>
      </c>
      <c r="K179" s="1894" t="s">
        <v>102</v>
      </c>
      <c r="L179" s="1907">
        <f>'Month 2'!F$18</f>
        <v>0</v>
      </c>
      <c r="M179" s="1908"/>
      <c r="N179" s="1323"/>
      <c r="O179" s="1323"/>
      <c r="P179" s="1328"/>
      <c r="Q179" s="1328"/>
      <c r="R179" s="1328"/>
      <c r="S179" s="1328"/>
      <c r="T179" s="1327"/>
      <c r="U179" s="1301"/>
    </row>
    <row r="180" spans="1:21" ht="22.15" customHeight="1">
      <c r="A180" s="197"/>
      <c r="B180" s="275"/>
      <c r="C180" s="275"/>
      <c r="D180" s="1334" t="str">
        <f>IF('BR3'!$K$2="ACTIVE",'BR3'!K$5,IF('BR2'!$K$2="ACTIVE",'BR2'!K$5,IF('BR1'!$K$2="ACTIVE",'BR1'!K$5,'ORIGINAL BUDGET'!K$5)))</f>
        <v/>
      </c>
      <c r="E180" s="1895">
        <f>IF('BR3'!$K$2="ACTIVE",'BR3'!L$16,IF('BR2'!$K$2="ACTIVE",'BR2'!L$16,IF('BR1'!$K$2="ACTIVE",'BR1'!L$16,'ORIGINAL BUDGET'!L$16)))</f>
        <v>0</v>
      </c>
      <c r="F180" s="1896"/>
      <c r="G180" s="1335">
        <f>L$17</f>
        <v>0</v>
      </c>
      <c r="H180" s="1336" t="str">
        <f t="shared" si="11"/>
        <v/>
      </c>
      <c r="I180" s="1323"/>
      <c r="J180" s="1893" t="s">
        <v>110</v>
      </c>
      <c r="K180" s="1894" t="s">
        <v>110</v>
      </c>
      <c r="L180" s="1907">
        <f>'Month 3 (Q1)'!F$18</f>
        <v>0</v>
      </c>
      <c r="M180" s="1908"/>
      <c r="N180" s="1323"/>
      <c r="O180" s="1323"/>
      <c r="P180" s="1328"/>
      <c r="Q180" s="1328"/>
      <c r="R180" s="1328"/>
      <c r="S180" s="1328"/>
      <c r="T180" s="1323"/>
      <c r="U180" s="1301"/>
    </row>
    <row r="181" spans="1:21" ht="22.15" customHeight="1">
      <c r="A181" s="197"/>
      <c r="B181" s="275"/>
      <c r="C181" s="275"/>
      <c r="D181" s="1334" t="str">
        <f>IF('BR3'!$K$2="ACTIVE",'BR3'!M$5,IF('BR2'!$K$2="ACTIVE",'BR2'!M$5,IF('BR1'!$K$2="ACTIVE",'BR1'!M$5,'ORIGINAL BUDGET'!M$5)))</f>
        <v/>
      </c>
      <c r="E181" s="1895">
        <f>IF('BR3'!$K$2="ACTIVE",'BR3'!N$16,IF('BR2'!$K$2="ACTIVE",'BR2'!N$16,IF('BR1'!$K$2="ACTIVE",'BR1'!N$16,'ORIGINAL BUDGET'!N$16)))</f>
        <v>0</v>
      </c>
      <c r="F181" s="1896"/>
      <c r="G181" s="1335">
        <f>N$17</f>
        <v>0</v>
      </c>
      <c r="H181" s="1336" t="str">
        <f t="shared" si="11"/>
        <v/>
      </c>
      <c r="I181" s="1323"/>
      <c r="J181" s="1893" t="s">
        <v>103</v>
      </c>
      <c r="K181" s="1894" t="s">
        <v>103</v>
      </c>
      <c r="L181" s="1907">
        <f>'Month 4'!F$18</f>
        <v>0</v>
      </c>
      <c r="M181" s="1908"/>
      <c r="N181" s="1323"/>
      <c r="O181" s="1323"/>
      <c r="P181" s="1328"/>
      <c r="Q181" s="1328"/>
      <c r="R181" s="1328"/>
      <c r="S181" s="1328"/>
      <c r="T181" s="1323"/>
      <c r="U181" s="1301"/>
    </row>
    <row r="182" spans="1:21" ht="22.15" customHeight="1">
      <c r="A182" s="197"/>
      <c r="B182" s="275"/>
      <c r="C182" s="275"/>
      <c r="D182" s="1334" t="str">
        <f>IF('BR3'!$K$2="ACTIVE",'BR3'!O$5,IF('BR2'!$K$2="ACTIVE",'BR2'!O$5,IF('BR1'!$K$2="ACTIVE",'BR1'!O$5,'ORIGINAL BUDGET'!O$5)))</f>
        <v/>
      </c>
      <c r="E182" s="1895">
        <f>IF('BR3'!$K$2="ACTIVE",'BR3'!P$16,IF('BR2'!$K$2="ACTIVE",'BR2'!P$16,IF('BR1'!$K$2="ACTIVE",'BR1'!P$16,'ORIGINAL BUDGET'!P$16)))</f>
        <v>0</v>
      </c>
      <c r="F182" s="1896"/>
      <c r="G182" s="1337">
        <f>P$17</f>
        <v>0</v>
      </c>
      <c r="H182" s="1338" t="str">
        <f>IF(E182&gt;0,G182/E182,"")</f>
        <v/>
      </c>
      <c r="I182" s="1323"/>
      <c r="J182" s="1893" t="s">
        <v>104</v>
      </c>
      <c r="K182" s="1894" t="s">
        <v>104</v>
      </c>
      <c r="L182" s="1907">
        <f>'Month 5'!F$18</f>
        <v>0</v>
      </c>
      <c r="M182" s="1908"/>
      <c r="N182" s="1323"/>
      <c r="O182" s="1323"/>
      <c r="P182" s="1328"/>
      <c r="Q182" s="1328"/>
      <c r="R182" s="1328"/>
      <c r="S182" s="1328"/>
      <c r="T182" s="1323"/>
      <c r="U182" s="1301"/>
    </row>
    <row r="183" spans="1:21" ht="22.15" customHeight="1">
      <c r="A183" s="197"/>
      <c r="B183" s="275"/>
      <c r="C183" s="275"/>
      <c r="D183" s="1334" t="str">
        <f>IF('BR3'!$K$2="ACTIVE",'BR3'!Q$5,IF('BR2'!$K$2="ACTIVE",'BR2'!Q$5,IF('BR1'!$K$2="ACTIVE",'BR1'!Q$5,'ORIGINAL BUDGET'!Q$5)))</f>
        <v/>
      </c>
      <c r="E183" s="1895">
        <f>IF('BR3'!$K$2="ACTIVE",'BR3'!R$16,IF('BR2'!$K$2="ACTIVE",'BR2'!R$16,IF('BR1'!$K$2="ACTIVE",'BR1'!R$16,'ORIGINAL BUDGET'!R$16)))</f>
        <v>0</v>
      </c>
      <c r="F183" s="1896"/>
      <c r="G183" s="1339">
        <f>R$17</f>
        <v>0</v>
      </c>
      <c r="H183" s="1338" t="str">
        <f>IF(E183&gt;0,G183/E183,"")</f>
        <v/>
      </c>
      <c r="I183" s="1323"/>
      <c r="J183" s="1893" t="s">
        <v>111</v>
      </c>
      <c r="K183" s="1894" t="s">
        <v>111</v>
      </c>
      <c r="L183" s="1907">
        <f>'Month 6 (Q2)'!F$18</f>
        <v>0</v>
      </c>
      <c r="M183" s="1908"/>
      <c r="N183" s="1323"/>
      <c r="O183" s="1323"/>
      <c r="P183" s="1328"/>
      <c r="Q183" s="1328"/>
      <c r="R183" s="1328"/>
      <c r="S183" s="1328"/>
      <c r="T183" s="1323"/>
      <c r="U183" s="1301"/>
    </row>
    <row r="184" spans="1:21" ht="22.15" customHeight="1" thickBot="1">
      <c r="A184" s="197"/>
      <c r="B184" s="275"/>
      <c r="C184" s="275"/>
      <c r="D184" s="1334" t="str">
        <f>IF('BR3'!$K$2="ACTIVE",'BR3'!S$5,IF('BR2'!$K$2="ACTIVE",'BR2'!S$5,IF('BR1'!$K$2="ACTIVE",'BR1'!S$5,'ORIGINAL BUDGET'!S$5)))</f>
        <v/>
      </c>
      <c r="E184" s="1918">
        <f>IF('BR3'!$K$2="ACTIVE",'BR3'!T$16,IF('BR2'!$K$2="ACTIVE",'BR2'!T$16,IF('BR1'!$K$2="ACTIVE",'BR1'!T$16,'ORIGINAL BUDGET'!T$16)))</f>
        <v>0</v>
      </c>
      <c r="F184" s="1919"/>
      <c r="G184" s="1340">
        <f>T$17</f>
        <v>0</v>
      </c>
      <c r="H184" s="1341" t="str">
        <f>IF(E184&gt;0,G184/E184,"")</f>
        <v/>
      </c>
      <c r="I184" s="1323"/>
      <c r="J184" s="1893" t="s">
        <v>105</v>
      </c>
      <c r="K184" s="1894" t="s">
        <v>105</v>
      </c>
      <c r="L184" s="1907">
        <f>'Month 7'!F$18</f>
        <v>0</v>
      </c>
      <c r="M184" s="1908"/>
      <c r="N184" s="1323"/>
      <c r="O184" s="1342"/>
      <c r="P184" s="1342"/>
      <c r="Q184" s="1328"/>
      <c r="R184" s="1328"/>
      <c r="S184" s="1323"/>
      <c r="T184" s="1323"/>
      <c r="U184" s="1301"/>
    </row>
    <row r="185" spans="1:21" ht="22.15" customHeight="1" thickTop="1" thickBot="1">
      <c r="A185" s="197"/>
      <c r="B185" s="275"/>
      <c r="C185" s="275"/>
      <c r="D185" s="1331" t="s">
        <v>73</v>
      </c>
      <c r="E185" s="1916">
        <f>SUM(E178:F184)</f>
        <v>0</v>
      </c>
      <c r="F185" s="1917"/>
      <c r="G185" s="1343">
        <f>SUM(G178:H184)</f>
        <v>0</v>
      </c>
      <c r="H185" s="1344" t="str">
        <f>IFERROR(G185/E185,"")</f>
        <v/>
      </c>
      <c r="I185" s="1323"/>
      <c r="J185" s="1893" t="s">
        <v>106</v>
      </c>
      <c r="K185" s="1894" t="s">
        <v>106</v>
      </c>
      <c r="L185" s="1907">
        <f>'Month 8'!F$18</f>
        <v>0</v>
      </c>
      <c r="M185" s="1908"/>
      <c r="N185" s="1323"/>
      <c r="O185" s="1342"/>
      <c r="P185" s="1323"/>
      <c r="Q185" s="1328"/>
      <c r="R185" s="1328"/>
      <c r="S185" s="1323"/>
      <c r="T185" s="1323"/>
      <c r="U185" s="1301"/>
    </row>
    <row r="186" spans="1:21" ht="22.15" customHeight="1" thickTop="1">
      <c r="A186" s="197"/>
      <c r="B186" s="1324"/>
      <c r="C186" s="1345"/>
      <c r="D186" s="1345"/>
      <c r="E186" s="1345"/>
      <c r="F186" s="1345"/>
      <c r="G186" s="1324"/>
      <c r="H186" s="1323"/>
      <c r="I186" s="1323"/>
      <c r="J186" s="1893" t="s">
        <v>112</v>
      </c>
      <c r="K186" s="1894" t="s">
        <v>112</v>
      </c>
      <c r="L186" s="1907">
        <f>'Month 9 (Q3)'!F$18</f>
        <v>0</v>
      </c>
      <c r="M186" s="1908"/>
      <c r="N186" s="1323"/>
      <c r="O186" s="1328"/>
      <c r="P186" s="1323"/>
      <c r="Q186" s="1328"/>
      <c r="R186" s="1328"/>
      <c r="S186" s="1323"/>
      <c r="T186" s="1323"/>
      <c r="U186" s="1301"/>
    </row>
    <row r="187" spans="1:21" ht="22.15" customHeight="1">
      <c r="A187" s="197"/>
      <c r="B187" s="1324"/>
      <c r="C187" s="275"/>
      <c r="D187" s="275"/>
      <c r="E187" s="275"/>
      <c r="F187" s="275"/>
      <c r="G187" s="1324"/>
      <c r="H187" s="1323"/>
      <c r="I187" s="1323"/>
      <c r="J187" s="1893" t="s">
        <v>107</v>
      </c>
      <c r="K187" s="1894" t="s">
        <v>107</v>
      </c>
      <c r="L187" s="1907">
        <f>'Month 10'!F$18</f>
        <v>0</v>
      </c>
      <c r="M187" s="1908"/>
      <c r="N187" s="1323"/>
      <c r="O187" s="1328"/>
      <c r="P187" s="1323"/>
      <c r="Q187" s="1328"/>
      <c r="R187" s="1328"/>
      <c r="S187" s="1323"/>
      <c r="T187" s="1323"/>
      <c r="U187" s="1301"/>
    </row>
    <row r="188" spans="1:21" ht="22.15" customHeight="1">
      <c r="A188" s="197"/>
      <c r="B188" s="1324"/>
      <c r="C188" s="275"/>
      <c r="D188" s="275"/>
      <c r="E188" s="275"/>
      <c r="F188" s="275"/>
      <c r="G188" s="1324"/>
      <c r="H188" s="1323"/>
      <c r="I188" s="1323"/>
      <c r="J188" s="1893" t="s">
        <v>108</v>
      </c>
      <c r="K188" s="1894" t="s">
        <v>108</v>
      </c>
      <c r="L188" s="1907">
        <f>'Month 11'!F$18</f>
        <v>0</v>
      </c>
      <c r="M188" s="1908"/>
      <c r="N188" s="1323"/>
      <c r="O188" s="1328"/>
      <c r="P188" s="1323"/>
      <c r="Q188" s="1328"/>
      <c r="R188" s="1328"/>
      <c r="S188" s="1323"/>
      <c r="T188" s="1323"/>
      <c r="U188" s="1301"/>
    </row>
    <row r="189" spans="1:21" ht="22.15" customHeight="1">
      <c r="A189" s="197"/>
      <c r="B189" s="1324"/>
      <c r="C189" s="275"/>
      <c r="D189" s="275"/>
      <c r="E189" s="275"/>
      <c r="F189" s="275"/>
      <c r="G189" s="1324"/>
      <c r="H189" s="1323"/>
      <c r="I189" s="1323"/>
      <c r="J189" s="1893" t="s">
        <v>113</v>
      </c>
      <c r="K189" s="1894" t="s">
        <v>113</v>
      </c>
      <c r="L189" s="1907">
        <f>'Month 12 (Q4)'!F$18</f>
        <v>0</v>
      </c>
      <c r="M189" s="1908"/>
      <c r="N189" s="1323"/>
      <c r="O189" s="1328"/>
      <c r="P189" s="1323"/>
      <c r="Q189" s="1328"/>
      <c r="R189" s="1328"/>
      <c r="S189" s="1323"/>
      <c r="T189" s="1323"/>
      <c r="U189" s="1301"/>
    </row>
    <row r="190" spans="1:21" ht="22.15" customHeight="1">
      <c r="A190" s="197"/>
      <c r="B190" s="1324"/>
      <c r="C190" s="275"/>
      <c r="D190" s="275"/>
      <c r="E190" s="275"/>
      <c r="F190" s="275"/>
      <c r="G190" s="1324"/>
      <c r="H190" s="1323"/>
      <c r="I190" s="1323"/>
      <c r="J190" s="1893" t="s">
        <v>133</v>
      </c>
      <c r="K190" s="1894" t="s">
        <v>109</v>
      </c>
      <c r="L190" s="1907">
        <f>'Sup Inv'!F$18</f>
        <v>0</v>
      </c>
      <c r="M190" s="1908"/>
      <c r="N190" s="1323"/>
      <c r="O190" s="1328"/>
      <c r="P190" s="1323"/>
      <c r="Q190" s="1328"/>
      <c r="R190" s="1328"/>
      <c r="S190" s="1323"/>
      <c r="T190" s="1323"/>
      <c r="U190" s="1301"/>
    </row>
    <row r="191" spans="1:21" ht="22.15" customHeight="1" thickBot="1">
      <c r="A191" s="197"/>
      <c r="B191" s="1324"/>
      <c r="C191" s="275"/>
      <c r="D191" s="275"/>
      <c r="E191" s="275"/>
      <c r="F191" s="275"/>
      <c r="G191" s="1324"/>
      <c r="H191" s="1323"/>
      <c r="I191" s="1323"/>
      <c r="J191" s="1914" t="s">
        <v>56</v>
      </c>
      <c r="K191" s="1915"/>
      <c r="L191" s="1927">
        <f>F46+F77+F108+F139+F170</f>
        <v>0</v>
      </c>
      <c r="M191" s="1928"/>
      <c r="N191" s="1323"/>
      <c r="O191" s="1328"/>
      <c r="P191" s="1323"/>
      <c r="Q191" s="1328"/>
      <c r="R191" s="1328"/>
      <c r="S191" s="1323"/>
      <c r="T191" s="1323"/>
      <c r="U191" s="1301"/>
    </row>
    <row r="192" spans="1:21" ht="22.15" customHeight="1" thickTop="1" thickBot="1">
      <c r="A192" s="197"/>
      <c r="B192" s="1324"/>
      <c r="C192" s="275"/>
      <c r="D192" s="275"/>
      <c r="E192" s="275"/>
      <c r="F192" s="275"/>
      <c r="G192" s="1324"/>
      <c r="H192" s="1323"/>
      <c r="I192" s="1323"/>
      <c r="J192" s="1912" t="s">
        <v>46</v>
      </c>
      <c r="K192" s="1913"/>
      <c r="L192" s="1929">
        <f>SUM(L178:M191)</f>
        <v>0</v>
      </c>
      <c r="M192" s="1930"/>
      <c r="N192" s="1323"/>
      <c r="O192" s="1328"/>
      <c r="P192" s="1323"/>
      <c r="Q192" s="1328"/>
      <c r="R192" s="1328"/>
      <c r="S192" s="1323"/>
      <c r="T192" s="1323"/>
      <c r="U192" s="1301"/>
    </row>
    <row r="193" spans="1:21" ht="22.15" customHeight="1" thickTop="1">
      <c r="A193" s="197"/>
      <c r="B193" s="1324"/>
      <c r="C193" s="275"/>
      <c r="D193" s="275"/>
      <c r="E193" s="275"/>
      <c r="F193" s="275"/>
      <c r="G193" s="1324"/>
      <c r="H193" s="1323"/>
      <c r="I193" s="1323"/>
      <c r="J193" s="1323"/>
      <c r="K193" s="1323"/>
      <c r="L193" s="1323"/>
      <c r="M193" s="1323"/>
      <c r="N193" s="1323"/>
      <c r="O193" s="1328"/>
      <c r="P193" s="1323"/>
      <c r="Q193" s="1328"/>
      <c r="R193" s="1328"/>
      <c r="S193" s="1323"/>
      <c r="T193" s="1323"/>
      <c r="U193" s="1301"/>
    </row>
    <row r="194" spans="1:21" ht="22.15" customHeight="1">
      <c r="A194" s="1346"/>
      <c r="B194" s="1324"/>
      <c r="C194" s="275"/>
      <c r="D194" s="275"/>
      <c r="E194" s="275"/>
      <c r="F194" s="275"/>
      <c r="G194" s="1324"/>
      <c r="H194" s="1323"/>
      <c r="I194" s="1323"/>
      <c r="J194" s="1323"/>
      <c r="K194" s="1323"/>
      <c r="L194" s="1323"/>
      <c r="M194" s="1323"/>
      <c r="N194" s="1323"/>
      <c r="O194" s="1328"/>
      <c r="P194" s="1323"/>
      <c r="Q194" s="1328"/>
      <c r="R194" s="1328"/>
      <c r="S194" s="1323"/>
      <c r="T194" s="1323"/>
      <c r="U194" s="1301"/>
    </row>
    <row r="195" spans="1:21" ht="22.15" customHeight="1">
      <c r="A195" s="1346"/>
      <c r="B195" s="1324"/>
      <c r="C195" s="275"/>
      <c r="D195" s="275"/>
      <c r="E195" s="275"/>
      <c r="F195" s="275"/>
      <c r="G195" s="1324"/>
      <c r="H195" s="1323"/>
      <c r="I195" s="1323"/>
      <c r="J195" s="1323"/>
      <c r="K195" s="1323"/>
      <c r="L195" s="1323"/>
      <c r="M195" s="1323"/>
      <c r="N195" s="1323"/>
      <c r="O195" s="1328"/>
      <c r="P195" s="1323"/>
      <c r="Q195" s="1328"/>
      <c r="R195" s="1328"/>
      <c r="S195" s="1323"/>
      <c r="T195" s="1323"/>
      <c r="U195" s="1301"/>
    </row>
    <row r="196" spans="1:21" ht="22.15" customHeight="1">
      <c r="A196" s="1346"/>
      <c r="B196" s="1324"/>
      <c r="C196" s="275"/>
      <c r="D196" s="275"/>
      <c r="E196" s="275"/>
      <c r="F196" s="275"/>
      <c r="G196" s="1324"/>
      <c r="H196" s="1323"/>
      <c r="I196" s="1323"/>
      <c r="J196" s="1323"/>
      <c r="K196" s="1323"/>
      <c r="L196" s="1323"/>
      <c r="M196" s="1323"/>
      <c r="N196" s="1323"/>
      <c r="O196" s="1328"/>
      <c r="P196" s="1323"/>
      <c r="Q196" s="1328"/>
      <c r="R196" s="1328"/>
      <c r="S196" s="1323"/>
      <c r="T196" s="1323"/>
      <c r="U196" s="1301"/>
    </row>
    <row r="197" spans="1:21" ht="22.15" customHeight="1">
      <c r="A197" s="1346"/>
      <c r="B197" s="1324"/>
      <c r="C197" s="275"/>
      <c r="D197" s="275"/>
      <c r="E197" s="275"/>
      <c r="F197" s="275"/>
      <c r="G197" s="1324"/>
      <c r="H197" s="1323"/>
      <c r="I197" s="1323"/>
      <c r="J197" s="1323"/>
      <c r="K197" s="1323"/>
      <c r="L197" s="1323"/>
      <c r="M197" s="1323"/>
      <c r="N197" s="1323"/>
      <c r="O197" s="1328"/>
      <c r="P197" s="1323"/>
      <c r="Q197" s="1328"/>
      <c r="R197" s="1328"/>
      <c r="S197" s="1323"/>
      <c r="T197" s="1323"/>
      <c r="U197" s="1301"/>
    </row>
    <row r="198" spans="1:21" ht="22.15" customHeight="1">
      <c r="A198" s="1346"/>
      <c r="B198" s="1324"/>
      <c r="C198" s="275"/>
      <c r="D198" s="275"/>
      <c r="E198" s="275"/>
      <c r="F198" s="275"/>
      <c r="G198" s="1324"/>
      <c r="H198" s="1323"/>
      <c r="I198" s="1323"/>
      <c r="J198" s="1323"/>
      <c r="K198" s="1323"/>
      <c r="L198" s="1323"/>
      <c r="M198" s="1323"/>
      <c r="N198" s="1323"/>
      <c r="O198" s="1328"/>
      <c r="P198" s="1323"/>
      <c r="Q198" s="1328"/>
      <c r="R198" s="1328"/>
      <c r="S198" s="1323"/>
      <c r="T198" s="1323"/>
      <c r="U198" s="1301"/>
    </row>
    <row r="199" spans="1:21" ht="22.15" customHeight="1">
      <c r="A199" s="1346"/>
      <c r="B199" s="1324"/>
      <c r="C199" s="275"/>
      <c r="D199" s="275"/>
      <c r="E199" s="275"/>
      <c r="F199" s="275"/>
      <c r="G199" s="1324"/>
      <c r="H199" s="1323"/>
      <c r="I199" s="1323"/>
      <c r="J199" s="1323"/>
      <c r="K199" s="1323"/>
      <c r="L199" s="1323"/>
      <c r="M199" s="1323"/>
      <c r="N199" s="1323"/>
      <c r="O199" s="1328"/>
      <c r="P199" s="1323"/>
      <c r="Q199" s="1328"/>
      <c r="R199" s="1328"/>
      <c r="S199" s="1323"/>
      <c r="T199" s="1323"/>
      <c r="U199" s="1301"/>
    </row>
    <row r="200" spans="1:21" ht="22.15" customHeight="1">
      <c r="A200" s="1346"/>
      <c r="B200" s="1324"/>
      <c r="C200" s="275"/>
      <c r="D200" s="275"/>
      <c r="E200" s="275"/>
      <c r="F200" s="275"/>
      <c r="G200" s="1324"/>
      <c r="H200" s="1323"/>
      <c r="I200" s="1323"/>
      <c r="J200" s="1323"/>
      <c r="K200" s="1323"/>
      <c r="L200" s="1323"/>
      <c r="M200" s="1323"/>
      <c r="N200" s="1323"/>
      <c r="O200" s="1328"/>
      <c r="P200" s="1323"/>
      <c r="Q200" s="1328"/>
      <c r="R200" s="1328"/>
      <c r="S200" s="1323"/>
      <c r="T200" s="1323"/>
      <c r="U200" s="1301"/>
    </row>
    <row r="201" spans="1:21" ht="22.15" customHeight="1">
      <c r="A201" s="1346"/>
      <c r="B201" s="1324"/>
      <c r="C201" s="275"/>
      <c r="D201" s="275"/>
      <c r="E201" s="275"/>
      <c r="F201" s="275"/>
      <c r="G201" s="1324"/>
      <c r="H201" s="1323"/>
      <c r="I201" s="1323"/>
      <c r="J201" s="1323"/>
      <c r="K201" s="1323"/>
      <c r="L201" s="1323"/>
      <c r="M201" s="1323"/>
      <c r="N201" s="1323"/>
      <c r="O201" s="1328"/>
      <c r="P201" s="1323"/>
      <c r="Q201" s="1328"/>
      <c r="R201" s="1328"/>
      <c r="S201" s="1323"/>
      <c r="T201" s="1323"/>
      <c r="U201" s="1301"/>
    </row>
    <row r="202" spans="1:21" ht="22.15" customHeight="1">
      <c r="A202" s="1346"/>
      <c r="B202" s="1324"/>
      <c r="C202" s="275"/>
      <c r="D202" s="275"/>
      <c r="E202" s="275"/>
      <c r="F202" s="275"/>
      <c r="G202" s="1324"/>
      <c r="H202" s="1323"/>
      <c r="I202" s="1323"/>
      <c r="J202" s="1323"/>
      <c r="K202" s="1323"/>
      <c r="L202" s="1323"/>
      <c r="M202" s="1323"/>
      <c r="N202" s="1323"/>
      <c r="O202" s="1328"/>
      <c r="P202" s="1323"/>
      <c r="Q202" s="1328"/>
      <c r="R202" s="1328"/>
      <c r="S202" s="1323"/>
      <c r="T202" s="1323"/>
      <c r="U202" s="1301"/>
    </row>
    <row r="203" spans="1:21" ht="22.15" customHeight="1">
      <c r="A203" s="1346"/>
      <c r="B203" s="1324"/>
      <c r="C203" s="275"/>
      <c r="D203" s="275"/>
      <c r="E203" s="275"/>
      <c r="F203" s="275"/>
      <c r="G203" s="1347"/>
      <c r="H203" s="1328"/>
      <c r="I203" s="1328"/>
      <c r="J203" s="1328"/>
      <c r="K203" s="1328"/>
      <c r="L203" s="1328"/>
      <c r="M203" s="1328"/>
      <c r="N203" s="1328"/>
      <c r="O203" s="1323"/>
      <c r="P203" s="1323"/>
      <c r="Q203" s="1328"/>
      <c r="R203" s="1328"/>
      <c r="S203" s="1323"/>
      <c r="T203" s="1323"/>
      <c r="U203" s="1301"/>
    </row>
    <row r="204" spans="1:21" ht="22.15" customHeight="1">
      <c r="A204" s="1324"/>
      <c r="B204" s="1348"/>
      <c r="C204" s="1347"/>
      <c r="D204" s="1347"/>
      <c r="E204" s="1347"/>
      <c r="F204" s="1347"/>
      <c r="G204" s="1347"/>
      <c r="H204" s="1328"/>
      <c r="I204" s="1328"/>
      <c r="J204" s="1328"/>
      <c r="K204" s="1328"/>
      <c r="L204" s="1328"/>
      <c r="M204" s="1328"/>
      <c r="N204" s="1328"/>
      <c r="O204" s="1323"/>
      <c r="P204" s="1323"/>
      <c r="Q204" s="1328"/>
      <c r="R204" s="1328"/>
      <c r="S204" s="1323"/>
      <c r="T204" s="1323"/>
      <c r="U204" s="1301"/>
    </row>
    <row r="205" spans="1:21" ht="22.15" customHeight="1">
      <c r="A205" s="1348"/>
      <c r="B205" s="1348"/>
      <c r="C205" s="1347"/>
      <c r="D205" s="1347"/>
      <c r="E205" s="1347"/>
      <c r="F205" s="1347"/>
      <c r="G205" s="1347"/>
      <c r="H205" s="1328"/>
      <c r="I205" s="1328"/>
      <c r="J205" s="1328"/>
      <c r="K205" s="1328"/>
      <c r="L205" s="1328"/>
      <c r="M205" s="1328"/>
      <c r="N205" s="1328"/>
      <c r="O205" s="1323"/>
      <c r="P205" s="1323"/>
      <c r="Q205" s="1328"/>
      <c r="R205" s="1328"/>
      <c r="S205" s="1323"/>
      <c r="T205" s="1323"/>
    </row>
    <row r="206" spans="1:21" ht="22.15" customHeight="1"/>
    <row r="207" spans="1:21" ht="22.15" customHeight="1"/>
    <row r="208" spans="1:21" ht="22.15" customHeight="1"/>
    <row r="209" spans="1:20" ht="22.15" customHeight="1"/>
    <row r="210" spans="1:20" ht="22.15" customHeight="1">
      <c r="A210" s="275"/>
      <c r="B210" s="275"/>
      <c r="C210" s="275"/>
      <c r="D210" s="275"/>
      <c r="E210" s="275"/>
      <c r="F210" s="275"/>
      <c r="G210" s="275"/>
      <c r="H210" s="275"/>
      <c r="I210" s="275"/>
      <c r="J210" s="275"/>
      <c r="K210" s="275"/>
      <c r="L210" s="275"/>
      <c r="M210" s="275"/>
      <c r="N210" s="275"/>
      <c r="O210" s="275"/>
      <c r="P210" s="275"/>
      <c r="Q210" s="275"/>
      <c r="R210" s="275"/>
      <c r="S210" s="275"/>
      <c r="T210" s="275"/>
    </row>
    <row r="211" spans="1:20" ht="22.15" customHeight="1">
      <c r="A211" s="275"/>
      <c r="B211" s="275"/>
      <c r="C211" s="275"/>
      <c r="D211" s="275"/>
      <c r="E211" s="275"/>
      <c r="F211" s="275"/>
      <c r="G211" s="275"/>
      <c r="H211" s="275"/>
      <c r="I211" s="275"/>
      <c r="J211" s="275"/>
      <c r="K211" s="275"/>
      <c r="L211" s="275"/>
      <c r="M211" s="275"/>
      <c r="N211" s="275"/>
      <c r="O211" s="275"/>
      <c r="P211" s="275"/>
      <c r="Q211" s="275"/>
      <c r="R211" s="275"/>
      <c r="S211" s="275"/>
      <c r="T211" s="275"/>
    </row>
    <row r="212" spans="1:20" ht="22.15" customHeight="1">
      <c r="A212" s="251"/>
      <c r="B212" s="251"/>
      <c r="C212" s="251"/>
      <c r="D212" s="251"/>
      <c r="E212" s="251"/>
      <c r="F212" s="251"/>
      <c r="G212" s="254"/>
      <c r="H212" s="254"/>
      <c r="I212" s="254"/>
      <c r="J212" s="254"/>
      <c r="K212" s="254"/>
      <c r="L212" s="254"/>
      <c r="M212" s="254"/>
      <c r="N212" s="254"/>
      <c r="O212" s="254"/>
      <c r="P212" s="254"/>
      <c r="Q212" s="1926"/>
      <c r="R212" s="1926"/>
      <c r="S212" s="1926"/>
      <c r="T212" s="1926"/>
    </row>
    <row r="213" spans="1:20" ht="22.15" customHeight="1">
      <c r="A213" s="251"/>
      <c r="B213" s="251"/>
      <c r="C213" s="251"/>
      <c r="D213" s="251"/>
      <c r="E213" s="251"/>
      <c r="F213" s="251"/>
      <c r="G213" s="1909"/>
      <c r="H213" s="1909"/>
      <c r="I213" s="230"/>
      <c r="J213" s="1259"/>
      <c r="K213" s="1909"/>
      <c r="L213" s="1909"/>
      <c r="M213" s="1909"/>
      <c r="N213" s="1909"/>
      <c r="O213" s="1909"/>
      <c r="P213" s="1909"/>
      <c r="Q213" s="231"/>
      <c r="R213" s="1259"/>
      <c r="S213" s="1909"/>
      <c r="T213" s="1909"/>
    </row>
    <row r="214" spans="1:20" ht="22.15" customHeight="1">
      <c r="A214" s="252"/>
      <c r="B214" s="252"/>
      <c r="C214" s="232"/>
      <c r="D214" s="232"/>
      <c r="E214" s="232"/>
      <c r="F214" s="233"/>
      <c r="G214" s="234"/>
      <c r="H214" s="235"/>
      <c r="I214" s="235"/>
      <c r="J214" s="236"/>
      <c r="K214" s="235"/>
      <c r="L214" s="234"/>
      <c r="M214" s="237"/>
      <c r="N214" s="1350"/>
      <c r="O214" s="1350"/>
      <c r="P214" s="235"/>
      <c r="Q214" s="235"/>
      <c r="R214" s="234"/>
      <c r="S214" s="234"/>
      <c r="T214" s="234"/>
    </row>
    <row r="215" spans="1:20" ht="22.15" customHeight="1">
      <c r="A215" s="252"/>
      <c r="B215" s="252"/>
      <c r="C215" s="232"/>
      <c r="D215" s="232"/>
      <c r="E215" s="233"/>
      <c r="F215" s="1259"/>
      <c r="G215" s="1259"/>
      <c r="H215" s="238"/>
      <c r="I215" s="1259"/>
      <c r="J215" s="238"/>
      <c r="K215" s="1259"/>
      <c r="L215" s="238"/>
      <c r="M215" s="1259"/>
      <c r="N215" s="238"/>
      <c r="O215" s="1259"/>
      <c r="P215" s="238"/>
      <c r="Q215" s="1259"/>
      <c r="R215" s="238"/>
      <c r="S215" s="1259"/>
      <c r="T215" s="238"/>
    </row>
    <row r="216" spans="1:20" ht="22.15" customHeight="1">
      <c r="A216" s="252"/>
      <c r="B216" s="252"/>
      <c r="C216" s="253"/>
      <c r="D216" s="253"/>
      <c r="E216" s="1259"/>
      <c r="F216" s="1259"/>
      <c r="G216" s="1259"/>
      <c r="H216" s="1259"/>
      <c r="I216" s="1259"/>
      <c r="J216" s="239"/>
      <c r="K216" s="1259"/>
      <c r="L216" s="239"/>
      <c r="M216" s="1259"/>
      <c r="N216" s="1259"/>
      <c r="O216" s="1259"/>
      <c r="P216" s="1259"/>
      <c r="Q216" s="1259"/>
      <c r="R216" s="1259"/>
      <c r="S216" s="1259"/>
      <c r="T216" s="1259"/>
    </row>
    <row r="217" spans="1:20" ht="22.15" customHeight="1">
      <c r="A217" s="252"/>
      <c r="B217" s="252"/>
      <c r="C217" s="253"/>
      <c r="D217" s="253"/>
      <c r="E217" s="1259"/>
      <c r="F217" s="1259"/>
      <c r="G217" s="1259"/>
      <c r="H217" s="1259"/>
      <c r="I217" s="1259"/>
      <c r="J217" s="1259"/>
      <c r="K217" s="1259"/>
      <c r="L217" s="1259"/>
      <c r="M217" s="1259"/>
      <c r="N217" s="1259"/>
      <c r="O217" s="1259"/>
      <c r="P217" s="1259"/>
      <c r="Q217" s="1259"/>
      <c r="R217" s="1259"/>
      <c r="S217" s="1259"/>
      <c r="T217" s="1259"/>
    </row>
    <row r="218" spans="1:20" ht="22.15" customHeight="1">
      <c r="A218" s="240"/>
      <c r="B218" s="240"/>
      <c r="C218" s="241"/>
      <c r="D218" s="242"/>
      <c r="E218" s="243"/>
      <c r="F218" s="244"/>
      <c r="G218" s="243"/>
      <c r="H218" s="244"/>
      <c r="I218" s="243"/>
      <c r="J218" s="244"/>
      <c r="K218" s="243"/>
      <c r="L218" s="244"/>
      <c r="M218" s="243"/>
      <c r="N218" s="244"/>
      <c r="O218" s="243"/>
      <c r="P218" s="244"/>
      <c r="Q218" s="243"/>
      <c r="R218" s="244"/>
      <c r="S218" s="243"/>
      <c r="T218" s="244"/>
    </row>
    <row r="219" spans="1:20" ht="22.15" customHeight="1">
      <c r="A219" s="245"/>
      <c r="B219" s="240"/>
      <c r="C219" s="241"/>
      <c r="D219" s="242"/>
      <c r="E219" s="243"/>
      <c r="F219" s="244"/>
      <c r="G219" s="243"/>
      <c r="H219" s="244"/>
      <c r="I219" s="243"/>
      <c r="J219" s="244"/>
      <c r="K219" s="243"/>
      <c r="L219" s="244"/>
      <c r="M219" s="243"/>
      <c r="N219" s="244"/>
      <c r="O219" s="243"/>
      <c r="P219" s="244"/>
      <c r="Q219" s="243"/>
      <c r="R219" s="244"/>
      <c r="S219" s="243"/>
      <c r="T219" s="244"/>
    </row>
    <row r="220" spans="1:20" ht="22.15" customHeight="1">
      <c r="A220" s="240"/>
      <c r="B220" s="240"/>
      <c r="C220" s="241"/>
      <c r="D220" s="242"/>
      <c r="E220" s="243"/>
      <c r="F220" s="244"/>
      <c r="G220" s="243"/>
      <c r="H220" s="244"/>
      <c r="I220" s="243"/>
      <c r="J220" s="244"/>
      <c r="K220" s="243"/>
      <c r="L220" s="244"/>
      <c r="M220" s="243"/>
      <c r="N220" s="244"/>
      <c r="O220" s="243"/>
      <c r="P220" s="244"/>
      <c r="Q220" s="243"/>
      <c r="R220" s="244"/>
      <c r="S220" s="243"/>
      <c r="T220" s="244"/>
    </row>
    <row r="221" spans="1:20" ht="22.15" customHeight="1">
      <c r="A221" s="245"/>
      <c r="B221" s="240"/>
      <c r="C221" s="241"/>
      <c r="D221" s="242"/>
      <c r="E221" s="243"/>
      <c r="F221" s="244"/>
      <c r="G221" s="243"/>
      <c r="H221" s="244"/>
      <c r="I221" s="243"/>
      <c r="J221" s="244"/>
      <c r="K221" s="243"/>
      <c r="L221" s="244"/>
      <c r="M221" s="243"/>
      <c r="N221" s="244"/>
      <c r="O221" s="243"/>
      <c r="P221" s="244"/>
      <c r="Q221" s="243"/>
      <c r="R221" s="244"/>
      <c r="S221" s="243"/>
      <c r="T221" s="244"/>
    </row>
    <row r="222" spans="1:20" ht="22.15" customHeight="1">
      <c r="A222" s="245"/>
      <c r="B222" s="240"/>
      <c r="C222" s="241"/>
      <c r="D222" s="242"/>
      <c r="E222" s="243"/>
      <c r="F222" s="244"/>
      <c r="G222" s="243"/>
      <c r="H222" s="244"/>
      <c r="I222" s="243"/>
      <c r="J222" s="244"/>
      <c r="K222" s="243"/>
      <c r="L222" s="244"/>
      <c r="M222" s="243"/>
      <c r="N222" s="244"/>
      <c r="O222" s="243"/>
      <c r="P222" s="244"/>
      <c r="Q222" s="243"/>
      <c r="R222" s="244"/>
      <c r="S222" s="243"/>
      <c r="T222" s="244"/>
    </row>
    <row r="223" spans="1:20" ht="22.15" customHeight="1">
      <c r="A223" s="252"/>
      <c r="B223" s="252"/>
      <c r="C223" s="252"/>
      <c r="D223" s="252"/>
      <c r="E223" s="246"/>
      <c r="F223" s="247"/>
      <c r="G223" s="246"/>
      <c r="H223" s="247"/>
      <c r="I223" s="248"/>
      <c r="J223" s="249"/>
      <c r="K223" s="250"/>
      <c r="L223" s="247"/>
      <c r="M223" s="250"/>
      <c r="N223" s="249"/>
      <c r="O223" s="250"/>
      <c r="P223" s="247"/>
      <c r="Q223" s="248"/>
      <c r="R223" s="249"/>
      <c r="S223" s="250"/>
      <c r="T223" s="247"/>
    </row>
    <row r="224" spans="1:20" ht="22.15" customHeight="1">
      <c r="A224" s="275"/>
      <c r="B224" s="275"/>
      <c r="C224" s="275"/>
      <c r="D224" s="275"/>
      <c r="E224" s="275"/>
      <c r="F224" s="275"/>
      <c r="G224" s="275"/>
      <c r="H224" s="275"/>
      <c r="I224" s="275"/>
      <c r="J224" s="275"/>
      <c r="K224" s="275"/>
      <c r="L224" s="275"/>
      <c r="M224" s="275"/>
      <c r="N224" s="275"/>
      <c r="O224" s="275"/>
      <c r="P224" s="275"/>
      <c r="Q224" s="275"/>
      <c r="R224" s="275"/>
      <c r="S224" s="275"/>
      <c r="T224" s="275"/>
    </row>
    <row r="225" spans="1:20" ht="22.15" customHeight="1">
      <c r="A225" s="275"/>
      <c r="B225" s="275"/>
      <c r="C225" s="275"/>
      <c r="D225" s="275"/>
      <c r="E225" s="275"/>
      <c r="F225" s="275"/>
      <c r="G225" s="275"/>
      <c r="H225" s="275"/>
      <c r="I225" s="275"/>
      <c r="J225" s="275"/>
      <c r="K225" s="275"/>
      <c r="L225" s="275"/>
      <c r="M225" s="275"/>
      <c r="N225" s="275"/>
      <c r="O225" s="275"/>
      <c r="P225" s="275"/>
      <c r="Q225" s="275"/>
      <c r="R225" s="275"/>
      <c r="S225" s="275"/>
      <c r="T225" s="275"/>
    </row>
    <row r="226" spans="1:20" ht="22.15" customHeight="1">
      <c r="A226" s="1351"/>
      <c r="B226" s="1351"/>
      <c r="C226" s="1351"/>
      <c r="D226" s="1351"/>
      <c r="E226" s="1351"/>
      <c r="F226" s="1351"/>
      <c r="G226" s="1351"/>
      <c r="H226" s="275"/>
      <c r="I226" s="275"/>
      <c r="J226" s="275"/>
      <c r="K226" s="275"/>
      <c r="L226" s="275"/>
      <c r="M226" s="275"/>
      <c r="N226" s="275"/>
      <c r="O226" s="275"/>
      <c r="P226" s="275"/>
      <c r="Q226" s="275"/>
      <c r="R226" s="275"/>
      <c r="S226" s="275"/>
      <c r="T226" s="275"/>
    </row>
    <row r="227" spans="1:20" ht="22.15" customHeight="1">
      <c r="A227" s="1352"/>
      <c r="B227" s="1352"/>
      <c r="C227" s="1352"/>
      <c r="D227" s="1352"/>
      <c r="E227" s="1352"/>
      <c r="F227" s="1352"/>
      <c r="G227" s="1352"/>
      <c r="H227" s="275"/>
      <c r="I227" s="275"/>
      <c r="J227" s="275"/>
      <c r="K227" s="275"/>
      <c r="L227" s="275"/>
      <c r="M227" s="275"/>
      <c r="N227" s="275"/>
      <c r="O227" s="275"/>
      <c r="P227" s="275"/>
      <c r="Q227" s="275"/>
      <c r="R227" s="275"/>
      <c r="S227" s="275"/>
      <c r="T227" s="275"/>
    </row>
    <row r="228" spans="1:20" ht="22.15" customHeight="1">
      <c r="A228" s="275"/>
      <c r="B228" s="275"/>
      <c r="C228" s="275"/>
      <c r="D228" s="275"/>
      <c r="E228" s="275"/>
      <c r="F228" s="275"/>
      <c r="G228" s="275"/>
      <c r="H228" s="275"/>
      <c r="I228" s="275"/>
      <c r="J228" s="275"/>
      <c r="K228" s="275"/>
      <c r="L228" s="275"/>
      <c r="M228" s="275"/>
      <c r="N228" s="275"/>
      <c r="O228" s="275"/>
      <c r="P228" s="275"/>
      <c r="Q228" s="275"/>
      <c r="R228" s="275"/>
      <c r="S228" s="275"/>
      <c r="T228" s="275"/>
    </row>
    <row r="229" spans="1:20" ht="22.15" customHeight="1">
      <c r="A229" s="275"/>
      <c r="B229" s="275"/>
      <c r="C229" s="275"/>
      <c r="D229" s="275"/>
      <c r="E229" s="275"/>
      <c r="F229" s="275"/>
      <c r="G229" s="275"/>
      <c r="H229" s="275"/>
      <c r="I229" s="275"/>
      <c r="J229" s="275"/>
      <c r="K229" s="275"/>
      <c r="L229" s="275"/>
      <c r="M229" s="275"/>
      <c r="N229" s="275"/>
      <c r="O229" s="275"/>
      <c r="P229" s="275"/>
      <c r="Q229" s="275"/>
      <c r="R229" s="275"/>
      <c r="S229" s="275"/>
      <c r="T229" s="275"/>
    </row>
    <row r="230" spans="1:20" ht="22.15" customHeight="1">
      <c r="A230" s="1353"/>
      <c r="B230" s="1353"/>
      <c r="C230" s="1353"/>
      <c r="D230" s="1353"/>
      <c r="E230" s="1353"/>
      <c r="F230" s="1353"/>
      <c r="G230" s="1353"/>
      <c r="H230" s="1353"/>
      <c r="I230" s="1353"/>
      <c r="J230" s="1353"/>
      <c r="K230" s="1353"/>
      <c r="L230" s="1353"/>
      <c r="M230" s="1353"/>
      <c r="N230" s="1353"/>
      <c r="O230" s="1353"/>
      <c r="P230" s="1353"/>
      <c r="Q230" s="1353"/>
      <c r="R230" s="1353"/>
      <c r="S230" s="1353"/>
      <c r="T230" s="1353"/>
    </row>
    <row r="231" spans="1:20" ht="22.15" customHeight="1">
      <c r="A231" s="1353"/>
      <c r="B231" s="1353"/>
      <c r="C231" s="1353"/>
      <c r="D231" s="1353"/>
      <c r="E231" s="1353"/>
      <c r="F231" s="1353"/>
      <c r="G231" s="1353"/>
      <c r="H231" s="1353"/>
      <c r="I231" s="1353"/>
      <c r="J231" s="1353"/>
      <c r="K231" s="1353"/>
      <c r="L231" s="1353"/>
      <c r="M231" s="1353"/>
      <c r="N231" s="1353"/>
      <c r="O231" s="1353"/>
      <c r="P231" s="1353"/>
      <c r="Q231" s="1353"/>
      <c r="R231" s="1353"/>
      <c r="S231" s="1353"/>
      <c r="T231" s="1353"/>
    </row>
    <row r="232" spans="1:20" ht="22.15" customHeight="1">
      <c r="A232" s="1353"/>
      <c r="B232" s="1353"/>
      <c r="C232" s="1353"/>
      <c r="D232" s="1353"/>
      <c r="E232" s="1353"/>
      <c r="F232" s="1353"/>
      <c r="G232" s="1353"/>
      <c r="H232" s="1353"/>
      <c r="I232" s="1353"/>
      <c r="J232" s="1353"/>
      <c r="K232" s="1353"/>
      <c r="L232" s="1353"/>
      <c r="M232" s="1353"/>
      <c r="N232" s="1353"/>
      <c r="O232" s="1353"/>
      <c r="P232" s="1353"/>
      <c r="Q232" s="1353"/>
      <c r="R232" s="1353"/>
      <c r="S232" s="1353"/>
      <c r="T232" s="1353"/>
    </row>
    <row r="233" spans="1:20" ht="22.15" customHeight="1">
      <c r="A233" s="1353"/>
      <c r="B233" s="1353"/>
      <c r="C233" s="1353"/>
      <c r="D233" s="1353"/>
      <c r="E233" s="1353"/>
      <c r="F233" s="1353"/>
      <c r="G233" s="1353"/>
      <c r="H233" s="1353"/>
      <c r="I233" s="1353"/>
      <c r="J233" s="1353"/>
      <c r="K233" s="1353"/>
      <c r="L233" s="1353"/>
      <c r="M233" s="1353"/>
      <c r="N233" s="1353"/>
      <c r="O233" s="1353"/>
      <c r="P233" s="1353"/>
      <c r="Q233" s="1353"/>
      <c r="R233" s="1353"/>
      <c r="S233" s="1353"/>
      <c r="T233" s="1353"/>
    </row>
    <row r="234" spans="1:20" ht="22.15" customHeight="1">
      <c r="A234" s="275"/>
      <c r="B234" s="275"/>
      <c r="C234" s="275"/>
      <c r="D234" s="275"/>
      <c r="E234" s="275"/>
      <c r="F234" s="275"/>
      <c r="G234" s="275"/>
      <c r="H234" s="275"/>
      <c r="I234" s="275"/>
      <c r="J234" s="275"/>
      <c r="K234" s="275"/>
      <c r="L234" s="275"/>
      <c r="M234" s="275"/>
      <c r="N234" s="275"/>
      <c r="O234" s="275"/>
      <c r="P234" s="275"/>
      <c r="Q234" s="275"/>
      <c r="R234" s="275"/>
      <c r="S234" s="275"/>
      <c r="T234" s="275"/>
    </row>
    <row r="235" spans="1:20" ht="22.15" customHeight="1">
      <c r="A235" s="275"/>
      <c r="B235" s="275"/>
      <c r="C235" s="275"/>
      <c r="D235" s="275"/>
      <c r="E235" s="275"/>
      <c r="F235" s="275"/>
      <c r="G235" s="275"/>
      <c r="H235" s="275"/>
      <c r="I235" s="275"/>
      <c r="J235" s="275"/>
      <c r="K235" s="275"/>
      <c r="L235" s="275"/>
      <c r="M235" s="275"/>
      <c r="N235" s="275"/>
      <c r="O235" s="275"/>
      <c r="P235" s="275"/>
      <c r="Q235" s="275"/>
      <c r="R235" s="275"/>
      <c r="S235" s="275"/>
      <c r="T235" s="275"/>
    </row>
    <row r="236" spans="1:20" ht="22.15" customHeight="1">
      <c r="A236" s="275"/>
      <c r="B236" s="275"/>
      <c r="C236" s="275"/>
      <c r="D236" s="275"/>
      <c r="E236" s="275"/>
      <c r="F236" s="275"/>
      <c r="G236" s="275"/>
      <c r="H236" s="275"/>
      <c r="I236" s="275"/>
      <c r="J236" s="275"/>
      <c r="K236" s="275"/>
      <c r="L236" s="275"/>
      <c r="M236" s="275"/>
      <c r="N236" s="275"/>
      <c r="O236" s="275"/>
      <c r="P236" s="275"/>
      <c r="Q236" s="275"/>
      <c r="R236" s="275"/>
      <c r="S236" s="275"/>
      <c r="T236" s="275"/>
    </row>
    <row r="237" spans="1:20" ht="22.15" customHeight="1">
      <c r="A237" s="275"/>
      <c r="B237" s="275"/>
      <c r="C237" s="275"/>
      <c r="D237" s="275"/>
      <c r="E237" s="275"/>
      <c r="F237" s="275"/>
      <c r="G237" s="275"/>
      <c r="H237" s="275"/>
      <c r="I237" s="275"/>
      <c r="J237" s="275"/>
      <c r="K237" s="275"/>
      <c r="L237" s="275"/>
      <c r="M237" s="275"/>
      <c r="N237" s="275"/>
      <c r="O237" s="275"/>
      <c r="P237" s="275"/>
      <c r="Q237" s="275"/>
      <c r="R237" s="275"/>
      <c r="S237" s="275"/>
      <c r="T237" s="275"/>
    </row>
    <row r="238" spans="1:20" ht="22.15" customHeight="1">
      <c r="A238" s="275"/>
      <c r="B238" s="275"/>
      <c r="C238" s="275"/>
      <c r="D238" s="275"/>
      <c r="E238" s="275"/>
      <c r="F238" s="275"/>
      <c r="G238" s="275"/>
      <c r="H238" s="275"/>
      <c r="I238" s="275"/>
      <c r="J238" s="275"/>
      <c r="K238" s="275"/>
      <c r="L238" s="275"/>
      <c r="M238" s="275"/>
      <c r="N238" s="275"/>
      <c r="O238" s="275"/>
      <c r="P238" s="275"/>
      <c r="Q238" s="275"/>
      <c r="R238" s="275"/>
      <c r="S238" s="275"/>
      <c r="T238" s="275"/>
    </row>
    <row r="239" spans="1:20" ht="22.15" customHeight="1">
      <c r="A239" s="275"/>
      <c r="B239" s="275"/>
      <c r="C239" s="275"/>
      <c r="D239" s="275"/>
      <c r="E239" s="275"/>
      <c r="F239" s="275"/>
      <c r="G239" s="275"/>
      <c r="H239" s="275"/>
      <c r="I239" s="275"/>
      <c r="J239" s="275"/>
      <c r="K239" s="275"/>
      <c r="L239" s="275"/>
      <c r="M239" s="275"/>
      <c r="N239" s="275"/>
      <c r="O239" s="275"/>
      <c r="P239" s="275"/>
      <c r="Q239" s="275"/>
      <c r="R239" s="275"/>
      <c r="S239" s="275"/>
      <c r="T239" s="275"/>
    </row>
    <row r="240" spans="1:20" ht="22.15" customHeight="1">
      <c r="A240" s="284"/>
      <c r="B240" s="284"/>
      <c r="C240" s="284"/>
      <c r="D240" s="284"/>
      <c r="E240" s="284"/>
      <c r="F240" s="284"/>
      <c r="G240" s="284"/>
      <c r="H240" s="284"/>
      <c r="I240" s="284"/>
      <c r="J240" s="284"/>
      <c r="K240" s="284"/>
      <c r="L240" s="284"/>
      <c r="M240" s="284"/>
      <c r="N240" s="284"/>
      <c r="O240" s="284"/>
      <c r="P240" s="284"/>
      <c r="Q240" s="284"/>
      <c r="R240" s="284"/>
      <c r="S240" s="284"/>
      <c r="T240" s="284"/>
    </row>
    <row r="241" ht="22.15" customHeight="1"/>
    <row r="242" ht="22.15" customHeight="1"/>
    <row r="243" ht="22.15" customHeight="1"/>
    <row r="244" ht="22.15" customHeight="1"/>
    <row r="245" ht="22.15" customHeight="1"/>
    <row r="246" ht="22.15" customHeight="1"/>
    <row r="247" ht="22.15" customHeight="1"/>
    <row r="248" ht="22.15" customHeight="1"/>
    <row r="249" ht="22.15" customHeight="1"/>
    <row r="250" ht="22.15" customHeight="1"/>
  </sheetData>
  <sheetProtection algorithmName="SHA-512" hashValue="y9xR6L/e63SGbNsx3bOsmLGjR5gNMdORKkp0pvXABG+pZCK9lIsfD4OvC/4IF4Az/hjjQdDTrj77gSjW74TvWg==" saltValue="eWtXZUsoZ5bekyY5aGzcQw==" spinCount="100000" sheet="1" objects="1" scenarios="1"/>
  <mergeCells count="147">
    <mergeCell ref="U8:U11"/>
    <mergeCell ref="U19:U22"/>
    <mergeCell ref="U24:U26"/>
    <mergeCell ref="U28:U30"/>
    <mergeCell ref="U50:U53"/>
    <mergeCell ref="U55:U57"/>
    <mergeCell ref="U117:U119"/>
    <mergeCell ref="U121:U123"/>
    <mergeCell ref="U143:U146"/>
    <mergeCell ref="U152:U154"/>
    <mergeCell ref="U59:U61"/>
    <mergeCell ref="U81:U84"/>
    <mergeCell ref="U86:U88"/>
    <mergeCell ref="U90:U92"/>
    <mergeCell ref="U112:U115"/>
    <mergeCell ref="U148:U150"/>
    <mergeCell ref="I50:J51"/>
    <mergeCell ref="K50:L51"/>
    <mergeCell ref="M50:N51"/>
    <mergeCell ref="O50:P51"/>
    <mergeCell ref="Q50:R51"/>
    <mergeCell ref="S50:T51"/>
    <mergeCell ref="I143:J144"/>
    <mergeCell ref="I81:J82"/>
    <mergeCell ref="K81:L82"/>
    <mergeCell ref="I112:J113"/>
    <mergeCell ref="M81:N82"/>
    <mergeCell ref="O81:P82"/>
    <mergeCell ref="Q81:R82"/>
    <mergeCell ref="S81:T82"/>
    <mergeCell ref="L4:T4"/>
    <mergeCell ref="K143:L144"/>
    <mergeCell ref="M143:N144"/>
    <mergeCell ref="O143:P144"/>
    <mergeCell ref="Q143:R144"/>
    <mergeCell ref="S143:T144"/>
    <mergeCell ref="K19:L20"/>
    <mergeCell ref="A14:D14"/>
    <mergeCell ref="G6:H7"/>
    <mergeCell ref="I6:J7"/>
    <mergeCell ref="K6:L7"/>
    <mergeCell ref="M6:N7"/>
    <mergeCell ref="O6:P7"/>
    <mergeCell ref="Q6:R7"/>
    <mergeCell ref="S6:T7"/>
    <mergeCell ref="A6:B6"/>
    <mergeCell ref="A7:B7"/>
    <mergeCell ref="A10:D11"/>
    <mergeCell ref="A12:D12"/>
    <mergeCell ref="A13:D13"/>
    <mergeCell ref="C6:F6"/>
    <mergeCell ref="C7:F7"/>
    <mergeCell ref="C9:D9"/>
    <mergeCell ref="A9:B9"/>
    <mergeCell ref="L192:M192"/>
    <mergeCell ref="G81:H82"/>
    <mergeCell ref="G112:H113"/>
    <mergeCell ref="G143:H144"/>
    <mergeCell ref="K213:L213"/>
    <mergeCell ref="M213:N213"/>
    <mergeCell ref="O213:P213"/>
    <mergeCell ref="L188:M188"/>
    <mergeCell ref="L182:M182"/>
    <mergeCell ref="L183:M183"/>
    <mergeCell ref="J179:K179"/>
    <mergeCell ref="J178:K178"/>
    <mergeCell ref="E178:F178"/>
    <mergeCell ref="E179:F179"/>
    <mergeCell ref="E180:F180"/>
    <mergeCell ref="E181:F181"/>
    <mergeCell ref="L181:M181"/>
    <mergeCell ref="S213:T213"/>
    <mergeCell ref="G176:H176"/>
    <mergeCell ref="J192:K192"/>
    <mergeCell ref="J191:K191"/>
    <mergeCell ref="E185:F185"/>
    <mergeCell ref="E184:F184"/>
    <mergeCell ref="L185:M185"/>
    <mergeCell ref="L180:M180"/>
    <mergeCell ref="L176:M177"/>
    <mergeCell ref="L178:M178"/>
    <mergeCell ref="L179:M179"/>
    <mergeCell ref="Q212:T212"/>
    <mergeCell ref="L189:M189"/>
    <mergeCell ref="L186:M186"/>
    <mergeCell ref="L187:M187"/>
    <mergeCell ref="G213:H213"/>
    <mergeCell ref="L190:M190"/>
    <mergeCell ref="L184:M184"/>
    <mergeCell ref="L191:M191"/>
    <mergeCell ref="A143:F144"/>
    <mergeCell ref="A112:F113"/>
    <mergeCell ref="B157:C169"/>
    <mergeCell ref="B114:C124"/>
    <mergeCell ref="A170:D170"/>
    <mergeCell ref="B126:C138"/>
    <mergeCell ref="J181:K181"/>
    <mergeCell ref="J180:K180"/>
    <mergeCell ref="J190:K190"/>
    <mergeCell ref="J182:K182"/>
    <mergeCell ref="J183:K183"/>
    <mergeCell ref="J184:K184"/>
    <mergeCell ref="J185:K185"/>
    <mergeCell ref="J186:K186"/>
    <mergeCell ref="J187:K187"/>
    <mergeCell ref="J188:K188"/>
    <mergeCell ref="B145:C155"/>
    <mergeCell ref="A139:D139"/>
    <mergeCell ref="A140:D140"/>
    <mergeCell ref="E182:F182"/>
    <mergeCell ref="J189:K189"/>
    <mergeCell ref="E183:F183"/>
    <mergeCell ref="E176:F177"/>
    <mergeCell ref="J176:K177"/>
    <mergeCell ref="I19:J20"/>
    <mergeCell ref="A47:D47"/>
    <mergeCell ref="M19:N20"/>
    <mergeCell ref="O19:P20"/>
    <mergeCell ref="Q19:R20"/>
    <mergeCell ref="S19:T20"/>
    <mergeCell ref="K112:L113"/>
    <mergeCell ref="M112:N113"/>
    <mergeCell ref="O112:P113"/>
    <mergeCell ref="Q112:R113"/>
    <mergeCell ref="S112:T113"/>
    <mergeCell ref="A81:F82"/>
    <mergeCell ref="B83:C93"/>
    <mergeCell ref="B95:C107"/>
    <mergeCell ref="A108:D108"/>
    <mergeCell ref="A78:D78"/>
    <mergeCell ref="A109:D109"/>
    <mergeCell ref="A19:F20"/>
    <mergeCell ref="G50:H51"/>
    <mergeCell ref="B21:C31"/>
    <mergeCell ref="B33:C45"/>
    <mergeCell ref="A50:F51"/>
    <mergeCell ref="A77:D77"/>
    <mergeCell ref="A46:D46"/>
    <mergeCell ref="B52:C62"/>
    <mergeCell ref="B64:C76"/>
    <mergeCell ref="G19:H20"/>
    <mergeCell ref="C8:E8"/>
    <mergeCell ref="A8:B8"/>
    <mergeCell ref="A17:D17"/>
    <mergeCell ref="A15:D15"/>
    <mergeCell ref="A16:D16"/>
    <mergeCell ref="A5:F5"/>
  </mergeCells>
  <phoneticPr fontId="21" type="noConversion"/>
  <printOptions horizontalCentered="1"/>
  <pageMargins left="0.25" right="0.25" top="0.5" bottom="0.25" header="0.2" footer="0.2"/>
  <pageSetup scale="43" fitToHeight="3" orientation="landscape" blackAndWhite="1" r:id="rId1"/>
  <headerFooter alignWithMargins="0">
    <oddHeader>&amp;L&amp;12&amp;GMaternal, Child and Adolescent Health Division&amp;C&amp;16&amp;A&amp;R</oddHeader>
    <oddFooter>&amp;L&amp;14&amp;F&amp;C&amp;14&amp;P of &amp;N&amp;R&amp;14Printed: &amp;D &amp;T</oddFooter>
  </headerFooter>
  <rowBreaks count="2" manualBreakCount="2">
    <brk id="79" max="19" man="1"/>
    <brk id="141" max="19"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9697" r:id="rId5" name="Button 1">
              <controlPr defaultSize="0" print="0" autoFill="0" autoPict="0" macro="[0]!MCH">
                <anchor moveWithCells="1" sizeWithCells="1">
                  <from>
                    <xdr:col>5</xdr:col>
                    <xdr:colOff>685800</xdr:colOff>
                    <xdr:row>0</xdr:row>
                    <xdr:rowOff>0</xdr:rowOff>
                  </from>
                  <to>
                    <xdr:col>5</xdr:col>
                    <xdr:colOff>914400</xdr:colOff>
                    <xdr:row>0</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sheetPr>
  <dimension ref="A1:E31"/>
  <sheetViews>
    <sheetView showGridLines="0" showZeros="0" zoomScale="70" zoomScaleNormal="70" workbookViewId="0">
      <selection activeCell="A156" sqref="A156"/>
    </sheetView>
  </sheetViews>
  <sheetFormatPr defaultColWidth="9.140625" defaultRowHeight="15"/>
  <cols>
    <col min="1" max="1" width="12.140625" style="1" customWidth="1"/>
    <col min="2" max="2" width="9.140625" style="1"/>
    <col min="3" max="3" width="10.140625" style="1" bestFit="1" customWidth="1"/>
    <col min="4" max="4" width="89.7109375" style="1" customWidth="1"/>
    <col min="5" max="5" width="59.85546875" style="1" customWidth="1"/>
    <col min="6" max="16384" width="9.140625" style="1"/>
  </cols>
  <sheetData>
    <row r="1" spans="1:5" ht="23.25">
      <c r="A1" s="1967" t="s">
        <v>54</v>
      </c>
      <c r="B1" s="1968"/>
      <c r="C1" s="1968"/>
      <c r="D1" s="1968"/>
    </row>
    <row r="2" spans="1:5" ht="15.75">
      <c r="A2" s="1966" t="s">
        <v>29</v>
      </c>
      <c r="B2" s="1966"/>
      <c r="C2" s="26" t="str">
        <f>'ORIGINAL BUDGET'!C4</f>
        <v>RPPC</v>
      </c>
      <c r="D2" s="117" t="str">
        <f>TemplateVersion</f>
        <v>Rev. 10/11/18</v>
      </c>
      <c r="E2" s="25"/>
    </row>
    <row r="3" spans="1:5" ht="15.75">
      <c r="A3" s="1966" t="s">
        <v>30</v>
      </c>
      <c r="B3" s="1966"/>
      <c r="C3" s="26">
        <f>'ORIGINAL BUDGET'!C5</f>
        <v>0</v>
      </c>
      <c r="D3" s="72"/>
      <c r="E3" s="25"/>
    </row>
    <row r="4" spans="1:5" ht="15.75">
      <c r="A4" s="1966" t="s">
        <v>66</v>
      </c>
      <c r="B4" s="1966">
        <f>'ORIGINAL BUDGET'!B1</f>
        <v>0</v>
      </c>
      <c r="C4" s="26">
        <f>'ORIGINAL BUDGET'!C6</f>
        <v>0</v>
      </c>
      <c r="D4" s="72"/>
      <c r="E4" s="25"/>
    </row>
    <row r="5" spans="1:5" ht="15.75">
      <c r="A5" s="1966" t="s">
        <v>53</v>
      </c>
      <c r="B5" s="1966"/>
      <c r="C5" s="26" t="str">
        <f>'ORIGINAL BUDGET'!F2</f>
        <v>2019-2020</v>
      </c>
      <c r="D5" s="72"/>
      <c r="E5" s="4"/>
    </row>
    <row r="6" spans="1:5" ht="27.75" customHeight="1">
      <c r="A6" s="1965" t="str">
        <f>TemplateVersion</f>
        <v>Rev. 10/11/18</v>
      </c>
      <c r="B6" s="1965"/>
      <c r="C6" s="118"/>
      <c r="D6" s="118" t="s">
        <v>114</v>
      </c>
    </row>
    <row r="7" spans="1:5">
      <c r="A7" s="40" t="s">
        <v>48</v>
      </c>
      <c r="B7" s="40" t="s">
        <v>49</v>
      </c>
      <c r="C7" s="40" t="s">
        <v>50</v>
      </c>
      <c r="D7" s="40" t="s">
        <v>51</v>
      </c>
      <c r="E7" s="401"/>
    </row>
    <row r="8" spans="1:5">
      <c r="A8" s="56">
        <v>1</v>
      </c>
      <c r="B8" s="70"/>
      <c r="C8" s="71"/>
      <c r="D8" s="69"/>
      <c r="E8" s="401"/>
    </row>
    <row r="9" spans="1:5">
      <c r="A9" s="56">
        <v>2</v>
      </c>
      <c r="B9" s="70"/>
      <c r="C9" s="71"/>
      <c r="D9" s="69"/>
      <c r="E9" s="401"/>
    </row>
    <row r="10" spans="1:5">
      <c r="A10" s="56">
        <v>3</v>
      </c>
      <c r="B10" s="70"/>
      <c r="C10" s="71"/>
      <c r="D10" s="69"/>
    </row>
    <row r="11" spans="1:5">
      <c r="A11" s="56">
        <v>4</v>
      </c>
      <c r="B11" s="70"/>
      <c r="C11" s="71"/>
      <c r="D11" s="69"/>
    </row>
    <row r="12" spans="1:5">
      <c r="A12" s="56">
        <v>5</v>
      </c>
      <c r="B12" s="70"/>
      <c r="C12" s="71"/>
      <c r="D12" s="69"/>
    </row>
    <row r="13" spans="1:5">
      <c r="A13" s="56">
        <v>6</v>
      </c>
      <c r="B13" s="70"/>
      <c r="C13" s="71"/>
      <c r="D13" s="69"/>
    </row>
    <row r="14" spans="1:5">
      <c r="A14" s="56">
        <v>7</v>
      </c>
      <c r="B14" s="70"/>
      <c r="C14" s="71"/>
      <c r="D14" s="69"/>
    </row>
    <row r="15" spans="1:5">
      <c r="A15" s="56">
        <v>8</v>
      </c>
      <c r="B15" s="70"/>
      <c r="C15" s="71"/>
      <c r="D15" s="69"/>
    </row>
    <row r="16" spans="1:5">
      <c r="A16" s="56">
        <v>9</v>
      </c>
      <c r="B16" s="70"/>
      <c r="C16" s="71"/>
      <c r="D16" s="69"/>
    </row>
    <row r="17" spans="1:4">
      <c r="A17" s="56">
        <v>10</v>
      </c>
      <c r="B17" s="70"/>
      <c r="C17" s="71"/>
      <c r="D17" s="69"/>
    </row>
    <row r="18" spans="1:4">
      <c r="A18" s="56">
        <v>11</v>
      </c>
      <c r="B18" s="70"/>
      <c r="C18" s="71"/>
      <c r="D18" s="69"/>
    </row>
    <row r="19" spans="1:4">
      <c r="A19" s="56">
        <v>12</v>
      </c>
      <c r="B19" s="70"/>
      <c r="C19" s="71"/>
      <c r="D19" s="69"/>
    </row>
    <row r="20" spans="1:4">
      <c r="A20" s="56">
        <v>13</v>
      </c>
      <c r="B20" s="70"/>
      <c r="C20" s="71"/>
      <c r="D20" s="69"/>
    </row>
    <row r="21" spans="1:4">
      <c r="A21" s="56">
        <v>14</v>
      </c>
      <c r="B21" s="70"/>
      <c r="C21" s="71"/>
      <c r="D21" s="69"/>
    </row>
    <row r="22" spans="1:4">
      <c r="A22" s="56">
        <v>15</v>
      </c>
      <c r="B22" s="70"/>
      <c r="C22" s="71"/>
      <c r="D22" s="69"/>
    </row>
    <row r="23" spans="1:4">
      <c r="A23" s="56">
        <v>16</v>
      </c>
      <c r="B23" s="70"/>
      <c r="C23" s="71"/>
      <c r="D23" s="69"/>
    </row>
    <row r="24" spans="1:4">
      <c r="A24" s="56">
        <v>17</v>
      </c>
      <c r="B24" s="70"/>
      <c r="C24" s="71"/>
      <c r="D24" s="69"/>
    </row>
    <row r="25" spans="1:4">
      <c r="A25" s="56">
        <v>18</v>
      </c>
      <c r="B25" s="70"/>
      <c r="C25" s="71"/>
      <c r="D25" s="69"/>
    </row>
    <row r="26" spans="1:4">
      <c r="A26" s="56">
        <v>19</v>
      </c>
      <c r="B26" s="70"/>
      <c r="C26" s="71"/>
      <c r="D26" s="69"/>
    </row>
    <row r="27" spans="1:4">
      <c r="A27" s="56">
        <v>20</v>
      </c>
      <c r="B27" s="70"/>
      <c r="C27" s="71"/>
      <c r="D27" s="69"/>
    </row>
    <row r="28" spans="1:4">
      <c r="A28" s="56">
        <v>21</v>
      </c>
      <c r="B28" s="70"/>
      <c r="C28" s="71"/>
      <c r="D28" s="69"/>
    </row>
    <row r="29" spans="1:4">
      <c r="A29" s="56">
        <v>22</v>
      </c>
      <c r="B29" s="70"/>
      <c r="C29" s="71"/>
      <c r="D29" s="69"/>
    </row>
    <row r="30" spans="1:4">
      <c r="D30" s="76"/>
    </row>
    <row r="31" spans="1:4" ht="35.25" customHeight="1">
      <c r="D31" s="73"/>
    </row>
  </sheetData>
  <sheetProtection algorithmName="SHA-512" hashValue="19TaLxFvty8gj1eG2ryiBQhq0xhM234u3bLvkra/8v/FCYN7d4Lq7a5B5/Y1u+pRH3qjbiO0QGQ0ugbcFZCvLA==" saltValue="2plWDPX21EIf7we87m5EMw==" spinCount="100000" sheet="1" objects="1" scenarios="1"/>
  <mergeCells count="6">
    <mergeCell ref="A6:B6"/>
    <mergeCell ref="A5:B5"/>
    <mergeCell ref="A1:D1"/>
    <mergeCell ref="A2:B2"/>
    <mergeCell ref="A3:B3"/>
    <mergeCell ref="A4:B4"/>
  </mergeCells>
  <phoneticPr fontId="21" type="noConversion"/>
  <printOptions horizontalCentered="1"/>
  <pageMargins left="0.25" right="0.25" top="0.7" bottom="0.3" header="0.1" footer="0.3"/>
  <pageSetup scale="61" fitToHeight="0" orientation="portrait" blackAndWhite="1" r:id="rId1"/>
  <headerFooter alignWithMargins="0">
    <oddHeader>&amp;L&amp;12&amp;GMaternal, Child and Adolescent Health Division&amp;C&amp;A&amp;R</oddHeader>
    <oddFooter>&amp;L&amp;14&amp;F&amp;C&amp;14&amp;P of &amp;N&amp;R&amp;14Printed: &amp;D &amp;T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59999389629810485"/>
  </sheetPr>
  <dimension ref="A1:B11"/>
  <sheetViews>
    <sheetView zoomScale="115" zoomScaleNormal="115" workbookViewId="0">
      <selection activeCell="B12" sqref="B12"/>
    </sheetView>
  </sheetViews>
  <sheetFormatPr defaultRowHeight="15"/>
  <cols>
    <col min="1" max="1" width="16.85546875" style="1098" bestFit="1" customWidth="1"/>
    <col min="2" max="2" width="132" style="1099" bestFit="1" customWidth="1"/>
    <col min="3" max="16384" width="9.140625" style="1099"/>
  </cols>
  <sheetData>
    <row r="1" spans="1:2">
      <c r="A1" s="1098" t="s">
        <v>192</v>
      </c>
      <c r="B1" s="1099" t="s">
        <v>193</v>
      </c>
    </row>
    <row r="2" spans="1:2">
      <c r="A2" s="1098">
        <v>42569</v>
      </c>
      <c r="B2" s="1099" t="s">
        <v>194</v>
      </c>
    </row>
    <row r="3" spans="1:2" s="1101" customFormat="1" ht="30" customHeight="1">
      <c r="A3" s="1100">
        <v>42599</v>
      </c>
      <c r="B3" s="1101" t="s">
        <v>198</v>
      </c>
    </row>
    <row r="4" spans="1:2">
      <c r="A4" s="1098">
        <v>42605</v>
      </c>
      <c r="B4" s="1101" t="s">
        <v>213</v>
      </c>
    </row>
    <row r="5" spans="1:2">
      <c r="A5" s="1098">
        <v>42704</v>
      </c>
      <c r="B5" s="1099" t="s">
        <v>228</v>
      </c>
    </row>
    <row r="6" spans="1:2">
      <c r="A6" s="1098">
        <v>42807</v>
      </c>
      <c r="B6" s="1099" t="s">
        <v>229</v>
      </c>
    </row>
    <row r="7" spans="1:2">
      <c r="A7" s="1098">
        <v>42871</v>
      </c>
      <c r="B7" s="1099" t="s">
        <v>232</v>
      </c>
    </row>
    <row r="8" spans="1:2">
      <c r="A8" s="1098">
        <v>43301</v>
      </c>
      <c r="B8" s="1099" t="s">
        <v>238</v>
      </c>
    </row>
    <row r="9" spans="1:2" ht="30">
      <c r="A9" s="1508">
        <v>43383</v>
      </c>
      <c r="B9" s="1509" t="s">
        <v>261</v>
      </c>
    </row>
    <row r="10" spans="1:2">
      <c r="A10" s="1508">
        <v>43384</v>
      </c>
      <c r="B10" s="1509" t="s">
        <v>262</v>
      </c>
    </row>
    <row r="11" spans="1:2">
      <c r="A11" s="1098">
        <v>43411</v>
      </c>
      <c r="B11" s="1099" t="s">
        <v>265</v>
      </c>
    </row>
  </sheetData>
  <sheetProtection algorithmName="SHA-512" hashValue="7KnUGyV6WkWKpTJYE6RgFUGRP6kOk5hG5RYU5XQOMcfkr/kbKy6V8pUkDRqvn6/IAKuwNEjUA8bzJyCWdJAHsQ==" saltValue="q31Zc6ETjjPrzt7rf0qrWg==" spinCount="100000" sheet="1" objects="1" scenarios="1"/>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41"/>
  <sheetViews>
    <sheetView workbookViewId="0">
      <selection activeCell="G19" sqref="G19"/>
    </sheetView>
  </sheetViews>
  <sheetFormatPr defaultRowHeight="12.75"/>
  <cols>
    <col min="1" max="1" width="17.42578125" bestFit="1" customWidth="1"/>
  </cols>
  <sheetData>
    <row r="1" spans="1:1">
      <c r="A1" s="1507" t="s">
        <v>234</v>
      </c>
    </row>
    <row r="2" spans="1:1">
      <c r="A2" s="1507" t="s">
        <v>235</v>
      </c>
    </row>
    <row r="3" spans="1:1">
      <c r="A3" s="1507" t="s">
        <v>236</v>
      </c>
    </row>
    <row r="4" spans="1:1">
      <c r="A4" s="1507" t="s">
        <v>237</v>
      </c>
    </row>
    <row r="6" spans="1:1">
      <c r="A6" s="1507" t="s">
        <v>239</v>
      </c>
    </row>
    <row r="7" spans="1:1">
      <c r="A7" s="1507" t="s">
        <v>189</v>
      </c>
    </row>
    <row r="8" spans="1:1">
      <c r="A8" s="1507" t="s">
        <v>58</v>
      </c>
    </row>
    <row r="9" spans="1:1">
      <c r="A9" s="1507" t="s">
        <v>59</v>
      </c>
    </row>
    <row r="10" spans="1:1">
      <c r="A10" s="1507" t="s">
        <v>60</v>
      </c>
    </row>
    <row r="12" spans="1:1">
      <c r="A12" s="1507" t="s">
        <v>230</v>
      </c>
    </row>
    <row r="13" spans="1:1">
      <c r="A13" s="1507" t="s">
        <v>231</v>
      </c>
    </row>
    <row r="14" spans="1:1">
      <c r="A14" s="1507" t="s">
        <v>240</v>
      </c>
    </row>
    <row r="15" spans="1:1">
      <c r="A15" s="1507" t="s">
        <v>241</v>
      </c>
    </row>
    <row r="16" spans="1:1">
      <c r="A16" s="1507" t="s">
        <v>242</v>
      </c>
    </row>
    <row r="17" spans="1:1">
      <c r="A17" s="1507" t="s">
        <v>243</v>
      </c>
    </row>
    <row r="18" spans="1:1">
      <c r="A18" s="1507" t="s">
        <v>244</v>
      </c>
    </row>
    <row r="19" spans="1:1">
      <c r="A19" s="1507" t="s">
        <v>245</v>
      </c>
    </row>
    <row r="20" spans="1:1">
      <c r="A20" s="1507" t="s">
        <v>246</v>
      </c>
    </row>
    <row r="21" spans="1:1">
      <c r="A21" s="1507" t="s">
        <v>247</v>
      </c>
    </row>
    <row r="22" spans="1:1">
      <c r="A22" s="1507" t="s">
        <v>248</v>
      </c>
    </row>
    <row r="23" spans="1:1">
      <c r="A23" s="1507" t="s">
        <v>249</v>
      </c>
    </row>
    <row r="24" spans="1:1">
      <c r="A24" s="1507" t="s">
        <v>250</v>
      </c>
    </row>
    <row r="25" spans="1:1">
      <c r="A25" s="1507" t="s">
        <v>251</v>
      </c>
    </row>
    <row r="26" spans="1:1">
      <c r="A26" s="1507" t="s">
        <v>252</v>
      </c>
    </row>
    <row r="27" spans="1:1">
      <c r="A27" s="1507" t="s">
        <v>253</v>
      </c>
    </row>
    <row r="28" spans="1:1">
      <c r="A28" s="1507" t="s">
        <v>254</v>
      </c>
    </row>
    <row r="29" spans="1:1">
      <c r="A29" s="1507" t="s">
        <v>255</v>
      </c>
    </row>
    <row r="30" spans="1:1">
      <c r="A30" s="1507" t="s">
        <v>256</v>
      </c>
    </row>
    <row r="31" spans="1:1">
      <c r="A31" s="1507" t="s">
        <v>257</v>
      </c>
    </row>
    <row r="32" spans="1:1">
      <c r="A32" s="1507" t="s">
        <v>258</v>
      </c>
    </row>
    <row r="33" spans="1:1">
      <c r="A33" s="1507" t="s">
        <v>259</v>
      </c>
    </row>
    <row r="34" spans="1:1">
      <c r="A34" s="1507" t="s">
        <v>260</v>
      </c>
    </row>
    <row r="36" spans="1:1">
      <c r="A36" s="1182" t="s">
        <v>206</v>
      </c>
    </row>
    <row r="37" spans="1:1">
      <c r="A37" s="304" t="s">
        <v>207</v>
      </c>
    </row>
    <row r="38" spans="1:1">
      <c r="A38" s="304" t="s">
        <v>208</v>
      </c>
    </row>
    <row r="39" spans="1:1">
      <c r="A39" s="304" t="s">
        <v>209</v>
      </c>
    </row>
    <row r="40" spans="1:1">
      <c r="A40" s="304" t="s">
        <v>210</v>
      </c>
    </row>
    <row r="41" spans="1:1">
      <c r="A41" s="304" t="s">
        <v>211</v>
      </c>
    </row>
  </sheetData>
  <sheetProtection algorithmName="SHA-512" hashValue="7fZKGGSxh0ihRVhf4+zWcL0i0V1ocnrdL8f7Ox1rr0gubbzWAjCdMXfqsW/4ittE08l+QgvgzQNWBRU876YgJQ==" saltValue="GDgmuf9JFFsA8Xi/VffZS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4">
    <tabColor indexed="10"/>
    <pageSetUpPr autoPageBreaks="0"/>
  </sheetPr>
  <dimension ref="A1:BA948"/>
  <sheetViews>
    <sheetView showGridLines="0" showZeros="0" zoomScale="97" zoomScaleNormal="97" zoomScaleSheetLayoutView="75" workbookViewId="0">
      <pane ySplit="7" topLeftCell="A26" activePane="bottomLeft" state="frozen"/>
      <selection activeCell="A156" sqref="A156"/>
      <selection pane="bottomLeft" activeCell="A156" sqref="A156"/>
    </sheetView>
  </sheetViews>
  <sheetFormatPr defaultColWidth="9.140625" defaultRowHeight="15"/>
  <cols>
    <col min="1" max="2" width="10.140625" style="37" customWidth="1"/>
    <col min="3" max="3" width="51.5703125" style="37" customWidth="1"/>
    <col min="4" max="4" width="13.7109375" style="37" customWidth="1"/>
    <col min="5" max="5" width="20.7109375" style="160" customWidth="1"/>
    <col min="6" max="6" width="19.7109375" style="160" customWidth="1"/>
    <col min="7" max="7" width="18.7109375" style="37" customWidth="1"/>
    <col min="8" max="8" width="18.7109375" style="160" customWidth="1"/>
    <col min="9" max="9" width="18.7109375" style="37" customWidth="1"/>
    <col min="10" max="10" width="18.7109375" style="160" customWidth="1"/>
    <col min="11" max="11" width="18.7109375" style="37" customWidth="1"/>
    <col min="12" max="12" width="18.7109375" style="160" customWidth="1"/>
    <col min="13" max="13" width="18.7109375" style="37" customWidth="1"/>
    <col min="14" max="14" width="18.7109375" style="160" customWidth="1"/>
    <col min="15" max="15" width="18.7109375" style="37" hidden="1" customWidth="1"/>
    <col min="16" max="16" width="18.7109375" style="160" hidden="1" customWidth="1"/>
    <col min="17" max="17" width="18.7109375" style="37" hidden="1" customWidth="1"/>
    <col min="18" max="18" width="18.7109375" style="160" hidden="1" customWidth="1"/>
    <col min="19" max="19" width="18.7109375" style="37" hidden="1" customWidth="1"/>
    <col min="20" max="20" width="18.7109375" style="160" hidden="1" customWidth="1"/>
    <col min="21" max="21" width="2.5703125" style="205" customWidth="1"/>
    <col min="22" max="22" width="37.140625" style="304" hidden="1" customWidth="1"/>
    <col min="23" max="24" width="10.7109375" style="304" hidden="1" customWidth="1"/>
    <col min="25" max="27" width="14" style="37" hidden="1" customWidth="1"/>
    <col min="28" max="28" width="11.5703125" style="169" hidden="1" customWidth="1"/>
    <col min="29" max="29" width="14" style="169" hidden="1" customWidth="1"/>
    <col min="30" max="30" width="30.7109375" style="169" hidden="1" customWidth="1"/>
    <col min="31" max="31" width="12.85546875" style="206" hidden="1" customWidth="1"/>
    <col min="32" max="32" width="20.5703125" style="206" hidden="1" customWidth="1"/>
    <col min="33" max="33" width="12.28515625" style="169" hidden="1" customWidth="1"/>
    <col min="34" max="34" width="17.28515625" style="206" hidden="1" customWidth="1"/>
    <col min="35" max="35" width="16.5703125" style="206" hidden="1" customWidth="1"/>
    <col min="36" max="36" width="18" style="206" hidden="1" customWidth="1"/>
    <col min="37" max="37" width="20.5703125" style="206" hidden="1" customWidth="1"/>
    <col min="38" max="43" width="20.5703125" style="169" hidden="1" customWidth="1"/>
    <col min="44" max="52" width="9.140625" style="169" hidden="1" customWidth="1"/>
    <col min="53" max="16384" width="9.140625" style="169"/>
  </cols>
  <sheetData>
    <row r="1" spans="1:37" ht="35.25" customHeight="1" thickTop="1" thickBot="1">
      <c r="A1" s="1620" t="s">
        <v>147</v>
      </c>
      <c r="B1" s="1621"/>
      <c r="C1" s="1621"/>
      <c r="D1" s="1622"/>
      <c r="E1" s="211"/>
      <c r="F1" s="1605" t="s">
        <v>62</v>
      </c>
      <c r="G1" s="1606"/>
      <c r="H1" s="165" t="s">
        <v>63</v>
      </c>
      <c r="I1" s="1605" t="s">
        <v>130</v>
      </c>
      <c r="J1" s="1606"/>
      <c r="K1" s="1605" t="s">
        <v>151</v>
      </c>
      <c r="L1" s="1606"/>
      <c r="M1" s="1624" t="s">
        <v>75</v>
      </c>
      <c r="N1" s="1625"/>
      <c r="O1" s="785"/>
      <c r="P1" s="211"/>
      <c r="Q1" s="54"/>
      <c r="R1" s="786"/>
      <c r="S1" s="786"/>
      <c r="T1" s="786"/>
      <c r="U1" s="63"/>
      <c r="V1" s="286"/>
      <c r="W1" s="286"/>
      <c r="X1" s="286"/>
      <c r="Y1" s="166"/>
      <c r="Z1" s="166"/>
      <c r="AA1" s="486"/>
      <c r="AB1" s="167"/>
      <c r="AC1" s="167" t="s">
        <v>70</v>
      </c>
      <c r="AD1" s="168"/>
      <c r="AE1" s="11"/>
      <c r="AF1" s="11"/>
      <c r="AG1" s="55"/>
      <c r="AH1" s="11"/>
      <c r="AI1" s="11"/>
      <c r="AJ1" s="11"/>
      <c r="AK1" s="11"/>
    </row>
    <row r="2" spans="1:37" s="176" customFormat="1" ht="28.5" customHeight="1" thickTop="1" thickBot="1">
      <c r="A2" s="1623" t="str">
        <f>IF(C7&gt;"","SUBCONTRACT","")</f>
        <v/>
      </c>
      <c r="B2" s="1623"/>
      <c r="C2" s="1623"/>
      <c r="D2" s="1623"/>
      <c r="E2" s="170"/>
      <c r="F2" s="1634" t="str">
        <f>'ORIGINAL BUDGET'!F2:G2</f>
        <v>2019-2020</v>
      </c>
      <c r="G2" s="1635"/>
      <c r="H2" s="792" t="s">
        <v>58</v>
      </c>
      <c r="I2" s="1607" t="str">
        <f>'ORIGINAL BUDGET'!I2:J2</f>
        <v>MONTHLY</v>
      </c>
      <c r="J2" s="1608"/>
      <c r="K2" s="1618" t="s">
        <v>72</v>
      </c>
      <c r="L2" s="1619"/>
      <c r="M2" s="1626">
        <f>ROUNDDOWN(H17+J17+L17+N17+P17+R17+T17,0)</f>
        <v>0</v>
      </c>
      <c r="N2" s="1627"/>
      <c r="O2" s="337"/>
      <c r="P2" s="787"/>
      <c r="Q2" s="787"/>
      <c r="R2" s="171"/>
      <c r="S2" s="1617"/>
      <c r="T2" s="1617"/>
      <c r="U2" s="172"/>
      <c r="V2" s="287"/>
      <c r="W2" s="287"/>
      <c r="X2" s="287"/>
      <c r="Y2" s="173"/>
      <c r="Z2" s="173"/>
      <c r="AA2" s="487"/>
      <c r="AB2" s="174"/>
      <c r="AC2" s="175">
        <f>IF($K$2="NOT ACTIVE",0, 1)</f>
        <v>0</v>
      </c>
      <c r="AE2" s="14"/>
      <c r="AF2" s="14"/>
      <c r="AG2" s="177"/>
      <c r="AH2" s="14"/>
      <c r="AI2" s="14"/>
      <c r="AJ2" s="14"/>
      <c r="AK2" s="14"/>
    </row>
    <row r="3" spans="1:37" ht="25.15" customHeight="1" thickTop="1" thickBot="1">
      <c r="A3" s="1429" t="str">
        <f>TemplateVersion</f>
        <v>Rev. 10/11/18</v>
      </c>
      <c r="B3" s="178"/>
      <c r="C3" s="838"/>
      <c r="D3" s="54"/>
      <c r="E3" s="179"/>
      <c r="F3" s="179"/>
      <c r="G3" s="180"/>
      <c r="H3" s="179"/>
      <c r="I3" s="180" t="str">
        <f>IF('BR3'!$K$2="ACTIVE","The BR3 is currently Active",IF('BR2'!$K$2="ACTIVE","The BR2 is currently Active",IF('BR1'!$K$2="ACTIVE","",IF('ORIGINAL BUDGET'!$K$2="ACTIVE","The Original Budget is currently Active","Please Activate a budget"))))</f>
        <v>The Original Budget is currently Active</v>
      </c>
      <c r="J3" s="179"/>
      <c r="K3" s="469"/>
      <c r="L3" s="181"/>
      <c r="M3" s="33"/>
      <c r="N3" s="33"/>
      <c r="O3" s="788"/>
      <c r="P3" s="16"/>
      <c r="Q3" s="789"/>
      <c r="R3" s="791"/>
      <c r="S3" s="34"/>
      <c r="T3" s="790"/>
      <c r="U3" s="63"/>
      <c r="V3" s="286"/>
      <c r="W3" s="286"/>
      <c r="X3" s="286"/>
      <c r="AB3" s="182"/>
      <c r="AC3" s="182"/>
      <c r="AD3" s="182"/>
      <c r="AE3" s="11"/>
      <c r="AF3" s="11"/>
      <c r="AG3" s="55"/>
      <c r="AH3" s="11"/>
      <c r="AI3" s="11"/>
      <c r="AJ3" s="11"/>
      <c r="AK3" s="11"/>
    </row>
    <row r="4" spans="1:37" ht="45" customHeight="1" thickTop="1" thickBot="1">
      <c r="A4" s="527" t="s">
        <v>119</v>
      </c>
      <c r="B4" s="439"/>
      <c r="C4" s="1628" t="str">
        <f>'ORIGINAL BUDGET'!C4</f>
        <v>RPPC</v>
      </c>
      <c r="D4" s="1629"/>
      <c r="E4" s="1629"/>
      <c r="F4" s="1629"/>
      <c r="G4" s="1529" t="s">
        <v>150</v>
      </c>
      <c r="H4" s="1530"/>
      <c r="I4" s="1529" t="s">
        <v>150</v>
      </c>
      <c r="J4" s="1530"/>
      <c r="K4" s="1529" t="s">
        <v>150</v>
      </c>
      <c r="L4" s="1530"/>
      <c r="M4" s="1632" t="s">
        <v>150</v>
      </c>
      <c r="N4" s="1633"/>
      <c r="O4" s="1632" t="s">
        <v>150</v>
      </c>
      <c r="P4" s="1633"/>
      <c r="Q4" s="1632" t="s">
        <v>150</v>
      </c>
      <c r="R4" s="1633"/>
      <c r="S4" s="1632" t="s">
        <v>150</v>
      </c>
      <c r="T4" s="1633"/>
      <c r="U4" s="209"/>
      <c r="V4" s="29"/>
      <c r="W4" s="29"/>
      <c r="X4" s="29"/>
      <c r="AA4" s="797"/>
      <c r="AC4" s="21" t="str">
        <f>K2</f>
        <v>NOT ACTIVE</v>
      </c>
      <c r="AD4" s="21"/>
      <c r="AE4" s="11"/>
      <c r="AF4" s="11"/>
      <c r="AG4" s="55"/>
      <c r="AH4" s="11"/>
      <c r="AI4" s="11"/>
      <c r="AJ4" s="11"/>
      <c r="AK4" s="11"/>
    </row>
    <row r="5" spans="1:37" ht="45" customHeight="1" thickBot="1">
      <c r="A5" s="533" t="s">
        <v>120</v>
      </c>
      <c r="B5" s="438"/>
      <c r="C5" s="1554">
        <f>'ORIGINAL BUDGET'!C5</f>
        <v>0</v>
      </c>
      <c r="D5" s="1555"/>
      <c r="E5" s="1555"/>
      <c r="F5" s="1556"/>
      <c r="G5" s="1552" t="str">
        <f>IF(G30="","",CONCATENATE(G30,", ",TEXT(H31,"?????")))</f>
        <v>RPPC, 53110</v>
      </c>
      <c r="H5" s="1553"/>
      <c r="I5" s="1552" t="str">
        <f>IF(I30="","",CONCATENATE(I30,", ",TEXT(J31,"?????")))</f>
        <v>RPPC , 53129</v>
      </c>
      <c r="J5" s="1553"/>
      <c r="K5" s="1552" t="str">
        <f>IF(K30="","",CONCATENATE(K30,", ",TEXT(L31,"?????")))</f>
        <v/>
      </c>
      <c r="L5" s="1553"/>
      <c r="M5" s="1552" t="str">
        <f>IF(M30="","",CONCATENATE(M30,", ",TEXT(N31,"?????")))</f>
        <v/>
      </c>
      <c r="N5" s="1553"/>
      <c r="O5" s="1552" t="str">
        <f>IF(O30="","",CONCATENATE(O30,", ",TEXT(P31,"?????")))</f>
        <v/>
      </c>
      <c r="P5" s="1553"/>
      <c r="Q5" s="1552" t="str">
        <f>IF(Q30="","",CONCATENATE(Q30,", ",TEXT(R31,"?????")))</f>
        <v/>
      </c>
      <c r="R5" s="1553"/>
      <c r="S5" s="1552" t="str">
        <f>IF(S30="","",CONCATENATE(S30,", ",TEXT(T31,"?????")))</f>
        <v/>
      </c>
      <c r="T5" s="1553"/>
      <c r="U5" s="209"/>
      <c r="V5" s="29"/>
      <c r="W5" s="29"/>
      <c r="X5" s="29"/>
      <c r="AA5" s="798"/>
      <c r="AB5" s="21"/>
      <c r="AC5" s="21"/>
      <c r="AD5" s="21"/>
      <c r="AE5" s="11"/>
      <c r="AF5" s="11"/>
      <c r="AG5" s="55"/>
      <c r="AH5" s="11"/>
      <c r="AI5" s="11"/>
      <c r="AJ5" s="11"/>
      <c r="AK5" s="11"/>
    </row>
    <row r="6" spans="1:37" ht="45" customHeight="1" thickBot="1">
      <c r="A6" s="534" t="s">
        <v>121</v>
      </c>
      <c r="B6" s="440"/>
      <c r="C6" s="1549">
        <f>'ORIGINAL BUDGET'!C6</f>
        <v>0</v>
      </c>
      <c r="D6" s="1550"/>
      <c r="E6" s="1551"/>
      <c r="F6" s="539" t="s">
        <v>0</v>
      </c>
      <c r="G6" s="557" t="s">
        <v>1</v>
      </c>
      <c r="H6" s="558" t="s">
        <v>2</v>
      </c>
      <c r="I6" s="620" t="s">
        <v>18</v>
      </c>
      <c r="J6" s="621" t="s">
        <v>3</v>
      </c>
      <c r="K6" s="620" t="s">
        <v>19</v>
      </c>
      <c r="L6" s="558" t="s">
        <v>4</v>
      </c>
      <c r="M6" s="628" t="s">
        <v>5</v>
      </c>
      <c r="N6" s="629" t="s">
        <v>6</v>
      </c>
      <c r="O6" s="635" t="s">
        <v>20</v>
      </c>
      <c r="P6" s="636" t="s">
        <v>7</v>
      </c>
      <c r="Q6" s="639" t="s">
        <v>8</v>
      </c>
      <c r="R6" s="558" t="s">
        <v>9</v>
      </c>
      <c r="S6" s="644" t="s">
        <v>21</v>
      </c>
      <c r="T6" s="558" t="s">
        <v>10</v>
      </c>
      <c r="U6" s="411"/>
      <c r="V6" s="288"/>
      <c r="W6" s="288"/>
      <c r="X6" s="288"/>
      <c r="Y6" s="21"/>
      <c r="Z6" s="21"/>
      <c r="AA6" s="275"/>
      <c r="AB6" s="183"/>
      <c r="AC6" s="21"/>
      <c r="AD6" s="21"/>
      <c r="AE6" s="1105"/>
      <c r="AF6" s="1105"/>
      <c r="AG6" s="1104"/>
      <c r="AH6" s="1105"/>
      <c r="AI6" s="1105"/>
      <c r="AJ6" s="1105"/>
      <c r="AK6" s="1105"/>
    </row>
    <row r="7" spans="1:37" ht="45" customHeight="1" thickBot="1">
      <c r="A7" s="535" t="s">
        <v>122</v>
      </c>
      <c r="B7" s="441"/>
      <c r="C7" s="1614">
        <f>'ORIGINAL BUDGET'!C7</f>
        <v>0</v>
      </c>
      <c r="D7" s="1615"/>
      <c r="E7" s="1616"/>
      <c r="F7" s="540" t="s">
        <v>32</v>
      </c>
      <c r="G7" s="559" t="s">
        <v>13</v>
      </c>
      <c r="H7" s="560" t="str">
        <f>'ORIGINAL BUDGET'!H7</f>
        <v>$</v>
      </c>
      <c r="I7" s="559" t="s">
        <v>13</v>
      </c>
      <c r="J7" s="560" t="str">
        <f>'ORIGINAL BUDGET'!J7</f>
        <v>$</v>
      </c>
      <c r="K7" s="624" t="s">
        <v>13</v>
      </c>
      <c r="L7" s="560" t="str">
        <f>'ORIGINAL BUDGET'!L7</f>
        <v>$</v>
      </c>
      <c r="M7" s="630" t="s">
        <v>13</v>
      </c>
      <c r="N7" s="560" t="str">
        <f>'ORIGINAL BUDGET'!N7</f>
        <v>$</v>
      </c>
      <c r="O7" s="624" t="s">
        <v>13</v>
      </c>
      <c r="P7" s="560" t="str">
        <f>'ORIGINAL BUDGET'!P7</f>
        <v>$</v>
      </c>
      <c r="Q7" s="559" t="s">
        <v>13</v>
      </c>
      <c r="R7" s="560" t="str">
        <f>'ORIGINAL BUDGET'!R7</f>
        <v>$</v>
      </c>
      <c r="S7" s="559" t="s">
        <v>13</v>
      </c>
      <c r="T7" s="645" t="str">
        <f>'ORIGINAL BUDGET'!T7</f>
        <v>$</v>
      </c>
      <c r="U7" s="1609"/>
      <c r="V7" s="289"/>
      <c r="W7" s="289"/>
      <c r="X7" s="289"/>
      <c r="Y7" s="184"/>
      <c r="Z7" s="184"/>
      <c r="AA7" s="275"/>
      <c r="AB7" s="185" t="s">
        <v>11</v>
      </c>
      <c r="AC7" s="184"/>
      <c r="AD7" s="184"/>
      <c r="AE7" s="1105"/>
      <c r="AF7" s="1105"/>
      <c r="AG7" s="1104"/>
      <c r="AH7" s="1105"/>
      <c r="AI7" s="1105"/>
      <c r="AJ7" s="1105"/>
      <c r="AK7" s="1105"/>
    </row>
    <row r="8" spans="1:37" ht="40.9" customHeight="1" thickTop="1" thickBot="1">
      <c r="A8" s="454"/>
      <c r="B8" s="463"/>
      <c r="C8" s="452"/>
      <c r="D8" s="452"/>
      <c r="E8" s="466" t="s">
        <v>152</v>
      </c>
      <c r="F8" s="835">
        <f>H8+J8+L8+N8+P8+R8+T8</f>
        <v>0</v>
      </c>
      <c r="G8" s="763"/>
      <c r="H8" s="561">
        <f>'ORIGINAL BUDGET'!H8</f>
        <v>0</v>
      </c>
      <c r="I8" s="575"/>
      <c r="J8" s="561">
        <f>'ORIGINAL BUDGET'!J8</f>
        <v>0</v>
      </c>
      <c r="K8" s="625"/>
      <c r="L8" s="561">
        <f>'ORIGINAL BUDGET'!L8</f>
        <v>0</v>
      </c>
      <c r="M8" s="631"/>
      <c r="N8" s="561">
        <f>'ORIGINAL BUDGET'!N8</f>
        <v>0</v>
      </c>
      <c r="O8" s="625"/>
      <c r="P8" s="561">
        <f>'ORIGINAL BUDGET'!P8</f>
        <v>0</v>
      </c>
      <c r="Q8" s="575"/>
      <c r="R8" s="561">
        <f>'ORIGINAL BUDGET'!R8</f>
        <v>0</v>
      </c>
      <c r="S8" s="575"/>
      <c r="T8" s="646">
        <f>'ORIGINAL BUDGET'!T8</f>
        <v>0</v>
      </c>
      <c r="U8" s="1609"/>
      <c r="V8" s="289"/>
      <c r="W8" s="289"/>
      <c r="X8" s="289"/>
      <c r="Y8" s="184"/>
      <c r="Z8" s="184"/>
      <c r="AA8" s="275"/>
      <c r="AB8" s="185"/>
      <c r="AC8" s="184"/>
      <c r="AD8" s="184"/>
      <c r="AE8" s="1105"/>
      <c r="AF8" s="1105"/>
      <c r="AG8" s="1104"/>
      <c r="AH8" s="1105"/>
      <c r="AI8" s="1105"/>
      <c r="AJ8" s="1105"/>
      <c r="AK8" s="1105"/>
    </row>
    <row r="9" spans="1:37" ht="27.95" customHeight="1" thickBot="1">
      <c r="A9" s="455"/>
      <c r="B9" s="441"/>
      <c r="C9" s="450"/>
      <c r="D9" s="450"/>
      <c r="E9" s="450"/>
      <c r="F9" s="456"/>
      <c r="G9" s="762"/>
      <c r="H9" s="458"/>
      <c r="I9" s="762"/>
      <c r="J9" s="458"/>
      <c r="K9" s="459"/>
      <c r="L9" s="458"/>
      <c r="M9" s="458"/>
      <c r="N9" s="458"/>
      <c r="O9" s="459"/>
      <c r="P9" s="458"/>
      <c r="Q9" s="457"/>
      <c r="R9" s="458"/>
      <c r="S9" s="457"/>
      <c r="T9" s="460"/>
      <c r="U9" s="1609"/>
      <c r="V9" s="289"/>
      <c r="W9" s="289"/>
      <c r="X9" s="289"/>
      <c r="Y9" s="184"/>
      <c r="Z9" s="184"/>
      <c r="AA9" s="275"/>
      <c r="AB9" s="185"/>
      <c r="AC9" s="184"/>
      <c r="AD9" s="184"/>
      <c r="AE9" s="1105"/>
      <c r="AF9" s="1105"/>
      <c r="AG9" s="1104"/>
      <c r="AH9" s="1105"/>
      <c r="AI9" s="1105"/>
      <c r="AJ9" s="1105"/>
      <c r="AK9" s="1105"/>
    </row>
    <row r="10" spans="1:37" ht="26.25" customHeight="1" thickTop="1" thickBot="1">
      <c r="A10" s="1611" t="s">
        <v>57</v>
      </c>
      <c r="B10" s="1612"/>
      <c r="C10" s="1612"/>
      <c r="D10" s="1612"/>
      <c r="E10" s="1613"/>
      <c r="F10" s="541"/>
      <c r="G10" s="562"/>
      <c r="H10" s="563"/>
      <c r="I10" s="550"/>
      <c r="J10" s="563"/>
      <c r="K10" s="647"/>
      <c r="L10" s="563"/>
      <c r="M10" s="657"/>
      <c r="N10" s="563"/>
      <c r="O10" s="562"/>
      <c r="P10" s="676"/>
      <c r="Q10" s="562"/>
      <c r="R10" s="676"/>
      <c r="S10" s="550"/>
      <c r="T10" s="675"/>
      <c r="U10" s="1610"/>
      <c r="V10" s="285"/>
      <c r="W10" s="285"/>
      <c r="X10" s="285"/>
      <c r="Y10" s="21"/>
      <c r="Z10" s="21"/>
      <c r="AA10" s="275"/>
      <c r="AB10" s="21"/>
      <c r="AC10" s="21"/>
      <c r="AD10" s="21"/>
      <c r="AE10" s="1105"/>
      <c r="AF10" s="1105"/>
      <c r="AG10" s="1104"/>
      <c r="AH10" s="1105"/>
      <c r="AI10" s="1105"/>
      <c r="AJ10" s="1105"/>
      <c r="AK10" s="1105"/>
    </row>
    <row r="11" spans="1:37" ht="30" customHeight="1" thickTop="1">
      <c r="A11" s="1575" t="str">
        <f>'ORIGINAL BUDGET'!A11</f>
        <v>PERSONNEL</v>
      </c>
      <c r="B11" s="1576"/>
      <c r="C11" s="1576"/>
      <c r="D11" s="1576"/>
      <c r="E11" s="1577"/>
      <c r="F11" s="951">
        <f>F41</f>
        <v>0</v>
      </c>
      <c r="G11" s="564" t="str">
        <f t="shared" ref="G11:G16" si="0">IF(F11=0,"",H11/F11)</f>
        <v/>
      </c>
      <c r="H11" s="957">
        <f>H41</f>
        <v>0</v>
      </c>
      <c r="I11" s="482" t="str">
        <f>IF(F11=0,"",J11/F11)</f>
        <v/>
      </c>
      <c r="J11" s="983">
        <f>J41</f>
        <v>0</v>
      </c>
      <c r="K11" s="482" t="str">
        <f>IF(F11=0,"",L11/F11)</f>
        <v/>
      </c>
      <c r="L11" s="983">
        <f>L41</f>
        <v>0</v>
      </c>
      <c r="M11" s="482" t="str">
        <f>IF(F11=0,"",N11/F11)</f>
        <v/>
      </c>
      <c r="N11" s="983">
        <f>N41</f>
        <v>0</v>
      </c>
      <c r="O11" s="1196" t="str">
        <f>IF(F11=0,"",P11/F11)</f>
        <v/>
      </c>
      <c r="P11" s="1197">
        <f>P41</f>
        <v>0</v>
      </c>
      <c r="Q11" s="1196" t="str">
        <f>IF(F11=0,"",R11/F11)</f>
        <v/>
      </c>
      <c r="R11" s="1197">
        <f>R41</f>
        <v>0</v>
      </c>
      <c r="S11" s="482" t="str">
        <f>IF(F11=0,"",T11/F11)</f>
        <v/>
      </c>
      <c r="T11" s="1113">
        <f>T41</f>
        <v>0</v>
      </c>
      <c r="U11" s="281">
        <f t="shared" ref="U11:U15" si="1">IF(G11&lt;0, "ERROR", G11+I11+K11+M11+O11+Q11+S11)</f>
        <v>0</v>
      </c>
      <c r="V11" s="290"/>
      <c r="W11" s="290"/>
      <c r="X11" s="290"/>
      <c r="Y11" s="21"/>
      <c r="Z11" s="21"/>
      <c r="AA11" s="275"/>
      <c r="AB11" s="21"/>
      <c r="AC11" s="21"/>
      <c r="AD11" s="21"/>
      <c r="AE11" s="1105"/>
      <c r="AF11" s="1105"/>
      <c r="AG11" s="1573"/>
      <c r="AH11" s="1574"/>
      <c r="AI11" s="1574"/>
      <c r="AJ11" s="1574"/>
      <c r="AK11" s="1574"/>
    </row>
    <row r="12" spans="1:37" ht="30" customHeight="1">
      <c r="A12" s="1578" t="str">
        <f>'ORIGINAL BUDGET'!A12</f>
        <v>OPERATING EXPENSES</v>
      </c>
      <c r="B12" s="1579"/>
      <c r="C12" s="1579"/>
      <c r="D12" s="1579"/>
      <c r="E12" s="1580"/>
      <c r="F12" s="953">
        <f>F98</f>
        <v>0</v>
      </c>
      <c r="G12" s="566" t="str">
        <f t="shared" si="0"/>
        <v/>
      </c>
      <c r="H12" s="959">
        <f>H98</f>
        <v>0</v>
      </c>
      <c r="I12" s="551" t="str">
        <f>IF(F12=0,"",J12/F12)</f>
        <v/>
      </c>
      <c r="J12" s="985">
        <f>J98</f>
        <v>0</v>
      </c>
      <c r="K12" s="552" t="str">
        <f>IF(F12=0,"",L12/F12)</f>
        <v/>
      </c>
      <c r="L12" s="985">
        <f>L98</f>
        <v>0</v>
      </c>
      <c r="M12" s="552" t="str">
        <f>IF(F12=0,"",N12/F12)</f>
        <v/>
      </c>
      <c r="N12" s="985">
        <f>N98</f>
        <v>0</v>
      </c>
      <c r="O12" s="1198" t="str">
        <f>IF(F12=0,"",P12/F12)</f>
        <v/>
      </c>
      <c r="P12" s="1199">
        <f>P98</f>
        <v>0</v>
      </c>
      <c r="Q12" s="1198" t="str">
        <f>IF(F12=0,"",R12/F12)</f>
        <v/>
      </c>
      <c r="R12" s="1199">
        <f>R98</f>
        <v>0</v>
      </c>
      <c r="S12" s="551" t="str">
        <f>IF(F12=0,"",T12/F12)</f>
        <v/>
      </c>
      <c r="T12" s="985">
        <f>T98</f>
        <v>0</v>
      </c>
      <c r="U12" s="281">
        <f t="shared" si="1"/>
        <v>0</v>
      </c>
      <c r="V12" s="290"/>
      <c r="W12" s="290"/>
      <c r="X12" s="290"/>
      <c r="Y12" s="1104"/>
      <c r="Z12" s="1104"/>
      <c r="AA12" s="1104"/>
      <c r="AB12" s="1104"/>
      <c r="AD12" s="1104"/>
      <c r="AE12" s="1105"/>
      <c r="AF12" s="1105"/>
      <c r="AG12" s="1104"/>
      <c r="AH12" s="1105"/>
      <c r="AI12" s="1105"/>
      <c r="AJ12" s="1105"/>
      <c r="AK12" s="1105"/>
    </row>
    <row r="13" spans="1:37" ht="30" customHeight="1">
      <c r="A13" s="1578" t="str">
        <f>'ORIGINAL BUDGET'!A13</f>
        <v>CAPITAL EXPENDITURES</v>
      </c>
      <c r="B13" s="1579"/>
      <c r="C13" s="1579"/>
      <c r="D13" s="1579"/>
      <c r="E13" s="1580"/>
      <c r="F13" s="952">
        <f>F117</f>
        <v>0</v>
      </c>
      <c r="G13" s="566" t="str">
        <f t="shared" si="0"/>
        <v/>
      </c>
      <c r="H13" s="958">
        <f>H117</f>
        <v>0</v>
      </c>
      <c r="I13" s="476" t="str">
        <f t="shared" ref="I13:I14" si="2">IF(F13=0,"",J13/F13)</f>
        <v/>
      </c>
      <c r="J13" s="986">
        <f>J117</f>
        <v>0</v>
      </c>
      <c r="K13" s="1062" t="str">
        <f t="shared" ref="K13:K15" si="3">IF(F13=0,"",L13/F13)</f>
        <v/>
      </c>
      <c r="L13" s="986">
        <f>L117</f>
        <v>0</v>
      </c>
      <c r="M13" s="552" t="str">
        <f t="shared" ref="M13:M15" si="4">IF(F13=0,"",N13/F13)</f>
        <v/>
      </c>
      <c r="N13" s="986">
        <f>N117</f>
        <v>0</v>
      </c>
      <c r="O13" s="1198" t="str">
        <f t="shared" ref="O13:O15" si="5">IF(F13=0,"",P13/F13)</f>
        <v/>
      </c>
      <c r="P13" s="1200">
        <f>P117</f>
        <v>0</v>
      </c>
      <c r="Q13" s="1198" t="str">
        <f t="shared" ref="Q13:Q14" si="6">IF(F13=0,"",R13/F13)</f>
        <v/>
      </c>
      <c r="R13" s="1200">
        <f>R117</f>
        <v>0</v>
      </c>
      <c r="S13" s="551" t="str">
        <f t="shared" ref="S13:S15" si="7">IF(F13=0,"",T13/F13)</f>
        <v/>
      </c>
      <c r="T13" s="1114">
        <f>T117</f>
        <v>0</v>
      </c>
      <c r="U13" s="281">
        <f t="shared" si="1"/>
        <v>0</v>
      </c>
      <c r="V13" s="290"/>
      <c r="W13" s="290"/>
      <c r="X13" s="290"/>
      <c r="Y13" s="1104"/>
      <c r="Z13" s="1104"/>
      <c r="AA13" s="1104"/>
      <c r="AB13" s="1104"/>
      <c r="AD13" s="1104"/>
      <c r="AE13" s="1105"/>
      <c r="AF13" s="1105"/>
      <c r="AG13" s="1104"/>
      <c r="AH13" s="1105"/>
      <c r="AI13" s="1105"/>
      <c r="AJ13" s="1105"/>
      <c r="AK13" s="1105"/>
    </row>
    <row r="14" spans="1:37" ht="30" customHeight="1">
      <c r="A14" s="1578" t="str">
        <f>'ORIGINAL BUDGET'!A14</f>
        <v>OTHER COSTS</v>
      </c>
      <c r="B14" s="1579"/>
      <c r="C14" s="1579"/>
      <c r="D14" s="1579"/>
      <c r="E14" s="1580"/>
      <c r="F14" s="954">
        <f>F136</f>
        <v>0</v>
      </c>
      <c r="G14" s="566" t="str">
        <f t="shared" si="0"/>
        <v/>
      </c>
      <c r="H14" s="958">
        <f>H136</f>
        <v>0</v>
      </c>
      <c r="I14" s="552" t="str">
        <f t="shared" si="2"/>
        <v/>
      </c>
      <c r="J14" s="984">
        <f>J136</f>
        <v>0</v>
      </c>
      <c r="K14" s="648" t="str">
        <f t="shared" si="3"/>
        <v/>
      </c>
      <c r="L14" s="984">
        <f>L136</f>
        <v>0</v>
      </c>
      <c r="M14" s="648" t="str">
        <f t="shared" si="4"/>
        <v/>
      </c>
      <c r="N14" s="984">
        <f>N136</f>
        <v>0</v>
      </c>
      <c r="O14" s="1201" t="str">
        <f t="shared" si="5"/>
        <v/>
      </c>
      <c r="P14" s="1200">
        <f>P136</f>
        <v>0</v>
      </c>
      <c r="Q14" s="1201" t="str">
        <f t="shared" si="6"/>
        <v/>
      </c>
      <c r="R14" s="1200">
        <f>R136</f>
        <v>0</v>
      </c>
      <c r="S14" s="551" t="str">
        <f t="shared" si="7"/>
        <v/>
      </c>
      <c r="T14" s="984">
        <f>T136</f>
        <v>0</v>
      </c>
      <c r="U14" s="281">
        <f t="shared" si="1"/>
        <v>0</v>
      </c>
      <c r="V14" s="290"/>
      <c r="W14" s="290"/>
      <c r="X14" s="290"/>
      <c r="Y14" s="1104"/>
      <c r="Z14" s="1104"/>
      <c r="AA14" s="1104"/>
      <c r="AB14" s="1104"/>
      <c r="AD14" s="1104"/>
      <c r="AE14" s="1105"/>
      <c r="AF14" s="1105"/>
      <c r="AG14" s="1104"/>
      <c r="AH14" s="1105"/>
      <c r="AI14" s="1105"/>
      <c r="AJ14" s="1105"/>
      <c r="AK14" s="1105"/>
    </row>
    <row r="15" spans="1:37" ht="30" customHeight="1">
      <c r="A15" s="1578" t="str">
        <f>'ORIGINAL BUDGET'!A15</f>
        <v>INDIRECT COSTS</v>
      </c>
      <c r="B15" s="1579"/>
      <c r="C15" s="1579"/>
      <c r="D15" s="1579"/>
      <c r="E15" s="1580"/>
      <c r="F15" s="955">
        <f>F155</f>
        <v>0</v>
      </c>
      <c r="G15" s="568" t="str">
        <f t="shared" si="0"/>
        <v/>
      </c>
      <c r="H15" s="960">
        <f>H155</f>
        <v>0</v>
      </c>
      <c r="I15" s="553" t="str">
        <f>IF(F15=0,"",J15/F15)</f>
        <v/>
      </c>
      <c r="J15" s="987">
        <f>J155</f>
        <v>0</v>
      </c>
      <c r="K15" s="480" t="str">
        <f t="shared" si="3"/>
        <v/>
      </c>
      <c r="L15" s="987">
        <f>L155</f>
        <v>0</v>
      </c>
      <c r="M15" s="480" t="str">
        <f t="shared" si="4"/>
        <v/>
      </c>
      <c r="N15" s="987">
        <f>N155</f>
        <v>0</v>
      </c>
      <c r="O15" s="1202" t="str">
        <f t="shared" si="5"/>
        <v/>
      </c>
      <c r="P15" s="987">
        <f>P155</f>
        <v>0</v>
      </c>
      <c r="Q15" s="1202" t="str">
        <f>IF(F15=0,"",T15/F15)</f>
        <v/>
      </c>
      <c r="R15" s="987">
        <f>R155</f>
        <v>0</v>
      </c>
      <c r="S15" s="480" t="str">
        <f t="shared" si="7"/>
        <v/>
      </c>
      <c r="T15" s="987">
        <f>T155</f>
        <v>0</v>
      </c>
      <c r="U15" s="281">
        <f t="shared" si="1"/>
        <v>0</v>
      </c>
      <c r="V15" s="290"/>
      <c r="W15" s="290"/>
      <c r="X15" s="290"/>
      <c r="Y15" s="1104"/>
      <c r="Z15" s="1104"/>
      <c r="AA15" s="1104"/>
      <c r="AB15" s="1104"/>
      <c r="AD15" s="1104"/>
      <c r="AE15" s="1105"/>
      <c r="AF15" s="1105"/>
      <c r="AG15" s="1104"/>
      <c r="AH15" s="1105"/>
      <c r="AI15" s="1105"/>
      <c r="AJ15" s="1105"/>
      <c r="AK15" s="1105"/>
    </row>
    <row r="16" spans="1:37" ht="42" customHeight="1">
      <c r="A16" s="777"/>
      <c r="B16" s="141"/>
      <c r="C16" s="142"/>
      <c r="D16" s="143"/>
      <c r="E16" s="466" t="s">
        <v>145</v>
      </c>
      <c r="F16" s="956">
        <f>SUM(F11:F15)</f>
        <v>0</v>
      </c>
      <c r="G16" s="570" t="str">
        <f t="shared" si="0"/>
        <v/>
      </c>
      <c r="H16" s="961">
        <f>SUM(H11:H15)</f>
        <v>0</v>
      </c>
      <c r="I16" s="477" t="str">
        <f>IF(F16=0,"",J16/F16)</f>
        <v/>
      </c>
      <c r="J16" s="988">
        <f>SUM(J11:J15)</f>
        <v>0</v>
      </c>
      <c r="K16" s="481" t="str">
        <f>IF(F16=0,"",L16/F16)</f>
        <v/>
      </c>
      <c r="L16" s="988">
        <f>SUM(L11:L15)</f>
        <v>0</v>
      </c>
      <c r="M16" s="481" t="str">
        <f>IF(F16=0,"",N16/F16)</f>
        <v/>
      </c>
      <c r="N16" s="988">
        <f>SUM(N11:N15)</f>
        <v>0</v>
      </c>
      <c r="O16" s="1203" t="str">
        <f>IF(F16=0,"",P16/F16)</f>
        <v/>
      </c>
      <c r="P16" s="1204">
        <f>SUM(P11:P15)</f>
        <v>0</v>
      </c>
      <c r="Q16" s="1203" t="str">
        <f>IF(F16=0,"",R16/F16)</f>
        <v/>
      </c>
      <c r="R16" s="1204">
        <f>SUM(R11:R15)</f>
        <v>0</v>
      </c>
      <c r="S16" s="481" t="str">
        <f>IF(F16=0,"",T16/F16)</f>
        <v/>
      </c>
      <c r="T16" s="988">
        <f>SUM(T11:T15)</f>
        <v>0</v>
      </c>
      <c r="U16" s="281">
        <f>G16+I16+K16+M16+O16+Q16+S16</f>
        <v>0</v>
      </c>
      <c r="V16" s="290"/>
      <c r="W16" s="290"/>
      <c r="X16" s="290"/>
      <c r="Y16" s="1104"/>
      <c r="Z16" s="1104"/>
      <c r="AA16" s="1104"/>
      <c r="AB16" s="1104"/>
      <c r="AD16" s="1104"/>
      <c r="AE16" s="1105"/>
      <c r="AF16" s="1105"/>
      <c r="AG16" s="1104"/>
      <c r="AH16" s="1105"/>
      <c r="AI16" s="1105"/>
      <c r="AJ16" s="1105"/>
      <c r="AK16" s="1105"/>
    </row>
    <row r="17" spans="1:53" ht="34.15" customHeight="1">
      <c r="A17" s="88"/>
      <c r="B17" s="84"/>
      <c r="C17" s="84"/>
      <c r="D17" s="85"/>
      <c r="E17" s="86"/>
      <c r="F17" s="467" t="s">
        <v>146</v>
      </c>
      <c r="G17" s="764" t="s">
        <v>161</v>
      </c>
      <c r="H17" s="1110">
        <f>H8-H16</f>
        <v>0</v>
      </c>
      <c r="I17" s="585"/>
      <c r="J17" s="1110">
        <f>J8-J16</f>
        <v>0</v>
      </c>
      <c r="K17" s="649"/>
      <c r="L17" s="1110">
        <f>L8-L16</f>
        <v>0</v>
      </c>
      <c r="M17" s="658"/>
      <c r="N17" s="1110">
        <f>N8-N16</f>
        <v>0</v>
      </c>
      <c r="O17" s="658"/>
      <c r="P17" s="1110">
        <f>P8-P16</f>
        <v>0</v>
      </c>
      <c r="Q17" s="663"/>
      <c r="R17" s="1110">
        <f>R8-R16</f>
        <v>0</v>
      </c>
      <c r="S17" s="658"/>
      <c r="T17" s="1110">
        <f>T8-T16</f>
        <v>0</v>
      </c>
      <c r="U17" s="12"/>
      <c r="V17" s="291"/>
      <c r="W17" s="291"/>
      <c r="X17" s="291"/>
      <c r="Y17" s="1104"/>
      <c r="Z17" s="1104"/>
      <c r="AA17" s="1104"/>
      <c r="AB17" s="1104"/>
      <c r="AD17" s="1104"/>
      <c r="AE17" s="1105"/>
      <c r="AF17" s="1105"/>
      <c r="AG17" s="1104"/>
      <c r="AH17" s="1105"/>
      <c r="AI17" s="1105"/>
      <c r="AJ17" s="1105"/>
      <c r="AK17" s="1105"/>
    </row>
    <row r="18" spans="1:53" s="1149" customFormat="1" ht="34.5" thickBot="1">
      <c r="A18" s="1154"/>
      <c r="B18" s="1154"/>
      <c r="C18" s="1154"/>
      <c r="D18" s="1155"/>
      <c r="E18" s="1139"/>
      <c r="F18" s="1139"/>
      <c r="G18" s="1138"/>
      <c r="H18" s="1139"/>
      <c r="I18" s="1138"/>
      <c r="J18" s="1142"/>
      <c r="K18" s="1142"/>
      <c r="L18" s="1142"/>
      <c r="M18" s="1142"/>
      <c r="N18" s="1142"/>
      <c r="O18" s="1140"/>
      <c r="P18" s="1156"/>
      <c r="Q18" s="1138"/>
      <c r="R18" s="1157"/>
      <c r="S18" s="1158"/>
      <c r="T18" s="1159"/>
      <c r="U18" s="1160"/>
      <c r="V18" s="1144"/>
      <c r="W18" s="1144"/>
      <c r="X18" s="1144"/>
      <c r="Y18" s="1161"/>
      <c r="Z18" s="1161"/>
      <c r="AA18" s="1161"/>
      <c r="AB18" s="1161"/>
      <c r="AD18" s="1161"/>
      <c r="AE18" s="1162"/>
      <c r="AF18" s="1162"/>
      <c r="AG18" s="1161"/>
      <c r="AH18" s="1162"/>
      <c r="AI18" s="1162"/>
      <c r="AJ18" s="1162"/>
      <c r="AK18" s="1162"/>
    </row>
    <row r="19" spans="1:53" ht="84" customHeight="1" thickTop="1" thickBot="1">
      <c r="A19" s="186"/>
      <c r="B19" s="1591" t="s">
        <v>115</v>
      </c>
      <c r="C19" s="1592"/>
      <c r="D19" s="1592"/>
      <c r="E19" s="1592"/>
      <c r="F19" s="1593"/>
      <c r="G19" s="1539">
        <f>F37</f>
        <v>0</v>
      </c>
      <c r="H19" s="1540"/>
      <c r="I19" s="1540"/>
      <c r="J19" s="1540"/>
      <c r="K19" s="470"/>
      <c r="L19" s="1636" t="str">
        <f>IF('Fund Rec'!U17&gt;('Fund Rec'!Z9*'ORIGINAL BUDGET'!G19),("Budget revision shift per line item exceeds "&amp;TEXT('Fund Rec'!Z9,"0%")&amp;" of contract total and requires a formal amendment."),IF('Fund Rec'!U17&gt;'Fund Rec'!Z11,("Budget Revision Shift Exceeds Allowable Limits. Over "&amp;TEXT('Fund Rec'!Z11,"$#,###")&amp;". Please Revise."),""))</f>
        <v/>
      </c>
      <c r="M19" s="1636"/>
      <c r="N19" s="1636"/>
      <c r="O19" s="140"/>
      <c r="P19" s="17"/>
      <c r="Q19" s="5"/>
      <c r="R19" s="35"/>
      <c r="S19" s="189"/>
      <c r="T19" s="255"/>
      <c r="U19" s="13"/>
      <c r="V19" s="292"/>
      <c r="W19" s="292"/>
      <c r="X19" s="292"/>
      <c r="Y19" s="187"/>
      <c r="Z19" s="187"/>
      <c r="AA19" s="187"/>
      <c r="AB19" s="1104"/>
      <c r="AD19" s="1104"/>
      <c r="AE19" s="1105"/>
      <c r="AF19" s="1105"/>
      <c r="AG19" s="1104"/>
      <c r="AH19" s="1105"/>
      <c r="AI19" s="1105"/>
      <c r="AJ19" s="1105"/>
      <c r="AK19" s="1105"/>
    </row>
    <row r="20" spans="1:53" ht="17.25" customHeight="1" thickTop="1">
      <c r="A20" s="212"/>
      <c r="B20" s="212"/>
      <c r="C20" s="212"/>
      <c r="D20" s="213"/>
      <c r="E20" s="39"/>
      <c r="F20" s="15"/>
      <c r="G20" s="5"/>
      <c r="H20" s="15"/>
      <c r="I20" s="418"/>
      <c r="J20" s="484"/>
      <c r="K20" s="418"/>
      <c r="L20" s="484"/>
      <c r="M20" s="418"/>
      <c r="N20" s="484"/>
      <c r="O20" s="418"/>
      <c r="P20" s="484"/>
      <c r="Q20" s="418"/>
      <c r="R20" s="35"/>
      <c r="S20" s="7"/>
      <c r="T20" s="776"/>
      <c r="U20" s="668"/>
      <c r="V20" s="306"/>
      <c r="W20" s="306"/>
      <c r="X20" s="306"/>
      <c r="Y20" s="306"/>
      <c r="Z20" s="306"/>
      <c r="AA20" s="306"/>
      <c r="AB20" s="307"/>
      <c r="AC20" s="307"/>
      <c r="AD20" s="307"/>
      <c r="AE20" s="307"/>
      <c r="AF20" s="307"/>
      <c r="AG20" s="307"/>
      <c r="AH20" s="29"/>
      <c r="AI20" s="29"/>
      <c r="AJ20" s="1104"/>
      <c r="AK20" s="1104"/>
      <c r="AL20" s="1104"/>
      <c r="AM20" s="1104"/>
      <c r="AN20" s="1104"/>
      <c r="AO20" s="1104"/>
      <c r="AP20" s="1104"/>
      <c r="AQ20" s="1104"/>
      <c r="AR20" s="1104"/>
      <c r="AS20" s="1104"/>
      <c r="AT20" s="1104"/>
      <c r="AU20" s="1104"/>
      <c r="AV20" s="1104"/>
      <c r="AW20" s="1104"/>
      <c r="AX20" s="1104"/>
      <c r="AY20" s="1104"/>
    </row>
    <row r="21" spans="1:53" ht="38.25" customHeight="1" thickBot="1">
      <c r="A21" s="778"/>
      <c r="B21" s="81"/>
      <c r="C21" s="81"/>
      <c r="D21" s="82"/>
      <c r="E21" s="83"/>
      <c r="F21" s="343"/>
      <c r="G21" s="339"/>
      <c r="I21" s="418"/>
      <c r="J21" s="484"/>
      <c r="K21" s="418"/>
      <c r="L21" s="484"/>
      <c r="M21" s="418"/>
      <c r="N21" s="484"/>
      <c r="O21" s="418"/>
      <c r="P21" s="484"/>
      <c r="Q21" s="418"/>
      <c r="R21" s="341"/>
      <c r="S21" s="6"/>
      <c r="T21" s="62"/>
      <c r="U21" s="668"/>
      <c r="V21" s="306"/>
      <c r="W21" s="306"/>
      <c r="X21" s="306"/>
      <c r="Y21" s="306"/>
      <c r="Z21" s="306"/>
      <c r="AA21" s="306"/>
      <c r="AB21" s="307"/>
      <c r="AC21" s="307"/>
      <c r="AD21" s="307"/>
      <c r="AE21" s="307"/>
      <c r="AF21" s="307"/>
      <c r="AG21" s="307"/>
      <c r="AH21" s="29"/>
      <c r="AI21" s="29"/>
      <c r="AJ21" s="1104"/>
      <c r="AK21" s="1104"/>
      <c r="AL21" s="1104"/>
      <c r="AM21" s="1104"/>
      <c r="AN21" s="1104"/>
      <c r="AO21" s="1104"/>
      <c r="AP21" s="1104"/>
      <c r="AQ21" s="1104"/>
      <c r="AR21" s="1104"/>
      <c r="AS21" s="1104"/>
      <c r="AT21" s="1104"/>
      <c r="AU21" s="1104"/>
      <c r="AV21" s="1104"/>
      <c r="AW21" s="1104"/>
      <c r="AX21" s="1104"/>
      <c r="AY21" s="1104"/>
    </row>
    <row r="22" spans="1:53" ht="15.75" thickTop="1">
      <c r="A22" s="1596" t="s">
        <v>225</v>
      </c>
      <c r="B22" s="1597"/>
      <c r="C22" s="1597"/>
      <c r="D22" s="1597"/>
      <c r="E22" s="1597"/>
      <c r="F22" s="1597"/>
      <c r="G22" s="1597"/>
      <c r="H22" s="1597"/>
      <c r="I22" s="1597"/>
      <c r="J22" s="1597"/>
      <c r="K22" s="1597"/>
      <c r="L22" s="1597"/>
      <c r="M22" s="1597"/>
      <c r="N22" s="1597"/>
      <c r="O22" s="1597"/>
      <c r="P22" s="1597"/>
      <c r="Q22" s="1597"/>
      <c r="R22" s="1597"/>
      <c r="S22" s="1597"/>
      <c r="T22" s="1598"/>
      <c r="U22" s="1122"/>
      <c r="V22" s="29"/>
      <c r="W22" s="29"/>
      <c r="X22" s="29"/>
      <c r="Y22" s="10"/>
      <c r="Z22" s="10"/>
      <c r="AA22" s="10"/>
      <c r="AB22" s="10"/>
      <c r="AD22" s="10"/>
      <c r="AE22" s="11"/>
      <c r="AF22" s="11"/>
      <c r="AG22" s="55"/>
      <c r="AH22" s="11"/>
      <c r="AI22" s="11"/>
      <c r="AJ22" s="11"/>
      <c r="AK22" s="11"/>
      <c r="AS22" s="10"/>
      <c r="AT22" s="10"/>
      <c r="AY22" s="1104"/>
    </row>
    <row r="23" spans="1:53">
      <c r="A23" s="1599"/>
      <c r="B23" s="1600"/>
      <c r="C23" s="1600"/>
      <c r="D23" s="1600"/>
      <c r="E23" s="1600"/>
      <c r="F23" s="1600"/>
      <c r="G23" s="1600"/>
      <c r="H23" s="1600"/>
      <c r="I23" s="1600"/>
      <c r="J23" s="1600"/>
      <c r="K23" s="1600"/>
      <c r="L23" s="1600"/>
      <c r="M23" s="1600"/>
      <c r="N23" s="1600"/>
      <c r="O23" s="1600"/>
      <c r="P23" s="1600"/>
      <c r="Q23" s="1600"/>
      <c r="R23" s="1600"/>
      <c r="S23" s="1600"/>
      <c r="T23" s="1601"/>
      <c r="U23" s="1122"/>
      <c r="V23" s="29"/>
      <c r="W23" s="29"/>
      <c r="X23" s="29"/>
      <c r="Y23" s="10"/>
      <c r="Z23" s="10"/>
      <c r="AA23" s="10"/>
      <c r="AB23" s="10"/>
      <c r="AD23" s="10"/>
      <c r="AE23" s="11"/>
      <c r="AF23" s="11"/>
      <c r="AG23" s="55"/>
      <c r="AH23" s="11"/>
      <c r="AI23" s="11"/>
      <c r="AJ23" s="11"/>
      <c r="AK23" s="11"/>
      <c r="AS23" s="10"/>
      <c r="AT23" s="10"/>
      <c r="AY23" s="1104"/>
    </row>
    <row r="24" spans="1:53" s="1131" customFormat="1" ht="30">
      <c r="A24" s="1183"/>
      <c r="B24" s="1124"/>
      <c r="C24" s="1124"/>
      <c r="D24" s="1124"/>
      <c r="E24" s="1124"/>
      <c r="F24" s="1124"/>
      <c r="G24" s="1124"/>
      <c r="H24" s="1124"/>
      <c r="I24" s="1124"/>
      <c r="J24" s="1125"/>
      <c r="K24" s="1126"/>
      <c r="L24" s="1124"/>
      <c r="M24" s="1124"/>
      <c r="N24" s="1124"/>
      <c r="O24" s="1124"/>
      <c r="P24" s="1124"/>
      <c r="Q24" s="1124"/>
      <c r="R24" s="1124"/>
      <c r="S24" s="1124"/>
      <c r="T24" s="1127"/>
      <c r="U24" s="1128"/>
      <c r="V24" s="1129"/>
      <c r="W24" s="1129"/>
      <c r="X24" s="1129"/>
      <c r="Y24" s="1130"/>
      <c r="Z24" s="1130"/>
      <c r="AA24" s="1130"/>
      <c r="AB24" s="1130"/>
      <c r="AD24" s="1130"/>
      <c r="AE24" s="1132"/>
      <c r="AF24" s="1132"/>
      <c r="AG24" s="1133"/>
      <c r="AH24" s="1132"/>
      <c r="AI24" s="1132"/>
      <c r="AJ24" s="1132"/>
      <c r="AK24" s="1132"/>
      <c r="AS24" s="1130"/>
      <c r="AT24" s="1130"/>
      <c r="AY24" s="1104"/>
      <c r="AZ24" s="169"/>
      <c r="BA24" s="169"/>
    </row>
    <row r="25" spans="1:53" s="1131" customFormat="1" ht="30.75" thickBot="1">
      <c r="A25" s="1183"/>
      <c r="B25" s="1124"/>
      <c r="C25" s="1121" t="s">
        <v>203</v>
      </c>
      <c r="D25" s="1134"/>
      <c r="E25" s="1135"/>
      <c r="F25" s="1135"/>
      <c r="G25" s="1136"/>
      <c r="H25" s="1184"/>
      <c r="I25" s="1125"/>
      <c r="J25" s="1184"/>
      <c r="K25" s="1126"/>
      <c r="L25" s="1124"/>
      <c r="M25" s="1124"/>
      <c r="N25" s="1124"/>
      <c r="O25" s="1124"/>
      <c r="P25" s="1124"/>
      <c r="Q25" s="1124"/>
      <c r="R25" s="1124"/>
      <c r="S25" s="1124"/>
      <c r="T25" s="1127"/>
      <c r="U25" s="1128"/>
      <c r="V25" s="1129"/>
      <c r="W25" s="1129"/>
      <c r="X25" s="1129"/>
      <c r="Y25" s="1130"/>
      <c r="Z25" s="1130"/>
      <c r="AA25" s="1130"/>
      <c r="AB25" s="1130"/>
      <c r="AD25" s="1130"/>
      <c r="AE25" s="1132"/>
      <c r="AF25" s="1132"/>
      <c r="AG25" s="1133"/>
      <c r="AH25" s="1132"/>
      <c r="AI25" s="1132"/>
      <c r="AJ25" s="1132"/>
      <c r="AK25" s="1132"/>
      <c r="AS25" s="1130"/>
      <c r="AT25" s="1130"/>
      <c r="AY25" s="1104"/>
      <c r="AZ25" s="169"/>
      <c r="BA25" s="169"/>
    </row>
    <row r="26" spans="1:53" ht="23.25">
      <c r="A26" s="820"/>
      <c r="B26" s="817"/>
      <c r="C26" s="1121" t="s">
        <v>204</v>
      </c>
      <c r="D26" s="1594" t="str">
        <f>'ORIGINAL BUDGET'!D26:F26</f>
        <v>&lt;Type Name Here&gt;</v>
      </c>
      <c r="E26" s="1594"/>
      <c r="F26" s="1594"/>
      <c r="G26" s="821"/>
      <c r="H26" s="1604" t="s">
        <v>173</v>
      </c>
      <c r="I26" s="1604"/>
      <c r="J26" s="2"/>
      <c r="K26" s="465" t="str">
        <f>IF(C3="Adolescent Family Life - CBO", "", "   AGENCY FISCAL AGENT'S SIGNATURE")</f>
        <v/>
      </c>
      <c r="L26" s="823"/>
      <c r="M26" s="824"/>
      <c r="N26" s="823"/>
      <c r="O26" s="824"/>
      <c r="P26" s="823"/>
      <c r="Q26" s="824"/>
      <c r="R26" s="822"/>
      <c r="S26" s="825"/>
      <c r="T26" s="826"/>
      <c r="U26" s="924"/>
      <c r="V26" s="293"/>
      <c r="W26" s="293"/>
      <c r="X26" s="293"/>
      <c r="Y26" s="20"/>
      <c r="Z26" s="20"/>
      <c r="AA26" s="20"/>
      <c r="AB26" s="10"/>
      <c r="AD26" s="10"/>
      <c r="AE26" s="11"/>
      <c r="AF26" s="11"/>
      <c r="AG26" s="55"/>
      <c r="AH26" s="11"/>
      <c r="AI26" s="11"/>
      <c r="AJ26" s="11"/>
      <c r="AK26" s="11"/>
      <c r="AS26" s="10"/>
      <c r="AT26" s="10"/>
      <c r="AY26" s="1104"/>
    </row>
    <row r="27" spans="1:53" ht="23.25">
      <c r="A27" s="1185"/>
      <c r="B27" s="817"/>
      <c r="C27" s="817"/>
      <c r="D27" s="1595" t="str">
        <f>'ORIGINAL BUDGET'!D27:F27</f>
        <v>Click to Select Title</v>
      </c>
      <c r="E27" s="1595"/>
      <c r="F27" s="1595"/>
      <c r="G27" s="817"/>
      <c r="H27" s="817"/>
      <c r="I27" s="817"/>
      <c r="J27" s="464"/>
      <c r="K27" s="818"/>
      <c r="L27" s="817"/>
      <c r="M27" s="817"/>
      <c r="N27" s="817"/>
      <c r="O27" s="817"/>
      <c r="P27" s="817"/>
      <c r="Q27" s="817"/>
      <c r="R27" s="817"/>
      <c r="S27" s="817"/>
      <c r="T27" s="819"/>
      <c r="U27" s="924"/>
      <c r="V27" s="293"/>
      <c r="W27" s="293"/>
      <c r="X27" s="293"/>
      <c r="Y27" s="20"/>
      <c r="Z27" s="20"/>
      <c r="AA27" s="20"/>
      <c r="AB27" s="10"/>
      <c r="AD27" s="10"/>
      <c r="AE27" s="11"/>
      <c r="AF27" s="11"/>
      <c r="AG27" s="55"/>
      <c r="AH27" s="11"/>
      <c r="AI27" s="11"/>
      <c r="AJ27" s="11"/>
      <c r="AK27" s="11"/>
      <c r="AS27" s="10"/>
      <c r="AT27" s="10"/>
      <c r="AY27" s="1104"/>
    </row>
    <row r="28" spans="1:53" ht="12.75" customHeight="1" thickBot="1">
      <c r="A28" s="827"/>
      <c r="B28" s="833"/>
      <c r="C28" s="833"/>
      <c r="D28" s="833"/>
      <c r="E28" s="831"/>
      <c r="F28" s="831"/>
      <c r="G28" s="833"/>
      <c r="H28" s="831"/>
      <c r="I28" s="833"/>
      <c r="J28" s="831"/>
      <c r="K28" s="830"/>
      <c r="L28" s="831"/>
      <c r="M28" s="830"/>
      <c r="N28" s="831"/>
      <c r="O28" s="832"/>
      <c r="P28" s="831"/>
      <c r="Q28" s="833"/>
      <c r="R28" s="831"/>
      <c r="S28" s="833"/>
      <c r="T28" s="1186"/>
      <c r="U28" s="923"/>
      <c r="V28" s="292"/>
      <c r="W28" s="292"/>
      <c r="X28" s="292"/>
      <c r="Y28" s="10"/>
      <c r="Z28" s="10"/>
      <c r="AA28" s="10"/>
      <c r="AB28" s="10"/>
      <c r="AD28" s="10"/>
      <c r="AE28" s="11"/>
      <c r="AF28" s="11"/>
      <c r="AG28" s="55"/>
      <c r="AH28" s="11"/>
      <c r="AI28" s="11"/>
      <c r="AJ28" s="11"/>
      <c r="AK28" s="11"/>
      <c r="AS28" s="10"/>
      <c r="AT28" s="10"/>
      <c r="AY28" s="1104"/>
    </row>
    <row r="29" spans="1:53" s="1149" customFormat="1" ht="20.25" customHeight="1" thickTop="1" thickBot="1">
      <c r="A29" s="1137"/>
      <c r="B29" s="1137"/>
      <c r="C29" s="1137"/>
      <c r="D29" s="1137"/>
      <c r="E29" s="1137"/>
      <c r="F29" s="1137"/>
      <c r="G29" s="1137"/>
      <c r="H29" s="1137"/>
      <c r="I29" s="1137"/>
      <c r="J29" s="1137"/>
      <c r="K29" s="1137"/>
      <c r="L29" s="1137"/>
      <c r="M29" s="1137"/>
      <c r="N29" s="1137"/>
      <c r="O29" s="1140"/>
      <c r="P29" s="1141"/>
      <c r="Q29" s="1138"/>
      <c r="R29" s="1142"/>
      <c r="S29" s="1138"/>
      <c r="T29" s="1187"/>
      <c r="U29" s="1143"/>
      <c r="V29" s="1144"/>
      <c r="W29" s="1144"/>
      <c r="X29" s="1144"/>
      <c r="Y29" s="1144"/>
      <c r="Z29" s="1144"/>
      <c r="AA29" s="1144"/>
      <c r="AB29" s="1144"/>
      <c r="AC29" s="1144"/>
      <c r="AD29" s="1144"/>
      <c r="AE29" s="1144"/>
      <c r="AF29" s="1144"/>
      <c r="AG29" s="1144"/>
      <c r="AH29" s="1145"/>
      <c r="AI29" s="1146"/>
      <c r="AJ29" s="1147"/>
      <c r="AK29" s="1147"/>
      <c r="AL29" s="1147"/>
      <c r="AM29" s="1147"/>
      <c r="AN29" s="1147"/>
      <c r="AO29" s="1147"/>
      <c r="AP29" s="1147"/>
      <c r="AQ29" s="1147"/>
      <c r="AR29" s="1147"/>
      <c r="AS29" s="1148"/>
      <c r="AT29" s="1148"/>
      <c r="AU29" s="1147"/>
      <c r="AV29" s="1147"/>
      <c r="AW29" s="1147"/>
      <c r="AX29" s="1147"/>
      <c r="AY29" s="1104"/>
      <c r="AZ29" s="169"/>
      <c r="BA29" s="169"/>
    </row>
    <row r="30" spans="1:53" ht="27" thickTop="1">
      <c r="A30" s="1602" t="s">
        <v>14</v>
      </c>
      <c r="B30" s="1603"/>
      <c r="C30" s="1603"/>
      <c r="D30" s="1603"/>
      <c r="E30" s="1603"/>
      <c r="F30" s="871" t="s">
        <v>150</v>
      </c>
      <c r="G30" s="1589" t="s">
        <v>264</v>
      </c>
      <c r="H30" s="1590">
        <f>'ORIGINAL BUDGET'!H30</f>
        <v>0</v>
      </c>
      <c r="I30" s="1589" t="str">
        <f>'ORIGINAL BUDGET'!I30</f>
        <v xml:space="preserve">RPPC </v>
      </c>
      <c r="J30" s="1590">
        <f>'ORIGINAL BUDGET'!J30</f>
        <v>0</v>
      </c>
      <c r="K30" s="1589">
        <f>'ORIGINAL BUDGET'!K30</f>
        <v>0</v>
      </c>
      <c r="L30" s="1590">
        <f>'ORIGINAL BUDGET'!L30</f>
        <v>0</v>
      </c>
      <c r="M30" s="1589">
        <f>'ORIGINAL BUDGET'!M30</f>
        <v>0</v>
      </c>
      <c r="N30" s="1590">
        <f>'ORIGINAL BUDGET'!N30</f>
        <v>0</v>
      </c>
      <c r="O30" s="1534">
        <f>'ORIGINAL BUDGET'!O30</f>
        <v>0</v>
      </c>
      <c r="P30" s="1535">
        <f>'ORIGINAL BUDGET'!P30</f>
        <v>0</v>
      </c>
      <c r="Q30" s="1534">
        <f>'ORIGINAL BUDGET'!Q30</f>
        <v>0</v>
      </c>
      <c r="R30" s="1535">
        <f>'ORIGINAL BUDGET'!R30</f>
        <v>0</v>
      </c>
      <c r="S30" s="1534">
        <f>'ORIGINAL BUDGET'!S30</f>
        <v>0</v>
      </c>
      <c r="T30" s="1535">
        <f>'ORIGINAL BUDGET'!T30</f>
        <v>0</v>
      </c>
      <c r="U30" s="192"/>
      <c r="V30" s="294"/>
      <c r="W30" s="294"/>
      <c r="X30" s="294"/>
      <c r="Y30" s="57"/>
      <c r="Z30" s="57"/>
      <c r="AA30" s="57"/>
      <c r="AB30" s="57"/>
      <c r="AD30" s="57"/>
      <c r="AE30" s="193"/>
      <c r="AF30" s="193"/>
      <c r="AG30" s="57"/>
      <c r="AH30" s="193"/>
      <c r="AI30" s="193"/>
      <c r="AJ30" s="193"/>
      <c r="AK30" s="193"/>
      <c r="AS30" s="10"/>
      <c r="AT30" s="10"/>
      <c r="AY30" s="1104"/>
    </row>
    <row r="31" spans="1:53" ht="18.75" thickBot="1">
      <c r="A31" s="872"/>
      <c r="B31" s="873"/>
      <c r="C31" s="873"/>
      <c r="D31" s="873"/>
      <c r="E31" s="874"/>
      <c r="F31" s="875" t="s">
        <v>149</v>
      </c>
      <c r="G31" s="876"/>
      <c r="H31" s="586">
        <v>53110</v>
      </c>
      <c r="I31" s="876"/>
      <c r="J31" s="586">
        <f>'ORIGINAL BUDGET'!J31</f>
        <v>53129</v>
      </c>
      <c r="K31" s="876" t="s">
        <v>78</v>
      </c>
      <c r="L31" s="586">
        <f>'ORIGINAL BUDGET'!L31</f>
        <v>0</v>
      </c>
      <c r="M31" s="876" t="s">
        <v>78</v>
      </c>
      <c r="N31" s="586">
        <f>'ORIGINAL BUDGET'!N31</f>
        <v>0</v>
      </c>
      <c r="O31" s="876" t="s">
        <v>78</v>
      </c>
      <c r="P31" s="1102">
        <f>'ORIGINAL BUDGET'!P31</f>
        <v>0</v>
      </c>
      <c r="Q31" s="876"/>
      <c r="R31" s="1102">
        <f>'ORIGINAL BUDGET'!R31</f>
        <v>0</v>
      </c>
      <c r="S31" s="876" t="s">
        <v>78</v>
      </c>
      <c r="T31" s="1102">
        <f>'ORIGINAL BUDGET'!T31</f>
        <v>0</v>
      </c>
      <c r="U31" s="128"/>
      <c r="V31" s="284"/>
      <c r="W31" s="284"/>
      <c r="X31" s="284"/>
      <c r="AE31" s="169"/>
      <c r="AF31" s="169"/>
      <c r="AH31" s="169"/>
      <c r="AI31" s="169"/>
      <c r="AJ31" s="169"/>
      <c r="AK31" s="169"/>
      <c r="AS31" s="10"/>
      <c r="AT31" s="10"/>
      <c r="AY31" s="1104"/>
    </row>
    <row r="32" spans="1:53" ht="24.75" customHeight="1" thickTop="1">
      <c r="A32" s="877" t="str">
        <f>A11</f>
        <v>PERSONNEL</v>
      </c>
      <c r="B32" s="878"/>
      <c r="C32" s="878"/>
      <c r="D32" s="879"/>
      <c r="E32" s="880"/>
      <c r="F32" s="880"/>
      <c r="G32" s="881"/>
      <c r="H32" s="964">
        <f>H11</f>
        <v>0</v>
      </c>
      <c r="I32" s="883"/>
      <c r="J32" s="964">
        <f>J11</f>
        <v>0</v>
      </c>
      <c r="K32" s="883"/>
      <c r="L32" s="964">
        <f>L11</f>
        <v>0</v>
      </c>
      <c r="M32" s="883"/>
      <c r="N32" s="964">
        <f>N11</f>
        <v>0</v>
      </c>
      <c r="O32" s="883"/>
      <c r="P32" s="964">
        <f>P11</f>
        <v>0</v>
      </c>
      <c r="Q32" s="883"/>
      <c r="R32" s="964">
        <f>R11</f>
        <v>0</v>
      </c>
      <c r="S32" s="883"/>
      <c r="T32" s="964">
        <f>T11</f>
        <v>0</v>
      </c>
      <c r="U32" s="194"/>
      <c r="V32" s="295"/>
      <c r="W32" s="295"/>
      <c r="X32" s="295"/>
      <c r="Y32" s="57"/>
      <c r="Z32" s="57"/>
      <c r="AA32" s="57"/>
      <c r="AB32" s="57"/>
      <c r="AD32" s="57"/>
      <c r="AE32" s="193"/>
      <c r="AF32" s="193"/>
      <c r="AG32" s="57"/>
      <c r="AH32" s="193"/>
      <c r="AI32" s="193"/>
      <c r="AJ32" s="193"/>
      <c r="AK32" s="193"/>
      <c r="AS32" s="10"/>
      <c r="AT32" s="10"/>
      <c r="AY32" s="1104"/>
    </row>
    <row r="33" spans="1:51" ht="24.75" customHeight="1">
      <c r="A33" s="884" t="str">
        <f>A12</f>
        <v>OPERATING EXPENSES</v>
      </c>
      <c r="B33" s="885"/>
      <c r="C33" s="885"/>
      <c r="D33" s="886"/>
      <c r="E33" s="887"/>
      <c r="F33" s="888"/>
      <c r="G33" s="881"/>
      <c r="H33" s="965">
        <f>H12</f>
        <v>0</v>
      </c>
      <c r="I33" s="890"/>
      <c r="J33" s="965">
        <f>J12</f>
        <v>0</v>
      </c>
      <c r="K33" s="890"/>
      <c r="L33" s="965">
        <f>L12</f>
        <v>0</v>
      </c>
      <c r="M33" s="890"/>
      <c r="N33" s="965">
        <f>N12</f>
        <v>0</v>
      </c>
      <c r="O33" s="890"/>
      <c r="P33" s="965">
        <f>P12</f>
        <v>0</v>
      </c>
      <c r="Q33" s="890"/>
      <c r="R33" s="965">
        <f>R12</f>
        <v>0</v>
      </c>
      <c r="S33" s="890"/>
      <c r="T33" s="965">
        <f>T12</f>
        <v>0</v>
      </c>
      <c r="U33" s="194"/>
      <c r="V33" s="295"/>
      <c r="W33" s="295"/>
      <c r="X33" s="295"/>
      <c r="Y33" s="57"/>
      <c r="Z33" s="57"/>
      <c r="AA33" s="57"/>
      <c r="AB33" s="57"/>
      <c r="AD33" s="57"/>
      <c r="AE33" s="193"/>
      <c r="AF33" s="193"/>
      <c r="AG33" s="57"/>
      <c r="AH33" s="193"/>
      <c r="AI33" s="193"/>
      <c r="AJ33" s="193"/>
      <c r="AK33" s="193"/>
      <c r="AS33" s="10"/>
      <c r="AT33" s="10"/>
      <c r="AY33" s="1104"/>
    </row>
    <row r="34" spans="1:51" ht="24.75" customHeight="1">
      <c r="A34" s="891" t="str">
        <f>A13</f>
        <v>CAPITAL EXPENDITURES</v>
      </c>
      <c r="B34" s="885"/>
      <c r="C34" s="885"/>
      <c r="D34" s="886"/>
      <c r="E34" s="887"/>
      <c r="F34" s="888"/>
      <c r="G34" s="881"/>
      <c r="H34" s="965">
        <f>H13</f>
        <v>0</v>
      </c>
      <c r="I34" s="890"/>
      <c r="J34" s="965">
        <f>J13</f>
        <v>0</v>
      </c>
      <c r="K34" s="890"/>
      <c r="L34" s="965">
        <f>L13</f>
        <v>0</v>
      </c>
      <c r="M34" s="890"/>
      <c r="N34" s="965">
        <f>N13</f>
        <v>0</v>
      </c>
      <c r="O34" s="890"/>
      <c r="P34" s="965">
        <f>P13</f>
        <v>0</v>
      </c>
      <c r="Q34" s="890"/>
      <c r="R34" s="965">
        <f>R13</f>
        <v>0</v>
      </c>
      <c r="S34" s="890"/>
      <c r="T34" s="965">
        <f>T13</f>
        <v>0</v>
      </c>
      <c r="U34" s="194"/>
      <c r="V34" s="295"/>
      <c r="W34" s="295"/>
      <c r="X34" s="295"/>
      <c r="Y34" s="57"/>
      <c r="Z34" s="57"/>
      <c r="AA34" s="57"/>
      <c r="AB34" s="57"/>
      <c r="AD34" s="57"/>
      <c r="AE34" s="193"/>
      <c r="AF34" s="193"/>
      <c r="AG34" s="57"/>
      <c r="AH34" s="193"/>
      <c r="AI34" s="193"/>
      <c r="AJ34" s="193"/>
      <c r="AK34" s="193"/>
      <c r="AS34" s="10"/>
      <c r="AT34" s="10"/>
      <c r="AY34" s="1104"/>
    </row>
    <row r="35" spans="1:51" ht="24.75" customHeight="1">
      <c r="A35" s="891" t="str">
        <f>A14</f>
        <v>OTHER COSTS</v>
      </c>
      <c r="B35" s="892"/>
      <c r="C35" s="892"/>
      <c r="D35" s="893"/>
      <c r="E35" s="894"/>
      <c r="F35" s="895"/>
      <c r="G35" s="881"/>
      <c r="H35" s="966">
        <f>H14</f>
        <v>0</v>
      </c>
      <c r="I35" s="890"/>
      <c r="J35" s="966">
        <f>J14</f>
        <v>0</v>
      </c>
      <c r="K35" s="890"/>
      <c r="L35" s="966">
        <f>L14</f>
        <v>0</v>
      </c>
      <c r="M35" s="890"/>
      <c r="N35" s="966">
        <f>N14</f>
        <v>0</v>
      </c>
      <c r="O35" s="890"/>
      <c r="P35" s="966">
        <f>P14</f>
        <v>0</v>
      </c>
      <c r="Q35" s="890"/>
      <c r="R35" s="966">
        <f>R14</f>
        <v>0</v>
      </c>
      <c r="S35" s="890"/>
      <c r="T35" s="966">
        <f>T14</f>
        <v>0</v>
      </c>
      <c r="U35" s="194"/>
      <c r="V35" s="295"/>
      <c r="W35" s="295"/>
      <c r="X35" s="295"/>
      <c r="Y35" s="57"/>
      <c r="Z35" s="57"/>
      <c r="AA35" s="57"/>
      <c r="AB35" s="57"/>
      <c r="AD35" s="57"/>
      <c r="AE35" s="193"/>
      <c r="AF35" s="193"/>
      <c r="AG35" s="57"/>
      <c r="AH35" s="193"/>
      <c r="AI35" s="193"/>
      <c r="AJ35" s="193"/>
      <c r="AK35" s="193"/>
      <c r="AS35" s="10"/>
      <c r="AT35" s="10"/>
      <c r="AY35" s="1104"/>
    </row>
    <row r="36" spans="1:51" ht="24.75" customHeight="1" thickBot="1">
      <c r="A36" s="897" t="str">
        <f>A15</f>
        <v>INDIRECT COSTS</v>
      </c>
      <c r="B36" s="898"/>
      <c r="C36" s="898"/>
      <c r="D36" s="899"/>
      <c r="E36" s="900"/>
      <c r="F36" s="901"/>
      <c r="G36" s="881"/>
      <c r="H36" s="967">
        <f>H15</f>
        <v>0</v>
      </c>
      <c r="I36" s="890"/>
      <c r="J36" s="967">
        <f>J15</f>
        <v>0</v>
      </c>
      <c r="K36" s="890"/>
      <c r="L36" s="967">
        <f>L15</f>
        <v>0</v>
      </c>
      <c r="M36" s="890"/>
      <c r="N36" s="967">
        <f>N15</f>
        <v>0</v>
      </c>
      <c r="O36" s="890"/>
      <c r="P36" s="967">
        <f>P15</f>
        <v>0</v>
      </c>
      <c r="Q36" s="890"/>
      <c r="R36" s="967">
        <f>R15</f>
        <v>0</v>
      </c>
      <c r="S36" s="890"/>
      <c r="T36" s="967">
        <f>T15</f>
        <v>0</v>
      </c>
      <c r="U36" s="194"/>
      <c r="V36" s="295"/>
      <c r="W36" s="295"/>
      <c r="X36" s="295"/>
      <c r="Y36" s="57"/>
      <c r="Z36" s="57"/>
      <c r="AA36" s="57"/>
      <c r="AB36" s="57"/>
      <c r="AD36" s="57"/>
      <c r="AE36" s="193"/>
      <c r="AF36" s="193"/>
      <c r="AG36" s="57"/>
      <c r="AH36" s="193"/>
      <c r="AI36" s="193"/>
      <c r="AJ36" s="193"/>
      <c r="AK36" s="193"/>
      <c r="AS36" s="10"/>
      <c r="AT36" s="10"/>
      <c r="AY36" s="1104"/>
    </row>
    <row r="37" spans="1:51" ht="24.75" customHeight="1" thickTop="1" thickBot="1">
      <c r="A37" s="903"/>
      <c r="B37" s="904" t="s">
        <v>65</v>
      </c>
      <c r="C37" s="904"/>
      <c r="D37" s="905"/>
      <c r="E37" s="906"/>
      <c r="F37" s="969">
        <f>H37+J37+L37+R37+T37+N37+P37</f>
        <v>0</v>
      </c>
      <c r="G37" s="908"/>
      <c r="H37" s="968">
        <f>SUM(H32:H36)</f>
        <v>0</v>
      </c>
      <c r="I37" s="910"/>
      <c r="J37" s="968">
        <f>SUM(J32:J36)</f>
        <v>0</v>
      </c>
      <c r="K37" s="910"/>
      <c r="L37" s="968">
        <f>SUM(L32:L36)</f>
        <v>0</v>
      </c>
      <c r="M37" s="910"/>
      <c r="N37" s="968">
        <f>SUM(N32:N36)</f>
        <v>0</v>
      </c>
      <c r="O37" s="910"/>
      <c r="P37" s="968">
        <f>SUM(P32:P36)</f>
        <v>0</v>
      </c>
      <c r="Q37" s="910"/>
      <c r="R37" s="968">
        <f>SUM(R32:R36)</f>
        <v>0</v>
      </c>
      <c r="S37" s="910"/>
      <c r="T37" s="968">
        <f>SUM(T32:T36)</f>
        <v>0</v>
      </c>
      <c r="U37" s="194"/>
      <c r="V37" s="295"/>
      <c r="W37" s="295"/>
      <c r="X37" s="295"/>
      <c r="Y37" s="57"/>
      <c r="Z37" s="57"/>
      <c r="AA37" s="57"/>
      <c r="AB37" s="57"/>
      <c r="AD37" s="57"/>
      <c r="AE37" s="193"/>
      <c r="AF37" s="193"/>
      <c r="AG37" s="57"/>
      <c r="AH37" s="193"/>
      <c r="AI37" s="193"/>
      <c r="AJ37" s="193"/>
      <c r="AK37" s="193"/>
      <c r="AS37" s="10"/>
      <c r="AT37" s="10"/>
      <c r="AY37" s="1104"/>
    </row>
    <row r="38" spans="1:51" ht="16.5" thickTop="1" thickBot="1">
      <c r="A38" s="90"/>
      <c r="B38" s="90"/>
      <c r="C38" s="90"/>
      <c r="D38" s="90"/>
      <c r="E38" s="91"/>
      <c r="F38" s="91"/>
      <c r="G38" s="92"/>
      <c r="H38" s="93"/>
      <c r="I38" s="94"/>
      <c r="J38" s="93"/>
      <c r="K38" s="92"/>
      <c r="L38" s="93"/>
      <c r="M38" s="94"/>
      <c r="N38" s="93"/>
      <c r="O38" s="94"/>
      <c r="P38" s="93"/>
      <c r="Q38" s="94"/>
      <c r="R38" s="93"/>
      <c r="S38" s="94"/>
      <c r="T38" s="93"/>
      <c r="U38" s="195"/>
      <c r="V38" s="296"/>
      <c r="W38" s="296"/>
      <c r="X38" s="296"/>
      <c r="Y38" s="55"/>
      <c r="Z38" s="55"/>
      <c r="AA38" s="55"/>
      <c r="AB38" s="55"/>
      <c r="AD38" s="55"/>
      <c r="AE38" s="11"/>
      <c r="AF38" s="11"/>
      <c r="AG38" s="55"/>
      <c r="AH38" s="11"/>
      <c r="AI38" s="11"/>
      <c r="AJ38" s="11"/>
      <c r="AK38" s="11"/>
      <c r="AS38" s="10"/>
      <c r="AT38" s="10"/>
      <c r="AY38" s="1104"/>
    </row>
    <row r="39" spans="1:51" ht="20.25" customHeight="1" thickTop="1">
      <c r="A39" s="1581" t="str">
        <f>A11</f>
        <v>PERSONNEL</v>
      </c>
      <c r="B39" s="1582"/>
      <c r="C39" s="1582"/>
      <c r="D39" s="1582"/>
      <c r="E39" s="1582"/>
      <c r="F39" s="1583"/>
      <c r="G39" s="1531" t="s">
        <v>84</v>
      </c>
      <c r="H39" s="1532"/>
      <c r="I39" s="1532"/>
      <c r="J39" s="1532"/>
      <c r="K39" s="1532"/>
      <c r="L39" s="1532"/>
      <c r="M39" s="1532"/>
      <c r="N39" s="1532"/>
      <c r="O39" s="1532"/>
      <c r="P39" s="1532"/>
      <c r="Q39" s="1532"/>
      <c r="R39" s="1532"/>
      <c r="S39" s="1532"/>
      <c r="T39" s="1533"/>
      <c r="U39" s="946"/>
      <c r="V39" s="29"/>
      <c r="W39" s="29"/>
      <c r="X39" s="29"/>
      <c r="Y39" s="38"/>
      <c r="Z39" s="38"/>
      <c r="AA39" s="38"/>
      <c r="AD39" s="55"/>
      <c r="AE39" s="196"/>
      <c r="AF39" s="29"/>
      <c r="AG39" s="29"/>
      <c r="AH39" s="29"/>
      <c r="AI39" s="29"/>
      <c r="AJ39" s="29"/>
      <c r="AK39" s="29"/>
      <c r="AS39" s="10"/>
      <c r="AT39" s="10"/>
      <c r="AY39" s="1104"/>
    </row>
    <row r="40" spans="1:51" ht="15" customHeight="1" thickBot="1">
      <c r="A40" s="1584"/>
      <c r="B40" s="1585"/>
      <c r="C40" s="1585"/>
      <c r="D40" s="1585"/>
      <c r="E40" s="1585"/>
      <c r="F40" s="1586"/>
      <c r="G40" s="595" t="str">
        <f>'Fund Rec'!G48</f>
        <v/>
      </c>
      <c r="H40" s="991">
        <f>'Fund Rec'!H48</f>
        <v>0</v>
      </c>
      <c r="I40" s="590" t="str">
        <f>'Fund Rec'!I48</f>
        <v/>
      </c>
      <c r="J40" s="992">
        <f>'Fund Rec'!J48</f>
        <v>0</v>
      </c>
      <c r="K40" s="595" t="str">
        <f>'Fund Rec'!K48</f>
        <v/>
      </c>
      <c r="L40" s="991">
        <f>'Fund Rec'!L48</f>
        <v>0</v>
      </c>
      <c r="M40" s="590" t="str">
        <f>'Fund Rec'!M48</f>
        <v/>
      </c>
      <c r="N40" s="991">
        <f>'Fund Rec'!N48</f>
        <v>0</v>
      </c>
      <c r="O40" s="591" t="str">
        <f>'Fund Rec'!O48</f>
        <v/>
      </c>
      <c r="P40" s="1115">
        <f>'Fund Rec'!P48</f>
        <v>0</v>
      </c>
      <c r="Q40" s="591" t="str">
        <f>'Fund Rec'!Q48</f>
        <v/>
      </c>
      <c r="R40" s="1117">
        <f>'Fund Rec'!R48</f>
        <v>0</v>
      </c>
      <c r="S40" s="591" t="str">
        <f>'Fund Rec'!S48</f>
        <v/>
      </c>
      <c r="T40" s="1188">
        <f>'Fund Rec'!T48</f>
        <v>0</v>
      </c>
      <c r="U40" s="1193"/>
      <c r="V40" s="284"/>
      <c r="W40" s="284"/>
      <c r="X40" s="284"/>
      <c r="AE40" s="196"/>
      <c r="AF40" s="197"/>
      <c r="AG40" s="197"/>
      <c r="AH40" s="197"/>
      <c r="AI40" s="197"/>
      <c r="AJ40" s="197"/>
      <c r="AK40" s="197"/>
      <c r="AS40" s="10"/>
      <c r="AT40" s="10"/>
      <c r="AY40" s="1104"/>
    </row>
    <row r="41" spans="1:51" ht="28.5" customHeight="1" thickTop="1" thickBot="1">
      <c r="A41" s="127"/>
      <c r="B41" s="24"/>
      <c r="C41" s="24"/>
      <c r="D41" s="150"/>
      <c r="E41" s="129" t="s">
        <v>23</v>
      </c>
      <c r="F41" s="970">
        <f>F43+F42</f>
        <v>0</v>
      </c>
      <c r="G41" s="971"/>
      <c r="H41" s="972">
        <f>H43+H42</f>
        <v>0</v>
      </c>
      <c r="I41" s="853"/>
      <c r="J41" s="989">
        <f>J43+J42</f>
        <v>0</v>
      </c>
      <c r="K41" s="852"/>
      <c r="L41" s="990">
        <f>L43+L42</f>
        <v>0</v>
      </c>
      <c r="M41" s="854"/>
      <c r="N41" s="990">
        <f>N43+N42</f>
        <v>0</v>
      </c>
      <c r="O41" s="854"/>
      <c r="P41" s="1116">
        <f>P43+P42</f>
        <v>0</v>
      </c>
      <c r="Q41" s="855"/>
      <c r="R41" s="1118">
        <f>R43+R42</f>
        <v>0</v>
      </c>
      <c r="S41" s="856"/>
      <c r="T41" s="1189">
        <f>T43+T42</f>
        <v>0</v>
      </c>
      <c r="U41" s="1194"/>
      <c r="V41" s="297"/>
      <c r="W41" s="297"/>
      <c r="X41" s="297"/>
      <c r="Y41" s="38"/>
      <c r="Z41" s="38"/>
      <c r="AA41" s="38"/>
      <c r="AB41" s="55"/>
      <c r="AD41" s="200"/>
      <c r="AS41" s="10"/>
      <c r="AT41" s="10"/>
      <c r="AY41" s="1104"/>
    </row>
    <row r="42" spans="1:51" ht="24" customHeight="1" thickTop="1">
      <c r="A42" s="279"/>
      <c r="B42" s="1587" t="s">
        <v>195</v>
      </c>
      <c r="C42" s="1587"/>
      <c r="D42" s="1587"/>
      <c r="E42" s="1588"/>
      <c r="F42" s="1109">
        <f>H42+J42+L42+N42+P42+R42+T42</f>
        <v>0</v>
      </c>
      <c r="G42" s="973"/>
      <c r="H42" s="974">
        <f>AK95</f>
        <v>0</v>
      </c>
      <c r="I42" s="973"/>
      <c r="J42" s="974">
        <f>AL95</f>
        <v>0</v>
      </c>
      <c r="K42" s="973"/>
      <c r="L42" s="974">
        <f>AM95</f>
        <v>0</v>
      </c>
      <c r="M42" s="973"/>
      <c r="N42" s="974">
        <f>AN95</f>
        <v>0</v>
      </c>
      <c r="O42" s="973"/>
      <c r="P42" s="974">
        <f>AO95</f>
        <v>0</v>
      </c>
      <c r="Q42" s="973"/>
      <c r="R42" s="974">
        <f>AP95</f>
        <v>0</v>
      </c>
      <c r="S42" s="973"/>
      <c r="T42" s="1190">
        <f>AQ95</f>
        <v>0</v>
      </c>
      <c r="U42" s="1195"/>
      <c r="V42" s="298"/>
      <c r="W42" s="298"/>
      <c r="X42" s="298"/>
      <c r="Y42" s="198"/>
      <c r="Z42" s="198"/>
      <c r="AA42" s="198"/>
      <c r="AB42" s="199"/>
      <c r="AD42" s="259"/>
      <c r="AL42" s="329"/>
      <c r="AM42" s="329"/>
      <c r="AN42" s="329"/>
      <c r="AO42" s="329"/>
      <c r="AP42" s="329"/>
      <c r="AQ42" s="329"/>
      <c r="AS42" s="10"/>
      <c r="AT42" s="10"/>
      <c r="AY42" s="1104"/>
    </row>
    <row r="43" spans="1:51" ht="24" customHeight="1" thickBot="1">
      <c r="A43" s="19"/>
      <c r="B43" s="1570" t="s">
        <v>24</v>
      </c>
      <c r="C43" s="1571"/>
      <c r="D43" s="1571"/>
      <c r="E43" s="1572"/>
      <c r="F43" s="1108">
        <f>SUM(F45:F94)</f>
        <v>0</v>
      </c>
      <c r="G43" s="975"/>
      <c r="H43" s="976">
        <f>SUM(H45:H94)</f>
        <v>0</v>
      </c>
      <c r="I43" s="975"/>
      <c r="J43" s="976">
        <f>SUM(J45:J94)</f>
        <v>0</v>
      </c>
      <c r="K43" s="975"/>
      <c r="L43" s="976">
        <f>SUM(L45:L94)</f>
        <v>0</v>
      </c>
      <c r="M43" s="975"/>
      <c r="N43" s="976">
        <f>SUM(N45:N94)</f>
        <v>0</v>
      </c>
      <c r="O43" s="975"/>
      <c r="P43" s="976">
        <f>SUM(P45:P94)</f>
        <v>0</v>
      </c>
      <c r="Q43" s="975"/>
      <c r="R43" s="976">
        <f>SUM(R45:R94)</f>
        <v>0</v>
      </c>
      <c r="S43" s="975"/>
      <c r="T43" s="1191">
        <f>SUM(T45:T94)</f>
        <v>0</v>
      </c>
      <c r="U43" s="1522"/>
      <c r="V43" s="285"/>
      <c r="W43" s="285"/>
      <c r="X43" s="285"/>
      <c r="Y43" s="38"/>
      <c r="Z43" s="38"/>
      <c r="AA43" s="38"/>
      <c r="AB43" s="55"/>
      <c r="AD43" s="137"/>
      <c r="AK43" s="1562" t="s">
        <v>76</v>
      </c>
      <c r="AL43" s="1563"/>
      <c r="AM43" s="1563"/>
      <c r="AN43" s="1563"/>
      <c r="AO43" s="1563"/>
      <c r="AP43" s="1563"/>
      <c r="AQ43" s="1563"/>
      <c r="AS43" s="10"/>
      <c r="AT43" s="10"/>
      <c r="AY43" s="1104"/>
    </row>
    <row r="44" spans="1:51" ht="75" customHeight="1" thickTop="1">
      <c r="A44" s="9"/>
      <c r="B44" s="1063" t="s">
        <v>31</v>
      </c>
      <c r="C44" s="1064" t="s">
        <v>212</v>
      </c>
      <c r="D44" s="1065" t="s">
        <v>176</v>
      </c>
      <c r="E44" s="1066" t="s">
        <v>28</v>
      </c>
      <c r="F44" s="1067" t="s">
        <v>24</v>
      </c>
      <c r="G44" s="1068"/>
      <c r="H44" s="1069"/>
      <c r="I44" s="1070"/>
      <c r="J44" s="1071"/>
      <c r="K44" s="1072"/>
      <c r="L44" s="1073"/>
      <c r="M44" s="1205"/>
      <c r="N44" s="1073"/>
      <c r="O44" s="1205"/>
      <c r="P44" s="1073"/>
      <c r="Q44" s="1074"/>
      <c r="R44" s="1075"/>
      <c r="S44" s="1074"/>
      <c r="T44" s="1192"/>
      <c r="U44" s="1522"/>
      <c r="V44" s="285"/>
      <c r="W44" s="285"/>
      <c r="X44" s="1174"/>
      <c r="Y44" s="1175"/>
      <c r="Z44" s="1175"/>
      <c r="AA44" s="1175"/>
      <c r="AB44" s="1175"/>
      <c r="AC44" s="1176"/>
      <c r="AD44" s="1177"/>
      <c r="AE44" s="1178"/>
      <c r="AF44" s="1178"/>
      <c r="AG44" s="1179"/>
      <c r="AH44" s="1178"/>
      <c r="AI44" s="1178"/>
      <c r="AK44" s="332" t="str">
        <f>G5</f>
        <v>RPPC, 53110</v>
      </c>
      <c r="AL44" s="332" t="str">
        <f>I5</f>
        <v>RPPC , 53129</v>
      </c>
      <c r="AM44" s="332" t="str">
        <f>K5</f>
        <v/>
      </c>
      <c r="AN44" s="332" t="str">
        <f>M5</f>
        <v/>
      </c>
      <c r="AO44" s="332" t="str">
        <f>O5</f>
        <v/>
      </c>
      <c r="AP44" s="332" t="str">
        <f>Q5</f>
        <v/>
      </c>
      <c r="AQ44" s="332" t="str">
        <f>S5</f>
        <v/>
      </c>
      <c r="AS44" s="10"/>
      <c r="AT44" s="10"/>
      <c r="AY44" s="1104"/>
    </row>
    <row r="45" spans="1:51" ht="23.25" customHeight="1">
      <c r="A45" s="122">
        <v>1</v>
      </c>
      <c r="B45" s="1038">
        <f>'ORIGINAL BUDGET'!B45</f>
        <v>0</v>
      </c>
      <c r="C45" s="1029">
        <f>'ORIGINAL BUDGET'!C45</f>
        <v>0</v>
      </c>
      <c r="D45" s="1039">
        <f>'ORIGINAL BUDGET'!D45</f>
        <v>0</v>
      </c>
      <c r="E45" s="1021">
        <f>'ORIGINAL BUDGET'!E45</f>
        <v>0</v>
      </c>
      <c r="F45" s="962">
        <f>D45*E45</f>
        <v>0</v>
      </c>
      <c r="G45" s="1022" t="str">
        <f>IF(AND(F45&lt;&gt;0, 1-I45-K45-Q45-S45-M45-O45),1-I45-K45-Q45-S45-M45-O45,"")</f>
        <v/>
      </c>
      <c r="H45" s="963">
        <f t="shared" ref="H45:H94" si="8">IF(AND(G45*F45&lt;0.0001,G45*F45&gt;0),"",G45*F45)</f>
        <v>0</v>
      </c>
      <c r="I45" s="1089" t="str">
        <f>'ORIGINAL BUDGET'!I45</f>
        <v/>
      </c>
      <c r="J45" s="36">
        <f>F45*I45</f>
        <v>0</v>
      </c>
      <c r="K45" s="1089" t="str">
        <f>'ORIGINAL BUDGET'!K45</f>
        <v/>
      </c>
      <c r="L45" s="36">
        <f>F45*K45</f>
        <v>0</v>
      </c>
      <c r="M45" s="1089" t="str">
        <f>'ORIGINAL BUDGET'!M45</f>
        <v/>
      </c>
      <c r="N45" s="1206">
        <f>F45*M45</f>
        <v>0</v>
      </c>
      <c r="O45" s="1089" t="str">
        <f>'ORIGINAL BUDGET'!O45</f>
        <v/>
      </c>
      <c r="P45" s="1206">
        <f>F45*O45</f>
        <v>0</v>
      </c>
      <c r="Q45" s="1089" t="str">
        <f>'ORIGINAL BUDGET'!Q45</f>
        <v/>
      </c>
      <c r="R45" s="36">
        <f>F45*Q45</f>
        <v>0</v>
      </c>
      <c r="S45" s="1089" t="str">
        <f>'ORIGINAL BUDGET'!S45</f>
        <v/>
      </c>
      <c r="T45" s="36">
        <f>F45*S45</f>
        <v>0</v>
      </c>
      <c r="U45" s="1522"/>
      <c r="V45" s="274"/>
      <c r="W45" s="274"/>
      <c r="X45" s="274"/>
      <c r="AD45" s="201"/>
      <c r="AK45" s="807">
        <f>Justifications!$S45*G45</f>
        <v>0</v>
      </c>
      <c r="AL45" s="807">
        <f>Justifications!$S45*I45</f>
        <v>0</v>
      </c>
      <c r="AM45" s="807">
        <f>Justifications!$S45*K45</f>
        <v>0</v>
      </c>
      <c r="AN45" s="807">
        <f>Justifications!$S45*M45</f>
        <v>0</v>
      </c>
      <c r="AO45" s="807">
        <f>Justifications!$S45*O45</f>
        <v>0</v>
      </c>
      <c r="AP45" s="807">
        <f>Justifications!$S45*Q45</f>
        <v>0</v>
      </c>
      <c r="AQ45" s="807">
        <f>Justifications!$S45*S45</f>
        <v>0</v>
      </c>
      <c r="AS45" s="10"/>
      <c r="AT45" s="10"/>
      <c r="AY45" s="1104"/>
    </row>
    <row r="46" spans="1:51" ht="23.25" customHeight="1">
      <c r="A46" s="122">
        <v>2</v>
      </c>
      <c r="B46" s="403">
        <f>'ORIGINAL BUDGET'!B46</f>
        <v>0</v>
      </c>
      <c r="C46" s="1027">
        <f>'ORIGINAL BUDGET'!C46</f>
        <v>0</v>
      </c>
      <c r="D46" s="870">
        <f>'ORIGINAL BUDGET'!D46</f>
        <v>0</v>
      </c>
      <c r="E46" s="262">
        <f>'ORIGINAL BUDGET'!E46</f>
        <v>0</v>
      </c>
      <c r="F46" s="962">
        <f t="shared" ref="F46:F94" si="9">D46*E46</f>
        <v>0</v>
      </c>
      <c r="G46" s="845" t="str">
        <f t="shared" ref="G46:G94" si="10">IF(AND(F46&lt;&gt;0, 1-I46-K46-Q46-S46-M46-O46),1-I46-K46-Q46-S46-M46-O46,"")</f>
        <v/>
      </c>
      <c r="H46" s="963">
        <f t="shared" si="8"/>
        <v>0</v>
      </c>
      <c r="I46" s="1089" t="str">
        <f>'ORIGINAL BUDGET'!I46</f>
        <v/>
      </c>
      <c r="J46" s="36">
        <f t="shared" ref="J46:J94" si="11">F46*I46</f>
        <v>0</v>
      </c>
      <c r="K46" s="1089" t="str">
        <f>'ORIGINAL BUDGET'!K46</f>
        <v/>
      </c>
      <c r="L46" s="36">
        <f t="shared" ref="L46:L94" si="12">F46*K46</f>
        <v>0</v>
      </c>
      <c r="M46" s="1089" t="str">
        <f>'ORIGINAL BUDGET'!M46</f>
        <v/>
      </c>
      <c r="N46" s="1206">
        <f t="shared" ref="N46:N94" si="13">F46*M46</f>
        <v>0</v>
      </c>
      <c r="O46" s="1089" t="str">
        <f>'ORIGINAL BUDGET'!O46</f>
        <v/>
      </c>
      <c r="P46" s="1206">
        <f t="shared" ref="P46:P94" si="14">F46*O46</f>
        <v>0</v>
      </c>
      <c r="Q46" s="1089" t="str">
        <f>'ORIGINAL BUDGET'!Q46</f>
        <v/>
      </c>
      <c r="R46" s="36">
        <f t="shared" ref="R46:R94" si="15">F46*Q46</f>
        <v>0</v>
      </c>
      <c r="S46" s="1089" t="str">
        <f>'ORIGINAL BUDGET'!S46</f>
        <v/>
      </c>
      <c r="T46" s="36">
        <f t="shared" ref="T46:T94" si="16">F46*S46</f>
        <v>0</v>
      </c>
      <c r="U46" s="1522"/>
      <c r="V46" s="274"/>
      <c r="W46" s="274"/>
      <c r="X46" s="274"/>
      <c r="AD46" s="201"/>
      <c r="AK46" s="807">
        <f>Justifications!$S46*G46</f>
        <v>0</v>
      </c>
      <c r="AL46" s="807">
        <f>Justifications!$S46*I46</f>
        <v>0</v>
      </c>
      <c r="AM46" s="807">
        <f>Justifications!$S46*K46</f>
        <v>0</v>
      </c>
      <c r="AN46" s="807">
        <f>Justifications!$S46*M46</f>
        <v>0</v>
      </c>
      <c r="AO46" s="807">
        <f>Justifications!$S46*O46</f>
        <v>0</v>
      </c>
      <c r="AP46" s="807">
        <f>Justifications!$S46*Q46</f>
        <v>0</v>
      </c>
      <c r="AQ46" s="807">
        <f>Justifications!$S46*S46</f>
        <v>0</v>
      </c>
      <c r="AS46" s="10"/>
      <c r="AT46" s="10"/>
      <c r="AY46" s="1104"/>
    </row>
    <row r="47" spans="1:51" ht="23.25" customHeight="1">
      <c r="A47" s="122">
        <v>3</v>
      </c>
      <c r="B47" s="403">
        <f>'ORIGINAL BUDGET'!B47</f>
        <v>0</v>
      </c>
      <c r="C47" s="1027">
        <f>'ORIGINAL BUDGET'!C47</f>
        <v>0</v>
      </c>
      <c r="D47" s="870">
        <f>'ORIGINAL BUDGET'!D47</f>
        <v>0</v>
      </c>
      <c r="E47" s="262">
        <f>'ORIGINAL BUDGET'!E47</f>
        <v>0</v>
      </c>
      <c r="F47" s="962">
        <f t="shared" si="9"/>
        <v>0</v>
      </c>
      <c r="G47" s="845" t="str">
        <f t="shared" si="10"/>
        <v/>
      </c>
      <c r="H47" s="963">
        <f t="shared" si="8"/>
        <v>0</v>
      </c>
      <c r="I47" s="1089" t="str">
        <f>'ORIGINAL BUDGET'!I47</f>
        <v/>
      </c>
      <c r="J47" s="36">
        <f t="shared" si="11"/>
        <v>0</v>
      </c>
      <c r="K47" s="1089" t="str">
        <f>'ORIGINAL BUDGET'!K47</f>
        <v/>
      </c>
      <c r="L47" s="36">
        <f t="shared" si="12"/>
        <v>0</v>
      </c>
      <c r="M47" s="1089" t="str">
        <f>'ORIGINAL BUDGET'!M47</f>
        <v/>
      </c>
      <c r="N47" s="1206">
        <f t="shared" si="13"/>
        <v>0</v>
      </c>
      <c r="O47" s="1089" t="str">
        <f>'ORIGINAL BUDGET'!O47</f>
        <v/>
      </c>
      <c r="P47" s="1206">
        <f t="shared" si="14"/>
        <v>0</v>
      </c>
      <c r="Q47" s="1089" t="str">
        <f>'ORIGINAL BUDGET'!Q47</f>
        <v/>
      </c>
      <c r="R47" s="36">
        <f t="shared" si="15"/>
        <v>0</v>
      </c>
      <c r="S47" s="1089" t="str">
        <f>'ORIGINAL BUDGET'!S47</f>
        <v/>
      </c>
      <c r="T47" s="36">
        <f t="shared" si="16"/>
        <v>0</v>
      </c>
      <c r="U47" s="1522"/>
      <c r="V47" s="274"/>
      <c r="W47" s="274"/>
      <c r="X47" s="274"/>
      <c r="AD47" s="201"/>
      <c r="AK47" s="807">
        <f>Justifications!$S47*G47</f>
        <v>0</v>
      </c>
      <c r="AL47" s="807">
        <f>Justifications!$S47*I47</f>
        <v>0</v>
      </c>
      <c r="AM47" s="807">
        <f>Justifications!$S47*K47</f>
        <v>0</v>
      </c>
      <c r="AN47" s="807">
        <f>Justifications!$S47*M47</f>
        <v>0</v>
      </c>
      <c r="AO47" s="807">
        <f>Justifications!$S47*O47</f>
        <v>0</v>
      </c>
      <c r="AP47" s="807">
        <f>Justifications!$S47*Q47</f>
        <v>0</v>
      </c>
      <c r="AQ47" s="807">
        <f>Justifications!$S47*S47</f>
        <v>0</v>
      </c>
      <c r="AS47" s="10"/>
      <c r="AT47" s="10"/>
      <c r="AY47" s="1104"/>
    </row>
    <row r="48" spans="1:51" ht="23.25" customHeight="1">
      <c r="A48" s="122">
        <v>4</v>
      </c>
      <c r="B48" s="403">
        <f>'ORIGINAL BUDGET'!B48</f>
        <v>0</v>
      </c>
      <c r="C48" s="1027">
        <f>'ORIGINAL BUDGET'!C48</f>
        <v>0</v>
      </c>
      <c r="D48" s="870">
        <f>'ORIGINAL BUDGET'!D48</f>
        <v>0</v>
      </c>
      <c r="E48" s="262">
        <f>'ORIGINAL BUDGET'!E48</f>
        <v>0</v>
      </c>
      <c r="F48" s="962">
        <f t="shared" si="9"/>
        <v>0</v>
      </c>
      <c r="G48" s="845" t="str">
        <f t="shared" si="10"/>
        <v/>
      </c>
      <c r="H48" s="963">
        <f t="shared" si="8"/>
        <v>0</v>
      </c>
      <c r="I48" s="1089" t="str">
        <f>'ORIGINAL BUDGET'!I48</f>
        <v/>
      </c>
      <c r="J48" s="36">
        <f t="shared" si="11"/>
        <v>0</v>
      </c>
      <c r="K48" s="1089" t="str">
        <f>'ORIGINAL BUDGET'!K48</f>
        <v/>
      </c>
      <c r="L48" s="36">
        <f t="shared" si="12"/>
        <v>0</v>
      </c>
      <c r="M48" s="1089" t="str">
        <f>'ORIGINAL BUDGET'!M48</f>
        <v/>
      </c>
      <c r="N48" s="1206">
        <f t="shared" si="13"/>
        <v>0</v>
      </c>
      <c r="O48" s="1089" t="str">
        <f>'ORIGINAL BUDGET'!O48</f>
        <v/>
      </c>
      <c r="P48" s="1206">
        <f t="shared" si="14"/>
        <v>0</v>
      </c>
      <c r="Q48" s="1089" t="str">
        <f>'ORIGINAL BUDGET'!Q48</f>
        <v/>
      </c>
      <c r="R48" s="36">
        <f t="shared" si="15"/>
        <v>0</v>
      </c>
      <c r="S48" s="1089" t="str">
        <f>'ORIGINAL BUDGET'!S48</f>
        <v/>
      </c>
      <c r="T48" s="36">
        <f t="shared" si="16"/>
        <v>0</v>
      </c>
      <c r="U48" s="1522"/>
      <c r="V48" s="274"/>
      <c r="W48" s="274"/>
      <c r="X48" s="274"/>
      <c r="AD48" s="201"/>
      <c r="AK48" s="807">
        <f>Justifications!$S48*G48</f>
        <v>0</v>
      </c>
      <c r="AL48" s="807">
        <f>Justifications!$S48*I48</f>
        <v>0</v>
      </c>
      <c r="AM48" s="807">
        <f>Justifications!$S48*K48</f>
        <v>0</v>
      </c>
      <c r="AN48" s="807">
        <f>Justifications!$S48*M48</f>
        <v>0</v>
      </c>
      <c r="AO48" s="807">
        <f>Justifications!$S48*O48</f>
        <v>0</v>
      </c>
      <c r="AP48" s="807">
        <f>Justifications!$S48*Q48</f>
        <v>0</v>
      </c>
      <c r="AQ48" s="807">
        <f>Justifications!$S48*S48</f>
        <v>0</v>
      </c>
      <c r="AS48" s="10"/>
      <c r="AT48" s="10"/>
      <c r="AY48" s="1104"/>
    </row>
    <row r="49" spans="1:51" ht="23.25" customHeight="1" thickBot="1">
      <c r="A49" s="122">
        <v>5</v>
      </c>
      <c r="B49" s="403">
        <f>'ORIGINAL BUDGET'!B49</f>
        <v>0</v>
      </c>
      <c r="C49" s="1027">
        <f>'ORIGINAL BUDGET'!C49</f>
        <v>0</v>
      </c>
      <c r="D49" s="870">
        <f>'ORIGINAL BUDGET'!D49</f>
        <v>0</v>
      </c>
      <c r="E49" s="262">
        <f>'ORIGINAL BUDGET'!E49</f>
        <v>0</v>
      </c>
      <c r="F49" s="962">
        <f t="shared" si="9"/>
        <v>0</v>
      </c>
      <c r="G49" s="845" t="str">
        <f t="shared" si="10"/>
        <v/>
      </c>
      <c r="H49" s="963">
        <f t="shared" si="8"/>
        <v>0</v>
      </c>
      <c r="I49" s="1089" t="str">
        <f>'ORIGINAL BUDGET'!I49</f>
        <v/>
      </c>
      <c r="J49" s="36">
        <f t="shared" si="11"/>
        <v>0</v>
      </c>
      <c r="K49" s="1089" t="str">
        <f>'ORIGINAL BUDGET'!K49</f>
        <v/>
      </c>
      <c r="L49" s="36">
        <f t="shared" si="12"/>
        <v>0</v>
      </c>
      <c r="M49" s="1089" t="str">
        <f>'ORIGINAL BUDGET'!M49</f>
        <v/>
      </c>
      <c r="N49" s="1206">
        <f t="shared" si="13"/>
        <v>0</v>
      </c>
      <c r="O49" s="1089" t="str">
        <f>'ORIGINAL BUDGET'!O49</f>
        <v/>
      </c>
      <c r="P49" s="1206">
        <f t="shared" si="14"/>
        <v>0</v>
      </c>
      <c r="Q49" s="1089" t="str">
        <f>'ORIGINAL BUDGET'!Q49</f>
        <v/>
      </c>
      <c r="R49" s="36">
        <f t="shared" si="15"/>
        <v>0</v>
      </c>
      <c r="S49" s="1089" t="str">
        <f>'ORIGINAL BUDGET'!S49</f>
        <v/>
      </c>
      <c r="T49" s="36">
        <f t="shared" si="16"/>
        <v>0</v>
      </c>
      <c r="U49" s="1522"/>
      <c r="V49" s="274"/>
      <c r="W49" s="274"/>
      <c r="X49" s="274"/>
      <c r="AD49" s="201"/>
      <c r="AK49" s="807">
        <f>Justifications!$S49*G49</f>
        <v>0</v>
      </c>
      <c r="AL49" s="807">
        <f>Justifications!$S49*I49</f>
        <v>0</v>
      </c>
      <c r="AM49" s="807">
        <f>Justifications!$S49*K49</f>
        <v>0</v>
      </c>
      <c r="AN49" s="807">
        <f>Justifications!$S49*M49</f>
        <v>0</v>
      </c>
      <c r="AO49" s="807">
        <f>Justifications!$S49*O49</f>
        <v>0</v>
      </c>
      <c r="AP49" s="807">
        <f>Justifications!$S49*Q49</f>
        <v>0</v>
      </c>
      <c r="AQ49" s="807">
        <f>Justifications!$S49*S49</f>
        <v>0</v>
      </c>
      <c r="AS49" s="10"/>
      <c r="AT49" s="10"/>
      <c r="AY49" s="1104"/>
    </row>
    <row r="50" spans="1:51" ht="23.25" hidden="1" customHeight="1">
      <c r="A50" s="122">
        <v>6</v>
      </c>
      <c r="B50" s="403">
        <f>'ORIGINAL BUDGET'!B50</f>
        <v>0</v>
      </c>
      <c r="C50" s="1027">
        <f>'ORIGINAL BUDGET'!C50</f>
        <v>0</v>
      </c>
      <c r="D50" s="870">
        <f>'ORIGINAL BUDGET'!D50</f>
        <v>0</v>
      </c>
      <c r="E50" s="262">
        <f>'ORIGINAL BUDGET'!E50</f>
        <v>0</v>
      </c>
      <c r="F50" s="962">
        <f t="shared" si="9"/>
        <v>0</v>
      </c>
      <c r="G50" s="845" t="str">
        <f t="shared" si="10"/>
        <v/>
      </c>
      <c r="H50" s="963">
        <f t="shared" si="8"/>
        <v>0</v>
      </c>
      <c r="I50" s="1089" t="str">
        <f>'ORIGINAL BUDGET'!I50</f>
        <v/>
      </c>
      <c r="J50" s="36">
        <f t="shared" si="11"/>
        <v>0</v>
      </c>
      <c r="K50" s="1089" t="str">
        <f>'ORIGINAL BUDGET'!K50</f>
        <v/>
      </c>
      <c r="L50" s="36">
        <f t="shared" si="12"/>
        <v>0</v>
      </c>
      <c r="M50" s="1089" t="str">
        <f>'ORIGINAL BUDGET'!M50</f>
        <v/>
      </c>
      <c r="N50" s="1206">
        <f t="shared" si="13"/>
        <v>0</v>
      </c>
      <c r="O50" s="1089" t="str">
        <f>'ORIGINAL BUDGET'!O50</f>
        <v/>
      </c>
      <c r="P50" s="1206">
        <f t="shared" si="14"/>
        <v>0</v>
      </c>
      <c r="Q50" s="1089" t="str">
        <f>'ORIGINAL BUDGET'!Q50</f>
        <v/>
      </c>
      <c r="R50" s="36">
        <f t="shared" si="15"/>
        <v>0</v>
      </c>
      <c r="S50" s="1089" t="str">
        <f>'ORIGINAL BUDGET'!S50</f>
        <v/>
      </c>
      <c r="T50" s="36">
        <f t="shared" si="16"/>
        <v>0</v>
      </c>
      <c r="U50" s="1522"/>
      <c r="V50" s="274"/>
      <c r="W50" s="274"/>
      <c r="X50" s="274"/>
      <c r="AD50" s="201"/>
      <c r="AK50" s="807">
        <f>Justifications!$S50*G50</f>
        <v>0</v>
      </c>
      <c r="AL50" s="807">
        <f>Justifications!$S50*I50</f>
        <v>0</v>
      </c>
      <c r="AM50" s="807">
        <f>Justifications!$S50*K50</f>
        <v>0</v>
      </c>
      <c r="AN50" s="807">
        <f>Justifications!$S50*M50</f>
        <v>0</v>
      </c>
      <c r="AO50" s="807">
        <f>Justifications!$S50*O50</f>
        <v>0</v>
      </c>
      <c r="AP50" s="807">
        <f>Justifications!$S50*Q50</f>
        <v>0</v>
      </c>
      <c r="AQ50" s="807">
        <f>Justifications!$S50*S50</f>
        <v>0</v>
      </c>
      <c r="AS50" s="10"/>
      <c r="AT50" s="10"/>
      <c r="AY50" s="1104"/>
    </row>
    <row r="51" spans="1:51" ht="23.25" hidden="1" customHeight="1">
      <c r="A51" s="122">
        <v>7</v>
      </c>
      <c r="B51" s="403">
        <f>'ORIGINAL BUDGET'!B51</f>
        <v>0</v>
      </c>
      <c r="C51" s="1027">
        <f>'ORIGINAL BUDGET'!C51</f>
        <v>0</v>
      </c>
      <c r="D51" s="870">
        <f>'ORIGINAL BUDGET'!D51</f>
        <v>0</v>
      </c>
      <c r="E51" s="262">
        <f>'ORIGINAL BUDGET'!E51</f>
        <v>0</v>
      </c>
      <c r="F51" s="962">
        <f t="shared" si="9"/>
        <v>0</v>
      </c>
      <c r="G51" s="845" t="str">
        <f t="shared" si="10"/>
        <v/>
      </c>
      <c r="H51" s="963">
        <f t="shared" si="8"/>
        <v>0</v>
      </c>
      <c r="I51" s="1089" t="str">
        <f>'ORIGINAL BUDGET'!I51</f>
        <v/>
      </c>
      <c r="J51" s="36">
        <f t="shared" si="11"/>
        <v>0</v>
      </c>
      <c r="K51" s="1089" t="str">
        <f>'ORIGINAL BUDGET'!K51</f>
        <v/>
      </c>
      <c r="L51" s="36">
        <f t="shared" si="12"/>
        <v>0</v>
      </c>
      <c r="M51" s="1089" t="str">
        <f>'ORIGINAL BUDGET'!M51</f>
        <v/>
      </c>
      <c r="N51" s="1206">
        <f t="shared" si="13"/>
        <v>0</v>
      </c>
      <c r="O51" s="1089" t="str">
        <f>'ORIGINAL BUDGET'!O51</f>
        <v/>
      </c>
      <c r="P51" s="1206">
        <f t="shared" si="14"/>
        <v>0</v>
      </c>
      <c r="Q51" s="1089" t="str">
        <f>'ORIGINAL BUDGET'!Q51</f>
        <v/>
      </c>
      <c r="R51" s="36">
        <f t="shared" si="15"/>
        <v>0</v>
      </c>
      <c r="S51" s="1089" t="str">
        <f>'ORIGINAL BUDGET'!S51</f>
        <v/>
      </c>
      <c r="T51" s="36">
        <f t="shared" si="16"/>
        <v>0</v>
      </c>
      <c r="U51" s="1522"/>
      <c r="V51" s="274"/>
      <c r="W51" s="274"/>
      <c r="X51" s="274"/>
      <c r="AD51" s="201"/>
      <c r="AK51" s="807">
        <f>Justifications!$S51*G51</f>
        <v>0</v>
      </c>
      <c r="AL51" s="807">
        <f>Justifications!$S51*I51</f>
        <v>0</v>
      </c>
      <c r="AM51" s="807">
        <f>Justifications!$S51*K51</f>
        <v>0</v>
      </c>
      <c r="AN51" s="807">
        <f>Justifications!$S51*M51</f>
        <v>0</v>
      </c>
      <c r="AO51" s="807">
        <f>Justifications!$S51*O51</f>
        <v>0</v>
      </c>
      <c r="AP51" s="807">
        <f>Justifications!$S51*Q51</f>
        <v>0</v>
      </c>
      <c r="AQ51" s="807">
        <f>Justifications!$S51*S51</f>
        <v>0</v>
      </c>
      <c r="AS51" s="10"/>
      <c r="AT51" s="10"/>
      <c r="AY51" s="1104"/>
    </row>
    <row r="52" spans="1:51" ht="23.25" hidden="1" customHeight="1">
      <c r="A52" s="122">
        <v>8</v>
      </c>
      <c r="B52" s="403">
        <f>'ORIGINAL BUDGET'!B52</f>
        <v>0</v>
      </c>
      <c r="C52" s="1027">
        <f>'ORIGINAL BUDGET'!C52</f>
        <v>0</v>
      </c>
      <c r="D52" s="870">
        <f>'ORIGINAL BUDGET'!D52</f>
        <v>0</v>
      </c>
      <c r="E52" s="262">
        <f>'ORIGINAL BUDGET'!E52</f>
        <v>0</v>
      </c>
      <c r="F52" s="962">
        <f t="shared" si="9"/>
        <v>0</v>
      </c>
      <c r="G52" s="845" t="str">
        <f t="shared" si="10"/>
        <v/>
      </c>
      <c r="H52" s="963">
        <f t="shared" si="8"/>
        <v>0</v>
      </c>
      <c r="I52" s="1089" t="str">
        <f>'ORIGINAL BUDGET'!I52</f>
        <v/>
      </c>
      <c r="J52" s="36">
        <f t="shared" si="11"/>
        <v>0</v>
      </c>
      <c r="K52" s="1089" t="str">
        <f>'ORIGINAL BUDGET'!K52</f>
        <v/>
      </c>
      <c r="L52" s="36">
        <f t="shared" si="12"/>
        <v>0</v>
      </c>
      <c r="M52" s="1089" t="str">
        <f>'ORIGINAL BUDGET'!M52</f>
        <v/>
      </c>
      <c r="N52" s="1206">
        <f t="shared" si="13"/>
        <v>0</v>
      </c>
      <c r="O52" s="1089" t="str">
        <f>'ORIGINAL BUDGET'!O52</f>
        <v/>
      </c>
      <c r="P52" s="1206">
        <f t="shared" si="14"/>
        <v>0</v>
      </c>
      <c r="Q52" s="1089" t="str">
        <f>'ORIGINAL BUDGET'!Q52</f>
        <v/>
      </c>
      <c r="R52" s="36">
        <f t="shared" si="15"/>
        <v>0</v>
      </c>
      <c r="S52" s="1089" t="str">
        <f>'ORIGINAL BUDGET'!S52</f>
        <v/>
      </c>
      <c r="T52" s="36">
        <f t="shared" si="16"/>
        <v>0</v>
      </c>
      <c r="U52" s="1522"/>
      <c r="V52" s="274"/>
      <c r="W52" s="274"/>
      <c r="X52" s="274"/>
      <c r="AD52" s="201"/>
      <c r="AK52" s="807">
        <f>Justifications!$S52*G52</f>
        <v>0</v>
      </c>
      <c r="AL52" s="807">
        <f>Justifications!$S52*I52</f>
        <v>0</v>
      </c>
      <c r="AM52" s="807">
        <f>Justifications!$S52*K52</f>
        <v>0</v>
      </c>
      <c r="AN52" s="807">
        <f>Justifications!$S52*M52</f>
        <v>0</v>
      </c>
      <c r="AO52" s="807">
        <f>Justifications!$S52*O52</f>
        <v>0</v>
      </c>
      <c r="AP52" s="807">
        <f>Justifications!$S52*Q52</f>
        <v>0</v>
      </c>
      <c r="AQ52" s="807">
        <f>Justifications!$S52*S52</f>
        <v>0</v>
      </c>
      <c r="AS52" s="10"/>
      <c r="AT52" s="10"/>
      <c r="AY52" s="1104"/>
    </row>
    <row r="53" spans="1:51" ht="23.25" hidden="1" customHeight="1">
      <c r="A53" s="122">
        <v>9</v>
      </c>
      <c r="B53" s="403">
        <f>'ORIGINAL BUDGET'!B53</f>
        <v>0</v>
      </c>
      <c r="C53" s="1027">
        <f>'ORIGINAL BUDGET'!C53</f>
        <v>0</v>
      </c>
      <c r="D53" s="870">
        <f>'ORIGINAL BUDGET'!D53</f>
        <v>0</v>
      </c>
      <c r="E53" s="262">
        <f>'ORIGINAL BUDGET'!E53</f>
        <v>0</v>
      </c>
      <c r="F53" s="962">
        <f t="shared" si="9"/>
        <v>0</v>
      </c>
      <c r="G53" s="845" t="str">
        <f t="shared" si="10"/>
        <v/>
      </c>
      <c r="H53" s="963">
        <f t="shared" si="8"/>
        <v>0</v>
      </c>
      <c r="I53" s="1089" t="str">
        <f>'ORIGINAL BUDGET'!I53</f>
        <v/>
      </c>
      <c r="J53" s="36">
        <f t="shared" si="11"/>
        <v>0</v>
      </c>
      <c r="K53" s="1089" t="str">
        <f>'ORIGINAL BUDGET'!K53</f>
        <v/>
      </c>
      <c r="L53" s="36">
        <f t="shared" si="12"/>
        <v>0</v>
      </c>
      <c r="M53" s="1089" t="str">
        <f>'ORIGINAL BUDGET'!M53</f>
        <v/>
      </c>
      <c r="N53" s="1206">
        <f t="shared" si="13"/>
        <v>0</v>
      </c>
      <c r="O53" s="1089" t="str">
        <f>'ORIGINAL BUDGET'!O53</f>
        <v/>
      </c>
      <c r="P53" s="1206">
        <f t="shared" si="14"/>
        <v>0</v>
      </c>
      <c r="Q53" s="1089" t="str">
        <f>'ORIGINAL BUDGET'!Q53</f>
        <v/>
      </c>
      <c r="R53" s="36">
        <f t="shared" si="15"/>
        <v>0</v>
      </c>
      <c r="S53" s="1089" t="str">
        <f>'ORIGINAL BUDGET'!S53</f>
        <v/>
      </c>
      <c r="T53" s="36">
        <f t="shared" si="16"/>
        <v>0</v>
      </c>
      <c r="U53" s="1522"/>
      <c r="V53" s="274"/>
      <c r="W53" s="274"/>
      <c r="X53" s="274"/>
      <c r="AD53" s="201"/>
      <c r="AK53" s="807">
        <f>Justifications!$S53*G53</f>
        <v>0</v>
      </c>
      <c r="AL53" s="807">
        <f>Justifications!$S53*I53</f>
        <v>0</v>
      </c>
      <c r="AM53" s="807">
        <f>Justifications!$S53*K53</f>
        <v>0</v>
      </c>
      <c r="AN53" s="807">
        <f>Justifications!$S53*M53</f>
        <v>0</v>
      </c>
      <c r="AO53" s="807">
        <f>Justifications!$S53*O53</f>
        <v>0</v>
      </c>
      <c r="AP53" s="807">
        <f>Justifications!$S53*Q53</f>
        <v>0</v>
      </c>
      <c r="AQ53" s="807">
        <f>Justifications!$S53*S53</f>
        <v>0</v>
      </c>
      <c r="AS53" s="10"/>
      <c r="AT53" s="10"/>
      <c r="AY53" s="1104"/>
    </row>
    <row r="54" spans="1:51" ht="23.25" hidden="1" customHeight="1" thickBot="1">
      <c r="A54" s="122">
        <v>10</v>
      </c>
      <c r="B54" s="403">
        <f>'ORIGINAL BUDGET'!B54</f>
        <v>0</v>
      </c>
      <c r="C54" s="1027">
        <f>'ORIGINAL BUDGET'!C54</f>
        <v>0</v>
      </c>
      <c r="D54" s="870">
        <f>'ORIGINAL BUDGET'!D54</f>
        <v>0</v>
      </c>
      <c r="E54" s="262">
        <f>'ORIGINAL BUDGET'!E54</f>
        <v>0</v>
      </c>
      <c r="F54" s="962">
        <f t="shared" si="9"/>
        <v>0</v>
      </c>
      <c r="G54" s="845" t="str">
        <f t="shared" si="10"/>
        <v/>
      </c>
      <c r="H54" s="963">
        <f t="shared" si="8"/>
        <v>0</v>
      </c>
      <c r="I54" s="1089" t="str">
        <f>'ORIGINAL BUDGET'!I54</f>
        <v/>
      </c>
      <c r="J54" s="36">
        <f t="shared" si="11"/>
        <v>0</v>
      </c>
      <c r="K54" s="1089" t="str">
        <f>'ORIGINAL BUDGET'!K54</f>
        <v/>
      </c>
      <c r="L54" s="36">
        <f t="shared" si="12"/>
        <v>0</v>
      </c>
      <c r="M54" s="1089" t="str">
        <f>'ORIGINAL BUDGET'!M54</f>
        <v/>
      </c>
      <c r="N54" s="1206">
        <f t="shared" si="13"/>
        <v>0</v>
      </c>
      <c r="O54" s="1089" t="str">
        <f>'ORIGINAL BUDGET'!O54</f>
        <v/>
      </c>
      <c r="P54" s="1206">
        <f t="shared" si="14"/>
        <v>0</v>
      </c>
      <c r="Q54" s="1089" t="str">
        <f>'ORIGINAL BUDGET'!Q54</f>
        <v/>
      </c>
      <c r="R54" s="36">
        <f t="shared" si="15"/>
        <v>0</v>
      </c>
      <c r="S54" s="1089" t="str">
        <f>'ORIGINAL BUDGET'!S54</f>
        <v/>
      </c>
      <c r="T54" s="36">
        <f t="shared" si="16"/>
        <v>0</v>
      </c>
      <c r="U54" s="1522"/>
      <c r="V54" s="274"/>
      <c r="W54" s="274"/>
      <c r="X54" s="274"/>
      <c r="AD54" s="201"/>
      <c r="AK54" s="807">
        <f>Justifications!$S54*G54</f>
        <v>0</v>
      </c>
      <c r="AL54" s="807">
        <f>Justifications!$S54*I54</f>
        <v>0</v>
      </c>
      <c r="AM54" s="807">
        <f>Justifications!$S54*K54</f>
        <v>0</v>
      </c>
      <c r="AN54" s="807">
        <f>Justifications!$S54*M54</f>
        <v>0</v>
      </c>
      <c r="AO54" s="807">
        <f>Justifications!$S54*O54</f>
        <v>0</v>
      </c>
      <c r="AP54" s="807">
        <f>Justifications!$S54*Q54</f>
        <v>0</v>
      </c>
      <c r="AQ54" s="807">
        <f>Justifications!$S54*S54</f>
        <v>0</v>
      </c>
      <c r="AS54" s="10"/>
      <c r="AT54" s="10"/>
      <c r="AY54" s="1104"/>
    </row>
    <row r="55" spans="1:51" ht="23.25" hidden="1" customHeight="1">
      <c r="A55" s="122">
        <v>11</v>
      </c>
      <c r="B55" s="403">
        <f>'ORIGINAL BUDGET'!B55</f>
        <v>0</v>
      </c>
      <c r="C55" s="1027">
        <f>'ORIGINAL BUDGET'!C55</f>
        <v>0</v>
      </c>
      <c r="D55" s="870">
        <f>'ORIGINAL BUDGET'!D55</f>
        <v>0</v>
      </c>
      <c r="E55" s="262">
        <f>'ORIGINAL BUDGET'!E55</f>
        <v>0</v>
      </c>
      <c r="F55" s="962">
        <f t="shared" si="9"/>
        <v>0</v>
      </c>
      <c r="G55" s="845" t="str">
        <f t="shared" si="10"/>
        <v/>
      </c>
      <c r="H55" s="963">
        <f t="shared" si="8"/>
        <v>0</v>
      </c>
      <c r="I55" s="1089" t="str">
        <f>'ORIGINAL BUDGET'!I55</f>
        <v/>
      </c>
      <c r="J55" s="36">
        <f t="shared" si="11"/>
        <v>0</v>
      </c>
      <c r="K55" s="1089" t="str">
        <f>'ORIGINAL BUDGET'!K55</f>
        <v/>
      </c>
      <c r="L55" s="36">
        <f t="shared" si="12"/>
        <v>0</v>
      </c>
      <c r="M55" s="1089" t="str">
        <f>'ORIGINAL BUDGET'!M55</f>
        <v/>
      </c>
      <c r="N55" s="1206">
        <f t="shared" si="13"/>
        <v>0</v>
      </c>
      <c r="O55" s="1089" t="str">
        <f>'ORIGINAL BUDGET'!O55</f>
        <v/>
      </c>
      <c r="P55" s="1206">
        <f t="shared" si="14"/>
        <v>0</v>
      </c>
      <c r="Q55" s="1089" t="str">
        <f>'ORIGINAL BUDGET'!Q55</f>
        <v/>
      </c>
      <c r="R55" s="36">
        <f t="shared" si="15"/>
        <v>0</v>
      </c>
      <c r="S55" s="1089" t="str">
        <f>'ORIGINAL BUDGET'!S55</f>
        <v/>
      </c>
      <c r="T55" s="36">
        <f t="shared" si="16"/>
        <v>0</v>
      </c>
      <c r="U55" s="1522"/>
      <c r="V55" s="274"/>
      <c r="W55" s="274"/>
      <c r="X55" s="274"/>
      <c r="AD55" s="201"/>
      <c r="AK55" s="807">
        <f>Justifications!$S55*G55</f>
        <v>0</v>
      </c>
      <c r="AL55" s="807">
        <f>Justifications!$S55*I55</f>
        <v>0</v>
      </c>
      <c r="AM55" s="807">
        <f>Justifications!$S55*K55</f>
        <v>0</v>
      </c>
      <c r="AN55" s="807">
        <f>Justifications!$S55*M55</f>
        <v>0</v>
      </c>
      <c r="AO55" s="807">
        <f>Justifications!$S55*O55</f>
        <v>0</v>
      </c>
      <c r="AP55" s="807">
        <f>Justifications!$S55*Q55</f>
        <v>0</v>
      </c>
      <c r="AQ55" s="807">
        <f>Justifications!$S55*S55</f>
        <v>0</v>
      </c>
      <c r="AS55" s="10"/>
      <c r="AT55" s="10"/>
      <c r="AY55" s="1104"/>
    </row>
    <row r="56" spans="1:51" ht="23.25" hidden="1" customHeight="1">
      <c r="A56" s="122">
        <v>12</v>
      </c>
      <c r="B56" s="403">
        <f>'ORIGINAL BUDGET'!B56</f>
        <v>0</v>
      </c>
      <c r="C56" s="1027">
        <f>'ORIGINAL BUDGET'!C56</f>
        <v>0</v>
      </c>
      <c r="D56" s="870">
        <f>'ORIGINAL BUDGET'!D56</f>
        <v>0</v>
      </c>
      <c r="E56" s="262">
        <f>'ORIGINAL BUDGET'!E56</f>
        <v>0</v>
      </c>
      <c r="F56" s="962">
        <f t="shared" si="9"/>
        <v>0</v>
      </c>
      <c r="G56" s="845" t="str">
        <f t="shared" si="10"/>
        <v/>
      </c>
      <c r="H56" s="963">
        <f t="shared" si="8"/>
        <v>0</v>
      </c>
      <c r="I56" s="1089" t="str">
        <f>'ORIGINAL BUDGET'!I56</f>
        <v/>
      </c>
      <c r="J56" s="36">
        <f t="shared" si="11"/>
        <v>0</v>
      </c>
      <c r="K56" s="1089" t="str">
        <f>'ORIGINAL BUDGET'!K56</f>
        <v/>
      </c>
      <c r="L56" s="36">
        <f t="shared" si="12"/>
        <v>0</v>
      </c>
      <c r="M56" s="1089" t="str">
        <f>'ORIGINAL BUDGET'!M56</f>
        <v/>
      </c>
      <c r="N56" s="1206">
        <f t="shared" si="13"/>
        <v>0</v>
      </c>
      <c r="O56" s="1089" t="str">
        <f>'ORIGINAL BUDGET'!O56</f>
        <v/>
      </c>
      <c r="P56" s="1206">
        <f t="shared" si="14"/>
        <v>0</v>
      </c>
      <c r="Q56" s="1089" t="str">
        <f>'ORIGINAL BUDGET'!Q56</f>
        <v/>
      </c>
      <c r="R56" s="36">
        <f t="shared" si="15"/>
        <v>0</v>
      </c>
      <c r="S56" s="1089" t="str">
        <f>'ORIGINAL BUDGET'!S56</f>
        <v/>
      </c>
      <c r="T56" s="36">
        <f t="shared" si="16"/>
        <v>0</v>
      </c>
      <c r="U56" s="1522"/>
      <c r="V56" s="274"/>
      <c r="W56" s="274"/>
      <c r="X56" s="274"/>
      <c r="AD56" s="201"/>
      <c r="AK56" s="807">
        <f>Justifications!$S56*G56</f>
        <v>0</v>
      </c>
      <c r="AL56" s="807">
        <f>Justifications!$S56*I56</f>
        <v>0</v>
      </c>
      <c r="AM56" s="807">
        <f>Justifications!$S56*K56</f>
        <v>0</v>
      </c>
      <c r="AN56" s="807">
        <f>Justifications!$S56*M56</f>
        <v>0</v>
      </c>
      <c r="AO56" s="807">
        <f>Justifications!$S56*O56</f>
        <v>0</v>
      </c>
      <c r="AP56" s="807">
        <f>Justifications!$S56*Q56</f>
        <v>0</v>
      </c>
      <c r="AQ56" s="807">
        <f>Justifications!$S56*S56</f>
        <v>0</v>
      </c>
      <c r="AS56" s="10"/>
      <c r="AT56" s="10"/>
      <c r="AY56" s="1104"/>
    </row>
    <row r="57" spans="1:51" ht="23.25" hidden="1" customHeight="1">
      <c r="A57" s="122">
        <v>13</v>
      </c>
      <c r="B57" s="403">
        <f>'ORIGINAL BUDGET'!B57</f>
        <v>0</v>
      </c>
      <c r="C57" s="1027">
        <f>'ORIGINAL BUDGET'!C57</f>
        <v>0</v>
      </c>
      <c r="D57" s="870">
        <f>'ORIGINAL BUDGET'!D57</f>
        <v>0</v>
      </c>
      <c r="E57" s="262">
        <f>'ORIGINAL BUDGET'!E57</f>
        <v>0</v>
      </c>
      <c r="F57" s="962">
        <f t="shared" si="9"/>
        <v>0</v>
      </c>
      <c r="G57" s="845" t="str">
        <f t="shared" si="10"/>
        <v/>
      </c>
      <c r="H57" s="963">
        <f t="shared" si="8"/>
        <v>0</v>
      </c>
      <c r="I57" s="1090" t="str">
        <f>'ORIGINAL BUDGET'!I57</f>
        <v/>
      </c>
      <c r="J57" s="36">
        <f t="shared" si="11"/>
        <v>0</v>
      </c>
      <c r="K57" s="1090" t="str">
        <f>'ORIGINAL BUDGET'!K57</f>
        <v/>
      </c>
      <c r="L57" s="36">
        <f t="shared" si="12"/>
        <v>0</v>
      </c>
      <c r="M57" s="1090" t="str">
        <f>'ORIGINAL BUDGET'!M57</f>
        <v/>
      </c>
      <c r="N57" s="1206">
        <f t="shared" si="13"/>
        <v>0</v>
      </c>
      <c r="O57" s="1090" t="str">
        <f>'ORIGINAL BUDGET'!O57</f>
        <v/>
      </c>
      <c r="P57" s="1206">
        <f t="shared" si="14"/>
        <v>0</v>
      </c>
      <c r="Q57" s="1090" t="str">
        <f>'ORIGINAL BUDGET'!Q57</f>
        <v/>
      </c>
      <c r="R57" s="36">
        <f t="shared" si="15"/>
        <v>0</v>
      </c>
      <c r="S57" s="1090" t="str">
        <f>'ORIGINAL BUDGET'!S57</f>
        <v/>
      </c>
      <c r="T57" s="36">
        <f t="shared" si="16"/>
        <v>0</v>
      </c>
      <c r="U57" s="1522"/>
      <c r="V57" s="274"/>
      <c r="W57" s="274"/>
      <c r="X57" s="274"/>
      <c r="AD57" s="201"/>
      <c r="AK57" s="807">
        <f>Justifications!$S57*G57</f>
        <v>0</v>
      </c>
      <c r="AL57" s="807">
        <f>Justifications!$S57*I57</f>
        <v>0</v>
      </c>
      <c r="AM57" s="807">
        <f>Justifications!$S57*K57</f>
        <v>0</v>
      </c>
      <c r="AN57" s="807">
        <f>Justifications!$S57*M57</f>
        <v>0</v>
      </c>
      <c r="AO57" s="807">
        <f>Justifications!$S57*O57</f>
        <v>0</v>
      </c>
      <c r="AP57" s="807">
        <f>Justifications!$S57*Q57</f>
        <v>0</v>
      </c>
      <c r="AQ57" s="807">
        <f>Justifications!$S57*S57</f>
        <v>0</v>
      </c>
      <c r="AS57" s="10"/>
      <c r="AT57" s="10"/>
      <c r="AY57" s="1104"/>
    </row>
    <row r="58" spans="1:51" ht="23.25" hidden="1" customHeight="1">
      <c r="A58" s="122">
        <v>14</v>
      </c>
      <c r="B58" s="403">
        <f>'ORIGINAL BUDGET'!B58</f>
        <v>0</v>
      </c>
      <c r="C58" s="1027">
        <f>'ORIGINAL BUDGET'!C58</f>
        <v>0</v>
      </c>
      <c r="D58" s="870">
        <f>'ORIGINAL BUDGET'!D58</f>
        <v>0</v>
      </c>
      <c r="E58" s="262">
        <f>'ORIGINAL BUDGET'!E58</f>
        <v>0</v>
      </c>
      <c r="F58" s="962">
        <f t="shared" si="9"/>
        <v>0</v>
      </c>
      <c r="G58" s="845" t="str">
        <f t="shared" si="10"/>
        <v/>
      </c>
      <c r="H58" s="963">
        <f t="shared" si="8"/>
        <v>0</v>
      </c>
      <c r="I58" s="1090" t="str">
        <f>'ORIGINAL BUDGET'!I58</f>
        <v/>
      </c>
      <c r="J58" s="36">
        <f t="shared" si="11"/>
        <v>0</v>
      </c>
      <c r="K58" s="1090" t="str">
        <f>'ORIGINAL BUDGET'!K58</f>
        <v/>
      </c>
      <c r="L58" s="36">
        <f t="shared" si="12"/>
        <v>0</v>
      </c>
      <c r="M58" s="1090" t="str">
        <f>'ORIGINAL BUDGET'!M58</f>
        <v/>
      </c>
      <c r="N58" s="1206">
        <f t="shared" si="13"/>
        <v>0</v>
      </c>
      <c r="O58" s="1090" t="str">
        <f>'ORIGINAL BUDGET'!O58</f>
        <v/>
      </c>
      <c r="P58" s="1206">
        <f t="shared" si="14"/>
        <v>0</v>
      </c>
      <c r="Q58" s="1090" t="str">
        <f>'ORIGINAL BUDGET'!Q58</f>
        <v/>
      </c>
      <c r="R58" s="36">
        <f t="shared" si="15"/>
        <v>0</v>
      </c>
      <c r="S58" s="1090" t="str">
        <f>'ORIGINAL BUDGET'!S58</f>
        <v/>
      </c>
      <c r="T58" s="36">
        <f t="shared" si="16"/>
        <v>0</v>
      </c>
      <c r="U58" s="1522"/>
      <c r="V58" s="274"/>
      <c r="W58" s="274"/>
      <c r="X58" s="274"/>
      <c r="AD58" s="201"/>
      <c r="AK58" s="807">
        <f>Justifications!$S58*G58</f>
        <v>0</v>
      </c>
      <c r="AL58" s="807">
        <f>Justifications!$S58*I58</f>
        <v>0</v>
      </c>
      <c r="AM58" s="807">
        <f>Justifications!$S58*K58</f>
        <v>0</v>
      </c>
      <c r="AN58" s="807">
        <f>Justifications!$S58*M58</f>
        <v>0</v>
      </c>
      <c r="AO58" s="807">
        <f>Justifications!$S58*O58</f>
        <v>0</v>
      </c>
      <c r="AP58" s="807">
        <f>Justifications!$S58*Q58</f>
        <v>0</v>
      </c>
      <c r="AQ58" s="807">
        <f>Justifications!$S58*S58</f>
        <v>0</v>
      </c>
      <c r="AS58" s="10"/>
      <c r="AT58" s="10"/>
      <c r="AY58" s="1104"/>
    </row>
    <row r="59" spans="1:51" ht="23.25" hidden="1" customHeight="1" thickBot="1">
      <c r="A59" s="122">
        <v>15</v>
      </c>
      <c r="B59" s="403">
        <f>'ORIGINAL BUDGET'!B59</f>
        <v>0</v>
      </c>
      <c r="C59" s="1027">
        <f>'ORIGINAL BUDGET'!C59</f>
        <v>0</v>
      </c>
      <c r="D59" s="870">
        <f>'ORIGINAL BUDGET'!D59</f>
        <v>0</v>
      </c>
      <c r="E59" s="262">
        <f>'ORIGINAL BUDGET'!E59</f>
        <v>0</v>
      </c>
      <c r="F59" s="962">
        <f t="shared" si="9"/>
        <v>0</v>
      </c>
      <c r="G59" s="845" t="str">
        <f t="shared" si="10"/>
        <v/>
      </c>
      <c r="H59" s="963">
        <f t="shared" si="8"/>
        <v>0</v>
      </c>
      <c r="I59" s="1090" t="str">
        <f>'ORIGINAL BUDGET'!I59</f>
        <v/>
      </c>
      <c r="J59" s="36">
        <f t="shared" si="11"/>
        <v>0</v>
      </c>
      <c r="K59" s="1090" t="str">
        <f>'ORIGINAL BUDGET'!K59</f>
        <v/>
      </c>
      <c r="L59" s="36">
        <f t="shared" si="12"/>
        <v>0</v>
      </c>
      <c r="M59" s="1090" t="str">
        <f>'ORIGINAL BUDGET'!M59</f>
        <v/>
      </c>
      <c r="N59" s="1206">
        <f t="shared" si="13"/>
        <v>0</v>
      </c>
      <c r="O59" s="1090" t="str">
        <f>'ORIGINAL BUDGET'!O59</f>
        <v/>
      </c>
      <c r="P59" s="1206">
        <f t="shared" si="14"/>
        <v>0</v>
      </c>
      <c r="Q59" s="1090" t="str">
        <f>'ORIGINAL BUDGET'!Q59</f>
        <v/>
      </c>
      <c r="R59" s="36">
        <f t="shared" si="15"/>
        <v>0</v>
      </c>
      <c r="S59" s="1090" t="str">
        <f>'ORIGINAL BUDGET'!S59</f>
        <v/>
      </c>
      <c r="T59" s="36">
        <f t="shared" si="16"/>
        <v>0</v>
      </c>
      <c r="U59" s="1522"/>
      <c r="V59" s="274"/>
      <c r="W59" s="274"/>
      <c r="X59" s="274"/>
      <c r="AD59" s="201"/>
      <c r="AK59" s="807">
        <f>Justifications!$S59*G59</f>
        <v>0</v>
      </c>
      <c r="AL59" s="807">
        <f>Justifications!$S59*I59</f>
        <v>0</v>
      </c>
      <c r="AM59" s="807">
        <f>Justifications!$S59*K59</f>
        <v>0</v>
      </c>
      <c r="AN59" s="807">
        <f>Justifications!$S59*M59</f>
        <v>0</v>
      </c>
      <c r="AO59" s="807">
        <f>Justifications!$S59*O59</f>
        <v>0</v>
      </c>
      <c r="AP59" s="807">
        <f>Justifications!$S59*Q59</f>
        <v>0</v>
      </c>
      <c r="AQ59" s="807">
        <f>Justifications!$S59*S59</f>
        <v>0</v>
      </c>
      <c r="AS59" s="10"/>
      <c r="AT59" s="10"/>
      <c r="AY59" s="1104"/>
    </row>
    <row r="60" spans="1:51" ht="23.25" hidden="1" customHeight="1">
      <c r="A60" s="122">
        <v>16</v>
      </c>
      <c r="B60" s="403">
        <f>'ORIGINAL BUDGET'!B60</f>
        <v>0</v>
      </c>
      <c r="C60" s="1027">
        <f>'ORIGINAL BUDGET'!C60</f>
        <v>0</v>
      </c>
      <c r="D60" s="870">
        <f>'ORIGINAL BUDGET'!D60</f>
        <v>0</v>
      </c>
      <c r="E60" s="262">
        <f>'ORIGINAL BUDGET'!E60</f>
        <v>0</v>
      </c>
      <c r="F60" s="962">
        <f t="shared" si="9"/>
        <v>0</v>
      </c>
      <c r="G60" s="845" t="str">
        <f t="shared" si="10"/>
        <v/>
      </c>
      <c r="H60" s="963">
        <f t="shared" si="8"/>
        <v>0</v>
      </c>
      <c r="I60" s="1090" t="str">
        <f>'ORIGINAL BUDGET'!I60</f>
        <v/>
      </c>
      <c r="J60" s="36">
        <f t="shared" si="11"/>
        <v>0</v>
      </c>
      <c r="K60" s="1090" t="str">
        <f>'ORIGINAL BUDGET'!K60</f>
        <v/>
      </c>
      <c r="L60" s="36">
        <f t="shared" si="12"/>
        <v>0</v>
      </c>
      <c r="M60" s="1090" t="str">
        <f>'ORIGINAL BUDGET'!M60</f>
        <v/>
      </c>
      <c r="N60" s="1206">
        <f t="shared" si="13"/>
        <v>0</v>
      </c>
      <c r="O60" s="1090" t="str">
        <f>'ORIGINAL BUDGET'!O60</f>
        <v/>
      </c>
      <c r="P60" s="1206">
        <f t="shared" si="14"/>
        <v>0</v>
      </c>
      <c r="Q60" s="1090" t="str">
        <f>'ORIGINAL BUDGET'!Q60</f>
        <v/>
      </c>
      <c r="R60" s="36">
        <f t="shared" si="15"/>
        <v>0</v>
      </c>
      <c r="S60" s="1090" t="str">
        <f>'ORIGINAL BUDGET'!S60</f>
        <v/>
      </c>
      <c r="T60" s="36">
        <f t="shared" si="16"/>
        <v>0</v>
      </c>
      <c r="U60" s="1522"/>
      <c r="V60" s="274"/>
      <c r="W60" s="274"/>
      <c r="X60" s="274"/>
      <c r="AD60" s="201"/>
      <c r="AK60" s="807">
        <f>Justifications!$S60*G60</f>
        <v>0</v>
      </c>
      <c r="AL60" s="807">
        <f>Justifications!$S60*I60</f>
        <v>0</v>
      </c>
      <c r="AM60" s="807">
        <f>Justifications!$S60*K60</f>
        <v>0</v>
      </c>
      <c r="AN60" s="807">
        <f>Justifications!$S60*M60</f>
        <v>0</v>
      </c>
      <c r="AO60" s="807">
        <f>Justifications!$S60*O60</f>
        <v>0</v>
      </c>
      <c r="AP60" s="807">
        <f>Justifications!$S60*Q60</f>
        <v>0</v>
      </c>
      <c r="AQ60" s="807">
        <f>Justifications!$S60*S60</f>
        <v>0</v>
      </c>
      <c r="AS60" s="10"/>
      <c r="AT60" s="10"/>
      <c r="AY60" s="1104"/>
    </row>
    <row r="61" spans="1:51" ht="23.25" hidden="1" customHeight="1">
      <c r="A61" s="124">
        <v>17</v>
      </c>
      <c r="B61" s="403">
        <f>'ORIGINAL BUDGET'!B61</f>
        <v>0</v>
      </c>
      <c r="C61" s="1027">
        <f>'ORIGINAL BUDGET'!C61</f>
        <v>0</v>
      </c>
      <c r="D61" s="870">
        <f>'ORIGINAL BUDGET'!D61</f>
        <v>0</v>
      </c>
      <c r="E61" s="262">
        <f>'ORIGINAL BUDGET'!E61</f>
        <v>0</v>
      </c>
      <c r="F61" s="962">
        <f t="shared" si="9"/>
        <v>0</v>
      </c>
      <c r="G61" s="845" t="str">
        <f t="shared" si="10"/>
        <v/>
      </c>
      <c r="H61" s="963">
        <f t="shared" si="8"/>
        <v>0</v>
      </c>
      <c r="I61" s="1090" t="str">
        <f>'ORIGINAL BUDGET'!I61</f>
        <v/>
      </c>
      <c r="J61" s="36">
        <f t="shared" si="11"/>
        <v>0</v>
      </c>
      <c r="K61" s="1090" t="str">
        <f>'ORIGINAL BUDGET'!K61</f>
        <v/>
      </c>
      <c r="L61" s="36">
        <f t="shared" si="12"/>
        <v>0</v>
      </c>
      <c r="M61" s="1090" t="str">
        <f>'ORIGINAL BUDGET'!M61</f>
        <v/>
      </c>
      <c r="N61" s="1206">
        <f t="shared" si="13"/>
        <v>0</v>
      </c>
      <c r="O61" s="1090" t="str">
        <f>'ORIGINAL BUDGET'!O61</f>
        <v/>
      </c>
      <c r="P61" s="1206">
        <f t="shared" si="14"/>
        <v>0</v>
      </c>
      <c r="Q61" s="1090" t="str">
        <f>'ORIGINAL BUDGET'!Q61</f>
        <v/>
      </c>
      <c r="R61" s="36">
        <f t="shared" si="15"/>
        <v>0</v>
      </c>
      <c r="S61" s="1090" t="str">
        <f>'ORIGINAL BUDGET'!S61</f>
        <v/>
      </c>
      <c r="T61" s="36">
        <f t="shared" si="16"/>
        <v>0</v>
      </c>
      <c r="U61" s="1014"/>
      <c r="V61" s="274"/>
      <c r="W61" s="274"/>
      <c r="X61" s="274"/>
      <c r="AD61" s="201"/>
      <c r="AK61" s="807">
        <f>Justifications!$S61*G61</f>
        <v>0</v>
      </c>
      <c r="AL61" s="807">
        <f>Justifications!$S61*I61</f>
        <v>0</v>
      </c>
      <c r="AM61" s="807">
        <f>Justifications!$S61*K61</f>
        <v>0</v>
      </c>
      <c r="AN61" s="807">
        <f>Justifications!$S61*M61</f>
        <v>0</v>
      </c>
      <c r="AO61" s="807">
        <f>Justifications!$S61*O61</f>
        <v>0</v>
      </c>
      <c r="AP61" s="807">
        <f>Justifications!$S61*Q61</f>
        <v>0</v>
      </c>
      <c r="AQ61" s="807">
        <f>Justifications!$S61*S61</f>
        <v>0</v>
      </c>
      <c r="AS61" s="10"/>
      <c r="AT61" s="10"/>
      <c r="AY61" s="1104"/>
    </row>
    <row r="62" spans="1:51" ht="23.25" hidden="1" customHeight="1">
      <c r="A62" s="122">
        <v>18</v>
      </c>
      <c r="B62" s="272">
        <f>'ORIGINAL BUDGET'!B62</f>
        <v>0</v>
      </c>
      <c r="C62" s="1027">
        <f>'ORIGINAL BUDGET'!C62</f>
        <v>0</v>
      </c>
      <c r="D62" s="870">
        <f>'ORIGINAL BUDGET'!D62</f>
        <v>0</v>
      </c>
      <c r="E62" s="262">
        <f>'ORIGINAL BUDGET'!E62</f>
        <v>0</v>
      </c>
      <c r="F62" s="962">
        <f t="shared" si="9"/>
        <v>0</v>
      </c>
      <c r="G62" s="845" t="str">
        <f t="shared" si="10"/>
        <v/>
      </c>
      <c r="H62" s="963">
        <f t="shared" si="8"/>
        <v>0</v>
      </c>
      <c r="I62" s="1090" t="str">
        <f>'ORIGINAL BUDGET'!I62</f>
        <v/>
      </c>
      <c r="J62" s="36">
        <f t="shared" si="11"/>
        <v>0</v>
      </c>
      <c r="K62" s="1090" t="str">
        <f>'ORIGINAL BUDGET'!K62</f>
        <v/>
      </c>
      <c r="L62" s="36">
        <f t="shared" si="12"/>
        <v>0</v>
      </c>
      <c r="M62" s="1090" t="str">
        <f>'ORIGINAL BUDGET'!M62</f>
        <v/>
      </c>
      <c r="N62" s="1206">
        <f t="shared" si="13"/>
        <v>0</v>
      </c>
      <c r="O62" s="1090" t="str">
        <f>'ORIGINAL BUDGET'!O62</f>
        <v/>
      </c>
      <c r="P62" s="1206">
        <f t="shared" si="14"/>
        <v>0</v>
      </c>
      <c r="Q62" s="1090" t="str">
        <f>'ORIGINAL BUDGET'!Q62</f>
        <v/>
      </c>
      <c r="R62" s="36">
        <f t="shared" si="15"/>
        <v>0</v>
      </c>
      <c r="S62" s="1090" t="str">
        <f>'ORIGINAL BUDGET'!S62</f>
        <v/>
      </c>
      <c r="T62" s="36">
        <f t="shared" si="16"/>
        <v>0</v>
      </c>
      <c r="U62" s="1014"/>
      <c r="V62" s="274"/>
      <c r="W62" s="274"/>
      <c r="X62" s="274"/>
      <c r="AD62" s="201"/>
      <c r="AK62" s="807">
        <f>Justifications!$S62*G62</f>
        <v>0</v>
      </c>
      <c r="AL62" s="807">
        <f>Justifications!$S62*I62</f>
        <v>0</v>
      </c>
      <c r="AM62" s="807">
        <f>Justifications!$S62*K62</f>
        <v>0</v>
      </c>
      <c r="AN62" s="807">
        <f>Justifications!$S62*M62</f>
        <v>0</v>
      </c>
      <c r="AO62" s="807">
        <f>Justifications!$S62*O62</f>
        <v>0</v>
      </c>
      <c r="AP62" s="807">
        <f>Justifications!$S62*Q62</f>
        <v>0</v>
      </c>
      <c r="AQ62" s="807">
        <f>Justifications!$S62*S62</f>
        <v>0</v>
      </c>
      <c r="AS62" s="10"/>
      <c r="AT62" s="10"/>
      <c r="AY62" s="1104"/>
    </row>
    <row r="63" spans="1:51" ht="23.25" hidden="1" customHeight="1">
      <c r="A63" s="124">
        <v>19</v>
      </c>
      <c r="B63" s="403">
        <f>'ORIGINAL BUDGET'!B63</f>
        <v>0</v>
      </c>
      <c r="C63" s="1027">
        <f>'ORIGINAL BUDGET'!C63</f>
        <v>0</v>
      </c>
      <c r="D63" s="870">
        <f>'ORIGINAL BUDGET'!D63</f>
        <v>0</v>
      </c>
      <c r="E63" s="262">
        <f>'ORIGINAL BUDGET'!E63</f>
        <v>0</v>
      </c>
      <c r="F63" s="962">
        <f t="shared" si="9"/>
        <v>0</v>
      </c>
      <c r="G63" s="845" t="str">
        <f t="shared" si="10"/>
        <v/>
      </c>
      <c r="H63" s="963">
        <f t="shared" si="8"/>
        <v>0</v>
      </c>
      <c r="I63" s="1090" t="str">
        <f>'ORIGINAL BUDGET'!I63</f>
        <v/>
      </c>
      <c r="J63" s="36">
        <f t="shared" si="11"/>
        <v>0</v>
      </c>
      <c r="K63" s="1090" t="str">
        <f>'ORIGINAL BUDGET'!K63</f>
        <v/>
      </c>
      <c r="L63" s="36">
        <f t="shared" si="12"/>
        <v>0</v>
      </c>
      <c r="M63" s="1090" t="str">
        <f>'ORIGINAL BUDGET'!M63</f>
        <v/>
      </c>
      <c r="N63" s="1206">
        <f t="shared" si="13"/>
        <v>0</v>
      </c>
      <c r="O63" s="1090" t="str">
        <f>'ORIGINAL BUDGET'!O63</f>
        <v/>
      </c>
      <c r="P63" s="1206">
        <f t="shared" si="14"/>
        <v>0</v>
      </c>
      <c r="Q63" s="1090" t="str">
        <f>'ORIGINAL BUDGET'!Q63</f>
        <v/>
      </c>
      <c r="R63" s="36">
        <f t="shared" si="15"/>
        <v>0</v>
      </c>
      <c r="S63" s="1090" t="str">
        <f>'ORIGINAL BUDGET'!S63</f>
        <v/>
      </c>
      <c r="T63" s="36">
        <f t="shared" si="16"/>
        <v>0</v>
      </c>
      <c r="U63" s="1014"/>
      <c r="V63" s="274"/>
      <c r="W63" s="274"/>
      <c r="X63" s="274"/>
      <c r="AD63" s="201"/>
      <c r="AK63" s="807">
        <f>Justifications!$S63*G63</f>
        <v>0</v>
      </c>
      <c r="AL63" s="807">
        <f>Justifications!$S63*I63</f>
        <v>0</v>
      </c>
      <c r="AM63" s="807">
        <f>Justifications!$S63*K63</f>
        <v>0</v>
      </c>
      <c r="AN63" s="807">
        <f>Justifications!$S63*M63</f>
        <v>0</v>
      </c>
      <c r="AO63" s="807">
        <f>Justifications!$S63*O63</f>
        <v>0</v>
      </c>
      <c r="AP63" s="807">
        <f>Justifications!$S63*Q63</f>
        <v>0</v>
      </c>
      <c r="AQ63" s="807">
        <f>Justifications!$S63*S63</f>
        <v>0</v>
      </c>
      <c r="AS63" s="10"/>
      <c r="AT63" s="10"/>
      <c r="AY63" s="1104"/>
    </row>
    <row r="64" spans="1:51" ht="23.25" hidden="1" customHeight="1">
      <c r="A64" s="124">
        <v>20</v>
      </c>
      <c r="B64" s="403">
        <f>'ORIGINAL BUDGET'!B64</f>
        <v>0</v>
      </c>
      <c r="C64" s="1027">
        <f>'ORIGINAL BUDGET'!C64</f>
        <v>0</v>
      </c>
      <c r="D64" s="870">
        <f>'ORIGINAL BUDGET'!D64</f>
        <v>0</v>
      </c>
      <c r="E64" s="262">
        <f>'ORIGINAL BUDGET'!E64</f>
        <v>0</v>
      </c>
      <c r="F64" s="962">
        <f t="shared" si="9"/>
        <v>0</v>
      </c>
      <c r="G64" s="845" t="str">
        <f t="shared" si="10"/>
        <v/>
      </c>
      <c r="H64" s="963">
        <f t="shared" si="8"/>
        <v>0</v>
      </c>
      <c r="I64" s="1090" t="str">
        <f>'ORIGINAL BUDGET'!I64</f>
        <v/>
      </c>
      <c r="J64" s="36">
        <f t="shared" si="11"/>
        <v>0</v>
      </c>
      <c r="K64" s="1090" t="str">
        <f>'ORIGINAL BUDGET'!K64</f>
        <v/>
      </c>
      <c r="L64" s="36">
        <f t="shared" si="12"/>
        <v>0</v>
      </c>
      <c r="M64" s="1090" t="str">
        <f>'ORIGINAL BUDGET'!M64</f>
        <v/>
      </c>
      <c r="N64" s="1206">
        <f t="shared" si="13"/>
        <v>0</v>
      </c>
      <c r="O64" s="1090" t="str">
        <f>'ORIGINAL BUDGET'!O64</f>
        <v/>
      </c>
      <c r="P64" s="1206">
        <f t="shared" si="14"/>
        <v>0</v>
      </c>
      <c r="Q64" s="1090" t="str">
        <f>'ORIGINAL BUDGET'!Q64</f>
        <v/>
      </c>
      <c r="R64" s="36">
        <f t="shared" si="15"/>
        <v>0</v>
      </c>
      <c r="S64" s="1090" t="str">
        <f>'ORIGINAL BUDGET'!S64</f>
        <v/>
      </c>
      <c r="T64" s="36">
        <f t="shared" si="16"/>
        <v>0</v>
      </c>
      <c r="U64" s="1014"/>
      <c r="V64" s="274"/>
      <c r="W64" s="274"/>
      <c r="X64" s="274"/>
      <c r="AD64" s="201"/>
      <c r="AK64" s="807">
        <f>Justifications!$S64*G64</f>
        <v>0</v>
      </c>
      <c r="AL64" s="807">
        <f>Justifications!$S64*I64</f>
        <v>0</v>
      </c>
      <c r="AM64" s="807">
        <f>Justifications!$S64*K64</f>
        <v>0</v>
      </c>
      <c r="AN64" s="807">
        <f>Justifications!$S64*M64</f>
        <v>0</v>
      </c>
      <c r="AO64" s="807">
        <f>Justifications!$S64*O64</f>
        <v>0</v>
      </c>
      <c r="AP64" s="807">
        <f>Justifications!$S64*Q64</f>
        <v>0</v>
      </c>
      <c r="AQ64" s="807">
        <f>Justifications!$S64*S64</f>
        <v>0</v>
      </c>
      <c r="AS64" s="10"/>
      <c r="AT64" s="10"/>
      <c r="AY64" s="1104"/>
    </row>
    <row r="65" spans="1:53" ht="23.25" hidden="1" customHeight="1">
      <c r="A65" s="124">
        <v>21</v>
      </c>
      <c r="B65" s="272">
        <f>'ORIGINAL BUDGET'!B65</f>
        <v>0</v>
      </c>
      <c r="C65" s="1027">
        <f>'ORIGINAL BUDGET'!C65</f>
        <v>0</v>
      </c>
      <c r="D65" s="870">
        <f>'ORIGINAL BUDGET'!D65</f>
        <v>0</v>
      </c>
      <c r="E65" s="262">
        <f>'ORIGINAL BUDGET'!E65</f>
        <v>0</v>
      </c>
      <c r="F65" s="962">
        <f t="shared" si="9"/>
        <v>0</v>
      </c>
      <c r="G65" s="845" t="str">
        <f t="shared" si="10"/>
        <v/>
      </c>
      <c r="H65" s="963">
        <f t="shared" si="8"/>
        <v>0</v>
      </c>
      <c r="I65" s="1090" t="str">
        <f>'ORIGINAL BUDGET'!I65</f>
        <v/>
      </c>
      <c r="J65" s="36">
        <f t="shared" si="11"/>
        <v>0</v>
      </c>
      <c r="K65" s="1090" t="str">
        <f>'ORIGINAL BUDGET'!K65</f>
        <v/>
      </c>
      <c r="L65" s="36">
        <f t="shared" si="12"/>
        <v>0</v>
      </c>
      <c r="M65" s="1090" t="str">
        <f>'ORIGINAL BUDGET'!M65</f>
        <v/>
      </c>
      <c r="N65" s="1206">
        <f t="shared" si="13"/>
        <v>0</v>
      </c>
      <c r="O65" s="1090" t="str">
        <f>'ORIGINAL BUDGET'!O65</f>
        <v/>
      </c>
      <c r="P65" s="1206">
        <f t="shared" si="14"/>
        <v>0</v>
      </c>
      <c r="Q65" s="1090" t="str">
        <f>'ORIGINAL BUDGET'!Q65</f>
        <v/>
      </c>
      <c r="R65" s="36">
        <f t="shared" si="15"/>
        <v>0</v>
      </c>
      <c r="S65" s="1090" t="str">
        <f>'ORIGINAL BUDGET'!S65</f>
        <v/>
      </c>
      <c r="T65" s="36">
        <f t="shared" si="16"/>
        <v>0</v>
      </c>
      <c r="U65" s="1014"/>
      <c r="V65" s="274"/>
      <c r="W65" s="274"/>
      <c r="X65" s="274"/>
      <c r="AD65" s="201"/>
      <c r="AK65" s="807">
        <f>Justifications!$S65*G65</f>
        <v>0</v>
      </c>
      <c r="AL65" s="807">
        <f>Justifications!$S65*I65</f>
        <v>0</v>
      </c>
      <c r="AM65" s="807">
        <f>Justifications!$S65*K65</f>
        <v>0</v>
      </c>
      <c r="AN65" s="807">
        <f>Justifications!$S65*M65</f>
        <v>0</v>
      </c>
      <c r="AO65" s="807">
        <f>Justifications!$S65*O65</f>
        <v>0</v>
      </c>
      <c r="AP65" s="807">
        <f>Justifications!$S65*Q65</f>
        <v>0</v>
      </c>
      <c r="AQ65" s="807">
        <f>Justifications!$S65*S65</f>
        <v>0</v>
      </c>
      <c r="AS65" s="10"/>
      <c r="AT65" s="10"/>
      <c r="AY65" s="1104"/>
    </row>
    <row r="66" spans="1:53" ht="23.25" hidden="1" customHeight="1">
      <c r="A66" s="124">
        <v>22</v>
      </c>
      <c r="B66" s="403">
        <f>'ORIGINAL BUDGET'!B66</f>
        <v>0</v>
      </c>
      <c r="C66" s="1027">
        <f>'ORIGINAL BUDGET'!C66</f>
        <v>0</v>
      </c>
      <c r="D66" s="870">
        <f>'ORIGINAL BUDGET'!D66</f>
        <v>0</v>
      </c>
      <c r="E66" s="262">
        <f>'ORIGINAL BUDGET'!E66</f>
        <v>0</v>
      </c>
      <c r="F66" s="962">
        <f t="shared" si="9"/>
        <v>0</v>
      </c>
      <c r="G66" s="845" t="str">
        <f t="shared" si="10"/>
        <v/>
      </c>
      <c r="H66" s="963">
        <f t="shared" si="8"/>
        <v>0</v>
      </c>
      <c r="I66" s="1090" t="str">
        <f>'ORIGINAL BUDGET'!I66</f>
        <v/>
      </c>
      <c r="J66" s="36">
        <f t="shared" si="11"/>
        <v>0</v>
      </c>
      <c r="K66" s="1090" t="str">
        <f>'ORIGINAL BUDGET'!K66</f>
        <v/>
      </c>
      <c r="L66" s="36">
        <f t="shared" si="12"/>
        <v>0</v>
      </c>
      <c r="M66" s="1090" t="str">
        <f>'ORIGINAL BUDGET'!M66</f>
        <v/>
      </c>
      <c r="N66" s="1206">
        <f t="shared" si="13"/>
        <v>0</v>
      </c>
      <c r="O66" s="1090" t="str">
        <f>'ORIGINAL BUDGET'!O66</f>
        <v/>
      </c>
      <c r="P66" s="1206">
        <f t="shared" si="14"/>
        <v>0</v>
      </c>
      <c r="Q66" s="1090" t="str">
        <f>'ORIGINAL BUDGET'!Q66</f>
        <v/>
      </c>
      <c r="R66" s="36">
        <f t="shared" si="15"/>
        <v>0</v>
      </c>
      <c r="S66" s="1090" t="str">
        <f>'ORIGINAL BUDGET'!S66</f>
        <v/>
      </c>
      <c r="T66" s="36">
        <f t="shared" si="16"/>
        <v>0</v>
      </c>
      <c r="U66" s="1014"/>
      <c r="V66" s="274"/>
      <c r="W66" s="274"/>
      <c r="X66" s="274"/>
      <c r="AD66" s="201"/>
      <c r="AK66" s="807">
        <f>Justifications!$S66*G66</f>
        <v>0</v>
      </c>
      <c r="AL66" s="807">
        <f>Justifications!$S66*I66</f>
        <v>0</v>
      </c>
      <c r="AM66" s="807">
        <f>Justifications!$S66*K66</f>
        <v>0</v>
      </c>
      <c r="AN66" s="807">
        <f>Justifications!$S66*M66</f>
        <v>0</v>
      </c>
      <c r="AO66" s="807">
        <f>Justifications!$S66*O66</f>
        <v>0</v>
      </c>
      <c r="AP66" s="807">
        <f>Justifications!$S66*Q66</f>
        <v>0</v>
      </c>
      <c r="AQ66" s="807">
        <f>Justifications!$S66*S66</f>
        <v>0</v>
      </c>
      <c r="AS66" s="10"/>
      <c r="AT66" s="10"/>
      <c r="AY66" s="1104"/>
    </row>
    <row r="67" spans="1:53" ht="23.25" hidden="1" customHeight="1">
      <c r="A67" s="124">
        <v>23</v>
      </c>
      <c r="B67" s="403">
        <f>'ORIGINAL BUDGET'!B67</f>
        <v>0</v>
      </c>
      <c r="C67" s="1027">
        <f>'ORIGINAL BUDGET'!C67</f>
        <v>0</v>
      </c>
      <c r="D67" s="870">
        <f>'ORIGINAL BUDGET'!D67</f>
        <v>0</v>
      </c>
      <c r="E67" s="262">
        <f>'ORIGINAL BUDGET'!E67</f>
        <v>0</v>
      </c>
      <c r="F67" s="962">
        <f t="shared" si="9"/>
        <v>0</v>
      </c>
      <c r="G67" s="845" t="str">
        <f t="shared" si="10"/>
        <v/>
      </c>
      <c r="H67" s="963">
        <f t="shared" si="8"/>
        <v>0</v>
      </c>
      <c r="I67" s="1090" t="str">
        <f>'ORIGINAL BUDGET'!I67</f>
        <v/>
      </c>
      <c r="J67" s="36">
        <f t="shared" si="11"/>
        <v>0</v>
      </c>
      <c r="K67" s="1090" t="str">
        <f>'ORIGINAL BUDGET'!K67</f>
        <v/>
      </c>
      <c r="L67" s="36">
        <f t="shared" si="12"/>
        <v>0</v>
      </c>
      <c r="M67" s="1090" t="str">
        <f>'ORIGINAL BUDGET'!M67</f>
        <v/>
      </c>
      <c r="N67" s="1206">
        <f t="shared" si="13"/>
        <v>0</v>
      </c>
      <c r="O67" s="1090" t="str">
        <f>'ORIGINAL BUDGET'!O67</f>
        <v/>
      </c>
      <c r="P67" s="1206">
        <f t="shared" si="14"/>
        <v>0</v>
      </c>
      <c r="Q67" s="1090" t="str">
        <f>'ORIGINAL BUDGET'!Q67</f>
        <v/>
      </c>
      <c r="R67" s="36">
        <f t="shared" si="15"/>
        <v>0</v>
      </c>
      <c r="S67" s="1090" t="str">
        <f>'ORIGINAL BUDGET'!S67</f>
        <v/>
      </c>
      <c r="T67" s="36">
        <f t="shared" si="16"/>
        <v>0</v>
      </c>
      <c r="U67" s="1014"/>
      <c r="V67" s="274"/>
      <c r="W67" s="274"/>
      <c r="X67" s="274"/>
      <c r="AD67" s="201"/>
      <c r="AK67" s="807">
        <f>Justifications!$S67*G67</f>
        <v>0</v>
      </c>
      <c r="AL67" s="807">
        <f>Justifications!$S67*I67</f>
        <v>0</v>
      </c>
      <c r="AM67" s="807">
        <f>Justifications!$S67*K67</f>
        <v>0</v>
      </c>
      <c r="AN67" s="807">
        <f>Justifications!$S67*M67</f>
        <v>0</v>
      </c>
      <c r="AO67" s="807">
        <f>Justifications!$S67*O67</f>
        <v>0</v>
      </c>
      <c r="AP67" s="807">
        <f>Justifications!$S67*Q67</f>
        <v>0</v>
      </c>
      <c r="AQ67" s="807">
        <f>Justifications!$S67*S67</f>
        <v>0</v>
      </c>
      <c r="AS67" s="10"/>
      <c r="AT67" s="10"/>
      <c r="AY67" s="1104"/>
    </row>
    <row r="68" spans="1:53" ht="23.25" hidden="1" customHeight="1">
      <c r="A68" s="124">
        <v>24</v>
      </c>
      <c r="B68" s="272">
        <f>'ORIGINAL BUDGET'!B68</f>
        <v>0</v>
      </c>
      <c r="C68" s="1027">
        <f>'ORIGINAL BUDGET'!C68</f>
        <v>0</v>
      </c>
      <c r="D68" s="870">
        <f>'ORIGINAL BUDGET'!D68</f>
        <v>0</v>
      </c>
      <c r="E68" s="262">
        <f>'ORIGINAL BUDGET'!E68</f>
        <v>0</v>
      </c>
      <c r="F68" s="962">
        <f t="shared" si="9"/>
        <v>0</v>
      </c>
      <c r="G68" s="845" t="str">
        <f t="shared" si="10"/>
        <v/>
      </c>
      <c r="H68" s="963">
        <f t="shared" si="8"/>
        <v>0</v>
      </c>
      <c r="I68" s="1090" t="str">
        <f>'ORIGINAL BUDGET'!I68</f>
        <v/>
      </c>
      <c r="J68" s="36">
        <f t="shared" si="11"/>
        <v>0</v>
      </c>
      <c r="K68" s="1090" t="str">
        <f>'ORIGINAL BUDGET'!K68</f>
        <v/>
      </c>
      <c r="L68" s="36">
        <f t="shared" si="12"/>
        <v>0</v>
      </c>
      <c r="M68" s="1090" t="str">
        <f>'ORIGINAL BUDGET'!M68</f>
        <v/>
      </c>
      <c r="N68" s="1206">
        <f t="shared" si="13"/>
        <v>0</v>
      </c>
      <c r="O68" s="1090" t="str">
        <f>'ORIGINAL BUDGET'!O68</f>
        <v/>
      </c>
      <c r="P68" s="1206">
        <f t="shared" si="14"/>
        <v>0</v>
      </c>
      <c r="Q68" s="1090" t="str">
        <f>'ORIGINAL BUDGET'!Q68</f>
        <v/>
      </c>
      <c r="R68" s="36">
        <f t="shared" si="15"/>
        <v>0</v>
      </c>
      <c r="S68" s="1090" t="str">
        <f>'ORIGINAL BUDGET'!S68</f>
        <v/>
      </c>
      <c r="T68" s="36">
        <f t="shared" si="16"/>
        <v>0</v>
      </c>
      <c r="U68" s="1014"/>
      <c r="V68" s="274"/>
      <c r="W68" s="274"/>
      <c r="X68" s="274"/>
      <c r="AD68" s="201"/>
      <c r="AK68" s="807">
        <f>Justifications!$S68*G68</f>
        <v>0</v>
      </c>
      <c r="AL68" s="807">
        <f>Justifications!$S68*I68</f>
        <v>0</v>
      </c>
      <c r="AM68" s="807">
        <f>Justifications!$S68*K68</f>
        <v>0</v>
      </c>
      <c r="AN68" s="807">
        <f>Justifications!$S68*M68</f>
        <v>0</v>
      </c>
      <c r="AO68" s="807">
        <f>Justifications!$S68*O68</f>
        <v>0</v>
      </c>
      <c r="AP68" s="807">
        <f>Justifications!$S68*Q68</f>
        <v>0</v>
      </c>
      <c r="AQ68" s="807">
        <f>Justifications!$S68*S68</f>
        <v>0</v>
      </c>
      <c r="AS68" s="10"/>
      <c r="AT68" s="10"/>
      <c r="AY68" s="1104"/>
    </row>
    <row r="69" spans="1:53" s="2" customFormat="1" ht="23.25" hidden="1" customHeight="1">
      <c r="A69" s="124">
        <v>25</v>
      </c>
      <c r="B69" s="948">
        <f>'ORIGINAL BUDGET'!B69</f>
        <v>0</v>
      </c>
      <c r="C69" s="1026">
        <f>'ORIGINAL BUDGET'!C69</f>
        <v>0</v>
      </c>
      <c r="D69" s="1056">
        <f>'ORIGINAL BUDGET'!D69</f>
        <v>0</v>
      </c>
      <c r="E69" s="1043">
        <f>'ORIGINAL BUDGET'!E69</f>
        <v>0</v>
      </c>
      <c r="F69" s="1044">
        <f t="shared" si="9"/>
        <v>0</v>
      </c>
      <c r="G69" s="1045" t="str">
        <f t="shared" si="10"/>
        <v/>
      </c>
      <c r="H69" s="963">
        <f t="shared" si="8"/>
        <v>0</v>
      </c>
      <c r="I69" s="1091" t="str">
        <f>'ORIGINAL BUDGET'!I69</f>
        <v/>
      </c>
      <c r="J69" s="36">
        <f t="shared" si="11"/>
        <v>0</v>
      </c>
      <c r="K69" s="1091" t="str">
        <f>'ORIGINAL BUDGET'!K69</f>
        <v/>
      </c>
      <c r="L69" s="36">
        <f t="shared" si="12"/>
        <v>0</v>
      </c>
      <c r="M69" s="1091" t="str">
        <f>'ORIGINAL BUDGET'!M69</f>
        <v/>
      </c>
      <c r="N69" s="1206">
        <f t="shared" si="13"/>
        <v>0</v>
      </c>
      <c r="O69" s="1091" t="str">
        <f>'ORIGINAL BUDGET'!O69</f>
        <v/>
      </c>
      <c r="P69" s="1206">
        <f t="shared" si="14"/>
        <v>0</v>
      </c>
      <c r="Q69" s="1091" t="str">
        <f>'ORIGINAL BUDGET'!Q69</f>
        <v/>
      </c>
      <c r="R69" s="36">
        <f t="shared" si="15"/>
        <v>0</v>
      </c>
      <c r="S69" s="1091" t="str">
        <f>'ORIGINAL BUDGET'!S69</f>
        <v/>
      </c>
      <c r="T69" s="36">
        <f t="shared" si="16"/>
        <v>0</v>
      </c>
      <c r="U69" s="1014"/>
      <c r="V69" s="274"/>
      <c r="W69" s="274"/>
      <c r="X69" s="274"/>
      <c r="Y69" s="37"/>
      <c r="Z69" s="37"/>
      <c r="AA69" s="37"/>
      <c r="AB69" s="169"/>
      <c r="AC69" s="169"/>
      <c r="AD69" s="201"/>
      <c r="AE69" s="206"/>
      <c r="AF69" s="206"/>
      <c r="AG69" s="169"/>
      <c r="AH69" s="206"/>
      <c r="AI69" s="206"/>
      <c r="AJ69" s="1040"/>
      <c r="AK69" s="1041">
        <f>Justifications!$S69*G69</f>
        <v>0</v>
      </c>
      <c r="AL69" s="1041">
        <f>Justifications!$S69*I69</f>
        <v>0</v>
      </c>
      <c r="AM69" s="1041">
        <f>Justifications!$S69*K69</f>
        <v>0</v>
      </c>
      <c r="AN69" s="1041">
        <f>Justifications!$S69*M69</f>
        <v>0</v>
      </c>
      <c r="AO69" s="1041">
        <f>Justifications!$S69*O69</f>
        <v>0</v>
      </c>
      <c r="AP69" s="1041">
        <f>Justifications!$S69*Q69</f>
        <v>0</v>
      </c>
      <c r="AQ69" s="1041">
        <f>Justifications!$S69*S69</f>
        <v>0</v>
      </c>
      <c r="AS69" s="10"/>
      <c r="AT69" s="10"/>
      <c r="AY69" s="1104"/>
      <c r="AZ69" s="169"/>
      <c r="BA69" s="169"/>
    </row>
    <row r="70" spans="1:53" ht="23.25" hidden="1" customHeight="1">
      <c r="A70" s="124">
        <v>26</v>
      </c>
      <c r="B70" s="1038">
        <f>'ORIGINAL BUDGET'!B70</f>
        <v>0</v>
      </c>
      <c r="C70" s="1029">
        <f>'ORIGINAL BUDGET'!C70</f>
        <v>0</v>
      </c>
      <c r="D70" s="1039">
        <f>'ORIGINAL BUDGET'!D70</f>
        <v>0</v>
      </c>
      <c r="E70" s="1021">
        <f>'ORIGINAL BUDGET'!E70</f>
        <v>0</v>
      </c>
      <c r="F70" s="962">
        <f t="shared" si="9"/>
        <v>0</v>
      </c>
      <c r="G70" s="1022" t="str">
        <f t="shared" si="10"/>
        <v/>
      </c>
      <c r="H70" s="963">
        <f t="shared" si="8"/>
        <v>0</v>
      </c>
      <c r="I70" s="1089" t="str">
        <f>'ORIGINAL BUDGET'!I70</f>
        <v/>
      </c>
      <c r="J70" s="36">
        <f t="shared" si="11"/>
        <v>0</v>
      </c>
      <c r="K70" s="1089" t="str">
        <f>'ORIGINAL BUDGET'!K70</f>
        <v/>
      </c>
      <c r="L70" s="36">
        <f t="shared" si="12"/>
        <v>0</v>
      </c>
      <c r="M70" s="1089" t="str">
        <f>'ORIGINAL BUDGET'!M70</f>
        <v/>
      </c>
      <c r="N70" s="1206">
        <f t="shared" si="13"/>
        <v>0</v>
      </c>
      <c r="O70" s="1089" t="str">
        <f>'ORIGINAL BUDGET'!O70</f>
        <v/>
      </c>
      <c r="P70" s="1206">
        <f t="shared" si="14"/>
        <v>0</v>
      </c>
      <c r="Q70" s="1089" t="str">
        <f>'ORIGINAL BUDGET'!Q70</f>
        <v/>
      </c>
      <c r="R70" s="36">
        <f t="shared" si="15"/>
        <v>0</v>
      </c>
      <c r="S70" s="1089" t="str">
        <f>'ORIGINAL BUDGET'!S70</f>
        <v/>
      </c>
      <c r="T70" s="36">
        <f t="shared" si="16"/>
        <v>0</v>
      </c>
      <c r="U70" s="1014"/>
      <c r="V70" s="274"/>
      <c r="W70" s="274"/>
      <c r="X70" s="274"/>
      <c r="AD70" s="201"/>
      <c r="AK70" s="1036">
        <f>Justifications!$S70*G70</f>
        <v>0</v>
      </c>
      <c r="AL70" s="1036">
        <f>Justifications!$S70*I70</f>
        <v>0</v>
      </c>
      <c r="AM70" s="1036">
        <f>Justifications!$S70*K70</f>
        <v>0</v>
      </c>
      <c r="AN70" s="1036">
        <f>Justifications!$S70*M70</f>
        <v>0</v>
      </c>
      <c r="AO70" s="1036">
        <f>Justifications!$S70*O70</f>
        <v>0</v>
      </c>
      <c r="AP70" s="1036">
        <f>Justifications!$S70*Q70</f>
        <v>0</v>
      </c>
      <c r="AQ70" s="1036">
        <f>Justifications!$S70*S70</f>
        <v>0</v>
      </c>
      <c r="AS70" s="10"/>
      <c r="AT70" s="10"/>
      <c r="AY70" s="1104"/>
    </row>
    <row r="71" spans="1:53" ht="23.25" hidden="1" customHeight="1">
      <c r="A71" s="124">
        <v>27</v>
      </c>
      <c r="B71" s="272">
        <f>'ORIGINAL BUDGET'!B71</f>
        <v>0</v>
      </c>
      <c r="C71" s="1027">
        <f>'ORIGINAL BUDGET'!C71</f>
        <v>0</v>
      </c>
      <c r="D71" s="870">
        <f>'ORIGINAL BUDGET'!D71</f>
        <v>0</v>
      </c>
      <c r="E71" s="262">
        <f>'ORIGINAL BUDGET'!E71</f>
        <v>0</v>
      </c>
      <c r="F71" s="962">
        <f t="shared" si="9"/>
        <v>0</v>
      </c>
      <c r="G71" s="845" t="str">
        <f t="shared" si="10"/>
        <v/>
      </c>
      <c r="H71" s="963">
        <f t="shared" si="8"/>
        <v>0</v>
      </c>
      <c r="I71" s="1090" t="str">
        <f>'ORIGINAL BUDGET'!I71</f>
        <v/>
      </c>
      <c r="J71" s="36">
        <f t="shared" si="11"/>
        <v>0</v>
      </c>
      <c r="K71" s="1090" t="str">
        <f>'ORIGINAL BUDGET'!K71</f>
        <v/>
      </c>
      <c r="L71" s="36">
        <f t="shared" si="12"/>
        <v>0</v>
      </c>
      <c r="M71" s="1090" t="str">
        <f>'ORIGINAL BUDGET'!M71</f>
        <v/>
      </c>
      <c r="N71" s="1206">
        <f t="shared" si="13"/>
        <v>0</v>
      </c>
      <c r="O71" s="1090" t="str">
        <f>'ORIGINAL BUDGET'!O71</f>
        <v/>
      </c>
      <c r="P71" s="1206">
        <f t="shared" si="14"/>
        <v>0</v>
      </c>
      <c r="Q71" s="1090" t="str">
        <f>'ORIGINAL BUDGET'!Q71</f>
        <v/>
      </c>
      <c r="R71" s="36">
        <f t="shared" si="15"/>
        <v>0</v>
      </c>
      <c r="S71" s="1090" t="str">
        <f>'ORIGINAL BUDGET'!S71</f>
        <v/>
      </c>
      <c r="T71" s="36">
        <f t="shared" si="16"/>
        <v>0</v>
      </c>
      <c r="U71" s="1014"/>
      <c r="V71" s="274"/>
      <c r="W71" s="274"/>
      <c r="X71" s="274"/>
      <c r="AD71" s="201"/>
      <c r="AK71" s="807">
        <f>Justifications!$S71*G71</f>
        <v>0</v>
      </c>
      <c r="AL71" s="807">
        <f>Justifications!$S71*I71</f>
        <v>0</v>
      </c>
      <c r="AM71" s="807">
        <f>Justifications!$S71*K71</f>
        <v>0</v>
      </c>
      <c r="AN71" s="807">
        <f>Justifications!$S71*M71</f>
        <v>0</v>
      </c>
      <c r="AO71" s="807">
        <f>Justifications!$S71*O71</f>
        <v>0</v>
      </c>
      <c r="AP71" s="807">
        <f>Justifications!$S71*Q71</f>
        <v>0</v>
      </c>
      <c r="AQ71" s="807">
        <f>Justifications!$S71*S71</f>
        <v>0</v>
      </c>
      <c r="AS71" s="10"/>
      <c r="AT71" s="10"/>
      <c r="AY71" s="1104"/>
    </row>
    <row r="72" spans="1:53" ht="23.25" hidden="1" customHeight="1">
      <c r="A72" s="124">
        <v>28</v>
      </c>
      <c r="B72" s="403">
        <f>'ORIGINAL BUDGET'!B72</f>
        <v>0</v>
      </c>
      <c r="C72" s="1027">
        <f>'ORIGINAL BUDGET'!C72</f>
        <v>0</v>
      </c>
      <c r="D72" s="870">
        <f>'ORIGINAL BUDGET'!D72</f>
        <v>0</v>
      </c>
      <c r="E72" s="262">
        <f>'ORIGINAL BUDGET'!E72</f>
        <v>0</v>
      </c>
      <c r="F72" s="962">
        <f t="shared" si="9"/>
        <v>0</v>
      </c>
      <c r="G72" s="845" t="str">
        <f t="shared" si="10"/>
        <v/>
      </c>
      <c r="H72" s="963">
        <f t="shared" si="8"/>
        <v>0</v>
      </c>
      <c r="I72" s="1090" t="str">
        <f>'ORIGINAL BUDGET'!I72</f>
        <v/>
      </c>
      <c r="J72" s="36">
        <f t="shared" si="11"/>
        <v>0</v>
      </c>
      <c r="K72" s="1090" t="str">
        <f>'ORIGINAL BUDGET'!K72</f>
        <v/>
      </c>
      <c r="L72" s="36">
        <f t="shared" si="12"/>
        <v>0</v>
      </c>
      <c r="M72" s="1090" t="str">
        <f>'ORIGINAL BUDGET'!M72</f>
        <v/>
      </c>
      <c r="N72" s="1206">
        <f t="shared" si="13"/>
        <v>0</v>
      </c>
      <c r="O72" s="1090" t="str">
        <f>'ORIGINAL BUDGET'!O72</f>
        <v/>
      </c>
      <c r="P72" s="1206">
        <f t="shared" si="14"/>
        <v>0</v>
      </c>
      <c r="Q72" s="1090" t="str">
        <f>'ORIGINAL BUDGET'!Q72</f>
        <v/>
      </c>
      <c r="R72" s="36">
        <f t="shared" si="15"/>
        <v>0</v>
      </c>
      <c r="S72" s="1090" t="str">
        <f>'ORIGINAL BUDGET'!S72</f>
        <v/>
      </c>
      <c r="T72" s="36">
        <f t="shared" si="16"/>
        <v>0</v>
      </c>
      <c r="U72" s="1014"/>
      <c r="V72" s="274"/>
      <c r="W72" s="274"/>
      <c r="X72" s="274"/>
      <c r="AD72" s="201"/>
      <c r="AK72" s="807">
        <f>Justifications!$S72*G72</f>
        <v>0</v>
      </c>
      <c r="AL72" s="807">
        <f>Justifications!$S72*I72</f>
        <v>0</v>
      </c>
      <c r="AM72" s="807">
        <f>Justifications!$S72*K72</f>
        <v>0</v>
      </c>
      <c r="AN72" s="807">
        <f>Justifications!$S72*M72</f>
        <v>0</v>
      </c>
      <c r="AO72" s="807">
        <f>Justifications!$S72*O72</f>
        <v>0</v>
      </c>
      <c r="AP72" s="807">
        <f>Justifications!$S72*Q72</f>
        <v>0</v>
      </c>
      <c r="AQ72" s="807">
        <f>Justifications!$S72*S72</f>
        <v>0</v>
      </c>
      <c r="AS72" s="10"/>
      <c r="AT72" s="10"/>
      <c r="AY72" s="1104"/>
    </row>
    <row r="73" spans="1:53" ht="23.25" hidden="1" customHeight="1">
      <c r="A73" s="124">
        <v>29</v>
      </c>
      <c r="B73" s="403">
        <f>'ORIGINAL BUDGET'!B73</f>
        <v>0</v>
      </c>
      <c r="C73" s="1027">
        <f>'ORIGINAL BUDGET'!C73</f>
        <v>0</v>
      </c>
      <c r="D73" s="870">
        <f>'ORIGINAL BUDGET'!D73</f>
        <v>0</v>
      </c>
      <c r="E73" s="262">
        <f>'ORIGINAL BUDGET'!E73</f>
        <v>0</v>
      </c>
      <c r="F73" s="962">
        <f t="shared" si="9"/>
        <v>0</v>
      </c>
      <c r="G73" s="845" t="str">
        <f t="shared" si="10"/>
        <v/>
      </c>
      <c r="H73" s="963">
        <f t="shared" si="8"/>
        <v>0</v>
      </c>
      <c r="I73" s="1090" t="str">
        <f>'ORIGINAL BUDGET'!I73</f>
        <v/>
      </c>
      <c r="J73" s="36">
        <f t="shared" si="11"/>
        <v>0</v>
      </c>
      <c r="K73" s="1090" t="str">
        <f>'ORIGINAL BUDGET'!K73</f>
        <v/>
      </c>
      <c r="L73" s="36">
        <f t="shared" si="12"/>
        <v>0</v>
      </c>
      <c r="M73" s="1090" t="str">
        <f>'ORIGINAL BUDGET'!M73</f>
        <v/>
      </c>
      <c r="N73" s="1206">
        <f t="shared" si="13"/>
        <v>0</v>
      </c>
      <c r="O73" s="1090" t="str">
        <f>'ORIGINAL BUDGET'!O73</f>
        <v/>
      </c>
      <c r="P73" s="1206">
        <f t="shared" si="14"/>
        <v>0</v>
      </c>
      <c r="Q73" s="1090" t="str">
        <f>'ORIGINAL BUDGET'!Q73</f>
        <v/>
      </c>
      <c r="R73" s="36">
        <f t="shared" si="15"/>
        <v>0</v>
      </c>
      <c r="S73" s="1090" t="str">
        <f>'ORIGINAL BUDGET'!S73</f>
        <v/>
      </c>
      <c r="T73" s="36">
        <f t="shared" si="16"/>
        <v>0</v>
      </c>
      <c r="U73" s="1014"/>
      <c r="V73" s="274"/>
      <c r="W73" s="274"/>
      <c r="X73" s="274"/>
      <c r="AD73" s="201"/>
      <c r="AK73" s="807">
        <f>Justifications!$S73*G73</f>
        <v>0</v>
      </c>
      <c r="AL73" s="807">
        <f>Justifications!$S73*I73</f>
        <v>0</v>
      </c>
      <c r="AM73" s="807">
        <f>Justifications!$S73*K73</f>
        <v>0</v>
      </c>
      <c r="AN73" s="807">
        <f>Justifications!$S73*M73</f>
        <v>0</v>
      </c>
      <c r="AO73" s="807">
        <f>Justifications!$S73*O73</f>
        <v>0</v>
      </c>
      <c r="AP73" s="807">
        <f>Justifications!$S73*Q73</f>
        <v>0</v>
      </c>
      <c r="AQ73" s="807">
        <f>Justifications!$S73*S73</f>
        <v>0</v>
      </c>
      <c r="AS73" s="10"/>
      <c r="AT73" s="10"/>
      <c r="AY73" s="1104"/>
    </row>
    <row r="74" spans="1:53" ht="23.25" hidden="1" customHeight="1">
      <c r="A74" s="124">
        <v>30</v>
      </c>
      <c r="B74" s="272">
        <f>'ORIGINAL BUDGET'!B74</f>
        <v>0</v>
      </c>
      <c r="C74" s="1027">
        <f>'ORIGINAL BUDGET'!C74</f>
        <v>0</v>
      </c>
      <c r="D74" s="870">
        <f>'ORIGINAL BUDGET'!D74</f>
        <v>0</v>
      </c>
      <c r="E74" s="262">
        <f>'ORIGINAL BUDGET'!E74</f>
        <v>0</v>
      </c>
      <c r="F74" s="962">
        <f t="shared" si="9"/>
        <v>0</v>
      </c>
      <c r="G74" s="845" t="str">
        <f t="shared" si="10"/>
        <v/>
      </c>
      <c r="H74" s="963">
        <f t="shared" si="8"/>
        <v>0</v>
      </c>
      <c r="I74" s="1090" t="str">
        <f>'ORIGINAL BUDGET'!I74</f>
        <v/>
      </c>
      <c r="J74" s="36">
        <f t="shared" si="11"/>
        <v>0</v>
      </c>
      <c r="K74" s="1090" t="str">
        <f>'ORIGINAL BUDGET'!K74</f>
        <v/>
      </c>
      <c r="L74" s="36">
        <f t="shared" si="12"/>
        <v>0</v>
      </c>
      <c r="M74" s="1090" t="str">
        <f>'ORIGINAL BUDGET'!M74</f>
        <v/>
      </c>
      <c r="N74" s="1206">
        <f t="shared" si="13"/>
        <v>0</v>
      </c>
      <c r="O74" s="1090" t="str">
        <f>'ORIGINAL BUDGET'!O74</f>
        <v/>
      </c>
      <c r="P74" s="1206">
        <f t="shared" si="14"/>
        <v>0</v>
      </c>
      <c r="Q74" s="1090" t="str">
        <f>'ORIGINAL BUDGET'!Q74</f>
        <v/>
      </c>
      <c r="R74" s="36">
        <f t="shared" si="15"/>
        <v>0</v>
      </c>
      <c r="S74" s="1090" t="str">
        <f>'ORIGINAL BUDGET'!S74</f>
        <v/>
      </c>
      <c r="T74" s="36">
        <f t="shared" si="16"/>
        <v>0</v>
      </c>
      <c r="U74" s="1014"/>
      <c r="V74" s="274"/>
      <c r="W74" s="274"/>
      <c r="X74" s="274"/>
      <c r="AD74" s="201"/>
      <c r="AK74" s="807">
        <f>Justifications!$S74*G74</f>
        <v>0</v>
      </c>
      <c r="AL74" s="807">
        <f>Justifications!$S74*I74</f>
        <v>0</v>
      </c>
      <c r="AM74" s="807">
        <f>Justifications!$S74*K74</f>
        <v>0</v>
      </c>
      <c r="AN74" s="807">
        <f>Justifications!$S74*M74</f>
        <v>0</v>
      </c>
      <c r="AO74" s="807">
        <f>Justifications!$S74*O74</f>
        <v>0</v>
      </c>
      <c r="AP74" s="807">
        <f>Justifications!$S74*Q74</f>
        <v>0</v>
      </c>
      <c r="AQ74" s="807">
        <f>Justifications!$S74*S74</f>
        <v>0</v>
      </c>
      <c r="AS74" s="10"/>
      <c r="AT74" s="10"/>
      <c r="AY74" s="1104"/>
    </row>
    <row r="75" spans="1:53" ht="23.25" hidden="1" customHeight="1">
      <c r="A75" s="124">
        <v>31</v>
      </c>
      <c r="B75" s="403">
        <f>'ORIGINAL BUDGET'!B75</f>
        <v>0</v>
      </c>
      <c r="C75" s="1027">
        <f>'ORIGINAL BUDGET'!C75</f>
        <v>0</v>
      </c>
      <c r="D75" s="870">
        <f>'ORIGINAL BUDGET'!D75</f>
        <v>0</v>
      </c>
      <c r="E75" s="262">
        <f>'ORIGINAL BUDGET'!E75</f>
        <v>0</v>
      </c>
      <c r="F75" s="962">
        <f t="shared" si="9"/>
        <v>0</v>
      </c>
      <c r="G75" s="845" t="str">
        <f t="shared" si="10"/>
        <v/>
      </c>
      <c r="H75" s="963">
        <f t="shared" si="8"/>
        <v>0</v>
      </c>
      <c r="I75" s="1090" t="str">
        <f>'ORIGINAL BUDGET'!I75</f>
        <v/>
      </c>
      <c r="J75" s="36">
        <f t="shared" si="11"/>
        <v>0</v>
      </c>
      <c r="K75" s="1090" t="str">
        <f>'ORIGINAL BUDGET'!K75</f>
        <v/>
      </c>
      <c r="L75" s="36">
        <f t="shared" si="12"/>
        <v>0</v>
      </c>
      <c r="M75" s="1090" t="str">
        <f>'ORIGINAL BUDGET'!M75</f>
        <v/>
      </c>
      <c r="N75" s="1206">
        <f t="shared" si="13"/>
        <v>0</v>
      </c>
      <c r="O75" s="1090" t="str">
        <f>'ORIGINAL BUDGET'!O75</f>
        <v/>
      </c>
      <c r="P75" s="1206">
        <f t="shared" si="14"/>
        <v>0</v>
      </c>
      <c r="Q75" s="1090" t="str">
        <f>'ORIGINAL BUDGET'!Q75</f>
        <v/>
      </c>
      <c r="R75" s="36">
        <f t="shared" si="15"/>
        <v>0</v>
      </c>
      <c r="S75" s="1090" t="str">
        <f>'ORIGINAL BUDGET'!S75</f>
        <v/>
      </c>
      <c r="T75" s="36">
        <f t="shared" si="16"/>
        <v>0</v>
      </c>
      <c r="U75" s="1014"/>
      <c r="V75" s="274"/>
      <c r="W75" s="274"/>
      <c r="X75" s="274"/>
      <c r="AD75" s="201"/>
      <c r="AK75" s="807">
        <f>Justifications!$S75*G75</f>
        <v>0</v>
      </c>
      <c r="AL75" s="807">
        <f>Justifications!$S75*I75</f>
        <v>0</v>
      </c>
      <c r="AM75" s="807">
        <f>Justifications!$S75*K75</f>
        <v>0</v>
      </c>
      <c r="AN75" s="807">
        <f>Justifications!$S75*M75</f>
        <v>0</v>
      </c>
      <c r="AO75" s="807">
        <f>Justifications!$S75*O75</f>
        <v>0</v>
      </c>
      <c r="AP75" s="807">
        <f>Justifications!$S75*Q75</f>
        <v>0</v>
      </c>
      <c r="AQ75" s="807">
        <f>Justifications!$S75*S75</f>
        <v>0</v>
      </c>
      <c r="AS75" s="10"/>
      <c r="AT75" s="10"/>
      <c r="AY75" s="1104"/>
    </row>
    <row r="76" spans="1:53" ht="23.25" hidden="1" customHeight="1">
      <c r="A76" s="124">
        <v>32</v>
      </c>
      <c r="B76" s="403">
        <f>'ORIGINAL BUDGET'!B76</f>
        <v>0</v>
      </c>
      <c r="C76" s="1027">
        <f>'ORIGINAL BUDGET'!C76</f>
        <v>0</v>
      </c>
      <c r="D76" s="870">
        <f>'ORIGINAL BUDGET'!D76</f>
        <v>0</v>
      </c>
      <c r="E76" s="262">
        <f>'ORIGINAL BUDGET'!E76</f>
        <v>0</v>
      </c>
      <c r="F76" s="962">
        <f t="shared" si="9"/>
        <v>0</v>
      </c>
      <c r="G76" s="845" t="str">
        <f t="shared" si="10"/>
        <v/>
      </c>
      <c r="H76" s="963">
        <f t="shared" si="8"/>
        <v>0</v>
      </c>
      <c r="I76" s="1090" t="str">
        <f>'ORIGINAL BUDGET'!I76</f>
        <v/>
      </c>
      <c r="J76" s="36">
        <f t="shared" si="11"/>
        <v>0</v>
      </c>
      <c r="K76" s="1090" t="str">
        <f>'ORIGINAL BUDGET'!K76</f>
        <v/>
      </c>
      <c r="L76" s="36">
        <f t="shared" si="12"/>
        <v>0</v>
      </c>
      <c r="M76" s="1090" t="str">
        <f>'ORIGINAL BUDGET'!M76</f>
        <v/>
      </c>
      <c r="N76" s="1206">
        <f t="shared" si="13"/>
        <v>0</v>
      </c>
      <c r="O76" s="1090" t="str">
        <f>'ORIGINAL BUDGET'!O76</f>
        <v/>
      </c>
      <c r="P76" s="1206">
        <f t="shared" si="14"/>
        <v>0</v>
      </c>
      <c r="Q76" s="1090" t="str">
        <f>'ORIGINAL BUDGET'!Q76</f>
        <v/>
      </c>
      <c r="R76" s="36">
        <f t="shared" si="15"/>
        <v>0</v>
      </c>
      <c r="S76" s="1090" t="str">
        <f>'ORIGINAL BUDGET'!S76</f>
        <v/>
      </c>
      <c r="T76" s="36">
        <f t="shared" si="16"/>
        <v>0</v>
      </c>
      <c r="U76" s="1014"/>
      <c r="V76" s="274"/>
      <c r="W76" s="274"/>
      <c r="X76" s="274"/>
      <c r="AD76" s="201"/>
      <c r="AK76" s="807">
        <f>Justifications!$S76*G76</f>
        <v>0</v>
      </c>
      <c r="AL76" s="807">
        <f>Justifications!$S76*I76</f>
        <v>0</v>
      </c>
      <c r="AM76" s="807">
        <f>Justifications!$S76*K76</f>
        <v>0</v>
      </c>
      <c r="AN76" s="807">
        <f>Justifications!$S76*M76</f>
        <v>0</v>
      </c>
      <c r="AO76" s="807">
        <f>Justifications!$S76*O76</f>
        <v>0</v>
      </c>
      <c r="AP76" s="807">
        <f>Justifications!$S76*Q76</f>
        <v>0</v>
      </c>
      <c r="AQ76" s="807">
        <f>Justifications!$S76*S76</f>
        <v>0</v>
      </c>
      <c r="AS76" s="10"/>
      <c r="AT76" s="10"/>
      <c r="AY76" s="1104"/>
    </row>
    <row r="77" spans="1:53" ht="23.25" hidden="1" customHeight="1">
      <c r="A77" s="124">
        <v>33</v>
      </c>
      <c r="B77" s="272">
        <f>'ORIGINAL BUDGET'!B77</f>
        <v>0</v>
      </c>
      <c r="C77" s="1027">
        <f>'ORIGINAL BUDGET'!C77</f>
        <v>0</v>
      </c>
      <c r="D77" s="870">
        <f>'ORIGINAL BUDGET'!D77</f>
        <v>0</v>
      </c>
      <c r="E77" s="262">
        <f>'ORIGINAL BUDGET'!E77</f>
        <v>0</v>
      </c>
      <c r="F77" s="962">
        <f t="shared" si="9"/>
        <v>0</v>
      </c>
      <c r="G77" s="845" t="str">
        <f t="shared" si="10"/>
        <v/>
      </c>
      <c r="H77" s="963">
        <f t="shared" si="8"/>
        <v>0</v>
      </c>
      <c r="I77" s="1090" t="str">
        <f>'ORIGINAL BUDGET'!I77</f>
        <v/>
      </c>
      <c r="J77" s="36">
        <f t="shared" si="11"/>
        <v>0</v>
      </c>
      <c r="K77" s="1090" t="str">
        <f>'ORIGINAL BUDGET'!K77</f>
        <v/>
      </c>
      <c r="L77" s="36">
        <f t="shared" si="12"/>
        <v>0</v>
      </c>
      <c r="M77" s="1090" t="str">
        <f>'ORIGINAL BUDGET'!M77</f>
        <v/>
      </c>
      <c r="N77" s="1206">
        <f t="shared" si="13"/>
        <v>0</v>
      </c>
      <c r="O77" s="1090" t="str">
        <f>'ORIGINAL BUDGET'!O77</f>
        <v/>
      </c>
      <c r="P77" s="1206">
        <f t="shared" si="14"/>
        <v>0</v>
      </c>
      <c r="Q77" s="1090" t="str">
        <f>'ORIGINAL BUDGET'!Q77</f>
        <v/>
      </c>
      <c r="R77" s="36">
        <f t="shared" si="15"/>
        <v>0</v>
      </c>
      <c r="S77" s="1090" t="str">
        <f>'ORIGINAL BUDGET'!S77</f>
        <v/>
      </c>
      <c r="T77" s="36">
        <f t="shared" si="16"/>
        <v>0</v>
      </c>
      <c r="U77" s="1014"/>
      <c r="V77" s="274"/>
      <c r="W77" s="274"/>
      <c r="X77" s="274"/>
      <c r="AD77" s="201"/>
      <c r="AK77" s="807">
        <f>Justifications!$S77*G77</f>
        <v>0</v>
      </c>
      <c r="AL77" s="807">
        <f>Justifications!$S77*I77</f>
        <v>0</v>
      </c>
      <c r="AM77" s="807">
        <f>Justifications!$S77*K77</f>
        <v>0</v>
      </c>
      <c r="AN77" s="807">
        <f>Justifications!$S77*M77</f>
        <v>0</v>
      </c>
      <c r="AO77" s="807">
        <f>Justifications!$S77*O77</f>
        <v>0</v>
      </c>
      <c r="AP77" s="807">
        <f>Justifications!$S77*Q77</f>
        <v>0</v>
      </c>
      <c r="AQ77" s="807">
        <f>Justifications!$S77*S77</f>
        <v>0</v>
      </c>
      <c r="AS77" s="10"/>
      <c r="AT77" s="10"/>
      <c r="AY77" s="1104"/>
    </row>
    <row r="78" spans="1:53" ht="23.25" hidden="1" customHeight="1">
      <c r="A78" s="124">
        <v>34</v>
      </c>
      <c r="B78" s="403">
        <f>'ORIGINAL BUDGET'!B78</f>
        <v>0</v>
      </c>
      <c r="C78" s="1027">
        <f>'ORIGINAL BUDGET'!C78</f>
        <v>0</v>
      </c>
      <c r="D78" s="870">
        <f>'ORIGINAL BUDGET'!D78</f>
        <v>0</v>
      </c>
      <c r="E78" s="262">
        <f>'ORIGINAL BUDGET'!E78</f>
        <v>0</v>
      </c>
      <c r="F78" s="962">
        <f t="shared" si="9"/>
        <v>0</v>
      </c>
      <c r="G78" s="845" t="str">
        <f t="shared" si="10"/>
        <v/>
      </c>
      <c r="H78" s="963">
        <f t="shared" si="8"/>
        <v>0</v>
      </c>
      <c r="I78" s="1090" t="str">
        <f>'ORIGINAL BUDGET'!I78</f>
        <v/>
      </c>
      <c r="J78" s="36">
        <f t="shared" si="11"/>
        <v>0</v>
      </c>
      <c r="K78" s="1090" t="str">
        <f>'ORIGINAL BUDGET'!K78</f>
        <v/>
      </c>
      <c r="L78" s="36">
        <f t="shared" si="12"/>
        <v>0</v>
      </c>
      <c r="M78" s="1090" t="str">
        <f>'ORIGINAL BUDGET'!M78</f>
        <v/>
      </c>
      <c r="N78" s="1206">
        <f t="shared" si="13"/>
        <v>0</v>
      </c>
      <c r="O78" s="1090" t="str">
        <f>'ORIGINAL BUDGET'!O78</f>
        <v/>
      </c>
      <c r="P78" s="1206">
        <f t="shared" si="14"/>
        <v>0</v>
      </c>
      <c r="Q78" s="1090" t="str">
        <f>'ORIGINAL BUDGET'!Q78</f>
        <v/>
      </c>
      <c r="R78" s="36">
        <f t="shared" si="15"/>
        <v>0</v>
      </c>
      <c r="S78" s="1090" t="str">
        <f>'ORIGINAL BUDGET'!S78</f>
        <v/>
      </c>
      <c r="T78" s="36">
        <f t="shared" si="16"/>
        <v>0</v>
      </c>
      <c r="U78" s="1014"/>
      <c r="V78" s="274"/>
      <c r="W78" s="274"/>
      <c r="X78" s="274"/>
      <c r="AD78" s="201"/>
      <c r="AK78" s="807">
        <f>Justifications!$S78*G78</f>
        <v>0</v>
      </c>
      <c r="AL78" s="807">
        <f>Justifications!$S78*I78</f>
        <v>0</v>
      </c>
      <c r="AM78" s="807">
        <f>Justifications!$S78*K78</f>
        <v>0</v>
      </c>
      <c r="AN78" s="807">
        <f>Justifications!$S78*M78</f>
        <v>0</v>
      </c>
      <c r="AO78" s="807">
        <f>Justifications!$S78*O78</f>
        <v>0</v>
      </c>
      <c r="AP78" s="807">
        <f>Justifications!$S78*Q78</f>
        <v>0</v>
      </c>
      <c r="AQ78" s="807">
        <f>Justifications!$S78*S78</f>
        <v>0</v>
      </c>
      <c r="AS78" s="10"/>
      <c r="AT78" s="10"/>
      <c r="AY78" s="1104"/>
    </row>
    <row r="79" spans="1:53" ht="23.25" hidden="1" customHeight="1">
      <c r="A79" s="124">
        <v>35</v>
      </c>
      <c r="B79" s="403">
        <f>'ORIGINAL BUDGET'!B79</f>
        <v>0</v>
      </c>
      <c r="C79" s="1027">
        <f>'ORIGINAL BUDGET'!C79</f>
        <v>0</v>
      </c>
      <c r="D79" s="870">
        <f>'ORIGINAL BUDGET'!D79</f>
        <v>0</v>
      </c>
      <c r="E79" s="262">
        <f>'ORIGINAL BUDGET'!E79</f>
        <v>0</v>
      </c>
      <c r="F79" s="962">
        <f t="shared" si="9"/>
        <v>0</v>
      </c>
      <c r="G79" s="845" t="str">
        <f t="shared" si="10"/>
        <v/>
      </c>
      <c r="H79" s="963">
        <f t="shared" si="8"/>
        <v>0</v>
      </c>
      <c r="I79" s="1090" t="str">
        <f>'ORIGINAL BUDGET'!I79</f>
        <v/>
      </c>
      <c r="J79" s="36">
        <f t="shared" si="11"/>
        <v>0</v>
      </c>
      <c r="K79" s="1090" t="str">
        <f>'ORIGINAL BUDGET'!K79</f>
        <v/>
      </c>
      <c r="L79" s="36">
        <f t="shared" si="12"/>
        <v>0</v>
      </c>
      <c r="M79" s="1090" t="str">
        <f>'ORIGINAL BUDGET'!M79</f>
        <v/>
      </c>
      <c r="N79" s="1206">
        <f t="shared" si="13"/>
        <v>0</v>
      </c>
      <c r="O79" s="1090" t="str">
        <f>'ORIGINAL BUDGET'!O79</f>
        <v/>
      </c>
      <c r="P79" s="1206">
        <f t="shared" si="14"/>
        <v>0</v>
      </c>
      <c r="Q79" s="1090" t="str">
        <f>'ORIGINAL BUDGET'!Q79</f>
        <v/>
      </c>
      <c r="R79" s="36">
        <f t="shared" si="15"/>
        <v>0</v>
      </c>
      <c r="S79" s="1090" t="str">
        <f>'ORIGINAL BUDGET'!S79</f>
        <v/>
      </c>
      <c r="T79" s="36">
        <f t="shared" si="16"/>
        <v>0</v>
      </c>
      <c r="U79" s="1014"/>
      <c r="V79" s="274"/>
      <c r="W79" s="274"/>
      <c r="X79" s="274"/>
      <c r="AD79" s="201"/>
      <c r="AK79" s="807">
        <f>Justifications!$S79*G79</f>
        <v>0</v>
      </c>
      <c r="AL79" s="807">
        <f>Justifications!$S79*I79</f>
        <v>0</v>
      </c>
      <c r="AM79" s="807">
        <f>Justifications!$S79*K79</f>
        <v>0</v>
      </c>
      <c r="AN79" s="807">
        <f>Justifications!$S79*M79</f>
        <v>0</v>
      </c>
      <c r="AO79" s="807">
        <f>Justifications!$S79*O79</f>
        <v>0</v>
      </c>
      <c r="AP79" s="807">
        <f>Justifications!$S79*Q79</f>
        <v>0</v>
      </c>
      <c r="AQ79" s="807">
        <f>Justifications!$S79*S79</f>
        <v>0</v>
      </c>
      <c r="AS79" s="10"/>
      <c r="AT79" s="10"/>
      <c r="AY79" s="1104"/>
    </row>
    <row r="80" spans="1:53" ht="23.25" hidden="1" customHeight="1">
      <c r="A80" s="124">
        <v>36</v>
      </c>
      <c r="B80" s="272">
        <f>'ORIGINAL BUDGET'!B80</f>
        <v>0</v>
      </c>
      <c r="C80" s="1027">
        <f>'ORIGINAL BUDGET'!C80</f>
        <v>0</v>
      </c>
      <c r="D80" s="870">
        <f>'ORIGINAL BUDGET'!D80</f>
        <v>0</v>
      </c>
      <c r="E80" s="262">
        <f>'ORIGINAL BUDGET'!E80</f>
        <v>0</v>
      </c>
      <c r="F80" s="962">
        <f t="shared" si="9"/>
        <v>0</v>
      </c>
      <c r="G80" s="845" t="str">
        <f t="shared" si="10"/>
        <v/>
      </c>
      <c r="H80" s="963">
        <f t="shared" si="8"/>
        <v>0</v>
      </c>
      <c r="I80" s="1090" t="str">
        <f>'ORIGINAL BUDGET'!I80</f>
        <v/>
      </c>
      <c r="J80" s="36">
        <f t="shared" si="11"/>
        <v>0</v>
      </c>
      <c r="K80" s="1090" t="str">
        <f>'ORIGINAL BUDGET'!K80</f>
        <v/>
      </c>
      <c r="L80" s="36">
        <f t="shared" si="12"/>
        <v>0</v>
      </c>
      <c r="M80" s="1090" t="str">
        <f>'ORIGINAL BUDGET'!M80</f>
        <v/>
      </c>
      <c r="N80" s="1206">
        <f t="shared" si="13"/>
        <v>0</v>
      </c>
      <c r="O80" s="1090" t="str">
        <f>'ORIGINAL BUDGET'!O80</f>
        <v/>
      </c>
      <c r="P80" s="1206">
        <f t="shared" si="14"/>
        <v>0</v>
      </c>
      <c r="Q80" s="1090" t="str">
        <f>'ORIGINAL BUDGET'!Q80</f>
        <v/>
      </c>
      <c r="R80" s="36">
        <f t="shared" si="15"/>
        <v>0</v>
      </c>
      <c r="S80" s="1090" t="str">
        <f>'ORIGINAL BUDGET'!S80</f>
        <v/>
      </c>
      <c r="T80" s="36">
        <f t="shared" si="16"/>
        <v>0</v>
      </c>
      <c r="U80" s="1014"/>
      <c r="V80" s="274"/>
      <c r="W80" s="274"/>
      <c r="X80" s="274"/>
      <c r="AD80" s="201"/>
      <c r="AK80" s="807">
        <f>Justifications!$S80*G80</f>
        <v>0</v>
      </c>
      <c r="AL80" s="807">
        <f>Justifications!$S80*I80</f>
        <v>0</v>
      </c>
      <c r="AM80" s="807">
        <f>Justifications!$S80*K80</f>
        <v>0</v>
      </c>
      <c r="AN80" s="807">
        <f>Justifications!$S80*M80</f>
        <v>0</v>
      </c>
      <c r="AO80" s="807">
        <f>Justifications!$S80*O80</f>
        <v>0</v>
      </c>
      <c r="AP80" s="807">
        <f>Justifications!$S80*Q80</f>
        <v>0</v>
      </c>
      <c r="AQ80" s="807">
        <f>Justifications!$S80*S80</f>
        <v>0</v>
      </c>
      <c r="AS80" s="10"/>
      <c r="AT80" s="10"/>
      <c r="AY80" s="1104"/>
    </row>
    <row r="81" spans="1:53" ht="23.25" hidden="1" customHeight="1">
      <c r="A81" s="124">
        <v>37</v>
      </c>
      <c r="B81" s="403">
        <f>'ORIGINAL BUDGET'!B81</f>
        <v>0</v>
      </c>
      <c r="C81" s="1027">
        <f>'ORIGINAL BUDGET'!C81</f>
        <v>0</v>
      </c>
      <c r="D81" s="870">
        <f>'ORIGINAL BUDGET'!D81</f>
        <v>0</v>
      </c>
      <c r="E81" s="262">
        <f>'ORIGINAL BUDGET'!E81</f>
        <v>0</v>
      </c>
      <c r="F81" s="962">
        <f t="shared" si="9"/>
        <v>0</v>
      </c>
      <c r="G81" s="845" t="str">
        <f t="shared" si="10"/>
        <v/>
      </c>
      <c r="H81" s="963">
        <f t="shared" si="8"/>
        <v>0</v>
      </c>
      <c r="I81" s="1090" t="str">
        <f>'ORIGINAL BUDGET'!I81</f>
        <v/>
      </c>
      <c r="J81" s="36">
        <f t="shared" si="11"/>
        <v>0</v>
      </c>
      <c r="K81" s="1090" t="str">
        <f>'ORIGINAL BUDGET'!K81</f>
        <v/>
      </c>
      <c r="L81" s="36">
        <f t="shared" si="12"/>
        <v>0</v>
      </c>
      <c r="M81" s="1090" t="str">
        <f>'ORIGINAL BUDGET'!M81</f>
        <v/>
      </c>
      <c r="N81" s="1206">
        <f t="shared" si="13"/>
        <v>0</v>
      </c>
      <c r="O81" s="1090" t="str">
        <f>'ORIGINAL BUDGET'!O81</f>
        <v/>
      </c>
      <c r="P81" s="1206">
        <f t="shared" si="14"/>
        <v>0</v>
      </c>
      <c r="Q81" s="1090" t="str">
        <f>'ORIGINAL BUDGET'!Q81</f>
        <v/>
      </c>
      <c r="R81" s="36">
        <f t="shared" si="15"/>
        <v>0</v>
      </c>
      <c r="S81" s="1090" t="str">
        <f>'ORIGINAL BUDGET'!S81</f>
        <v/>
      </c>
      <c r="T81" s="36">
        <f t="shared" si="16"/>
        <v>0</v>
      </c>
      <c r="U81" s="1014"/>
      <c r="V81" s="274"/>
      <c r="W81" s="274"/>
      <c r="X81" s="274"/>
      <c r="AD81" s="201"/>
      <c r="AK81" s="807">
        <f>Justifications!$S81*G81</f>
        <v>0</v>
      </c>
      <c r="AL81" s="807">
        <f>Justifications!$S81*I81</f>
        <v>0</v>
      </c>
      <c r="AM81" s="807">
        <f>Justifications!$S81*K81</f>
        <v>0</v>
      </c>
      <c r="AN81" s="807">
        <f>Justifications!$S81*M81</f>
        <v>0</v>
      </c>
      <c r="AO81" s="807">
        <f>Justifications!$S81*O81</f>
        <v>0</v>
      </c>
      <c r="AP81" s="807">
        <f>Justifications!$S81*Q81</f>
        <v>0</v>
      </c>
      <c r="AQ81" s="807">
        <f>Justifications!$S81*S81</f>
        <v>0</v>
      </c>
      <c r="AS81" s="10"/>
      <c r="AT81" s="10"/>
      <c r="AY81" s="1104"/>
    </row>
    <row r="82" spans="1:53" ht="23.25" hidden="1" customHeight="1">
      <c r="A82" s="124">
        <v>38</v>
      </c>
      <c r="B82" s="403">
        <f>'ORIGINAL BUDGET'!B82</f>
        <v>0</v>
      </c>
      <c r="C82" s="1027">
        <f>'ORIGINAL BUDGET'!C82</f>
        <v>0</v>
      </c>
      <c r="D82" s="870">
        <f>'ORIGINAL BUDGET'!D82</f>
        <v>0</v>
      </c>
      <c r="E82" s="262">
        <f>'ORIGINAL BUDGET'!E82</f>
        <v>0</v>
      </c>
      <c r="F82" s="962">
        <f t="shared" si="9"/>
        <v>0</v>
      </c>
      <c r="G82" s="845" t="str">
        <f t="shared" si="10"/>
        <v/>
      </c>
      <c r="H82" s="963">
        <f t="shared" si="8"/>
        <v>0</v>
      </c>
      <c r="I82" s="1090" t="str">
        <f>'ORIGINAL BUDGET'!I82</f>
        <v/>
      </c>
      <c r="J82" s="36">
        <f t="shared" si="11"/>
        <v>0</v>
      </c>
      <c r="K82" s="1090" t="str">
        <f>'ORIGINAL BUDGET'!K82</f>
        <v/>
      </c>
      <c r="L82" s="36">
        <f t="shared" si="12"/>
        <v>0</v>
      </c>
      <c r="M82" s="1090" t="str">
        <f>'ORIGINAL BUDGET'!M82</f>
        <v/>
      </c>
      <c r="N82" s="1206">
        <f t="shared" si="13"/>
        <v>0</v>
      </c>
      <c r="O82" s="1090" t="str">
        <f>'ORIGINAL BUDGET'!O82</f>
        <v/>
      </c>
      <c r="P82" s="1206">
        <f t="shared" si="14"/>
        <v>0</v>
      </c>
      <c r="Q82" s="1090" t="str">
        <f>'ORIGINAL BUDGET'!Q82</f>
        <v/>
      </c>
      <c r="R82" s="36">
        <f t="shared" si="15"/>
        <v>0</v>
      </c>
      <c r="S82" s="1090" t="str">
        <f>'ORIGINAL BUDGET'!S82</f>
        <v/>
      </c>
      <c r="T82" s="36">
        <f t="shared" si="16"/>
        <v>0</v>
      </c>
      <c r="U82" s="1014"/>
      <c r="V82" s="274"/>
      <c r="W82" s="274"/>
      <c r="X82" s="274"/>
      <c r="AD82" s="201"/>
      <c r="AK82" s="807">
        <f>Justifications!$S82*G82</f>
        <v>0</v>
      </c>
      <c r="AL82" s="807">
        <f>Justifications!$S82*I82</f>
        <v>0</v>
      </c>
      <c r="AM82" s="807">
        <f>Justifications!$S82*K82</f>
        <v>0</v>
      </c>
      <c r="AN82" s="807">
        <f>Justifications!$S82*M82</f>
        <v>0</v>
      </c>
      <c r="AO82" s="807">
        <f>Justifications!$S82*O82</f>
        <v>0</v>
      </c>
      <c r="AP82" s="807">
        <f>Justifications!$S82*Q82</f>
        <v>0</v>
      </c>
      <c r="AQ82" s="807">
        <f>Justifications!$S82*S82</f>
        <v>0</v>
      </c>
      <c r="AS82" s="10"/>
      <c r="AT82" s="10"/>
      <c r="AY82" s="1104"/>
    </row>
    <row r="83" spans="1:53" ht="23.25" hidden="1" customHeight="1">
      <c r="A83" s="124">
        <v>39</v>
      </c>
      <c r="B83" s="272">
        <f>'ORIGINAL BUDGET'!B83</f>
        <v>0</v>
      </c>
      <c r="C83" s="1027">
        <f>'ORIGINAL BUDGET'!C83</f>
        <v>0</v>
      </c>
      <c r="D83" s="870">
        <f>'ORIGINAL BUDGET'!D83</f>
        <v>0</v>
      </c>
      <c r="E83" s="262">
        <f>'ORIGINAL BUDGET'!E83</f>
        <v>0</v>
      </c>
      <c r="F83" s="962">
        <f t="shared" si="9"/>
        <v>0</v>
      </c>
      <c r="G83" s="845" t="str">
        <f t="shared" si="10"/>
        <v/>
      </c>
      <c r="H83" s="963">
        <f t="shared" si="8"/>
        <v>0</v>
      </c>
      <c r="I83" s="1090" t="str">
        <f>'ORIGINAL BUDGET'!I83</f>
        <v/>
      </c>
      <c r="J83" s="36">
        <f t="shared" si="11"/>
        <v>0</v>
      </c>
      <c r="K83" s="1090" t="str">
        <f>'ORIGINAL BUDGET'!K83</f>
        <v/>
      </c>
      <c r="L83" s="36">
        <f t="shared" si="12"/>
        <v>0</v>
      </c>
      <c r="M83" s="1090" t="str">
        <f>'ORIGINAL BUDGET'!M83</f>
        <v/>
      </c>
      <c r="N83" s="1206">
        <f t="shared" si="13"/>
        <v>0</v>
      </c>
      <c r="O83" s="1090" t="str">
        <f>'ORIGINAL BUDGET'!O83</f>
        <v/>
      </c>
      <c r="P83" s="1206">
        <f t="shared" si="14"/>
        <v>0</v>
      </c>
      <c r="Q83" s="1090" t="str">
        <f>'ORIGINAL BUDGET'!Q83</f>
        <v/>
      </c>
      <c r="R83" s="36">
        <f t="shared" si="15"/>
        <v>0</v>
      </c>
      <c r="S83" s="1090" t="str">
        <f>'ORIGINAL BUDGET'!S83</f>
        <v/>
      </c>
      <c r="T83" s="36">
        <f t="shared" si="16"/>
        <v>0</v>
      </c>
      <c r="U83" s="1014"/>
      <c r="V83" s="274"/>
      <c r="W83" s="274"/>
      <c r="X83" s="274"/>
      <c r="AD83" s="201"/>
      <c r="AK83" s="807">
        <f>Justifications!$S83*G83</f>
        <v>0</v>
      </c>
      <c r="AL83" s="807">
        <f>Justifications!$S83*I83</f>
        <v>0</v>
      </c>
      <c r="AM83" s="807">
        <f>Justifications!$S83*K83</f>
        <v>0</v>
      </c>
      <c r="AN83" s="807">
        <f>Justifications!$S83*M83</f>
        <v>0</v>
      </c>
      <c r="AO83" s="807">
        <f>Justifications!$S83*O83</f>
        <v>0</v>
      </c>
      <c r="AP83" s="807">
        <f>Justifications!$S83*Q83</f>
        <v>0</v>
      </c>
      <c r="AQ83" s="807">
        <f>Justifications!$S83*S83</f>
        <v>0</v>
      </c>
      <c r="AS83" s="10"/>
      <c r="AT83" s="10"/>
      <c r="AY83" s="1104"/>
    </row>
    <row r="84" spans="1:53" ht="23.25" hidden="1" customHeight="1">
      <c r="A84" s="124">
        <v>40</v>
      </c>
      <c r="B84" s="403">
        <f>'ORIGINAL BUDGET'!B84</f>
        <v>0</v>
      </c>
      <c r="C84" s="1027">
        <f>'ORIGINAL BUDGET'!C84</f>
        <v>0</v>
      </c>
      <c r="D84" s="870">
        <f>'ORIGINAL BUDGET'!D84</f>
        <v>0</v>
      </c>
      <c r="E84" s="262">
        <f>'ORIGINAL BUDGET'!E84</f>
        <v>0</v>
      </c>
      <c r="F84" s="962">
        <f t="shared" si="9"/>
        <v>0</v>
      </c>
      <c r="G84" s="845" t="str">
        <f t="shared" si="10"/>
        <v/>
      </c>
      <c r="H84" s="963">
        <f t="shared" si="8"/>
        <v>0</v>
      </c>
      <c r="I84" s="1090" t="str">
        <f>'ORIGINAL BUDGET'!I84</f>
        <v/>
      </c>
      <c r="J84" s="36">
        <f t="shared" si="11"/>
        <v>0</v>
      </c>
      <c r="K84" s="1090" t="str">
        <f>'ORIGINAL BUDGET'!K84</f>
        <v/>
      </c>
      <c r="L84" s="36">
        <f t="shared" si="12"/>
        <v>0</v>
      </c>
      <c r="M84" s="1090" t="str">
        <f>'ORIGINAL BUDGET'!M84</f>
        <v/>
      </c>
      <c r="N84" s="1206">
        <f t="shared" si="13"/>
        <v>0</v>
      </c>
      <c r="O84" s="1090" t="str">
        <f>'ORIGINAL BUDGET'!O84</f>
        <v/>
      </c>
      <c r="P84" s="1206">
        <f t="shared" si="14"/>
        <v>0</v>
      </c>
      <c r="Q84" s="1090" t="str">
        <f>'ORIGINAL BUDGET'!Q84</f>
        <v/>
      </c>
      <c r="R84" s="36">
        <f t="shared" si="15"/>
        <v>0</v>
      </c>
      <c r="S84" s="1090" t="str">
        <f>'ORIGINAL BUDGET'!S84</f>
        <v/>
      </c>
      <c r="T84" s="36">
        <f t="shared" si="16"/>
        <v>0</v>
      </c>
      <c r="U84" s="1014"/>
      <c r="V84" s="274"/>
      <c r="W84" s="274"/>
      <c r="X84" s="274"/>
      <c r="AD84" s="201"/>
      <c r="AK84" s="807">
        <f>Justifications!$S84*G84</f>
        <v>0</v>
      </c>
      <c r="AL84" s="807">
        <f>Justifications!$S84*I84</f>
        <v>0</v>
      </c>
      <c r="AM84" s="807">
        <f>Justifications!$S84*K84</f>
        <v>0</v>
      </c>
      <c r="AN84" s="807">
        <f>Justifications!$S84*M84</f>
        <v>0</v>
      </c>
      <c r="AO84" s="807">
        <f>Justifications!$S84*O84</f>
        <v>0</v>
      </c>
      <c r="AP84" s="807">
        <f>Justifications!$S84*Q84</f>
        <v>0</v>
      </c>
      <c r="AQ84" s="807">
        <f>Justifications!$S84*S84</f>
        <v>0</v>
      </c>
      <c r="AS84" s="10"/>
      <c r="AT84" s="10"/>
      <c r="AY84" s="1104"/>
    </row>
    <row r="85" spans="1:53" ht="23.25" hidden="1" customHeight="1">
      <c r="A85" s="124">
        <v>41</v>
      </c>
      <c r="B85" s="403">
        <f>'ORIGINAL BUDGET'!B85</f>
        <v>0</v>
      </c>
      <c r="C85" s="1027">
        <f>'ORIGINAL BUDGET'!C85</f>
        <v>0</v>
      </c>
      <c r="D85" s="870">
        <f>'ORIGINAL BUDGET'!D85</f>
        <v>0</v>
      </c>
      <c r="E85" s="262">
        <f>'ORIGINAL BUDGET'!E85</f>
        <v>0</v>
      </c>
      <c r="F85" s="962">
        <f t="shared" si="9"/>
        <v>0</v>
      </c>
      <c r="G85" s="845" t="str">
        <f t="shared" si="10"/>
        <v/>
      </c>
      <c r="H85" s="963">
        <f t="shared" si="8"/>
        <v>0</v>
      </c>
      <c r="I85" s="1090" t="str">
        <f>'ORIGINAL BUDGET'!I85</f>
        <v/>
      </c>
      <c r="J85" s="36">
        <f t="shared" si="11"/>
        <v>0</v>
      </c>
      <c r="K85" s="1090" t="str">
        <f>'ORIGINAL BUDGET'!K85</f>
        <v/>
      </c>
      <c r="L85" s="36">
        <f t="shared" si="12"/>
        <v>0</v>
      </c>
      <c r="M85" s="1090" t="str">
        <f>'ORIGINAL BUDGET'!M85</f>
        <v/>
      </c>
      <c r="N85" s="1206">
        <f t="shared" si="13"/>
        <v>0</v>
      </c>
      <c r="O85" s="1090" t="str">
        <f>'ORIGINAL BUDGET'!O85</f>
        <v/>
      </c>
      <c r="P85" s="1206">
        <f t="shared" si="14"/>
        <v>0</v>
      </c>
      <c r="Q85" s="1090" t="str">
        <f>'ORIGINAL BUDGET'!Q85</f>
        <v/>
      </c>
      <c r="R85" s="36">
        <f t="shared" si="15"/>
        <v>0</v>
      </c>
      <c r="S85" s="1090" t="str">
        <f>'ORIGINAL BUDGET'!S85</f>
        <v/>
      </c>
      <c r="T85" s="36">
        <f t="shared" si="16"/>
        <v>0</v>
      </c>
      <c r="U85" s="1014"/>
      <c r="V85" s="274"/>
      <c r="W85" s="274"/>
      <c r="X85" s="274"/>
      <c r="AD85" s="201"/>
      <c r="AK85" s="807">
        <f>Justifications!$S85*G85</f>
        <v>0</v>
      </c>
      <c r="AL85" s="807">
        <f>Justifications!$S85*I85</f>
        <v>0</v>
      </c>
      <c r="AM85" s="807">
        <f>Justifications!$S85*K85</f>
        <v>0</v>
      </c>
      <c r="AN85" s="807">
        <f>Justifications!$S85*M85</f>
        <v>0</v>
      </c>
      <c r="AO85" s="807">
        <f>Justifications!$S85*O85</f>
        <v>0</v>
      </c>
      <c r="AP85" s="807">
        <f>Justifications!$S85*Q85</f>
        <v>0</v>
      </c>
      <c r="AQ85" s="807">
        <f>Justifications!$S85*S85</f>
        <v>0</v>
      </c>
      <c r="AS85" s="10"/>
      <c r="AT85" s="10"/>
      <c r="AY85" s="1104"/>
    </row>
    <row r="86" spans="1:53" ht="23.25" hidden="1" customHeight="1">
      <c r="A86" s="124">
        <v>42</v>
      </c>
      <c r="B86" s="272">
        <f>'ORIGINAL BUDGET'!B86</f>
        <v>0</v>
      </c>
      <c r="C86" s="1027">
        <f>'ORIGINAL BUDGET'!C86</f>
        <v>0</v>
      </c>
      <c r="D86" s="870">
        <f>'ORIGINAL BUDGET'!D86</f>
        <v>0</v>
      </c>
      <c r="E86" s="262">
        <f>'ORIGINAL BUDGET'!E86</f>
        <v>0</v>
      </c>
      <c r="F86" s="962">
        <f t="shared" si="9"/>
        <v>0</v>
      </c>
      <c r="G86" s="845" t="str">
        <f t="shared" si="10"/>
        <v/>
      </c>
      <c r="H86" s="963">
        <f t="shared" si="8"/>
        <v>0</v>
      </c>
      <c r="I86" s="1090" t="str">
        <f>'ORIGINAL BUDGET'!I86</f>
        <v/>
      </c>
      <c r="J86" s="36">
        <f t="shared" si="11"/>
        <v>0</v>
      </c>
      <c r="K86" s="1090" t="str">
        <f>'ORIGINAL BUDGET'!K86</f>
        <v/>
      </c>
      <c r="L86" s="36">
        <f t="shared" si="12"/>
        <v>0</v>
      </c>
      <c r="M86" s="1090" t="str">
        <f>'ORIGINAL BUDGET'!M86</f>
        <v/>
      </c>
      <c r="N86" s="1206">
        <f t="shared" si="13"/>
        <v>0</v>
      </c>
      <c r="O86" s="1090" t="str">
        <f>'ORIGINAL BUDGET'!O86</f>
        <v/>
      </c>
      <c r="P86" s="1206">
        <f t="shared" si="14"/>
        <v>0</v>
      </c>
      <c r="Q86" s="1090" t="str">
        <f>'ORIGINAL BUDGET'!Q86</f>
        <v/>
      </c>
      <c r="R86" s="36">
        <f t="shared" si="15"/>
        <v>0</v>
      </c>
      <c r="S86" s="1090" t="str">
        <f>'ORIGINAL BUDGET'!S86</f>
        <v/>
      </c>
      <c r="T86" s="36">
        <f t="shared" si="16"/>
        <v>0</v>
      </c>
      <c r="U86" s="1014"/>
      <c r="V86" s="274"/>
      <c r="W86" s="274"/>
      <c r="X86" s="274"/>
      <c r="AD86" s="201"/>
      <c r="AK86" s="807">
        <f>Justifications!$S86*G86</f>
        <v>0</v>
      </c>
      <c r="AL86" s="807">
        <f>Justifications!$S86*I86</f>
        <v>0</v>
      </c>
      <c r="AM86" s="807">
        <f>Justifications!$S86*K86</f>
        <v>0</v>
      </c>
      <c r="AN86" s="807">
        <f>Justifications!$S86*M86</f>
        <v>0</v>
      </c>
      <c r="AO86" s="807">
        <f>Justifications!$S86*O86</f>
        <v>0</v>
      </c>
      <c r="AP86" s="807">
        <f>Justifications!$S86*Q86</f>
        <v>0</v>
      </c>
      <c r="AQ86" s="807">
        <f>Justifications!$S86*S86</f>
        <v>0</v>
      </c>
      <c r="AS86" s="10"/>
      <c r="AT86" s="10"/>
      <c r="AY86" s="1104"/>
    </row>
    <row r="87" spans="1:53" ht="23.25" hidden="1" customHeight="1">
      <c r="A87" s="124">
        <v>43</v>
      </c>
      <c r="B87" s="403">
        <f>'ORIGINAL BUDGET'!B87</f>
        <v>0</v>
      </c>
      <c r="C87" s="1027">
        <f>'ORIGINAL BUDGET'!C87</f>
        <v>0</v>
      </c>
      <c r="D87" s="870">
        <f>'ORIGINAL BUDGET'!D87</f>
        <v>0</v>
      </c>
      <c r="E87" s="262">
        <f>'ORIGINAL BUDGET'!E87</f>
        <v>0</v>
      </c>
      <c r="F87" s="962">
        <f t="shared" si="9"/>
        <v>0</v>
      </c>
      <c r="G87" s="845" t="str">
        <f t="shared" si="10"/>
        <v/>
      </c>
      <c r="H87" s="963">
        <f t="shared" si="8"/>
        <v>0</v>
      </c>
      <c r="I87" s="1090" t="str">
        <f>'ORIGINAL BUDGET'!I87</f>
        <v/>
      </c>
      <c r="J87" s="36">
        <f t="shared" si="11"/>
        <v>0</v>
      </c>
      <c r="K87" s="1090" t="str">
        <f>'ORIGINAL BUDGET'!K87</f>
        <v/>
      </c>
      <c r="L87" s="36">
        <f t="shared" si="12"/>
        <v>0</v>
      </c>
      <c r="M87" s="1090" t="str">
        <f>'ORIGINAL BUDGET'!M87</f>
        <v/>
      </c>
      <c r="N87" s="1206">
        <f t="shared" si="13"/>
        <v>0</v>
      </c>
      <c r="O87" s="1090" t="str">
        <f>'ORIGINAL BUDGET'!O87</f>
        <v/>
      </c>
      <c r="P87" s="1206">
        <f t="shared" si="14"/>
        <v>0</v>
      </c>
      <c r="Q87" s="1090" t="str">
        <f>'ORIGINAL BUDGET'!Q87</f>
        <v/>
      </c>
      <c r="R87" s="36">
        <f t="shared" si="15"/>
        <v>0</v>
      </c>
      <c r="S87" s="1090" t="str">
        <f>'ORIGINAL BUDGET'!S87</f>
        <v/>
      </c>
      <c r="T87" s="36">
        <f t="shared" si="16"/>
        <v>0</v>
      </c>
      <c r="U87" s="1014"/>
      <c r="V87" s="274"/>
      <c r="W87" s="274"/>
      <c r="X87" s="274"/>
      <c r="AD87" s="201"/>
      <c r="AK87" s="807">
        <f>Justifications!$S87*G87</f>
        <v>0</v>
      </c>
      <c r="AL87" s="807">
        <f>Justifications!$S87*I87</f>
        <v>0</v>
      </c>
      <c r="AM87" s="807">
        <f>Justifications!$S87*K87</f>
        <v>0</v>
      </c>
      <c r="AN87" s="807">
        <f>Justifications!$S87*M87</f>
        <v>0</v>
      </c>
      <c r="AO87" s="807">
        <f>Justifications!$S87*O87</f>
        <v>0</v>
      </c>
      <c r="AP87" s="807">
        <f>Justifications!$S87*Q87</f>
        <v>0</v>
      </c>
      <c r="AQ87" s="807">
        <f>Justifications!$S87*S87</f>
        <v>0</v>
      </c>
      <c r="AS87" s="10"/>
      <c r="AT87" s="10"/>
      <c r="AY87" s="1104"/>
    </row>
    <row r="88" spans="1:53" ht="23.25" hidden="1" customHeight="1">
      <c r="A88" s="124">
        <v>44</v>
      </c>
      <c r="B88" s="403">
        <f>'ORIGINAL BUDGET'!B88</f>
        <v>0</v>
      </c>
      <c r="C88" s="1027">
        <f>'ORIGINAL BUDGET'!C88</f>
        <v>0</v>
      </c>
      <c r="D88" s="870">
        <f>'ORIGINAL BUDGET'!D88</f>
        <v>0</v>
      </c>
      <c r="E88" s="262">
        <f>'ORIGINAL BUDGET'!E88</f>
        <v>0</v>
      </c>
      <c r="F88" s="962">
        <f t="shared" si="9"/>
        <v>0</v>
      </c>
      <c r="G88" s="845" t="str">
        <f t="shared" si="10"/>
        <v/>
      </c>
      <c r="H88" s="963">
        <f t="shared" si="8"/>
        <v>0</v>
      </c>
      <c r="I88" s="1090" t="str">
        <f>'ORIGINAL BUDGET'!I88</f>
        <v/>
      </c>
      <c r="J88" s="36">
        <f t="shared" si="11"/>
        <v>0</v>
      </c>
      <c r="K88" s="1090" t="str">
        <f>'ORIGINAL BUDGET'!K88</f>
        <v/>
      </c>
      <c r="L88" s="36">
        <f t="shared" si="12"/>
        <v>0</v>
      </c>
      <c r="M88" s="1090" t="str">
        <f>'ORIGINAL BUDGET'!M88</f>
        <v/>
      </c>
      <c r="N88" s="1206">
        <f t="shared" si="13"/>
        <v>0</v>
      </c>
      <c r="O88" s="1090" t="str">
        <f>'ORIGINAL BUDGET'!O88</f>
        <v/>
      </c>
      <c r="P88" s="1206">
        <f t="shared" si="14"/>
        <v>0</v>
      </c>
      <c r="Q88" s="1090" t="str">
        <f>'ORIGINAL BUDGET'!Q88</f>
        <v/>
      </c>
      <c r="R88" s="36">
        <f t="shared" si="15"/>
        <v>0</v>
      </c>
      <c r="S88" s="1090" t="str">
        <f>'ORIGINAL BUDGET'!S88</f>
        <v/>
      </c>
      <c r="T88" s="36">
        <f t="shared" si="16"/>
        <v>0</v>
      </c>
      <c r="U88" s="1014"/>
      <c r="V88" s="274"/>
      <c r="W88" s="274"/>
      <c r="X88" s="274"/>
      <c r="AD88" s="201"/>
      <c r="AK88" s="807">
        <f>Justifications!$S88*G88</f>
        <v>0</v>
      </c>
      <c r="AL88" s="807">
        <f>Justifications!$S88*I88</f>
        <v>0</v>
      </c>
      <c r="AM88" s="807">
        <f>Justifications!$S88*K88</f>
        <v>0</v>
      </c>
      <c r="AN88" s="807">
        <f>Justifications!$S88*M88</f>
        <v>0</v>
      </c>
      <c r="AO88" s="807">
        <f>Justifications!$S88*O88</f>
        <v>0</v>
      </c>
      <c r="AP88" s="807">
        <f>Justifications!$S88*Q88</f>
        <v>0</v>
      </c>
      <c r="AQ88" s="807">
        <f>Justifications!$S88*S88</f>
        <v>0</v>
      </c>
      <c r="AS88" s="10"/>
      <c r="AT88" s="10"/>
      <c r="AY88" s="1104"/>
    </row>
    <row r="89" spans="1:53" ht="23.25" hidden="1" customHeight="1">
      <c r="A89" s="124">
        <v>45</v>
      </c>
      <c r="B89" s="272">
        <f>'ORIGINAL BUDGET'!B89</f>
        <v>0</v>
      </c>
      <c r="C89" s="1027">
        <f>'ORIGINAL BUDGET'!C89</f>
        <v>0</v>
      </c>
      <c r="D89" s="870">
        <f>'ORIGINAL BUDGET'!D89</f>
        <v>0</v>
      </c>
      <c r="E89" s="262">
        <f>'ORIGINAL BUDGET'!E89</f>
        <v>0</v>
      </c>
      <c r="F89" s="962">
        <f t="shared" si="9"/>
        <v>0</v>
      </c>
      <c r="G89" s="845" t="str">
        <f t="shared" si="10"/>
        <v/>
      </c>
      <c r="H89" s="963">
        <f t="shared" si="8"/>
        <v>0</v>
      </c>
      <c r="I89" s="1090" t="str">
        <f>'ORIGINAL BUDGET'!I89</f>
        <v/>
      </c>
      <c r="J89" s="36">
        <f t="shared" si="11"/>
        <v>0</v>
      </c>
      <c r="K89" s="1090" t="str">
        <f>'ORIGINAL BUDGET'!K89</f>
        <v/>
      </c>
      <c r="L89" s="36">
        <f t="shared" si="12"/>
        <v>0</v>
      </c>
      <c r="M89" s="1090" t="str">
        <f>'ORIGINAL BUDGET'!M89</f>
        <v/>
      </c>
      <c r="N89" s="1206">
        <f t="shared" si="13"/>
        <v>0</v>
      </c>
      <c r="O89" s="1090" t="str">
        <f>'ORIGINAL BUDGET'!O89</f>
        <v/>
      </c>
      <c r="P89" s="1206">
        <f t="shared" si="14"/>
        <v>0</v>
      </c>
      <c r="Q89" s="1090" t="str">
        <f>'ORIGINAL BUDGET'!Q89</f>
        <v/>
      </c>
      <c r="R89" s="36">
        <f t="shared" si="15"/>
        <v>0</v>
      </c>
      <c r="S89" s="1090" t="str">
        <f>'ORIGINAL BUDGET'!S89</f>
        <v/>
      </c>
      <c r="T89" s="36">
        <f t="shared" si="16"/>
        <v>0</v>
      </c>
      <c r="U89" s="1014"/>
      <c r="V89" s="274"/>
      <c r="W89" s="274"/>
      <c r="X89" s="274"/>
      <c r="AD89" s="201"/>
      <c r="AK89" s="807">
        <f>Justifications!$S89*G89</f>
        <v>0</v>
      </c>
      <c r="AL89" s="807">
        <f>Justifications!$S89*I89</f>
        <v>0</v>
      </c>
      <c r="AM89" s="807">
        <f>Justifications!$S89*K89</f>
        <v>0</v>
      </c>
      <c r="AN89" s="807">
        <f>Justifications!$S89*M89</f>
        <v>0</v>
      </c>
      <c r="AO89" s="807">
        <f>Justifications!$S89*O89</f>
        <v>0</v>
      </c>
      <c r="AP89" s="807">
        <f>Justifications!$S89*Q89</f>
        <v>0</v>
      </c>
      <c r="AQ89" s="807">
        <f>Justifications!$S89*S89</f>
        <v>0</v>
      </c>
      <c r="AS89" s="10"/>
      <c r="AT89" s="10"/>
      <c r="AY89" s="1104"/>
    </row>
    <row r="90" spans="1:53" ht="23.25" hidden="1" customHeight="1">
      <c r="A90" s="124">
        <v>46</v>
      </c>
      <c r="B90" s="403">
        <f>'ORIGINAL BUDGET'!B90</f>
        <v>0</v>
      </c>
      <c r="C90" s="1027">
        <f>'ORIGINAL BUDGET'!C90</f>
        <v>0</v>
      </c>
      <c r="D90" s="870">
        <f>'ORIGINAL BUDGET'!D90</f>
        <v>0</v>
      </c>
      <c r="E90" s="262">
        <f>'ORIGINAL BUDGET'!E90</f>
        <v>0</v>
      </c>
      <c r="F90" s="962">
        <f t="shared" si="9"/>
        <v>0</v>
      </c>
      <c r="G90" s="845" t="str">
        <f t="shared" si="10"/>
        <v/>
      </c>
      <c r="H90" s="963">
        <f t="shared" si="8"/>
        <v>0</v>
      </c>
      <c r="I90" s="1090" t="str">
        <f>'ORIGINAL BUDGET'!I90</f>
        <v/>
      </c>
      <c r="J90" s="36">
        <f t="shared" si="11"/>
        <v>0</v>
      </c>
      <c r="K90" s="1090" t="str">
        <f>'ORIGINAL BUDGET'!K90</f>
        <v/>
      </c>
      <c r="L90" s="36">
        <f t="shared" si="12"/>
        <v>0</v>
      </c>
      <c r="M90" s="1090" t="str">
        <f>'ORIGINAL BUDGET'!M90</f>
        <v/>
      </c>
      <c r="N90" s="1206">
        <f t="shared" si="13"/>
        <v>0</v>
      </c>
      <c r="O90" s="1090" t="str">
        <f>'ORIGINAL BUDGET'!O90</f>
        <v/>
      </c>
      <c r="P90" s="1206">
        <f t="shared" si="14"/>
        <v>0</v>
      </c>
      <c r="Q90" s="1090" t="str">
        <f>'ORIGINAL BUDGET'!Q90</f>
        <v/>
      </c>
      <c r="R90" s="36">
        <f t="shared" si="15"/>
        <v>0</v>
      </c>
      <c r="S90" s="1090" t="str">
        <f>'ORIGINAL BUDGET'!S90</f>
        <v/>
      </c>
      <c r="T90" s="36">
        <f t="shared" si="16"/>
        <v>0</v>
      </c>
      <c r="U90" s="1014"/>
      <c r="V90" s="274"/>
      <c r="W90" s="274"/>
      <c r="X90" s="274"/>
      <c r="AD90" s="201"/>
      <c r="AK90" s="807">
        <f>Justifications!$S90*G90</f>
        <v>0</v>
      </c>
      <c r="AL90" s="807">
        <f>Justifications!$S90*I90</f>
        <v>0</v>
      </c>
      <c r="AM90" s="807">
        <f>Justifications!$S90*K90</f>
        <v>0</v>
      </c>
      <c r="AN90" s="807">
        <f>Justifications!$S90*M90</f>
        <v>0</v>
      </c>
      <c r="AO90" s="807">
        <f>Justifications!$S90*O90</f>
        <v>0</v>
      </c>
      <c r="AP90" s="807">
        <f>Justifications!$S90*Q90</f>
        <v>0</v>
      </c>
      <c r="AQ90" s="807">
        <f>Justifications!$S90*S90</f>
        <v>0</v>
      </c>
      <c r="AS90" s="10"/>
      <c r="AT90" s="10"/>
      <c r="AY90" s="1104"/>
    </row>
    <row r="91" spans="1:53" ht="23.25" hidden="1" customHeight="1">
      <c r="A91" s="124">
        <v>47</v>
      </c>
      <c r="B91" s="403">
        <f>'ORIGINAL BUDGET'!B91</f>
        <v>0</v>
      </c>
      <c r="C91" s="1027">
        <f>'ORIGINAL BUDGET'!C91</f>
        <v>0</v>
      </c>
      <c r="D91" s="870">
        <f>'ORIGINAL BUDGET'!D91</f>
        <v>0</v>
      </c>
      <c r="E91" s="262">
        <f>'ORIGINAL BUDGET'!E91</f>
        <v>0</v>
      </c>
      <c r="F91" s="962">
        <f t="shared" si="9"/>
        <v>0</v>
      </c>
      <c r="G91" s="845" t="str">
        <f t="shared" si="10"/>
        <v/>
      </c>
      <c r="H91" s="963">
        <f t="shared" si="8"/>
        <v>0</v>
      </c>
      <c r="I91" s="1090" t="str">
        <f>'ORIGINAL BUDGET'!I91</f>
        <v/>
      </c>
      <c r="J91" s="36">
        <f t="shared" si="11"/>
        <v>0</v>
      </c>
      <c r="K91" s="1090" t="str">
        <f>'ORIGINAL BUDGET'!K91</f>
        <v/>
      </c>
      <c r="L91" s="36">
        <f t="shared" si="12"/>
        <v>0</v>
      </c>
      <c r="M91" s="1090" t="str">
        <f>'ORIGINAL BUDGET'!M91</f>
        <v/>
      </c>
      <c r="N91" s="1206">
        <f t="shared" si="13"/>
        <v>0</v>
      </c>
      <c r="O91" s="1090" t="str">
        <f>'ORIGINAL BUDGET'!O91</f>
        <v/>
      </c>
      <c r="P91" s="1206">
        <f t="shared" si="14"/>
        <v>0</v>
      </c>
      <c r="Q91" s="1090" t="str">
        <f>'ORIGINAL BUDGET'!Q91</f>
        <v/>
      </c>
      <c r="R91" s="36">
        <f t="shared" si="15"/>
        <v>0</v>
      </c>
      <c r="S91" s="1090" t="str">
        <f>'ORIGINAL BUDGET'!S91</f>
        <v/>
      </c>
      <c r="T91" s="36">
        <f t="shared" si="16"/>
        <v>0</v>
      </c>
      <c r="U91" s="1014"/>
      <c r="V91" s="274"/>
      <c r="W91" s="274"/>
      <c r="X91" s="274"/>
      <c r="AD91" s="201"/>
      <c r="AK91" s="807">
        <f>Justifications!$S91*G91</f>
        <v>0</v>
      </c>
      <c r="AL91" s="807">
        <f>Justifications!$S91*I91</f>
        <v>0</v>
      </c>
      <c r="AM91" s="807">
        <f>Justifications!$S91*K91</f>
        <v>0</v>
      </c>
      <c r="AN91" s="807">
        <f>Justifications!$S91*M91</f>
        <v>0</v>
      </c>
      <c r="AO91" s="807">
        <f>Justifications!$S91*O91</f>
        <v>0</v>
      </c>
      <c r="AP91" s="807">
        <f>Justifications!$S91*Q91</f>
        <v>0</v>
      </c>
      <c r="AQ91" s="807">
        <f>Justifications!$S91*S91</f>
        <v>0</v>
      </c>
      <c r="AS91" s="10"/>
      <c r="AT91" s="10"/>
      <c r="AY91" s="1104"/>
    </row>
    <row r="92" spans="1:53" ht="23.25" hidden="1" customHeight="1">
      <c r="A92" s="124">
        <v>48</v>
      </c>
      <c r="B92" s="272">
        <f>'ORIGINAL BUDGET'!B92</f>
        <v>0</v>
      </c>
      <c r="C92" s="1027">
        <f>'ORIGINAL BUDGET'!C92</f>
        <v>0</v>
      </c>
      <c r="D92" s="870">
        <f>'ORIGINAL BUDGET'!D92</f>
        <v>0</v>
      </c>
      <c r="E92" s="262">
        <f>'ORIGINAL BUDGET'!E92</f>
        <v>0</v>
      </c>
      <c r="F92" s="962">
        <f t="shared" si="9"/>
        <v>0</v>
      </c>
      <c r="G92" s="845" t="str">
        <f t="shared" si="10"/>
        <v/>
      </c>
      <c r="H92" s="963">
        <f t="shared" si="8"/>
        <v>0</v>
      </c>
      <c r="I92" s="1090" t="str">
        <f>'ORIGINAL BUDGET'!I92</f>
        <v/>
      </c>
      <c r="J92" s="36">
        <f t="shared" si="11"/>
        <v>0</v>
      </c>
      <c r="K92" s="1090" t="str">
        <f>'ORIGINAL BUDGET'!K92</f>
        <v/>
      </c>
      <c r="L92" s="36">
        <f t="shared" si="12"/>
        <v>0</v>
      </c>
      <c r="M92" s="1090" t="str">
        <f>'ORIGINAL BUDGET'!M92</f>
        <v/>
      </c>
      <c r="N92" s="1206">
        <f t="shared" si="13"/>
        <v>0</v>
      </c>
      <c r="O92" s="1090" t="str">
        <f>'ORIGINAL BUDGET'!O92</f>
        <v/>
      </c>
      <c r="P92" s="1206">
        <f t="shared" si="14"/>
        <v>0</v>
      </c>
      <c r="Q92" s="1090" t="str">
        <f>'ORIGINAL BUDGET'!Q92</f>
        <v/>
      </c>
      <c r="R92" s="36">
        <f t="shared" si="15"/>
        <v>0</v>
      </c>
      <c r="S92" s="1090" t="str">
        <f>'ORIGINAL BUDGET'!S92</f>
        <v/>
      </c>
      <c r="T92" s="36">
        <f t="shared" si="16"/>
        <v>0</v>
      </c>
      <c r="U92" s="1014"/>
      <c r="V92" s="274"/>
      <c r="W92" s="274"/>
      <c r="X92" s="274"/>
      <c r="AD92" s="201"/>
      <c r="AK92" s="807">
        <f>Justifications!$S92*G92</f>
        <v>0</v>
      </c>
      <c r="AL92" s="807">
        <f>Justifications!$S92*I92</f>
        <v>0</v>
      </c>
      <c r="AM92" s="807">
        <f>Justifications!$S92*K92</f>
        <v>0</v>
      </c>
      <c r="AN92" s="807">
        <f>Justifications!$S92*M92</f>
        <v>0</v>
      </c>
      <c r="AO92" s="807">
        <f>Justifications!$S92*O92</f>
        <v>0</v>
      </c>
      <c r="AP92" s="807">
        <f>Justifications!$S92*Q92</f>
        <v>0</v>
      </c>
      <c r="AQ92" s="807">
        <f>Justifications!$S92*S92</f>
        <v>0</v>
      </c>
      <c r="AS92" s="10"/>
      <c r="AT92" s="10"/>
      <c r="AY92" s="1104"/>
    </row>
    <row r="93" spans="1:53" ht="23.25" hidden="1" customHeight="1">
      <c r="A93" s="124">
        <v>49</v>
      </c>
      <c r="B93" s="403">
        <f>'ORIGINAL BUDGET'!B93</f>
        <v>0</v>
      </c>
      <c r="C93" s="1027">
        <f>'ORIGINAL BUDGET'!C93</f>
        <v>0</v>
      </c>
      <c r="D93" s="870">
        <f>'ORIGINAL BUDGET'!D93</f>
        <v>0</v>
      </c>
      <c r="E93" s="262">
        <f>'ORIGINAL BUDGET'!E93</f>
        <v>0</v>
      </c>
      <c r="F93" s="962">
        <f t="shared" si="9"/>
        <v>0</v>
      </c>
      <c r="G93" s="845" t="str">
        <f t="shared" si="10"/>
        <v/>
      </c>
      <c r="H93" s="963">
        <f t="shared" si="8"/>
        <v>0</v>
      </c>
      <c r="I93" s="1090" t="str">
        <f>'ORIGINAL BUDGET'!I93</f>
        <v/>
      </c>
      <c r="J93" s="36">
        <f t="shared" si="11"/>
        <v>0</v>
      </c>
      <c r="K93" s="1090" t="str">
        <f>'ORIGINAL BUDGET'!K93</f>
        <v/>
      </c>
      <c r="L93" s="36">
        <f t="shared" si="12"/>
        <v>0</v>
      </c>
      <c r="M93" s="1090" t="str">
        <f>'ORIGINAL BUDGET'!M93</f>
        <v/>
      </c>
      <c r="N93" s="1206">
        <f t="shared" si="13"/>
        <v>0</v>
      </c>
      <c r="O93" s="1090" t="str">
        <f>'ORIGINAL BUDGET'!O93</f>
        <v/>
      </c>
      <c r="P93" s="1206">
        <f t="shared" si="14"/>
        <v>0</v>
      </c>
      <c r="Q93" s="1090" t="str">
        <f>'ORIGINAL BUDGET'!Q93</f>
        <v/>
      </c>
      <c r="R93" s="36">
        <f t="shared" si="15"/>
        <v>0</v>
      </c>
      <c r="S93" s="1090" t="str">
        <f>'ORIGINAL BUDGET'!S93</f>
        <v/>
      </c>
      <c r="T93" s="36">
        <f t="shared" si="16"/>
        <v>0</v>
      </c>
      <c r="U93" s="1014"/>
      <c r="V93" s="274"/>
      <c r="W93" s="274"/>
      <c r="X93" s="274"/>
      <c r="Y93" s="54"/>
      <c r="Z93" s="54"/>
      <c r="AA93" s="54"/>
      <c r="AB93" s="2"/>
      <c r="AC93" s="2"/>
      <c r="AD93" s="201"/>
      <c r="AE93" s="1040"/>
      <c r="AF93" s="1040"/>
      <c r="AG93" s="2"/>
      <c r="AH93" s="1040"/>
      <c r="AI93" s="1040"/>
      <c r="AK93" s="807">
        <f>Justifications!$S93*G93</f>
        <v>0</v>
      </c>
      <c r="AL93" s="807">
        <f>Justifications!$S93*I93</f>
        <v>0</v>
      </c>
      <c r="AM93" s="807">
        <f>Justifications!$S93*K93</f>
        <v>0</v>
      </c>
      <c r="AN93" s="807">
        <f>Justifications!$S93*M93</f>
        <v>0</v>
      </c>
      <c r="AO93" s="807">
        <f>Justifications!$S93*O93</f>
        <v>0</v>
      </c>
      <c r="AP93" s="807">
        <f>Justifications!$S93*Q93</f>
        <v>0</v>
      </c>
      <c r="AQ93" s="807">
        <f>Justifications!$S93*S93</f>
        <v>0</v>
      </c>
      <c r="AS93" s="10"/>
      <c r="AT93" s="10"/>
      <c r="AY93" s="1104"/>
    </row>
    <row r="94" spans="1:53" ht="23.25" hidden="1" customHeight="1" thickBot="1">
      <c r="A94" s="124">
        <v>50</v>
      </c>
      <c r="B94" s="403">
        <f>'ORIGINAL BUDGET'!B94</f>
        <v>0</v>
      </c>
      <c r="C94" s="1027">
        <f>'ORIGINAL BUDGET'!C94</f>
        <v>0</v>
      </c>
      <c r="D94" s="870">
        <f>'ORIGINAL BUDGET'!D94</f>
        <v>0</v>
      </c>
      <c r="E94" s="414">
        <f>'ORIGINAL BUDGET'!E94</f>
        <v>0</v>
      </c>
      <c r="F94" s="1000">
        <f t="shared" si="9"/>
        <v>0</v>
      </c>
      <c r="G94" s="857" t="str">
        <f t="shared" si="10"/>
        <v/>
      </c>
      <c r="H94" s="1001">
        <f t="shared" si="8"/>
        <v>0</v>
      </c>
      <c r="I94" s="1092" t="str">
        <f>'ORIGINAL BUDGET'!I94</f>
        <v/>
      </c>
      <c r="J94" s="36">
        <f t="shared" si="11"/>
        <v>0</v>
      </c>
      <c r="K94" s="1092" t="str">
        <f>'ORIGINAL BUDGET'!K94</f>
        <v/>
      </c>
      <c r="L94" s="36">
        <f t="shared" si="12"/>
        <v>0</v>
      </c>
      <c r="M94" s="1092" t="str">
        <f>'ORIGINAL BUDGET'!M94</f>
        <v/>
      </c>
      <c r="N94" s="1208">
        <f t="shared" si="13"/>
        <v>0</v>
      </c>
      <c r="O94" s="1092" t="str">
        <f>'ORIGINAL BUDGET'!O94</f>
        <v/>
      </c>
      <c r="P94" s="1208">
        <f t="shared" si="14"/>
        <v>0</v>
      </c>
      <c r="Q94" s="1092" t="str">
        <f>'ORIGINAL BUDGET'!Q94</f>
        <v/>
      </c>
      <c r="R94" s="36">
        <f t="shared" si="15"/>
        <v>0</v>
      </c>
      <c r="S94" s="1092" t="str">
        <f>'ORIGINAL BUDGET'!S94</f>
        <v/>
      </c>
      <c r="T94" s="36">
        <f t="shared" si="16"/>
        <v>0</v>
      </c>
      <c r="U94" s="1014"/>
      <c r="V94" s="274"/>
      <c r="W94" s="274"/>
      <c r="X94" s="274"/>
      <c r="Y94" s="54"/>
      <c r="Z94" s="54"/>
      <c r="AA94" s="54"/>
      <c r="AB94" s="2"/>
      <c r="AC94" s="2"/>
      <c r="AD94" s="201"/>
      <c r="AE94" s="1040"/>
      <c r="AF94" s="1040"/>
      <c r="AG94" s="2"/>
      <c r="AH94" s="1040"/>
      <c r="AI94" s="1040"/>
      <c r="AK94" s="807">
        <f>Justifications!$S94*G94</f>
        <v>0</v>
      </c>
      <c r="AL94" s="807">
        <f>Justifications!$S94*I94</f>
        <v>0</v>
      </c>
      <c r="AM94" s="807">
        <f>Justifications!$S94*K94</f>
        <v>0</v>
      </c>
      <c r="AN94" s="807">
        <f>Justifications!$S94*M94</f>
        <v>0</v>
      </c>
      <c r="AO94" s="807">
        <f>Justifications!$S94*O94</f>
        <v>0</v>
      </c>
      <c r="AP94" s="807">
        <f>Justifications!$S94*Q94</f>
        <v>0</v>
      </c>
      <c r="AQ94" s="807">
        <f>Justifications!$S94*S94</f>
        <v>0</v>
      </c>
      <c r="AS94" s="10"/>
      <c r="AT94" s="10"/>
      <c r="AY94" s="1104"/>
    </row>
    <row r="95" spans="1:53" s="197" customFormat="1" ht="16.5" thickTop="1" thickBot="1">
      <c r="A95" s="415"/>
      <c r="B95" s="516"/>
      <c r="C95" s="517"/>
      <c r="D95" s="518"/>
      <c r="E95" s="519"/>
      <c r="F95" s="416"/>
      <c r="G95" s="846"/>
      <c r="H95" s="417"/>
      <c r="I95" s="846"/>
      <c r="J95" s="417"/>
      <c r="K95" s="846"/>
      <c r="L95" s="417"/>
      <c r="M95" s="846"/>
      <c r="N95" s="1012"/>
      <c r="O95" s="1013"/>
      <c r="P95" s="1012"/>
      <c r="Q95" s="1013"/>
      <c r="R95" s="1012"/>
      <c r="S95" s="1013"/>
      <c r="T95" s="1012"/>
      <c r="U95" s="274"/>
      <c r="V95" s="274"/>
      <c r="W95" s="274"/>
      <c r="X95" s="274"/>
      <c r="Y95" s="275"/>
      <c r="Z95" s="275"/>
      <c r="AA95" s="275"/>
      <c r="AJ95" s="280" t="s">
        <v>128</v>
      </c>
      <c r="AK95" s="330">
        <f t="shared" ref="AK95:AQ95" si="17">SUM(AK45:AK94)</f>
        <v>0</v>
      </c>
      <c r="AL95" s="330">
        <f t="shared" si="17"/>
        <v>0</v>
      </c>
      <c r="AM95" s="330">
        <f t="shared" si="17"/>
        <v>0</v>
      </c>
      <c r="AN95" s="330">
        <f t="shared" si="17"/>
        <v>0</v>
      </c>
      <c r="AO95" s="330">
        <f t="shared" si="17"/>
        <v>0</v>
      </c>
      <c r="AP95" s="331">
        <f t="shared" si="17"/>
        <v>0</v>
      </c>
      <c r="AQ95" s="330">
        <f t="shared" si="17"/>
        <v>0</v>
      </c>
      <c r="AS95" s="10"/>
      <c r="AT95" s="10"/>
      <c r="AY95" s="1104"/>
      <c r="AZ95" s="169"/>
      <c r="BA95" s="169"/>
    </row>
    <row r="96" spans="1:53" ht="20.25" customHeight="1" thickTop="1">
      <c r="A96" s="1541" t="str">
        <f>A12</f>
        <v>OPERATING EXPENSES</v>
      </c>
      <c r="B96" s="1542"/>
      <c r="C96" s="1542"/>
      <c r="D96" s="1542"/>
      <c r="E96" s="1542"/>
      <c r="F96" s="1543"/>
      <c r="G96" s="1531" t="s">
        <v>84</v>
      </c>
      <c r="H96" s="1532"/>
      <c r="I96" s="1532"/>
      <c r="J96" s="1532"/>
      <c r="K96" s="1532"/>
      <c r="L96" s="1532"/>
      <c r="M96" s="1532"/>
      <c r="N96" s="1532"/>
      <c r="O96" s="1532"/>
      <c r="P96" s="1532"/>
      <c r="Q96" s="1532"/>
      <c r="R96" s="1532"/>
      <c r="S96" s="1532"/>
      <c r="T96" s="1533"/>
      <c r="U96" s="1015"/>
      <c r="V96" s="299"/>
      <c r="W96" s="299"/>
      <c r="X96" s="299"/>
      <c r="Y96" s="38"/>
      <c r="Z96" s="38"/>
      <c r="AA96" s="38"/>
      <c r="AD96" s="55"/>
      <c r="AE96" s="11"/>
      <c r="AF96" s="11"/>
      <c r="AG96" s="55"/>
      <c r="AH96" s="11"/>
      <c r="AI96" s="11"/>
      <c r="AJ96" s="11"/>
      <c r="AK96" s="11"/>
      <c r="AS96" s="10"/>
      <c r="AT96" s="10"/>
      <c r="AY96" s="1104"/>
    </row>
    <row r="97" spans="1:51" ht="15" customHeight="1" thickBot="1">
      <c r="A97" s="1544"/>
      <c r="B97" s="1545"/>
      <c r="C97" s="1545"/>
      <c r="D97" s="1545"/>
      <c r="E97" s="1545"/>
      <c r="F97" s="1546"/>
      <c r="G97" s="806" t="str">
        <f>'Fund Rec'!G79</f>
        <v/>
      </c>
      <c r="H97" s="698">
        <f>'Fund Rec'!H79</f>
        <v>0</v>
      </c>
      <c r="I97" s="700" t="str">
        <f>'Fund Rec'!I79</f>
        <v/>
      </c>
      <c r="J97" s="698">
        <f>'Fund Rec'!J79</f>
        <v>0</v>
      </c>
      <c r="K97" s="700" t="str">
        <f>'Fund Rec'!K79</f>
        <v/>
      </c>
      <c r="L97" s="698">
        <f>'Fund Rec'!L79</f>
        <v>0</v>
      </c>
      <c r="M97" s="700" t="str">
        <f>'Fund Rec'!M79</f>
        <v/>
      </c>
      <c r="N97" s="698">
        <f>'Fund Rec'!N79</f>
        <v>0</v>
      </c>
      <c r="O97" s="701" t="str">
        <f>'Fund Rec'!O79</f>
        <v/>
      </c>
      <c r="P97" s="698">
        <f>'Fund Rec'!P79</f>
        <v>0</v>
      </c>
      <c r="Q97" s="701" t="str">
        <f>'Fund Rec'!Q79</f>
        <v/>
      </c>
      <c r="R97" s="698">
        <f>'Fund Rec'!R79</f>
        <v>0</v>
      </c>
      <c r="S97" s="802" t="str">
        <f>'Fund Rec'!S79</f>
        <v/>
      </c>
      <c r="T97" s="698">
        <f>'Fund Rec'!T79</f>
        <v>0</v>
      </c>
      <c r="U97" s="202"/>
      <c r="V97" s="300"/>
      <c r="W97" s="300"/>
      <c r="X97" s="300"/>
      <c r="AE97" s="169"/>
      <c r="AF97" s="169"/>
      <c r="AH97" s="169"/>
      <c r="AI97" s="169"/>
      <c r="AJ97" s="169"/>
      <c r="AK97" s="169"/>
      <c r="AS97" s="10"/>
      <c r="AT97" s="10"/>
      <c r="AY97" s="1104"/>
    </row>
    <row r="98" spans="1:51" ht="25.5" customHeight="1" thickTop="1" thickBot="1">
      <c r="A98" s="131"/>
      <c r="B98" s="159"/>
      <c r="C98" s="159"/>
      <c r="D98" s="18"/>
      <c r="E98" s="130" t="s">
        <v>15</v>
      </c>
      <c r="F98" s="1423">
        <f>SUM(F99:F113)</f>
        <v>0</v>
      </c>
      <c r="G98" s="803"/>
      <c r="H98" s="979">
        <f>SUM(H99:H113)</f>
        <v>0</v>
      </c>
      <c r="I98" s="804"/>
      <c r="J98" s="979">
        <f>SUM(J99:J113)</f>
        <v>0</v>
      </c>
      <c r="K98" s="804"/>
      <c r="L98" s="990">
        <f>SUM(L99:L113)</f>
        <v>0</v>
      </c>
      <c r="M98" s="805"/>
      <c r="N98" s="990">
        <f>SUM(N99:N113)</f>
        <v>0</v>
      </c>
      <c r="O98" s="805"/>
      <c r="P98" s="990">
        <f>SUM(P99:P113)</f>
        <v>0</v>
      </c>
      <c r="Q98" s="804"/>
      <c r="R98" s="990">
        <f>SUM(R99:R113)</f>
        <v>0</v>
      </c>
      <c r="S98" s="805"/>
      <c r="T98" s="990">
        <f>SUM(T99:T113)</f>
        <v>0</v>
      </c>
      <c r="U98" s="260"/>
      <c r="V98" s="301"/>
      <c r="W98" s="301"/>
      <c r="X98" s="301"/>
      <c r="Y98" s="38"/>
      <c r="Z98" s="38"/>
      <c r="AA98" s="38"/>
      <c r="AD98" s="55"/>
      <c r="AE98" s="11"/>
      <c r="AF98" s="11"/>
      <c r="AG98" s="55"/>
      <c r="AH98" s="11"/>
      <c r="AI98" s="11"/>
      <c r="AJ98" s="11"/>
      <c r="AK98" s="11"/>
      <c r="AS98" s="10"/>
      <c r="AT98" s="10"/>
      <c r="AY98" s="1104"/>
    </row>
    <row r="99" spans="1:51" ht="23.25" customHeight="1" thickTop="1">
      <c r="A99" s="122">
        <v>1</v>
      </c>
      <c r="B99" s="1564">
        <f>'ORIGINAL BUDGET'!B99</f>
        <v>0</v>
      </c>
      <c r="C99" s="1565">
        <f>'ORIGINAL BUDGET'!C99</f>
        <v>0</v>
      </c>
      <c r="D99" s="1565">
        <f>'ORIGINAL BUDGET'!D99</f>
        <v>0</v>
      </c>
      <c r="E99" s="1566">
        <f>'ORIGINAL BUDGET'!E99</f>
        <v>0</v>
      </c>
      <c r="F99" s="1425">
        <f>'ORIGINAL BUDGET'!F99</f>
        <v>0</v>
      </c>
      <c r="G99" s="847" t="str">
        <f t="shared" ref="G99:G113" si="18">IF(AND(F99&lt;&gt;0, 1-I99-K99-Q99-S99-M99-O99),1-I99-K99-Q99-S99-M99-O99,"")</f>
        <v/>
      </c>
      <c r="H99" s="980">
        <f t="shared" ref="H99:H113" si="19">IF(AND(G99*F99&lt;0.0001,G99*F99&gt;0),"",G99*F99)</f>
        <v>0</v>
      </c>
      <c r="I99" s="1090" t="str">
        <f>'ORIGINAL BUDGET'!I99</f>
        <v/>
      </c>
      <c r="J99" s="36">
        <f t="shared" ref="J99:J113" si="20">I99*F99</f>
        <v>0</v>
      </c>
      <c r="K99" s="1090" t="str">
        <f>'ORIGINAL BUDGET'!K99</f>
        <v/>
      </c>
      <c r="L99" s="36">
        <f>K99*F99</f>
        <v>0</v>
      </c>
      <c r="M99" s="1090" t="str">
        <f>'ORIGINAL BUDGET'!M99</f>
        <v/>
      </c>
      <c r="N99" s="1016">
        <f>M99*F99</f>
        <v>0</v>
      </c>
      <c r="O99" s="1090" t="str">
        <f>'ORIGINAL BUDGET'!O99</f>
        <v/>
      </c>
      <c r="P99" s="1016">
        <f>O99*F99</f>
        <v>0</v>
      </c>
      <c r="Q99" s="1090" t="str">
        <f>'ORIGINAL BUDGET'!Q99</f>
        <v/>
      </c>
      <c r="R99" s="1016">
        <f t="shared" ref="R99:R113" si="21">Q99*F99</f>
        <v>0</v>
      </c>
      <c r="S99" s="1090" t="str">
        <f>'ORIGINAL BUDGET'!S99</f>
        <v/>
      </c>
      <c r="T99" s="1016">
        <f t="shared" ref="T99:T113" si="22">S99*F99</f>
        <v>0</v>
      </c>
      <c r="U99" s="1017"/>
      <c r="V99" s="302"/>
      <c r="W99" s="302"/>
      <c r="X99" s="302"/>
      <c r="Y99" s="203"/>
      <c r="Z99" s="203"/>
      <c r="AA99" s="203"/>
      <c r="AB99" s="204"/>
      <c r="AD99" s="57"/>
      <c r="AE99" s="193"/>
      <c r="AF99" s="193"/>
      <c r="AG99" s="57"/>
      <c r="AH99" s="193"/>
      <c r="AI99" s="193"/>
      <c r="AJ99" s="193"/>
      <c r="AK99" s="193"/>
      <c r="AS99" s="10"/>
      <c r="AT99" s="10"/>
      <c r="AY99" s="1104"/>
    </row>
    <row r="100" spans="1:51" ht="23.25" customHeight="1">
      <c r="A100" s="122">
        <v>2</v>
      </c>
      <c r="B100" s="1564">
        <f>'ORIGINAL BUDGET'!B100</f>
        <v>0</v>
      </c>
      <c r="C100" s="1565">
        <f>'ORIGINAL BUDGET'!C100</f>
        <v>0</v>
      </c>
      <c r="D100" s="1565">
        <f>'ORIGINAL BUDGET'!D100</f>
        <v>0</v>
      </c>
      <c r="E100" s="1566">
        <f>'ORIGINAL BUDGET'!E100</f>
        <v>0</v>
      </c>
      <c r="F100" s="1425">
        <f>'ORIGINAL BUDGET'!F100</f>
        <v>0</v>
      </c>
      <c r="G100" s="847" t="str">
        <f t="shared" si="18"/>
        <v/>
      </c>
      <c r="H100" s="980">
        <f t="shared" si="19"/>
        <v>0</v>
      </c>
      <c r="I100" s="1090" t="str">
        <f>'ORIGINAL BUDGET'!I100</f>
        <v/>
      </c>
      <c r="J100" s="36">
        <f t="shared" si="20"/>
        <v>0</v>
      </c>
      <c r="K100" s="1090" t="str">
        <f>'ORIGINAL BUDGET'!K100</f>
        <v/>
      </c>
      <c r="L100" s="36">
        <f t="shared" ref="L100:L113" si="23">K100*F100</f>
        <v>0</v>
      </c>
      <c r="M100" s="1090" t="str">
        <f>'ORIGINAL BUDGET'!M100</f>
        <v/>
      </c>
      <c r="N100" s="1016">
        <f t="shared" ref="N100:N113" si="24">M100*F100</f>
        <v>0</v>
      </c>
      <c r="O100" s="1090" t="str">
        <f>'ORIGINAL BUDGET'!O100</f>
        <v/>
      </c>
      <c r="P100" s="1016">
        <f t="shared" ref="P100:P113" si="25">O100*F100</f>
        <v>0</v>
      </c>
      <c r="Q100" s="1090" t="str">
        <f>'ORIGINAL BUDGET'!Q100</f>
        <v/>
      </c>
      <c r="R100" s="1016">
        <f t="shared" si="21"/>
        <v>0</v>
      </c>
      <c r="S100" s="1090" t="str">
        <f>'ORIGINAL BUDGET'!S100</f>
        <v/>
      </c>
      <c r="T100" s="1016">
        <f t="shared" si="22"/>
        <v>0</v>
      </c>
      <c r="U100" s="1018"/>
      <c r="V100" s="303"/>
      <c r="W100" s="303"/>
      <c r="X100" s="303"/>
      <c r="Y100" s="203"/>
      <c r="Z100" s="203"/>
      <c r="AA100" s="203"/>
      <c r="AB100" s="204"/>
      <c r="AD100" s="57"/>
      <c r="AE100" s="193"/>
      <c r="AF100" s="193"/>
      <c r="AG100" s="57"/>
      <c r="AH100" s="193"/>
      <c r="AI100" s="193"/>
      <c r="AJ100" s="193"/>
      <c r="AK100" s="193"/>
      <c r="AS100" s="10"/>
      <c r="AT100" s="10"/>
      <c r="AY100" s="1104"/>
    </row>
    <row r="101" spans="1:51" ht="23.25" customHeight="1">
      <c r="A101" s="122">
        <v>3</v>
      </c>
      <c r="B101" s="1536">
        <f>'ORIGINAL BUDGET'!B101</f>
        <v>0</v>
      </c>
      <c r="C101" s="1537">
        <f>'ORIGINAL BUDGET'!C101</f>
        <v>0</v>
      </c>
      <c r="D101" s="1537">
        <f>'ORIGINAL BUDGET'!D101</f>
        <v>0</v>
      </c>
      <c r="E101" s="1538">
        <f>'ORIGINAL BUDGET'!E101</f>
        <v>0</v>
      </c>
      <c r="F101" s="1425">
        <f>'ORIGINAL BUDGET'!F101</f>
        <v>0</v>
      </c>
      <c r="G101" s="847" t="str">
        <f t="shared" si="18"/>
        <v/>
      </c>
      <c r="H101" s="980">
        <f t="shared" si="19"/>
        <v>0</v>
      </c>
      <c r="I101" s="1090" t="str">
        <f>'ORIGINAL BUDGET'!I101</f>
        <v/>
      </c>
      <c r="J101" s="36">
        <f t="shared" si="20"/>
        <v>0</v>
      </c>
      <c r="K101" s="1090" t="str">
        <f>'ORIGINAL BUDGET'!K101</f>
        <v/>
      </c>
      <c r="L101" s="36">
        <f t="shared" si="23"/>
        <v>0</v>
      </c>
      <c r="M101" s="1090" t="str">
        <f>'ORIGINAL BUDGET'!M101</f>
        <v/>
      </c>
      <c r="N101" s="1016">
        <f t="shared" si="24"/>
        <v>0</v>
      </c>
      <c r="O101" s="1090" t="str">
        <f>'ORIGINAL BUDGET'!O101</f>
        <v/>
      </c>
      <c r="P101" s="1016">
        <f t="shared" si="25"/>
        <v>0</v>
      </c>
      <c r="Q101" s="1090" t="str">
        <f>'ORIGINAL BUDGET'!Q101</f>
        <v/>
      </c>
      <c r="R101" s="1016">
        <f t="shared" si="21"/>
        <v>0</v>
      </c>
      <c r="S101" s="1090" t="str">
        <f>'ORIGINAL BUDGET'!S101</f>
        <v/>
      </c>
      <c r="T101" s="1016">
        <f t="shared" si="22"/>
        <v>0</v>
      </c>
      <c r="U101" s="1018"/>
      <c r="V101" s="303"/>
      <c r="W101" s="303"/>
      <c r="X101" s="303"/>
      <c r="Y101" s="203"/>
      <c r="Z101" s="203"/>
      <c r="AA101" s="203"/>
      <c r="AB101" s="204"/>
      <c r="AD101" s="57"/>
      <c r="AE101" s="193"/>
      <c r="AF101" s="193"/>
      <c r="AG101" s="57"/>
      <c r="AH101" s="193"/>
      <c r="AI101" s="193"/>
      <c r="AJ101" s="193"/>
      <c r="AK101" s="193"/>
      <c r="AS101" s="10"/>
      <c r="AT101" s="10"/>
      <c r="AY101" s="1104"/>
    </row>
    <row r="102" spans="1:51" ht="23.25" customHeight="1">
      <c r="A102" s="122">
        <v>4</v>
      </c>
      <c r="B102" s="1536">
        <f>'ORIGINAL BUDGET'!B102</f>
        <v>0</v>
      </c>
      <c r="C102" s="1537">
        <f>'ORIGINAL BUDGET'!C102</f>
        <v>0</v>
      </c>
      <c r="D102" s="1537">
        <f>'ORIGINAL BUDGET'!D102</f>
        <v>0</v>
      </c>
      <c r="E102" s="1538">
        <f>'ORIGINAL BUDGET'!E102</f>
        <v>0</v>
      </c>
      <c r="F102" s="1425">
        <f>'ORIGINAL BUDGET'!F102</f>
        <v>0</v>
      </c>
      <c r="G102" s="847" t="str">
        <f t="shared" si="18"/>
        <v/>
      </c>
      <c r="H102" s="980">
        <f t="shared" si="19"/>
        <v>0</v>
      </c>
      <c r="I102" s="1090" t="str">
        <f>'ORIGINAL BUDGET'!I102</f>
        <v/>
      </c>
      <c r="J102" s="36">
        <f t="shared" si="20"/>
        <v>0</v>
      </c>
      <c r="K102" s="1090" t="str">
        <f>'ORIGINAL BUDGET'!K102</f>
        <v/>
      </c>
      <c r="L102" s="36">
        <f t="shared" si="23"/>
        <v>0</v>
      </c>
      <c r="M102" s="1090" t="str">
        <f>'ORIGINAL BUDGET'!M102</f>
        <v/>
      </c>
      <c r="N102" s="1016">
        <f t="shared" si="24"/>
        <v>0</v>
      </c>
      <c r="O102" s="1090" t="str">
        <f>'ORIGINAL BUDGET'!O102</f>
        <v/>
      </c>
      <c r="P102" s="1016">
        <f t="shared" si="25"/>
        <v>0</v>
      </c>
      <c r="Q102" s="1090" t="str">
        <f>'ORIGINAL BUDGET'!Q102</f>
        <v/>
      </c>
      <c r="R102" s="1016">
        <f t="shared" si="21"/>
        <v>0</v>
      </c>
      <c r="S102" s="1090" t="str">
        <f>'ORIGINAL BUDGET'!S102</f>
        <v/>
      </c>
      <c r="T102" s="1016">
        <f t="shared" si="22"/>
        <v>0</v>
      </c>
      <c r="U102" s="1018"/>
      <c r="V102" s="303"/>
      <c r="W102" s="303"/>
      <c r="X102" s="303"/>
      <c r="Y102" s="203"/>
      <c r="Z102" s="203"/>
      <c r="AA102" s="203"/>
      <c r="AB102" s="204"/>
      <c r="AD102" s="57"/>
      <c r="AE102" s="193"/>
      <c r="AF102" s="193"/>
      <c r="AG102" s="57"/>
      <c r="AH102" s="193"/>
      <c r="AI102" s="193"/>
      <c r="AJ102" s="193"/>
      <c r="AK102" s="193"/>
      <c r="AS102" s="10"/>
      <c r="AT102" s="10"/>
      <c r="AY102" s="1104"/>
    </row>
    <row r="103" spans="1:51" ht="23.25" customHeight="1" thickBot="1">
      <c r="A103" s="122">
        <v>5</v>
      </c>
      <c r="B103" s="1536">
        <f>'ORIGINAL BUDGET'!B103</f>
        <v>0</v>
      </c>
      <c r="C103" s="1537">
        <f>'ORIGINAL BUDGET'!C103</f>
        <v>0</v>
      </c>
      <c r="D103" s="1537">
        <f>'ORIGINAL BUDGET'!D103</f>
        <v>0</v>
      </c>
      <c r="E103" s="1538">
        <f>'ORIGINAL BUDGET'!E103</f>
        <v>0</v>
      </c>
      <c r="F103" s="1425">
        <f>'ORIGINAL BUDGET'!F103</f>
        <v>0</v>
      </c>
      <c r="G103" s="847" t="str">
        <f t="shared" si="18"/>
        <v/>
      </c>
      <c r="H103" s="980">
        <f t="shared" si="19"/>
        <v>0</v>
      </c>
      <c r="I103" s="1090" t="str">
        <f>'ORIGINAL BUDGET'!I103</f>
        <v/>
      </c>
      <c r="J103" s="36">
        <f t="shared" si="20"/>
        <v>0</v>
      </c>
      <c r="K103" s="1090" t="str">
        <f>'ORIGINAL BUDGET'!K103</f>
        <v/>
      </c>
      <c r="L103" s="36">
        <f t="shared" si="23"/>
        <v>0</v>
      </c>
      <c r="M103" s="1090" t="str">
        <f>'ORIGINAL BUDGET'!M103</f>
        <v/>
      </c>
      <c r="N103" s="1016">
        <f t="shared" si="24"/>
        <v>0</v>
      </c>
      <c r="O103" s="1090" t="str">
        <f>'ORIGINAL BUDGET'!O103</f>
        <v/>
      </c>
      <c r="P103" s="1016">
        <f t="shared" si="25"/>
        <v>0</v>
      </c>
      <c r="Q103" s="1090" t="str">
        <f>'ORIGINAL BUDGET'!Q103</f>
        <v/>
      </c>
      <c r="R103" s="1016">
        <f t="shared" si="21"/>
        <v>0</v>
      </c>
      <c r="S103" s="1090" t="str">
        <f>'ORIGINAL BUDGET'!S103</f>
        <v/>
      </c>
      <c r="T103" s="1016">
        <f t="shared" si="22"/>
        <v>0</v>
      </c>
      <c r="U103" s="1018"/>
      <c r="V103" s="303"/>
      <c r="W103" s="303"/>
      <c r="X103" s="303"/>
      <c r="Y103" s="203"/>
      <c r="Z103" s="203"/>
      <c r="AA103" s="203"/>
      <c r="AB103" s="204"/>
      <c r="AD103" s="57"/>
      <c r="AE103" s="193"/>
      <c r="AF103" s="193"/>
      <c r="AG103" s="57"/>
      <c r="AH103" s="193"/>
      <c r="AI103" s="193"/>
      <c r="AJ103" s="193"/>
      <c r="AK103" s="193"/>
      <c r="AS103" s="10"/>
      <c r="AT103" s="10"/>
      <c r="AY103" s="1104"/>
    </row>
    <row r="104" spans="1:51" ht="23.25" hidden="1" customHeight="1">
      <c r="A104" s="122">
        <v>6</v>
      </c>
      <c r="B104" s="1536">
        <f>'ORIGINAL BUDGET'!B104</f>
        <v>0</v>
      </c>
      <c r="C104" s="1537">
        <f>'ORIGINAL BUDGET'!C104</f>
        <v>0</v>
      </c>
      <c r="D104" s="1537">
        <f>'ORIGINAL BUDGET'!D104</f>
        <v>0</v>
      </c>
      <c r="E104" s="1538">
        <f>'ORIGINAL BUDGET'!E104</f>
        <v>0</v>
      </c>
      <c r="F104" s="1425">
        <f>'ORIGINAL BUDGET'!F104</f>
        <v>0</v>
      </c>
      <c r="G104" s="847" t="str">
        <f t="shared" si="18"/>
        <v/>
      </c>
      <c r="H104" s="980">
        <f t="shared" si="19"/>
        <v>0</v>
      </c>
      <c r="I104" s="1090" t="str">
        <f>'ORIGINAL BUDGET'!I104</f>
        <v/>
      </c>
      <c r="J104" s="36">
        <f t="shared" si="20"/>
        <v>0</v>
      </c>
      <c r="K104" s="1090" t="str">
        <f>'ORIGINAL BUDGET'!K104</f>
        <v/>
      </c>
      <c r="L104" s="36">
        <f t="shared" si="23"/>
        <v>0</v>
      </c>
      <c r="M104" s="1090" t="str">
        <f>'ORIGINAL BUDGET'!M104</f>
        <v/>
      </c>
      <c r="N104" s="1016">
        <f t="shared" si="24"/>
        <v>0</v>
      </c>
      <c r="O104" s="1090" t="str">
        <f>'ORIGINAL BUDGET'!O104</f>
        <v/>
      </c>
      <c r="P104" s="1016">
        <f t="shared" si="25"/>
        <v>0</v>
      </c>
      <c r="Q104" s="1090" t="str">
        <f>'ORIGINAL BUDGET'!Q104</f>
        <v/>
      </c>
      <c r="R104" s="1016">
        <f t="shared" si="21"/>
        <v>0</v>
      </c>
      <c r="S104" s="1090" t="str">
        <f>'ORIGINAL BUDGET'!S104</f>
        <v/>
      </c>
      <c r="T104" s="1016">
        <f t="shared" si="22"/>
        <v>0</v>
      </c>
      <c r="U104" s="1018"/>
      <c r="V104" s="303"/>
      <c r="W104" s="303"/>
      <c r="X104" s="303"/>
      <c r="Y104" s="203"/>
      <c r="Z104" s="203"/>
      <c r="AA104" s="203"/>
      <c r="AB104" s="204"/>
      <c r="AD104" s="57"/>
      <c r="AE104" s="193"/>
      <c r="AF104" s="193"/>
      <c r="AG104" s="57"/>
      <c r="AH104" s="193"/>
      <c r="AI104" s="193"/>
      <c r="AJ104" s="193"/>
      <c r="AK104" s="193"/>
      <c r="AS104" s="10"/>
      <c r="AT104" s="10"/>
      <c r="AY104" s="1104"/>
    </row>
    <row r="105" spans="1:51" ht="23.25" hidden="1" customHeight="1">
      <c r="A105" s="122">
        <v>7</v>
      </c>
      <c r="B105" s="1526">
        <f>'ORIGINAL BUDGET'!B105</f>
        <v>0</v>
      </c>
      <c r="C105" s="1527">
        <f>'ORIGINAL BUDGET'!C105</f>
        <v>0</v>
      </c>
      <c r="D105" s="1527">
        <f>'ORIGINAL BUDGET'!D105</f>
        <v>0</v>
      </c>
      <c r="E105" s="1528">
        <f>'ORIGINAL BUDGET'!E105</f>
        <v>0</v>
      </c>
      <c r="F105" s="1425">
        <f>'ORIGINAL BUDGET'!F105</f>
        <v>0</v>
      </c>
      <c r="G105" s="847" t="str">
        <f t="shared" si="18"/>
        <v/>
      </c>
      <c r="H105" s="980">
        <f t="shared" si="19"/>
        <v>0</v>
      </c>
      <c r="I105" s="1090" t="str">
        <f>'ORIGINAL BUDGET'!I105</f>
        <v/>
      </c>
      <c r="J105" s="36">
        <f t="shared" si="20"/>
        <v>0</v>
      </c>
      <c r="K105" s="1090" t="str">
        <f>'ORIGINAL BUDGET'!K105</f>
        <v/>
      </c>
      <c r="L105" s="36">
        <f t="shared" si="23"/>
        <v>0</v>
      </c>
      <c r="M105" s="1090" t="str">
        <f>'ORIGINAL BUDGET'!M105</f>
        <v/>
      </c>
      <c r="N105" s="1016">
        <f t="shared" si="24"/>
        <v>0</v>
      </c>
      <c r="O105" s="1090" t="str">
        <f>'ORIGINAL BUDGET'!O105</f>
        <v/>
      </c>
      <c r="P105" s="1016">
        <f t="shared" si="25"/>
        <v>0</v>
      </c>
      <c r="Q105" s="1090" t="str">
        <f>'ORIGINAL BUDGET'!Q105</f>
        <v/>
      </c>
      <c r="R105" s="1016">
        <f t="shared" si="21"/>
        <v>0</v>
      </c>
      <c r="S105" s="1090" t="str">
        <f>'ORIGINAL BUDGET'!S105</f>
        <v/>
      </c>
      <c r="T105" s="1016">
        <f t="shared" si="22"/>
        <v>0</v>
      </c>
      <c r="U105" s="1018"/>
      <c r="V105" s="303"/>
      <c r="W105" s="303"/>
      <c r="X105" s="303"/>
      <c r="Y105" s="203"/>
      <c r="Z105" s="203"/>
      <c r="AA105" s="203"/>
      <c r="AB105" s="204"/>
      <c r="AD105" s="57"/>
      <c r="AE105" s="193"/>
      <c r="AF105" s="193"/>
      <c r="AG105" s="57"/>
      <c r="AH105" s="193"/>
      <c r="AI105" s="193"/>
      <c r="AJ105" s="193"/>
      <c r="AK105" s="193"/>
      <c r="AS105" s="10"/>
      <c r="AT105" s="10"/>
      <c r="AY105" s="1104"/>
    </row>
    <row r="106" spans="1:51" ht="23.25" hidden="1" customHeight="1">
      <c r="A106" s="122">
        <v>8</v>
      </c>
      <c r="B106" s="1567">
        <f>'ORIGINAL BUDGET'!B106</f>
        <v>0</v>
      </c>
      <c r="C106" s="1568">
        <f>'ORIGINAL BUDGET'!C106</f>
        <v>0</v>
      </c>
      <c r="D106" s="1568">
        <f>'ORIGINAL BUDGET'!D106</f>
        <v>0</v>
      </c>
      <c r="E106" s="1569">
        <f>'ORIGINAL BUDGET'!E106</f>
        <v>0</v>
      </c>
      <c r="F106" s="1425">
        <f>'ORIGINAL BUDGET'!F106</f>
        <v>0</v>
      </c>
      <c r="G106" s="847" t="str">
        <f t="shared" si="18"/>
        <v/>
      </c>
      <c r="H106" s="980">
        <f t="shared" si="19"/>
        <v>0</v>
      </c>
      <c r="I106" s="1090" t="str">
        <f>'ORIGINAL BUDGET'!I106</f>
        <v/>
      </c>
      <c r="J106" s="36">
        <f t="shared" si="20"/>
        <v>0</v>
      </c>
      <c r="K106" s="1090" t="str">
        <f>'ORIGINAL BUDGET'!K106</f>
        <v/>
      </c>
      <c r="L106" s="36">
        <f t="shared" si="23"/>
        <v>0</v>
      </c>
      <c r="M106" s="1090" t="str">
        <f>'ORIGINAL BUDGET'!M106</f>
        <v/>
      </c>
      <c r="N106" s="1016">
        <f t="shared" si="24"/>
        <v>0</v>
      </c>
      <c r="O106" s="1090" t="str">
        <f>'ORIGINAL BUDGET'!O106</f>
        <v/>
      </c>
      <c r="P106" s="1016">
        <f t="shared" si="25"/>
        <v>0</v>
      </c>
      <c r="Q106" s="1090" t="str">
        <f>'ORIGINAL BUDGET'!Q106</f>
        <v/>
      </c>
      <c r="R106" s="1016">
        <f t="shared" si="21"/>
        <v>0</v>
      </c>
      <c r="S106" s="1090" t="str">
        <f>'ORIGINAL BUDGET'!S106</f>
        <v/>
      </c>
      <c r="T106" s="1016">
        <f t="shared" si="22"/>
        <v>0</v>
      </c>
      <c r="U106" s="1018"/>
      <c r="V106" s="303"/>
      <c r="W106" s="303"/>
      <c r="X106" s="303"/>
      <c r="Y106" s="203"/>
      <c r="Z106" s="203"/>
      <c r="AA106" s="203"/>
      <c r="AB106" s="204"/>
      <c r="AD106" s="57"/>
      <c r="AE106" s="193"/>
      <c r="AF106" s="193"/>
      <c r="AG106" s="57"/>
      <c r="AH106" s="193"/>
      <c r="AI106" s="193"/>
      <c r="AJ106" s="193"/>
      <c r="AK106" s="193"/>
      <c r="AS106" s="10"/>
      <c r="AT106" s="10"/>
      <c r="AY106" s="1104"/>
    </row>
    <row r="107" spans="1:51" ht="23.25" hidden="1" customHeight="1">
      <c r="A107" s="122">
        <v>9</v>
      </c>
      <c r="B107" s="1526">
        <f>'ORIGINAL BUDGET'!B107</f>
        <v>0</v>
      </c>
      <c r="C107" s="1527">
        <f>'ORIGINAL BUDGET'!C107</f>
        <v>0</v>
      </c>
      <c r="D107" s="1527">
        <f>'ORIGINAL BUDGET'!D107</f>
        <v>0</v>
      </c>
      <c r="E107" s="1528">
        <f>'ORIGINAL BUDGET'!E107</f>
        <v>0</v>
      </c>
      <c r="F107" s="1425">
        <f>'ORIGINAL BUDGET'!F107</f>
        <v>0</v>
      </c>
      <c r="G107" s="847" t="str">
        <f t="shared" si="18"/>
        <v/>
      </c>
      <c r="H107" s="980">
        <f t="shared" si="19"/>
        <v>0</v>
      </c>
      <c r="I107" s="1090" t="str">
        <f>'ORIGINAL BUDGET'!I107</f>
        <v/>
      </c>
      <c r="J107" s="36">
        <f t="shared" si="20"/>
        <v>0</v>
      </c>
      <c r="K107" s="1090" t="str">
        <f>'ORIGINAL BUDGET'!K107</f>
        <v/>
      </c>
      <c r="L107" s="36">
        <f t="shared" si="23"/>
        <v>0</v>
      </c>
      <c r="M107" s="1090" t="str">
        <f>'ORIGINAL BUDGET'!M107</f>
        <v/>
      </c>
      <c r="N107" s="1016">
        <f t="shared" si="24"/>
        <v>0</v>
      </c>
      <c r="O107" s="1090" t="str">
        <f>'ORIGINAL BUDGET'!O107</f>
        <v/>
      </c>
      <c r="P107" s="1016">
        <f t="shared" si="25"/>
        <v>0</v>
      </c>
      <c r="Q107" s="1090" t="str">
        <f>'ORIGINAL BUDGET'!Q107</f>
        <v/>
      </c>
      <c r="R107" s="1016">
        <f t="shared" si="21"/>
        <v>0</v>
      </c>
      <c r="S107" s="1090" t="str">
        <f>'ORIGINAL BUDGET'!S107</f>
        <v/>
      </c>
      <c r="T107" s="1016">
        <f t="shared" si="22"/>
        <v>0</v>
      </c>
      <c r="U107" s="1018"/>
      <c r="V107" s="303"/>
      <c r="W107" s="303"/>
      <c r="X107" s="303"/>
      <c r="Y107" s="203"/>
      <c r="Z107" s="203"/>
      <c r="AA107" s="203"/>
      <c r="AB107" s="204"/>
      <c r="AD107" s="57"/>
      <c r="AE107" s="193"/>
      <c r="AF107" s="193"/>
      <c r="AG107" s="57"/>
      <c r="AH107" s="193"/>
      <c r="AI107" s="193"/>
      <c r="AJ107" s="193"/>
      <c r="AK107" s="193"/>
      <c r="AS107" s="10"/>
      <c r="AT107" s="10"/>
      <c r="AY107" s="1104"/>
    </row>
    <row r="108" spans="1:51" ht="23.25" hidden="1" customHeight="1" thickBot="1">
      <c r="A108" s="122">
        <v>10</v>
      </c>
      <c r="B108" s="1526">
        <f>'ORIGINAL BUDGET'!B108</f>
        <v>0</v>
      </c>
      <c r="C108" s="1527">
        <f>'ORIGINAL BUDGET'!C108</f>
        <v>0</v>
      </c>
      <c r="D108" s="1527">
        <f>'ORIGINAL BUDGET'!D108</f>
        <v>0</v>
      </c>
      <c r="E108" s="1528">
        <f>'ORIGINAL BUDGET'!E108</f>
        <v>0</v>
      </c>
      <c r="F108" s="1425">
        <f>'ORIGINAL BUDGET'!F108</f>
        <v>0</v>
      </c>
      <c r="G108" s="847" t="str">
        <f t="shared" si="18"/>
        <v/>
      </c>
      <c r="H108" s="980">
        <f t="shared" si="19"/>
        <v>0</v>
      </c>
      <c r="I108" s="1090" t="str">
        <f>'ORIGINAL BUDGET'!I108</f>
        <v/>
      </c>
      <c r="J108" s="36">
        <f t="shared" si="20"/>
        <v>0</v>
      </c>
      <c r="K108" s="1090" t="str">
        <f>'ORIGINAL BUDGET'!K108</f>
        <v/>
      </c>
      <c r="L108" s="36">
        <f t="shared" si="23"/>
        <v>0</v>
      </c>
      <c r="M108" s="1090" t="str">
        <f>'ORIGINAL BUDGET'!M108</f>
        <v/>
      </c>
      <c r="N108" s="1016">
        <f t="shared" si="24"/>
        <v>0</v>
      </c>
      <c r="O108" s="1090" t="str">
        <f>'ORIGINAL BUDGET'!O108</f>
        <v/>
      </c>
      <c r="P108" s="1016">
        <f t="shared" si="25"/>
        <v>0</v>
      </c>
      <c r="Q108" s="1090" t="str">
        <f>'ORIGINAL BUDGET'!Q108</f>
        <v/>
      </c>
      <c r="R108" s="1016">
        <f t="shared" si="21"/>
        <v>0</v>
      </c>
      <c r="S108" s="1090" t="str">
        <f>'ORIGINAL BUDGET'!S108</f>
        <v/>
      </c>
      <c r="T108" s="1016">
        <f t="shared" si="22"/>
        <v>0</v>
      </c>
      <c r="U108" s="1018"/>
      <c r="V108" s="303"/>
      <c r="W108" s="303"/>
      <c r="X108" s="303"/>
      <c r="Y108" s="203"/>
      <c r="Z108" s="203"/>
      <c r="AA108" s="203"/>
      <c r="AB108" s="204"/>
      <c r="AD108" s="57"/>
      <c r="AE108" s="193"/>
      <c r="AF108" s="193"/>
      <c r="AG108" s="57"/>
      <c r="AH108" s="193"/>
      <c r="AI108" s="193"/>
      <c r="AJ108" s="193"/>
      <c r="AK108" s="193"/>
      <c r="AS108" s="10"/>
      <c r="AT108" s="10"/>
      <c r="AY108" s="1104"/>
    </row>
    <row r="109" spans="1:51" ht="23.25" hidden="1" customHeight="1">
      <c r="A109" s="122">
        <v>11</v>
      </c>
      <c r="B109" s="1567">
        <f>'ORIGINAL BUDGET'!B109</f>
        <v>0</v>
      </c>
      <c r="C109" s="1568">
        <f>'ORIGINAL BUDGET'!C109</f>
        <v>0</v>
      </c>
      <c r="D109" s="1568">
        <f>'ORIGINAL BUDGET'!D109</f>
        <v>0</v>
      </c>
      <c r="E109" s="1569">
        <f>'ORIGINAL BUDGET'!E109</f>
        <v>0</v>
      </c>
      <c r="F109" s="977">
        <f>'ORIGINAL BUDGET'!F109</f>
        <v>0</v>
      </c>
      <c r="G109" s="847" t="str">
        <f t="shared" si="18"/>
        <v/>
      </c>
      <c r="H109" s="980">
        <f t="shared" si="19"/>
        <v>0</v>
      </c>
      <c r="I109" s="1090" t="str">
        <f>'ORIGINAL BUDGET'!I109</f>
        <v/>
      </c>
      <c r="J109" s="36">
        <f t="shared" si="20"/>
        <v>0</v>
      </c>
      <c r="K109" s="1090" t="str">
        <f>'ORIGINAL BUDGET'!K109</f>
        <v/>
      </c>
      <c r="L109" s="36">
        <f t="shared" si="23"/>
        <v>0</v>
      </c>
      <c r="M109" s="1090" t="str">
        <f>'ORIGINAL BUDGET'!M109</f>
        <v/>
      </c>
      <c r="N109" s="1016">
        <f t="shared" si="24"/>
        <v>0</v>
      </c>
      <c r="O109" s="1090" t="str">
        <f>'ORIGINAL BUDGET'!O109</f>
        <v/>
      </c>
      <c r="P109" s="1016">
        <f t="shared" si="25"/>
        <v>0</v>
      </c>
      <c r="Q109" s="1090" t="str">
        <f>'ORIGINAL BUDGET'!Q109</f>
        <v/>
      </c>
      <c r="R109" s="1016">
        <f t="shared" si="21"/>
        <v>0</v>
      </c>
      <c r="S109" s="1090" t="str">
        <f>'ORIGINAL BUDGET'!S109</f>
        <v/>
      </c>
      <c r="T109" s="1016">
        <f t="shared" si="22"/>
        <v>0</v>
      </c>
      <c r="U109" s="1018"/>
      <c r="V109" s="303"/>
      <c r="W109" s="303"/>
      <c r="X109" s="303"/>
      <c r="Y109" s="203"/>
      <c r="Z109" s="203"/>
      <c r="AA109" s="203"/>
      <c r="AB109" s="204"/>
      <c r="AD109" s="57"/>
      <c r="AE109" s="193"/>
      <c r="AF109" s="193"/>
      <c r="AG109" s="57"/>
      <c r="AH109" s="193"/>
      <c r="AI109" s="193"/>
      <c r="AJ109" s="193"/>
      <c r="AK109" s="193"/>
      <c r="AS109" s="10"/>
      <c r="AT109" s="10"/>
      <c r="AY109" s="1104"/>
    </row>
    <row r="110" spans="1:51" ht="23.25" hidden="1" customHeight="1">
      <c r="A110" s="122">
        <v>12</v>
      </c>
      <c r="B110" s="1526">
        <f>'ORIGINAL BUDGET'!B110</f>
        <v>0</v>
      </c>
      <c r="C110" s="1527">
        <f>'ORIGINAL BUDGET'!C110</f>
        <v>0</v>
      </c>
      <c r="D110" s="1527">
        <f>'ORIGINAL BUDGET'!D110</f>
        <v>0</v>
      </c>
      <c r="E110" s="1528">
        <f>'ORIGINAL BUDGET'!E110</f>
        <v>0</v>
      </c>
      <c r="F110" s="977">
        <f>'ORIGINAL BUDGET'!F110</f>
        <v>0</v>
      </c>
      <c r="G110" s="847" t="str">
        <f t="shared" si="18"/>
        <v/>
      </c>
      <c r="H110" s="980">
        <f t="shared" si="19"/>
        <v>0</v>
      </c>
      <c r="I110" s="1090" t="str">
        <f>'ORIGINAL BUDGET'!I110</f>
        <v/>
      </c>
      <c r="J110" s="36">
        <f t="shared" si="20"/>
        <v>0</v>
      </c>
      <c r="K110" s="1090" t="str">
        <f>'ORIGINAL BUDGET'!K110</f>
        <v/>
      </c>
      <c r="L110" s="36">
        <f t="shared" si="23"/>
        <v>0</v>
      </c>
      <c r="M110" s="1090" t="str">
        <f>'ORIGINAL BUDGET'!M110</f>
        <v/>
      </c>
      <c r="N110" s="1016">
        <f t="shared" si="24"/>
        <v>0</v>
      </c>
      <c r="O110" s="1090" t="str">
        <f>'ORIGINAL BUDGET'!O110</f>
        <v/>
      </c>
      <c r="P110" s="1016">
        <f t="shared" si="25"/>
        <v>0</v>
      </c>
      <c r="Q110" s="1090" t="str">
        <f>'ORIGINAL BUDGET'!Q110</f>
        <v/>
      </c>
      <c r="R110" s="1016">
        <f t="shared" si="21"/>
        <v>0</v>
      </c>
      <c r="S110" s="1090" t="str">
        <f>'ORIGINAL BUDGET'!S110</f>
        <v/>
      </c>
      <c r="T110" s="1016">
        <f t="shared" si="22"/>
        <v>0</v>
      </c>
      <c r="U110" s="1018"/>
      <c r="V110" s="303"/>
      <c r="W110" s="303"/>
      <c r="X110" s="303"/>
      <c r="Y110" s="203"/>
      <c r="Z110" s="203"/>
      <c r="AA110" s="203"/>
      <c r="AB110" s="204"/>
      <c r="AD110" s="57"/>
      <c r="AE110" s="193"/>
      <c r="AF110" s="193"/>
      <c r="AG110" s="57"/>
      <c r="AH110" s="193"/>
      <c r="AI110" s="193"/>
      <c r="AJ110" s="193"/>
      <c r="AK110" s="193"/>
      <c r="AS110" s="10"/>
      <c r="AT110" s="10"/>
      <c r="AY110" s="1104"/>
    </row>
    <row r="111" spans="1:51" ht="23.25" hidden="1" customHeight="1">
      <c r="A111" s="122">
        <v>13</v>
      </c>
      <c r="B111" s="1526">
        <f>'ORIGINAL BUDGET'!B111</f>
        <v>0</v>
      </c>
      <c r="C111" s="1527">
        <f>'ORIGINAL BUDGET'!C111</f>
        <v>0</v>
      </c>
      <c r="D111" s="1527">
        <f>'ORIGINAL BUDGET'!D111</f>
        <v>0</v>
      </c>
      <c r="E111" s="1528">
        <f>'ORIGINAL BUDGET'!E111</f>
        <v>0</v>
      </c>
      <c r="F111" s="977">
        <f>'ORIGINAL BUDGET'!F111</f>
        <v>0</v>
      </c>
      <c r="G111" s="847" t="str">
        <f t="shared" si="18"/>
        <v/>
      </c>
      <c r="H111" s="980">
        <f t="shared" si="19"/>
        <v>0</v>
      </c>
      <c r="I111" s="1090" t="str">
        <f>'ORIGINAL BUDGET'!I111</f>
        <v/>
      </c>
      <c r="J111" s="36">
        <f t="shared" si="20"/>
        <v>0</v>
      </c>
      <c r="K111" s="1090" t="str">
        <f>'ORIGINAL BUDGET'!K111</f>
        <v/>
      </c>
      <c r="L111" s="36">
        <f t="shared" si="23"/>
        <v>0</v>
      </c>
      <c r="M111" s="1090" t="str">
        <f>'ORIGINAL BUDGET'!M111</f>
        <v/>
      </c>
      <c r="N111" s="1016">
        <f t="shared" si="24"/>
        <v>0</v>
      </c>
      <c r="O111" s="1090" t="str">
        <f>'ORIGINAL BUDGET'!O111</f>
        <v/>
      </c>
      <c r="P111" s="1016">
        <f t="shared" si="25"/>
        <v>0</v>
      </c>
      <c r="Q111" s="1090" t="str">
        <f>'ORIGINAL BUDGET'!Q111</f>
        <v/>
      </c>
      <c r="R111" s="1016">
        <f t="shared" si="21"/>
        <v>0</v>
      </c>
      <c r="S111" s="1090" t="str">
        <f>'ORIGINAL BUDGET'!S111</f>
        <v/>
      </c>
      <c r="T111" s="1016">
        <f t="shared" si="22"/>
        <v>0</v>
      </c>
      <c r="U111" s="1018"/>
      <c r="V111" s="303"/>
      <c r="W111" s="303"/>
      <c r="X111" s="303"/>
      <c r="Y111" s="203"/>
      <c r="Z111" s="203"/>
      <c r="AA111" s="203"/>
      <c r="AB111" s="204"/>
      <c r="AD111" s="57"/>
      <c r="AE111" s="193"/>
      <c r="AF111" s="193"/>
      <c r="AG111" s="57"/>
      <c r="AH111" s="193"/>
      <c r="AI111" s="193"/>
      <c r="AJ111" s="193"/>
      <c r="AK111" s="193"/>
      <c r="AS111" s="10"/>
      <c r="AT111" s="10"/>
      <c r="AY111" s="1104"/>
    </row>
    <row r="112" spans="1:51" ht="23.25" hidden="1" customHeight="1">
      <c r="A112" s="122">
        <v>14</v>
      </c>
      <c r="B112" s="1567">
        <f>'ORIGINAL BUDGET'!B112</f>
        <v>0</v>
      </c>
      <c r="C112" s="1568">
        <f>'ORIGINAL BUDGET'!C112</f>
        <v>0</v>
      </c>
      <c r="D112" s="1568">
        <f>'ORIGINAL BUDGET'!D112</f>
        <v>0</v>
      </c>
      <c r="E112" s="1569">
        <f>'ORIGINAL BUDGET'!E112</f>
        <v>0</v>
      </c>
      <c r="F112" s="977">
        <f>'ORIGINAL BUDGET'!F112</f>
        <v>0</v>
      </c>
      <c r="G112" s="847" t="str">
        <f t="shared" si="18"/>
        <v/>
      </c>
      <c r="H112" s="980">
        <f t="shared" si="19"/>
        <v>0</v>
      </c>
      <c r="I112" s="1090" t="str">
        <f>'ORIGINAL BUDGET'!I112</f>
        <v/>
      </c>
      <c r="J112" s="36">
        <f t="shared" si="20"/>
        <v>0</v>
      </c>
      <c r="K112" s="1090" t="str">
        <f>'ORIGINAL BUDGET'!K112</f>
        <v/>
      </c>
      <c r="L112" s="36">
        <f t="shared" si="23"/>
        <v>0</v>
      </c>
      <c r="M112" s="1090" t="str">
        <f>'ORIGINAL BUDGET'!M112</f>
        <v/>
      </c>
      <c r="N112" s="1016">
        <f t="shared" si="24"/>
        <v>0</v>
      </c>
      <c r="O112" s="1090" t="str">
        <f>'ORIGINAL BUDGET'!O112</f>
        <v/>
      </c>
      <c r="P112" s="1016">
        <f t="shared" si="25"/>
        <v>0</v>
      </c>
      <c r="Q112" s="1090" t="str">
        <f>'ORIGINAL BUDGET'!Q112</f>
        <v/>
      </c>
      <c r="R112" s="1016">
        <f t="shared" si="21"/>
        <v>0</v>
      </c>
      <c r="S112" s="1090" t="str">
        <f>'ORIGINAL BUDGET'!S112</f>
        <v/>
      </c>
      <c r="T112" s="1016">
        <f t="shared" si="22"/>
        <v>0</v>
      </c>
      <c r="U112" s="1018"/>
      <c r="V112" s="303"/>
      <c r="W112" s="303"/>
      <c r="X112" s="303"/>
      <c r="Y112" s="203"/>
      <c r="Z112" s="203"/>
      <c r="AA112" s="203"/>
      <c r="AB112" s="204"/>
      <c r="AD112" s="57"/>
      <c r="AE112" s="193"/>
      <c r="AF112" s="193"/>
      <c r="AG112" s="57"/>
      <c r="AH112" s="193"/>
      <c r="AI112" s="193"/>
      <c r="AJ112" s="193"/>
      <c r="AK112" s="193"/>
      <c r="AS112" s="10"/>
      <c r="AT112" s="10"/>
      <c r="AY112" s="1104"/>
    </row>
    <row r="113" spans="1:53" ht="23.25" hidden="1" customHeight="1" thickBot="1">
      <c r="A113" s="122">
        <v>15</v>
      </c>
      <c r="B113" s="1526">
        <f>'ORIGINAL BUDGET'!B113</f>
        <v>0</v>
      </c>
      <c r="C113" s="1527">
        <f>'ORIGINAL BUDGET'!C113</f>
        <v>0</v>
      </c>
      <c r="D113" s="1527">
        <f>'ORIGINAL BUDGET'!D113</f>
        <v>0</v>
      </c>
      <c r="E113" s="1528">
        <f>'ORIGINAL BUDGET'!E113</f>
        <v>0</v>
      </c>
      <c r="F113" s="977">
        <f>'ORIGINAL BUDGET'!F113</f>
        <v>0</v>
      </c>
      <c r="G113" s="848" t="str">
        <f t="shared" si="18"/>
        <v/>
      </c>
      <c r="H113" s="1003">
        <f t="shared" si="19"/>
        <v>0</v>
      </c>
      <c r="I113" s="1094" t="str">
        <f>'ORIGINAL BUDGET'!I113</f>
        <v/>
      </c>
      <c r="J113" s="995">
        <f t="shared" si="20"/>
        <v>0</v>
      </c>
      <c r="K113" s="1094" t="str">
        <f>'ORIGINAL BUDGET'!K113</f>
        <v/>
      </c>
      <c r="L113" s="995">
        <f t="shared" si="23"/>
        <v>0</v>
      </c>
      <c r="M113" s="1094" t="str">
        <f>'ORIGINAL BUDGET'!M113</f>
        <v/>
      </c>
      <c r="N113" s="1019">
        <f t="shared" si="24"/>
        <v>0</v>
      </c>
      <c r="O113" s="1094" t="str">
        <f>'ORIGINAL BUDGET'!O113</f>
        <v/>
      </c>
      <c r="P113" s="1019">
        <f t="shared" si="25"/>
        <v>0</v>
      </c>
      <c r="Q113" s="1094" t="str">
        <f>'ORIGINAL BUDGET'!Q113</f>
        <v/>
      </c>
      <c r="R113" s="1019">
        <f t="shared" si="21"/>
        <v>0</v>
      </c>
      <c r="S113" s="1094" t="str">
        <f>'ORIGINAL BUDGET'!S113</f>
        <v/>
      </c>
      <c r="T113" s="1019">
        <f t="shared" si="22"/>
        <v>0</v>
      </c>
      <c r="U113" s="1018"/>
      <c r="V113" s="303"/>
      <c r="W113" s="303"/>
      <c r="X113" s="303"/>
      <c r="Y113" s="203"/>
      <c r="Z113" s="203"/>
      <c r="AA113" s="203"/>
      <c r="AB113" s="204"/>
      <c r="AD113" s="57"/>
      <c r="AE113" s="193"/>
      <c r="AF113" s="193"/>
      <c r="AG113" s="57"/>
      <c r="AH113" s="193"/>
      <c r="AI113" s="193"/>
      <c r="AJ113" s="193"/>
      <c r="AK113" s="193"/>
      <c r="AS113" s="10"/>
      <c r="AT113" s="10"/>
      <c r="AY113" s="1104"/>
    </row>
    <row r="114" spans="1:53" s="197" customFormat="1" ht="16.5" thickTop="1" thickBot="1">
      <c r="A114" s="435"/>
      <c r="B114" s="520"/>
      <c r="C114" s="521"/>
      <c r="D114" s="522"/>
      <c r="E114" s="523"/>
      <c r="F114" s="436"/>
      <c r="G114" s="849"/>
      <c r="H114" s="437"/>
      <c r="I114" s="437"/>
      <c r="J114" s="437"/>
      <c r="K114" s="437"/>
      <c r="L114" s="437"/>
      <c r="M114" s="437"/>
      <c r="N114" s="437"/>
      <c r="O114" s="437"/>
      <c r="P114" s="437"/>
      <c r="Q114" s="437"/>
      <c r="R114" s="437"/>
      <c r="S114" s="437"/>
      <c r="T114" s="437"/>
      <c r="U114" s="202"/>
      <c r="V114" s="274"/>
      <c r="W114" s="274"/>
      <c r="X114" s="274"/>
      <c r="Y114" s="275"/>
      <c r="Z114" s="275"/>
      <c r="AA114" s="275"/>
      <c r="AK114" s="326"/>
      <c r="AL114" s="326"/>
      <c r="AM114" s="326"/>
      <c r="AN114" s="326"/>
      <c r="AO114" s="326"/>
      <c r="AP114" s="326"/>
      <c r="AQ114" s="326"/>
      <c r="AS114" s="10"/>
      <c r="AT114" s="10"/>
      <c r="AY114" s="1104"/>
      <c r="AZ114" s="169"/>
      <c r="BA114" s="169"/>
    </row>
    <row r="115" spans="1:53" ht="24" thickTop="1">
      <c r="A115" s="1560" t="str">
        <f>A13</f>
        <v>CAPITAL EXPENDITURES</v>
      </c>
      <c r="B115" s="1561"/>
      <c r="C115" s="1561"/>
      <c r="D115" s="1561"/>
      <c r="E115" s="1561"/>
      <c r="F115" s="1543"/>
      <c r="G115" s="1531" t="s">
        <v>84</v>
      </c>
      <c r="H115" s="1532"/>
      <c r="I115" s="1532"/>
      <c r="J115" s="1532"/>
      <c r="K115" s="1532"/>
      <c r="L115" s="1532"/>
      <c r="M115" s="1532"/>
      <c r="N115" s="1532"/>
      <c r="O115" s="1532"/>
      <c r="P115" s="1532"/>
      <c r="Q115" s="1532"/>
      <c r="R115" s="1532"/>
      <c r="S115" s="1532"/>
      <c r="T115" s="1533"/>
      <c r="U115" s="943"/>
      <c r="V115" s="299"/>
      <c r="W115" s="299"/>
      <c r="X115" s="299"/>
      <c r="Y115" s="38"/>
      <c r="Z115" s="38"/>
      <c r="AA115" s="38"/>
      <c r="AD115" s="55"/>
      <c r="AE115" s="11"/>
      <c r="AF115" s="11"/>
      <c r="AG115" s="55"/>
      <c r="AH115" s="11"/>
      <c r="AI115" s="11"/>
      <c r="AJ115" s="11"/>
      <c r="AK115" s="11"/>
      <c r="AS115" s="10"/>
      <c r="AT115" s="10"/>
      <c r="AY115" s="1104"/>
    </row>
    <row r="116" spans="1:53" ht="15" customHeight="1" thickBot="1">
      <c r="A116" s="1544"/>
      <c r="B116" s="1545"/>
      <c r="C116" s="1545"/>
      <c r="D116" s="1545"/>
      <c r="E116" s="1545"/>
      <c r="F116" s="1546"/>
      <c r="G116" s="616" t="str">
        <f>'Fund Rec'!G110</f>
        <v/>
      </c>
      <c r="H116" s="993">
        <f>'Fund Rec'!H110</f>
        <v>0</v>
      </c>
      <c r="I116" s="699" t="str">
        <f>'Fund Rec'!I110</f>
        <v/>
      </c>
      <c r="J116" s="994">
        <f>'Fund Rec'!J110</f>
        <v>0</v>
      </c>
      <c r="K116" s="699" t="str">
        <f>'Fund Rec'!K110</f>
        <v/>
      </c>
      <c r="L116" s="994">
        <f>'Fund Rec'!L110</f>
        <v>0</v>
      </c>
      <c r="M116" s="699" t="str">
        <f>'Fund Rec'!M110</f>
        <v/>
      </c>
      <c r="N116" s="994">
        <f>'Fund Rec'!N110</f>
        <v>0</v>
      </c>
      <c r="O116" s="802" t="str">
        <f>'Fund Rec'!O110</f>
        <v/>
      </c>
      <c r="P116" s="698">
        <f>'Fund Rec'!P110</f>
        <v>0</v>
      </c>
      <c r="Q116" s="802" t="str">
        <f>'Fund Rec'!Q110</f>
        <v/>
      </c>
      <c r="R116" s="698">
        <f>'Fund Rec'!R110</f>
        <v>0</v>
      </c>
      <c r="S116" s="802" t="str">
        <f>'Fund Rec'!S110</f>
        <v/>
      </c>
      <c r="T116" s="698">
        <f>'Fund Rec'!T110</f>
        <v>0</v>
      </c>
      <c r="U116" s="202"/>
      <c r="V116" s="300"/>
      <c r="W116" s="300"/>
      <c r="X116" s="300"/>
      <c r="AE116" s="169"/>
      <c r="AF116" s="169"/>
      <c r="AH116" s="169"/>
      <c r="AI116" s="169"/>
      <c r="AJ116" s="169"/>
      <c r="AK116" s="169"/>
      <c r="AS116" s="10"/>
      <c r="AT116" s="10"/>
      <c r="AY116" s="1104"/>
    </row>
    <row r="117" spans="1:53" ht="25.5" customHeight="1" thickTop="1" thickBot="1">
      <c r="A117" s="131"/>
      <c r="B117" s="159"/>
      <c r="C117" s="159"/>
      <c r="D117" s="18"/>
      <c r="E117" s="130" t="s">
        <v>200</v>
      </c>
      <c r="F117" s="1423">
        <f>SUM(F118:F132)</f>
        <v>0</v>
      </c>
      <c r="G117" s="803"/>
      <c r="H117" s="982">
        <f>SUM(H118:H132)</f>
        <v>0</v>
      </c>
      <c r="I117" s="804"/>
      <c r="J117" s="979">
        <f>SUM(J118:J132)</f>
        <v>0</v>
      </c>
      <c r="K117" s="804"/>
      <c r="L117" s="990">
        <f>SUM(L118:L132)</f>
        <v>0</v>
      </c>
      <c r="M117" s="805"/>
      <c r="N117" s="990">
        <f>SUM(N118:N132)</f>
        <v>0</v>
      </c>
      <c r="O117" s="805"/>
      <c r="P117" s="990">
        <f>SUM(P118:P132)</f>
        <v>0</v>
      </c>
      <c r="Q117" s="804"/>
      <c r="R117" s="990">
        <f>SUM(R118:R132)</f>
        <v>0</v>
      </c>
      <c r="S117" s="805"/>
      <c r="T117" s="990">
        <f>SUM(T118:T132)</f>
        <v>0</v>
      </c>
      <c r="U117" s="260"/>
      <c r="V117" s="301"/>
      <c r="W117" s="301"/>
      <c r="X117" s="301"/>
      <c r="Y117" s="38"/>
      <c r="Z117" s="38"/>
      <c r="AA117" s="38"/>
      <c r="AD117" s="55"/>
      <c r="AE117" s="11"/>
      <c r="AF117" s="11"/>
      <c r="AG117" s="55"/>
      <c r="AH117" s="11"/>
      <c r="AI117" s="11"/>
      <c r="AJ117" s="11"/>
      <c r="AK117" s="11"/>
      <c r="AS117" s="10"/>
      <c r="AT117" s="10"/>
      <c r="AY117" s="1104"/>
    </row>
    <row r="118" spans="1:53" ht="23.25" customHeight="1" thickTop="1">
      <c r="A118" s="122">
        <v>1</v>
      </c>
      <c r="B118" s="1526">
        <f>'ORIGINAL BUDGET'!B118</f>
        <v>0</v>
      </c>
      <c r="C118" s="1527">
        <f>'ORIGINAL BUDGET'!C118</f>
        <v>0</v>
      </c>
      <c r="D118" s="1527">
        <f>'ORIGINAL BUDGET'!D118</f>
        <v>0</v>
      </c>
      <c r="E118" s="1528">
        <f>'ORIGINAL BUDGET'!E118</f>
        <v>0</v>
      </c>
      <c r="F118" s="1425">
        <f>'ORIGINAL BUDGET'!F118</f>
        <v>0</v>
      </c>
      <c r="G118" s="847" t="str">
        <f t="shared" ref="G118:G132" si="26">IF(AND(F118&lt;&gt;0, 1-I118-K118-Q118-S118-M118-O118),1-I118-K118-Q118-S118-M118-O118,"")</f>
        <v/>
      </c>
      <c r="H118" s="980">
        <f t="shared" ref="H118:H132" si="27">IF(AND(G118*F118&lt;0.0001,G118*F118&gt;0),"",G118*F118)</f>
        <v>0</v>
      </c>
      <c r="I118" s="1090" t="str">
        <f>'ORIGINAL BUDGET'!I118</f>
        <v/>
      </c>
      <c r="J118" s="36">
        <f>I118*F118</f>
        <v>0</v>
      </c>
      <c r="K118" s="1090" t="str">
        <f>'ORIGINAL BUDGET'!K118</f>
        <v/>
      </c>
      <c r="L118" s="36">
        <f>K118*F118</f>
        <v>0</v>
      </c>
      <c r="M118" s="1090" t="str">
        <f>'ORIGINAL BUDGET'!M118</f>
        <v/>
      </c>
      <c r="N118" s="1016">
        <f>M118*F118</f>
        <v>0</v>
      </c>
      <c r="O118" s="1090" t="str">
        <f>'ORIGINAL BUDGET'!O118</f>
        <v/>
      </c>
      <c r="P118" s="1016">
        <f>O118*F118</f>
        <v>0</v>
      </c>
      <c r="Q118" s="1090" t="str">
        <f>'ORIGINAL BUDGET'!Q118</f>
        <v/>
      </c>
      <c r="R118" s="1016">
        <f t="shared" ref="R118:R132" si="28">Q118*F118</f>
        <v>0</v>
      </c>
      <c r="S118" s="1090" t="str">
        <f>'ORIGINAL BUDGET'!S118</f>
        <v/>
      </c>
      <c r="T118" s="1016">
        <f t="shared" ref="T118:T132" si="29">S118*F118</f>
        <v>0</v>
      </c>
      <c r="U118" s="1018"/>
      <c r="V118" s="303"/>
      <c r="W118" s="303"/>
      <c r="X118" s="303"/>
      <c r="Y118" s="203"/>
      <c r="Z118" s="203"/>
      <c r="AA118" s="203"/>
      <c r="AB118" s="204"/>
      <c r="AD118" s="57"/>
      <c r="AE118" s="193"/>
      <c r="AF118" s="193"/>
      <c r="AG118" s="57"/>
      <c r="AH118" s="193"/>
      <c r="AI118" s="193"/>
      <c r="AJ118" s="193"/>
      <c r="AK118" s="193"/>
      <c r="AS118" s="10"/>
      <c r="AT118" s="10"/>
      <c r="AY118" s="1104"/>
    </row>
    <row r="119" spans="1:53" ht="23.25" customHeight="1">
      <c r="A119" s="122">
        <v>2</v>
      </c>
      <c r="B119" s="1526">
        <f>'ORIGINAL BUDGET'!B119</f>
        <v>0</v>
      </c>
      <c r="C119" s="1527">
        <f>'ORIGINAL BUDGET'!C119</f>
        <v>0</v>
      </c>
      <c r="D119" s="1527">
        <f>'ORIGINAL BUDGET'!D119</f>
        <v>0</v>
      </c>
      <c r="E119" s="1528">
        <f>'ORIGINAL BUDGET'!E119</f>
        <v>0</v>
      </c>
      <c r="F119" s="1425">
        <f>'ORIGINAL BUDGET'!F119</f>
        <v>0</v>
      </c>
      <c r="G119" s="847" t="str">
        <f t="shared" si="26"/>
        <v/>
      </c>
      <c r="H119" s="980">
        <f t="shared" si="27"/>
        <v>0</v>
      </c>
      <c r="I119" s="1090" t="str">
        <f>'ORIGINAL BUDGET'!I119</f>
        <v/>
      </c>
      <c r="J119" s="36">
        <f t="shared" ref="J119:J132" si="30">I119*F119</f>
        <v>0</v>
      </c>
      <c r="K119" s="1090" t="str">
        <f>'ORIGINAL BUDGET'!K119</f>
        <v/>
      </c>
      <c r="L119" s="36">
        <f t="shared" ref="L119:L132" si="31">K119*F119</f>
        <v>0</v>
      </c>
      <c r="M119" s="1090" t="str">
        <f>'ORIGINAL BUDGET'!M119</f>
        <v/>
      </c>
      <c r="N119" s="1016">
        <f t="shared" ref="N119:N132" si="32">M119*F119</f>
        <v>0</v>
      </c>
      <c r="O119" s="1090" t="str">
        <f>'ORIGINAL BUDGET'!O119</f>
        <v/>
      </c>
      <c r="P119" s="1016">
        <f t="shared" ref="P119:P132" si="33">O119*F119</f>
        <v>0</v>
      </c>
      <c r="Q119" s="1090" t="str">
        <f>'ORIGINAL BUDGET'!Q119</f>
        <v/>
      </c>
      <c r="R119" s="1016">
        <f t="shared" si="28"/>
        <v>0</v>
      </c>
      <c r="S119" s="1090" t="str">
        <f>'ORIGINAL BUDGET'!S119</f>
        <v/>
      </c>
      <c r="T119" s="1016">
        <f t="shared" si="29"/>
        <v>0</v>
      </c>
      <c r="U119" s="1018"/>
      <c r="V119" s="303"/>
      <c r="W119" s="303"/>
      <c r="X119" s="303"/>
      <c r="Y119" s="203"/>
      <c r="Z119" s="203"/>
      <c r="AA119" s="203"/>
      <c r="AB119" s="204"/>
      <c r="AD119" s="57"/>
      <c r="AE119" s="193"/>
      <c r="AF119" s="193"/>
      <c r="AG119" s="57"/>
      <c r="AH119" s="193"/>
      <c r="AI119" s="193"/>
      <c r="AJ119" s="193"/>
      <c r="AK119" s="193"/>
      <c r="AS119" s="10"/>
      <c r="AT119" s="10"/>
      <c r="AY119" s="1104"/>
    </row>
    <row r="120" spans="1:53" ht="23.25" customHeight="1">
      <c r="A120" s="122">
        <v>3</v>
      </c>
      <c r="B120" s="1526">
        <f>'ORIGINAL BUDGET'!B120</f>
        <v>0</v>
      </c>
      <c r="C120" s="1527">
        <f>'ORIGINAL BUDGET'!C120</f>
        <v>0</v>
      </c>
      <c r="D120" s="1527">
        <f>'ORIGINAL BUDGET'!D120</f>
        <v>0</v>
      </c>
      <c r="E120" s="1528">
        <f>'ORIGINAL BUDGET'!E120</f>
        <v>0</v>
      </c>
      <c r="F120" s="1425">
        <f>'ORIGINAL BUDGET'!F120</f>
        <v>0</v>
      </c>
      <c r="G120" s="847" t="str">
        <f t="shared" si="26"/>
        <v/>
      </c>
      <c r="H120" s="980">
        <f t="shared" si="27"/>
        <v>0</v>
      </c>
      <c r="I120" s="1090" t="str">
        <f>'ORIGINAL BUDGET'!I120</f>
        <v/>
      </c>
      <c r="J120" s="36">
        <f t="shared" si="30"/>
        <v>0</v>
      </c>
      <c r="K120" s="1090" t="str">
        <f>'ORIGINAL BUDGET'!K120</f>
        <v/>
      </c>
      <c r="L120" s="36">
        <f t="shared" si="31"/>
        <v>0</v>
      </c>
      <c r="M120" s="1090" t="str">
        <f>'ORIGINAL BUDGET'!M120</f>
        <v/>
      </c>
      <c r="N120" s="1016">
        <f t="shared" si="32"/>
        <v>0</v>
      </c>
      <c r="O120" s="1090" t="str">
        <f>'ORIGINAL BUDGET'!O120</f>
        <v/>
      </c>
      <c r="P120" s="1016">
        <f t="shared" si="33"/>
        <v>0</v>
      </c>
      <c r="Q120" s="1090" t="str">
        <f>'ORIGINAL BUDGET'!Q120</f>
        <v/>
      </c>
      <c r="R120" s="1016">
        <f t="shared" si="28"/>
        <v>0</v>
      </c>
      <c r="S120" s="1090" t="str">
        <f>'ORIGINAL BUDGET'!S120</f>
        <v/>
      </c>
      <c r="T120" s="1016">
        <f t="shared" si="29"/>
        <v>0</v>
      </c>
      <c r="U120" s="1018"/>
      <c r="V120" s="303"/>
      <c r="W120" s="303"/>
      <c r="X120" s="303"/>
      <c r="Y120" s="203"/>
      <c r="Z120" s="203"/>
      <c r="AA120" s="203"/>
      <c r="AB120" s="204"/>
      <c r="AD120" s="57"/>
      <c r="AE120" s="193"/>
      <c r="AF120" s="193"/>
      <c r="AG120" s="57"/>
      <c r="AH120" s="193"/>
      <c r="AI120" s="193"/>
      <c r="AJ120" s="193"/>
      <c r="AK120" s="193"/>
      <c r="AS120" s="10"/>
      <c r="AT120" s="10"/>
      <c r="AY120" s="1104"/>
    </row>
    <row r="121" spans="1:53" ht="23.25" customHeight="1">
      <c r="A121" s="122">
        <v>4</v>
      </c>
      <c r="B121" s="1526">
        <f>'ORIGINAL BUDGET'!B121</f>
        <v>0</v>
      </c>
      <c r="C121" s="1527">
        <f>'ORIGINAL BUDGET'!C121</f>
        <v>0</v>
      </c>
      <c r="D121" s="1527">
        <f>'ORIGINAL BUDGET'!D121</f>
        <v>0</v>
      </c>
      <c r="E121" s="1528">
        <f>'ORIGINAL BUDGET'!E121</f>
        <v>0</v>
      </c>
      <c r="F121" s="978">
        <f>'ORIGINAL BUDGET'!F121</f>
        <v>0</v>
      </c>
      <c r="G121" s="847" t="str">
        <f t="shared" si="26"/>
        <v/>
      </c>
      <c r="H121" s="980">
        <f t="shared" si="27"/>
        <v>0</v>
      </c>
      <c r="I121" s="1090" t="str">
        <f>'ORIGINAL BUDGET'!I121</f>
        <v/>
      </c>
      <c r="J121" s="36">
        <f t="shared" si="30"/>
        <v>0</v>
      </c>
      <c r="K121" s="1090" t="str">
        <f>'ORIGINAL BUDGET'!K121</f>
        <v/>
      </c>
      <c r="L121" s="36">
        <f t="shared" si="31"/>
        <v>0</v>
      </c>
      <c r="M121" s="1090" t="str">
        <f>'ORIGINAL BUDGET'!M121</f>
        <v/>
      </c>
      <c r="N121" s="1016">
        <f t="shared" si="32"/>
        <v>0</v>
      </c>
      <c r="O121" s="1090" t="str">
        <f>'ORIGINAL BUDGET'!O121</f>
        <v/>
      </c>
      <c r="P121" s="1016">
        <f t="shared" si="33"/>
        <v>0</v>
      </c>
      <c r="Q121" s="1090" t="str">
        <f>'ORIGINAL BUDGET'!Q121</f>
        <v/>
      </c>
      <c r="R121" s="1016">
        <f t="shared" si="28"/>
        <v>0</v>
      </c>
      <c r="S121" s="1090" t="str">
        <f>'ORIGINAL BUDGET'!S121</f>
        <v/>
      </c>
      <c r="T121" s="1016">
        <f t="shared" si="29"/>
        <v>0</v>
      </c>
      <c r="U121" s="1018"/>
      <c r="V121" s="303"/>
      <c r="W121" s="303"/>
      <c r="X121" s="303"/>
      <c r="Y121" s="203"/>
      <c r="Z121" s="203"/>
      <c r="AA121" s="203"/>
      <c r="AB121" s="204"/>
      <c r="AD121" s="57"/>
      <c r="AE121" s="193"/>
      <c r="AF121" s="193"/>
      <c r="AG121" s="57"/>
      <c r="AH121" s="193"/>
      <c r="AI121" s="193"/>
      <c r="AJ121" s="193"/>
      <c r="AK121" s="193"/>
      <c r="AS121" s="10"/>
      <c r="AT121" s="10"/>
      <c r="AY121" s="1104"/>
    </row>
    <row r="122" spans="1:53" ht="23.25" customHeight="1" thickBot="1">
      <c r="A122" s="122">
        <v>5</v>
      </c>
      <c r="B122" s="1526">
        <f>'ORIGINAL BUDGET'!B122</f>
        <v>0</v>
      </c>
      <c r="C122" s="1527">
        <f>'ORIGINAL BUDGET'!C122</f>
        <v>0</v>
      </c>
      <c r="D122" s="1527">
        <f>'ORIGINAL BUDGET'!D122</f>
        <v>0</v>
      </c>
      <c r="E122" s="1528">
        <f>'ORIGINAL BUDGET'!E122</f>
        <v>0</v>
      </c>
      <c r="F122" s="978">
        <f>'ORIGINAL BUDGET'!F122</f>
        <v>0</v>
      </c>
      <c r="G122" s="847" t="str">
        <f t="shared" si="26"/>
        <v/>
      </c>
      <c r="H122" s="980">
        <f t="shared" si="27"/>
        <v>0</v>
      </c>
      <c r="I122" s="1090" t="str">
        <f>'ORIGINAL BUDGET'!I122</f>
        <v/>
      </c>
      <c r="J122" s="36">
        <f t="shared" si="30"/>
        <v>0</v>
      </c>
      <c r="K122" s="1090" t="str">
        <f>'ORIGINAL BUDGET'!K122</f>
        <v/>
      </c>
      <c r="L122" s="36">
        <f t="shared" si="31"/>
        <v>0</v>
      </c>
      <c r="M122" s="1090" t="str">
        <f>'ORIGINAL BUDGET'!M122</f>
        <v/>
      </c>
      <c r="N122" s="1016">
        <f t="shared" si="32"/>
        <v>0</v>
      </c>
      <c r="O122" s="1090" t="str">
        <f>'ORIGINAL BUDGET'!O122</f>
        <v/>
      </c>
      <c r="P122" s="1016">
        <f t="shared" si="33"/>
        <v>0</v>
      </c>
      <c r="Q122" s="1090" t="str">
        <f>'ORIGINAL BUDGET'!Q122</f>
        <v/>
      </c>
      <c r="R122" s="1016">
        <f t="shared" si="28"/>
        <v>0</v>
      </c>
      <c r="S122" s="1090" t="str">
        <f>'ORIGINAL BUDGET'!S122</f>
        <v/>
      </c>
      <c r="T122" s="1016">
        <f t="shared" si="29"/>
        <v>0</v>
      </c>
      <c r="U122" s="1018"/>
      <c r="V122" s="303"/>
      <c r="W122" s="303"/>
      <c r="X122" s="303"/>
      <c r="Y122" s="203"/>
      <c r="Z122" s="203"/>
      <c r="AA122" s="203"/>
      <c r="AB122" s="204"/>
      <c r="AD122" s="57"/>
      <c r="AE122" s="193"/>
      <c r="AF122" s="193"/>
      <c r="AG122" s="57"/>
      <c r="AH122" s="193"/>
      <c r="AI122" s="193"/>
      <c r="AJ122" s="193"/>
      <c r="AK122" s="193"/>
      <c r="AS122" s="10"/>
      <c r="AT122" s="10"/>
      <c r="AY122" s="1104"/>
    </row>
    <row r="123" spans="1:53" ht="23.25" hidden="1" customHeight="1">
      <c r="A123" s="122">
        <v>6</v>
      </c>
      <c r="B123" s="1526">
        <f>'ORIGINAL BUDGET'!B123</f>
        <v>0</v>
      </c>
      <c r="C123" s="1527">
        <f>'ORIGINAL BUDGET'!C123</f>
        <v>0</v>
      </c>
      <c r="D123" s="1527">
        <f>'ORIGINAL BUDGET'!D123</f>
        <v>0</v>
      </c>
      <c r="E123" s="1528">
        <f>'ORIGINAL BUDGET'!E123</f>
        <v>0</v>
      </c>
      <c r="F123" s="978">
        <f>'ORIGINAL BUDGET'!F123</f>
        <v>0</v>
      </c>
      <c r="G123" s="847" t="str">
        <f t="shared" si="26"/>
        <v/>
      </c>
      <c r="H123" s="980">
        <f t="shared" si="27"/>
        <v>0</v>
      </c>
      <c r="I123" s="1090" t="str">
        <f>'ORIGINAL BUDGET'!I123</f>
        <v/>
      </c>
      <c r="J123" s="36">
        <f t="shared" si="30"/>
        <v>0</v>
      </c>
      <c r="K123" s="1090" t="str">
        <f>'ORIGINAL BUDGET'!K123</f>
        <v/>
      </c>
      <c r="L123" s="36">
        <f t="shared" si="31"/>
        <v>0</v>
      </c>
      <c r="M123" s="1090" t="str">
        <f>'ORIGINAL BUDGET'!M123</f>
        <v/>
      </c>
      <c r="N123" s="1016">
        <f t="shared" si="32"/>
        <v>0</v>
      </c>
      <c r="O123" s="1090" t="str">
        <f>'ORIGINAL BUDGET'!O123</f>
        <v/>
      </c>
      <c r="P123" s="1016">
        <f t="shared" si="33"/>
        <v>0</v>
      </c>
      <c r="Q123" s="1090" t="str">
        <f>'ORIGINAL BUDGET'!Q123</f>
        <v/>
      </c>
      <c r="R123" s="1016">
        <f t="shared" si="28"/>
        <v>0</v>
      </c>
      <c r="S123" s="1090" t="str">
        <f>'ORIGINAL BUDGET'!S123</f>
        <v/>
      </c>
      <c r="T123" s="1016">
        <f t="shared" si="29"/>
        <v>0</v>
      </c>
      <c r="U123" s="1018"/>
      <c r="V123" s="303"/>
      <c r="W123" s="303"/>
      <c r="X123" s="303"/>
      <c r="Y123" s="203"/>
      <c r="Z123" s="203"/>
      <c r="AA123" s="203"/>
      <c r="AB123" s="204"/>
      <c r="AD123" s="57"/>
      <c r="AE123" s="193"/>
      <c r="AF123" s="193"/>
      <c r="AG123" s="57"/>
      <c r="AH123" s="193"/>
      <c r="AI123" s="193"/>
      <c r="AJ123" s="193"/>
      <c r="AK123" s="193"/>
      <c r="AS123" s="10"/>
      <c r="AT123" s="10"/>
      <c r="AY123" s="1104"/>
    </row>
    <row r="124" spans="1:53" ht="23.25" hidden="1" customHeight="1">
      <c r="A124" s="122">
        <v>7</v>
      </c>
      <c r="B124" s="1526">
        <f>'ORIGINAL BUDGET'!B124</f>
        <v>0</v>
      </c>
      <c r="C124" s="1527">
        <f>'ORIGINAL BUDGET'!C124</f>
        <v>0</v>
      </c>
      <c r="D124" s="1527">
        <f>'ORIGINAL BUDGET'!D124</f>
        <v>0</v>
      </c>
      <c r="E124" s="1528">
        <f>'ORIGINAL BUDGET'!E124</f>
        <v>0</v>
      </c>
      <c r="F124" s="978">
        <f>'ORIGINAL BUDGET'!F124</f>
        <v>0</v>
      </c>
      <c r="G124" s="847" t="str">
        <f t="shared" si="26"/>
        <v/>
      </c>
      <c r="H124" s="980">
        <f t="shared" si="27"/>
        <v>0</v>
      </c>
      <c r="I124" s="1090" t="str">
        <f>'ORIGINAL BUDGET'!I124</f>
        <v/>
      </c>
      <c r="J124" s="36">
        <f t="shared" si="30"/>
        <v>0</v>
      </c>
      <c r="K124" s="1090" t="str">
        <f>'ORIGINAL BUDGET'!K124</f>
        <v/>
      </c>
      <c r="L124" s="36">
        <f t="shared" si="31"/>
        <v>0</v>
      </c>
      <c r="M124" s="1090" t="str">
        <f>'ORIGINAL BUDGET'!M124</f>
        <v/>
      </c>
      <c r="N124" s="1016">
        <f t="shared" si="32"/>
        <v>0</v>
      </c>
      <c r="O124" s="1090" t="str">
        <f>'ORIGINAL BUDGET'!O124</f>
        <v/>
      </c>
      <c r="P124" s="1016">
        <f t="shared" si="33"/>
        <v>0</v>
      </c>
      <c r="Q124" s="1090" t="str">
        <f>'ORIGINAL BUDGET'!Q124</f>
        <v/>
      </c>
      <c r="R124" s="1016">
        <f t="shared" si="28"/>
        <v>0</v>
      </c>
      <c r="S124" s="1090" t="str">
        <f>'ORIGINAL BUDGET'!S124</f>
        <v/>
      </c>
      <c r="T124" s="1016">
        <f t="shared" si="29"/>
        <v>0</v>
      </c>
      <c r="U124" s="1018"/>
      <c r="V124" s="303"/>
      <c r="W124" s="303"/>
      <c r="X124" s="303"/>
      <c r="Y124" s="203"/>
      <c r="Z124" s="203"/>
      <c r="AA124" s="203"/>
      <c r="AB124" s="204"/>
      <c r="AD124" s="57"/>
      <c r="AE124" s="193"/>
      <c r="AF124" s="193"/>
      <c r="AG124" s="57"/>
      <c r="AH124" s="193"/>
      <c r="AI124" s="193"/>
      <c r="AJ124" s="193"/>
      <c r="AK124" s="193"/>
      <c r="AS124" s="10"/>
      <c r="AT124" s="10"/>
      <c r="AY124" s="1104"/>
    </row>
    <row r="125" spans="1:53" ht="23.25" hidden="1" customHeight="1">
      <c r="A125" s="122">
        <v>8</v>
      </c>
      <c r="B125" s="1526">
        <f>'ORIGINAL BUDGET'!B125</f>
        <v>0</v>
      </c>
      <c r="C125" s="1527">
        <f>'ORIGINAL BUDGET'!C125</f>
        <v>0</v>
      </c>
      <c r="D125" s="1527">
        <f>'ORIGINAL BUDGET'!D125</f>
        <v>0</v>
      </c>
      <c r="E125" s="1527">
        <f>'ORIGINAL BUDGET'!E125</f>
        <v>0</v>
      </c>
      <c r="F125" s="978">
        <f>'ORIGINAL BUDGET'!F125</f>
        <v>0</v>
      </c>
      <c r="G125" s="847" t="str">
        <f t="shared" si="26"/>
        <v/>
      </c>
      <c r="H125" s="980">
        <f t="shared" si="27"/>
        <v>0</v>
      </c>
      <c r="I125" s="1090" t="str">
        <f>'ORIGINAL BUDGET'!I125</f>
        <v/>
      </c>
      <c r="J125" s="36">
        <f t="shared" si="30"/>
        <v>0</v>
      </c>
      <c r="K125" s="1090" t="str">
        <f>'ORIGINAL BUDGET'!K125</f>
        <v/>
      </c>
      <c r="L125" s="36">
        <f t="shared" si="31"/>
        <v>0</v>
      </c>
      <c r="M125" s="1090" t="str">
        <f>'ORIGINAL BUDGET'!M125</f>
        <v/>
      </c>
      <c r="N125" s="1016">
        <f t="shared" si="32"/>
        <v>0</v>
      </c>
      <c r="O125" s="1090" t="str">
        <f>'ORIGINAL BUDGET'!O125</f>
        <v/>
      </c>
      <c r="P125" s="1016">
        <f t="shared" si="33"/>
        <v>0</v>
      </c>
      <c r="Q125" s="1090" t="str">
        <f>'ORIGINAL BUDGET'!Q125</f>
        <v/>
      </c>
      <c r="R125" s="1016">
        <f t="shared" si="28"/>
        <v>0</v>
      </c>
      <c r="S125" s="1090" t="str">
        <f>'ORIGINAL BUDGET'!S125</f>
        <v/>
      </c>
      <c r="T125" s="1016">
        <f t="shared" si="29"/>
        <v>0</v>
      </c>
      <c r="U125" s="1018"/>
      <c r="V125" s="303"/>
      <c r="W125" s="303"/>
      <c r="X125" s="303"/>
      <c r="Y125" s="203"/>
      <c r="Z125" s="203"/>
      <c r="AA125" s="203"/>
      <c r="AB125" s="204"/>
      <c r="AD125" s="57"/>
      <c r="AE125" s="193"/>
      <c r="AF125" s="193"/>
      <c r="AG125" s="57"/>
      <c r="AH125" s="193"/>
      <c r="AI125" s="193"/>
      <c r="AJ125" s="193"/>
      <c r="AK125" s="193"/>
      <c r="AS125" s="10"/>
      <c r="AT125" s="10"/>
      <c r="AY125" s="1104"/>
    </row>
    <row r="126" spans="1:53" ht="23.25" hidden="1" customHeight="1">
      <c r="A126" s="122">
        <v>9</v>
      </c>
      <c r="B126" s="1526">
        <f>'ORIGINAL BUDGET'!B126</f>
        <v>0</v>
      </c>
      <c r="C126" s="1527">
        <f>'ORIGINAL BUDGET'!C126</f>
        <v>0</v>
      </c>
      <c r="D126" s="1527">
        <f>'ORIGINAL BUDGET'!D126</f>
        <v>0</v>
      </c>
      <c r="E126" s="1527">
        <f>'ORIGINAL BUDGET'!E126</f>
        <v>0</v>
      </c>
      <c r="F126" s="978">
        <f>'ORIGINAL BUDGET'!F126</f>
        <v>0</v>
      </c>
      <c r="G126" s="847" t="str">
        <f t="shared" si="26"/>
        <v/>
      </c>
      <c r="H126" s="980">
        <f t="shared" si="27"/>
        <v>0</v>
      </c>
      <c r="I126" s="1090" t="str">
        <f>'ORIGINAL BUDGET'!I126</f>
        <v/>
      </c>
      <c r="J126" s="36">
        <f t="shared" si="30"/>
        <v>0</v>
      </c>
      <c r="K126" s="1090" t="str">
        <f>'ORIGINAL BUDGET'!K126</f>
        <v/>
      </c>
      <c r="L126" s="36">
        <f t="shared" si="31"/>
        <v>0</v>
      </c>
      <c r="M126" s="1090" t="str">
        <f>'ORIGINAL BUDGET'!M126</f>
        <v/>
      </c>
      <c r="N126" s="1016">
        <f t="shared" si="32"/>
        <v>0</v>
      </c>
      <c r="O126" s="1090" t="str">
        <f>'ORIGINAL BUDGET'!O126</f>
        <v/>
      </c>
      <c r="P126" s="1016">
        <f t="shared" si="33"/>
        <v>0</v>
      </c>
      <c r="Q126" s="1090" t="str">
        <f>'ORIGINAL BUDGET'!Q126</f>
        <v/>
      </c>
      <c r="R126" s="1016">
        <f t="shared" si="28"/>
        <v>0</v>
      </c>
      <c r="S126" s="1090" t="str">
        <f>'ORIGINAL BUDGET'!S126</f>
        <v/>
      </c>
      <c r="T126" s="1016">
        <f t="shared" si="29"/>
        <v>0</v>
      </c>
      <c r="U126" s="1018"/>
      <c r="V126" s="303"/>
      <c r="W126" s="303"/>
      <c r="X126" s="303"/>
      <c r="Y126" s="203"/>
      <c r="Z126" s="203"/>
      <c r="AA126" s="203"/>
      <c r="AB126" s="204"/>
      <c r="AD126" s="57"/>
      <c r="AE126" s="193"/>
      <c r="AF126" s="193"/>
      <c r="AG126" s="57"/>
      <c r="AH126" s="193"/>
      <c r="AI126" s="193"/>
      <c r="AJ126" s="193"/>
      <c r="AK126" s="193"/>
      <c r="AS126" s="10"/>
      <c r="AT126" s="10"/>
      <c r="AY126" s="1104"/>
    </row>
    <row r="127" spans="1:53" ht="23.25" hidden="1" customHeight="1">
      <c r="A127" s="122">
        <v>10</v>
      </c>
      <c r="B127" s="1526">
        <f>'ORIGINAL BUDGET'!B127</f>
        <v>0</v>
      </c>
      <c r="C127" s="1527">
        <f>'ORIGINAL BUDGET'!C127</f>
        <v>0</v>
      </c>
      <c r="D127" s="1527">
        <f>'ORIGINAL BUDGET'!D127</f>
        <v>0</v>
      </c>
      <c r="E127" s="1527">
        <f>'ORIGINAL BUDGET'!E127</f>
        <v>0</v>
      </c>
      <c r="F127" s="978">
        <f>'ORIGINAL BUDGET'!F127</f>
        <v>0</v>
      </c>
      <c r="G127" s="847" t="str">
        <f t="shared" si="26"/>
        <v/>
      </c>
      <c r="H127" s="980">
        <f t="shared" si="27"/>
        <v>0</v>
      </c>
      <c r="I127" s="1090" t="str">
        <f>'ORIGINAL BUDGET'!I127</f>
        <v/>
      </c>
      <c r="J127" s="36">
        <f t="shared" si="30"/>
        <v>0</v>
      </c>
      <c r="K127" s="1090" t="str">
        <f>'ORIGINAL BUDGET'!K127</f>
        <v/>
      </c>
      <c r="L127" s="36">
        <f t="shared" si="31"/>
        <v>0</v>
      </c>
      <c r="M127" s="1090" t="str">
        <f>'ORIGINAL BUDGET'!M127</f>
        <v/>
      </c>
      <c r="N127" s="1016">
        <f t="shared" si="32"/>
        <v>0</v>
      </c>
      <c r="O127" s="1090" t="str">
        <f>'ORIGINAL BUDGET'!O127</f>
        <v/>
      </c>
      <c r="P127" s="1016">
        <f t="shared" si="33"/>
        <v>0</v>
      </c>
      <c r="Q127" s="1090" t="str">
        <f>'ORIGINAL BUDGET'!Q127</f>
        <v/>
      </c>
      <c r="R127" s="1016">
        <f t="shared" si="28"/>
        <v>0</v>
      </c>
      <c r="S127" s="1090" t="str">
        <f>'ORIGINAL BUDGET'!S127</f>
        <v/>
      </c>
      <c r="T127" s="1016">
        <f t="shared" si="29"/>
        <v>0</v>
      </c>
      <c r="U127" s="1018"/>
      <c r="V127" s="303"/>
      <c r="W127" s="303"/>
      <c r="X127" s="303"/>
      <c r="Y127" s="203"/>
      <c r="Z127" s="203"/>
      <c r="AA127" s="203"/>
      <c r="AB127" s="204"/>
      <c r="AD127" s="57"/>
      <c r="AE127" s="193"/>
      <c r="AF127" s="193"/>
      <c r="AG127" s="57"/>
      <c r="AH127" s="193"/>
      <c r="AI127" s="193"/>
      <c r="AJ127" s="193"/>
      <c r="AK127" s="193"/>
      <c r="AS127" s="10"/>
      <c r="AT127" s="10"/>
      <c r="AY127" s="1104"/>
    </row>
    <row r="128" spans="1:53" ht="23.25" hidden="1" customHeight="1">
      <c r="A128" s="122">
        <v>11</v>
      </c>
      <c r="B128" s="1526">
        <f>'ORIGINAL BUDGET'!B128</f>
        <v>0</v>
      </c>
      <c r="C128" s="1527">
        <f>'ORIGINAL BUDGET'!C128</f>
        <v>0</v>
      </c>
      <c r="D128" s="1527">
        <f>'ORIGINAL BUDGET'!D128</f>
        <v>0</v>
      </c>
      <c r="E128" s="1527">
        <f>'ORIGINAL BUDGET'!E128</f>
        <v>0</v>
      </c>
      <c r="F128" s="978">
        <f>'ORIGINAL BUDGET'!F128</f>
        <v>0</v>
      </c>
      <c r="G128" s="847" t="str">
        <f t="shared" si="26"/>
        <v/>
      </c>
      <c r="H128" s="980">
        <f t="shared" si="27"/>
        <v>0</v>
      </c>
      <c r="I128" s="1090" t="str">
        <f>'ORIGINAL BUDGET'!I128</f>
        <v/>
      </c>
      <c r="J128" s="36">
        <f t="shared" si="30"/>
        <v>0</v>
      </c>
      <c r="K128" s="1090" t="str">
        <f>'ORIGINAL BUDGET'!K128</f>
        <v/>
      </c>
      <c r="L128" s="36">
        <f t="shared" si="31"/>
        <v>0</v>
      </c>
      <c r="M128" s="1090" t="str">
        <f>'ORIGINAL BUDGET'!M128</f>
        <v/>
      </c>
      <c r="N128" s="1016">
        <f t="shared" si="32"/>
        <v>0</v>
      </c>
      <c r="O128" s="1090" t="str">
        <f>'ORIGINAL BUDGET'!O128</f>
        <v/>
      </c>
      <c r="P128" s="1016">
        <f t="shared" si="33"/>
        <v>0</v>
      </c>
      <c r="Q128" s="1090" t="str">
        <f>'ORIGINAL BUDGET'!Q128</f>
        <v/>
      </c>
      <c r="R128" s="1016">
        <f t="shared" si="28"/>
        <v>0</v>
      </c>
      <c r="S128" s="1090" t="str">
        <f>'ORIGINAL BUDGET'!S128</f>
        <v/>
      </c>
      <c r="T128" s="1016">
        <f t="shared" si="29"/>
        <v>0</v>
      </c>
      <c r="U128" s="1018"/>
      <c r="V128" s="303"/>
      <c r="W128" s="303"/>
      <c r="X128" s="303"/>
      <c r="Y128" s="203"/>
      <c r="Z128" s="203"/>
      <c r="AA128" s="203"/>
      <c r="AB128" s="204"/>
      <c r="AD128" s="57"/>
      <c r="AE128" s="193"/>
      <c r="AF128" s="193"/>
      <c r="AG128" s="57"/>
      <c r="AH128" s="193"/>
      <c r="AI128" s="193"/>
      <c r="AJ128" s="193"/>
      <c r="AK128" s="193"/>
      <c r="AS128" s="10"/>
      <c r="AT128" s="10"/>
      <c r="AY128" s="1104"/>
    </row>
    <row r="129" spans="1:53" ht="23.25" hidden="1" customHeight="1">
      <c r="A129" s="122">
        <v>12</v>
      </c>
      <c r="B129" s="1526">
        <f>'ORIGINAL BUDGET'!B129</f>
        <v>0</v>
      </c>
      <c r="C129" s="1527">
        <f>'ORIGINAL BUDGET'!C129</f>
        <v>0</v>
      </c>
      <c r="D129" s="1527">
        <f>'ORIGINAL BUDGET'!D129</f>
        <v>0</v>
      </c>
      <c r="E129" s="1527">
        <f>'ORIGINAL BUDGET'!E129</f>
        <v>0</v>
      </c>
      <c r="F129" s="978">
        <f>'ORIGINAL BUDGET'!F129</f>
        <v>0</v>
      </c>
      <c r="G129" s="847" t="str">
        <f t="shared" si="26"/>
        <v/>
      </c>
      <c r="H129" s="980">
        <f t="shared" si="27"/>
        <v>0</v>
      </c>
      <c r="I129" s="1090" t="str">
        <f>'ORIGINAL BUDGET'!I129</f>
        <v/>
      </c>
      <c r="J129" s="36">
        <f t="shared" si="30"/>
        <v>0</v>
      </c>
      <c r="K129" s="1090" t="str">
        <f>'ORIGINAL BUDGET'!K129</f>
        <v/>
      </c>
      <c r="L129" s="36">
        <f t="shared" si="31"/>
        <v>0</v>
      </c>
      <c r="M129" s="1090" t="str">
        <f>'ORIGINAL BUDGET'!M129</f>
        <v/>
      </c>
      <c r="N129" s="1016">
        <f t="shared" si="32"/>
        <v>0</v>
      </c>
      <c r="O129" s="1090" t="str">
        <f>'ORIGINAL BUDGET'!O129</f>
        <v/>
      </c>
      <c r="P129" s="1016">
        <f t="shared" si="33"/>
        <v>0</v>
      </c>
      <c r="Q129" s="1090" t="str">
        <f>'ORIGINAL BUDGET'!Q129</f>
        <v/>
      </c>
      <c r="R129" s="1016">
        <f t="shared" si="28"/>
        <v>0</v>
      </c>
      <c r="S129" s="1090" t="str">
        <f>'ORIGINAL BUDGET'!S129</f>
        <v/>
      </c>
      <c r="T129" s="1016">
        <f t="shared" si="29"/>
        <v>0</v>
      </c>
      <c r="U129" s="1018"/>
      <c r="V129" s="303"/>
      <c r="W129" s="303"/>
      <c r="X129" s="303"/>
      <c r="Y129" s="203"/>
      <c r="Z129" s="203"/>
      <c r="AA129" s="203"/>
      <c r="AB129" s="204"/>
      <c r="AD129" s="57"/>
      <c r="AE129" s="193"/>
      <c r="AF129" s="193"/>
      <c r="AG129" s="57"/>
      <c r="AH129" s="193"/>
      <c r="AI129" s="193"/>
      <c r="AJ129" s="193"/>
      <c r="AK129" s="193"/>
      <c r="AS129" s="10"/>
      <c r="AT129" s="10"/>
      <c r="AY129" s="1104"/>
    </row>
    <row r="130" spans="1:53" ht="23.25" hidden="1" customHeight="1">
      <c r="A130" s="122">
        <v>13</v>
      </c>
      <c r="B130" s="1526">
        <f>'ORIGINAL BUDGET'!B130</f>
        <v>0</v>
      </c>
      <c r="C130" s="1527">
        <f>'ORIGINAL BUDGET'!C130</f>
        <v>0</v>
      </c>
      <c r="D130" s="1527">
        <f>'ORIGINAL BUDGET'!D130</f>
        <v>0</v>
      </c>
      <c r="E130" s="1528">
        <f>'ORIGINAL BUDGET'!E130</f>
        <v>0</v>
      </c>
      <c r="F130" s="978">
        <f>'ORIGINAL BUDGET'!F130</f>
        <v>0</v>
      </c>
      <c r="G130" s="847" t="str">
        <f t="shared" si="26"/>
        <v/>
      </c>
      <c r="H130" s="980">
        <f t="shared" si="27"/>
        <v>0</v>
      </c>
      <c r="I130" s="1090" t="str">
        <f>'ORIGINAL BUDGET'!I130</f>
        <v/>
      </c>
      <c r="J130" s="36">
        <f t="shared" si="30"/>
        <v>0</v>
      </c>
      <c r="K130" s="1090" t="str">
        <f>'ORIGINAL BUDGET'!K130</f>
        <v/>
      </c>
      <c r="L130" s="36">
        <f t="shared" si="31"/>
        <v>0</v>
      </c>
      <c r="M130" s="1090" t="str">
        <f>'ORIGINAL BUDGET'!M130</f>
        <v/>
      </c>
      <c r="N130" s="1016">
        <f t="shared" si="32"/>
        <v>0</v>
      </c>
      <c r="O130" s="1090" t="str">
        <f>'ORIGINAL BUDGET'!O130</f>
        <v/>
      </c>
      <c r="P130" s="1016">
        <f t="shared" si="33"/>
        <v>0</v>
      </c>
      <c r="Q130" s="1090" t="str">
        <f>'ORIGINAL BUDGET'!Q130</f>
        <v/>
      </c>
      <c r="R130" s="1016">
        <f t="shared" si="28"/>
        <v>0</v>
      </c>
      <c r="S130" s="1090" t="str">
        <f>'ORIGINAL BUDGET'!S130</f>
        <v/>
      </c>
      <c r="T130" s="1016">
        <f t="shared" si="29"/>
        <v>0</v>
      </c>
      <c r="U130" s="1018"/>
      <c r="V130" s="303"/>
      <c r="W130" s="303"/>
      <c r="X130" s="303"/>
      <c r="Y130" s="203"/>
      <c r="Z130" s="203"/>
      <c r="AA130" s="203"/>
      <c r="AB130" s="204"/>
      <c r="AD130" s="57"/>
      <c r="AE130" s="193"/>
      <c r="AF130" s="193"/>
      <c r="AG130" s="57"/>
      <c r="AH130" s="193"/>
      <c r="AI130" s="193"/>
      <c r="AJ130" s="193"/>
      <c r="AK130" s="193"/>
      <c r="AS130" s="10"/>
      <c r="AT130" s="10"/>
      <c r="AY130" s="1104"/>
    </row>
    <row r="131" spans="1:53" ht="23.25" hidden="1" customHeight="1">
      <c r="A131" s="122">
        <v>14</v>
      </c>
      <c r="B131" s="1526">
        <f>'ORIGINAL BUDGET'!B131</f>
        <v>0</v>
      </c>
      <c r="C131" s="1527">
        <f>'ORIGINAL BUDGET'!C131</f>
        <v>0</v>
      </c>
      <c r="D131" s="1527">
        <f>'ORIGINAL BUDGET'!D131</f>
        <v>0</v>
      </c>
      <c r="E131" s="1528">
        <f>'ORIGINAL BUDGET'!E131</f>
        <v>0</v>
      </c>
      <c r="F131" s="978">
        <f>'ORIGINAL BUDGET'!F131</f>
        <v>0</v>
      </c>
      <c r="G131" s="847" t="str">
        <f t="shared" si="26"/>
        <v/>
      </c>
      <c r="H131" s="980">
        <f t="shared" si="27"/>
        <v>0</v>
      </c>
      <c r="I131" s="1090" t="str">
        <f>'ORIGINAL BUDGET'!I131</f>
        <v/>
      </c>
      <c r="J131" s="36">
        <f t="shared" si="30"/>
        <v>0</v>
      </c>
      <c r="K131" s="1090" t="str">
        <f>'ORIGINAL BUDGET'!K131</f>
        <v/>
      </c>
      <c r="L131" s="36">
        <f t="shared" si="31"/>
        <v>0</v>
      </c>
      <c r="M131" s="1090" t="str">
        <f>'ORIGINAL BUDGET'!M131</f>
        <v/>
      </c>
      <c r="N131" s="1016">
        <f t="shared" si="32"/>
        <v>0</v>
      </c>
      <c r="O131" s="1090" t="str">
        <f>'ORIGINAL BUDGET'!O131</f>
        <v/>
      </c>
      <c r="P131" s="1016">
        <f t="shared" si="33"/>
        <v>0</v>
      </c>
      <c r="Q131" s="1090" t="str">
        <f>'ORIGINAL BUDGET'!Q131</f>
        <v/>
      </c>
      <c r="R131" s="1016">
        <f t="shared" si="28"/>
        <v>0</v>
      </c>
      <c r="S131" s="1090" t="str">
        <f>'ORIGINAL BUDGET'!S131</f>
        <v/>
      </c>
      <c r="T131" s="1016">
        <f t="shared" si="29"/>
        <v>0</v>
      </c>
      <c r="U131" s="1018"/>
      <c r="V131" s="303"/>
      <c r="W131" s="303"/>
      <c r="X131" s="303"/>
      <c r="Y131" s="203"/>
      <c r="Z131" s="203"/>
      <c r="AA131" s="203"/>
      <c r="AB131" s="204"/>
      <c r="AD131" s="57"/>
      <c r="AE131" s="193"/>
      <c r="AF131" s="193"/>
      <c r="AG131" s="57"/>
      <c r="AH131" s="193"/>
      <c r="AI131" s="193"/>
      <c r="AJ131" s="193"/>
      <c r="AK131" s="193"/>
      <c r="AS131" s="10"/>
      <c r="AT131" s="10"/>
      <c r="AY131" s="1104"/>
    </row>
    <row r="132" spans="1:53" ht="23.25" hidden="1" customHeight="1" thickBot="1">
      <c r="A132" s="123">
        <v>15</v>
      </c>
      <c r="B132" s="1523">
        <f>'ORIGINAL BUDGET'!B132</f>
        <v>0</v>
      </c>
      <c r="C132" s="1524">
        <f>'ORIGINAL BUDGET'!C132</f>
        <v>0</v>
      </c>
      <c r="D132" s="1524">
        <f>'ORIGINAL BUDGET'!D132</f>
        <v>0</v>
      </c>
      <c r="E132" s="1525">
        <f>'ORIGINAL BUDGET'!E132</f>
        <v>0</v>
      </c>
      <c r="F132" s="1002">
        <f>'ORIGINAL BUDGET'!F132</f>
        <v>0</v>
      </c>
      <c r="G132" s="850" t="str">
        <f t="shared" si="26"/>
        <v/>
      </c>
      <c r="H132" s="1003">
        <f t="shared" si="27"/>
        <v>0</v>
      </c>
      <c r="I132" s="1094" t="str">
        <f>'ORIGINAL BUDGET'!I132</f>
        <v/>
      </c>
      <c r="J132" s="995">
        <f t="shared" si="30"/>
        <v>0</v>
      </c>
      <c r="K132" s="1094" t="str">
        <f>'ORIGINAL BUDGET'!K132</f>
        <v/>
      </c>
      <c r="L132" s="995">
        <f t="shared" si="31"/>
        <v>0</v>
      </c>
      <c r="M132" s="1094" t="str">
        <f>'ORIGINAL BUDGET'!M132</f>
        <v/>
      </c>
      <c r="N132" s="1019">
        <f t="shared" si="32"/>
        <v>0</v>
      </c>
      <c r="O132" s="1094" t="str">
        <f>'ORIGINAL BUDGET'!O132</f>
        <v/>
      </c>
      <c r="P132" s="1019">
        <f t="shared" si="33"/>
        <v>0</v>
      </c>
      <c r="Q132" s="1094" t="str">
        <f>'ORIGINAL BUDGET'!Q132</f>
        <v/>
      </c>
      <c r="R132" s="1019">
        <f t="shared" si="28"/>
        <v>0</v>
      </c>
      <c r="S132" s="1094" t="str">
        <f>'ORIGINAL BUDGET'!S132</f>
        <v/>
      </c>
      <c r="T132" s="1019">
        <f t="shared" si="29"/>
        <v>0</v>
      </c>
      <c r="U132" s="1018"/>
      <c r="V132" s="303"/>
      <c r="W132" s="303"/>
      <c r="X132" s="303"/>
      <c r="Y132" s="203"/>
      <c r="Z132" s="203"/>
      <c r="AA132" s="203"/>
      <c r="AB132" s="204"/>
      <c r="AD132" s="57"/>
      <c r="AE132" s="193"/>
      <c r="AF132" s="193"/>
      <c r="AG132" s="57"/>
      <c r="AH132" s="193"/>
      <c r="AI132" s="193"/>
      <c r="AJ132" s="193"/>
      <c r="AK132" s="193"/>
      <c r="AS132" s="10"/>
      <c r="AT132" s="10"/>
      <c r="AY132" s="1104"/>
    </row>
    <row r="133" spans="1:53" s="197" customFormat="1" ht="16.5" thickTop="1" thickBot="1">
      <c r="A133" s="435"/>
      <c r="B133" s="520"/>
      <c r="C133" s="521"/>
      <c r="D133" s="522"/>
      <c r="E133" s="523"/>
      <c r="F133" s="436"/>
      <c r="G133" s="849"/>
      <c r="H133" s="437"/>
      <c r="I133" s="437"/>
      <c r="J133" s="437"/>
      <c r="K133" s="437"/>
      <c r="L133" s="437"/>
      <c r="M133" s="437"/>
      <c r="N133" s="437"/>
      <c r="O133" s="437"/>
      <c r="P133" s="437"/>
      <c r="Q133" s="437"/>
      <c r="R133" s="437"/>
      <c r="S133" s="437"/>
      <c r="T133" s="437"/>
      <c r="U133" s="274"/>
      <c r="V133" s="274"/>
      <c r="W133" s="274"/>
      <c r="X133" s="274"/>
      <c r="Y133" s="275"/>
      <c r="Z133" s="275"/>
      <c r="AA133" s="275"/>
      <c r="AK133" s="326"/>
      <c r="AL133" s="326"/>
      <c r="AM133" s="326"/>
      <c r="AN133" s="326"/>
      <c r="AO133" s="326"/>
      <c r="AP133" s="326"/>
      <c r="AQ133" s="326"/>
      <c r="AS133" s="10"/>
      <c r="AT133" s="10"/>
      <c r="AY133" s="1104"/>
      <c r="AZ133" s="169"/>
      <c r="BA133" s="169"/>
    </row>
    <row r="134" spans="1:53" ht="20.25" customHeight="1" thickTop="1">
      <c r="A134" s="1541" t="str">
        <f>A14</f>
        <v>OTHER COSTS</v>
      </c>
      <c r="B134" s="1542"/>
      <c r="C134" s="1542"/>
      <c r="D134" s="1542"/>
      <c r="E134" s="1542"/>
      <c r="F134" s="1543"/>
      <c r="G134" s="1531" t="s">
        <v>84</v>
      </c>
      <c r="H134" s="1532"/>
      <c r="I134" s="1532"/>
      <c r="J134" s="1532"/>
      <c r="K134" s="1532"/>
      <c r="L134" s="1532"/>
      <c r="M134" s="1532"/>
      <c r="N134" s="1532"/>
      <c r="O134" s="1532"/>
      <c r="P134" s="1532"/>
      <c r="Q134" s="1532"/>
      <c r="R134" s="1532"/>
      <c r="S134" s="1532"/>
      <c r="T134" s="1533"/>
      <c r="U134" s="944"/>
      <c r="V134" s="299"/>
      <c r="W134" s="299"/>
      <c r="X134" s="299"/>
      <c r="Y134" s="38"/>
      <c r="Z134" s="38"/>
      <c r="AA134" s="38"/>
      <c r="AD134" s="55"/>
      <c r="AE134" s="11"/>
      <c r="AF134" s="11"/>
      <c r="AG134" s="55"/>
      <c r="AH134" s="11"/>
      <c r="AI134" s="11"/>
      <c r="AJ134" s="11"/>
      <c r="AK134" s="11"/>
      <c r="AS134" s="10"/>
      <c r="AT134" s="10"/>
      <c r="AY134" s="1104"/>
    </row>
    <row r="135" spans="1:53" ht="15" customHeight="1" thickBot="1">
      <c r="A135" s="1544"/>
      <c r="B135" s="1545"/>
      <c r="C135" s="1545"/>
      <c r="D135" s="1545"/>
      <c r="E135" s="1545"/>
      <c r="F135" s="1546"/>
      <c r="G135" s="608" t="str">
        <f>'Fund Rec'!G141</f>
        <v/>
      </c>
      <c r="H135" s="999">
        <f>'Fund Rec'!H141</f>
        <v>0</v>
      </c>
      <c r="I135" s="590" t="str">
        <f>'Fund Rec'!I141</f>
        <v/>
      </c>
      <c r="J135" s="698">
        <f>'Fund Rec'!J141</f>
        <v>0</v>
      </c>
      <c r="K135" s="700" t="str">
        <f>'Fund Rec'!K141</f>
        <v/>
      </c>
      <c r="L135" s="698">
        <f>'Fund Rec'!L141</f>
        <v>0</v>
      </c>
      <c r="M135" s="700" t="str">
        <f>'Fund Rec'!M141</f>
        <v/>
      </c>
      <c r="N135" s="698">
        <f>'Fund Rec'!N141</f>
        <v>0</v>
      </c>
      <c r="O135" s="696" t="str">
        <f>'Fund Rec'!O141</f>
        <v/>
      </c>
      <c r="P135" s="698">
        <f>'Fund Rec'!P141</f>
        <v>0</v>
      </c>
      <c r="Q135" s="701" t="str">
        <f>'Fund Rec'!Q141</f>
        <v/>
      </c>
      <c r="R135" s="698">
        <f>'Fund Rec'!R141</f>
        <v>0</v>
      </c>
      <c r="S135" s="696" t="str">
        <f>'Fund Rec'!S141</f>
        <v/>
      </c>
      <c r="T135" s="698">
        <f>'Fund Rec'!T141</f>
        <v>0</v>
      </c>
      <c r="U135" s="202"/>
      <c r="V135" s="300"/>
      <c r="W135" s="300"/>
      <c r="X135" s="300"/>
      <c r="AE135" s="169"/>
      <c r="AF135" s="169"/>
      <c r="AH135" s="169"/>
      <c r="AI135" s="169"/>
      <c r="AJ135" s="169"/>
      <c r="AK135" s="169"/>
      <c r="AS135" s="10"/>
      <c r="AT135" s="10"/>
      <c r="AY135" s="1104"/>
    </row>
    <row r="136" spans="1:53" ht="25.5" customHeight="1" thickTop="1" thickBot="1">
      <c r="A136" s="131"/>
      <c r="B136" s="159"/>
      <c r="C136" s="159"/>
      <c r="D136" s="18"/>
      <c r="E136" s="130" t="s">
        <v>16</v>
      </c>
      <c r="F136" s="1423">
        <f>SUM(F137:F151)</f>
        <v>0</v>
      </c>
      <c r="G136" s="614"/>
      <c r="H136" s="982">
        <f>SUM(H137:H151)</f>
        <v>0</v>
      </c>
      <c r="I136" s="607"/>
      <c r="J136" s="979">
        <f>SUM(J137:J151)</f>
        <v>0</v>
      </c>
      <c r="K136" s="607"/>
      <c r="L136" s="990">
        <f>SUM(L137:L151)</f>
        <v>0</v>
      </c>
      <c r="M136" s="695"/>
      <c r="N136" s="990">
        <f>SUM(N137:N151)</f>
        <v>0</v>
      </c>
      <c r="O136" s="607"/>
      <c r="P136" s="990">
        <f>SUM(P137:P151)</f>
        <v>0</v>
      </c>
      <c r="Q136" s="607"/>
      <c r="R136" s="990">
        <f>SUM(R137:R151)</f>
        <v>0</v>
      </c>
      <c r="S136" s="695"/>
      <c r="T136" s="990">
        <f>SUM(T137:T151)</f>
        <v>0</v>
      </c>
      <c r="U136" s="260"/>
      <c r="V136" s="301"/>
      <c r="W136" s="301"/>
      <c r="X136" s="301"/>
      <c r="Y136" s="38"/>
      <c r="Z136" s="38"/>
      <c r="AA136" s="38"/>
      <c r="AD136" s="55"/>
      <c r="AE136" s="11"/>
      <c r="AF136" s="11"/>
      <c r="AG136" s="55"/>
      <c r="AH136" s="11"/>
      <c r="AI136" s="11"/>
      <c r="AJ136" s="11"/>
      <c r="AK136" s="11"/>
      <c r="AS136" s="10"/>
      <c r="AT136" s="10"/>
      <c r="AY136" s="1104"/>
    </row>
    <row r="137" spans="1:53" ht="23.25" customHeight="1" thickTop="1">
      <c r="A137" s="122">
        <v>1</v>
      </c>
      <c r="B137" s="1526">
        <f>'ORIGINAL BUDGET'!B137</f>
        <v>0</v>
      </c>
      <c r="C137" s="1527">
        <f>'ORIGINAL BUDGET'!C137</f>
        <v>0</v>
      </c>
      <c r="D137" s="1527">
        <f>'ORIGINAL BUDGET'!D137</f>
        <v>0</v>
      </c>
      <c r="E137" s="1528">
        <f>'ORIGINAL BUDGET'!E137</f>
        <v>0</v>
      </c>
      <c r="F137" s="1425">
        <f>'ORIGINAL BUDGET'!F137</f>
        <v>0</v>
      </c>
      <c r="G137" s="847" t="str">
        <f t="shared" ref="G137:G151" si="34">IF(AND(F137&lt;&gt;0, 1-I137-K137-Q137-S137-M137-O137),1-I137-K137-Q137-S137-M137-O137,"")</f>
        <v/>
      </c>
      <c r="H137" s="980">
        <f t="shared" ref="H137:H151" si="35">IF(AND(G137*F137&lt;0.0001,G137*F137&gt;0),"",G137*F137)</f>
        <v>0</v>
      </c>
      <c r="I137" s="1090" t="str">
        <f>'ORIGINAL BUDGET'!I137</f>
        <v/>
      </c>
      <c r="J137" s="36">
        <f>I137*F137</f>
        <v>0</v>
      </c>
      <c r="K137" s="1090" t="str">
        <f>'ORIGINAL BUDGET'!K137</f>
        <v/>
      </c>
      <c r="L137" s="36">
        <f>K137*F137</f>
        <v>0</v>
      </c>
      <c r="M137" s="1090" t="str">
        <f>'ORIGINAL BUDGET'!M137</f>
        <v/>
      </c>
      <c r="N137" s="1016">
        <f>M137*F137</f>
        <v>0</v>
      </c>
      <c r="O137" s="1090" t="str">
        <f>'ORIGINAL BUDGET'!O137</f>
        <v/>
      </c>
      <c r="P137" s="1016">
        <f>O137*F137</f>
        <v>0</v>
      </c>
      <c r="Q137" s="1090" t="str">
        <f>'ORIGINAL BUDGET'!Q137</f>
        <v/>
      </c>
      <c r="R137" s="1016">
        <f t="shared" ref="R137:R151" si="36">Q137*F137</f>
        <v>0</v>
      </c>
      <c r="S137" s="1090" t="str">
        <f>'ORIGINAL BUDGET'!S137</f>
        <v/>
      </c>
      <c r="T137" s="1016">
        <f t="shared" ref="T137:T151" si="37">S137*F137</f>
        <v>0</v>
      </c>
      <c r="U137" s="1018"/>
      <c r="V137" s="303"/>
      <c r="W137" s="303"/>
      <c r="X137" s="303"/>
      <c r="Y137" s="203"/>
      <c r="Z137" s="203"/>
      <c r="AA137" s="203"/>
      <c r="AB137" s="204"/>
      <c r="AD137" s="57"/>
      <c r="AE137" s="193"/>
      <c r="AF137" s="193"/>
      <c r="AG137" s="57"/>
      <c r="AH137" s="193"/>
      <c r="AI137" s="193"/>
      <c r="AJ137" s="193"/>
      <c r="AK137" s="193"/>
      <c r="AS137" s="10"/>
      <c r="AT137" s="10"/>
      <c r="AY137" s="1104"/>
    </row>
    <row r="138" spans="1:53" ht="23.25" customHeight="1">
      <c r="A138" s="122">
        <v>2</v>
      </c>
      <c r="B138" s="1526">
        <f>'ORIGINAL BUDGET'!B138</f>
        <v>0</v>
      </c>
      <c r="C138" s="1527">
        <f>'ORIGINAL BUDGET'!C138</f>
        <v>0</v>
      </c>
      <c r="D138" s="1527">
        <f>'ORIGINAL BUDGET'!D138</f>
        <v>0</v>
      </c>
      <c r="E138" s="1528">
        <f>'ORIGINAL BUDGET'!E138</f>
        <v>0</v>
      </c>
      <c r="F138" s="1425">
        <f>'ORIGINAL BUDGET'!F138</f>
        <v>0</v>
      </c>
      <c r="G138" s="847" t="str">
        <f t="shared" si="34"/>
        <v/>
      </c>
      <c r="H138" s="980">
        <f t="shared" si="35"/>
        <v>0</v>
      </c>
      <c r="I138" s="1090" t="str">
        <f>'ORIGINAL BUDGET'!I138</f>
        <v/>
      </c>
      <c r="J138" s="36">
        <f t="shared" ref="J138:J151" si="38">I138*F138</f>
        <v>0</v>
      </c>
      <c r="K138" s="1090" t="str">
        <f>'ORIGINAL BUDGET'!K138</f>
        <v/>
      </c>
      <c r="L138" s="36">
        <f t="shared" ref="L138:L151" si="39">K138*F138</f>
        <v>0</v>
      </c>
      <c r="M138" s="1090" t="str">
        <f>'ORIGINAL BUDGET'!M138</f>
        <v/>
      </c>
      <c r="N138" s="1016">
        <f t="shared" ref="N138:N151" si="40">M138*F138</f>
        <v>0</v>
      </c>
      <c r="O138" s="1090" t="str">
        <f>'ORIGINAL BUDGET'!O138</f>
        <v/>
      </c>
      <c r="P138" s="1016">
        <f t="shared" ref="P138:P151" si="41">O138*F138</f>
        <v>0</v>
      </c>
      <c r="Q138" s="1090" t="str">
        <f>'ORIGINAL BUDGET'!Q138</f>
        <v/>
      </c>
      <c r="R138" s="1016">
        <f t="shared" si="36"/>
        <v>0</v>
      </c>
      <c r="S138" s="1090" t="str">
        <f>'ORIGINAL BUDGET'!S138</f>
        <v/>
      </c>
      <c r="T138" s="1016">
        <f t="shared" si="37"/>
        <v>0</v>
      </c>
      <c r="U138" s="1018"/>
      <c r="V138" s="303"/>
      <c r="W138" s="303"/>
      <c r="X138" s="303"/>
      <c r="Y138" s="203"/>
      <c r="Z138" s="203"/>
      <c r="AA138" s="203"/>
      <c r="AB138" s="204"/>
      <c r="AD138" s="57"/>
      <c r="AE138" s="193"/>
      <c r="AF138" s="193"/>
      <c r="AG138" s="57"/>
      <c r="AH138" s="193"/>
      <c r="AI138" s="193"/>
      <c r="AJ138" s="193"/>
      <c r="AK138" s="193"/>
      <c r="AS138" s="10"/>
      <c r="AT138" s="10"/>
      <c r="AY138" s="1104"/>
    </row>
    <row r="139" spans="1:53" ht="23.25" customHeight="1">
      <c r="A139" s="122">
        <v>3</v>
      </c>
      <c r="B139" s="1526">
        <f>'ORIGINAL BUDGET'!B139</f>
        <v>0</v>
      </c>
      <c r="C139" s="1527">
        <f>'ORIGINAL BUDGET'!C139</f>
        <v>0</v>
      </c>
      <c r="D139" s="1527">
        <f>'ORIGINAL BUDGET'!D139</f>
        <v>0</v>
      </c>
      <c r="E139" s="1528">
        <f>'ORIGINAL BUDGET'!E139</f>
        <v>0</v>
      </c>
      <c r="F139" s="1425">
        <f>'ORIGINAL BUDGET'!F139</f>
        <v>0</v>
      </c>
      <c r="G139" s="847" t="str">
        <f t="shared" si="34"/>
        <v/>
      </c>
      <c r="H139" s="980">
        <f t="shared" si="35"/>
        <v>0</v>
      </c>
      <c r="I139" s="1090" t="str">
        <f>'ORIGINAL BUDGET'!I139</f>
        <v/>
      </c>
      <c r="J139" s="36">
        <f t="shared" si="38"/>
        <v>0</v>
      </c>
      <c r="K139" s="1090" t="str">
        <f>'ORIGINAL BUDGET'!K139</f>
        <v/>
      </c>
      <c r="L139" s="36">
        <f t="shared" si="39"/>
        <v>0</v>
      </c>
      <c r="M139" s="1090" t="str">
        <f>'ORIGINAL BUDGET'!M139</f>
        <v/>
      </c>
      <c r="N139" s="1016">
        <f t="shared" si="40"/>
        <v>0</v>
      </c>
      <c r="O139" s="1090" t="str">
        <f>'ORIGINAL BUDGET'!O139</f>
        <v/>
      </c>
      <c r="P139" s="1016">
        <f t="shared" si="41"/>
        <v>0</v>
      </c>
      <c r="Q139" s="1090" t="str">
        <f>'ORIGINAL BUDGET'!Q139</f>
        <v/>
      </c>
      <c r="R139" s="1016">
        <f t="shared" si="36"/>
        <v>0</v>
      </c>
      <c r="S139" s="1090" t="str">
        <f>'ORIGINAL BUDGET'!S139</f>
        <v/>
      </c>
      <c r="T139" s="1016">
        <f t="shared" si="37"/>
        <v>0</v>
      </c>
      <c r="U139" s="1018"/>
      <c r="V139" s="303"/>
      <c r="W139" s="303"/>
      <c r="X139" s="303"/>
      <c r="Y139" s="203"/>
      <c r="Z139" s="203"/>
      <c r="AA139" s="203"/>
      <c r="AB139" s="204"/>
      <c r="AD139" s="57"/>
      <c r="AE139" s="193"/>
      <c r="AF139" s="193"/>
      <c r="AG139" s="57"/>
      <c r="AH139" s="193"/>
      <c r="AI139" s="193"/>
      <c r="AJ139" s="193"/>
      <c r="AK139" s="193"/>
      <c r="AS139" s="10"/>
      <c r="AT139" s="10"/>
      <c r="AY139" s="1104"/>
    </row>
    <row r="140" spans="1:53" ht="23.25" customHeight="1">
      <c r="A140" s="122">
        <v>4</v>
      </c>
      <c r="B140" s="1536">
        <f>'ORIGINAL BUDGET'!B140</f>
        <v>0</v>
      </c>
      <c r="C140" s="1537">
        <f>'ORIGINAL BUDGET'!C140</f>
        <v>0</v>
      </c>
      <c r="D140" s="1537">
        <f>'ORIGINAL BUDGET'!D140</f>
        <v>0</v>
      </c>
      <c r="E140" s="1538">
        <f>'ORIGINAL BUDGET'!E140</f>
        <v>0</v>
      </c>
      <c r="F140" s="996">
        <f>'ORIGINAL BUDGET'!F140</f>
        <v>0</v>
      </c>
      <c r="G140" s="847" t="str">
        <f t="shared" si="34"/>
        <v/>
      </c>
      <c r="H140" s="980">
        <f t="shared" si="35"/>
        <v>0</v>
      </c>
      <c r="I140" s="1090" t="str">
        <f>'ORIGINAL BUDGET'!I140</f>
        <v/>
      </c>
      <c r="J140" s="36">
        <f t="shared" si="38"/>
        <v>0</v>
      </c>
      <c r="K140" s="1090" t="str">
        <f>'ORIGINAL BUDGET'!K140</f>
        <v/>
      </c>
      <c r="L140" s="36">
        <f t="shared" si="39"/>
        <v>0</v>
      </c>
      <c r="M140" s="1090" t="str">
        <f>'ORIGINAL BUDGET'!M140</f>
        <v/>
      </c>
      <c r="N140" s="1016">
        <f t="shared" si="40"/>
        <v>0</v>
      </c>
      <c r="O140" s="1090" t="str">
        <f>'ORIGINAL BUDGET'!O140</f>
        <v/>
      </c>
      <c r="P140" s="1016">
        <f t="shared" si="41"/>
        <v>0</v>
      </c>
      <c r="Q140" s="1090" t="str">
        <f>'ORIGINAL BUDGET'!Q140</f>
        <v/>
      </c>
      <c r="R140" s="1016">
        <f t="shared" si="36"/>
        <v>0</v>
      </c>
      <c r="S140" s="1090" t="str">
        <f>'ORIGINAL BUDGET'!S140</f>
        <v/>
      </c>
      <c r="T140" s="1016">
        <f t="shared" si="37"/>
        <v>0</v>
      </c>
      <c r="U140" s="1018"/>
      <c r="V140" s="303"/>
      <c r="W140" s="303"/>
      <c r="X140" s="303"/>
      <c r="Y140" s="203"/>
      <c r="Z140" s="203"/>
      <c r="AA140" s="203"/>
      <c r="AB140" s="204"/>
      <c r="AD140" s="57"/>
      <c r="AE140" s="193"/>
      <c r="AF140" s="193"/>
      <c r="AG140" s="57"/>
      <c r="AH140" s="193"/>
      <c r="AI140" s="193"/>
      <c r="AJ140" s="193"/>
      <c r="AK140" s="193"/>
      <c r="AS140" s="10"/>
      <c r="AT140" s="10"/>
      <c r="AY140" s="1104"/>
    </row>
    <row r="141" spans="1:53" ht="23.25" customHeight="1" thickBot="1">
      <c r="A141" s="122">
        <v>5</v>
      </c>
      <c r="B141" s="1526">
        <f>'ORIGINAL BUDGET'!B141</f>
        <v>0</v>
      </c>
      <c r="C141" s="1527">
        <f>'ORIGINAL BUDGET'!C141</f>
        <v>0</v>
      </c>
      <c r="D141" s="1527">
        <f>'ORIGINAL BUDGET'!D141</f>
        <v>0</v>
      </c>
      <c r="E141" s="1528">
        <f>'ORIGINAL BUDGET'!E141</f>
        <v>0</v>
      </c>
      <c r="F141" s="996">
        <f>'ORIGINAL BUDGET'!F141</f>
        <v>0</v>
      </c>
      <c r="G141" s="847" t="str">
        <f t="shared" si="34"/>
        <v/>
      </c>
      <c r="H141" s="980">
        <f t="shared" si="35"/>
        <v>0</v>
      </c>
      <c r="I141" s="1090" t="str">
        <f>'ORIGINAL BUDGET'!I141</f>
        <v/>
      </c>
      <c r="J141" s="36">
        <f t="shared" si="38"/>
        <v>0</v>
      </c>
      <c r="K141" s="1090" t="str">
        <f>'ORIGINAL BUDGET'!K141</f>
        <v/>
      </c>
      <c r="L141" s="36">
        <f t="shared" si="39"/>
        <v>0</v>
      </c>
      <c r="M141" s="1090" t="str">
        <f>'ORIGINAL BUDGET'!M141</f>
        <v/>
      </c>
      <c r="N141" s="1016">
        <f t="shared" si="40"/>
        <v>0</v>
      </c>
      <c r="O141" s="1090" t="str">
        <f>'ORIGINAL BUDGET'!O141</f>
        <v/>
      </c>
      <c r="P141" s="1016">
        <f t="shared" si="41"/>
        <v>0</v>
      </c>
      <c r="Q141" s="1090" t="str">
        <f>'ORIGINAL BUDGET'!Q141</f>
        <v/>
      </c>
      <c r="R141" s="1016">
        <f t="shared" si="36"/>
        <v>0</v>
      </c>
      <c r="S141" s="1090" t="str">
        <f>'ORIGINAL BUDGET'!S141</f>
        <v/>
      </c>
      <c r="T141" s="1016">
        <f t="shared" si="37"/>
        <v>0</v>
      </c>
      <c r="U141" s="1018"/>
      <c r="V141" s="303"/>
      <c r="W141" s="303"/>
      <c r="X141" s="303"/>
      <c r="Y141" s="203"/>
      <c r="Z141" s="203"/>
      <c r="AA141" s="203"/>
      <c r="AB141" s="204"/>
      <c r="AD141" s="57"/>
      <c r="AE141" s="193"/>
      <c r="AF141" s="193"/>
      <c r="AG141" s="57"/>
      <c r="AH141" s="193"/>
      <c r="AI141" s="193"/>
      <c r="AJ141" s="193"/>
      <c r="AK141" s="193"/>
      <c r="AS141" s="10"/>
      <c r="AT141" s="10"/>
      <c r="AY141" s="1104"/>
    </row>
    <row r="142" spans="1:53" ht="23.25" hidden="1" customHeight="1">
      <c r="A142" s="122">
        <v>6</v>
      </c>
      <c r="B142" s="1526">
        <f>'ORIGINAL BUDGET'!B142</f>
        <v>0</v>
      </c>
      <c r="C142" s="1527">
        <f>'ORIGINAL BUDGET'!C142</f>
        <v>0</v>
      </c>
      <c r="D142" s="1527">
        <f>'ORIGINAL BUDGET'!D142</f>
        <v>0</v>
      </c>
      <c r="E142" s="1528">
        <f>'ORIGINAL BUDGET'!E142</f>
        <v>0</v>
      </c>
      <c r="F142" s="996">
        <f>'ORIGINAL BUDGET'!F142</f>
        <v>0</v>
      </c>
      <c r="G142" s="847" t="str">
        <f t="shared" si="34"/>
        <v/>
      </c>
      <c r="H142" s="980">
        <f t="shared" si="35"/>
        <v>0</v>
      </c>
      <c r="I142" s="1090" t="str">
        <f>'ORIGINAL BUDGET'!I142</f>
        <v/>
      </c>
      <c r="J142" s="36">
        <f t="shared" si="38"/>
        <v>0</v>
      </c>
      <c r="K142" s="1090" t="str">
        <f>'ORIGINAL BUDGET'!K142</f>
        <v/>
      </c>
      <c r="L142" s="36">
        <f t="shared" si="39"/>
        <v>0</v>
      </c>
      <c r="M142" s="1090" t="str">
        <f>'ORIGINAL BUDGET'!M142</f>
        <v/>
      </c>
      <c r="N142" s="1016">
        <f t="shared" si="40"/>
        <v>0</v>
      </c>
      <c r="O142" s="1090" t="str">
        <f>'ORIGINAL BUDGET'!O142</f>
        <v/>
      </c>
      <c r="P142" s="1016">
        <f t="shared" si="41"/>
        <v>0</v>
      </c>
      <c r="Q142" s="1090" t="str">
        <f>'ORIGINAL BUDGET'!Q142</f>
        <v/>
      </c>
      <c r="R142" s="1016">
        <f t="shared" si="36"/>
        <v>0</v>
      </c>
      <c r="S142" s="1090" t="str">
        <f>'ORIGINAL BUDGET'!S142</f>
        <v/>
      </c>
      <c r="T142" s="1016">
        <f t="shared" si="37"/>
        <v>0</v>
      </c>
      <c r="U142" s="1018"/>
      <c r="V142" s="303"/>
      <c r="W142" s="303"/>
      <c r="X142" s="303"/>
      <c r="Y142" s="203"/>
      <c r="Z142" s="203"/>
      <c r="AA142" s="203"/>
      <c r="AB142" s="204"/>
      <c r="AD142" s="57"/>
      <c r="AE142" s="193"/>
      <c r="AF142" s="193"/>
      <c r="AG142" s="57"/>
      <c r="AH142" s="193"/>
      <c r="AI142" s="193"/>
      <c r="AJ142" s="193"/>
      <c r="AK142" s="193"/>
      <c r="AS142" s="10"/>
      <c r="AT142" s="10"/>
      <c r="AY142" s="1104"/>
    </row>
    <row r="143" spans="1:53" ht="23.25" hidden="1" customHeight="1">
      <c r="A143" s="122">
        <v>7</v>
      </c>
      <c r="B143" s="1526">
        <f>'ORIGINAL BUDGET'!B143</f>
        <v>0</v>
      </c>
      <c r="C143" s="1527">
        <f>'ORIGINAL BUDGET'!C143</f>
        <v>0</v>
      </c>
      <c r="D143" s="1527">
        <f>'ORIGINAL BUDGET'!D143</f>
        <v>0</v>
      </c>
      <c r="E143" s="1528">
        <f>'ORIGINAL BUDGET'!E143</f>
        <v>0</v>
      </c>
      <c r="F143" s="996">
        <f>'ORIGINAL BUDGET'!F143</f>
        <v>0</v>
      </c>
      <c r="G143" s="847" t="str">
        <f t="shared" si="34"/>
        <v/>
      </c>
      <c r="H143" s="980">
        <f t="shared" si="35"/>
        <v>0</v>
      </c>
      <c r="I143" s="1090" t="str">
        <f>'ORIGINAL BUDGET'!I143</f>
        <v/>
      </c>
      <c r="J143" s="36">
        <f t="shared" si="38"/>
        <v>0</v>
      </c>
      <c r="K143" s="1090" t="str">
        <f>'ORIGINAL BUDGET'!K143</f>
        <v/>
      </c>
      <c r="L143" s="36">
        <f t="shared" si="39"/>
        <v>0</v>
      </c>
      <c r="M143" s="1090" t="str">
        <f>'ORIGINAL BUDGET'!M143</f>
        <v/>
      </c>
      <c r="N143" s="1016">
        <f t="shared" si="40"/>
        <v>0</v>
      </c>
      <c r="O143" s="1090" t="str">
        <f>'ORIGINAL BUDGET'!O143</f>
        <v/>
      </c>
      <c r="P143" s="1016">
        <f t="shared" si="41"/>
        <v>0</v>
      </c>
      <c r="Q143" s="1090" t="str">
        <f>'ORIGINAL BUDGET'!Q143</f>
        <v/>
      </c>
      <c r="R143" s="1016">
        <f t="shared" si="36"/>
        <v>0</v>
      </c>
      <c r="S143" s="1090" t="str">
        <f>'ORIGINAL BUDGET'!S143</f>
        <v/>
      </c>
      <c r="T143" s="1016">
        <f t="shared" si="37"/>
        <v>0</v>
      </c>
      <c r="U143" s="1018"/>
      <c r="V143" s="303"/>
      <c r="W143" s="303"/>
      <c r="X143" s="303"/>
      <c r="Y143" s="203"/>
      <c r="Z143" s="203"/>
      <c r="AA143" s="203"/>
      <c r="AB143" s="204"/>
      <c r="AD143" s="57"/>
      <c r="AE143" s="193"/>
      <c r="AF143" s="193"/>
      <c r="AG143" s="57"/>
      <c r="AH143" s="193"/>
      <c r="AI143" s="193"/>
      <c r="AJ143" s="193"/>
      <c r="AK143" s="193"/>
      <c r="AS143" s="10"/>
      <c r="AT143" s="10"/>
      <c r="AY143" s="1104"/>
    </row>
    <row r="144" spans="1:53" ht="23.25" hidden="1" customHeight="1">
      <c r="A144" s="122">
        <v>8</v>
      </c>
      <c r="B144" s="1526">
        <f>'ORIGINAL BUDGET'!B144</f>
        <v>0</v>
      </c>
      <c r="C144" s="1527">
        <f>'ORIGINAL BUDGET'!C144</f>
        <v>0</v>
      </c>
      <c r="D144" s="1527">
        <f>'ORIGINAL BUDGET'!D144</f>
        <v>0</v>
      </c>
      <c r="E144" s="1527">
        <f>'ORIGINAL BUDGET'!E144</f>
        <v>0</v>
      </c>
      <c r="F144" s="996">
        <f>'ORIGINAL BUDGET'!F144</f>
        <v>0</v>
      </c>
      <c r="G144" s="847" t="str">
        <f t="shared" si="34"/>
        <v/>
      </c>
      <c r="H144" s="980">
        <f t="shared" si="35"/>
        <v>0</v>
      </c>
      <c r="I144" s="1090" t="str">
        <f>'ORIGINAL BUDGET'!I144</f>
        <v/>
      </c>
      <c r="J144" s="36">
        <f t="shared" si="38"/>
        <v>0</v>
      </c>
      <c r="K144" s="1090" t="str">
        <f>'ORIGINAL BUDGET'!K144</f>
        <v/>
      </c>
      <c r="L144" s="36">
        <f t="shared" si="39"/>
        <v>0</v>
      </c>
      <c r="M144" s="1090" t="str">
        <f>'ORIGINAL BUDGET'!M144</f>
        <v/>
      </c>
      <c r="N144" s="1016">
        <f t="shared" si="40"/>
        <v>0</v>
      </c>
      <c r="O144" s="1090" t="str">
        <f>'ORIGINAL BUDGET'!O144</f>
        <v/>
      </c>
      <c r="P144" s="1016">
        <f t="shared" si="41"/>
        <v>0</v>
      </c>
      <c r="Q144" s="1090" t="str">
        <f>'ORIGINAL BUDGET'!Q144</f>
        <v/>
      </c>
      <c r="R144" s="1016">
        <f t="shared" si="36"/>
        <v>0</v>
      </c>
      <c r="S144" s="1090" t="str">
        <f>'ORIGINAL BUDGET'!S144</f>
        <v/>
      </c>
      <c r="T144" s="1016">
        <f t="shared" si="37"/>
        <v>0</v>
      </c>
      <c r="U144" s="1018"/>
      <c r="V144" s="303"/>
      <c r="W144" s="303"/>
      <c r="X144" s="303"/>
      <c r="Y144" s="203"/>
      <c r="Z144" s="203"/>
      <c r="AA144" s="203"/>
      <c r="AB144" s="204"/>
      <c r="AD144" s="57"/>
      <c r="AE144" s="193"/>
      <c r="AF144" s="193"/>
      <c r="AG144" s="57"/>
      <c r="AH144" s="193"/>
      <c r="AI144" s="193"/>
      <c r="AJ144" s="193"/>
      <c r="AK144" s="193"/>
      <c r="AS144" s="10"/>
      <c r="AT144" s="10"/>
      <c r="AY144" s="1104"/>
    </row>
    <row r="145" spans="1:53" ht="23.25" hidden="1" customHeight="1">
      <c r="A145" s="122">
        <v>9</v>
      </c>
      <c r="B145" s="1526">
        <f>'ORIGINAL BUDGET'!B145</f>
        <v>0</v>
      </c>
      <c r="C145" s="1527">
        <f>'ORIGINAL BUDGET'!C145</f>
        <v>0</v>
      </c>
      <c r="D145" s="1527">
        <f>'ORIGINAL BUDGET'!D145</f>
        <v>0</v>
      </c>
      <c r="E145" s="1527">
        <f>'ORIGINAL BUDGET'!E145</f>
        <v>0</v>
      </c>
      <c r="F145" s="996">
        <f>'ORIGINAL BUDGET'!F145</f>
        <v>0</v>
      </c>
      <c r="G145" s="847" t="str">
        <f t="shared" si="34"/>
        <v/>
      </c>
      <c r="H145" s="980">
        <f t="shared" si="35"/>
        <v>0</v>
      </c>
      <c r="I145" s="1090" t="str">
        <f>'ORIGINAL BUDGET'!I145</f>
        <v/>
      </c>
      <c r="J145" s="36">
        <f t="shared" si="38"/>
        <v>0</v>
      </c>
      <c r="K145" s="1090" t="str">
        <f>'ORIGINAL BUDGET'!K145</f>
        <v/>
      </c>
      <c r="L145" s="36">
        <f t="shared" si="39"/>
        <v>0</v>
      </c>
      <c r="M145" s="1090" t="str">
        <f>'ORIGINAL BUDGET'!M145</f>
        <v/>
      </c>
      <c r="N145" s="1016">
        <f t="shared" si="40"/>
        <v>0</v>
      </c>
      <c r="O145" s="1090" t="str">
        <f>'ORIGINAL BUDGET'!O145</f>
        <v/>
      </c>
      <c r="P145" s="1016">
        <f t="shared" si="41"/>
        <v>0</v>
      </c>
      <c r="Q145" s="1090" t="str">
        <f>'ORIGINAL BUDGET'!Q145</f>
        <v/>
      </c>
      <c r="R145" s="1016">
        <f t="shared" si="36"/>
        <v>0</v>
      </c>
      <c r="S145" s="1090" t="str">
        <f>'ORIGINAL BUDGET'!S145</f>
        <v/>
      </c>
      <c r="T145" s="1016">
        <f t="shared" si="37"/>
        <v>0</v>
      </c>
      <c r="U145" s="1018"/>
      <c r="V145" s="303"/>
      <c r="W145" s="303"/>
      <c r="X145" s="303"/>
      <c r="Y145" s="203"/>
      <c r="Z145" s="203"/>
      <c r="AA145" s="203"/>
      <c r="AB145" s="204"/>
      <c r="AD145" s="57"/>
      <c r="AE145" s="193"/>
      <c r="AF145" s="193"/>
      <c r="AG145" s="57"/>
      <c r="AH145" s="193"/>
      <c r="AI145" s="193"/>
      <c r="AJ145" s="193"/>
      <c r="AK145" s="193"/>
      <c r="AS145" s="10"/>
      <c r="AT145" s="10"/>
      <c r="AY145" s="1104"/>
    </row>
    <row r="146" spans="1:53" ht="23.25" hidden="1" customHeight="1">
      <c r="A146" s="122">
        <v>10</v>
      </c>
      <c r="B146" s="1526">
        <f>'ORIGINAL BUDGET'!B146</f>
        <v>0</v>
      </c>
      <c r="C146" s="1527">
        <f>'ORIGINAL BUDGET'!C146</f>
        <v>0</v>
      </c>
      <c r="D146" s="1527">
        <f>'ORIGINAL BUDGET'!D146</f>
        <v>0</v>
      </c>
      <c r="E146" s="1527">
        <f>'ORIGINAL BUDGET'!E146</f>
        <v>0</v>
      </c>
      <c r="F146" s="996">
        <f>'ORIGINAL BUDGET'!F146</f>
        <v>0</v>
      </c>
      <c r="G146" s="847" t="str">
        <f t="shared" si="34"/>
        <v/>
      </c>
      <c r="H146" s="980">
        <f t="shared" si="35"/>
        <v>0</v>
      </c>
      <c r="I146" s="1090" t="str">
        <f>'ORIGINAL BUDGET'!I146</f>
        <v/>
      </c>
      <c r="J146" s="36">
        <f t="shared" si="38"/>
        <v>0</v>
      </c>
      <c r="K146" s="1090" t="str">
        <f>'ORIGINAL BUDGET'!K146</f>
        <v/>
      </c>
      <c r="L146" s="36">
        <f t="shared" si="39"/>
        <v>0</v>
      </c>
      <c r="M146" s="1090" t="str">
        <f>'ORIGINAL BUDGET'!M146</f>
        <v/>
      </c>
      <c r="N146" s="1016">
        <f t="shared" si="40"/>
        <v>0</v>
      </c>
      <c r="O146" s="1090" t="str">
        <f>'ORIGINAL BUDGET'!O146</f>
        <v/>
      </c>
      <c r="P146" s="1016">
        <f t="shared" si="41"/>
        <v>0</v>
      </c>
      <c r="Q146" s="1090" t="str">
        <f>'ORIGINAL BUDGET'!Q146</f>
        <v/>
      </c>
      <c r="R146" s="1016">
        <f t="shared" si="36"/>
        <v>0</v>
      </c>
      <c r="S146" s="1090" t="str">
        <f>'ORIGINAL BUDGET'!S146</f>
        <v/>
      </c>
      <c r="T146" s="1016">
        <f t="shared" si="37"/>
        <v>0</v>
      </c>
      <c r="U146" s="1018"/>
      <c r="V146" s="303"/>
      <c r="W146" s="303"/>
      <c r="X146" s="303"/>
      <c r="Y146" s="203"/>
      <c r="Z146" s="203"/>
      <c r="AA146" s="203"/>
      <c r="AB146" s="204"/>
      <c r="AD146" s="57"/>
      <c r="AE146" s="193"/>
      <c r="AF146" s="193"/>
      <c r="AG146" s="57"/>
      <c r="AH146" s="193"/>
      <c r="AI146" s="193"/>
      <c r="AJ146" s="193"/>
      <c r="AK146" s="193"/>
      <c r="AS146" s="10"/>
      <c r="AT146" s="10"/>
      <c r="AY146" s="1104"/>
    </row>
    <row r="147" spans="1:53" ht="23.25" hidden="1" customHeight="1">
      <c r="A147" s="122">
        <v>11</v>
      </c>
      <c r="B147" s="1526">
        <f>'ORIGINAL BUDGET'!B147</f>
        <v>0</v>
      </c>
      <c r="C147" s="1527">
        <f>'ORIGINAL BUDGET'!C147</f>
        <v>0</v>
      </c>
      <c r="D147" s="1527">
        <f>'ORIGINAL BUDGET'!D147</f>
        <v>0</v>
      </c>
      <c r="E147" s="1527">
        <f>'ORIGINAL BUDGET'!E147</f>
        <v>0</v>
      </c>
      <c r="F147" s="996">
        <f>'ORIGINAL BUDGET'!F147</f>
        <v>0</v>
      </c>
      <c r="G147" s="847" t="str">
        <f t="shared" si="34"/>
        <v/>
      </c>
      <c r="H147" s="980">
        <f t="shared" si="35"/>
        <v>0</v>
      </c>
      <c r="I147" s="1090" t="str">
        <f>'ORIGINAL BUDGET'!I147</f>
        <v/>
      </c>
      <c r="J147" s="36">
        <f t="shared" si="38"/>
        <v>0</v>
      </c>
      <c r="K147" s="1090" t="str">
        <f>'ORIGINAL BUDGET'!K147</f>
        <v/>
      </c>
      <c r="L147" s="36">
        <f t="shared" si="39"/>
        <v>0</v>
      </c>
      <c r="M147" s="1090" t="str">
        <f>'ORIGINAL BUDGET'!M147</f>
        <v/>
      </c>
      <c r="N147" s="1016">
        <f t="shared" si="40"/>
        <v>0</v>
      </c>
      <c r="O147" s="1090" t="str">
        <f>'ORIGINAL BUDGET'!O147</f>
        <v/>
      </c>
      <c r="P147" s="1016">
        <f t="shared" si="41"/>
        <v>0</v>
      </c>
      <c r="Q147" s="1090" t="str">
        <f>'ORIGINAL BUDGET'!Q147</f>
        <v/>
      </c>
      <c r="R147" s="1016">
        <f t="shared" si="36"/>
        <v>0</v>
      </c>
      <c r="S147" s="1090" t="str">
        <f>'ORIGINAL BUDGET'!S147</f>
        <v/>
      </c>
      <c r="T147" s="1016">
        <f t="shared" si="37"/>
        <v>0</v>
      </c>
      <c r="U147" s="1018"/>
      <c r="V147" s="303"/>
      <c r="W147" s="303"/>
      <c r="X147" s="303"/>
      <c r="Y147" s="203"/>
      <c r="Z147" s="203"/>
      <c r="AA147" s="203"/>
      <c r="AB147" s="204"/>
      <c r="AD147" s="57"/>
      <c r="AE147" s="193"/>
      <c r="AF147" s="193"/>
      <c r="AG147" s="57"/>
      <c r="AH147" s="193"/>
      <c r="AI147" s="193"/>
      <c r="AJ147" s="193"/>
      <c r="AK147" s="193"/>
      <c r="AS147" s="10"/>
      <c r="AT147" s="10"/>
      <c r="AY147" s="1104"/>
    </row>
    <row r="148" spans="1:53" ht="23.25" hidden="1" customHeight="1">
      <c r="A148" s="122">
        <v>12</v>
      </c>
      <c r="B148" s="1526">
        <f>'ORIGINAL BUDGET'!B148</f>
        <v>0</v>
      </c>
      <c r="C148" s="1527">
        <f>'ORIGINAL BUDGET'!C148</f>
        <v>0</v>
      </c>
      <c r="D148" s="1527">
        <f>'ORIGINAL BUDGET'!D148</f>
        <v>0</v>
      </c>
      <c r="E148" s="1527">
        <f>'ORIGINAL BUDGET'!E148</f>
        <v>0</v>
      </c>
      <c r="F148" s="996">
        <f>'ORIGINAL BUDGET'!F148</f>
        <v>0</v>
      </c>
      <c r="G148" s="847" t="str">
        <f t="shared" si="34"/>
        <v/>
      </c>
      <c r="H148" s="980">
        <f t="shared" si="35"/>
        <v>0</v>
      </c>
      <c r="I148" s="1090" t="str">
        <f>'ORIGINAL BUDGET'!I148</f>
        <v/>
      </c>
      <c r="J148" s="36">
        <f t="shared" si="38"/>
        <v>0</v>
      </c>
      <c r="K148" s="1090" t="str">
        <f>'ORIGINAL BUDGET'!K148</f>
        <v/>
      </c>
      <c r="L148" s="36">
        <f t="shared" si="39"/>
        <v>0</v>
      </c>
      <c r="M148" s="1090" t="str">
        <f>'ORIGINAL BUDGET'!M148</f>
        <v/>
      </c>
      <c r="N148" s="1016">
        <f t="shared" si="40"/>
        <v>0</v>
      </c>
      <c r="O148" s="1090" t="str">
        <f>'ORIGINAL BUDGET'!O148</f>
        <v/>
      </c>
      <c r="P148" s="1016">
        <f t="shared" si="41"/>
        <v>0</v>
      </c>
      <c r="Q148" s="1090" t="str">
        <f>'ORIGINAL BUDGET'!Q148</f>
        <v/>
      </c>
      <c r="R148" s="1016">
        <f t="shared" si="36"/>
        <v>0</v>
      </c>
      <c r="S148" s="1090" t="str">
        <f>'ORIGINAL BUDGET'!S148</f>
        <v/>
      </c>
      <c r="T148" s="1016">
        <f t="shared" si="37"/>
        <v>0</v>
      </c>
      <c r="U148" s="1018"/>
      <c r="V148" s="303"/>
      <c r="W148" s="303"/>
      <c r="X148" s="303"/>
      <c r="Y148" s="203"/>
      <c r="Z148" s="203"/>
      <c r="AA148" s="203"/>
      <c r="AB148" s="204"/>
      <c r="AD148" s="57"/>
      <c r="AE148" s="193"/>
      <c r="AF148" s="193"/>
      <c r="AG148" s="57"/>
      <c r="AH148" s="193"/>
      <c r="AI148" s="193"/>
      <c r="AJ148" s="193"/>
      <c r="AK148" s="193"/>
      <c r="AS148" s="10"/>
      <c r="AT148" s="10"/>
      <c r="AY148" s="1104"/>
    </row>
    <row r="149" spans="1:53" ht="23.25" hidden="1" customHeight="1">
      <c r="A149" s="122">
        <v>13</v>
      </c>
      <c r="B149" s="1526">
        <f>'ORIGINAL BUDGET'!B149</f>
        <v>0</v>
      </c>
      <c r="C149" s="1527">
        <f>'ORIGINAL BUDGET'!C149</f>
        <v>0</v>
      </c>
      <c r="D149" s="1527">
        <f>'ORIGINAL BUDGET'!D149</f>
        <v>0</v>
      </c>
      <c r="E149" s="1528">
        <f>'ORIGINAL BUDGET'!E149</f>
        <v>0</v>
      </c>
      <c r="F149" s="996">
        <f>'ORIGINAL BUDGET'!F149</f>
        <v>0</v>
      </c>
      <c r="G149" s="847" t="str">
        <f t="shared" si="34"/>
        <v/>
      </c>
      <c r="H149" s="980">
        <f t="shared" si="35"/>
        <v>0</v>
      </c>
      <c r="I149" s="1090" t="str">
        <f>'ORIGINAL BUDGET'!I149</f>
        <v/>
      </c>
      <c r="J149" s="36">
        <f t="shared" si="38"/>
        <v>0</v>
      </c>
      <c r="K149" s="1090" t="str">
        <f>'ORIGINAL BUDGET'!K149</f>
        <v/>
      </c>
      <c r="L149" s="36">
        <f t="shared" si="39"/>
        <v>0</v>
      </c>
      <c r="M149" s="1090" t="str">
        <f>'ORIGINAL BUDGET'!M149</f>
        <v/>
      </c>
      <c r="N149" s="1016">
        <f t="shared" si="40"/>
        <v>0</v>
      </c>
      <c r="O149" s="1090" t="str">
        <f>'ORIGINAL BUDGET'!O149</f>
        <v/>
      </c>
      <c r="P149" s="1016">
        <f t="shared" si="41"/>
        <v>0</v>
      </c>
      <c r="Q149" s="1090" t="str">
        <f>'ORIGINAL BUDGET'!Q149</f>
        <v/>
      </c>
      <c r="R149" s="1016">
        <f t="shared" si="36"/>
        <v>0</v>
      </c>
      <c r="S149" s="1090" t="str">
        <f>'ORIGINAL BUDGET'!S149</f>
        <v/>
      </c>
      <c r="T149" s="1016">
        <f t="shared" si="37"/>
        <v>0</v>
      </c>
      <c r="U149" s="1018"/>
      <c r="V149" s="303"/>
      <c r="W149" s="303"/>
      <c r="X149" s="303"/>
      <c r="Y149" s="203"/>
      <c r="Z149" s="203"/>
      <c r="AA149" s="203"/>
      <c r="AB149" s="204"/>
      <c r="AD149" s="57"/>
      <c r="AE149" s="193"/>
      <c r="AF149" s="193"/>
      <c r="AG149" s="57"/>
      <c r="AH149" s="193"/>
      <c r="AI149" s="193"/>
      <c r="AJ149" s="193"/>
      <c r="AK149" s="193"/>
      <c r="AS149" s="10"/>
      <c r="AT149" s="10"/>
      <c r="AY149" s="1104"/>
    </row>
    <row r="150" spans="1:53" ht="23.25" hidden="1" customHeight="1">
      <c r="A150" s="122">
        <v>14</v>
      </c>
      <c r="B150" s="1526">
        <f>'ORIGINAL BUDGET'!B150</f>
        <v>0</v>
      </c>
      <c r="C150" s="1527">
        <f>'ORIGINAL BUDGET'!C150</f>
        <v>0</v>
      </c>
      <c r="D150" s="1527">
        <f>'ORIGINAL BUDGET'!D150</f>
        <v>0</v>
      </c>
      <c r="E150" s="1528">
        <f>'ORIGINAL BUDGET'!E150</f>
        <v>0</v>
      </c>
      <c r="F150" s="996">
        <f>'ORIGINAL BUDGET'!F150</f>
        <v>0</v>
      </c>
      <c r="G150" s="847" t="str">
        <f t="shared" si="34"/>
        <v/>
      </c>
      <c r="H150" s="980">
        <f t="shared" si="35"/>
        <v>0</v>
      </c>
      <c r="I150" s="1090" t="str">
        <f>'ORIGINAL BUDGET'!I150</f>
        <v/>
      </c>
      <c r="J150" s="36">
        <f t="shared" si="38"/>
        <v>0</v>
      </c>
      <c r="K150" s="1090" t="str">
        <f>'ORIGINAL BUDGET'!K150</f>
        <v/>
      </c>
      <c r="L150" s="36">
        <f t="shared" si="39"/>
        <v>0</v>
      </c>
      <c r="M150" s="1090" t="str">
        <f>'ORIGINAL BUDGET'!M150</f>
        <v/>
      </c>
      <c r="N150" s="1016">
        <f t="shared" si="40"/>
        <v>0</v>
      </c>
      <c r="O150" s="1090" t="str">
        <f>'ORIGINAL BUDGET'!O150</f>
        <v/>
      </c>
      <c r="P150" s="1016">
        <f t="shared" si="41"/>
        <v>0</v>
      </c>
      <c r="Q150" s="1090" t="str">
        <f>'ORIGINAL BUDGET'!Q150</f>
        <v/>
      </c>
      <c r="R150" s="1016">
        <f t="shared" si="36"/>
        <v>0</v>
      </c>
      <c r="S150" s="1090" t="str">
        <f>'ORIGINAL BUDGET'!S150</f>
        <v/>
      </c>
      <c r="T150" s="1016">
        <f t="shared" si="37"/>
        <v>0</v>
      </c>
      <c r="U150" s="1018"/>
      <c r="V150" s="303"/>
      <c r="W150" s="303"/>
      <c r="X150" s="303"/>
      <c r="Y150" s="203"/>
      <c r="Z150" s="203"/>
      <c r="AA150" s="203"/>
      <c r="AB150" s="204"/>
      <c r="AD150" s="57"/>
      <c r="AE150" s="193"/>
      <c r="AF150" s="193"/>
      <c r="AG150" s="57"/>
      <c r="AH150" s="193"/>
      <c r="AI150" s="193"/>
      <c r="AJ150" s="193"/>
      <c r="AK150" s="193"/>
      <c r="AS150" s="10"/>
      <c r="AT150" s="10"/>
      <c r="AY150" s="1104"/>
    </row>
    <row r="151" spans="1:53" ht="23.25" hidden="1" customHeight="1" thickBot="1">
      <c r="A151" s="123">
        <v>15</v>
      </c>
      <c r="B151" s="1523">
        <f>'ORIGINAL BUDGET'!B151</f>
        <v>0</v>
      </c>
      <c r="C151" s="1524">
        <f>'ORIGINAL BUDGET'!C151</f>
        <v>0</v>
      </c>
      <c r="D151" s="1524">
        <f>'ORIGINAL BUDGET'!D151</f>
        <v>0</v>
      </c>
      <c r="E151" s="1525">
        <f>'ORIGINAL BUDGET'!E151</f>
        <v>0</v>
      </c>
      <c r="F151" s="997">
        <f>'ORIGINAL BUDGET'!F151</f>
        <v>0</v>
      </c>
      <c r="G151" s="850" t="str">
        <f t="shared" si="34"/>
        <v/>
      </c>
      <c r="H151" s="1004">
        <f t="shared" si="35"/>
        <v>0</v>
      </c>
      <c r="I151" s="1094" t="str">
        <f>'ORIGINAL BUDGET'!I151</f>
        <v/>
      </c>
      <c r="J151" s="995">
        <f t="shared" si="38"/>
        <v>0</v>
      </c>
      <c r="K151" s="1094" t="str">
        <f>'ORIGINAL BUDGET'!K151</f>
        <v/>
      </c>
      <c r="L151" s="995">
        <f t="shared" si="39"/>
        <v>0</v>
      </c>
      <c r="M151" s="1094" t="str">
        <f>'ORIGINAL BUDGET'!M151</f>
        <v/>
      </c>
      <c r="N151" s="1019">
        <f t="shared" si="40"/>
        <v>0</v>
      </c>
      <c r="O151" s="1094" t="str">
        <f>'ORIGINAL BUDGET'!O151</f>
        <v/>
      </c>
      <c r="P151" s="1019">
        <f t="shared" si="41"/>
        <v>0</v>
      </c>
      <c r="Q151" s="1094" t="str">
        <f>'ORIGINAL BUDGET'!Q151</f>
        <v/>
      </c>
      <c r="R151" s="1019">
        <f t="shared" si="36"/>
        <v>0</v>
      </c>
      <c r="S151" s="1094" t="str">
        <f>'ORIGINAL BUDGET'!S151</f>
        <v/>
      </c>
      <c r="T151" s="1019">
        <f t="shared" si="37"/>
        <v>0</v>
      </c>
      <c r="U151" s="1018"/>
      <c r="V151" s="303"/>
      <c r="W151" s="303"/>
      <c r="X151" s="303"/>
      <c r="Y151" s="203"/>
      <c r="Z151" s="203"/>
      <c r="AA151" s="203"/>
      <c r="AB151" s="204"/>
      <c r="AD151" s="57"/>
      <c r="AE151" s="193"/>
      <c r="AF151" s="193"/>
      <c r="AG151" s="57"/>
      <c r="AH151" s="193"/>
      <c r="AI151" s="193"/>
      <c r="AJ151" s="193"/>
      <c r="AK151" s="193"/>
      <c r="AS151" s="10"/>
      <c r="AT151" s="10"/>
      <c r="AY151" s="1104"/>
    </row>
    <row r="152" spans="1:53" s="197" customFormat="1" ht="16.5" thickTop="1" thickBot="1">
      <c r="A152" s="415"/>
      <c r="B152" s="516"/>
      <c r="C152" s="517"/>
      <c r="D152" s="518"/>
      <c r="E152" s="519"/>
      <c r="F152" s="416"/>
      <c r="G152" s="846"/>
      <c r="H152" s="417"/>
      <c r="I152" s="417"/>
      <c r="J152" s="417"/>
      <c r="K152" s="417"/>
      <c r="L152" s="417"/>
      <c r="M152" s="417"/>
      <c r="N152" s="417"/>
      <c r="O152" s="417"/>
      <c r="P152" s="417"/>
      <c r="Q152" s="417"/>
      <c r="R152" s="417"/>
      <c r="S152" s="417"/>
      <c r="T152" s="417"/>
      <c r="U152" s="274"/>
      <c r="V152" s="274"/>
      <c r="W152" s="274"/>
      <c r="X152" s="274"/>
      <c r="Y152" s="275"/>
      <c r="Z152" s="275"/>
      <c r="AA152" s="275"/>
      <c r="AK152" s="326"/>
      <c r="AL152" s="326"/>
      <c r="AM152" s="326"/>
      <c r="AN152" s="326"/>
      <c r="AO152" s="326"/>
      <c r="AP152" s="326"/>
      <c r="AQ152" s="326"/>
      <c r="AS152" s="10"/>
      <c r="AT152" s="10"/>
      <c r="AY152" s="1104"/>
      <c r="AZ152" s="169"/>
      <c r="BA152" s="169"/>
    </row>
    <row r="153" spans="1:53" ht="20.25" customHeight="1" thickTop="1">
      <c r="A153" s="1541" t="str">
        <f>A15</f>
        <v>INDIRECT COSTS</v>
      </c>
      <c r="B153" s="1542"/>
      <c r="C153" s="1542"/>
      <c r="D153" s="1542"/>
      <c r="E153" s="1542"/>
      <c r="F153" s="1543"/>
      <c r="G153" s="1531" t="s">
        <v>84</v>
      </c>
      <c r="H153" s="1532"/>
      <c r="I153" s="1532"/>
      <c r="J153" s="1532"/>
      <c r="K153" s="1532"/>
      <c r="L153" s="1532"/>
      <c r="M153" s="1532"/>
      <c r="N153" s="1532"/>
      <c r="O153" s="1532"/>
      <c r="P153" s="1532"/>
      <c r="Q153" s="1532"/>
      <c r="R153" s="1532"/>
      <c r="S153" s="1532"/>
      <c r="T153" s="1533"/>
      <c r="U153" s="944"/>
      <c r="V153" s="1180"/>
      <c r="W153" s="299"/>
      <c r="X153" s="299"/>
      <c r="Y153" s="38"/>
      <c r="Z153" s="38"/>
      <c r="AA153" s="38"/>
      <c r="AD153" s="55"/>
      <c r="AE153" s="11"/>
      <c r="AF153" s="11"/>
      <c r="AG153" s="55"/>
      <c r="AH153" s="11"/>
      <c r="AI153" s="11"/>
      <c r="AJ153" s="11"/>
      <c r="AK153" s="11"/>
      <c r="AS153" s="10"/>
      <c r="AT153" s="10"/>
      <c r="AY153" s="1104"/>
    </row>
    <row r="154" spans="1:53" ht="15" customHeight="1" thickBot="1">
      <c r="A154" s="1544"/>
      <c r="B154" s="1545"/>
      <c r="C154" s="1545"/>
      <c r="D154" s="1545"/>
      <c r="E154" s="1545"/>
      <c r="F154" s="1546"/>
      <c r="G154" s="608" t="str">
        <f>'Fund Rec'!G172</f>
        <v/>
      </c>
      <c r="H154" s="698">
        <f>'Fund Rec'!H172</f>
        <v>0</v>
      </c>
      <c r="I154" s="590" t="str">
        <f>'Fund Rec'!I172</f>
        <v/>
      </c>
      <c r="J154" s="698">
        <f>'Fund Rec'!J172</f>
        <v>0</v>
      </c>
      <c r="K154" s="700" t="str">
        <f>'Fund Rec'!K172</f>
        <v/>
      </c>
      <c r="L154" s="698">
        <f>'Fund Rec'!L172</f>
        <v>0</v>
      </c>
      <c r="M154" s="700" t="str">
        <f>'Fund Rec'!M172</f>
        <v/>
      </c>
      <c r="N154" s="698">
        <f>'Fund Rec'!N172</f>
        <v>0</v>
      </c>
      <c r="O154" s="701" t="str">
        <f>'Fund Rec'!O172</f>
        <v/>
      </c>
      <c r="P154" s="698">
        <f>'Fund Rec'!P172</f>
        <v>0</v>
      </c>
      <c r="Q154" s="701" t="str">
        <f>'Fund Rec'!Q172</f>
        <v/>
      </c>
      <c r="R154" s="698">
        <f>'Fund Rec'!R172</f>
        <v>0</v>
      </c>
      <c r="S154" s="701" t="str">
        <f>'Fund Rec'!S172</f>
        <v/>
      </c>
      <c r="T154" s="698">
        <f>'Fund Rec'!T172</f>
        <v>0</v>
      </c>
      <c r="U154" s="942"/>
      <c r="V154" s="1088"/>
      <c r="W154" s="300"/>
      <c r="X154" s="300"/>
      <c r="AE154" s="169"/>
      <c r="AF154" s="169"/>
      <c r="AH154" s="169"/>
      <c r="AI154" s="169"/>
      <c r="AJ154" s="169"/>
      <c r="AK154" s="169"/>
      <c r="AS154" s="10"/>
      <c r="AT154" s="10"/>
      <c r="AY154" s="1104"/>
    </row>
    <row r="155" spans="1:53" ht="25.5" customHeight="1" thickTop="1" thickBot="1">
      <c r="A155" s="131"/>
      <c r="B155" s="159"/>
      <c r="C155" s="159"/>
      <c r="D155" s="18"/>
      <c r="E155" s="130" t="s">
        <v>117</v>
      </c>
      <c r="F155" s="981">
        <f>SUM(F156:F156)</f>
        <v>0</v>
      </c>
      <c r="G155" s="619"/>
      <c r="H155" s="990">
        <f>SUM(H156:H156)</f>
        <v>0</v>
      </c>
      <c r="I155" s="607"/>
      <c r="J155" s="990">
        <f>SUM(J156:J156)</f>
        <v>0</v>
      </c>
      <c r="K155" s="695"/>
      <c r="L155" s="990">
        <f>SUM(L156:L156)</f>
        <v>0</v>
      </c>
      <c r="M155" s="695"/>
      <c r="N155" s="990">
        <f>SUM(N156:N156)</f>
        <v>0</v>
      </c>
      <c r="O155" s="695"/>
      <c r="P155" s="990">
        <f>SUM(P156:P156)</f>
        <v>0</v>
      </c>
      <c r="Q155" s="607"/>
      <c r="R155" s="990">
        <f>SUM(R156:R156)</f>
        <v>0</v>
      </c>
      <c r="S155" s="695"/>
      <c r="T155" s="990">
        <f>SUM(T156:T156)</f>
        <v>0</v>
      </c>
      <c r="U155" s="943"/>
      <c r="V155" s="868"/>
      <c r="W155" s="301"/>
      <c r="X155" s="301"/>
      <c r="Y155" s="38"/>
      <c r="Z155" s="38"/>
      <c r="AA155" s="38"/>
      <c r="AD155" s="55"/>
      <c r="AE155" s="11"/>
      <c r="AF155" s="11"/>
      <c r="AG155" s="55"/>
      <c r="AH155" s="11"/>
      <c r="AI155" s="11"/>
      <c r="AJ155" s="11"/>
      <c r="AK155" s="11"/>
      <c r="AS155" s="10"/>
      <c r="AT155" s="10"/>
      <c r="AY155" s="1104"/>
    </row>
    <row r="156" spans="1:53" ht="23.25" customHeight="1" thickTop="1" thickBot="1">
      <c r="A156" s="1087"/>
      <c r="B156" s="1557" t="str">
        <f>'ORIGINAL BUDGET'!B156:E156</f>
        <v>of Total Wages and Benefits</v>
      </c>
      <c r="C156" s="1558">
        <f>'ORIGINAL BUDGET'!C156</f>
        <v>0</v>
      </c>
      <c r="D156" s="1558">
        <f>'ORIGINAL BUDGET'!D156</f>
        <v>0</v>
      </c>
      <c r="E156" s="1559">
        <f>'ORIGINAL BUDGET'!E156</f>
        <v>0</v>
      </c>
      <c r="F156" s="1120">
        <f>IF($B156='ORIGINAL BUDGET'!$V154,((F11+F12+F13+F14)*$A156),IF($B156='ORIGINAL BUDGET'!$V155,(F11*$A156),F43*$A156))</f>
        <v>0</v>
      </c>
      <c r="G156" s="851" t="str">
        <f t="shared" ref="G156" si="42">IF(AND(F156&lt;&gt;0, 1-I156-K156-Q156-S156-M156-O156),1-I156-K156-Q156-S156-M156-O156,"")</f>
        <v/>
      </c>
      <c r="H156" s="998">
        <f>IF($B156='ORIGINAL BUDGET'!$V154,((H11+H12+H13+H14)*$A156),IF($B156='ORIGINAL BUDGET'!$V155,(H11*$A156),H43*$A156))</f>
        <v>0</v>
      </c>
      <c r="I156" s="1095" t="str">
        <f>IF($F156&lt;&gt;0,J156/$F156,"")</f>
        <v/>
      </c>
      <c r="J156" s="995">
        <f>IF($B156='ORIGINAL BUDGET'!$V154,((J11+J12+J13+J14)*$A156),IF($B156='ORIGINAL BUDGET'!$V155,(J11*$A156),J43*$A156))</f>
        <v>0</v>
      </c>
      <c r="K156" s="1095" t="str">
        <f>IF($F156&lt;&gt;0,L156/$F156,"")</f>
        <v/>
      </c>
      <c r="L156" s="995">
        <f>IF($B156='ORIGINAL BUDGET'!$V154,((L11+L12+L13+L14)*$A156),IF($B156='ORIGINAL BUDGET'!$V155,(L11*$A156),L43*$A156))</f>
        <v>0</v>
      </c>
      <c r="M156" s="1095" t="str">
        <f>IF($F156&lt;&gt;0,N156/$F156,"")</f>
        <v/>
      </c>
      <c r="N156" s="995">
        <f>IF($B156='ORIGINAL BUDGET'!$V154,((N11+N12+N13+N14)*$A156),IF($B156='ORIGINAL BUDGET'!$V155,(N11*$A156),N43*$A156))</f>
        <v>0</v>
      </c>
      <c r="O156" s="1095" t="str">
        <f>IF($F156&lt;&gt;0,P156/$F156,"")</f>
        <v/>
      </c>
      <c r="P156" s="995">
        <f>IF($B156='ORIGINAL BUDGET'!$V154,((P11+P12+P13+P14)*$A156),IF($B156='ORIGINAL BUDGET'!$V155,(P11*$A156),P43*$A156))</f>
        <v>0</v>
      </c>
      <c r="Q156" s="1096" t="str">
        <f>IF($F156&lt;&gt;0,R156/$F156,"")</f>
        <v/>
      </c>
      <c r="R156" s="1119">
        <f>IF($B156='ORIGINAL BUDGET'!$V154,((R11+R12+R13+R14)*$A156),IF($B156='ORIGINAL BUDGET'!$V155,(R11*$A156),R43*$A156))</f>
        <v>0</v>
      </c>
      <c r="S156" s="1095" t="str">
        <f>IF($F156&lt;&gt;0,T156/$F156,"")</f>
        <v/>
      </c>
      <c r="T156" s="1119">
        <f>IF($B156='ORIGINAL BUDGET'!$V154,((T11+T12+T13+T14)*$A156),IF($B156='ORIGINAL BUDGET'!$V155,(T11*$A156),T43*$A156))</f>
        <v>0</v>
      </c>
      <c r="U156" s="945"/>
      <c r="V156" s="868"/>
      <c r="W156" s="303"/>
      <c r="X156" s="303"/>
      <c r="Y156" s="203"/>
      <c r="Z156" s="203"/>
      <c r="AA156" s="203"/>
      <c r="AB156" s="204"/>
      <c r="AD156" s="57"/>
      <c r="AE156" s="193"/>
      <c r="AF156" s="193"/>
      <c r="AG156" s="57"/>
      <c r="AH156" s="193"/>
      <c r="AI156" s="193"/>
      <c r="AJ156" s="193"/>
      <c r="AK156" s="193"/>
      <c r="AS156" s="10"/>
      <c r="AT156" s="10"/>
      <c r="AY156" s="1104"/>
    </row>
    <row r="157" spans="1:53" ht="15.75" thickTop="1">
      <c r="AS157" s="10"/>
      <c r="AT157" s="10"/>
      <c r="AY157" s="1104"/>
    </row>
    <row r="158" spans="1:53">
      <c r="B158" s="1060" t="s">
        <v>179</v>
      </c>
      <c r="AS158" s="10"/>
      <c r="AT158" s="10"/>
      <c r="AY158" s="1104"/>
    </row>
    <row r="159" spans="1:53">
      <c r="B159" s="1058" t="s">
        <v>190</v>
      </c>
      <c r="AS159" s="10"/>
      <c r="AT159" s="10"/>
      <c r="AY159" s="1104"/>
    </row>
    <row r="160" spans="1:53">
      <c r="B160" s="1059" t="s">
        <v>180</v>
      </c>
      <c r="AS160" s="10"/>
      <c r="AT160" s="10"/>
      <c r="AY160" s="1104"/>
    </row>
    <row r="161" spans="2:51">
      <c r="B161" s="1059" t="s">
        <v>181</v>
      </c>
      <c r="AS161" s="10"/>
      <c r="AT161" s="10"/>
      <c r="AY161" s="1104"/>
    </row>
    <row r="162" spans="2:51">
      <c r="B162" s="1061"/>
      <c r="AS162" s="10"/>
      <c r="AT162" s="10"/>
      <c r="AY162" s="1104"/>
    </row>
    <row r="163" spans="2:51">
      <c r="B163" s="1061"/>
      <c r="AS163" s="10"/>
      <c r="AT163" s="10"/>
      <c r="AY163" s="1104"/>
    </row>
    <row r="164" spans="2:51">
      <c r="B164" s="1061"/>
      <c r="AS164" s="10"/>
      <c r="AT164" s="10"/>
      <c r="AY164" s="1104"/>
    </row>
    <row r="165" spans="2:51">
      <c r="AS165" s="10"/>
      <c r="AT165" s="10"/>
      <c r="AY165" s="1104"/>
    </row>
    <row r="166" spans="2:51">
      <c r="AS166" s="10"/>
      <c r="AT166" s="10"/>
      <c r="AY166" s="1104"/>
    </row>
    <row r="167" spans="2:51">
      <c r="AS167" s="10"/>
      <c r="AT167" s="10"/>
      <c r="AY167" s="1104"/>
    </row>
    <row r="168" spans="2:51">
      <c r="AS168" s="10"/>
      <c r="AT168" s="10"/>
      <c r="AY168" s="1104"/>
    </row>
    <row r="169" spans="2:51">
      <c r="AS169" s="10"/>
      <c r="AT169" s="10"/>
      <c r="AY169" s="1104"/>
    </row>
    <row r="170" spans="2:51">
      <c r="AS170" s="10"/>
      <c r="AT170" s="10"/>
      <c r="AY170" s="1104"/>
    </row>
    <row r="171" spans="2:51">
      <c r="AS171" s="10"/>
      <c r="AT171" s="10"/>
      <c r="AY171" s="1104"/>
    </row>
    <row r="172" spans="2:51">
      <c r="AS172" s="10"/>
      <c r="AT172" s="10"/>
      <c r="AY172" s="1104"/>
    </row>
    <row r="173" spans="2:51">
      <c r="AS173" s="10"/>
      <c r="AT173" s="10"/>
      <c r="AY173" s="1104"/>
    </row>
    <row r="174" spans="2:51">
      <c r="AS174" s="10"/>
      <c r="AT174" s="10"/>
      <c r="AY174" s="1104"/>
    </row>
    <row r="175" spans="2:51">
      <c r="AS175" s="10"/>
      <c r="AT175" s="10"/>
      <c r="AY175" s="1104"/>
    </row>
    <row r="176" spans="2:51">
      <c r="AS176" s="10"/>
      <c r="AT176" s="10"/>
      <c r="AY176" s="1104"/>
    </row>
    <row r="177" spans="45:51">
      <c r="AS177" s="10"/>
      <c r="AT177" s="10"/>
      <c r="AY177" s="1104"/>
    </row>
    <row r="178" spans="45:51">
      <c r="AS178" s="10"/>
      <c r="AT178" s="10"/>
      <c r="AY178" s="1104"/>
    </row>
    <row r="179" spans="45:51">
      <c r="AS179" s="10"/>
      <c r="AT179" s="10"/>
      <c r="AY179" s="1104"/>
    </row>
    <row r="180" spans="45:51">
      <c r="AS180" s="10"/>
      <c r="AT180" s="10"/>
      <c r="AY180" s="1104"/>
    </row>
    <row r="181" spans="45:51">
      <c r="AS181" s="10"/>
      <c r="AT181" s="10"/>
      <c r="AY181" s="1104"/>
    </row>
    <row r="182" spans="45:51">
      <c r="AS182" s="10"/>
      <c r="AT182" s="10"/>
      <c r="AY182" s="1104"/>
    </row>
    <row r="183" spans="45:51">
      <c r="AS183" s="10"/>
      <c r="AT183" s="10"/>
      <c r="AY183" s="1104"/>
    </row>
    <row r="184" spans="45:51">
      <c r="AS184" s="10"/>
      <c r="AT184" s="10"/>
      <c r="AY184" s="1104"/>
    </row>
    <row r="185" spans="45:51">
      <c r="AS185" s="10"/>
      <c r="AT185" s="10"/>
      <c r="AY185" s="1104"/>
    </row>
    <row r="186" spans="45:51">
      <c r="AS186" s="10"/>
      <c r="AT186" s="10"/>
      <c r="AY186" s="1104"/>
    </row>
    <row r="187" spans="45:51">
      <c r="AS187" s="10"/>
      <c r="AT187" s="10"/>
      <c r="AY187" s="1104"/>
    </row>
    <row r="188" spans="45:51">
      <c r="AS188" s="10"/>
      <c r="AT188" s="10"/>
      <c r="AY188" s="1104"/>
    </row>
    <row r="189" spans="45:51">
      <c r="AS189" s="10"/>
      <c r="AT189" s="10"/>
      <c r="AY189" s="1104"/>
    </row>
    <row r="190" spans="45:51">
      <c r="AS190" s="10"/>
      <c r="AT190" s="10"/>
      <c r="AY190" s="1104"/>
    </row>
    <row r="191" spans="45:51">
      <c r="AS191" s="10"/>
      <c r="AT191" s="10"/>
      <c r="AY191" s="1104"/>
    </row>
    <row r="192" spans="45:51">
      <c r="AS192" s="10"/>
      <c r="AT192" s="10"/>
      <c r="AY192" s="1104"/>
    </row>
    <row r="193" spans="45:51">
      <c r="AS193" s="10"/>
      <c r="AT193" s="10"/>
      <c r="AY193" s="1104"/>
    </row>
    <row r="194" spans="45:51">
      <c r="AS194" s="10"/>
      <c r="AT194" s="10"/>
      <c r="AY194" s="1104"/>
    </row>
    <row r="195" spans="45:51">
      <c r="AS195" s="10"/>
      <c r="AT195" s="10"/>
      <c r="AY195" s="1104"/>
    </row>
    <row r="196" spans="45:51">
      <c r="AS196" s="10"/>
      <c r="AT196" s="10"/>
      <c r="AY196" s="1104"/>
    </row>
    <row r="197" spans="45:51">
      <c r="AS197" s="10"/>
      <c r="AT197" s="10"/>
      <c r="AY197" s="1104"/>
    </row>
    <row r="198" spans="45:51">
      <c r="AS198" s="10"/>
      <c r="AT198" s="10"/>
      <c r="AY198" s="1104"/>
    </row>
    <row r="199" spans="45:51">
      <c r="AS199" s="10"/>
      <c r="AT199" s="10"/>
      <c r="AY199" s="1104"/>
    </row>
    <row r="200" spans="45:51">
      <c r="AS200" s="10"/>
      <c r="AT200" s="10"/>
      <c r="AY200" s="1104"/>
    </row>
    <row r="201" spans="45:51">
      <c r="AS201" s="10"/>
      <c r="AT201" s="10"/>
      <c r="AY201" s="1104"/>
    </row>
    <row r="202" spans="45:51">
      <c r="AS202" s="10"/>
      <c r="AT202" s="10"/>
      <c r="AY202" s="1104"/>
    </row>
    <row r="203" spans="45:51">
      <c r="AS203" s="10"/>
      <c r="AT203" s="10"/>
      <c r="AY203" s="1104"/>
    </row>
    <row r="204" spans="45:51">
      <c r="AS204" s="10"/>
      <c r="AT204" s="10"/>
      <c r="AY204" s="1104"/>
    </row>
    <row r="205" spans="45:51">
      <c r="AS205" s="10"/>
      <c r="AT205" s="10"/>
      <c r="AY205" s="1104"/>
    </row>
    <row r="206" spans="45:51">
      <c r="AS206" s="10"/>
      <c r="AT206" s="10"/>
      <c r="AY206" s="1104"/>
    </row>
    <row r="207" spans="45:51">
      <c r="AS207" s="10"/>
      <c r="AT207" s="10"/>
      <c r="AY207" s="1104"/>
    </row>
    <row r="208" spans="45:51">
      <c r="AS208" s="10"/>
      <c r="AT208" s="10"/>
      <c r="AY208" s="1104"/>
    </row>
    <row r="209" spans="45:51">
      <c r="AS209" s="10"/>
      <c r="AT209" s="10"/>
      <c r="AY209" s="1104"/>
    </row>
    <row r="210" spans="45:51">
      <c r="AS210" s="10"/>
      <c r="AT210" s="10"/>
      <c r="AY210" s="1104"/>
    </row>
    <row r="211" spans="45:51">
      <c r="AS211" s="10"/>
      <c r="AT211" s="10"/>
      <c r="AY211" s="1104"/>
    </row>
    <row r="212" spans="45:51">
      <c r="AS212" s="10"/>
      <c r="AT212" s="10"/>
      <c r="AY212" s="1104"/>
    </row>
    <row r="213" spans="45:51">
      <c r="AS213" s="10"/>
      <c r="AT213" s="10"/>
      <c r="AY213" s="1104"/>
    </row>
    <row r="214" spans="45:51">
      <c r="AS214" s="10"/>
      <c r="AT214" s="10"/>
      <c r="AY214" s="1104"/>
    </row>
    <row r="215" spans="45:51">
      <c r="AS215" s="10"/>
      <c r="AT215" s="10"/>
      <c r="AY215" s="1104"/>
    </row>
    <row r="216" spans="45:51">
      <c r="AS216" s="10"/>
      <c r="AT216" s="10"/>
      <c r="AY216" s="1104"/>
    </row>
    <row r="217" spans="45:51">
      <c r="AS217" s="10"/>
      <c r="AT217" s="10"/>
      <c r="AY217" s="1104"/>
    </row>
    <row r="218" spans="45:51">
      <c r="AS218" s="10"/>
      <c r="AT218" s="10"/>
      <c r="AY218" s="1104"/>
    </row>
    <row r="219" spans="45:51">
      <c r="AS219" s="10"/>
      <c r="AT219" s="10"/>
      <c r="AY219" s="1104"/>
    </row>
    <row r="220" spans="45:51">
      <c r="AY220" s="1104"/>
    </row>
    <row r="221" spans="45:51">
      <c r="AY221" s="1104"/>
    </row>
    <row r="222" spans="45:51">
      <c r="AY222" s="1104"/>
    </row>
    <row r="223" spans="45:51">
      <c r="AY223" s="1104"/>
    </row>
    <row r="224" spans="45:51">
      <c r="AY224" s="1104"/>
    </row>
    <row r="225" spans="51:51">
      <c r="AY225" s="1104"/>
    </row>
    <row r="226" spans="51:51">
      <c r="AY226" s="1104"/>
    </row>
    <row r="227" spans="51:51">
      <c r="AY227" s="1104"/>
    </row>
    <row r="228" spans="51:51">
      <c r="AY228" s="1104"/>
    </row>
    <row r="229" spans="51:51">
      <c r="AY229" s="1104"/>
    </row>
    <row r="230" spans="51:51">
      <c r="AY230" s="1104"/>
    </row>
    <row r="231" spans="51:51">
      <c r="AY231" s="1104"/>
    </row>
    <row r="232" spans="51:51">
      <c r="AY232" s="1104"/>
    </row>
    <row r="233" spans="51:51">
      <c r="AY233" s="1104"/>
    </row>
    <row r="234" spans="51:51">
      <c r="AY234" s="1104"/>
    </row>
    <row r="235" spans="51:51">
      <c r="AY235" s="1104"/>
    </row>
    <row r="236" spans="51:51">
      <c r="AY236" s="1104"/>
    </row>
    <row r="237" spans="51:51">
      <c r="AY237" s="1104"/>
    </row>
    <row r="238" spans="51:51">
      <c r="AY238" s="1104"/>
    </row>
    <row r="239" spans="51:51">
      <c r="AY239" s="1104"/>
    </row>
    <row r="240" spans="51:51">
      <c r="AY240" s="1104"/>
    </row>
    <row r="241" spans="51:51">
      <c r="AY241" s="1104"/>
    </row>
    <row r="242" spans="51:51">
      <c r="AY242" s="1104"/>
    </row>
    <row r="243" spans="51:51">
      <c r="AY243" s="1104"/>
    </row>
    <row r="244" spans="51:51">
      <c r="AY244" s="1104"/>
    </row>
    <row r="245" spans="51:51">
      <c r="AY245" s="1104"/>
    </row>
    <row r="246" spans="51:51">
      <c r="AY246" s="1104"/>
    </row>
    <row r="247" spans="51:51">
      <c r="AY247" s="1104"/>
    </row>
    <row r="248" spans="51:51">
      <c r="AY248" s="1104"/>
    </row>
    <row r="249" spans="51:51">
      <c r="AY249" s="1104"/>
    </row>
    <row r="250" spans="51:51">
      <c r="AY250" s="1104"/>
    </row>
    <row r="251" spans="51:51">
      <c r="AY251" s="1104"/>
    </row>
    <row r="252" spans="51:51">
      <c r="AY252" s="1104"/>
    </row>
    <row r="253" spans="51:51">
      <c r="AY253" s="1104"/>
    </row>
    <row r="254" spans="51:51">
      <c r="AY254" s="1104"/>
    </row>
    <row r="255" spans="51:51">
      <c r="AY255" s="1104"/>
    </row>
    <row r="256" spans="51:51">
      <c r="AY256" s="1104"/>
    </row>
    <row r="257" spans="51:51">
      <c r="AY257" s="1104"/>
    </row>
    <row r="258" spans="51:51">
      <c r="AY258" s="1104"/>
    </row>
    <row r="259" spans="51:51">
      <c r="AY259" s="1104"/>
    </row>
    <row r="260" spans="51:51">
      <c r="AY260" s="1104"/>
    </row>
    <row r="261" spans="51:51">
      <c r="AY261" s="1104"/>
    </row>
    <row r="262" spans="51:51">
      <c r="AY262" s="1104"/>
    </row>
    <row r="263" spans="51:51">
      <c r="AY263" s="1104"/>
    </row>
    <row r="264" spans="51:51">
      <c r="AY264" s="1104"/>
    </row>
    <row r="265" spans="51:51">
      <c r="AY265" s="1104"/>
    </row>
    <row r="266" spans="51:51">
      <c r="AY266" s="1104"/>
    </row>
    <row r="267" spans="51:51">
      <c r="AY267" s="1104"/>
    </row>
    <row r="268" spans="51:51">
      <c r="AY268" s="1104"/>
    </row>
    <row r="269" spans="51:51">
      <c r="AY269" s="1104"/>
    </row>
    <row r="270" spans="51:51">
      <c r="AY270" s="1104"/>
    </row>
    <row r="271" spans="51:51">
      <c r="AY271" s="1104"/>
    </row>
    <row r="272" spans="51:51">
      <c r="AY272" s="1104"/>
    </row>
    <row r="273" spans="51:51">
      <c r="AY273" s="1104"/>
    </row>
    <row r="274" spans="51:51">
      <c r="AY274" s="1104"/>
    </row>
    <row r="275" spans="51:51">
      <c r="AY275" s="1104"/>
    </row>
    <row r="276" spans="51:51">
      <c r="AY276" s="1104"/>
    </row>
    <row r="277" spans="51:51">
      <c r="AY277" s="1104"/>
    </row>
    <row r="278" spans="51:51">
      <c r="AY278" s="1104"/>
    </row>
    <row r="279" spans="51:51">
      <c r="AY279" s="1104"/>
    </row>
    <row r="280" spans="51:51">
      <c r="AY280" s="1104"/>
    </row>
    <row r="281" spans="51:51">
      <c r="AY281" s="1104"/>
    </row>
    <row r="282" spans="51:51">
      <c r="AY282" s="1104"/>
    </row>
    <row r="283" spans="51:51">
      <c r="AY283" s="1104"/>
    </row>
    <row r="284" spans="51:51">
      <c r="AY284" s="1104"/>
    </row>
    <row r="285" spans="51:51">
      <c r="AY285" s="1104"/>
    </row>
    <row r="286" spans="51:51">
      <c r="AY286" s="1104"/>
    </row>
    <row r="287" spans="51:51">
      <c r="AY287" s="1104"/>
    </row>
    <row r="288" spans="51:51">
      <c r="AY288" s="1104"/>
    </row>
    <row r="289" spans="51:51">
      <c r="AY289" s="1104"/>
    </row>
    <row r="290" spans="51:51">
      <c r="AY290" s="1104"/>
    </row>
    <row r="291" spans="51:51">
      <c r="AY291" s="1104"/>
    </row>
    <row r="292" spans="51:51">
      <c r="AY292" s="1104"/>
    </row>
    <row r="293" spans="51:51">
      <c r="AY293" s="1104"/>
    </row>
    <row r="294" spans="51:51">
      <c r="AY294" s="1104"/>
    </row>
    <row r="295" spans="51:51">
      <c r="AY295" s="1104"/>
    </row>
    <row r="296" spans="51:51">
      <c r="AY296" s="1104"/>
    </row>
    <row r="297" spans="51:51">
      <c r="AY297" s="1104"/>
    </row>
    <row r="298" spans="51:51">
      <c r="AY298" s="1104"/>
    </row>
    <row r="299" spans="51:51">
      <c r="AY299" s="1104"/>
    </row>
    <row r="300" spans="51:51">
      <c r="AY300" s="1104"/>
    </row>
    <row r="301" spans="51:51">
      <c r="AY301" s="1104"/>
    </row>
    <row r="302" spans="51:51">
      <c r="AY302" s="1104"/>
    </row>
    <row r="303" spans="51:51">
      <c r="AY303" s="1104"/>
    </row>
    <row r="304" spans="51:51">
      <c r="AY304" s="1104"/>
    </row>
    <row r="305" spans="51:51">
      <c r="AY305" s="1104"/>
    </row>
    <row r="306" spans="51:51">
      <c r="AY306" s="1104"/>
    </row>
    <row r="307" spans="51:51">
      <c r="AY307" s="1104"/>
    </row>
    <row r="308" spans="51:51">
      <c r="AY308" s="1104"/>
    </row>
    <row r="309" spans="51:51">
      <c r="AY309" s="1104"/>
    </row>
    <row r="310" spans="51:51">
      <c r="AY310" s="1104"/>
    </row>
    <row r="311" spans="51:51">
      <c r="AY311" s="1104"/>
    </row>
    <row r="312" spans="51:51">
      <c r="AY312" s="1104"/>
    </row>
    <row r="313" spans="51:51">
      <c r="AY313" s="1104"/>
    </row>
    <row r="314" spans="51:51">
      <c r="AY314" s="1104"/>
    </row>
    <row r="315" spans="51:51">
      <c r="AY315" s="1104"/>
    </row>
    <row r="316" spans="51:51">
      <c r="AY316" s="1104"/>
    </row>
    <row r="317" spans="51:51">
      <c r="AY317" s="1104"/>
    </row>
    <row r="318" spans="51:51">
      <c r="AY318" s="1104"/>
    </row>
    <row r="319" spans="51:51">
      <c r="AY319" s="1104"/>
    </row>
    <row r="320" spans="51:51">
      <c r="AY320" s="1104"/>
    </row>
    <row r="321" spans="51:51">
      <c r="AY321" s="1104"/>
    </row>
    <row r="322" spans="51:51">
      <c r="AY322" s="1104"/>
    </row>
    <row r="323" spans="51:51">
      <c r="AY323" s="1104"/>
    </row>
    <row r="324" spans="51:51">
      <c r="AY324" s="1104"/>
    </row>
    <row r="325" spans="51:51">
      <c r="AY325" s="1104"/>
    </row>
    <row r="326" spans="51:51">
      <c r="AY326" s="1104"/>
    </row>
    <row r="327" spans="51:51">
      <c r="AY327" s="1104"/>
    </row>
    <row r="328" spans="51:51">
      <c r="AY328" s="1104"/>
    </row>
    <row r="329" spans="51:51">
      <c r="AY329" s="1104"/>
    </row>
    <row r="330" spans="51:51">
      <c r="AY330" s="1104"/>
    </row>
    <row r="331" spans="51:51">
      <c r="AY331" s="1104"/>
    </row>
    <row r="332" spans="51:51">
      <c r="AY332" s="1104"/>
    </row>
    <row r="333" spans="51:51">
      <c r="AY333" s="1104"/>
    </row>
    <row r="334" spans="51:51">
      <c r="AY334" s="1104"/>
    </row>
    <row r="335" spans="51:51">
      <c r="AY335" s="1104"/>
    </row>
    <row r="336" spans="51:51">
      <c r="AY336" s="1104"/>
    </row>
    <row r="337" spans="51:51">
      <c r="AY337" s="1104"/>
    </row>
    <row r="338" spans="51:51">
      <c r="AY338" s="1104"/>
    </row>
    <row r="339" spans="51:51">
      <c r="AY339" s="1104"/>
    </row>
    <row r="340" spans="51:51">
      <c r="AY340" s="1104"/>
    </row>
    <row r="341" spans="51:51">
      <c r="AY341" s="1104"/>
    </row>
    <row r="342" spans="51:51">
      <c r="AY342" s="1104"/>
    </row>
    <row r="343" spans="51:51">
      <c r="AY343" s="1104"/>
    </row>
    <row r="344" spans="51:51">
      <c r="AY344" s="1104"/>
    </row>
    <row r="345" spans="51:51">
      <c r="AY345" s="1104"/>
    </row>
    <row r="346" spans="51:51">
      <c r="AY346" s="1104"/>
    </row>
    <row r="347" spans="51:51">
      <c r="AY347" s="1104"/>
    </row>
    <row r="348" spans="51:51">
      <c r="AY348" s="1104"/>
    </row>
    <row r="349" spans="51:51">
      <c r="AY349" s="1104"/>
    </row>
    <row r="350" spans="51:51">
      <c r="AY350" s="1104"/>
    </row>
    <row r="351" spans="51:51">
      <c r="AY351" s="1104"/>
    </row>
    <row r="352" spans="51:51">
      <c r="AY352" s="1104"/>
    </row>
    <row r="353" spans="51:51">
      <c r="AY353" s="1104"/>
    </row>
    <row r="354" spans="51:51">
      <c r="AY354" s="1104"/>
    </row>
    <row r="355" spans="51:51">
      <c r="AY355" s="1104"/>
    </row>
    <row r="356" spans="51:51">
      <c r="AY356" s="1104"/>
    </row>
    <row r="357" spans="51:51">
      <c r="AY357" s="1104"/>
    </row>
    <row r="358" spans="51:51">
      <c r="AY358" s="1104"/>
    </row>
    <row r="359" spans="51:51">
      <c r="AY359" s="1104"/>
    </row>
    <row r="360" spans="51:51">
      <c r="AY360" s="1104"/>
    </row>
    <row r="361" spans="51:51">
      <c r="AY361" s="1104"/>
    </row>
    <row r="362" spans="51:51">
      <c r="AY362" s="1104"/>
    </row>
    <row r="363" spans="51:51">
      <c r="AY363" s="1104"/>
    </row>
    <row r="364" spans="51:51">
      <c r="AY364" s="1104"/>
    </row>
    <row r="365" spans="51:51">
      <c r="AY365" s="1104"/>
    </row>
    <row r="366" spans="51:51">
      <c r="AY366" s="1104"/>
    </row>
    <row r="367" spans="51:51">
      <c r="AY367" s="1104"/>
    </row>
    <row r="368" spans="51:51">
      <c r="AY368" s="1104"/>
    </row>
    <row r="369" spans="51:51">
      <c r="AY369" s="1104"/>
    </row>
    <row r="370" spans="51:51">
      <c r="AY370" s="1104"/>
    </row>
    <row r="371" spans="51:51">
      <c r="AY371" s="1104"/>
    </row>
    <row r="372" spans="51:51">
      <c r="AY372" s="1104"/>
    </row>
    <row r="373" spans="51:51">
      <c r="AY373" s="1104"/>
    </row>
    <row r="374" spans="51:51">
      <c r="AY374" s="1104"/>
    </row>
    <row r="375" spans="51:51">
      <c r="AY375" s="1104"/>
    </row>
    <row r="376" spans="51:51">
      <c r="AY376" s="1104"/>
    </row>
    <row r="377" spans="51:51">
      <c r="AY377" s="1104"/>
    </row>
    <row r="378" spans="51:51">
      <c r="AY378" s="1104"/>
    </row>
    <row r="379" spans="51:51">
      <c r="AY379" s="1104"/>
    </row>
    <row r="380" spans="51:51">
      <c r="AY380" s="1104"/>
    </row>
    <row r="381" spans="51:51">
      <c r="AY381" s="1104"/>
    </row>
    <row r="382" spans="51:51">
      <c r="AY382" s="1104"/>
    </row>
    <row r="383" spans="51:51">
      <c r="AY383" s="1104"/>
    </row>
    <row r="384" spans="51:51">
      <c r="AY384" s="1104"/>
    </row>
    <row r="385" spans="51:51">
      <c r="AY385" s="1104"/>
    </row>
    <row r="386" spans="51:51">
      <c r="AY386" s="1104"/>
    </row>
    <row r="387" spans="51:51">
      <c r="AY387" s="1104"/>
    </row>
    <row r="388" spans="51:51">
      <c r="AY388" s="1104"/>
    </row>
    <row r="389" spans="51:51">
      <c r="AY389" s="1104"/>
    </row>
    <row r="390" spans="51:51">
      <c r="AY390" s="1104"/>
    </row>
    <row r="391" spans="51:51">
      <c r="AY391" s="1104"/>
    </row>
    <row r="392" spans="51:51">
      <c r="AY392" s="1104"/>
    </row>
    <row r="393" spans="51:51">
      <c r="AY393" s="1104"/>
    </row>
    <row r="394" spans="51:51">
      <c r="AY394" s="1104"/>
    </row>
    <row r="395" spans="51:51">
      <c r="AY395" s="1104"/>
    </row>
    <row r="396" spans="51:51">
      <c r="AY396" s="1104"/>
    </row>
    <row r="397" spans="51:51">
      <c r="AY397" s="1104"/>
    </row>
    <row r="398" spans="51:51">
      <c r="AY398" s="1104"/>
    </row>
    <row r="399" spans="51:51">
      <c r="AY399" s="1104"/>
    </row>
    <row r="400" spans="51:51">
      <c r="AY400" s="1104"/>
    </row>
    <row r="401" spans="51:51">
      <c r="AY401" s="1104"/>
    </row>
    <row r="402" spans="51:51">
      <c r="AY402" s="1104"/>
    </row>
    <row r="403" spans="51:51">
      <c r="AY403" s="1104"/>
    </row>
    <row r="404" spans="51:51">
      <c r="AY404" s="1104"/>
    </row>
    <row r="405" spans="51:51">
      <c r="AY405" s="1104"/>
    </row>
    <row r="406" spans="51:51">
      <c r="AY406" s="1104"/>
    </row>
    <row r="407" spans="51:51">
      <c r="AY407" s="1104"/>
    </row>
    <row r="408" spans="51:51">
      <c r="AY408" s="1104"/>
    </row>
    <row r="409" spans="51:51">
      <c r="AY409" s="1104"/>
    </row>
    <row r="410" spans="51:51">
      <c r="AY410" s="1104"/>
    </row>
    <row r="411" spans="51:51">
      <c r="AY411" s="1104"/>
    </row>
    <row r="412" spans="51:51">
      <c r="AY412" s="1104"/>
    </row>
    <row r="413" spans="51:51">
      <c r="AY413" s="1104"/>
    </row>
    <row r="414" spans="51:51">
      <c r="AY414" s="1104"/>
    </row>
    <row r="415" spans="51:51">
      <c r="AY415" s="1104"/>
    </row>
    <row r="416" spans="51:51">
      <c r="AY416" s="1104"/>
    </row>
    <row r="417" spans="51:51">
      <c r="AY417" s="1104"/>
    </row>
    <row r="418" spans="51:51">
      <c r="AY418" s="1104"/>
    </row>
    <row r="419" spans="51:51">
      <c r="AY419" s="1104"/>
    </row>
    <row r="420" spans="51:51">
      <c r="AY420" s="1104"/>
    </row>
    <row r="421" spans="51:51">
      <c r="AY421" s="1104"/>
    </row>
    <row r="422" spans="51:51">
      <c r="AY422" s="1104"/>
    </row>
    <row r="423" spans="51:51">
      <c r="AY423" s="1104"/>
    </row>
    <row r="424" spans="51:51">
      <c r="AY424" s="1104"/>
    </row>
    <row r="425" spans="51:51">
      <c r="AY425" s="1104"/>
    </row>
    <row r="426" spans="51:51">
      <c r="AY426" s="1104"/>
    </row>
    <row r="427" spans="51:51">
      <c r="AY427" s="1104"/>
    </row>
    <row r="428" spans="51:51">
      <c r="AY428" s="1104"/>
    </row>
    <row r="429" spans="51:51">
      <c r="AY429" s="1104"/>
    </row>
    <row r="430" spans="51:51">
      <c r="AY430" s="1104"/>
    </row>
    <row r="431" spans="51:51">
      <c r="AY431" s="1104"/>
    </row>
    <row r="432" spans="51:51">
      <c r="AY432" s="1104"/>
    </row>
    <row r="433" spans="51:51">
      <c r="AY433" s="1104"/>
    </row>
    <row r="434" spans="51:51">
      <c r="AY434" s="1104"/>
    </row>
    <row r="435" spans="51:51">
      <c r="AY435" s="1104"/>
    </row>
    <row r="436" spans="51:51">
      <c r="AY436" s="1104"/>
    </row>
    <row r="437" spans="51:51">
      <c r="AY437" s="1104"/>
    </row>
    <row r="438" spans="51:51">
      <c r="AY438" s="1104"/>
    </row>
    <row r="439" spans="51:51">
      <c r="AY439" s="1104"/>
    </row>
    <row r="440" spans="51:51">
      <c r="AY440" s="1104"/>
    </row>
    <row r="441" spans="51:51">
      <c r="AY441" s="1104"/>
    </row>
    <row r="442" spans="51:51">
      <c r="AY442" s="1104"/>
    </row>
    <row r="443" spans="51:51">
      <c r="AY443" s="1104"/>
    </row>
    <row r="444" spans="51:51">
      <c r="AY444" s="1104"/>
    </row>
    <row r="445" spans="51:51">
      <c r="AY445" s="1104"/>
    </row>
    <row r="446" spans="51:51">
      <c r="AY446" s="1104"/>
    </row>
    <row r="447" spans="51:51">
      <c r="AY447" s="1104"/>
    </row>
    <row r="448" spans="51:51">
      <c r="AY448" s="1104"/>
    </row>
    <row r="449" spans="51:51">
      <c r="AY449" s="1104"/>
    </row>
    <row r="450" spans="51:51">
      <c r="AY450" s="1104"/>
    </row>
    <row r="451" spans="51:51">
      <c r="AY451" s="1104"/>
    </row>
    <row r="452" spans="51:51">
      <c r="AY452" s="1104"/>
    </row>
    <row r="453" spans="51:51">
      <c r="AY453" s="1104"/>
    </row>
    <row r="454" spans="51:51">
      <c r="AY454" s="1104"/>
    </row>
    <row r="455" spans="51:51">
      <c r="AY455" s="1104"/>
    </row>
    <row r="456" spans="51:51">
      <c r="AY456" s="1104"/>
    </row>
    <row r="457" spans="51:51">
      <c r="AY457" s="1104"/>
    </row>
    <row r="458" spans="51:51">
      <c r="AY458" s="1104"/>
    </row>
    <row r="459" spans="51:51">
      <c r="AY459" s="1104"/>
    </row>
    <row r="460" spans="51:51">
      <c r="AY460" s="1104"/>
    </row>
    <row r="461" spans="51:51">
      <c r="AY461" s="1104"/>
    </row>
    <row r="462" spans="51:51">
      <c r="AY462" s="1104"/>
    </row>
    <row r="463" spans="51:51">
      <c r="AY463" s="1104"/>
    </row>
    <row r="464" spans="51:51">
      <c r="AY464" s="1104"/>
    </row>
    <row r="465" spans="51:51">
      <c r="AY465" s="1104"/>
    </row>
    <row r="466" spans="51:51">
      <c r="AY466" s="1104"/>
    </row>
    <row r="467" spans="51:51">
      <c r="AY467" s="1104"/>
    </row>
    <row r="468" spans="51:51">
      <c r="AY468" s="1104"/>
    </row>
    <row r="469" spans="51:51">
      <c r="AY469" s="1104"/>
    </row>
    <row r="470" spans="51:51">
      <c r="AY470" s="1104"/>
    </row>
    <row r="471" spans="51:51">
      <c r="AY471" s="1104"/>
    </row>
    <row r="472" spans="51:51">
      <c r="AY472" s="1104"/>
    </row>
    <row r="473" spans="51:51">
      <c r="AY473" s="1104"/>
    </row>
    <row r="474" spans="51:51">
      <c r="AY474" s="1104"/>
    </row>
    <row r="475" spans="51:51">
      <c r="AY475" s="1104"/>
    </row>
    <row r="476" spans="51:51">
      <c r="AY476" s="1104"/>
    </row>
    <row r="477" spans="51:51">
      <c r="AY477" s="1104"/>
    </row>
    <row r="478" spans="51:51">
      <c r="AY478" s="1104"/>
    </row>
    <row r="479" spans="51:51">
      <c r="AY479" s="1104"/>
    </row>
    <row r="480" spans="51:51">
      <c r="AY480" s="1104"/>
    </row>
    <row r="481" spans="51:51">
      <c r="AY481" s="1104"/>
    </row>
    <row r="482" spans="51:51">
      <c r="AY482" s="1104"/>
    </row>
    <row r="483" spans="51:51">
      <c r="AY483" s="1104"/>
    </row>
    <row r="484" spans="51:51">
      <c r="AY484" s="1104"/>
    </row>
    <row r="485" spans="51:51">
      <c r="AY485" s="1104"/>
    </row>
    <row r="486" spans="51:51">
      <c r="AY486" s="1104"/>
    </row>
    <row r="487" spans="51:51">
      <c r="AY487" s="1104"/>
    </row>
    <row r="488" spans="51:51">
      <c r="AY488" s="1104"/>
    </row>
    <row r="489" spans="51:51">
      <c r="AY489" s="1104"/>
    </row>
    <row r="490" spans="51:51">
      <c r="AY490" s="1104"/>
    </row>
    <row r="491" spans="51:51">
      <c r="AY491" s="1104"/>
    </row>
    <row r="492" spans="51:51">
      <c r="AY492" s="1104"/>
    </row>
    <row r="493" spans="51:51">
      <c r="AY493" s="1104"/>
    </row>
    <row r="494" spans="51:51">
      <c r="AY494" s="1104"/>
    </row>
    <row r="495" spans="51:51">
      <c r="AY495" s="1104"/>
    </row>
    <row r="496" spans="51:51">
      <c r="AY496" s="1104"/>
    </row>
    <row r="497" spans="51:51">
      <c r="AY497" s="1104"/>
    </row>
    <row r="498" spans="51:51">
      <c r="AY498" s="1104"/>
    </row>
    <row r="499" spans="51:51">
      <c r="AY499" s="1104"/>
    </row>
    <row r="500" spans="51:51">
      <c r="AY500" s="1104"/>
    </row>
    <row r="501" spans="51:51">
      <c r="AY501" s="1104"/>
    </row>
    <row r="502" spans="51:51">
      <c r="AY502" s="1104"/>
    </row>
    <row r="503" spans="51:51">
      <c r="AY503" s="1104"/>
    </row>
    <row r="504" spans="51:51">
      <c r="AY504" s="1104"/>
    </row>
    <row r="505" spans="51:51">
      <c r="AY505" s="1104"/>
    </row>
    <row r="506" spans="51:51">
      <c r="AY506" s="1104"/>
    </row>
    <row r="507" spans="51:51">
      <c r="AY507" s="1104"/>
    </row>
    <row r="508" spans="51:51">
      <c r="AY508" s="1104"/>
    </row>
    <row r="509" spans="51:51">
      <c r="AY509" s="1104"/>
    </row>
    <row r="510" spans="51:51">
      <c r="AY510" s="1104"/>
    </row>
    <row r="511" spans="51:51">
      <c r="AY511" s="1104"/>
    </row>
    <row r="512" spans="51:51">
      <c r="AY512" s="1104"/>
    </row>
    <row r="513" spans="51:51">
      <c r="AY513" s="1104"/>
    </row>
    <row r="514" spans="51:51">
      <c r="AY514" s="1104"/>
    </row>
    <row r="515" spans="51:51">
      <c r="AY515" s="1104"/>
    </row>
    <row r="516" spans="51:51">
      <c r="AY516" s="1104"/>
    </row>
    <row r="517" spans="51:51">
      <c r="AY517" s="1104"/>
    </row>
    <row r="518" spans="51:51">
      <c r="AY518" s="1104"/>
    </row>
    <row r="519" spans="51:51">
      <c r="AY519" s="1104"/>
    </row>
    <row r="520" spans="51:51">
      <c r="AY520" s="1104"/>
    </row>
    <row r="521" spans="51:51">
      <c r="AY521" s="1104"/>
    </row>
    <row r="522" spans="51:51">
      <c r="AY522" s="1104"/>
    </row>
    <row r="523" spans="51:51">
      <c r="AY523" s="1104"/>
    </row>
    <row r="524" spans="51:51">
      <c r="AY524" s="1104"/>
    </row>
    <row r="525" spans="51:51">
      <c r="AY525" s="1104"/>
    </row>
    <row r="526" spans="51:51">
      <c r="AY526" s="1104"/>
    </row>
    <row r="527" spans="51:51">
      <c r="AY527" s="1104"/>
    </row>
    <row r="528" spans="51:51">
      <c r="AY528" s="1104"/>
    </row>
    <row r="529" spans="51:51">
      <c r="AY529" s="1104"/>
    </row>
    <row r="530" spans="51:51">
      <c r="AY530" s="1104"/>
    </row>
    <row r="531" spans="51:51">
      <c r="AY531" s="1104"/>
    </row>
    <row r="532" spans="51:51">
      <c r="AY532" s="1104"/>
    </row>
    <row r="533" spans="51:51">
      <c r="AY533" s="1104"/>
    </row>
    <row r="534" spans="51:51">
      <c r="AY534" s="1104"/>
    </row>
    <row r="535" spans="51:51">
      <c r="AY535" s="1104"/>
    </row>
    <row r="536" spans="51:51">
      <c r="AY536" s="1104"/>
    </row>
    <row r="537" spans="51:51">
      <c r="AY537" s="1104"/>
    </row>
    <row r="538" spans="51:51">
      <c r="AY538" s="1104"/>
    </row>
    <row r="539" spans="51:51">
      <c r="AY539" s="1104"/>
    </row>
    <row r="540" spans="51:51">
      <c r="AY540" s="1104"/>
    </row>
    <row r="541" spans="51:51">
      <c r="AY541" s="1104"/>
    </row>
    <row r="542" spans="51:51">
      <c r="AY542" s="1104"/>
    </row>
    <row r="543" spans="51:51">
      <c r="AY543" s="1104"/>
    </row>
    <row r="544" spans="51:51">
      <c r="AY544" s="1104"/>
    </row>
    <row r="545" spans="51:51">
      <c r="AY545" s="1104"/>
    </row>
    <row r="546" spans="51:51">
      <c r="AY546" s="1104"/>
    </row>
    <row r="547" spans="51:51">
      <c r="AY547" s="1104"/>
    </row>
    <row r="548" spans="51:51">
      <c r="AY548" s="1104"/>
    </row>
    <row r="549" spans="51:51">
      <c r="AY549" s="1104"/>
    </row>
    <row r="550" spans="51:51">
      <c r="AY550" s="1104"/>
    </row>
    <row r="551" spans="51:51">
      <c r="AY551" s="1104"/>
    </row>
    <row r="552" spans="51:51">
      <c r="AY552" s="1104"/>
    </row>
    <row r="553" spans="51:51">
      <c r="AY553" s="1104"/>
    </row>
    <row r="554" spans="51:51">
      <c r="AY554" s="1104"/>
    </row>
    <row r="555" spans="51:51">
      <c r="AY555" s="1104"/>
    </row>
    <row r="556" spans="51:51">
      <c r="AY556" s="1104"/>
    </row>
    <row r="557" spans="51:51">
      <c r="AY557" s="1104"/>
    </row>
    <row r="558" spans="51:51">
      <c r="AY558" s="1104"/>
    </row>
    <row r="559" spans="51:51">
      <c r="AY559" s="1104"/>
    </row>
    <row r="560" spans="51:51">
      <c r="AY560" s="1104"/>
    </row>
    <row r="561" spans="51:51">
      <c r="AY561" s="1104"/>
    </row>
    <row r="562" spans="51:51">
      <c r="AY562" s="1104"/>
    </row>
    <row r="563" spans="51:51">
      <c r="AY563" s="1104"/>
    </row>
    <row r="564" spans="51:51">
      <c r="AY564" s="1104"/>
    </row>
    <row r="565" spans="51:51">
      <c r="AY565" s="1104"/>
    </row>
    <row r="566" spans="51:51">
      <c r="AY566" s="1104"/>
    </row>
    <row r="567" spans="51:51">
      <c r="AY567" s="1104"/>
    </row>
    <row r="568" spans="51:51">
      <c r="AY568" s="1104"/>
    </row>
    <row r="569" spans="51:51">
      <c r="AY569" s="1104"/>
    </row>
    <row r="570" spans="51:51">
      <c r="AY570" s="1104"/>
    </row>
    <row r="571" spans="51:51">
      <c r="AY571" s="1104"/>
    </row>
    <row r="572" spans="51:51">
      <c r="AY572" s="1104"/>
    </row>
    <row r="573" spans="51:51">
      <c r="AY573" s="1104"/>
    </row>
    <row r="574" spans="51:51">
      <c r="AY574" s="1104"/>
    </row>
    <row r="575" spans="51:51">
      <c r="AY575" s="1104"/>
    </row>
    <row r="576" spans="51:51">
      <c r="AY576" s="1104"/>
    </row>
    <row r="577" spans="51:51">
      <c r="AY577" s="1104"/>
    </row>
    <row r="578" spans="51:51">
      <c r="AY578" s="1104"/>
    </row>
    <row r="579" spans="51:51">
      <c r="AY579" s="1104"/>
    </row>
    <row r="580" spans="51:51">
      <c r="AY580" s="1104"/>
    </row>
    <row r="581" spans="51:51">
      <c r="AY581" s="1104"/>
    </row>
    <row r="582" spans="51:51">
      <c r="AY582" s="1104"/>
    </row>
    <row r="583" spans="51:51">
      <c r="AY583" s="1104"/>
    </row>
    <row r="584" spans="51:51">
      <c r="AY584" s="1104"/>
    </row>
    <row r="585" spans="51:51">
      <c r="AY585" s="1104"/>
    </row>
    <row r="586" spans="51:51">
      <c r="AY586" s="1104"/>
    </row>
    <row r="587" spans="51:51">
      <c r="AY587" s="1104"/>
    </row>
    <row r="588" spans="51:51">
      <c r="AY588" s="1104"/>
    </row>
    <row r="589" spans="51:51">
      <c r="AY589" s="1104"/>
    </row>
    <row r="590" spans="51:51">
      <c r="AY590" s="1104"/>
    </row>
    <row r="591" spans="51:51">
      <c r="AY591" s="1104"/>
    </row>
    <row r="592" spans="51:51">
      <c r="AY592" s="1104"/>
    </row>
    <row r="593" spans="51:51">
      <c r="AY593" s="1104"/>
    </row>
    <row r="594" spans="51:51">
      <c r="AY594" s="1104"/>
    </row>
    <row r="595" spans="51:51">
      <c r="AY595" s="1104"/>
    </row>
    <row r="596" spans="51:51">
      <c r="AY596" s="1104"/>
    </row>
    <row r="597" spans="51:51">
      <c r="AY597" s="1104"/>
    </row>
    <row r="598" spans="51:51">
      <c r="AY598" s="1104"/>
    </row>
    <row r="599" spans="51:51">
      <c r="AY599" s="1104"/>
    </row>
    <row r="600" spans="51:51">
      <c r="AY600" s="1104"/>
    </row>
    <row r="601" spans="51:51">
      <c r="AY601" s="1104"/>
    </row>
    <row r="602" spans="51:51">
      <c r="AY602" s="1104"/>
    </row>
    <row r="603" spans="51:51">
      <c r="AY603" s="1104"/>
    </row>
    <row r="604" spans="51:51">
      <c r="AY604" s="1104"/>
    </row>
    <row r="605" spans="51:51">
      <c r="AY605" s="1104"/>
    </row>
    <row r="606" spans="51:51">
      <c r="AY606" s="1104"/>
    </row>
    <row r="607" spans="51:51">
      <c r="AY607" s="1104"/>
    </row>
    <row r="608" spans="51:51">
      <c r="AY608" s="1104"/>
    </row>
    <row r="609" spans="51:51">
      <c r="AY609" s="1104"/>
    </row>
    <row r="610" spans="51:51">
      <c r="AY610" s="1104"/>
    </row>
    <row r="611" spans="51:51">
      <c r="AY611" s="1104"/>
    </row>
    <row r="612" spans="51:51">
      <c r="AY612" s="1104"/>
    </row>
    <row r="613" spans="51:51">
      <c r="AY613" s="1104"/>
    </row>
    <row r="614" spans="51:51">
      <c r="AY614" s="1104"/>
    </row>
    <row r="615" spans="51:51">
      <c r="AY615" s="1104"/>
    </row>
    <row r="616" spans="51:51">
      <c r="AY616" s="1104"/>
    </row>
    <row r="617" spans="51:51">
      <c r="AY617" s="1104"/>
    </row>
    <row r="618" spans="51:51">
      <c r="AY618" s="1104"/>
    </row>
    <row r="619" spans="51:51">
      <c r="AY619" s="1104"/>
    </row>
    <row r="620" spans="51:51">
      <c r="AY620" s="1104"/>
    </row>
    <row r="621" spans="51:51">
      <c r="AY621" s="1104"/>
    </row>
    <row r="622" spans="51:51">
      <c r="AY622" s="1104"/>
    </row>
    <row r="623" spans="51:51">
      <c r="AY623" s="1104"/>
    </row>
    <row r="624" spans="51:51">
      <c r="AY624" s="1104"/>
    </row>
    <row r="625" spans="51:51">
      <c r="AY625" s="1104"/>
    </row>
    <row r="626" spans="51:51">
      <c r="AY626" s="1104"/>
    </row>
    <row r="627" spans="51:51">
      <c r="AY627" s="1104"/>
    </row>
    <row r="628" spans="51:51">
      <c r="AY628" s="1104"/>
    </row>
    <row r="629" spans="51:51">
      <c r="AY629" s="1104"/>
    </row>
    <row r="630" spans="51:51">
      <c r="AY630" s="1104"/>
    </row>
    <row r="631" spans="51:51">
      <c r="AY631" s="1104"/>
    </row>
    <row r="632" spans="51:51">
      <c r="AY632" s="1104"/>
    </row>
    <row r="633" spans="51:51">
      <c r="AY633" s="1104"/>
    </row>
    <row r="634" spans="51:51">
      <c r="AY634" s="1104"/>
    </row>
    <row r="635" spans="51:51">
      <c r="AY635" s="1104"/>
    </row>
    <row r="636" spans="51:51">
      <c r="AY636" s="1104"/>
    </row>
    <row r="637" spans="51:51">
      <c r="AY637" s="1104"/>
    </row>
    <row r="638" spans="51:51">
      <c r="AY638" s="1104"/>
    </row>
    <row r="639" spans="51:51">
      <c r="AY639" s="1104"/>
    </row>
    <row r="640" spans="51:51">
      <c r="AY640" s="1104"/>
    </row>
    <row r="641" spans="51:51">
      <c r="AY641" s="1104"/>
    </row>
    <row r="642" spans="51:51">
      <c r="AY642" s="1104"/>
    </row>
    <row r="643" spans="51:51">
      <c r="AY643" s="1104"/>
    </row>
    <row r="644" spans="51:51">
      <c r="AY644" s="1104"/>
    </row>
    <row r="645" spans="51:51">
      <c r="AY645" s="1104"/>
    </row>
    <row r="646" spans="51:51">
      <c r="AY646" s="1104"/>
    </row>
    <row r="647" spans="51:51">
      <c r="AY647" s="1104"/>
    </row>
    <row r="648" spans="51:51">
      <c r="AY648" s="1104"/>
    </row>
    <row r="649" spans="51:51">
      <c r="AY649" s="1104"/>
    </row>
    <row r="650" spans="51:51">
      <c r="AY650" s="1104"/>
    </row>
    <row r="651" spans="51:51">
      <c r="AY651" s="1104"/>
    </row>
    <row r="652" spans="51:51">
      <c r="AY652" s="1104"/>
    </row>
    <row r="653" spans="51:51">
      <c r="AY653" s="1104"/>
    </row>
    <row r="654" spans="51:51">
      <c r="AY654" s="1104"/>
    </row>
    <row r="655" spans="51:51">
      <c r="AY655" s="1104"/>
    </row>
    <row r="656" spans="51:51">
      <c r="AY656" s="1104"/>
    </row>
    <row r="657" spans="51:51">
      <c r="AY657" s="1104"/>
    </row>
    <row r="658" spans="51:51">
      <c r="AY658" s="1104"/>
    </row>
    <row r="659" spans="51:51">
      <c r="AY659" s="1104"/>
    </row>
    <row r="660" spans="51:51">
      <c r="AY660" s="1104"/>
    </row>
    <row r="661" spans="51:51">
      <c r="AY661" s="1104"/>
    </row>
    <row r="662" spans="51:51">
      <c r="AY662" s="1104"/>
    </row>
    <row r="663" spans="51:51">
      <c r="AY663" s="1104"/>
    </row>
    <row r="664" spans="51:51">
      <c r="AY664" s="1104"/>
    </row>
    <row r="665" spans="51:51">
      <c r="AY665" s="1104"/>
    </row>
    <row r="666" spans="51:51">
      <c r="AY666" s="1104"/>
    </row>
    <row r="667" spans="51:51">
      <c r="AY667" s="1104"/>
    </row>
    <row r="668" spans="51:51">
      <c r="AY668" s="1104"/>
    </row>
    <row r="669" spans="51:51">
      <c r="AY669" s="1104"/>
    </row>
    <row r="670" spans="51:51">
      <c r="AY670" s="1104"/>
    </row>
    <row r="671" spans="51:51">
      <c r="AY671" s="1104"/>
    </row>
    <row r="672" spans="51:51">
      <c r="AY672" s="1104"/>
    </row>
    <row r="673" spans="51:51">
      <c r="AY673" s="1104"/>
    </row>
    <row r="674" spans="51:51">
      <c r="AY674" s="1104"/>
    </row>
    <row r="675" spans="51:51">
      <c r="AY675" s="1104"/>
    </row>
    <row r="676" spans="51:51">
      <c r="AY676" s="1104"/>
    </row>
    <row r="677" spans="51:51">
      <c r="AY677" s="1104"/>
    </row>
    <row r="678" spans="51:51">
      <c r="AY678" s="1104"/>
    </row>
    <row r="679" spans="51:51">
      <c r="AY679" s="1104"/>
    </row>
    <row r="680" spans="51:51">
      <c r="AY680" s="1104"/>
    </row>
    <row r="681" spans="51:51">
      <c r="AY681" s="1104"/>
    </row>
    <row r="682" spans="51:51">
      <c r="AY682" s="1104"/>
    </row>
    <row r="683" spans="51:51">
      <c r="AY683" s="1104"/>
    </row>
    <row r="684" spans="51:51">
      <c r="AY684" s="1104"/>
    </row>
    <row r="685" spans="51:51">
      <c r="AY685" s="1104"/>
    </row>
    <row r="686" spans="51:51">
      <c r="AY686" s="1104"/>
    </row>
    <row r="687" spans="51:51">
      <c r="AY687" s="1104"/>
    </row>
    <row r="688" spans="51:51">
      <c r="AY688" s="1104"/>
    </row>
    <row r="689" spans="51:51">
      <c r="AY689" s="1104"/>
    </row>
    <row r="690" spans="51:51">
      <c r="AY690" s="1104"/>
    </row>
    <row r="691" spans="51:51">
      <c r="AY691" s="1104"/>
    </row>
    <row r="692" spans="51:51">
      <c r="AY692" s="1104"/>
    </row>
    <row r="693" spans="51:51">
      <c r="AY693" s="1104"/>
    </row>
    <row r="694" spans="51:51">
      <c r="AY694" s="1104"/>
    </row>
    <row r="695" spans="51:51">
      <c r="AY695" s="1104"/>
    </row>
    <row r="696" spans="51:51">
      <c r="AY696" s="1104"/>
    </row>
    <row r="697" spans="51:51">
      <c r="AY697" s="1104"/>
    </row>
    <row r="698" spans="51:51">
      <c r="AY698" s="1104"/>
    </row>
    <row r="699" spans="51:51">
      <c r="AY699" s="1104"/>
    </row>
    <row r="700" spans="51:51">
      <c r="AY700" s="1104"/>
    </row>
    <row r="701" spans="51:51">
      <c r="AY701" s="1104"/>
    </row>
    <row r="702" spans="51:51">
      <c r="AY702" s="1104"/>
    </row>
    <row r="703" spans="51:51">
      <c r="AY703" s="1104"/>
    </row>
    <row r="704" spans="51:51">
      <c r="AY704" s="1104"/>
    </row>
    <row r="705" spans="51:51">
      <c r="AY705" s="1104"/>
    </row>
    <row r="706" spans="51:51">
      <c r="AY706" s="1104"/>
    </row>
    <row r="707" spans="51:51">
      <c r="AY707" s="1104"/>
    </row>
    <row r="708" spans="51:51">
      <c r="AY708" s="1104"/>
    </row>
    <row r="709" spans="51:51">
      <c r="AY709" s="1104"/>
    </row>
    <row r="710" spans="51:51">
      <c r="AY710" s="1104"/>
    </row>
    <row r="711" spans="51:51">
      <c r="AY711" s="1104"/>
    </row>
    <row r="712" spans="51:51">
      <c r="AY712" s="1104"/>
    </row>
    <row r="713" spans="51:51">
      <c r="AY713" s="1104"/>
    </row>
    <row r="714" spans="51:51">
      <c r="AY714" s="1104"/>
    </row>
    <row r="715" spans="51:51">
      <c r="AY715" s="1104"/>
    </row>
    <row r="716" spans="51:51">
      <c r="AY716" s="1104"/>
    </row>
    <row r="717" spans="51:51">
      <c r="AY717" s="1104"/>
    </row>
    <row r="718" spans="51:51">
      <c r="AY718" s="1104"/>
    </row>
    <row r="719" spans="51:51">
      <c r="AY719" s="1104"/>
    </row>
    <row r="720" spans="51:51">
      <c r="AY720" s="1104"/>
    </row>
    <row r="721" spans="51:51">
      <c r="AY721" s="1104"/>
    </row>
    <row r="722" spans="51:51">
      <c r="AY722" s="1104"/>
    </row>
    <row r="723" spans="51:51">
      <c r="AY723" s="1104"/>
    </row>
    <row r="724" spans="51:51">
      <c r="AY724" s="1104"/>
    </row>
    <row r="725" spans="51:51">
      <c r="AY725" s="1104"/>
    </row>
    <row r="726" spans="51:51">
      <c r="AY726" s="1104"/>
    </row>
    <row r="727" spans="51:51">
      <c r="AY727" s="1104"/>
    </row>
    <row r="728" spans="51:51">
      <c r="AY728" s="1104"/>
    </row>
    <row r="729" spans="51:51">
      <c r="AY729" s="1104"/>
    </row>
    <row r="730" spans="51:51">
      <c r="AY730" s="1104"/>
    </row>
    <row r="731" spans="51:51">
      <c r="AY731" s="1104"/>
    </row>
    <row r="732" spans="51:51">
      <c r="AY732" s="1104"/>
    </row>
    <row r="733" spans="51:51">
      <c r="AY733" s="1104"/>
    </row>
    <row r="734" spans="51:51">
      <c r="AY734" s="1104"/>
    </row>
    <row r="735" spans="51:51">
      <c r="AY735" s="1104"/>
    </row>
    <row r="736" spans="51:51">
      <c r="AY736" s="1104"/>
    </row>
    <row r="737" spans="51:51">
      <c r="AY737" s="1104"/>
    </row>
    <row r="738" spans="51:51">
      <c r="AY738" s="1104"/>
    </row>
    <row r="739" spans="51:51">
      <c r="AY739" s="1104"/>
    </row>
    <row r="740" spans="51:51">
      <c r="AY740" s="1104"/>
    </row>
    <row r="741" spans="51:51">
      <c r="AY741" s="1104"/>
    </row>
    <row r="742" spans="51:51">
      <c r="AY742" s="1104"/>
    </row>
    <row r="743" spans="51:51">
      <c r="AY743" s="1104"/>
    </row>
    <row r="744" spans="51:51">
      <c r="AY744" s="1104"/>
    </row>
    <row r="745" spans="51:51">
      <c r="AY745" s="1104"/>
    </row>
    <row r="746" spans="51:51">
      <c r="AY746" s="1104"/>
    </row>
    <row r="747" spans="51:51">
      <c r="AY747" s="1104"/>
    </row>
    <row r="748" spans="51:51">
      <c r="AY748" s="1104"/>
    </row>
    <row r="749" spans="51:51">
      <c r="AY749" s="1104"/>
    </row>
    <row r="750" spans="51:51">
      <c r="AY750" s="1104"/>
    </row>
    <row r="751" spans="51:51">
      <c r="AY751" s="1104"/>
    </row>
    <row r="752" spans="51:51">
      <c r="AY752" s="1104"/>
    </row>
    <row r="753" spans="51:51">
      <c r="AY753" s="1104"/>
    </row>
    <row r="754" spans="51:51">
      <c r="AY754" s="1104"/>
    </row>
    <row r="755" spans="51:51">
      <c r="AY755" s="1104"/>
    </row>
    <row r="756" spans="51:51">
      <c r="AY756" s="1104"/>
    </row>
    <row r="757" spans="51:51">
      <c r="AY757" s="1104"/>
    </row>
    <row r="758" spans="51:51">
      <c r="AY758" s="1104"/>
    </row>
    <row r="759" spans="51:51">
      <c r="AY759" s="1104"/>
    </row>
    <row r="760" spans="51:51">
      <c r="AY760" s="1104"/>
    </row>
    <row r="761" spans="51:51">
      <c r="AY761" s="1104"/>
    </row>
    <row r="762" spans="51:51">
      <c r="AY762" s="1104"/>
    </row>
    <row r="763" spans="51:51">
      <c r="AY763" s="1104"/>
    </row>
    <row r="764" spans="51:51">
      <c r="AY764" s="1104"/>
    </row>
    <row r="765" spans="51:51">
      <c r="AY765" s="1104"/>
    </row>
    <row r="766" spans="51:51">
      <c r="AY766" s="1104"/>
    </row>
    <row r="767" spans="51:51">
      <c r="AY767" s="1104"/>
    </row>
    <row r="768" spans="51:51">
      <c r="AY768" s="1104"/>
    </row>
    <row r="769" spans="51:51">
      <c r="AY769" s="1104"/>
    </row>
    <row r="770" spans="51:51">
      <c r="AY770" s="1104"/>
    </row>
    <row r="771" spans="51:51">
      <c r="AY771" s="1104"/>
    </row>
    <row r="772" spans="51:51">
      <c r="AY772" s="1104"/>
    </row>
    <row r="773" spans="51:51">
      <c r="AY773" s="1104"/>
    </row>
    <row r="774" spans="51:51">
      <c r="AY774" s="1104"/>
    </row>
    <row r="775" spans="51:51">
      <c r="AY775" s="1104"/>
    </row>
    <row r="776" spans="51:51">
      <c r="AY776" s="1104"/>
    </row>
    <row r="777" spans="51:51">
      <c r="AY777" s="1104"/>
    </row>
    <row r="778" spans="51:51">
      <c r="AY778" s="1104"/>
    </row>
    <row r="779" spans="51:51">
      <c r="AY779" s="1104"/>
    </row>
    <row r="780" spans="51:51">
      <c r="AY780" s="1104"/>
    </row>
    <row r="781" spans="51:51">
      <c r="AY781" s="1104"/>
    </row>
    <row r="782" spans="51:51">
      <c r="AY782" s="1104"/>
    </row>
    <row r="783" spans="51:51">
      <c r="AY783" s="1104"/>
    </row>
    <row r="784" spans="51:51">
      <c r="AY784" s="1104"/>
    </row>
    <row r="785" spans="51:51">
      <c r="AY785" s="1104"/>
    </row>
    <row r="786" spans="51:51">
      <c r="AY786" s="1104"/>
    </row>
    <row r="787" spans="51:51">
      <c r="AY787" s="1104"/>
    </row>
    <row r="788" spans="51:51">
      <c r="AY788" s="1104"/>
    </row>
    <row r="789" spans="51:51">
      <c r="AY789" s="1104"/>
    </row>
    <row r="790" spans="51:51">
      <c r="AY790" s="1104"/>
    </row>
    <row r="791" spans="51:51">
      <c r="AY791" s="1104"/>
    </row>
    <row r="792" spans="51:51">
      <c r="AY792" s="1104"/>
    </row>
    <row r="793" spans="51:51">
      <c r="AY793" s="1104"/>
    </row>
    <row r="794" spans="51:51">
      <c r="AY794" s="1104"/>
    </row>
    <row r="795" spans="51:51">
      <c r="AY795" s="1104"/>
    </row>
    <row r="796" spans="51:51">
      <c r="AY796" s="1104"/>
    </row>
    <row r="797" spans="51:51">
      <c r="AY797" s="1104"/>
    </row>
    <row r="798" spans="51:51">
      <c r="AY798" s="1104"/>
    </row>
    <row r="799" spans="51:51">
      <c r="AY799" s="1104"/>
    </row>
    <row r="800" spans="51:51">
      <c r="AY800" s="1104"/>
    </row>
    <row r="801" spans="51:51">
      <c r="AY801" s="1104"/>
    </row>
    <row r="802" spans="51:51">
      <c r="AY802" s="1104"/>
    </row>
    <row r="803" spans="51:51">
      <c r="AY803" s="1104"/>
    </row>
    <row r="804" spans="51:51">
      <c r="AY804" s="1104"/>
    </row>
    <row r="805" spans="51:51">
      <c r="AY805" s="1104"/>
    </row>
    <row r="806" spans="51:51">
      <c r="AY806" s="1104"/>
    </row>
    <row r="807" spans="51:51">
      <c r="AY807" s="1104"/>
    </row>
    <row r="808" spans="51:51">
      <c r="AY808" s="1104"/>
    </row>
    <row r="809" spans="51:51">
      <c r="AY809" s="1104"/>
    </row>
    <row r="810" spans="51:51">
      <c r="AY810" s="1104"/>
    </row>
    <row r="811" spans="51:51">
      <c r="AY811" s="1104"/>
    </row>
    <row r="812" spans="51:51">
      <c r="AY812" s="1104"/>
    </row>
    <row r="813" spans="51:51">
      <c r="AY813" s="1104"/>
    </row>
    <row r="814" spans="51:51">
      <c r="AY814" s="1104"/>
    </row>
    <row r="815" spans="51:51">
      <c r="AY815" s="1104"/>
    </row>
    <row r="816" spans="51:51">
      <c r="AY816" s="1104"/>
    </row>
    <row r="817" spans="51:51">
      <c r="AY817" s="1104"/>
    </row>
    <row r="818" spans="51:51">
      <c r="AY818" s="1104"/>
    </row>
    <row r="819" spans="51:51">
      <c r="AY819" s="1104"/>
    </row>
    <row r="820" spans="51:51">
      <c r="AY820" s="1104"/>
    </row>
    <row r="821" spans="51:51">
      <c r="AY821" s="1104"/>
    </row>
    <row r="822" spans="51:51">
      <c r="AY822" s="1104"/>
    </row>
    <row r="823" spans="51:51">
      <c r="AY823" s="1104"/>
    </row>
    <row r="824" spans="51:51">
      <c r="AY824" s="1104"/>
    </row>
    <row r="825" spans="51:51">
      <c r="AY825" s="1104"/>
    </row>
    <row r="826" spans="51:51">
      <c r="AY826" s="1104"/>
    </row>
    <row r="827" spans="51:51">
      <c r="AY827" s="1104"/>
    </row>
    <row r="828" spans="51:51">
      <c r="AY828" s="1104"/>
    </row>
    <row r="829" spans="51:51">
      <c r="AY829" s="1104"/>
    </row>
    <row r="830" spans="51:51">
      <c r="AY830" s="1104"/>
    </row>
    <row r="831" spans="51:51">
      <c r="AY831" s="1104"/>
    </row>
    <row r="832" spans="51:51">
      <c r="AY832" s="1104"/>
    </row>
    <row r="833" spans="51:51">
      <c r="AY833" s="1104"/>
    </row>
    <row r="834" spans="51:51">
      <c r="AY834" s="1104"/>
    </row>
    <row r="835" spans="51:51">
      <c r="AY835" s="1104"/>
    </row>
    <row r="836" spans="51:51">
      <c r="AY836" s="1104"/>
    </row>
    <row r="837" spans="51:51">
      <c r="AY837" s="1104"/>
    </row>
    <row r="838" spans="51:51">
      <c r="AY838" s="1104"/>
    </row>
    <row r="839" spans="51:51">
      <c r="AY839" s="1104"/>
    </row>
    <row r="840" spans="51:51">
      <c r="AY840" s="1104"/>
    </row>
    <row r="841" spans="51:51">
      <c r="AY841" s="1104"/>
    </row>
    <row r="842" spans="51:51">
      <c r="AY842" s="1104"/>
    </row>
    <row r="843" spans="51:51">
      <c r="AY843" s="1104"/>
    </row>
    <row r="844" spans="51:51">
      <c r="AY844" s="1104"/>
    </row>
    <row r="845" spans="51:51">
      <c r="AY845" s="1104"/>
    </row>
    <row r="846" spans="51:51">
      <c r="AY846" s="1104"/>
    </row>
    <row r="847" spans="51:51">
      <c r="AY847" s="1104"/>
    </row>
    <row r="848" spans="51:51">
      <c r="AY848" s="1104"/>
    </row>
    <row r="849" spans="51:51">
      <c r="AY849" s="1104"/>
    </row>
    <row r="850" spans="51:51">
      <c r="AY850" s="1104"/>
    </row>
    <row r="851" spans="51:51">
      <c r="AY851" s="1104"/>
    </row>
    <row r="852" spans="51:51">
      <c r="AY852" s="1104"/>
    </row>
    <row r="853" spans="51:51">
      <c r="AY853" s="1104"/>
    </row>
    <row r="854" spans="51:51">
      <c r="AY854" s="1104"/>
    </row>
    <row r="855" spans="51:51">
      <c r="AY855" s="1104"/>
    </row>
    <row r="856" spans="51:51">
      <c r="AY856" s="1104"/>
    </row>
    <row r="857" spans="51:51">
      <c r="AY857" s="1104"/>
    </row>
    <row r="858" spans="51:51">
      <c r="AY858" s="1104"/>
    </row>
    <row r="859" spans="51:51">
      <c r="AY859" s="1104"/>
    </row>
    <row r="860" spans="51:51">
      <c r="AY860" s="1104"/>
    </row>
    <row r="861" spans="51:51">
      <c r="AY861" s="1104"/>
    </row>
    <row r="862" spans="51:51">
      <c r="AY862" s="1104"/>
    </row>
    <row r="863" spans="51:51">
      <c r="AY863" s="1104"/>
    </row>
    <row r="864" spans="51:51">
      <c r="AY864" s="1104"/>
    </row>
    <row r="865" spans="51:51">
      <c r="AY865" s="1104"/>
    </row>
    <row r="866" spans="51:51">
      <c r="AY866" s="1104"/>
    </row>
    <row r="867" spans="51:51">
      <c r="AY867" s="1104"/>
    </row>
    <row r="868" spans="51:51">
      <c r="AY868" s="1104"/>
    </row>
    <row r="869" spans="51:51">
      <c r="AY869" s="1104"/>
    </row>
    <row r="870" spans="51:51">
      <c r="AY870" s="1104"/>
    </row>
    <row r="871" spans="51:51">
      <c r="AY871" s="1104"/>
    </row>
    <row r="872" spans="51:51">
      <c r="AY872" s="1104"/>
    </row>
    <row r="873" spans="51:51">
      <c r="AY873" s="1104"/>
    </row>
    <row r="874" spans="51:51">
      <c r="AY874" s="1104"/>
    </row>
    <row r="875" spans="51:51">
      <c r="AY875" s="1104"/>
    </row>
    <row r="876" spans="51:51">
      <c r="AY876" s="1104"/>
    </row>
    <row r="877" spans="51:51">
      <c r="AY877" s="1104"/>
    </row>
    <row r="878" spans="51:51">
      <c r="AY878" s="1104"/>
    </row>
    <row r="879" spans="51:51">
      <c r="AY879" s="1104"/>
    </row>
    <row r="880" spans="51:51">
      <c r="AY880" s="1104"/>
    </row>
    <row r="881" spans="51:51">
      <c r="AY881" s="1104"/>
    </row>
    <row r="882" spans="51:51">
      <c r="AY882" s="1104"/>
    </row>
    <row r="883" spans="51:51">
      <c r="AY883" s="1104"/>
    </row>
    <row r="884" spans="51:51">
      <c r="AY884" s="1104"/>
    </row>
    <row r="885" spans="51:51">
      <c r="AY885" s="1104"/>
    </row>
    <row r="886" spans="51:51">
      <c r="AY886" s="1104"/>
    </row>
    <row r="887" spans="51:51">
      <c r="AY887" s="1104"/>
    </row>
    <row r="888" spans="51:51">
      <c r="AY888" s="1104"/>
    </row>
    <row r="889" spans="51:51">
      <c r="AY889" s="1104"/>
    </row>
    <row r="890" spans="51:51">
      <c r="AY890" s="1104"/>
    </row>
    <row r="891" spans="51:51">
      <c r="AY891" s="1104"/>
    </row>
    <row r="892" spans="51:51">
      <c r="AY892" s="1104"/>
    </row>
    <row r="893" spans="51:51">
      <c r="AY893" s="1104"/>
    </row>
    <row r="894" spans="51:51">
      <c r="AY894" s="1104"/>
    </row>
    <row r="895" spans="51:51">
      <c r="AY895" s="1104"/>
    </row>
    <row r="896" spans="51:51">
      <c r="AY896" s="1104"/>
    </row>
    <row r="897" spans="51:51">
      <c r="AY897" s="1104"/>
    </row>
    <row r="898" spans="51:51">
      <c r="AY898" s="1104"/>
    </row>
    <row r="899" spans="51:51">
      <c r="AY899" s="1104"/>
    </row>
    <row r="900" spans="51:51">
      <c r="AY900" s="1104"/>
    </row>
    <row r="901" spans="51:51">
      <c r="AY901" s="1104"/>
    </row>
    <row r="902" spans="51:51">
      <c r="AY902" s="1104"/>
    </row>
    <row r="903" spans="51:51">
      <c r="AY903" s="1104"/>
    </row>
    <row r="904" spans="51:51">
      <c r="AY904" s="1104"/>
    </row>
    <row r="905" spans="51:51">
      <c r="AY905" s="1104"/>
    </row>
    <row r="906" spans="51:51">
      <c r="AY906" s="1104"/>
    </row>
    <row r="907" spans="51:51">
      <c r="AY907" s="1104"/>
    </row>
    <row r="908" spans="51:51">
      <c r="AY908" s="1104"/>
    </row>
    <row r="909" spans="51:51">
      <c r="AY909" s="1104"/>
    </row>
    <row r="910" spans="51:51">
      <c r="AY910" s="1104"/>
    </row>
    <row r="911" spans="51:51">
      <c r="AY911" s="1104"/>
    </row>
    <row r="912" spans="51:51">
      <c r="AY912" s="1104"/>
    </row>
    <row r="913" spans="51:51">
      <c r="AY913" s="1104"/>
    </row>
    <row r="914" spans="51:51">
      <c r="AY914" s="1104"/>
    </row>
    <row r="915" spans="51:51">
      <c r="AY915" s="1104"/>
    </row>
    <row r="916" spans="51:51">
      <c r="AY916" s="1104"/>
    </row>
    <row r="917" spans="51:51">
      <c r="AY917" s="1104"/>
    </row>
    <row r="918" spans="51:51">
      <c r="AY918" s="1104"/>
    </row>
    <row r="919" spans="51:51">
      <c r="AY919" s="1104"/>
    </row>
    <row r="920" spans="51:51">
      <c r="AY920" s="1104"/>
    </row>
    <row r="921" spans="51:51">
      <c r="AY921" s="1104"/>
    </row>
    <row r="922" spans="51:51">
      <c r="AY922" s="1104"/>
    </row>
    <row r="923" spans="51:51">
      <c r="AY923" s="1104"/>
    </row>
    <row r="924" spans="51:51">
      <c r="AY924" s="1104"/>
    </row>
    <row r="925" spans="51:51">
      <c r="AY925" s="1104"/>
    </row>
    <row r="926" spans="51:51">
      <c r="AY926" s="1104"/>
    </row>
    <row r="927" spans="51:51">
      <c r="AY927" s="1104"/>
    </row>
    <row r="928" spans="51:51">
      <c r="AY928" s="1104"/>
    </row>
    <row r="929" spans="51:51">
      <c r="AY929" s="1104"/>
    </row>
    <row r="930" spans="51:51">
      <c r="AY930" s="1104"/>
    </row>
    <row r="931" spans="51:51">
      <c r="AY931" s="1104"/>
    </row>
    <row r="932" spans="51:51">
      <c r="AY932" s="1104"/>
    </row>
    <row r="933" spans="51:51">
      <c r="AY933" s="1104"/>
    </row>
    <row r="934" spans="51:51">
      <c r="AY934" s="1104"/>
    </row>
    <row r="935" spans="51:51">
      <c r="AY935" s="1104"/>
    </row>
    <row r="936" spans="51:51">
      <c r="AY936" s="1104"/>
    </row>
    <row r="937" spans="51:51">
      <c r="AY937" s="1104"/>
    </row>
    <row r="938" spans="51:51">
      <c r="AY938" s="1104"/>
    </row>
    <row r="939" spans="51:51">
      <c r="AY939" s="1104"/>
    </row>
    <row r="940" spans="51:51">
      <c r="AY940" s="1104"/>
    </row>
    <row r="941" spans="51:51">
      <c r="AY941" s="1104"/>
    </row>
    <row r="942" spans="51:51">
      <c r="AY942" s="1104"/>
    </row>
    <row r="943" spans="51:51">
      <c r="AY943" s="1104"/>
    </row>
    <row r="944" spans="51:51">
      <c r="AY944" s="1104"/>
    </row>
    <row r="945" spans="51:51">
      <c r="AY945" s="1104"/>
    </row>
    <row r="946" spans="51:51">
      <c r="AY946" s="1104"/>
    </row>
    <row r="947" spans="51:51">
      <c r="AY947" s="1104"/>
    </row>
    <row r="948" spans="51:51">
      <c r="AY948" s="1104"/>
    </row>
  </sheetData>
  <sheetProtection algorithmName="SHA-512" hashValue="SjXnQ26o0IK9/o1RmdXcsdr8+r3bRSsqQyIOkwlsMrLMsntJEYSEw5Tv7ELq1VXulq9U1HyEpV8Lk5K3EpM3Yg==" saltValue="6AlSim/F2iLdtEVXhi76Vw==" spinCount="100000" sheet="1" objects="1" scenarios="1"/>
  <mergeCells count="120">
    <mergeCell ref="AK43:AQ43"/>
    <mergeCell ref="AG11:AK11"/>
    <mergeCell ref="G19:J19"/>
    <mergeCell ref="K2:L2"/>
    <mergeCell ref="G5:H5"/>
    <mergeCell ref="M4:N4"/>
    <mergeCell ref="O4:P4"/>
    <mergeCell ref="Q4:R4"/>
    <mergeCell ref="I5:J5"/>
    <mergeCell ref="K5:L5"/>
    <mergeCell ref="S2:T2"/>
    <mergeCell ref="S5:T5"/>
    <mergeCell ref="U7:U10"/>
    <mergeCell ref="Q5:R5"/>
    <mergeCell ref="O5:P5"/>
    <mergeCell ref="S4:T4"/>
    <mergeCell ref="M5:N5"/>
    <mergeCell ref="M2:N2"/>
    <mergeCell ref="G30:H30"/>
    <mergeCell ref="M30:N30"/>
    <mergeCell ref="H26:I26"/>
    <mergeCell ref="L19:N19"/>
    <mergeCell ref="B102:E102"/>
    <mergeCell ref="B104:E104"/>
    <mergeCell ref="B103:E103"/>
    <mergeCell ref="B105:E105"/>
    <mergeCell ref="I1:J1"/>
    <mergeCell ref="I2:J2"/>
    <mergeCell ref="G39:T39"/>
    <mergeCell ref="B43:E43"/>
    <mergeCell ref="A39:F40"/>
    <mergeCell ref="C4:F4"/>
    <mergeCell ref="F2:G2"/>
    <mergeCell ref="F1:G1"/>
    <mergeCell ref="A10:E10"/>
    <mergeCell ref="A11:E11"/>
    <mergeCell ref="G4:H4"/>
    <mergeCell ref="C6:E6"/>
    <mergeCell ref="A12:E12"/>
    <mergeCell ref="C5:F5"/>
    <mergeCell ref="A13:E13"/>
    <mergeCell ref="I4:J4"/>
    <mergeCell ref="A14:E14"/>
    <mergeCell ref="I30:J30"/>
    <mergeCell ref="K30:L30"/>
    <mergeCell ref="B19:F19"/>
    <mergeCell ref="K1:L1"/>
    <mergeCell ref="A1:D1"/>
    <mergeCell ref="A2:D2"/>
    <mergeCell ref="K4:L4"/>
    <mergeCell ref="S30:T30"/>
    <mergeCell ref="Q30:R30"/>
    <mergeCell ref="O30:P30"/>
    <mergeCell ref="M1:N1"/>
    <mergeCell ref="A15:E15"/>
    <mergeCell ref="D26:F26"/>
    <mergeCell ref="D27:F27"/>
    <mergeCell ref="A22:T23"/>
    <mergeCell ref="A30:E30"/>
    <mergeCell ref="C7:E7"/>
    <mergeCell ref="B99:E99"/>
    <mergeCell ref="B42:E42"/>
    <mergeCell ref="U43:U44"/>
    <mergeCell ref="B108:E108"/>
    <mergeCell ref="B106:E106"/>
    <mergeCell ref="B107:E107"/>
    <mergeCell ref="B124:E124"/>
    <mergeCell ref="B125:E125"/>
    <mergeCell ref="G115:T115"/>
    <mergeCell ref="B111:E111"/>
    <mergeCell ref="B123:E123"/>
    <mergeCell ref="B110:E110"/>
    <mergeCell ref="B118:E118"/>
    <mergeCell ref="B119:E119"/>
    <mergeCell ref="B120:E120"/>
    <mergeCell ref="B121:E121"/>
    <mergeCell ref="B112:E112"/>
    <mergeCell ref="B113:E113"/>
    <mergeCell ref="G96:T96"/>
    <mergeCell ref="A96:F97"/>
    <mergeCell ref="A115:F116"/>
    <mergeCell ref="B109:E109"/>
    <mergeCell ref="B100:E100"/>
    <mergeCell ref="B101:E101"/>
    <mergeCell ref="B122:E122"/>
    <mergeCell ref="B127:E127"/>
    <mergeCell ref="B128:E128"/>
    <mergeCell ref="B129:E129"/>
    <mergeCell ref="B130:E130"/>
    <mergeCell ref="B131:E131"/>
    <mergeCell ref="B132:E132"/>
    <mergeCell ref="B147:E147"/>
    <mergeCell ref="B148:E148"/>
    <mergeCell ref="G153:T153"/>
    <mergeCell ref="B150:E150"/>
    <mergeCell ref="B151:E151"/>
    <mergeCell ref="B156:E156"/>
    <mergeCell ref="B126:E126"/>
    <mergeCell ref="B139:E139"/>
    <mergeCell ref="B137:E137"/>
    <mergeCell ref="B138:E138"/>
    <mergeCell ref="B140:E140"/>
    <mergeCell ref="B141:E141"/>
    <mergeCell ref="B144:E144"/>
    <mergeCell ref="B143:E143"/>
    <mergeCell ref="A134:F135"/>
    <mergeCell ref="B145:E145"/>
    <mergeCell ref="B146:E146"/>
    <mergeCell ref="B142:E142"/>
    <mergeCell ref="A153:F154"/>
    <mergeCell ref="B149:E149"/>
    <mergeCell ref="U45:U46"/>
    <mergeCell ref="U47:U48"/>
    <mergeCell ref="U49:U50"/>
    <mergeCell ref="U51:U52"/>
    <mergeCell ref="U53:U54"/>
    <mergeCell ref="U55:U56"/>
    <mergeCell ref="U57:U58"/>
    <mergeCell ref="U59:U60"/>
    <mergeCell ref="G134:T134"/>
  </mergeCells>
  <phoneticPr fontId="21" type="noConversion"/>
  <conditionalFormatting sqref="R11">
    <cfRule type="cellIs" dxfId="7741" priority="49" stopIfTrue="1" operator="equal">
      <formula>"ERROR"</formula>
    </cfRule>
  </conditionalFormatting>
  <conditionalFormatting sqref="I40">
    <cfRule type="expression" dxfId="7740" priority="47" stopIfTrue="1">
      <formula>ISERROR(I40)</formula>
    </cfRule>
  </conditionalFormatting>
  <conditionalFormatting sqref="G40">
    <cfRule type="expression" dxfId="7739" priority="46" stopIfTrue="1">
      <formula>ISERROR(G40)</formula>
    </cfRule>
  </conditionalFormatting>
  <conditionalFormatting sqref="K40">
    <cfRule type="expression" dxfId="7738" priority="45" stopIfTrue="1">
      <formula>ISERROR(K40)</formula>
    </cfRule>
  </conditionalFormatting>
  <conditionalFormatting sqref="M40">
    <cfRule type="expression" dxfId="7737" priority="44" stopIfTrue="1">
      <formula>ISERROR(M40)</formula>
    </cfRule>
  </conditionalFormatting>
  <conditionalFormatting sqref="O40">
    <cfRule type="expression" dxfId="7736" priority="43" stopIfTrue="1">
      <formula>ISERROR(O40)</formula>
    </cfRule>
  </conditionalFormatting>
  <conditionalFormatting sqref="Q40">
    <cfRule type="expression" dxfId="7735" priority="42" stopIfTrue="1">
      <formula>ISERROR(Q40)</formula>
    </cfRule>
  </conditionalFormatting>
  <conditionalFormatting sqref="I97">
    <cfRule type="expression" dxfId="7734" priority="39" stopIfTrue="1">
      <formula>ISERROR(I97)</formula>
    </cfRule>
  </conditionalFormatting>
  <conditionalFormatting sqref="G97">
    <cfRule type="expression" dxfId="7733" priority="38" stopIfTrue="1">
      <formula>ISERROR(G97)</formula>
    </cfRule>
  </conditionalFormatting>
  <conditionalFormatting sqref="K97">
    <cfRule type="expression" dxfId="7732" priority="37" stopIfTrue="1">
      <formula>ISERROR(K97)</formula>
    </cfRule>
  </conditionalFormatting>
  <conditionalFormatting sqref="M97">
    <cfRule type="expression" dxfId="7731" priority="36" stopIfTrue="1">
      <formula>ISERROR(M97)</formula>
    </cfRule>
  </conditionalFormatting>
  <conditionalFormatting sqref="O97">
    <cfRule type="expression" dxfId="7730" priority="35" stopIfTrue="1">
      <formula>ISERROR(O97)</formula>
    </cfRule>
  </conditionalFormatting>
  <conditionalFormatting sqref="Q97">
    <cfRule type="expression" dxfId="7729" priority="34" stopIfTrue="1">
      <formula>ISERROR(Q97)</formula>
    </cfRule>
  </conditionalFormatting>
  <conditionalFormatting sqref="I116">
    <cfRule type="expression" dxfId="7728" priority="31" stopIfTrue="1">
      <formula>ISERROR(I116)</formula>
    </cfRule>
  </conditionalFormatting>
  <conditionalFormatting sqref="G116">
    <cfRule type="expression" dxfId="7727" priority="30" stopIfTrue="1">
      <formula>ISERROR(G116)</formula>
    </cfRule>
  </conditionalFormatting>
  <conditionalFormatting sqref="K116">
    <cfRule type="expression" dxfId="7726" priority="29" stopIfTrue="1">
      <formula>ISERROR(K116)</formula>
    </cfRule>
  </conditionalFormatting>
  <conditionalFormatting sqref="M116">
    <cfRule type="expression" dxfId="7725" priority="28" stopIfTrue="1">
      <formula>ISERROR(M116)</formula>
    </cfRule>
  </conditionalFormatting>
  <conditionalFormatting sqref="O116">
    <cfRule type="expression" dxfId="7724" priority="27" stopIfTrue="1">
      <formula>ISERROR(O116)</formula>
    </cfRule>
  </conditionalFormatting>
  <conditionalFormatting sqref="Q116">
    <cfRule type="expression" dxfId="7723" priority="26" stopIfTrue="1">
      <formula>ISERROR(Q116)</formula>
    </cfRule>
  </conditionalFormatting>
  <conditionalFormatting sqref="I135">
    <cfRule type="expression" dxfId="7722" priority="23" stopIfTrue="1">
      <formula>ISERROR(I135)</formula>
    </cfRule>
  </conditionalFormatting>
  <conditionalFormatting sqref="G135">
    <cfRule type="expression" dxfId="7721" priority="22" stopIfTrue="1">
      <formula>ISERROR(G135)</formula>
    </cfRule>
  </conditionalFormatting>
  <conditionalFormatting sqref="K135">
    <cfRule type="expression" dxfId="7720" priority="21" stopIfTrue="1">
      <formula>ISERROR(K135)</formula>
    </cfRule>
  </conditionalFormatting>
  <conditionalFormatting sqref="M135">
    <cfRule type="expression" dxfId="7719" priority="20" stopIfTrue="1">
      <formula>ISERROR(M135)</formula>
    </cfRule>
  </conditionalFormatting>
  <conditionalFormatting sqref="O135">
    <cfRule type="expression" dxfId="7718" priority="19" stopIfTrue="1">
      <formula>ISERROR(O135)</formula>
    </cfRule>
  </conditionalFormatting>
  <conditionalFormatting sqref="Q135">
    <cfRule type="expression" dxfId="7717" priority="18" stopIfTrue="1">
      <formula>ISERROR(Q135)</formula>
    </cfRule>
  </conditionalFormatting>
  <conditionalFormatting sqref="I154">
    <cfRule type="expression" dxfId="7716" priority="15" stopIfTrue="1">
      <formula>ISERROR(I154)</formula>
    </cfRule>
  </conditionalFormatting>
  <conditionalFormatting sqref="G154">
    <cfRule type="expression" dxfId="7715" priority="14" stopIfTrue="1">
      <formula>ISERROR(G154)</formula>
    </cfRule>
  </conditionalFormatting>
  <conditionalFormatting sqref="K154">
    <cfRule type="expression" dxfId="7714" priority="13" stopIfTrue="1">
      <formula>ISERROR(K154)</formula>
    </cfRule>
  </conditionalFormatting>
  <conditionalFormatting sqref="M154">
    <cfRule type="expression" dxfId="7713" priority="12" stopIfTrue="1">
      <formula>ISERROR(M154)</formula>
    </cfRule>
  </conditionalFormatting>
  <conditionalFormatting sqref="O154">
    <cfRule type="expression" dxfId="7712" priority="11" stopIfTrue="1">
      <formula>ISERROR(O154)</formula>
    </cfRule>
  </conditionalFormatting>
  <conditionalFormatting sqref="Q154">
    <cfRule type="expression" dxfId="7711" priority="10" stopIfTrue="1">
      <formula>ISERROR(Q154)</formula>
    </cfRule>
  </conditionalFormatting>
  <conditionalFormatting sqref="K2:L2">
    <cfRule type="expression" dxfId="7710" priority="7" stopIfTrue="1">
      <formula>IF($K$2="not active",TRUE,FALSE)</formula>
    </cfRule>
  </conditionalFormatting>
  <conditionalFormatting sqref="H17">
    <cfRule type="expression" dxfId="7709" priority="6" stopIfTrue="1">
      <formula>ISERROR($G$11:$T$16)</formula>
    </cfRule>
  </conditionalFormatting>
  <conditionalFormatting sqref="J17">
    <cfRule type="expression" dxfId="7708" priority="5" stopIfTrue="1">
      <formula>ISERROR($G$11:$T$16)</formula>
    </cfRule>
  </conditionalFormatting>
  <conditionalFormatting sqref="L17">
    <cfRule type="expression" dxfId="7707" priority="4" stopIfTrue="1">
      <formula>ISERROR($G$11:$T$16)</formula>
    </cfRule>
  </conditionalFormatting>
  <conditionalFormatting sqref="N17">
    <cfRule type="expression" dxfId="7706" priority="3" stopIfTrue="1">
      <formula>ISERROR($G$11:$T$16)</formula>
    </cfRule>
  </conditionalFormatting>
  <conditionalFormatting sqref="F41 H41:J41 L41:S41">
    <cfRule type="expression" dxfId="7705" priority="50" stopIfTrue="1">
      <formula>ISERROR($F$41:$T$41)</formula>
    </cfRule>
  </conditionalFormatting>
  <conditionalFormatting sqref="T41">
    <cfRule type="expression" dxfId="7704" priority="51" stopIfTrue="1">
      <formula>ISERROR($T$41)</formula>
    </cfRule>
  </conditionalFormatting>
  <conditionalFormatting sqref="M17 O17:T17">
    <cfRule type="expression" dxfId="7703" priority="52" stopIfTrue="1">
      <formula>ISERROR($G$11:$T$16)</formula>
    </cfRule>
  </conditionalFormatting>
  <conditionalFormatting sqref="T18">
    <cfRule type="expression" dxfId="7702" priority="53" stopIfTrue="1">
      <formula>ISERROR($T$18)</formula>
    </cfRule>
  </conditionalFormatting>
  <conditionalFormatting sqref="T13 T11">
    <cfRule type="cellIs" dxfId="7701" priority="54" stopIfTrue="1" operator="equal">
      <formula>"ERROR"</formula>
    </cfRule>
  </conditionalFormatting>
  <conditionalFormatting sqref="L3:O3">
    <cfRule type="expression" dxfId="7700" priority="55" stopIfTrue="1">
      <formula>ISERROR($L$3:$O$3)</formula>
    </cfRule>
  </conditionalFormatting>
  <conditionalFormatting sqref="R13">
    <cfRule type="cellIs" dxfId="7699" priority="48" stopIfTrue="1" operator="equal">
      <formula>"ERROR"</formula>
    </cfRule>
  </conditionalFormatting>
  <conditionalFormatting sqref="S40">
    <cfRule type="expression" dxfId="7698" priority="41" stopIfTrue="1">
      <formula>ISERROR(S40)</formula>
    </cfRule>
  </conditionalFormatting>
  <conditionalFormatting sqref="U17:X17">
    <cfRule type="expression" dxfId="7697" priority="56" stopIfTrue="1">
      <formula>ISERROR(#REF!)</formula>
    </cfRule>
  </conditionalFormatting>
  <conditionalFormatting sqref="G98">
    <cfRule type="cellIs" dxfId="7696" priority="40" stopIfTrue="1" operator="lessThan">
      <formula>-0.0000444444444444444</formula>
    </cfRule>
  </conditionalFormatting>
  <conditionalFormatting sqref="S97">
    <cfRule type="expression" dxfId="7695" priority="33" stopIfTrue="1">
      <formula>ISERROR(S97)</formula>
    </cfRule>
  </conditionalFormatting>
  <conditionalFormatting sqref="G117">
    <cfRule type="cellIs" dxfId="7694" priority="32" stopIfTrue="1" operator="lessThan">
      <formula>-0.0000444444444444444</formula>
    </cfRule>
  </conditionalFormatting>
  <conditionalFormatting sqref="S116">
    <cfRule type="expression" dxfId="7693" priority="25" stopIfTrue="1">
      <formula>ISERROR(S116)</formula>
    </cfRule>
  </conditionalFormatting>
  <conditionalFormatting sqref="G136">
    <cfRule type="cellIs" dxfId="7692" priority="24" stopIfTrue="1" operator="lessThan">
      <formula>-0.0000444444444444444</formula>
    </cfRule>
  </conditionalFormatting>
  <conditionalFormatting sqref="S135">
    <cfRule type="expression" dxfId="7691" priority="17" stopIfTrue="1">
      <formula>ISERROR(S135)</formula>
    </cfRule>
  </conditionalFormatting>
  <conditionalFormatting sqref="G155">
    <cfRule type="cellIs" dxfId="7690" priority="16" stopIfTrue="1" operator="lessThan">
      <formula>-0.0000444444444444444</formula>
    </cfRule>
  </conditionalFormatting>
  <conditionalFormatting sqref="S154">
    <cfRule type="expression" dxfId="7689" priority="9" stopIfTrue="1">
      <formula>ISERROR(S154)</formula>
    </cfRule>
  </conditionalFormatting>
  <conditionalFormatting sqref="M2">
    <cfRule type="expression" dxfId="7688" priority="9310" stopIfTrue="1">
      <formula>ISERROR($L$19)</formula>
    </cfRule>
  </conditionalFormatting>
  <conditionalFormatting sqref="P11">
    <cfRule type="cellIs" dxfId="7687" priority="2" stopIfTrue="1" operator="equal">
      <formula>"ERROR"</formula>
    </cfRule>
  </conditionalFormatting>
  <conditionalFormatting sqref="P13">
    <cfRule type="cellIs" dxfId="7686" priority="1" stopIfTrue="1" operator="equal">
      <formula>"ERROR"</formula>
    </cfRule>
  </conditionalFormatting>
  <dataValidations xWindow="837" yWindow="237" count="8">
    <dataValidation type="decimal" operator="lessThanOrEqual" allowBlank="1" showInputMessage="1" showErrorMessage="1" error="FTE % cannot exceed 100%. " sqref="D133 D152 D114 D45:D95 M95">
      <formula1>1</formula1>
    </dataValidation>
    <dataValidation type="decimal" operator="lessThanOrEqual" allowBlank="1" showInputMessage="1" showErrorMessage="1" error="Indirect Costs cannot exceed 10 percent. " sqref="E15">
      <formula1>0.1</formula1>
    </dataValidation>
    <dataValidation allowBlank="1" showInputMessage="1" showErrorMessage="1" prompt="Please enter the Name of the Subcontract." sqref="C6:E6"/>
    <dataValidation type="list" allowBlank="1" showInputMessage="1" showErrorMessage="1" promptTitle="***********IMPORTANT************" prompt="Only one budget can be &quot;Active&quot; at all times. You must set this budget to &quot;Not Active&quot; before you can &quot;Activate&quot; the BR2.  _x000a__x000a_Hit ESC to remove this message." sqref="K2:L2">
      <formula1>Activation</formula1>
    </dataValidation>
    <dataValidation allowBlank="1" showInputMessage="1" showErrorMessage="1" prompt="Indirect Costs are auto-calculated using the methodology chosen in cell B190.  " sqref="F156"/>
    <dataValidation type="list" allowBlank="1" showInputMessage="1" showErrorMessage="1" sqref="B156:E156">
      <formula1>Indirect_Costs_Options</formula1>
    </dataValidation>
    <dataValidation type="list" allowBlank="1" showInputMessage="1" showErrorMessage="1" sqref="D27:F27">
      <formula1>Position_Title</formula1>
    </dataValidation>
    <dataValidation allowBlank="1" errorTitle="Fiscal Year" prompt="Choose Fiscal Year" sqref="F2:G2"/>
  </dataValidations>
  <printOptions horizontalCentered="1"/>
  <pageMargins left="0" right="0" top="0.5" bottom="0.25" header="0" footer="0"/>
  <pageSetup scale="49" fitToHeight="3" orientation="landscape" blackAndWhite="1" r:id="rId1"/>
  <headerFooter>
    <oddHeader>&amp;L&amp;12&amp;GMaternal, Child and Adolescent Health Division&amp;C&amp;16&amp;A&amp;R</oddHeader>
    <oddFooter>&amp;L&amp;14&amp;F&amp;C&amp;14&amp;P of &amp;N&amp;R&amp;14Printed: &amp;D &amp;T</oddFooter>
  </headerFooter>
  <rowBreaks count="2" manualBreakCount="2">
    <brk id="38" max="20" man="1"/>
    <brk id="114" max="20"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3185" r:id="rId5" name="Button 1">
              <controlPr defaultSize="0" print="0" autoFill="0" autoPict="0">
                <anchor moveWithCells="1" sizeWithCells="1">
                  <from>
                    <xdr:col>0</xdr:col>
                    <xdr:colOff>95250</xdr:colOff>
                    <xdr:row>0</xdr:row>
                    <xdr:rowOff>0</xdr:rowOff>
                  </from>
                  <to>
                    <xdr:col>0</xdr:col>
                    <xdr:colOff>104775</xdr:colOff>
                    <xdr:row>0</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5">
    <tabColor indexed="10"/>
    <pageSetUpPr autoPageBreaks="0"/>
  </sheetPr>
  <dimension ref="A1:BA948"/>
  <sheetViews>
    <sheetView showGridLines="0" showZeros="0" zoomScale="97" zoomScaleNormal="97" zoomScaleSheetLayoutView="75" workbookViewId="0">
      <pane ySplit="7" topLeftCell="A8" activePane="bottomLeft" state="frozen"/>
      <selection activeCell="A156" sqref="A156"/>
      <selection pane="bottomLeft" activeCell="A156" sqref="A156"/>
    </sheetView>
  </sheetViews>
  <sheetFormatPr defaultColWidth="9.140625" defaultRowHeight="15"/>
  <cols>
    <col min="1" max="2" width="10.140625" style="37" customWidth="1"/>
    <col min="3" max="3" width="51.5703125" style="37" customWidth="1"/>
    <col min="4" max="4" width="13.7109375" style="37" customWidth="1"/>
    <col min="5" max="5" width="20.7109375" style="160" customWidth="1"/>
    <col min="6" max="6" width="19.7109375" style="160" customWidth="1"/>
    <col min="7" max="7" width="18.7109375" style="37" customWidth="1"/>
    <col min="8" max="8" width="18.7109375" style="160" customWidth="1"/>
    <col min="9" max="9" width="18.7109375" style="37" customWidth="1"/>
    <col min="10" max="10" width="18.7109375" style="160" customWidth="1"/>
    <col min="11" max="11" width="18.7109375" style="37" customWidth="1"/>
    <col min="12" max="12" width="18.7109375" style="160" customWidth="1"/>
    <col min="13" max="13" width="18.7109375" style="37" customWidth="1"/>
    <col min="14" max="14" width="18.7109375" style="160" customWidth="1"/>
    <col min="15" max="15" width="18.7109375" style="37" hidden="1" customWidth="1"/>
    <col min="16" max="16" width="18.7109375" style="160" hidden="1" customWidth="1"/>
    <col min="17" max="17" width="18.7109375" style="37" hidden="1" customWidth="1"/>
    <col min="18" max="18" width="18.7109375" style="160" hidden="1" customWidth="1"/>
    <col min="19" max="19" width="18.7109375" style="37" hidden="1" customWidth="1"/>
    <col min="20" max="20" width="18.7109375" style="160" hidden="1" customWidth="1"/>
    <col min="21" max="21" width="2.5703125" style="205" customWidth="1"/>
    <col min="22" max="22" width="37.140625" style="304" hidden="1" customWidth="1"/>
    <col min="23" max="24" width="10.7109375" style="304" hidden="1" customWidth="1"/>
    <col min="25" max="27" width="14" style="37" hidden="1" customWidth="1"/>
    <col min="28" max="28" width="11.5703125" style="169" hidden="1" customWidth="1"/>
    <col min="29" max="29" width="14" style="169" hidden="1" customWidth="1"/>
    <col min="30" max="30" width="30.7109375" style="169" hidden="1" customWidth="1"/>
    <col min="31" max="31" width="12.85546875" style="206" hidden="1" customWidth="1"/>
    <col min="32" max="32" width="20.5703125" style="206" hidden="1" customWidth="1"/>
    <col min="33" max="33" width="12.28515625" style="169" hidden="1" customWidth="1"/>
    <col min="34" max="34" width="17.28515625" style="206" hidden="1" customWidth="1"/>
    <col min="35" max="35" width="16.5703125" style="206" hidden="1" customWidth="1"/>
    <col min="36" max="36" width="18" style="206" hidden="1" customWidth="1"/>
    <col min="37" max="37" width="20.5703125" style="206" hidden="1" customWidth="1"/>
    <col min="38" max="43" width="20.5703125" style="169" hidden="1" customWidth="1"/>
    <col min="44" max="52" width="9.140625" style="169" hidden="1" customWidth="1"/>
    <col min="53" max="16384" width="9.140625" style="169"/>
  </cols>
  <sheetData>
    <row r="1" spans="1:37" ht="35.25" customHeight="1" thickTop="1" thickBot="1">
      <c r="A1" s="1620" t="s">
        <v>147</v>
      </c>
      <c r="B1" s="1621"/>
      <c r="C1" s="1621"/>
      <c r="D1" s="1622"/>
      <c r="E1" s="211"/>
      <c r="F1" s="1605" t="s">
        <v>62</v>
      </c>
      <c r="G1" s="1606"/>
      <c r="H1" s="165" t="s">
        <v>63</v>
      </c>
      <c r="I1" s="1605" t="s">
        <v>130</v>
      </c>
      <c r="J1" s="1606"/>
      <c r="K1" s="1605" t="s">
        <v>151</v>
      </c>
      <c r="L1" s="1606"/>
      <c r="M1" s="1624" t="s">
        <v>75</v>
      </c>
      <c r="N1" s="1625"/>
      <c r="O1" s="785"/>
      <c r="P1" s="211"/>
      <c r="Q1" s="54"/>
      <c r="R1" s="786"/>
      <c r="S1" s="786"/>
      <c r="T1" s="786"/>
      <c r="U1" s="63"/>
      <c r="V1" s="286"/>
      <c r="W1" s="286"/>
      <c r="X1" s="286"/>
      <c r="Y1" s="166"/>
      <c r="Z1" s="166"/>
      <c r="AA1" s="486"/>
      <c r="AB1" s="167"/>
      <c r="AC1" s="167" t="s">
        <v>70</v>
      </c>
      <c r="AD1" s="168"/>
      <c r="AE1" s="11"/>
      <c r="AF1" s="11"/>
      <c r="AG1" s="55"/>
      <c r="AH1" s="11"/>
      <c r="AI1" s="11"/>
      <c r="AJ1" s="11"/>
      <c r="AK1" s="11"/>
    </row>
    <row r="2" spans="1:37" s="176" customFormat="1" ht="28.5" customHeight="1" thickTop="1" thickBot="1">
      <c r="A2" s="1623" t="str">
        <f>IF(C7&gt;"","SUBCONTRACT","")</f>
        <v/>
      </c>
      <c r="B2" s="1623"/>
      <c r="C2" s="1623"/>
      <c r="D2" s="1623"/>
      <c r="E2" s="170"/>
      <c r="F2" s="1634" t="str">
        <f>'ORIGINAL BUDGET'!F2:G2</f>
        <v>2019-2020</v>
      </c>
      <c r="G2" s="1635"/>
      <c r="H2" s="792" t="s">
        <v>59</v>
      </c>
      <c r="I2" s="1607" t="str">
        <f>'BR1'!I2:J2</f>
        <v>MONTHLY</v>
      </c>
      <c r="J2" s="1608"/>
      <c r="K2" s="1618" t="s">
        <v>72</v>
      </c>
      <c r="L2" s="1619"/>
      <c r="M2" s="1626">
        <f>ROUNDDOWN(H17+J17+L17+N17+P17+R17+T17,0)</f>
        <v>0</v>
      </c>
      <c r="N2" s="1627"/>
      <c r="O2" s="337"/>
      <c r="P2" s="787"/>
      <c r="Q2" s="787"/>
      <c r="R2" s="171"/>
      <c r="S2" s="1617"/>
      <c r="T2" s="1617"/>
      <c r="U2" s="172"/>
      <c r="V2" s="287"/>
      <c r="W2" s="287"/>
      <c r="X2" s="287"/>
      <c r="Y2" s="173"/>
      <c r="Z2" s="173"/>
      <c r="AA2" s="487"/>
      <c r="AB2" s="174"/>
      <c r="AC2" s="175">
        <f>IF($K$2="NOT ACTIVE",0, 1)</f>
        <v>0</v>
      </c>
      <c r="AE2" s="14"/>
      <c r="AF2" s="14"/>
      <c r="AG2" s="177"/>
      <c r="AH2" s="14"/>
      <c r="AI2" s="14"/>
      <c r="AJ2" s="14"/>
      <c r="AK2" s="14"/>
    </row>
    <row r="3" spans="1:37" ht="25.15" customHeight="1" thickTop="1" thickBot="1">
      <c r="A3" s="1429" t="str">
        <f>TemplateVersion</f>
        <v>Rev. 10/11/18</v>
      </c>
      <c r="B3" s="178"/>
      <c r="C3" s="838"/>
      <c r="D3" s="54"/>
      <c r="E3" s="179"/>
      <c r="F3" s="179"/>
      <c r="G3" s="180"/>
      <c r="H3" s="179"/>
      <c r="I3" s="180" t="str">
        <f>IF('BR3'!$K$2="ACTIVE","The BR3 is currently Active",IF('BR2'!$K$2="ACTIVE","",IF('BR1'!$K$2="ACTIVE","The BR1 is currently Active",IF('ORIGINAL BUDGET'!$K$2="ACTIVE","The Original Budget is currently Active","Please Activate a budget"))))</f>
        <v>The Original Budget is currently Active</v>
      </c>
      <c r="J3" s="179"/>
      <c r="K3" s="469"/>
      <c r="L3" s="181"/>
      <c r="M3" s="33"/>
      <c r="N3" s="33"/>
      <c r="O3" s="788"/>
      <c r="P3" s="16"/>
      <c r="Q3" s="789"/>
      <c r="R3" s="791"/>
      <c r="S3" s="34"/>
      <c r="T3" s="790"/>
      <c r="U3" s="63"/>
      <c r="V3" s="286"/>
      <c r="W3" s="286"/>
      <c r="X3" s="286"/>
      <c r="AB3" s="182"/>
      <c r="AC3" s="182"/>
      <c r="AD3" s="182"/>
      <c r="AE3" s="11"/>
      <c r="AF3" s="11"/>
      <c r="AG3" s="55"/>
      <c r="AH3" s="11"/>
      <c r="AI3" s="11"/>
      <c r="AJ3" s="11"/>
      <c r="AK3" s="11"/>
    </row>
    <row r="4" spans="1:37" ht="45" customHeight="1" thickTop="1" thickBot="1">
      <c r="A4" s="527" t="s">
        <v>119</v>
      </c>
      <c r="B4" s="439"/>
      <c r="C4" s="1628" t="str">
        <f>'ORIGINAL BUDGET'!C4</f>
        <v>RPPC</v>
      </c>
      <c r="D4" s="1629"/>
      <c r="E4" s="1629"/>
      <c r="F4" s="1629"/>
      <c r="G4" s="1529" t="s">
        <v>150</v>
      </c>
      <c r="H4" s="1530"/>
      <c r="I4" s="1529" t="s">
        <v>150</v>
      </c>
      <c r="J4" s="1530"/>
      <c r="K4" s="1529" t="s">
        <v>150</v>
      </c>
      <c r="L4" s="1530"/>
      <c r="M4" s="1632" t="s">
        <v>150</v>
      </c>
      <c r="N4" s="1633"/>
      <c r="O4" s="1632" t="s">
        <v>150</v>
      </c>
      <c r="P4" s="1633"/>
      <c r="Q4" s="1632" t="s">
        <v>150</v>
      </c>
      <c r="R4" s="1633"/>
      <c r="S4" s="1632" t="s">
        <v>150</v>
      </c>
      <c r="T4" s="1633"/>
      <c r="U4" s="209"/>
      <c r="V4" s="29"/>
      <c r="W4" s="29"/>
      <c r="X4" s="29"/>
      <c r="AA4" s="797"/>
      <c r="AC4" s="21" t="str">
        <f>K2</f>
        <v>NOT ACTIVE</v>
      </c>
      <c r="AD4" s="21"/>
      <c r="AE4" s="11"/>
      <c r="AF4" s="11"/>
      <c r="AG4" s="55"/>
      <c r="AH4" s="11"/>
      <c r="AI4" s="11"/>
      <c r="AJ4" s="11"/>
      <c r="AK4" s="11"/>
    </row>
    <row r="5" spans="1:37" ht="45" customHeight="1" thickBot="1">
      <c r="A5" s="533" t="s">
        <v>120</v>
      </c>
      <c r="B5" s="438"/>
      <c r="C5" s="1554">
        <f>'ORIGINAL BUDGET'!C5</f>
        <v>0</v>
      </c>
      <c r="D5" s="1555"/>
      <c r="E5" s="1555"/>
      <c r="F5" s="1556"/>
      <c r="G5" s="1552" t="str">
        <f>IF(G30="","",CONCATENATE(G30,", ",TEXT(H31,"?????")))</f>
        <v>RPPC, 53110</v>
      </c>
      <c r="H5" s="1553"/>
      <c r="I5" s="1552" t="str">
        <f>IF(I30="","",CONCATENATE(I30,", ",TEXT(J31,"?????")))</f>
        <v>RPPC , 53129</v>
      </c>
      <c r="J5" s="1553"/>
      <c r="K5" s="1552" t="str">
        <f>IF(K30="","",CONCATENATE(K30,", ",TEXT(L31,"?????")))</f>
        <v/>
      </c>
      <c r="L5" s="1553"/>
      <c r="M5" s="1552" t="str">
        <f>IF(M30="","",CONCATENATE(M30,", ",TEXT(N31,"?????")))</f>
        <v/>
      </c>
      <c r="N5" s="1553"/>
      <c r="O5" s="1552" t="str">
        <f>IF(O30="","",CONCATENATE(O30,", ",TEXT(P31,"?????")))</f>
        <v/>
      </c>
      <c r="P5" s="1553"/>
      <c r="Q5" s="1552" t="str">
        <f>IF(Q30="","",CONCATENATE(Q30,", ",TEXT(R31,"?????")))</f>
        <v/>
      </c>
      <c r="R5" s="1553"/>
      <c r="S5" s="1552" t="str">
        <f>IF(S30="","",CONCATENATE(S30,", ",TEXT(T31,"?????")))</f>
        <v/>
      </c>
      <c r="T5" s="1553"/>
      <c r="U5" s="209"/>
      <c r="V5" s="29"/>
      <c r="W5" s="29"/>
      <c r="X5" s="29"/>
      <c r="AA5" s="798"/>
      <c r="AB5" s="21"/>
      <c r="AC5" s="21"/>
      <c r="AD5" s="21"/>
      <c r="AE5" s="11"/>
      <c r="AF5" s="11"/>
      <c r="AG5" s="55"/>
      <c r="AH5" s="11"/>
      <c r="AI5" s="11"/>
      <c r="AJ5" s="11"/>
      <c r="AK5" s="11"/>
    </row>
    <row r="6" spans="1:37" ht="45" customHeight="1" thickBot="1">
      <c r="A6" s="534" t="s">
        <v>121</v>
      </c>
      <c r="B6" s="440"/>
      <c r="C6" s="1549">
        <f>'BR1'!C6</f>
        <v>0</v>
      </c>
      <c r="D6" s="1550"/>
      <c r="E6" s="1551"/>
      <c r="F6" s="539" t="s">
        <v>0</v>
      </c>
      <c r="G6" s="557" t="s">
        <v>1</v>
      </c>
      <c r="H6" s="558" t="s">
        <v>2</v>
      </c>
      <c r="I6" s="620" t="s">
        <v>18</v>
      </c>
      <c r="J6" s="621" t="s">
        <v>3</v>
      </c>
      <c r="K6" s="620" t="s">
        <v>19</v>
      </c>
      <c r="L6" s="558" t="s">
        <v>4</v>
      </c>
      <c r="M6" s="628" t="s">
        <v>5</v>
      </c>
      <c r="N6" s="629" t="s">
        <v>6</v>
      </c>
      <c r="O6" s="635" t="s">
        <v>20</v>
      </c>
      <c r="P6" s="636" t="s">
        <v>7</v>
      </c>
      <c r="Q6" s="639" t="s">
        <v>8</v>
      </c>
      <c r="R6" s="558" t="s">
        <v>9</v>
      </c>
      <c r="S6" s="644" t="s">
        <v>21</v>
      </c>
      <c r="T6" s="558" t="s">
        <v>10</v>
      </c>
      <c r="U6" s="411"/>
      <c r="V6" s="288"/>
      <c r="W6" s="288"/>
      <c r="X6" s="288"/>
      <c r="Y6" s="21"/>
      <c r="Z6" s="21"/>
      <c r="AA6" s="275"/>
      <c r="AB6" s="183"/>
      <c r="AC6" s="21"/>
      <c r="AD6" s="21"/>
      <c r="AE6" s="1105"/>
      <c r="AF6" s="1105"/>
      <c r="AG6" s="1104"/>
      <c r="AH6" s="1105"/>
      <c r="AI6" s="1105"/>
      <c r="AJ6" s="1105"/>
      <c r="AK6" s="1105"/>
    </row>
    <row r="7" spans="1:37" ht="45" customHeight="1" thickBot="1">
      <c r="A7" s="535" t="s">
        <v>122</v>
      </c>
      <c r="B7" s="441"/>
      <c r="C7" s="1614">
        <f>'BR1'!C7</f>
        <v>0</v>
      </c>
      <c r="D7" s="1615"/>
      <c r="E7" s="1616"/>
      <c r="F7" s="540" t="s">
        <v>32</v>
      </c>
      <c r="G7" s="559" t="s">
        <v>13</v>
      </c>
      <c r="H7" s="560" t="str">
        <f>'BR1'!H7</f>
        <v>$</v>
      </c>
      <c r="I7" s="559" t="s">
        <v>13</v>
      </c>
      <c r="J7" s="560" t="str">
        <f>'BR1'!J7</f>
        <v>$</v>
      </c>
      <c r="K7" s="624" t="s">
        <v>13</v>
      </c>
      <c r="L7" s="560" t="str">
        <f>'BR1'!L7</f>
        <v>$</v>
      </c>
      <c r="M7" s="630" t="s">
        <v>13</v>
      </c>
      <c r="N7" s="560" t="str">
        <f>'BR1'!N7</f>
        <v>$</v>
      </c>
      <c r="O7" s="624" t="s">
        <v>13</v>
      </c>
      <c r="P7" s="560" t="str">
        <f>'BR1'!P7</f>
        <v>$</v>
      </c>
      <c r="Q7" s="559" t="s">
        <v>13</v>
      </c>
      <c r="R7" s="560" t="str">
        <f>'BR1'!R7</f>
        <v>$</v>
      </c>
      <c r="S7" s="559" t="s">
        <v>13</v>
      </c>
      <c r="T7" s="645" t="str">
        <f>'BR1'!T7</f>
        <v>$</v>
      </c>
      <c r="U7" s="1609"/>
      <c r="V7" s="289"/>
      <c r="W7" s="289"/>
      <c r="X7" s="289"/>
      <c r="Y7" s="184"/>
      <c r="Z7" s="184"/>
      <c r="AA7" s="275"/>
      <c r="AB7" s="185" t="s">
        <v>11</v>
      </c>
      <c r="AC7" s="184"/>
      <c r="AD7" s="184"/>
      <c r="AE7" s="1105"/>
      <c r="AF7" s="1105"/>
      <c r="AG7" s="1104"/>
      <c r="AH7" s="1105"/>
      <c r="AI7" s="1105"/>
      <c r="AJ7" s="1105"/>
      <c r="AK7" s="1105"/>
    </row>
    <row r="8" spans="1:37" ht="40.9" customHeight="1" thickTop="1" thickBot="1">
      <c r="A8" s="454"/>
      <c r="B8" s="463"/>
      <c r="C8" s="452"/>
      <c r="D8" s="452"/>
      <c r="E8" s="466" t="s">
        <v>152</v>
      </c>
      <c r="F8" s="835">
        <f>H8+J8+L8+N8+P8+R8+T8</f>
        <v>0</v>
      </c>
      <c r="G8" s="763"/>
      <c r="H8" s="561">
        <f>'BR1'!H8</f>
        <v>0</v>
      </c>
      <c r="I8" s="575"/>
      <c r="J8" s="561">
        <f>'BR1'!J8</f>
        <v>0</v>
      </c>
      <c r="K8" s="625"/>
      <c r="L8" s="561">
        <f>'BR1'!L8</f>
        <v>0</v>
      </c>
      <c r="M8" s="631"/>
      <c r="N8" s="561">
        <f>'BR1'!N8</f>
        <v>0</v>
      </c>
      <c r="O8" s="625"/>
      <c r="P8" s="561">
        <f>'BR1'!P8</f>
        <v>0</v>
      </c>
      <c r="Q8" s="575"/>
      <c r="R8" s="561">
        <f>'BR1'!R8</f>
        <v>0</v>
      </c>
      <c r="S8" s="575"/>
      <c r="T8" s="646">
        <f>'BR1'!T8</f>
        <v>0</v>
      </c>
      <c r="U8" s="1609"/>
      <c r="V8" s="289"/>
      <c r="W8" s="289"/>
      <c r="X8" s="289"/>
      <c r="Y8" s="184"/>
      <c r="Z8" s="184"/>
      <c r="AA8" s="275"/>
      <c r="AB8" s="185"/>
      <c r="AC8" s="184"/>
      <c r="AD8" s="184"/>
      <c r="AE8" s="1105"/>
      <c r="AF8" s="1105"/>
      <c r="AG8" s="1104"/>
      <c r="AH8" s="1105"/>
      <c r="AI8" s="1105"/>
      <c r="AJ8" s="1105"/>
      <c r="AK8" s="1105"/>
    </row>
    <row r="9" spans="1:37" ht="27.95" customHeight="1" thickBot="1">
      <c r="A9" s="455"/>
      <c r="B9" s="441"/>
      <c r="C9" s="450"/>
      <c r="D9" s="450"/>
      <c r="E9" s="450"/>
      <c r="F9" s="456"/>
      <c r="G9" s="762"/>
      <c r="H9" s="458"/>
      <c r="I9" s="762"/>
      <c r="J9" s="458"/>
      <c r="K9" s="459"/>
      <c r="L9" s="458"/>
      <c r="M9" s="458"/>
      <c r="N9" s="458"/>
      <c r="O9" s="459"/>
      <c r="P9" s="458"/>
      <c r="Q9" s="457"/>
      <c r="R9" s="458"/>
      <c r="S9" s="457"/>
      <c r="T9" s="460"/>
      <c r="U9" s="1609"/>
      <c r="V9" s="289"/>
      <c r="W9" s="289"/>
      <c r="X9" s="289"/>
      <c r="Y9" s="184"/>
      <c r="Z9" s="184"/>
      <c r="AA9" s="275"/>
      <c r="AB9" s="185"/>
      <c r="AC9" s="184"/>
      <c r="AD9" s="184"/>
      <c r="AE9" s="1105"/>
      <c r="AF9" s="1105"/>
      <c r="AG9" s="1104"/>
      <c r="AH9" s="1105"/>
      <c r="AI9" s="1105"/>
      <c r="AJ9" s="1105"/>
      <c r="AK9" s="1105"/>
    </row>
    <row r="10" spans="1:37" ht="26.25" customHeight="1" thickTop="1" thickBot="1">
      <c r="A10" s="1611" t="s">
        <v>57</v>
      </c>
      <c r="B10" s="1612"/>
      <c r="C10" s="1612"/>
      <c r="D10" s="1612"/>
      <c r="E10" s="1613"/>
      <c r="F10" s="541"/>
      <c r="G10" s="562"/>
      <c r="H10" s="563"/>
      <c r="I10" s="550"/>
      <c r="J10" s="563"/>
      <c r="K10" s="647"/>
      <c r="L10" s="563"/>
      <c r="M10" s="657"/>
      <c r="N10" s="563"/>
      <c r="O10" s="562"/>
      <c r="P10" s="676"/>
      <c r="Q10" s="562"/>
      <c r="R10" s="676"/>
      <c r="S10" s="550"/>
      <c r="T10" s="675"/>
      <c r="U10" s="1610"/>
      <c r="V10" s="285"/>
      <c r="W10" s="285"/>
      <c r="X10" s="285"/>
      <c r="Y10" s="21"/>
      <c r="Z10" s="21"/>
      <c r="AA10" s="275"/>
      <c r="AB10" s="21"/>
      <c r="AC10" s="21"/>
      <c r="AD10" s="21"/>
      <c r="AE10" s="1105"/>
      <c r="AF10" s="1105"/>
      <c r="AG10" s="1104"/>
      <c r="AH10" s="1105"/>
      <c r="AI10" s="1105"/>
      <c r="AJ10" s="1105"/>
      <c r="AK10" s="1105"/>
    </row>
    <row r="11" spans="1:37" ht="30" customHeight="1" thickTop="1">
      <c r="A11" s="1575" t="str">
        <f>'BR1'!A11</f>
        <v>PERSONNEL</v>
      </c>
      <c r="B11" s="1576"/>
      <c r="C11" s="1576"/>
      <c r="D11" s="1576"/>
      <c r="E11" s="1577"/>
      <c r="F11" s="951">
        <f>F41</f>
        <v>0</v>
      </c>
      <c r="G11" s="564" t="str">
        <f t="shared" ref="G11:G16" si="0">IF(F11=0,"",H11/F11)</f>
        <v/>
      </c>
      <c r="H11" s="957">
        <f>H41</f>
        <v>0</v>
      </c>
      <c r="I11" s="482" t="str">
        <f>IF(F11=0,"",J11/F11)</f>
        <v/>
      </c>
      <c r="J11" s="983">
        <f>J41</f>
        <v>0</v>
      </c>
      <c r="K11" s="482" t="str">
        <f>IF(F11=0,"",L11/F11)</f>
        <v/>
      </c>
      <c r="L11" s="983">
        <f>L41</f>
        <v>0</v>
      </c>
      <c r="M11" s="482" t="str">
        <f>IF(F11=0,"",N11/F11)</f>
        <v/>
      </c>
      <c r="N11" s="983">
        <f>N41</f>
        <v>0</v>
      </c>
      <c r="O11" s="1196" t="str">
        <f>IF(F11=0,"",P11/F11)</f>
        <v/>
      </c>
      <c r="P11" s="1197">
        <f>P41</f>
        <v>0</v>
      </c>
      <c r="Q11" s="1196" t="str">
        <f>IF(F11=0,"",R11/F11)</f>
        <v/>
      </c>
      <c r="R11" s="1197">
        <f>R41</f>
        <v>0</v>
      </c>
      <c r="S11" s="482" t="str">
        <f>IF(F11=0,"",T11/F11)</f>
        <v/>
      </c>
      <c r="T11" s="1113">
        <f>T41</f>
        <v>0</v>
      </c>
      <c r="U11" s="281">
        <f t="shared" ref="U11:U15" si="1">IF(G11&lt;0, "ERROR", G11+I11+K11+M11+O11+Q11+S11)</f>
        <v>0</v>
      </c>
      <c r="V11" s="290"/>
      <c r="W11" s="290"/>
      <c r="X11" s="290"/>
      <c r="Y11" s="21"/>
      <c r="Z11" s="21"/>
      <c r="AA11" s="275"/>
      <c r="AB11" s="21"/>
      <c r="AC11" s="21"/>
      <c r="AD11" s="21"/>
      <c r="AE11" s="1105"/>
      <c r="AF11" s="1105"/>
      <c r="AG11" s="1573"/>
      <c r="AH11" s="1574"/>
      <c r="AI11" s="1574"/>
      <c r="AJ11" s="1574"/>
      <c r="AK11" s="1574"/>
    </row>
    <row r="12" spans="1:37" ht="30" customHeight="1">
      <c r="A12" s="1578" t="str">
        <f>'BR1'!A12</f>
        <v>OPERATING EXPENSES</v>
      </c>
      <c r="B12" s="1579"/>
      <c r="C12" s="1579"/>
      <c r="D12" s="1579"/>
      <c r="E12" s="1580"/>
      <c r="F12" s="953">
        <f>F98</f>
        <v>0</v>
      </c>
      <c r="G12" s="566" t="str">
        <f t="shared" si="0"/>
        <v/>
      </c>
      <c r="H12" s="959">
        <f>H98</f>
        <v>0</v>
      </c>
      <c r="I12" s="551" t="str">
        <f>IF(F12=0,"",J12/F12)</f>
        <v/>
      </c>
      <c r="J12" s="985">
        <f>J98</f>
        <v>0</v>
      </c>
      <c r="K12" s="552" t="str">
        <f>IF(F12=0,"",L12/F12)</f>
        <v/>
      </c>
      <c r="L12" s="985">
        <f>L98</f>
        <v>0</v>
      </c>
      <c r="M12" s="552" t="str">
        <f>IF(F12=0,"",N12/F12)</f>
        <v/>
      </c>
      <c r="N12" s="985">
        <f>N98</f>
        <v>0</v>
      </c>
      <c r="O12" s="1198" t="str">
        <f>IF(F12=0,"",P12/F12)</f>
        <v/>
      </c>
      <c r="P12" s="1199">
        <f>P98</f>
        <v>0</v>
      </c>
      <c r="Q12" s="1198" t="str">
        <f>IF(F12=0,"",R12/F12)</f>
        <v/>
      </c>
      <c r="R12" s="1199">
        <f>R98</f>
        <v>0</v>
      </c>
      <c r="S12" s="551" t="str">
        <f>IF(F12=0,"",T12/F12)</f>
        <v/>
      </c>
      <c r="T12" s="985">
        <f>T98</f>
        <v>0</v>
      </c>
      <c r="U12" s="281">
        <f t="shared" si="1"/>
        <v>0</v>
      </c>
      <c r="V12" s="290"/>
      <c r="W12" s="290"/>
      <c r="X12" s="290"/>
      <c r="Y12" s="1104"/>
      <c r="Z12" s="1104"/>
      <c r="AA12" s="1104"/>
      <c r="AB12" s="1104"/>
      <c r="AD12" s="1104"/>
      <c r="AE12" s="1105"/>
      <c r="AF12" s="1105"/>
      <c r="AG12" s="1104"/>
      <c r="AH12" s="1105"/>
      <c r="AI12" s="1105"/>
      <c r="AJ12" s="1105"/>
      <c r="AK12" s="1105"/>
    </row>
    <row r="13" spans="1:37" ht="30" customHeight="1">
      <c r="A13" s="1578" t="str">
        <f>'BR1'!A13</f>
        <v>CAPITAL EXPENDITURES</v>
      </c>
      <c r="B13" s="1579"/>
      <c r="C13" s="1579"/>
      <c r="D13" s="1579"/>
      <c r="E13" s="1580"/>
      <c r="F13" s="952">
        <f>F117</f>
        <v>0</v>
      </c>
      <c r="G13" s="566" t="str">
        <f t="shared" si="0"/>
        <v/>
      </c>
      <c r="H13" s="958">
        <f>H117</f>
        <v>0</v>
      </c>
      <c r="I13" s="476" t="str">
        <f t="shared" ref="I13:I14" si="2">IF(F13=0,"",J13/F13)</f>
        <v/>
      </c>
      <c r="J13" s="986">
        <f>J117</f>
        <v>0</v>
      </c>
      <c r="K13" s="1062" t="str">
        <f t="shared" ref="K13:K15" si="3">IF(F13=0,"",L13/F13)</f>
        <v/>
      </c>
      <c r="L13" s="986">
        <f>L117</f>
        <v>0</v>
      </c>
      <c r="M13" s="552" t="str">
        <f t="shared" ref="M13:M15" si="4">IF(F13=0,"",N13/F13)</f>
        <v/>
      </c>
      <c r="N13" s="986">
        <f>N117</f>
        <v>0</v>
      </c>
      <c r="O13" s="1198" t="str">
        <f t="shared" ref="O13:O15" si="5">IF(F13=0,"",P13/F13)</f>
        <v/>
      </c>
      <c r="P13" s="1200">
        <f>P117</f>
        <v>0</v>
      </c>
      <c r="Q13" s="1198" t="str">
        <f t="shared" ref="Q13:Q14" si="6">IF(F13=0,"",R13/F13)</f>
        <v/>
      </c>
      <c r="R13" s="1200">
        <f>R117</f>
        <v>0</v>
      </c>
      <c r="S13" s="551" t="str">
        <f t="shared" ref="S13:S15" si="7">IF(F13=0,"",T13/F13)</f>
        <v/>
      </c>
      <c r="T13" s="1114">
        <f>T117</f>
        <v>0</v>
      </c>
      <c r="U13" s="281">
        <f t="shared" si="1"/>
        <v>0</v>
      </c>
      <c r="V13" s="290"/>
      <c r="W13" s="290"/>
      <c r="X13" s="290"/>
      <c r="Y13" s="1104"/>
      <c r="Z13" s="1104"/>
      <c r="AA13" s="1104"/>
      <c r="AB13" s="1104"/>
      <c r="AD13" s="1104"/>
      <c r="AE13" s="1105"/>
      <c r="AF13" s="1105"/>
      <c r="AG13" s="1104"/>
      <c r="AH13" s="1105"/>
      <c r="AI13" s="1105"/>
      <c r="AJ13" s="1105"/>
      <c r="AK13" s="1105"/>
    </row>
    <row r="14" spans="1:37" ht="30" customHeight="1">
      <c r="A14" s="1578" t="str">
        <f>'BR1'!A14</f>
        <v>OTHER COSTS</v>
      </c>
      <c r="B14" s="1579"/>
      <c r="C14" s="1579"/>
      <c r="D14" s="1579"/>
      <c r="E14" s="1580"/>
      <c r="F14" s="954">
        <f>F136</f>
        <v>0</v>
      </c>
      <c r="G14" s="566" t="str">
        <f t="shared" si="0"/>
        <v/>
      </c>
      <c r="H14" s="958">
        <f>H136</f>
        <v>0</v>
      </c>
      <c r="I14" s="552" t="str">
        <f t="shared" si="2"/>
        <v/>
      </c>
      <c r="J14" s="984">
        <f>J136</f>
        <v>0</v>
      </c>
      <c r="K14" s="648" t="str">
        <f t="shared" si="3"/>
        <v/>
      </c>
      <c r="L14" s="984">
        <f>L136</f>
        <v>0</v>
      </c>
      <c r="M14" s="648" t="str">
        <f t="shared" si="4"/>
        <v/>
      </c>
      <c r="N14" s="984">
        <f>N136</f>
        <v>0</v>
      </c>
      <c r="O14" s="1201" t="str">
        <f t="shared" si="5"/>
        <v/>
      </c>
      <c r="P14" s="1200">
        <f>P136</f>
        <v>0</v>
      </c>
      <c r="Q14" s="1201" t="str">
        <f t="shared" si="6"/>
        <v/>
      </c>
      <c r="R14" s="1200">
        <f>R136</f>
        <v>0</v>
      </c>
      <c r="S14" s="551" t="str">
        <f t="shared" si="7"/>
        <v/>
      </c>
      <c r="T14" s="984">
        <f>T136</f>
        <v>0</v>
      </c>
      <c r="U14" s="281">
        <f t="shared" si="1"/>
        <v>0</v>
      </c>
      <c r="V14" s="290"/>
      <c r="W14" s="290"/>
      <c r="X14" s="290"/>
      <c r="Y14" s="1104"/>
      <c r="Z14" s="1104"/>
      <c r="AA14" s="1104"/>
      <c r="AB14" s="1104"/>
      <c r="AD14" s="1104"/>
      <c r="AE14" s="1105"/>
      <c r="AF14" s="1105"/>
      <c r="AG14" s="1104"/>
      <c r="AH14" s="1105"/>
      <c r="AI14" s="1105"/>
      <c r="AJ14" s="1105"/>
      <c r="AK14" s="1105"/>
    </row>
    <row r="15" spans="1:37" ht="30" customHeight="1">
      <c r="A15" s="1578" t="str">
        <f>'BR1'!A15</f>
        <v>INDIRECT COSTS</v>
      </c>
      <c r="B15" s="1579"/>
      <c r="C15" s="1579"/>
      <c r="D15" s="1579"/>
      <c r="E15" s="1580"/>
      <c r="F15" s="955">
        <f>F155</f>
        <v>0</v>
      </c>
      <c r="G15" s="568" t="str">
        <f t="shared" si="0"/>
        <v/>
      </c>
      <c r="H15" s="960">
        <f>H155</f>
        <v>0</v>
      </c>
      <c r="I15" s="553" t="str">
        <f>IF(F15=0,"",J15/F15)</f>
        <v/>
      </c>
      <c r="J15" s="987">
        <f>J155</f>
        <v>0</v>
      </c>
      <c r="K15" s="480" t="str">
        <f t="shared" si="3"/>
        <v/>
      </c>
      <c r="L15" s="987">
        <f>L155</f>
        <v>0</v>
      </c>
      <c r="M15" s="480" t="str">
        <f t="shared" si="4"/>
        <v/>
      </c>
      <c r="N15" s="987">
        <f>N155</f>
        <v>0</v>
      </c>
      <c r="O15" s="1202" t="str">
        <f t="shared" si="5"/>
        <v/>
      </c>
      <c r="P15" s="987">
        <f>P155</f>
        <v>0</v>
      </c>
      <c r="Q15" s="1202" t="str">
        <f>IF(F15=0,"",T15/F15)</f>
        <v/>
      </c>
      <c r="R15" s="987">
        <f>R155</f>
        <v>0</v>
      </c>
      <c r="S15" s="480" t="str">
        <f t="shared" si="7"/>
        <v/>
      </c>
      <c r="T15" s="987">
        <f>T155</f>
        <v>0</v>
      </c>
      <c r="U15" s="281">
        <f t="shared" si="1"/>
        <v>0</v>
      </c>
      <c r="V15" s="290"/>
      <c r="W15" s="290"/>
      <c r="X15" s="290"/>
      <c r="Y15" s="1104"/>
      <c r="Z15" s="1104"/>
      <c r="AA15" s="1104"/>
      <c r="AB15" s="1104"/>
      <c r="AD15" s="1104"/>
      <c r="AE15" s="1105"/>
      <c r="AF15" s="1105"/>
      <c r="AG15" s="1104"/>
      <c r="AH15" s="1105"/>
      <c r="AI15" s="1105"/>
      <c r="AJ15" s="1105"/>
      <c r="AK15" s="1105"/>
    </row>
    <row r="16" spans="1:37" ht="42" customHeight="1">
      <c r="A16" s="777"/>
      <c r="B16" s="141"/>
      <c r="C16" s="142"/>
      <c r="D16" s="143"/>
      <c r="E16" s="466" t="s">
        <v>145</v>
      </c>
      <c r="F16" s="956">
        <f>SUM(F11:F15)</f>
        <v>0</v>
      </c>
      <c r="G16" s="570" t="str">
        <f t="shared" si="0"/>
        <v/>
      </c>
      <c r="H16" s="961">
        <f>SUM(H11:H15)</f>
        <v>0</v>
      </c>
      <c r="I16" s="477" t="str">
        <f>IF(F16=0,"",J16/F16)</f>
        <v/>
      </c>
      <c r="J16" s="988">
        <f>SUM(J11:J15)</f>
        <v>0</v>
      </c>
      <c r="K16" s="481" t="str">
        <f>IF(F16=0,"",L16/F16)</f>
        <v/>
      </c>
      <c r="L16" s="988">
        <f>SUM(L11:L15)</f>
        <v>0</v>
      </c>
      <c r="M16" s="481" t="str">
        <f>IF(F16=0,"",N16/F16)</f>
        <v/>
      </c>
      <c r="N16" s="988">
        <f>SUM(N11:N15)</f>
        <v>0</v>
      </c>
      <c r="O16" s="1203" t="str">
        <f>IF(F16=0,"",P16/F16)</f>
        <v/>
      </c>
      <c r="P16" s="1204">
        <f>SUM(P11:P15)</f>
        <v>0</v>
      </c>
      <c r="Q16" s="1203" t="str">
        <f>IF(F16=0,"",R16/F16)</f>
        <v/>
      </c>
      <c r="R16" s="1204">
        <f>SUM(R11:R15)</f>
        <v>0</v>
      </c>
      <c r="S16" s="481" t="str">
        <f>IF(F16=0,"",T16/F16)</f>
        <v/>
      </c>
      <c r="T16" s="988">
        <f>SUM(T11:T15)</f>
        <v>0</v>
      </c>
      <c r="U16" s="281">
        <f>G16+I16+K16+M16+O16+Q16+S16</f>
        <v>0</v>
      </c>
      <c r="V16" s="290"/>
      <c r="W16" s="290"/>
      <c r="X16" s="290"/>
      <c r="Y16" s="1104"/>
      <c r="Z16" s="1104"/>
      <c r="AA16" s="1104"/>
      <c r="AB16" s="1104"/>
      <c r="AD16" s="1104"/>
      <c r="AE16" s="1105"/>
      <c r="AF16" s="1105"/>
      <c r="AG16" s="1104"/>
      <c r="AH16" s="1105"/>
      <c r="AI16" s="1105"/>
      <c r="AJ16" s="1105"/>
      <c r="AK16" s="1105"/>
    </row>
    <row r="17" spans="1:53" ht="34.15" customHeight="1">
      <c r="A17" s="88"/>
      <c r="B17" s="84"/>
      <c r="C17" s="84"/>
      <c r="D17" s="85"/>
      <c r="E17" s="86"/>
      <c r="F17" s="467" t="s">
        <v>146</v>
      </c>
      <c r="G17" s="764" t="s">
        <v>161</v>
      </c>
      <c r="H17" s="1110">
        <f>H8-H16</f>
        <v>0</v>
      </c>
      <c r="I17" s="585"/>
      <c r="J17" s="1110">
        <f>J8-J16</f>
        <v>0</v>
      </c>
      <c r="K17" s="649"/>
      <c r="L17" s="1110">
        <f>L8-L16</f>
        <v>0</v>
      </c>
      <c r="M17" s="658"/>
      <c r="N17" s="1110">
        <f>N8-N16</f>
        <v>0</v>
      </c>
      <c r="O17" s="658"/>
      <c r="P17" s="1110">
        <f>P8-P16</f>
        <v>0</v>
      </c>
      <c r="Q17" s="663"/>
      <c r="R17" s="1110">
        <f>R8-R16</f>
        <v>0</v>
      </c>
      <c r="S17" s="658"/>
      <c r="T17" s="1110">
        <f>T8-T16</f>
        <v>0</v>
      </c>
      <c r="U17" s="12"/>
      <c r="V17" s="291"/>
      <c r="W17" s="291"/>
      <c r="X17" s="291"/>
      <c r="Y17" s="1104"/>
      <c r="Z17" s="1104"/>
      <c r="AA17" s="1104"/>
      <c r="AB17" s="1104"/>
      <c r="AD17" s="1104"/>
      <c r="AE17" s="1105"/>
      <c r="AF17" s="1105"/>
      <c r="AG17" s="1104"/>
      <c r="AH17" s="1105"/>
      <c r="AI17" s="1105"/>
      <c r="AJ17" s="1105"/>
      <c r="AK17" s="1105"/>
    </row>
    <row r="18" spans="1:53" s="1149" customFormat="1" ht="34.5" thickBot="1">
      <c r="A18" s="1154"/>
      <c r="B18" s="1154"/>
      <c r="C18" s="1154"/>
      <c r="D18" s="1155"/>
      <c r="E18" s="1139"/>
      <c r="F18" s="1139"/>
      <c r="G18" s="1138"/>
      <c r="H18" s="1139"/>
      <c r="I18" s="1138"/>
      <c r="J18" s="1142"/>
      <c r="K18" s="1142"/>
      <c r="L18" s="1142"/>
      <c r="M18" s="1142"/>
      <c r="N18" s="1142"/>
      <c r="O18" s="1140"/>
      <c r="P18" s="1156"/>
      <c r="Q18" s="1138"/>
      <c r="R18" s="1157"/>
      <c r="S18" s="1158"/>
      <c r="T18" s="1159"/>
      <c r="U18" s="1160"/>
      <c r="V18" s="1144"/>
      <c r="W18" s="1144"/>
      <c r="X18" s="1144"/>
      <c r="Y18" s="1161"/>
      <c r="Z18" s="1161"/>
      <c r="AA18" s="1161"/>
      <c r="AB18" s="1161"/>
      <c r="AD18" s="1161"/>
      <c r="AE18" s="1162"/>
      <c r="AF18" s="1162"/>
      <c r="AG18" s="1161"/>
      <c r="AH18" s="1162"/>
      <c r="AI18" s="1162"/>
      <c r="AJ18" s="1162"/>
      <c r="AK18" s="1162"/>
    </row>
    <row r="19" spans="1:53" ht="84" customHeight="1" thickTop="1" thickBot="1">
      <c r="A19" s="186"/>
      <c r="B19" s="1591" t="s">
        <v>115</v>
      </c>
      <c r="C19" s="1592"/>
      <c r="D19" s="1592"/>
      <c r="E19" s="1592"/>
      <c r="F19" s="1593"/>
      <c r="G19" s="1539">
        <f>F37</f>
        <v>0</v>
      </c>
      <c r="H19" s="1540"/>
      <c r="I19" s="1540"/>
      <c r="J19" s="1540"/>
      <c r="K19" s="470"/>
      <c r="L19" s="1637" t="str">
        <f>IF('Fund Rec'!U17&gt;('Fund Rec'!Z9*'BR1'!G19),("Budget revision shift per line item exceeds "&amp;TEXT('Fund Rec'!Z9,"0%")&amp;" of contract total and requires a formal amendment."),IF('Fund Rec'!U17&gt;'Fund Rec'!Z11,("Budget Revision Shift Exceeds Allowable Limits. Over "&amp;TEXT('Fund Rec'!Z11,"$#,###")&amp;". Please Revise."),""))</f>
        <v/>
      </c>
      <c r="M19" s="1637"/>
      <c r="N19" s="1637"/>
      <c r="O19" s="140"/>
      <c r="P19" s="17"/>
      <c r="Q19" s="5"/>
      <c r="R19" s="35"/>
      <c r="S19" s="189"/>
      <c r="T19" s="255"/>
      <c r="U19" s="13"/>
      <c r="V19" s="292"/>
      <c r="W19" s="292"/>
      <c r="X19" s="292"/>
      <c r="Y19" s="187"/>
      <c r="Z19" s="187"/>
      <c r="AA19" s="187"/>
      <c r="AB19" s="1104"/>
      <c r="AD19" s="1104"/>
      <c r="AE19" s="1105"/>
      <c r="AF19" s="1105"/>
      <c r="AG19" s="1104"/>
      <c r="AH19" s="1105"/>
      <c r="AI19" s="1105"/>
      <c r="AJ19" s="1105"/>
      <c r="AK19" s="1105"/>
    </row>
    <row r="20" spans="1:53" ht="17.25" customHeight="1" thickTop="1">
      <c r="A20" s="212"/>
      <c r="B20" s="212"/>
      <c r="C20" s="212"/>
      <c r="D20" s="213"/>
      <c r="E20" s="39"/>
      <c r="F20" s="15"/>
      <c r="G20" s="5"/>
      <c r="H20" s="15"/>
      <c r="I20" s="418"/>
      <c r="J20" s="484"/>
      <c r="K20" s="418"/>
      <c r="L20" s="484"/>
      <c r="M20" s="418"/>
      <c r="N20" s="484"/>
      <c r="O20" s="418"/>
      <c r="P20" s="484"/>
      <c r="Q20" s="418"/>
      <c r="R20" s="35"/>
      <c r="S20" s="7"/>
      <c r="T20" s="776"/>
      <c r="U20" s="668"/>
      <c r="V20" s="306"/>
      <c r="W20" s="306"/>
      <c r="X20" s="306"/>
      <c r="Y20" s="306"/>
      <c r="Z20" s="306"/>
      <c r="AA20" s="306"/>
      <c r="AB20" s="307"/>
      <c r="AC20" s="307"/>
      <c r="AD20" s="307"/>
      <c r="AE20" s="307"/>
      <c r="AF20" s="307"/>
      <c r="AG20" s="307"/>
      <c r="AH20" s="29"/>
      <c r="AI20" s="29"/>
      <c r="AJ20" s="1104"/>
      <c r="AK20" s="1104"/>
      <c r="AL20" s="1104"/>
      <c r="AM20" s="1104"/>
      <c r="AN20" s="1104"/>
      <c r="AO20" s="1104"/>
      <c r="AP20" s="1104"/>
      <c r="AQ20" s="1104"/>
      <c r="AR20" s="1104"/>
      <c r="AS20" s="1104"/>
      <c r="AT20" s="1104"/>
      <c r="AU20" s="1104"/>
      <c r="AV20" s="1104"/>
      <c r="AW20" s="1104"/>
      <c r="AX20" s="1104"/>
      <c r="AY20" s="1104"/>
    </row>
    <row r="21" spans="1:53" ht="38.25" customHeight="1" thickBot="1">
      <c r="A21" s="778"/>
      <c r="B21" s="81"/>
      <c r="C21" s="81"/>
      <c r="D21" s="82"/>
      <c r="E21" s="83"/>
      <c r="F21" s="343"/>
      <c r="G21" s="339"/>
      <c r="I21" s="418"/>
      <c r="J21" s="484"/>
      <c r="K21" s="418"/>
      <c r="L21" s="484"/>
      <c r="M21" s="418"/>
      <c r="N21" s="484"/>
      <c r="O21" s="418"/>
      <c r="P21" s="484"/>
      <c r="Q21" s="418"/>
      <c r="R21" s="341"/>
      <c r="S21" s="6"/>
      <c r="T21" s="62"/>
      <c r="U21" s="668"/>
      <c r="V21" s="306"/>
      <c r="W21" s="306"/>
      <c r="X21" s="306"/>
      <c r="Y21" s="306"/>
      <c r="Z21" s="306"/>
      <c r="AA21" s="306"/>
      <c r="AB21" s="307"/>
      <c r="AC21" s="307"/>
      <c r="AD21" s="307"/>
      <c r="AE21" s="307"/>
      <c r="AF21" s="307"/>
      <c r="AG21" s="307"/>
      <c r="AH21" s="29"/>
      <c r="AI21" s="29"/>
      <c r="AJ21" s="1104"/>
      <c r="AK21" s="1104"/>
      <c r="AL21" s="1104"/>
      <c r="AM21" s="1104"/>
      <c r="AN21" s="1104"/>
      <c r="AO21" s="1104"/>
      <c r="AP21" s="1104"/>
      <c r="AQ21" s="1104"/>
      <c r="AR21" s="1104"/>
      <c r="AS21" s="1104"/>
      <c r="AT21" s="1104"/>
      <c r="AU21" s="1104"/>
      <c r="AV21" s="1104"/>
      <c r="AW21" s="1104"/>
      <c r="AX21" s="1104"/>
      <c r="AY21" s="1104"/>
    </row>
    <row r="22" spans="1:53" ht="15.75" thickTop="1">
      <c r="A22" s="1596" t="s">
        <v>225</v>
      </c>
      <c r="B22" s="1597"/>
      <c r="C22" s="1597"/>
      <c r="D22" s="1597"/>
      <c r="E22" s="1597"/>
      <c r="F22" s="1597"/>
      <c r="G22" s="1597"/>
      <c r="H22" s="1597"/>
      <c r="I22" s="1597"/>
      <c r="J22" s="1597"/>
      <c r="K22" s="1597"/>
      <c r="L22" s="1597"/>
      <c r="M22" s="1597"/>
      <c r="N22" s="1597"/>
      <c r="O22" s="1597"/>
      <c r="P22" s="1597"/>
      <c r="Q22" s="1597"/>
      <c r="R22" s="1597"/>
      <c r="S22" s="1597"/>
      <c r="T22" s="1598"/>
      <c r="U22" s="1122"/>
      <c r="V22" s="29"/>
      <c r="W22" s="29"/>
      <c r="X22" s="29"/>
      <c r="Y22" s="10"/>
      <c r="Z22" s="10"/>
      <c r="AA22" s="10"/>
      <c r="AB22" s="10"/>
      <c r="AD22" s="10"/>
      <c r="AE22" s="11"/>
      <c r="AF22" s="11"/>
      <c r="AG22" s="55"/>
      <c r="AH22" s="11"/>
      <c r="AI22" s="11"/>
      <c r="AJ22" s="11"/>
      <c r="AK22" s="11"/>
      <c r="AS22" s="10"/>
      <c r="AT22" s="10"/>
      <c r="AY22" s="1104"/>
    </row>
    <row r="23" spans="1:53">
      <c r="A23" s="1599"/>
      <c r="B23" s="1600"/>
      <c r="C23" s="1600"/>
      <c r="D23" s="1600"/>
      <c r="E23" s="1600"/>
      <c r="F23" s="1600"/>
      <c r="G23" s="1600"/>
      <c r="H23" s="1600"/>
      <c r="I23" s="1600"/>
      <c r="J23" s="1600"/>
      <c r="K23" s="1600"/>
      <c r="L23" s="1600"/>
      <c r="M23" s="1600"/>
      <c r="N23" s="1600"/>
      <c r="O23" s="1600"/>
      <c r="P23" s="1600"/>
      <c r="Q23" s="1600"/>
      <c r="R23" s="1600"/>
      <c r="S23" s="1600"/>
      <c r="T23" s="1601"/>
      <c r="U23" s="1122"/>
      <c r="V23" s="29"/>
      <c r="W23" s="29"/>
      <c r="X23" s="29"/>
      <c r="Y23" s="10"/>
      <c r="Z23" s="10"/>
      <c r="AA23" s="10"/>
      <c r="AB23" s="10"/>
      <c r="AD23" s="10"/>
      <c r="AE23" s="11"/>
      <c r="AF23" s="11"/>
      <c r="AG23" s="55"/>
      <c r="AH23" s="11"/>
      <c r="AI23" s="11"/>
      <c r="AJ23" s="11"/>
      <c r="AK23" s="11"/>
      <c r="AS23" s="10"/>
      <c r="AT23" s="10"/>
      <c r="AY23" s="1104"/>
    </row>
    <row r="24" spans="1:53" s="1131" customFormat="1" ht="30">
      <c r="A24" s="1183"/>
      <c r="B24" s="1124"/>
      <c r="C24" s="1124"/>
      <c r="D24" s="1124"/>
      <c r="E24" s="1124"/>
      <c r="F24" s="1124"/>
      <c r="G24" s="1124"/>
      <c r="H24" s="1124"/>
      <c r="I24" s="1124"/>
      <c r="J24" s="1125"/>
      <c r="K24" s="1126"/>
      <c r="L24" s="1124"/>
      <c r="M24" s="1124"/>
      <c r="N24" s="1124"/>
      <c r="O24" s="1124"/>
      <c r="P24" s="1124"/>
      <c r="Q24" s="1124"/>
      <c r="R24" s="1124"/>
      <c r="S24" s="1124"/>
      <c r="T24" s="1127"/>
      <c r="U24" s="1128"/>
      <c r="V24" s="1129"/>
      <c r="W24" s="1129"/>
      <c r="X24" s="1129"/>
      <c r="Y24" s="1130"/>
      <c r="Z24" s="1130"/>
      <c r="AA24" s="1130"/>
      <c r="AB24" s="1130"/>
      <c r="AD24" s="1130"/>
      <c r="AE24" s="1132"/>
      <c r="AF24" s="1132"/>
      <c r="AG24" s="1133"/>
      <c r="AH24" s="1132"/>
      <c r="AI24" s="1132"/>
      <c r="AJ24" s="1132"/>
      <c r="AK24" s="1132"/>
      <c r="AS24" s="1130"/>
      <c r="AT24" s="1130"/>
      <c r="AY24" s="1104"/>
      <c r="AZ24" s="169"/>
      <c r="BA24" s="169"/>
    </row>
    <row r="25" spans="1:53" s="1131" customFormat="1" ht="30.75" thickBot="1">
      <c r="A25" s="1183"/>
      <c r="B25" s="1124"/>
      <c r="C25" s="1121" t="s">
        <v>203</v>
      </c>
      <c r="D25" s="1134"/>
      <c r="E25" s="1135"/>
      <c r="F25" s="1135"/>
      <c r="G25" s="1136"/>
      <c r="H25" s="1184"/>
      <c r="I25" s="1125"/>
      <c r="J25" s="1184"/>
      <c r="K25" s="1126"/>
      <c r="L25" s="1124"/>
      <c r="M25" s="1124"/>
      <c r="N25" s="1124"/>
      <c r="O25" s="1124"/>
      <c r="P25" s="1124"/>
      <c r="Q25" s="1124"/>
      <c r="R25" s="1124"/>
      <c r="S25" s="1124"/>
      <c r="T25" s="1127"/>
      <c r="U25" s="1128"/>
      <c r="V25" s="1129"/>
      <c r="W25" s="1129"/>
      <c r="X25" s="1129"/>
      <c r="Y25" s="1130"/>
      <c r="Z25" s="1130"/>
      <c r="AA25" s="1130"/>
      <c r="AB25" s="1130"/>
      <c r="AD25" s="1130"/>
      <c r="AE25" s="1132"/>
      <c r="AF25" s="1132"/>
      <c r="AG25" s="1133"/>
      <c r="AH25" s="1132"/>
      <c r="AI25" s="1132"/>
      <c r="AJ25" s="1132"/>
      <c r="AK25" s="1132"/>
      <c r="AS25" s="1130"/>
      <c r="AT25" s="1130"/>
      <c r="AY25" s="1104"/>
      <c r="AZ25" s="169"/>
      <c r="BA25" s="169"/>
    </row>
    <row r="26" spans="1:53" ht="23.25">
      <c r="A26" s="820"/>
      <c r="B26" s="817"/>
      <c r="C26" s="1121" t="s">
        <v>204</v>
      </c>
      <c r="D26" s="1594" t="str">
        <f>'BR1'!D26:F26</f>
        <v>&lt;Type Name Here&gt;</v>
      </c>
      <c r="E26" s="1594"/>
      <c r="F26" s="1594"/>
      <c r="G26" s="821"/>
      <c r="H26" s="1604" t="s">
        <v>173</v>
      </c>
      <c r="I26" s="1604"/>
      <c r="J26" s="2"/>
      <c r="K26" s="465" t="str">
        <f>IF(C3="Adolescent Family Life - CBO", "", "   AGENCY FISCAL AGENT'S SIGNATURE")</f>
        <v/>
      </c>
      <c r="L26" s="823"/>
      <c r="M26" s="824"/>
      <c r="N26" s="823"/>
      <c r="O26" s="824"/>
      <c r="P26" s="823"/>
      <c r="Q26" s="824"/>
      <c r="R26" s="822"/>
      <c r="S26" s="825"/>
      <c r="T26" s="826"/>
      <c r="U26" s="924"/>
      <c r="V26" s="293"/>
      <c r="W26" s="293"/>
      <c r="X26" s="293"/>
      <c r="Y26" s="20"/>
      <c r="Z26" s="20"/>
      <c r="AA26" s="20"/>
      <c r="AB26" s="10"/>
      <c r="AD26" s="10"/>
      <c r="AE26" s="11"/>
      <c r="AF26" s="11"/>
      <c r="AG26" s="55"/>
      <c r="AH26" s="11"/>
      <c r="AI26" s="11"/>
      <c r="AJ26" s="11"/>
      <c r="AK26" s="11"/>
      <c r="AS26" s="10"/>
      <c r="AT26" s="10"/>
      <c r="AY26" s="1104"/>
    </row>
    <row r="27" spans="1:53" ht="23.25">
      <c r="A27" s="1185"/>
      <c r="B27" s="817"/>
      <c r="C27" s="817"/>
      <c r="D27" s="1595" t="str">
        <f>'BR1'!D27:F27</f>
        <v>Click to Select Title</v>
      </c>
      <c r="E27" s="1595"/>
      <c r="F27" s="1595"/>
      <c r="G27" s="817"/>
      <c r="H27" s="817"/>
      <c r="I27" s="817"/>
      <c r="J27" s="464"/>
      <c r="K27" s="818"/>
      <c r="L27" s="817"/>
      <c r="M27" s="817"/>
      <c r="N27" s="817"/>
      <c r="O27" s="817"/>
      <c r="P27" s="817"/>
      <c r="Q27" s="817"/>
      <c r="R27" s="817"/>
      <c r="S27" s="817"/>
      <c r="T27" s="819"/>
      <c r="U27" s="924"/>
      <c r="V27" s="293"/>
      <c r="W27" s="293"/>
      <c r="X27" s="293"/>
      <c r="Y27" s="20"/>
      <c r="Z27" s="20"/>
      <c r="AA27" s="20"/>
      <c r="AB27" s="10"/>
      <c r="AD27" s="10"/>
      <c r="AE27" s="11"/>
      <c r="AF27" s="11"/>
      <c r="AG27" s="55"/>
      <c r="AH27" s="11"/>
      <c r="AI27" s="11"/>
      <c r="AJ27" s="11"/>
      <c r="AK27" s="11"/>
      <c r="AS27" s="10"/>
      <c r="AT27" s="10"/>
      <c r="AY27" s="1104"/>
    </row>
    <row r="28" spans="1:53" ht="12.75" customHeight="1" thickBot="1">
      <c r="A28" s="827"/>
      <c r="B28" s="833"/>
      <c r="C28" s="833"/>
      <c r="D28" s="833"/>
      <c r="E28" s="831"/>
      <c r="F28" s="831"/>
      <c r="G28" s="833"/>
      <c r="H28" s="831"/>
      <c r="I28" s="833"/>
      <c r="J28" s="831"/>
      <c r="K28" s="830"/>
      <c r="L28" s="831"/>
      <c r="M28" s="830"/>
      <c r="N28" s="831"/>
      <c r="O28" s="832"/>
      <c r="P28" s="831"/>
      <c r="Q28" s="833"/>
      <c r="R28" s="831"/>
      <c r="S28" s="833"/>
      <c r="T28" s="1186"/>
      <c r="U28" s="923"/>
      <c r="V28" s="292"/>
      <c r="W28" s="292"/>
      <c r="X28" s="292"/>
      <c r="Y28" s="10"/>
      <c r="Z28" s="10"/>
      <c r="AA28" s="10"/>
      <c r="AB28" s="10"/>
      <c r="AD28" s="10"/>
      <c r="AE28" s="11"/>
      <c r="AF28" s="11"/>
      <c r="AG28" s="55"/>
      <c r="AH28" s="11"/>
      <c r="AI28" s="11"/>
      <c r="AJ28" s="11"/>
      <c r="AK28" s="11"/>
      <c r="AS28" s="10"/>
      <c r="AT28" s="10"/>
      <c r="AY28" s="1104"/>
    </row>
    <row r="29" spans="1:53" s="1149" customFormat="1" ht="20.25" customHeight="1" thickTop="1" thickBot="1">
      <c r="A29" s="1137"/>
      <c r="B29" s="1137"/>
      <c r="C29" s="1137"/>
      <c r="D29" s="1137"/>
      <c r="E29" s="1137"/>
      <c r="F29" s="1137"/>
      <c r="G29" s="1137"/>
      <c r="H29" s="1137"/>
      <c r="I29" s="1137"/>
      <c r="J29" s="1137"/>
      <c r="K29" s="1137"/>
      <c r="L29" s="1137"/>
      <c r="M29" s="1137"/>
      <c r="N29" s="1137"/>
      <c r="O29" s="1140"/>
      <c r="P29" s="1141"/>
      <c r="Q29" s="1138"/>
      <c r="R29" s="1142"/>
      <c r="S29" s="1138"/>
      <c r="T29" s="1187"/>
      <c r="U29" s="1143"/>
      <c r="V29" s="1144"/>
      <c r="W29" s="1144"/>
      <c r="X29" s="1144"/>
      <c r="Y29" s="1144"/>
      <c r="Z29" s="1144"/>
      <c r="AA29" s="1144"/>
      <c r="AB29" s="1144"/>
      <c r="AC29" s="1144"/>
      <c r="AD29" s="1144"/>
      <c r="AE29" s="1144"/>
      <c r="AF29" s="1144"/>
      <c r="AG29" s="1144"/>
      <c r="AH29" s="1145"/>
      <c r="AI29" s="1146"/>
      <c r="AJ29" s="1147"/>
      <c r="AK29" s="1147"/>
      <c r="AL29" s="1147"/>
      <c r="AM29" s="1147"/>
      <c r="AN29" s="1147"/>
      <c r="AO29" s="1147"/>
      <c r="AP29" s="1147"/>
      <c r="AQ29" s="1147"/>
      <c r="AR29" s="1147"/>
      <c r="AS29" s="1148"/>
      <c r="AT29" s="1148"/>
      <c r="AU29" s="1147"/>
      <c r="AV29" s="1147"/>
      <c r="AW29" s="1147"/>
      <c r="AX29" s="1147"/>
      <c r="AY29" s="1104"/>
      <c r="AZ29" s="169"/>
      <c r="BA29" s="169"/>
    </row>
    <row r="30" spans="1:53" ht="27" thickTop="1">
      <c r="A30" s="1602" t="s">
        <v>14</v>
      </c>
      <c r="B30" s="1603"/>
      <c r="C30" s="1603"/>
      <c r="D30" s="1603"/>
      <c r="E30" s="1603"/>
      <c r="F30" s="871" t="s">
        <v>150</v>
      </c>
      <c r="G30" s="1589" t="s">
        <v>264</v>
      </c>
      <c r="H30" s="1590"/>
      <c r="I30" s="1589" t="str">
        <f>'BR1'!I30:J30</f>
        <v xml:space="preserve">RPPC </v>
      </c>
      <c r="J30" s="1590"/>
      <c r="K30" s="1589">
        <f>'BR1'!K30:L30</f>
        <v>0</v>
      </c>
      <c r="L30" s="1590"/>
      <c r="M30" s="1589">
        <f>'BR1'!M30:N30</f>
        <v>0</v>
      </c>
      <c r="N30" s="1590"/>
      <c r="O30" s="1534">
        <f>'BR1'!O30:P30</f>
        <v>0</v>
      </c>
      <c r="P30" s="1535"/>
      <c r="Q30" s="1534">
        <f>'BR1'!Q30:R30</f>
        <v>0</v>
      </c>
      <c r="R30" s="1535"/>
      <c r="S30" s="1534">
        <f>'BR1'!S30:T30</f>
        <v>0</v>
      </c>
      <c r="T30" s="1535"/>
      <c r="U30" s="192"/>
      <c r="V30" s="294"/>
      <c r="W30" s="294"/>
      <c r="X30" s="294"/>
      <c r="Y30" s="57"/>
      <c r="Z30" s="57"/>
      <c r="AA30" s="57"/>
      <c r="AB30" s="57"/>
      <c r="AD30" s="57"/>
      <c r="AE30" s="193"/>
      <c r="AF30" s="193"/>
      <c r="AG30" s="57"/>
      <c r="AH30" s="193"/>
      <c r="AI30" s="193"/>
      <c r="AJ30" s="193"/>
      <c r="AK30" s="193"/>
      <c r="AS30" s="10"/>
      <c r="AT30" s="10"/>
      <c r="AY30" s="1104"/>
    </row>
    <row r="31" spans="1:53" ht="18.75" thickBot="1">
      <c r="A31" s="872"/>
      <c r="B31" s="873"/>
      <c r="C31" s="873"/>
      <c r="D31" s="873"/>
      <c r="E31" s="874"/>
      <c r="F31" s="875" t="s">
        <v>149</v>
      </c>
      <c r="G31" s="876"/>
      <c r="H31" s="586">
        <v>53110</v>
      </c>
      <c r="I31" s="876"/>
      <c r="J31" s="586">
        <f>'BR1'!J31</f>
        <v>53129</v>
      </c>
      <c r="K31" s="876" t="s">
        <v>78</v>
      </c>
      <c r="L31" s="586">
        <f>'BR1'!L31</f>
        <v>0</v>
      </c>
      <c r="M31" s="876" t="s">
        <v>78</v>
      </c>
      <c r="N31" s="586">
        <f>'BR1'!N31</f>
        <v>0</v>
      </c>
      <c r="O31" s="876" t="s">
        <v>78</v>
      </c>
      <c r="P31" s="1102">
        <f>'BR1'!P31</f>
        <v>0</v>
      </c>
      <c r="Q31" s="876"/>
      <c r="R31" s="1102">
        <f>'BR1'!R31</f>
        <v>0</v>
      </c>
      <c r="S31" s="876" t="s">
        <v>78</v>
      </c>
      <c r="T31" s="1102">
        <f>'BR1'!T31</f>
        <v>0</v>
      </c>
      <c r="U31" s="128"/>
      <c r="V31" s="284"/>
      <c r="W31" s="284"/>
      <c r="X31" s="284"/>
      <c r="AE31" s="169"/>
      <c r="AF31" s="169"/>
      <c r="AH31" s="169"/>
      <c r="AI31" s="169"/>
      <c r="AJ31" s="169"/>
      <c r="AK31" s="169"/>
      <c r="AS31" s="10"/>
      <c r="AT31" s="10"/>
      <c r="AY31" s="1104"/>
    </row>
    <row r="32" spans="1:53" ht="24.75" customHeight="1" thickTop="1">
      <c r="A32" s="877" t="str">
        <f>A11</f>
        <v>PERSONNEL</v>
      </c>
      <c r="B32" s="878"/>
      <c r="C32" s="878"/>
      <c r="D32" s="879"/>
      <c r="E32" s="880"/>
      <c r="F32" s="880"/>
      <c r="G32" s="881"/>
      <c r="H32" s="964">
        <f>H11</f>
        <v>0</v>
      </c>
      <c r="I32" s="883"/>
      <c r="J32" s="964">
        <f>J11</f>
        <v>0</v>
      </c>
      <c r="K32" s="883"/>
      <c r="L32" s="964">
        <f>L11</f>
        <v>0</v>
      </c>
      <c r="M32" s="883"/>
      <c r="N32" s="964">
        <f>N11</f>
        <v>0</v>
      </c>
      <c r="O32" s="883"/>
      <c r="P32" s="964">
        <f>P11</f>
        <v>0</v>
      </c>
      <c r="Q32" s="883"/>
      <c r="R32" s="964">
        <f>R11</f>
        <v>0</v>
      </c>
      <c r="S32" s="883"/>
      <c r="T32" s="964">
        <f>T11</f>
        <v>0</v>
      </c>
      <c r="U32" s="194"/>
      <c r="V32" s="295"/>
      <c r="W32" s="295"/>
      <c r="X32" s="295"/>
      <c r="Y32" s="57"/>
      <c r="Z32" s="57"/>
      <c r="AA32" s="57"/>
      <c r="AB32" s="57"/>
      <c r="AD32" s="57"/>
      <c r="AE32" s="193"/>
      <c r="AF32" s="193"/>
      <c r="AG32" s="57"/>
      <c r="AH32" s="193"/>
      <c r="AI32" s="193"/>
      <c r="AJ32" s="193"/>
      <c r="AK32" s="193"/>
      <c r="AS32" s="10"/>
      <c r="AT32" s="10"/>
      <c r="AY32" s="1104"/>
    </row>
    <row r="33" spans="1:51" ht="24.75" customHeight="1">
      <c r="A33" s="884" t="str">
        <f>A12</f>
        <v>OPERATING EXPENSES</v>
      </c>
      <c r="B33" s="885"/>
      <c r="C33" s="885"/>
      <c r="D33" s="886"/>
      <c r="E33" s="887"/>
      <c r="F33" s="888"/>
      <c r="G33" s="881"/>
      <c r="H33" s="965">
        <f>H12</f>
        <v>0</v>
      </c>
      <c r="I33" s="890"/>
      <c r="J33" s="965">
        <f>J12</f>
        <v>0</v>
      </c>
      <c r="K33" s="890"/>
      <c r="L33" s="965">
        <f>L12</f>
        <v>0</v>
      </c>
      <c r="M33" s="890"/>
      <c r="N33" s="965">
        <f>N12</f>
        <v>0</v>
      </c>
      <c r="O33" s="890"/>
      <c r="P33" s="965">
        <f>P12</f>
        <v>0</v>
      </c>
      <c r="Q33" s="890"/>
      <c r="R33" s="965">
        <f>R12</f>
        <v>0</v>
      </c>
      <c r="S33" s="890"/>
      <c r="T33" s="965">
        <f>T12</f>
        <v>0</v>
      </c>
      <c r="U33" s="194"/>
      <c r="V33" s="295"/>
      <c r="W33" s="295"/>
      <c r="X33" s="295"/>
      <c r="Y33" s="57"/>
      <c r="Z33" s="57"/>
      <c r="AA33" s="57"/>
      <c r="AB33" s="57"/>
      <c r="AD33" s="57"/>
      <c r="AE33" s="193"/>
      <c r="AF33" s="193"/>
      <c r="AG33" s="57"/>
      <c r="AH33" s="193"/>
      <c r="AI33" s="193"/>
      <c r="AJ33" s="193"/>
      <c r="AK33" s="193"/>
      <c r="AS33" s="10"/>
      <c r="AT33" s="10"/>
      <c r="AY33" s="1104"/>
    </row>
    <row r="34" spans="1:51" ht="24.75" customHeight="1">
      <c r="A34" s="891" t="str">
        <f>A13</f>
        <v>CAPITAL EXPENDITURES</v>
      </c>
      <c r="B34" s="885"/>
      <c r="C34" s="885"/>
      <c r="D34" s="886"/>
      <c r="E34" s="887"/>
      <c r="F34" s="888"/>
      <c r="G34" s="881"/>
      <c r="H34" s="965">
        <f>H13</f>
        <v>0</v>
      </c>
      <c r="I34" s="890"/>
      <c r="J34" s="965">
        <f>J13</f>
        <v>0</v>
      </c>
      <c r="K34" s="890"/>
      <c r="L34" s="965">
        <f>L13</f>
        <v>0</v>
      </c>
      <c r="M34" s="890"/>
      <c r="N34" s="965">
        <f>N13</f>
        <v>0</v>
      </c>
      <c r="O34" s="890"/>
      <c r="P34" s="965">
        <f>P13</f>
        <v>0</v>
      </c>
      <c r="Q34" s="890"/>
      <c r="R34" s="965">
        <f>R13</f>
        <v>0</v>
      </c>
      <c r="S34" s="890"/>
      <c r="T34" s="965">
        <f>T13</f>
        <v>0</v>
      </c>
      <c r="U34" s="194"/>
      <c r="V34" s="295"/>
      <c r="W34" s="295"/>
      <c r="X34" s="295"/>
      <c r="Y34" s="57"/>
      <c r="Z34" s="57"/>
      <c r="AA34" s="57"/>
      <c r="AB34" s="57"/>
      <c r="AD34" s="57"/>
      <c r="AE34" s="193"/>
      <c r="AF34" s="193"/>
      <c r="AG34" s="57"/>
      <c r="AH34" s="193"/>
      <c r="AI34" s="193"/>
      <c r="AJ34" s="193"/>
      <c r="AK34" s="193"/>
      <c r="AS34" s="10"/>
      <c r="AT34" s="10"/>
      <c r="AY34" s="1104"/>
    </row>
    <row r="35" spans="1:51" ht="24.75" customHeight="1">
      <c r="A35" s="891" t="str">
        <f>A14</f>
        <v>OTHER COSTS</v>
      </c>
      <c r="B35" s="892"/>
      <c r="C35" s="892"/>
      <c r="D35" s="893"/>
      <c r="E35" s="894"/>
      <c r="F35" s="895"/>
      <c r="G35" s="881"/>
      <c r="H35" s="966">
        <f>H14</f>
        <v>0</v>
      </c>
      <c r="I35" s="890"/>
      <c r="J35" s="966">
        <f>J14</f>
        <v>0</v>
      </c>
      <c r="K35" s="890"/>
      <c r="L35" s="966">
        <f>L14</f>
        <v>0</v>
      </c>
      <c r="M35" s="890"/>
      <c r="N35" s="966">
        <f>N14</f>
        <v>0</v>
      </c>
      <c r="O35" s="890"/>
      <c r="P35" s="966">
        <f>P14</f>
        <v>0</v>
      </c>
      <c r="Q35" s="890"/>
      <c r="R35" s="966">
        <f>R14</f>
        <v>0</v>
      </c>
      <c r="S35" s="890"/>
      <c r="T35" s="966">
        <f>T14</f>
        <v>0</v>
      </c>
      <c r="U35" s="194"/>
      <c r="V35" s="295"/>
      <c r="W35" s="295"/>
      <c r="X35" s="295"/>
      <c r="Y35" s="57"/>
      <c r="Z35" s="57"/>
      <c r="AA35" s="57"/>
      <c r="AB35" s="57"/>
      <c r="AD35" s="57"/>
      <c r="AE35" s="193"/>
      <c r="AF35" s="193"/>
      <c r="AG35" s="57"/>
      <c r="AH35" s="193"/>
      <c r="AI35" s="193"/>
      <c r="AJ35" s="193"/>
      <c r="AK35" s="193"/>
      <c r="AS35" s="10"/>
      <c r="AT35" s="10"/>
      <c r="AY35" s="1104"/>
    </row>
    <row r="36" spans="1:51" ht="24.75" customHeight="1" thickBot="1">
      <c r="A36" s="897" t="str">
        <f>A15</f>
        <v>INDIRECT COSTS</v>
      </c>
      <c r="B36" s="898"/>
      <c r="C36" s="898"/>
      <c r="D36" s="899"/>
      <c r="E36" s="900"/>
      <c r="F36" s="901"/>
      <c r="G36" s="881"/>
      <c r="H36" s="967">
        <f>H15</f>
        <v>0</v>
      </c>
      <c r="I36" s="890"/>
      <c r="J36" s="967">
        <f>J15</f>
        <v>0</v>
      </c>
      <c r="K36" s="890"/>
      <c r="L36" s="967">
        <f>L15</f>
        <v>0</v>
      </c>
      <c r="M36" s="890"/>
      <c r="N36" s="967">
        <f>N15</f>
        <v>0</v>
      </c>
      <c r="O36" s="890"/>
      <c r="P36" s="967">
        <f>P15</f>
        <v>0</v>
      </c>
      <c r="Q36" s="890"/>
      <c r="R36" s="967">
        <f>R15</f>
        <v>0</v>
      </c>
      <c r="S36" s="890"/>
      <c r="T36" s="967">
        <f>T15</f>
        <v>0</v>
      </c>
      <c r="U36" s="194"/>
      <c r="V36" s="295"/>
      <c r="W36" s="295"/>
      <c r="X36" s="295"/>
      <c r="Y36" s="57"/>
      <c r="Z36" s="57"/>
      <c r="AA36" s="57"/>
      <c r="AB36" s="57"/>
      <c r="AD36" s="57"/>
      <c r="AE36" s="193"/>
      <c r="AF36" s="193"/>
      <c r="AG36" s="57"/>
      <c r="AH36" s="193"/>
      <c r="AI36" s="193"/>
      <c r="AJ36" s="193"/>
      <c r="AK36" s="193"/>
      <c r="AS36" s="10"/>
      <c r="AT36" s="10"/>
      <c r="AY36" s="1104"/>
    </row>
    <row r="37" spans="1:51" ht="24.75" customHeight="1" thickTop="1" thickBot="1">
      <c r="A37" s="903"/>
      <c r="B37" s="904" t="s">
        <v>65</v>
      </c>
      <c r="C37" s="904"/>
      <c r="D37" s="905"/>
      <c r="E37" s="906"/>
      <c r="F37" s="969">
        <f>H37+J37+L37+R37+T37+N37+P37</f>
        <v>0</v>
      </c>
      <c r="G37" s="908"/>
      <c r="H37" s="968">
        <f>SUM(H32:H36)</f>
        <v>0</v>
      </c>
      <c r="I37" s="910"/>
      <c r="J37" s="968">
        <f>SUM(J32:J36)</f>
        <v>0</v>
      </c>
      <c r="K37" s="910"/>
      <c r="L37" s="968">
        <f>SUM(L32:L36)</f>
        <v>0</v>
      </c>
      <c r="M37" s="910"/>
      <c r="N37" s="968">
        <f>SUM(N32:N36)</f>
        <v>0</v>
      </c>
      <c r="O37" s="910"/>
      <c r="P37" s="968">
        <f>SUM(P32:P36)</f>
        <v>0</v>
      </c>
      <c r="Q37" s="910"/>
      <c r="R37" s="968">
        <f>SUM(R32:R36)</f>
        <v>0</v>
      </c>
      <c r="S37" s="910"/>
      <c r="T37" s="968">
        <f>SUM(T32:T36)</f>
        <v>0</v>
      </c>
      <c r="U37" s="194"/>
      <c r="V37" s="295"/>
      <c r="W37" s="295"/>
      <c r="X37" s="295"/>
      <c r="Y37" s="57"/>
      <c r="Z37" s="57"/>
      <c r="AA37" s="57"/>
      <c r="AB37" s="57"/>
      <c r="AD37" s="57"/>
      <c r="AE37" s="193"/>
      <c r="AF37" s="193"/>
      <c r="AG37" s="57"/>
      <c r="AH37" s="193"/>
      <c r="AI37" s="193"/>
      <c r="AJ37" s="193"/>
      <c r="AK37" s="193"/>
      <c r="AS37" s="10"/>
      <c r="AT37" s="10"/>
      <c r="AY37" s="1104"/>
    </row>
    <row r="38" spans="1:51" ht="16.5" thickTop="1" thickBot="1">
      <c r="A38" s="90"/>
      <c r="B38" s="90"/>
      <c r="C38" s="90"/>
      <c r="D38" s="90"/>
      <c r="E38" s="91"/>
      <c r="F38" s="91"/>
      <c r="G38" s="92"/>
      <c r="H38" s="93"/>
      <c r="I38" s="94"/>
      <c r="J38" s="93"/>
      <c r="K38" s="92"/>
      <c r="L38" s="93"/>
      <c r="M38" s="94"/>
      <c r="N38" s="93"/>
      <c r="O38" s="94"/>
      <c r="P38" s="93"/>
      <c r="Q38" s="94"/>
      <c r="R38" s="93"/>
      <c r="S38" s="94"/>
      <c r="T38" s="93"/>
      <c r="U38" s="195"/>
      <c r="V38" s="296"/>
      <c r="W38" s="296"/>
      <c r="X38" s="296"/>
      <c r="Y38" s="55"/>
      <c r="Z38" s="55"/>
      <c r="AA38" s="55"/>
      <c r="AB38" s="55"/>
      <c r="AD38" s="55"/>
      <c r="AE38" s="11"/>
      <c r="AF38" s="11"/>
      <c r="AG38" s="55"/>
      <c r="AH38" s="11"/>
      <c r="AI38" s="11"/>
      <c r="AJ38" s="11"/>
      <c r="AK38" s="11"/>
      <c r="AS38" s="10"/>
      <c r="AT38" s="10"/>
      <c r="AY38" s="1104"/>
    </row>
    <row r="39" spans="1:51" ht="20.25" customHeight="1" thickTop="1">
      <c r="A39" s="1581" t="str">
        <f>A11</f>
        <v>PERSONNEL</v>
      </c>
      <c r="B39" s="1582"/>
      <c r="C39" s="1582"/>
      <c r="D39" s="1582"/>
      <c r="E39" s="1582"/>
      <c r="F39" s="1583"/>
      <c r="G39" s="1531" t="s">
        <v>84</v>
      </c>
      <c r="H39" s="1532"/>
      <c r="I39" s="1532"/>
      <c r="J39" s="1532"/>
      <c r="K39" s="1532"/>
      <c r="L39" s="1532"/>
      <c r="M39" s="1532"/>
      <c r="N39" s="1532"/>
      <c r="O39" s="1532"/>
      <c r="P39" s="1532"/>
      <c r="Q39" s="1532"/>
      <c r="R39" s="1532"/>
      <c r="S39" s="1532"/>
      <c r="T39" s="1533"/>
      <c r="U39" s="946"/>
      <c r="V39" s="29"/>
      <c r="W39" s="29"/>
      <c r="X39" s="29"/>
      <c r="Y39" s="38"/>
      <c r="Z39" s="38"/>
      <c r="AA39" s="38"/>
      <c r="AD39" s="55"/>
      <c r="AE39" s="196"/>
      <c r="AF39" s="29"/>
      <c r="AG39" s="29"/>
      <c r="AH39" s="29"/>
      <c r="AI39" s="29"/>
      <c r="AJ39" s="29"/>
      <c r="AK39" s="29"/>
      <c r="AS39" s="10"/>
      <c r="AT39" s="10"/>
      <c r="AY39" s="1104"/>
    </row>
    <row r="40" spans="1:51" ht="15" customHeight="1" thickBot="1">
      <c r="A40" s="1584"/>
      <c r="B40" s="1585"/>
      <c r="C40" s="1585"/>
      <c r="D40" s="1585"/>
      <c r="E40" s="1585"/>
      <c r="F40" s="1586"/>
      <c r="G40" s="595" t="str">
        <f>'Fund Rec'!G48</f>
        <v/>
      </c>
      <c r="H40" s="991">
        <f>'Fund Rec'!H48</f>
        <v>0</v>
      </c>
      <c r="I40" s="590" t="str">
        <f>'Fund Rec'!I48</f>
        <v/>
      </c>
      <c r="J40" s="992">
        <f>'Fund Rec'!J48</f>
        <v>0</v>
      </c>
      <c r="K40" s="595" t="str">
        <f>'Fund Rec'!K48</f>
        <v/>
      </c>
      <c r="L40" s="991">
        <f>'Fund Rec'!L48</f>
        <v>0</v>
      </c>
      <c r="M40" s="590" t="str">
        <f>'Fund Rec'!M48</f>
        <v/>
      </c>
      <c r="N40" s="991">
        <f>'Fund Rec'!N48</f>
        <v>0</v>
      </c>
      <c r="O40" s="591" t="str">
        <f>'Fund Rec'!O48</f>
        <v/>
      </c>
      <c r="P40" s="1115">
        <f>'Fund Rec'!P48</f>
        <v>0</v>
      </c>
      <c r="Q40" s="591" t="str">
        <f>'Fund Rec'!Q48</f>
        <v/>
      </c>
      <c r="R40" s="1117">
        <f>'Fund Rec'!R48</f>
        <v>0</v>
      </c>
      <c r="S40" s="591" t="str">
        <f>'Fund Rec'!S48</f>
        <v/>
      </c>
      <c r="T40" s="1188">
        <f>'Fund Rec'!T48</f>
        <v>0</v>
      </c>
      <c r="U40" s="1193"/>
      <c r="V40" s="284"/>
      <c r="W40" s="284"/>
      <c r="X40" s="284"/>
      <c r="AE40" s="196"/>
      <c r="AF40" s="197"/>
      <c r="AG40" s="197"/>
      <c r="AH40" s="197"/>
      <c r="AI40" s="197"/>
      <c r="AJ40" s="197"/>
      <c r="AK40" s="197"/>
      <c r="AS40" s="10"/>
      <c r="AT40" s="10"/>
      <c r="AY40" s="1104"/>
    </row>
    <row r="41" spans="1:51" ht="28.5" customHeight="1" thickTop="1" thickBot="1">
      <c r="A41" s="127"/>
      <c r="B41" s="24"/>
      <c r="C41" s="24"/>
      <c r="D41" s="150"/>
      <c r="E41" s="129" t="s">
        <v>23</v>
      </c>
      <c r="F41" s="970">
        <f>F43+F42</f>
        <v>0</v>
      </c>
      <c r="G41" s="971"/>
      <c r="H41" s="972">
        <f>H43+H42</f>
        <v>0</v>
      </c>
      <c r="I41" s="853"/>
      <c r="J41" s="989">
        <f>J43+J42</f>
        <v>0</v>
      </c>
      <c r="K41" s="852"/>
      <c r="L41" s="990">
        <f>L43+L42</f>
        <v>0</v>
      </c>
      <c r="M41" s="854"/>
      <c r="N41" s="990">
        <f>N43+N42</f>
        <v>0</v>
      </c>
      <c r="O41" s="854"/>
      <c r="P41" s="1116">
        <f>P43+P42</f>
        <v>0</v>
      </c>
      <c r="Q41" s="855"/>
      <c r="R41" s="1118">
        <f>R43+R42</f>
        <v>0</v>
      </c>
      <c r="S41" s="856"/>
      <c r="T41" s="1189">
        <f>T43+T42</f>
        <v>0</v>
      </c>
      <c r="U41" s="1194"/>
      <c r="V41" s="297"/>
      <c r="W41" s="297"/>
      <c r="X41" s="297"/>
      <c r="Y41" s="38"/>
      <c r="Z41" s="38"/>
      <c r="AA41" s="38"/>
      <c r="AB41" s="55"/>
      <c r="AD41" s="200"/>
      <c r="AS41" s="10"/>
      <c r="AT41" s="10"/>
      <c r="AY41" s="1104"/>
    </row>
    <row r="42" spans="1:51" ht="24" customHeight="1" thickTop="1">
      <c r="A42" s="279"/>
      <c r="B42" s="1587" t="s">
        <v>195</v>
      </c>
      <c r="C42" s="1587"/>
      <c r="D42" s="1587"/>
      <c r="E42" s="1588"/>
      <c r="F42" s="1109">
        <f>H42+J42+L42+N42+P42+R42+T42</f>
        <v>0</v>
      </c>
      <c r="G42" s="973"/>
      <c r="H42" s="974">
        <f>AK95</f>
        <v>0</v>
      </c>
      <c r="I42" s="973"/>
      <c r="J42" s="974">
        <f>AL95</f>
        <v>0</v>
      </c>
      <c r="K42" s="973"/>
      <c r="L42" s="974">
        <f>AM95</f>
        <v>0</v>
      </c>
      <c r="M42" s="973"/>
      <c r="N42" s="974">
        <f>AN95</f>
        <v>0</v>
      </c>
      <c r="O42" s="973"/>
      <c r="P42" s="974">
        <f>AO95</f>
        <v>0</v>
      </c>
      <c r="Q42" s="973"/>
      <c r="R42" s="974">
        <f>AP95</f>
        <v>0</v>
      </c>
      <c r="S42" s="973"/>
      <c r="T42" s="1190">
        <f>AQ95</f>
        <v>0</v>
      </c>
      <c r="U42" s="1195"/>
      <c r="V42" s="298"/>
      <c r="W42" s="298"/>
      <c r="X42" s="298"/>
      <c r="Y42" s="198"/>
      <c r="Z42" s="198"/>
      <c r="AA42" s="198"/>
      <c r="AB42" s="199"/>
      <c r="AD42" s="259"/>
      <c r="AL42" s="329"/>
      <c r="AM42" s="329"/>
      <c r="AN42" s="329"/>
      <c r="AO42" s="329"/>
      <c r="AP42" s="329"/>
      <c r="AQ42" s="329"/>
      <c r="AS42" s="10"/>
      <c r="AT42" s="10"/>
      <c r="AY42" s="1104"/>
    </row>
    <row r="43" spans="1:51" ht="24" customHeight="1" thickBot="1">
      <c r="A43" s="19"/>
      <c r="B43" s="1570" t="s">
        <v>24</v>
      </c>
      <c r="C43" s="1571"/>
      <c r="D43" s="1571"/>
      <c r="E43" s="1572"/>
      <c r="F43" s="1108">
        <f>SUM(F45:F94)</f>
        <v>0</v>
      </c>
      <c r="G43" s="975"/>
      <c r="H43" s="976">
        <f>SUM(H45:H94)</f>
        <v>0</v>
      </c>
      <c r="I43" s="975"/>
      <c r="J43" s="976">
        <f>SUM(J45:J94)</f>
        <v>0</v>
      </c>
      <c r="K43" s="975"/>
      <c r="L43" s="976">
        <f>SUM(L45:L94)</f>
        <v>0</v>
      </c>
      <c r="M43" s="975"/>
      <c r="N43" s="976">
        <f>SUM(N45:N94)</f>
        <v>0</v>
      </c>
      <c r="O43" s="975"/>
      <c r="P43" s="976">
        <f>SUM(P45:P94)</f>
        <v>0</v>
      </c>
      <c r="Q43" s="975"/>
      <c r="R43" s="976">
        <f>SUM(R45:R94)</f>
        <v>0</v>
      </c>
      <c r="S43" s="975"/>
      <c r="T43" s="1191">
        <f>SUM(T45:T94)</f>
        <v>0</v>
      </c>
      <c r="U43" s="1522"/>
      <c r="V43" s="285"/>
      <c r="W43" s="285"/>
      <c r="X43" s="285"/>
      <c r="Y43" s="38"/>
      <c r="Z43" s="38"/>
      <c r="AA43" s="38"/>
      <c r="AB43" s="55"/>
      <c r="AD43" s="137"/>
      <c r="AK43" s="1562" t="s">
        <v>76</v>
      </c>
      <c r="AL43" s="1563"/>
      <c r="AM43" s="1563"/>
      <c r="AN43" s="1563"/>
      <c r="AO43" s="1563"/>
      <c r="AP43" s="1563"/>
      <c r="AQ43" s="1563"/>
      <c r="AS43" s="10"/>
      <c r="AT43" s="10"/>
      <c r="AY43" s="1104"/>
    </row>
    <row r="44" spans="1:51" ht="75" customHeight="1" thickTop="1">
      <c r="A44" s="9"/>
      <c r="B44" s="1063" t="s">
        <v>31</v>
      </c>
      <c r="C44" s="1064" t="s">
        <v>212</v>
      </c>
      <c r="D44" s="1065" t="s">
        <v>160</v>
      </c>
      <c r="E44" s="1066" t="s">
        <v>28</v>
      </c>
      <c r="F44" s="1067" t="s">
        <v>24</v>
      </c>
      <c r="G44" s="1068"/>
      <c r="H44" s="1069"/>
      <c r="I44" s="1070"/>
      <c r="J44" s="1071"/>
      <c r="K44" s="1072"/>
      <c r="L44" s="1073"/>
      <c r="M44" s="1205"/>
      <c r="N44" s="1073"/>
      <c r="O44" s="1205"/>
      <c r="P44" s="1073"/>
      <c r="Q44" s="1074"/>
      <c r="R44" s="1075"/>
      <c r="S44" s="1074"/>
      <c r="T44" s="1192"/>
      <c r="U44" s="1522"/>
      <c r="V44" s="285"/>
      <c r="W44" s="285"/>
      <c r="X44" s="1174"/>
      <c r="Y44" s="1175"/>
      <c r="Z44" s="1175"/>
      <c r="AA44" s="1175"/>
      <c r="AB44" s="1175"/>
      <c r="AC44" s="1176"/>
      <c r="AD44" s="1177"/>
      <c r="AE44" s="1178"/>
      <c r="AF44" s="1178"/>
      <c r="AG44" s="1179"/>
      <c r="AH44" s="1178"/>
      <c r="AI44" s="1178"/>
      <c r="AK44" s="332" t="str">
        <f>G5</f>
        <v>RPPC, 53110</v>
      </c>
      <c r="AL44" s="332" t="str">
        <f>I5</f>
        <v>RPPC , 53129</v>
      </c>
      <c r="AM44" s="332" t="str">
        <f>K5</f>
        <v/>
      </c>
      <c r="AN44" s="332" t="str">
        <f>M5</f>
        <v/>
      </c>
      <c r="AO44" s="332" t="str">
        <f>O5</f>
        <v/>
      </c>
      <c r="AP44" s="332" t="str">
        <f>Q5</f>
        <v/>
      </c>
      <c r="AQ44" s="332" t="str">
        <f>S5</f>
        <v/>
      </c>
      <c r="AS44" s="10"/>
      <c r="AT44" s="10"/>
      <c r="AY44" s="1104"/>
    </row>
    <row r="45" spans="1:51" ht="23.25" customHeight="1">
      <c r="A45" s="122">
        <v>1</v>
      </c>
      <c r="B45" s="1038">
        <f>'BR1'!B45</f>
        <v>0</v>
      </c>
      <c r="C45" s="1029">
        <f>'BR1'!C45</f>
        <v>0</v>
      </c>
      <c r="D45" s="1039">
        <f>'BR1'!D45</f>
        <v>0</v>
      </c>
      <c r="E45" s="1021">
        <f>'BR1'!E45</f>
        <v>0</v>
      </c>
      <c r="F45" s="962">
        <f>D45*E45</f>
        <v>0</v>
      </c>
      <c r="G45" s="1022" t="str">
        <f>IF(AND(F45&lt;&gt;0, 1-I45-K45-Q45-S45-M45-O45),1-I45-K45-Q45-S45-M45-O45,"")</f>
        <v/>
      </c>
      <c r="H45" s="963">
        <f t="shared" ref="H45:H94" si="8">IF(AND(G45*F45&lt;0.0001,G45*F45&gt;0),"",G45*F45)</f>
        <v>0</v>
      </c>
      <c r="I45" s="1089" t="str">
        <f>'BR1'!I45</f>
        <v/>
      </c>
      <c r="J45" s="36">
        <f>F45*I45</f>
        <v>0</v>
      </c>
      <c r="K45" s="1089" t="str">
        <f>'BR1'!K45</f>
        <v/>
      </c>
      <c r="L45" s="36">
        <f>F45*K45</f>
        <v>0</v>
      </c>
      <c r="M45" s="1089" t="str">
        <f>'BR1'!M45</f>
        <v/>
      </c>
      <c r="N45" s="1206">
        <f>F45*M45</f>
        <v>0</v>
      </c>
      <c r="O45" s="1089" t="str">
        <f>'BR1'!O45</f>
        <v/>
      </c>
      <c r="P45" s="1206">
        <f>F45*O45</f>
        <v>0</v>
      </c>
      <c r="Q45" s="1089" t="str">
        <f>'BR1'!Q45</f>
        <v/>
      </c>
      <c r="R45" s="36">
        <f>F45*Q45</f>
        <v>0</v>
      </c>
      <c r="S45" s="1089" t="str">
        <f>'BR1'!S45</f>
        <v/>
      </c>
      <c r="T45" s="36">
        <f>F45*S45</f>
        <v>0</v>
      </c>
      <c r="U45" s="1522"/>
      <c r="V45" s="274"/>
      <c r="W45" s="274"/>
      <c r="X45" s="274"/>
      <c r="AD45" s="201"/>
      <c r="AK45" s="807">
        <f>Justifications!$AD45*G45</f>
        <v>0</v>
      </c>
      <c r="AL45" s="807">
        <f>Justifications!$AD45*I45</f>
        <v>0</v>
      </c>
      <c r="AM45" s="807">
        <f>Justifications!$AD45*K45</f>
        <v>0</v>
      </c>
      <c r="AN45" s="807">
        <f>Justifications!$AD45*M45</f>
        <v>0</v>
      </c>
      <c r="AO45" s="807">
        <f>Justifications!$AD45*O45</f>
        <v>0</v>
      </c>
      <c r="AP45" s="807">
        <f>Justifications!$AD45*Q45</f>
        <v>0</v>
      </c>
      <c r="AQ45" s="807">
        <f>Justifications!$AD45*S45</f>
        <v>0</v>
      </c>
      <c r="AS45" s="10"/>
      <c r="AT45" s="10"/>
      <c r="AY45" s="1104"/>
    </row>
    <row r="46" spans="1:51" ht="23.25" customHeight="1">
      <c r="A46" s="122">
        <v>2</v>
      </c>
      <c r="B46" s="403">
        <f>'BR1'!B46</f>
        <v>0</v>
      </c>
      <c r="C46" s="1027">
        <f>'BR1'!C46</f>
        <v>0</v>
      </c>
      <c r="D46" s="870">
        <f>'BR1'!D46</f>
        <v>0</v>
      </c>
      <c r="E46" s="262">
        <f>'BR1'!E46</f>
        <v>0</v>
      </c>
      <c r="F46" s="962">
        <f t="shared" ref="F46:F94" si="9">D46*E46</f>
        <v>0</v>
      </c>
      <c r="G46" s="845" t="str">
        <f t="shared" ref="G46:G94" si="10">IF(AND(F46&lt;&gt;0, 1-I46-K46-Q46-S46-M46-O46),1-I46-K46-Q46-S46-M46-O46,"")</f>
        <v/>
      </c>
      <c r="H46" s="963">
        <f t="shared" si="8"/>
        <v>0</v>
      </c>
      <c r="I46" s="1089" t="str">
        <f>'BR1'!I46</f>
        <v/>
      </c>
      <c r="J46" s="36">
        <f t="shared" ref="J46:J94" si="11">F46*I46</f>
        <v>0</v>
      </c>
      <c r="K46" s="1089" t="str">
        <f>'BR1'!K46</f>
        <v/>
      </c>
      <c r="L46" s="36">
        <f t="shared" ref="L46:L94" si="12">F46*K46</f>
        <v>0</v>
      </c>
      <c r="M46" s="1089" t="str">
        <f>'BR1'!M46</f>
        <v/>
      </c>
      <c r="N46" s="1206">
        <f t="shared" ref="N46:N94" si="13">F46*M46</f>
        <v>0</v>
      </c>
      <c r="O46" s="1089" t="str">
        <f>'BR1'!O46</f>
        <v/>
      </c>
      <c r="P46" s="1206">
        <f t="shared" ref="P46:P94" si="14">F46*O46</f>
        <v>0</v>
      </c>
      <c r="Q46" s="1089" t="str">
        <f>'BR1'!Q46</f>
        <v/>
      </c>
      <c r="R46" s="36">
        <f t="shared" ref="R46:R94" si="15">F46*Q46</f>
        <v>0</v>
      </c>
      <c r="S46" s="1089" t="str">
        <f>'BR1'!S46</f>
        <v/>
      </c>
      <c r="T46" s="36">
        <f t="shared" ref="T46:T94" si="16">F46*S46</f>
        <v>0</v>
      </c>
      <c r="U46" s="1522"/>
      <c r="V46" s="274"/>
      <c r="W46" s="274"/>
      <c r="X46" s="274"/>
      <c r="AD46" s="201"/>
      <c r="AK46" s="807">
        <f>Justifications!$AD46*G46</f>
        <v>0</v>
      </c>
      <c r="AL46" s="807">
        <f>Justifications!$AD46*I46</f>
        <v>0</v>
      </c>
      <c r="AM46" s="807">
        <f>Justifications!$AD46*K46</f>
        <v>0</v>
      </c>
      <c r="AN46" s="807">
        <f>Justifications!$AD46*M46</f>
        <v>0</v>
      </c>
      <c r="AO46" s="807">
        <f>Justifications!$AD46*O46</f>
        <v>0</v>
      </c>
      <c r="AP46" s="807">
        <f>Justifications!$AD46*Q46</f>
        <v>0</v>
      </c>
      <c r="AQ46" s="807">
        <f>Justifications!$AD46*S46</f>
        <v>0</v>
      </c>
      <c r="AS46" s="10"/>
      <c r="AT46" s="10"/>
      <c r="AY46" s="1104"/>
    </row>
    <row r="47" spans="1:51" ht="23.25" customHeight="1">
      <c r="A47" s="122">
        <v>3</v>
      </c>
      <c r="B47" s="403">
        <f>'BR1'!B47</f>
        <v>0</v>
      </c>
      <c r="C47" s="1027">
        <f>'BR1'!C47</f>
        <v>0</v>
      </c>
      <c r="D47" s="870">
        <f>'BR1'!D47</f>
        <v>0</v>
      </c>
      <c r="E47" s="262">
        <f>'BR1'!E47</f>
        <v>0</v>
      </c>
      <c r="F47" s="962">
        <f t="shared" si="9"/>
        <v>0</v>
      </c>
      <c r="G47" s="845" t="str">
        <f t="shared" si="10"/>
        <v/>
      </c>
      <c r="H47" s="963">
        <f t="shared" si="8"/>
        <v>0</v>
      </c>
      <c r="I47" s="1089" t="str">
        <f>'BR1'!I47</f>
        <v/>
      </c>
      <c r="J47" s="36">
        <f t="shared" si="11"/>
        <v>0</v>
      </c>
      <c r="K47" s="1089" t="str">
        <f>'BR1'!K47</f>
        <v/>
      </c>
      <c r="L47" s="36">
        <f t="shared" si="12"/>
        <v>0</v>
      </c>
      <c r="M47" s="1089" t="str">
        <f>'BR1'!M47</f>
        <v/>
      </c>
      <c r="N47" s="1206">
        <f t="shared" si="13"/>
        <v>0</v>
      </c>
      <c r="O47" s="1089" t="str">
        <f>'BR1'!O47</f>
        <v/>
      </c>
      <c r="P47" s="1206">
        <f t="shared" si="14"/>
        <v>0</v>
      </c>
      <c r="Q47" s="1089" t="str">
        <f>'BR1'!Q47</f>
        <v/>
      </c>
      <c r="R47" s="36">
        <f t="shared" si="15"/>
        <v>0</v>
      </c>
      <c r="S47" s="1089" t="str">
        <f>'BR1'!S47</f>
        <v/>
      </c>
      <c r="T47" s="36">
        <f t="shared" si="16"/>
        <v>0</v>
      </c>
      <c r="U47" s="1522"/>
      <c r="V47" s="274"/>
      <c r="W47" s="274"/>
      <c r="X47" s="274"/>
      <c r="AD47" s="201"/>
      <c r="AK47" s="807">
        <f>Justifications!$AD47*G47</f>
        <v>0</v>
      </c>
      <c r="AL47" s="807">
        <f>Justifications!$AD47*I47</f>
        <v>0</v>
      </c>
      <c r="AM47" s="807">
        <f>Justifications!$AD47*K47</f>
        <v>0</v>
      </c>
      <c r="AN47" s="807">
        <f>Justifications!$AD47*M47</f>
        <v>0</v>
      </c>
      <c r="AO47" s="807">
        <f>Justifications!$AD47*O47</f>
        <v>0</v>
      </c>
      <c r="AP47" s="807">
        <f>Justifications!$AD47*Q47</f>
        <v>0</v>
      </c>
      <c r="AQ47" s="807">
        <f>Justifications!$AD47*S47</f>
        <v>0</v>
      </c>
      <c r="AS47" s="10"/>
      <c r="AT47" s="10"/>
      <c r="AY47" s="1104"/>
    </row>
    <row r="48" spans="1:51" ht="23.25" customHeight="1">
      <c r="A48" s="122">
        <v>4</v>
      </c>
      <c r="B48" s="403">
        <f>'BR1'!B48</f>
        <v>0</v>
      </c>
      <c r="C48" s="1027">
        <f>'BR1'!C48</f>
        <v>0</v>
      </c>
      <c r="D48" s="870">
        <f>'BR1'!D48</f>
        <v>0</v>
      </c>
      <c r="E48" s="262">
        <f>'BR1'!E48</f>
        <v>0</v>
      </c>
      <c r="F48" s="962">
        <f t="shared" si="9"/>
        <v>0</v>
      </c>
      <c r="G48" s="845" t="str">
        <f t="shared" si="10"/>
        <v/>
      </c>
      <c r="H48" s="963">
        <f t="shared" si="8"/>
        <v>0</v>
      </c>
      <c r="I48" s="1089" t="str">
        <f>'BR1'!I48</f>
        <v/>
      </c>
      <c r="J48" s="36">
        <f t="shared" si="11"/>
        <v>0</v>
      </c>
      <c r="K48" s="1089" t="str">
        <f>'BR1'!K48</f>
        <v/>
      </c>
      <c r="L48" s="36">
        <f t="shared" si="12"/>
        <v>0</v>
      </c>
      <c r="M48" s="1089" t="str">
        <f>'BR1'!M48</f>
        <v/>
      </c>
      <c r="N48" s="1206">
        <f t="shared" si="13"/>
        <v>0</v>
      </c>
      <c r="O48" s="1089" t="str">
        <f>'BR1'!O48</f>
        <v/>
      </c>
      <c r="P48" s="1206">
        <f t="shared" si="14"/>
        <v>0</v>
      </c>
      <c r="Q48" s="1089" t="str">
        <f>'BR1'!Q48</f>
        <v/>
      </c>
      <c r="R48" s="36">
        <f t="shared" si="15"/>
        <v>0</v>
      </c>
      <c r="S48" s="1089" t="str">
        <f>'BR1'!S48</f>
        <v/>
      </c>
      <c r="T48" s="36">
        <f t="shared" si="16"/>
        <v>0</v>
      </c>
      <c r="U48" s="1522"/>
      <c r="V48" s="274"/>
      <c r="W48" s="274"/>
      <c r="X48" s="274"/>
      <c r="AD48" s="201"/>
      <c r="AK48" s="807">
        <f>Justifications!$AD48*G48</f>
        <v>0</v>
      </c>
      <c r="AL48" s="807">
        <f>Justifications!$AD48*I48</f>
        <v>0</v>
      </c>
      <c r="AM48" s="807">
        <f>Justifications!$AD48*K48</f>
        <v>0</v>
      </c>
      <c r="AN48" s="807">
        <f>Justifications!$AD48*M48</f>
        <v>0</v>
      </c>
      <c r="AO48" s="807">
        <f>Justifications!$AD48*O48</f>
        <v>0</v>
      </c>
      <c r="AP48" s="807">
        <f>Justifications!$AD48*Q48</f>
        <v>0</v>
      </c>
      <c r="AQ48" s="807">
        <f>Justifications!$AD48*S48</f>
        <v>0</v>
      </c>
      <c r="AS48" s="10"/>
      <c r="AT48" s="10"/>
      <c r="AY48" s="1104"/>
    </row>
    <row r="49" spans="1:51" ht="23.25" customHeight="1" thickBot="1">
      <c r="A49" s="122">
        <v>5</v>
      </c>
      <c r="B49" s="403">
        <f>'BR1'!B49</f>
        <v>0</v>
      </c>
      <c r="C49" s="1027">
        <f>'BR1'!C49</f>
        <v>0</v>
      </c>
      <c r="D49" s="870">
        <f>'BR1'!D49</f>
        <v>0</v>
      </c>
      <c r="E49" s="262">
        <f>'BR1'!E49</f>
        <v>0</v>
      </c>
      <c r="F49" s="962">
        <f t="shared" si="9"/>
        <v>0</v>
      </c>
      <c r="G49" s="845" t="str">
        <f t="shared" si="10"/>
        <v/>
      </c>
      <c r="H49" s="963">
        <f t="shared" si="8"/>
        <v>0</v>
      </c>
      <c r="I49" s="1089" t="str">
        <f>'BR1'!I49</f>
        <v/>
      </c>
      <c r="J49" s="36">
        <f t="shared" si="11"/>
        <v>0</v>
      </c>
      <c r="K49" s="1089" t="str">
        <f>'BR1'!K49</f>
        <v/>
      </c>
      <c r="L49" s="36">
        <f t="shared" si="12"/>
        <v>0</v>
      </c>
      <c r="M49" s="1089" t="str">
        <f>'BR1'!M49</f>
        <v/>
      </c>
      <c r="N49" s="1206">
        <f t="shared" si="13"/>
        <v>0</v>
      </c>
      <c r="O49" s="1089" t="str">
        <f>'BR1'!O49</f>
        <v/>
      </c>
      <c r="P49" s="1206">
        <f t="shared" si="14"/>
        <v>0</v>
      </c>
      <c r="Q49" s="1089" t="str">
        <f>'BR1'!Q49</f>
        <v/>
      </c>
      <c r="R49" s="36">
        <f t="shared" si="15"/>
        <v>0</v>
      </c>
      <c r="S49" s="1089" t="str">
        <f>'BR1'!S49</f>
        <v/>
      </c>
      <c r="T49" s="36">
        <f t="shared" si="16"/>
        <v>0</v>
      </c>
      <c r="U49" s="1522"/>
      <c r="V49" s="274"/>
      <c r="W49" s="274"/>
      <c r="X49" s="274"/>
      <c r="AD49" s="201"/>
      <c r="AK49" s="807">
        <f>Justifications!$AD49*G49</f>
        <v>0</v>
      </c>
      <c r="AL49" s="807">
        <f>Justifications!$AD49*I49</f>
        <v>0</v>
      </c>
      <c r="AM49" s="807">
        <f>Justifications!$AD49*K49</f>
        <v>0</v>
      </c>
      <c r="AN49" s="807">
        <f>Justifications!$AD49*M49</f>
        <v>0</v>
      </c>
      <c r="AO49" s="807">
        <f>Justifications!$AD49*O49</f>
        <v>0</v>
      </c>
      <c r="AP49" s="807">
        <f>Justifications!$AD49*Q49</f>
        <v>0</v>
      </c>
      <c r="AQ49" s="807">
        <f>Justifications!$AD49*S49</f>
        <v>0</v>
      </c>
      <c r="AS49" s="10"/>
      <c r="AT49" s="10"/>
      <c r="AY49" s="1104"/>
    </row>
    <row r="50" spans="1:51" ht="23.25" hidden="1" customHeight="1">
      <c r="A50" s="122">
        <v>6</v>
      </c>
      <c r="B50" s="403">
        <f>'BR1'!B50</f>
        <v>0</v>
      </c>
      <c r="C50" s="1027">
        <f>'BR1'!C50</f>
        <v>0</v>
      </c>
      <c r="D50" s="870">
        <f>'BR1'!D50</f>
        <v>0</v>
      </c>
      <c r="E50" s="262">
        <f>'BR1'!E50</f>
        <v>0</v>
      </c>
      <c r="F50" s="962">
        <f t="shared" si="9"/>
        <v>0</v>
      </c>
      <c r="G50" s="845" t="str">
        <f t="shared" si="10"/>
        <v/>
      </c>
      <c r="H50" s="963">
        <f t="shared" si="8"/>
        <v>0</v>
      </c>
      <c r="I50" s="1089" t="str">
        <f>'BR1'!I50</f>
        <v/>
      </c>
      <c r="J50" s="36">
        <f t="shared" si="11"/>
        <v>0</v>
      </c>
      <c r="K50" s="1089" t="str">
        <f>'BR1'!K50</f>
        <v/>
      </c>
      <c r="L50" s="36">
        <f t="shared" si="12"/>
        <v>0</v>
      </c>
      <c r="M50" s="1089" t="str">
        <f>'BR1'!M50</f>
        <v/>
      </c>
      <c r="N50" s="1206">
        <f t="shared" si="13"/>
        <v>0</v>
      </c>
      <c r="O50" s="1089" t="str">
        <f>'BR1'!O50</f>
        <v/>
      </c>
      <c r="P50" s="1206">
        <f t="shared" si="14"/>
        <v>0</v>
      </c>
      <c r="Q50" s="1089" t="str">
        <f>'BR1'!Q50</f>
        <v/>
      </c>
      <c r="R50" s="36">
        <f t="shared" si="15"/>
        <v>0</v>
      </c>
      <c r="S50" s="1089" t="str">
        <f>'BR1'!S50</f>
        <v/>
      </c>
      <c r="T50" s="36">
        <f t="shared" si="16"/>
        <v>0</v>
      </c>
      <c r="U50" s="1522"/>
      <c r="V50" s="274"/>
      <c r="W50" s="274"/>
      <c r="X50" s="274"/>
      <c r="AD50" s="201"/>
      <c r="AK50" s="807">
        <f>Justifications!$AD50*G50</f>
        <v>0</v>
      </c>
      <c r="AL50" s="807">
        <f>Justifications!$AD50*I50</f>
        <v>0</v>
      </c>
      <c r="AM50" s="807">
        <f>Justifications!$AD50*K50</f>
        <v>0</v>
      </c>
      <c r="AN50" s="807">
        <f>Justifications!$AD50*M50</f>
        <v>0</v>
      </c>
      <c r="AO50" s="807">
        <f>Justifications!$AD50*O50</f>
        <v>0</v>
      </c>
      <c r="AP50" s="807">
        <f>Justifications!$AD50*Q50</f>
        <v>0</v>
      </c>
      <c r="AQ50" s="807">
        <f>Justifications!$AD50*S50</f>
        <v>0</v>
      </c>
      <c r="AS50" s="10"/>
      <c r="AT50" s="10"/>
      <c r="AY50" s="1104"/>
    </row>
    <row r="51" spans="1:51" ht="23.25" hidden="1" customHeight="1">
      <c r="A51" s="122">
        <v>7</v>
      </c>
      <c r="B51" s="403">
        <f>'BR1'!B51</f>
        <v>0</v>
      </c>
      <c r="C51" s="1027">
        <f>'BR1'!C51</f>
        <v>0</v>
      </c>
      <c r="D51" s="870">
        <f>'BR1'!D51</f>
        <v>0</v>
      </c>
      <c r="E51" s="262">
        <f>'BR1'!E51</f>
        <v>0</v>
      </c>
      <c r="F51" s="962">
        <f t="shared" si="9"/>
        <v>0</v>
      </c>
      <c r="G51" s="845" t="str">
        <f t="shared" si="10"/>
        <v/>
      </c>
      <c r="H51" s="963">
        <f t="shared" si="8"/>
        <v>0</v>
      </c>
      <c r="I51" s="1089" t="str">
        <f>'BR1'!I51</f>
        <v/>
      </c>
      <c r="J51" s="36">
        <f t="shared" si="11"/>
        <v>0</v>
      </c>
      <c r="K51" s="1089" t="str">
        <f>'BR1'!K51</f>
        <v/>
      </c>
      <c r="L51" s="36">
        <f t="shared" si="12"/>
        <v>0</v>
      </c>
      <c r="M51" s="1089" t="str">
        <f>'BR1'!M51</f>
        <v/>
      </c>
      <c r="N51" s="1206">
        <f t="shared" si="13"/>
        <v>0</v>
      </c>
      <c r="O51" s="1089" t="str">
        <f>'BR1'!O51</f>
        <v/>
      </c>
      <c r="P51" s="1206">
        <f t="shared" si="14"/>
        <v>0</v>
      </c>
      <c r="Q51" s="1089" t="str">
        <f>'BR1'!Q51</f>
        <v/>
      </c>
      <c r="R51" s="36">
        <f t="shared" si="15"/>
        <v>0</v>
      </c>
      <c r="S51" s="1089" t="str">
        <f>'BR1'!S51</f>
        <v/>
      </c>
      <c r="T51" s="36">
        <f t="shared" si="16"/>
        <v>0</v>
      </c>
      <c r="U51" s="1522"/>
      <c r="V51" s="274"/>
      <c r="W51" s="274"/>
      <c r="X51" s="274"/>
      <c r="AD51" s="201"/>
      <c r="AK51" s="807">
        <f>Justifications!$AD51*G51</f>
        <v>0</v>
      </c>
      <c r="AL51" s="807">
        <f>Justifications!$AD51*I51</f>
        <v>0</v>
      </c>
      <c r="AM51" s="807">
        <f>Justifications!$AD51*K51</f>
        <v>0</v>
      </c>
      <c r="AN51" s="807">
        <f>Justifications!$AD51*M51</f>
        <v>0</v>
      </c>
      <c r="AO51" s="807">
        <f>Justifications!$AD51*O51</f>
        <v>0</v>
      </c>
      <c r="AP51" s="807">
        <f>Justifications!$AD51*Q51</f>
        <v>0</v>
      </c>
      <c r="AQ51" s="807">
        <f>Justifications!$AD51*S51</f>
        <v>0</v>
      </c>
      <c r="AS51" s="10"/>
      <c r="AT51" s="10"/>
      <c r="AY51" s="1104"/>
    </row>
    <row r="52" spans="1:51" ht="23.25" hidden="1" customHeight="1">
      <c r="A52" s="122">
        <v>8</v>
      </c>
      <c r="B52" s="403">
        <f>'BR1'!B52</f>
        <v>0</v>
      </c>
      <c r="C52" s="1027"/>
      <c r="D52" s="870">
        <f>'BR1'!D52</f>
        <v>0</v>
      </c>
      <c r="E52" s="262">
        <f>'BR1'!E52</f>
        <v>0</v>
      </c>
      <c r="F52" s="962">
        <f t="shared" si="9"/>
        <v>0</v>
      </c>
      <c r="G52" s="845" t="str">
        <f t="shared" si="10"/>
        <v/>
      </c>
      <c r="H52" s="963">
        <f t="shared" si="8"/>
        <v>0</v>
      </c>
      <c r="I52" s="1089" t="str">
        <f>'BR1'!I52</f>
        <v/>
      </c>
      <c r="J52" s="36">
        <f t="shared" si="11"/>
        <v>0</v>
      </c>
      <c r="K52" s="1089" t="str">
        <f>'BR1'!K52</f>
        <v/>
      </c>
      <c r="L52" s="36">
        <f t="shared" si="12"/>
        <v>0</v>
      </c>
      <c r="M52" s="1089" t="str">
        <f>'BR1'!M52</f>
        <v/>
      </c>
      <c r="N52" s="1206">
        <f t="shared" si="13"/>
        <v>0</v>
      </c>
      <c r="O52" s="1089" t="str">
        <f>'BR1'!O52</f>
        <v/>
      </c>
      <c r="P52" s="1206">
        <f t="shared" si="14"/>
        <v>0</v>
      </c>
      <c r="Q52" s="1089" t="str">
        <f>'BR1'!Q52</f>
        <v/>
      </c>
      <c r="R52" s="36">
        <f t="shared" si="15"/>
        <v>0</v>
      </c>
      <c r="S52" s="1089" t="str">
        <f>'BR1'!S52</f>
        <v/>
      </c>
      <c r="T52" s="36">
        <f t="shared" si="16"/>
        <v>0</v>
      </c>
      <c r="U52" s="1522"/>
      <c r="V52" s="274"/>
      <c r="W52" s="274"/>
      <c r="X52" s="274"/>
      <c r="AD52" s="201"/>
      <c r="AK52" s="807">
        <f>Justifications!$AD52*G52</f>
        <v>0</v>
      </c>
      <c r="AL52" s="807">
        <f>Justifications!$AD52*I52</f>
        <v>0</v>
      </c>
      <c r="AM52" s="807">
        <f>Justifications!$AD52*K52</f>
        <v>0</v>
      </c>
      <c r="AN52" s="807">
        <f>Justifications!$AD52*M52</f>
        <v>0</v>
      </c>
      <c r="AO52" s="807">
        <f>Justifications!$AD52*O52</f>
        <v>0</v>
      </c>
      <c r="AP52" s="807">
        <f>Justifications!$AD52*Q52</f>
        <v>0</v>
      </c>
      <c r="AQ52" s="807">
        <f>Justifications!$AD52*S52</f>
        <v>0</v>
      </c>
      <c r="AS52" s="10"/>
      <c r="AT52" s="10"/>
      <c r="AY52" s="1104"/>
    </row>
    <row r="53" spans="1:51" ht="23.25" hidden="1" customHeight="1">
      <c r="A53" s="122">
        <v>9</v>
      </c>
      <c r="B53" s="403">
        <f>'BR1'!B53</f>
        <v>0</v>
      </c>
      <c r="C53" s="1027">
        <f>'BR1'!C53</f>
        <v>0</v>
      </c>
      <c r="D53" s="870">
        <f>'BR1'!D53</f>
        <v>0</v>
      </c>
      <c r="E53" s="262">
        <f>'BR1'!E53</f>
        <v>0</v>
      </c>
      <c r="F53" s="962">
        <f t="shared" si="9"/>
        <v>0</v>
      </c>
      <c r="G53" s="845" t="str">
        <f t="shared" si="10"/>
        <v/>
      </c>
      <c r="H53" s="963">
        <f t="shared" si="8"/>
        <v>0</v>
      </c>
      <c r="I53" s="1089" t="str">
        <f>'BR1'!I53</f>
        <v/>
      </c>
      <c r="J53" s="36">
        <f t="shared" si="11"/>
        <v>0</v>
      </c>
      <c r="K53" s="1089" t="str">
        <f>'BR1'!K53</f>
        <v/>
      </c>
      <c r="L53" s="36">
        <f t="shared" si="12"/>
        <v>0</v>
      </c>
      <c r="M53" s="1089" t="str">
        <f>'BR1'!M53</f>
        <v/>
      </c>
      <c r="N53" s="1206">
        <f t="shared" si="13"/>
        <v>0</v>
      </c>
      <c r="O53" s="1089" t="str">
        <f>'BR1'!O53</f>
        <v/>
      </c>
      <c r="P53" s="1206">
        <f t="shared" si="14"/>
        <v>0</v>
      </c>
      <c r="Q53" s="1089" t="str">
        <f>'BR1'!Q53</f>
        <v/>
      </c>
      <c r="R53" s="36">
        <f t="shared" si="15"/>
        <v>0</v>
      </c>
      <c r="S53" s="1089" t="str">
        <f>'BR1'!S53</f>
        <v/>
      </c>
      <c r="T53" s="36">
        <f t="shared" si="16"/>
        <v>0</v>
      </c>
      <c r="U53" s="1522"/>
      <c r="V53" s="274"/>
      <c r="W53" s="274"/>
      <c r="X53" s="274"/>
      <c r="AD53" s="201"/>
      <c r="AK53" s="807">
        <f>Justifications!$AD53*G53</f>
        <v>0</v>
      </c>
      <c r="AL53" s="807">
        <f>Justifications!$AD53*I53</f>
        <v>0</v>
      </c>
      <c r="AM53" s="807">
        <f>Justifications!$AD53*K53</f>
        <v>0</v>
      </c>
      <c r="AN53" s="807">
        <f>Justifications!$AD53*M53</f>
        <v>0</v>
      </c>
      <c r="AO53" s="807">
        <f>Justifications!$AD53*O53</f>
        <v>0</v>
      </c>
      <c r="AP53" s="807">
        <f>Justifications!$AD53*Q53</f>
        <v>0</v>
      </c>
      <c r="AQ53" s="807">
        <f>Justifications!$AD53*S53</f>
        <v>0</v>
      </c>
      <c r="AS53" s="10"/>
      <c r="AT53" s="10"/>
      <c r="AY53" s="1104"/>
    </row>
    <row r="54" spans="1:51" ht="23.25" hidden="1" customHeight="1" thickBot="1">
      <c r="A54" s="122">
        <v>10</v>
      </c>
      <c r="B54" s="403">
        <f>'BR1'!B54</f>
        <v>0</v>
      </c>
      <c r="C54" s="1027">
        <f>'BR1'!C54</f>
        <v>0</v>
      </c>
      <c r="D54" s="870">
        <f>'BR1'!D54</f>
        <v>0</v>
      </c>
      <c r="E54" s="262">
        <f>'BR1'!E54</f>
        <v>0</v>
      </c>
      <c r="F54" s="962">
        <f t="shared" si="9"/>
        <v>0</v>
      </c>
      <c r="G54" s="845" t="str">
        <f t="shared" si="10"/>
        <v/>
      </c>
      <c r="H54" s="963">
        <f t="shared" si="8"/>
        <v>0</v>
      </c>
      <c r="I54" s="1089" t="str">
        <f>'BR1'!I54</f>
        <v/>
      </c>
      <c r="J54" s="36">
        <f t="shared" si="11"/>
        <v>0</v>
      </c>
      <c r="K54" s="1089" t="str">
        <f>'BR1'!K54</f>
        <v/>
      </c>
      <c r="L54" s="36">
        <f t="shared" si="12"/>
        <v>0</v>
      </c>
      <c r="M54" s="1089" t="str">
        <f>'BR1'!M54</f>
        <v/>
      </c>
      <c r="N54" s="1206">
        <f t="shared" si="13"/>
        <v>0</v>
      </c>
      <c r="O54" s="1089" t="str">
        <f>'BR1'!O54</f>
        <v/>
      </c>
      <c r="P54" s="1206">
        <f t="shared" si="14"/>
        <v>0</v>
      </c>
      <c r="Q54" s="1089" t="str">
        <f>'BR1'!Q54</f>
        <v/>
      </c>
      <c r="R54" s="36">
        <f t="shared" si="15"/>
        <v>0</v>
      </c>
      <c r="S54" s="1089" t="str">
        <f>'BR1'!S54</f>
        <v/>
      </c>
      <c r="T54" s="36">
        <f t="shared" si="16"/>
        <v>0</v>
      </c>
      <c r="U54" s="1522"/>
      <c r="V54" s="274"/>
      <c r="W54" s="274"/>
      <c r="X54" s="274"/>
      <c r="AD54" s="201"/>
      <c r="AK54" s="807">
        <f>Justifications!$AD54*G54</f>
        <v>0</v>
      </c>
      <c r="AL54" s="807">
        <f>Justifications!$AD54*I54</f>
        <v>0</v>
      </c>
      <c r="AM54" s="807">
        <f>Justifications!$AD54*K54</f>
        <v>0</v>
      </c>
      <c r="AN54" s="807">
        <f>Justifications!$AD54*M54</f>
        <v>0</v>
      </c>
      <c r="AO54" s="807">
        <f>Justifications!$AD54*O54</f>
        <v>0</v>
      </c>
      <c r="AP54" s="807">
        <f>Justifications!$AD54*Q54</f>
        <v>0</v>
      </c>
      <c r="AQ54" s="807">
        <f>Justifications!$AD54*S54</f>
        <v>0</v>
      </c>
      <c r="AS54" s="10"/>
      <c r="AT54" s="10"/>
      <c r="AY54" s="1104"/>
    </row>
    <row r="55" spans="1:51" ht="23.25" hidden="1" customHeight="1">
      <c r="A55" s="122">
        <v>11</v>
      </c>
      <c r="B55" s="403">
        <f>'BR1'!B55</f>
        <v>0</v>
      </c>
      <c r="C55" s="1027">
        <f>'BR1'!C55</f>
        <v>0</v>
      </c>
      <c r="D55" s="870">
        <f>'BR1'!D55</f>
        <v>0</v>
      </c>
      <c r="E55" s="262">
        <f>'BR1'!E55</f>
        <v>0</v>
      </c>
      <c r="F55" s="962">
        <f t="shared" si="9"/>
        <v>0</v>
      </c>
      <c r="G55" s="845" t="str">
        <f t="shared" si="10"/>
        <v/>
      </c>
      <c r="H55" s="963">
        <f t="shared" si="8"/>
        <v>0</v>
      </c>
      <c r="I55" s="1089" t="str">
        <f>'BR1'!I55</f>
        <v/>
      </c>
      <c r="J55" s="36">
        <f t="shared" si="11"/>
        <v>0</v>
      </c>
      <c r="K55" s="1089" t="str">
        <f>'BR1'!K55</f>
        <v/>
      </c>
      <c r="L55" s="36">
        <f t="shared" si="12"/>
        <v>0</v>
      </c>
      <c r="M55" s="1089" t="str">
        <f>'BR1'!M55</f>
        <v/>
      </c>
      <c r="N55" s="1206">
        <f t="shared" si="13"/>
        <v>0</v>
      </c>
      <c r="O55" s="1089" t="str">
        <f>'BR1'!O55</f>
        <v/>
      </c>
      <c r="P55" s="1206">
        <f t="shared" si="14"/>
        <v>0</v>
      </c>
      <c r="Q55" s="1089" t="str">
        <f>'BR1'!Q55</f>
        <v/>
      </c>
      <c r="R55" s="36">
        <f t="shared" si="15"/>
        <v>0</v>
      </c>
      <c r="S55" s="1089" t="str">
        <f>'BR1'!S55</f>
        <v/>
      </c>
      <c r="T55" s="36">
        <f t="shared" si="16"/>
        <v>0</v>
      </c>
      <c r="U55" s="1522"/>
      <c r="V55" s="274"/>
      <c r="W55" s="274"/>
      <c r="X55" s="274"/>
      <c r="AD55" s="201"/>
      <c r="AK55" s="807">
        <f>Justifications!$AD55*G55</f>
        <v>0</v>
      </c>
      <c r="AL55" s="807">
        <f>Justifications!$AD55*I55</f>
        <v>0</v>
      </c>
      <c r="AM55" s="807">
        <f>Justifications!$AD55*K55</f>
        <v>0</v>
      </c>
      <c r="AN55" s="807">
        <f>Justifications!$AD55*M55</f>
        <v>0</v>
      </c>
      <c r="AO55" s="807">
        <f>Justifications!$AD55*O55</f>
        <v>0</v>
      </c>
      <c r="AP55" s="807">
        <f>Justifications!$AD55*Q55</f>
        <v>0</v>
      </c>
      <c r="AQ55" s="807">
        <f>Justifications!$AD55*S55</f>
        <v>0</v>
      </c>
      <c r="AS55" s="10"/>
      <c r="AT55" s="10"/>
      <c r="AY55" s="1104"/>
    </row>
    <row r="56" spans="1:51" ht="23.25" hidden="1" customHeight="1">
      <c r="A56" s="122">
        <v>12</v>
      </c>
      <c r="B56" s="403">
        <f>'BR1'!B56</f>
        <v>0</v>
      </c>
      <c r="C56" s="1027">
        <f>'BR1'!C56</f>
        <v>0</v>
      </c>
      <c r="D56" s="870">
        <f>'BR1'!D56</f>
        <v>0</v>
      </c>
      <c r="E56" s="262">
        <f>'BR1'!E56</f>
        <v>0</v>
      </c>
      <c r="F56" s="962">
        <f t="shared" si="9"/>
        <v>0</v>
      </c>
      <c r="G56" s="845" t="str">
        <f t="shared" si="10"/>
        <v/>
      </c>
      <c r="H56" s="963">
        <f t="shared" si="8"/>
        <v>0</v>
      </c>
      <c r="I56" s="1089" t="str">
        <f>'BR1'!I56</f>
        <v/>
      </c>
      <c r="J56" s="36">
        <f t="shared" si="11"/>
        <v>0</v>
      </c>
      <c r="K56" s="1089" t="str">
        <f>'BR1'!K56</f>
        <v/>
      </c>
      <c r="L56" s="36">
        <f t="shared" si="12"/>
        <v>0</v>
      </c>
      <c r="M56" s="1089" t="str">
        <f>'BR1'!M56</f>
        <v/>
      </c>
      <c r="N56" s="1206">
        <f t="shared" si="13"/>
        <v>0</v>
      </c>
      <c r="O56" s="1089" t="str">
        <f>'BR1'!O56</f>
        <v/>
      </c>
      <c r="P56" s="1206">
        <f t="shared" si="14"/>
        <v>0</v>
      </c>
      <c r="Q56" s="1089" t="str">
        <f>'BR1'!Q56</f>
        <v/>
      </c>
      <c r="R56" s="36">
        <f t="shared" si="15"/>
        <v>0</v>
      </c>
      <c r="S56" s="1089" t="str">
        <f>'BR1'!S56</f>
        <v/>
      </c>
      <c r="T56" s="36">
        <f t="shared" si="16"/>
        <v>0</v>
      </c>
      <c r="U56" s="1522"/>
      <c r="V56" s="274"/>
      <c r="W56" s="274"/>
      <c r="X56" s="274"/>
      <c r="AD56" s="201"/>
      <c r="AK56" s="807">
        <f>Justifications!$AD56*G56</f>
        <v>0</v>
      </c>
      <c r="AL56" s="807">
        <f>Justifications!$AD56*I56</f>
        <v>0</v>
      </c>
      <c r="AM56" s="807">
        <f>Justifications!$AD56*K56</f>
        <v>0</v>
      </c>
      <c r="AN56" s="807">
        <f>Justifications!$AD56*M56</f>
        <v>0</v>
      </c>
      <c r="AO56" s="807">
        <f>Justifications!$AD56*O56</f>
        <v>0</v>
      </c>
      <c r="AP56" s="807">
        <f>Justifications!$AD56*Q56</f>
        <v>0</v>
      </c>
      <c r="AQ56" s="807">
        <f>Justifications!$AD56*S56</f>
        <v>0</v>
      </c>
      <c r="AS56" s="10"/>
      <c r="AT56" s="10"/>
      <c r="AY56" s="1104"/>
    </row>
    <row r="57" spans="1:51" ht="23.25" hidden="1" customHeight="1">
      <c r="A57" s="122">
        <v>13</v>
      </c>
      <c r="B57" s="403">
        <f>'BR1'!B57</f>
        <v>0</v>
      </c>
      <c r="C57" s="1027">
        <f>'BR1'!C57</f>
        <v>0</v>
      </c>
      <c r="D57" s="870">
        <f>'BR1'!D57</f>
        <v>0</v>
      </c>
      <c r="E57" s="262">
        <f>'BR1'!E57</f>
        <v>0</v>
      </c>
      <c r="F57" s="962">
        <f t="shared" si="9"/>
        <v>0</v>
      </c>
      <c r="G57" s="845" t="str">
        <f t="shared" si="10"/>
        <v/>
      </c>
      <c r="H57" s="963">
        <f t="shared" si="8"/>
        <v>0</v>
      </c>
      <c r="I57" s="1090" t="str">
        <f>'BR1'!I57</f>
        <v/>
      </c>
      <c r="J57" s="36">
        <f t="shared" si="11"/>
        <v>0</v>
      </c>
      <c r="K57" s="1090" t="str">
        <f>'BR1'!K57</f>
        <v/>
      </c>
      <c r="L57" s="36">
        <f t="shared" si="12"/>
        <v>0</v>
      </c>
      <c r="M57" s="1090" t="str">
        <f>'BR1'!M57</f>
        <v/>
      </c>
      <c r="N57" s="1206">
        <f t="shared" si="13"/>
        <v>0</v>
      </c>
      <c r="O57" s="1090" t="str">
        <f>'BR1'!O57</f>
        <v/>
      </c>
      <c r="P57" s="1206">
        <f t="shared" si="14"/>
        <v>0</v>
      </c>
      <c r="Q57" s="1090" t="str">
        <f>'BR1'!Q57</f>
        <v/>
      </c>
      <c r="R57" s="36">
        <f t="shared" si="15"/>
        <v>0</v>
      </c>
      <c r="S57" s="1090" t="str">
        <f>'BR1'!S57</f>
        <v/>
      </c>
      <c r="T57" s="36">
        <f t="shared" si="16"/>
        <v>0</v>
      </c>
      <c r="U57" s="1522"/>
      <c r="V57" s="274"/>
      <c r="W57" s="274"/>
      <c r="X57" s="274"/>
      <c r="AD57" s="201"/>
      <c r="AK57" s="807">
        <f>Justifications!$AD57*G57</f>
        <v>0</v>
      </c>
      <c r="AL57" s="807">
        <f>Justifications!$AD57*I57</f>
        <v>0</v>
      </c>
      <c r="AM57" s="807">
        <f>Justifications!$AD57*K57</f>
        <v>0</v>
      </c>
      <c r="AN57" s="807">
        <f>Justifications!$AD57*M57</f>
        <v>0</v>
      </c>
      <c r="AO57" s="807">
        <f>Justifications!$AD57*O57</f>
        <v>0</v>
      </c>
      <c r="AP57" s="807">
        <f>Justifications!$AD57*Q57</f>
        <v>0</v>
      </c>
      <c r="AQ57" s="807">
        <f>Justifications!$AD57*S57</f>
        <v>0</v>
      </c>
      <c r="AS57" s="10"/>
      <c r="AT57" s="10"/>
      <c r="AY57" s="1104"/>
    </row>
    <row r="58" spans="1:51" ht="23.25" hidden="1" customHeight="1">
      <c r="A58" s="122">
        <v>14</v>
      </c>
      <c r="B58" s="403">
        <f>'BR1'!B58</f>
        <v>0</v>
      </c>
      <c r="C58" s="1027">
        <f>'BR1'!C58</f>
        <v>0</v>
      </c>
      <c r="D58" s="870">
        <f>'BR1'!D58</f>
        <v>0</v>
      </c>
      <c r="E58" s="262">
        <f>'BR1'!E58</f>
        <v>0</v>
      </c>
      <c r="F58" s="962">
        <f t="shared" si="9"/>
        <v>0</v>
      </c>
      <c r="G58" s="845" t="str">
        <f t="shared" si="10"/>
        <v/>
      </c>
      <c r="H58" s="963">
        <f t="shared" si="8"/>
        <v>0</v>
      </c>
      <c r="I58" s="1090" t="str">
        <f>'BR1'!I58</f>
        <v/>
      </c>
      <c r="J58" s="36">
        <f t="shared" si="11"/>
        <v>0</v>
      </c>
      <c r="K58" s="1090" t="str">
        <f>'BR1'!K58</f>
        <v/>
      </c>
      <c r="L58" s="36">
        <f t="shared" si="12"/>
        <v>0</v>
      </c>
      <c r="M58" s="1090" t="str">
        <f>'BR1'!M58</f>
        <v/>
      </c>
      <c r="N58" s="1206">
        <f t="shared" si="13"/>
        <v>0</v>
      </c>
      <c r="O58" s="1090" t="str">
        <f>'BR1'!O58</f>
        <v/>
      </c>
      <c r="P58" s="1206">
        <f t="shared" si="14"/>
        <v>0</v>
      </c>
      <c r="Q58" s="1090" t="str">
        <f>'BR1'!Q58</f>
        <v/>
      </c>
      <c r="R58" s="36">
        <f t="shared" si="15"/>
        <v>0</v>
      </c>
      <c r="S58" s="1090" t="str">
        <f>'BR1'!S58</f>
        <v/>
      </c>
      <c r="T58" s="36">
        <f t="shared" si="16"/>
        <v>0</v>
      </c>
      <c r="U58" s="1522"/>
      <c r="V58" s="274"/>
      <c r="W58" s="274"/>
      <c r="X58" s="274"/>
      <c r="AD58" s="201"/>
      <c r="AK58" s="807">
        <f>Justifications!$AD58*G58</f>
        <v>0</v>
      </c>
      <c r="AL58" s="807">
        <f>Justifications!$AD58*I58</f>
        <v>0</v>
      </c>
      <c r="AM58" s="807">
        <f>Justifications!$AD58*K58</f>
        <v>0</v>
      </c>
      <c r="AN58" s="807">
        <f>Justifications!$AD58*M58</f>
        <v>0</v>
      </c>
      <c r="AO58" s="807">
        <f>Justifications!$AD58*O58</f>
        <v>0</v>
      </c>
      <c r="AP58" s="807">
        <f>Justifications!$AD58*Q58</f>
        <v>0</v>
      </c>
      <c r="AQ58" s="807">
        <f>Justifications!$AD58*S58</f>
        <v>0</v>
      </c>
      <c r="AS58" s="10"/>
      <c r="AT58" s="10"/>
      <c r="AY58" s="1104"/>
    </row>
    <row r="59" spans="1:51" ht="23.25" hidden="1" customHeight="1" thickBot="1">
      <c r="A59" s="122">
        <v>15</v>
      </c>
      <c r="B59" s="403">
        <f>'BR1'!B59</f>
        <v>0</v>
      </c>
      <c r="C59" s="1027">
        <f>'BR1'!C59</f>
        <v>0</v>
      </c>
      <c r="D59" s="870">
        <f>'BR1'!D59</f>
        <v>0</v>
      </c>
      <c r="E59" s="262">
        <f>'BR1'!E59</f>
        <v>0</v>
      </c>
      <c r="F59" s="962">
        <f t="shared" si="9"/>
        <v>0</v>
      </c>
      <c r="G59" s="845" t="str">
        <f t="shared" si="10"/>
        <v/>
      </c>
      <c r="H59" s="963">
        <f t="shared" si="8"/>
        <v>0</v>
      </c>
      <c r="I59" s="1090" t="str">
        <f>'BR1'!I59</f>
        <v/>
      </c>
      <c r="J59" s="36">
        <f t="shared" si="11"/>
        <v>0</v>
      </c>
      <c r="K59" s="1090" t="str">
        <f>'BR1'!K59</f>
        <v/>
      </c>
      <c r="L59" s="36">
        <f t="shared" si="12"/>
        <v>0</v>
      </c>
      <c r="M59" s="1090" t="str">
        <f>'BR1'!M59</f>
        <v/>
      </c>
      <c r="N59" s="1206">
        <f t="shared" si="13"/>
        <v>0</v>
      </c>
      <c r="O59" s="1090" t="str">
        <f>'BR1'!O59</f>
        <v/>
      </c>
      <c r="P59" s="1206">
        <f t="shared" si="14"/>
        <v>0</v>
      </c>
      <c r="Q59" s="1090" t="str">
        <f>'BR1'!Q59</f>
        <v/>
      </c>
      <c r="R59" s="36">
        <f t="shared" si="15"/>
        <v>0</v>
      </c>
      <c r="S59" s="1090" t="str">
        <f>'BR1'!S59</f>
        <v/>
      </c>
      <c r="T59" s="36">
        <f t="shared" si="16"/>
        <v>0</v>
      </c>
      <c r="U59" s="1522"/>
      <c r="V59" s="274"/>
      <c r="W59" s="274"/>
      <c r="X59" s="274"/>
      <c r="AD59" s="201"/>
      <c r="AK59" s="807">
        <f>Justifications!$AD59*G59</f>
        <v>0</v>
      </c>
      <c r="AL59" s="807">
        <f>Justifications!$AD59*I59</f>
        <v>0</v>
      </c>
      <c r="AM59" s="807">
        <f>Justifications!$AD59*K59</f>
        <v>0</v>
      </c>
      <c r="AN59" s="807">
        <f>Justifications!$AD59*M59</f>
        <v>0</v>
      </c>
      <c r="AO59" s="807">
        <f>Justifications!$AD59*O59</f>
        <v>0</v>
      </c>
      <c r="AP59" s="807">
        <f>Justifications!$AD59*Q59</f>
        <v>0</v>
      </c>
      <c r="AQ59" s="807">
        <f>Justifications!$AD59*S59</f>
        <v>0</v>
      </c>
      <c r="AS59" s="10"/>
      <c r="AT59" s="10"/>
      <c r="AY59" s="1104"/>
    </row>
    <row r="60" spans="1:51" ht="23.25" hidden="1" customHeight="1">
      <c r="A60" s="122">
        <v>16</v>
      </c>
      <c r="B60" s="403">
        <f>'BR1'!B60</f>
        <v>0</v>
      </c>
      <c r="C60" s="1027">
        <f>'BR1'!C60</f>
        <v>0</v>
      </c>
      <c r="D60" s="870">
        <f>'BR1'!D60</f>
        <v>0</v>
      </c>
      <c r="E60" s="262">
        <f>'BR1'!E60</f>
        <v>0</v>
      </c>
      <c r="F60" s="962">
        <f t="shared" si="9"/>
        <v>0</v>
      </c>
      <c r="G60" s="845" t="str">
        <f t="shared" si="10"/>
        <v/>
      </c>
      <c r="H60" s="963">
        <f t="shared" si="8"/>
        <v>0</v>
      </c>
      <c r="I60" s="1090" t="str">
        <f>'BR1'!I60</f>
        <v/>
      </c>
      <c r="J60" s="36">
        <f t="shared" si="11"/>
        <v>0</v>
      </c>
      <c r="K60" s="1090" t="str">
        <f>'BR1'!K60</f>
        <v/>
      </c>
      <c r="L60" s="36">
        <f t="shared" si="12"/>
        <v>0</v>
      </c>
      <c r="M60" s="1090" t="str">
        <f>'BR1'!M60</f>
        <v/>
      </c>
      <c r="N60" s="1206">
        <f t="shared" si="13"/>
        <v>0</v>
      </c>
      <c r="O60" s="1090" t="str">
        <f>'BR1'!O60</f>
        <v/>
      </c>
      <c r="P60" s="1206">
        <f t="shared" si="14"/>
        <v>0</v>
      </c>
      <c r="Q60" s="1090" t="str">
        <f>'BR1'!Q60</f>
        <v/>
      </c>
      <c r="R60" s="36">
        <f t="shared" si="15"/>
        <v>0</v>
      </c>
      <c r="S60" s="1090" t="str">
        <f>'BR1'!S60</f>
        <v/>
      </c>
      <c r="T60" s="36">
        <f t="shared" si="16"/>
        <v>0</v>
      </c>
      <c r="U60" s="1522"/>
      <c r="V60" s="274"/>
      <c r="W60" s="274"/>
      <c r="X60" s="274"/>
      <c r="AD60" s="201"/>
      <c r="AK60" s="807">
        <f>Justifications!$AD60*G60</f>
        <v>0</v>
      </c>
      <c r="AL60" s="807">
        <f>Justifications!$AD60*I60</f>
        <v>0</v>
      </c>
      <c r="AM60" s="807">
        <f>Justifications!$AD60*K60</f>
        <v>0</v>
      </c>
      <c r="AN60" s="807">
        <f>Justifications!$AD60*M60</f>
        <v>0</v>
      </c>
      <c r="AO60" s="807">
        <f>Justifications!$AD60*O60</f>
        <v>0</v>
      </c>
      <c r="AP60" s="807">
        <f>Justifications!$AD60*Q60</f>
        <v>0</v>
      </c>
      <c r="AQ60" s="807">
        <f>Justifications!$AD60*S60</f>
        <v>0</v>
      </c>
      <c r="AS60" s="10"/>
      <c r="AT60" s="10"/>
      <c r="AY60" s="1104"/>
    </row>
    <row r="61" spans="1:51" ht="23.25" hidden="1" customHeight="1">
      <c r="A61" s="124">
        <v>17</v>
      </c>
      <c r="B61" s="403">
        <f>'BR1'!B61</f>
        <v>0</v>
      </c>
      <c r="C61" s="1027">
        <f>'BR1'!C61</f>
        <v>0</v>
      </c>
      <c r="D61" s="870">
        <f>'BR1'!D61</f>
        <v>0</v>
      </c>
      <c r="E61" s="262">
        <f>'BR1'!E61</f>
        <v>0</v>
      </c>
      <c r="F61" s="962">
        <f t="shared" si="9"/>
        <v>0</v>
      </c>
      <c r="G61" s="845" t="str">
        <f t="shared" si="10"/>
        <v/>
      </c>
      <c r="H61" s="963">
        <f t="shared" si="8"/>
        <v>0</v>
      </c>
      <c r="I61" s="1090" t="str">
        <f>'BR1'!I61</f>
        <v/>
      </c>
      <c r="J61" s="36">
        <f t="shared" si="11"/>
        <v>0</v>
      </c>
      <c r="K61" s="1090" t="str">
        <f>'BR1'!K61</f>
        <v/>
      </c>
      <c r="L61" s="36">
        <f t="shared" si="12"/>
        <v>0</v>
      </c>
      <c r="M61" s="1090" t="str">
        <f>'BR1'!M61</f>
        <v/>
      </c>
      <c r="N61" s="1206">
        <f t="shared" si="13"/>
        <v>0</v>
      </c>
      <c r="O61" s="1090" t="str">
        <f>'BR1'!O61</f>
        <v/>
      </c>
      <c r="P61" s="1206">
        <f t="shared" si="14"/>
        <v>0</v>
      </c>
      <c r="Q61" s="1090" t="str">
        <f>'BR1'!Q61</f>
        <v/>
      </c>
      <c r="R61" s="36">
        <f t="shared" si="15"/>
        <v>0</v>
      </c>
      <c r="S61" s="1090" t="str">
        <f>'BR1'!S61</f>
        <v/>
      </c>
      <c r="T61" s="36">
        <f t="shared" si="16"/>
        <v>0</v>
      </c>
      <c r="U61" s="1014"/>
      <c r="V61" s="274"/>
      <c r="W61" s="274"/>
      <c r="X61" s="274"/>
      <c r="AD61" s="201"/>
      <c r="AK61" s="807">
        <f>Justifications!$AD61*G61</f>
        <v>0</v>
      </c>
      <c r="AL61" s="807">
        <f>Justifications!$AD61*I61</f>
        <v>0</v>
      </c>
      <c r="AM61" s="807">
        <f>Justifications!$AD61*K61</f>
        <v>0</v>
      </c>
      <c r="AN61" s="807">
        <f>Justifications!$AD61*M61</f>
        <v>0</v>
      </c>
      <c r="AO61" s="807">
        <f>Justifications!$AD61*O61</f>
        <v>0</v>
      </c>
      <c r="AP61" s="807">
        <f>Justifications!$AD61*Q61</f>
        <v>0</v>
      </c>
      <c r="AQ61" s="807">
        <f>Justifications!$AD61*S61</f>
        <v>0</v>
      </c>
      <c r="AS61" s="10"/>
      <c r="AT61" s="10"/>
      <c r="AY61" s="1104"/>
    </row>
    <row r="62" spans="1:51" ht="23.25" hidden="1" customHeight="1">
      <c r="A62" s="122">
        <v>18</v>
      </c>
      <c r="B62" s="272">
        <f>'BR1'!B62</f>
        <v>0</v>
      </c>
      <c r="C62" s="1027">
        <f>'BR1'!C62</f>
        <v>0</v>
      </c>
      <c r="D62" s="870">
        <f>'BR1'!D62</f>
        <v>0</v>
      </c>
      <c r="E62" s="262">
        <f>'BR1'!E62</f>
        <v>0</v>
      </c>
      <c r="F62" s="962">
        <f t="shared" si="9"/>
        <v>0</v>
      </c>
      <c r="G62" s="845" t="str">
        <f t="shared" si="10"/>
        <v/>
      </c>
      <c r="H62" s="963">
        <f t="shared" si="8"/>
        <v>0</v>
      </c>
      <c r="I62" s="1090" t="str">
        <f>'BR1'!I62</f>
        <v/>
      </c>
      <c r="J62" s="36">
        <f t="shared" si="11"/>
        <v>0</v>
      </c>
      <c r="K62" s="1090" t="str">
        <f>'BR1'!K62</f>
        <v/>
      </c>
      <c r="L62" s="36">
        <f t="shared" si="12"/>
        <v>0</v>
      </c>
      <c r="M62" s="1090" t="str">
        <f>'BR1'!M62</f>
        <v/>
      </c>
      <c r="N62" s="1206">
        <f t="shared" si="13"/>
        <v>0</v>
      </c>
      <c r="O62" s="1090" t="str">
        <f>'BR1'!O62</f>
        <v/>
      </c>
      <c r="P62" s="1206">
        <f t="shared" si="14"/>
        <v>0</v>
      </c>
      <c r="Q62" s="1090" t="str">
        <f>'BR1'!Q62</f>
        <v/>
      </c>
      <c r="R62" s="36">
        <f t="shared" si="15"/>
        <v>0</v>
      </c>
      <c r="S62" s="1090" t="str">
        <f>'BR1'!S62</f>
        <v/>
      </c>
      <c r="T62" s="36">
        <f t="shared" si="16"/>
        <v>0</v>
      </c>
      <c r="U62" s="1014"/>
      <c r="V62" s="274"/>
      <c r="W62" s="274"/>
      <c r="X62" s="274"/>
      <c r="AD62" s="201"/>
      <c r="AK62" s="807">
        <f>Justifications!$AD62*G62</f>
        <v>0</v>
      </c>
      <c r="AL62" s="807">
        <f>Justifications!$AD62*I62</f>
        <v>0</v>
      </c>
      <c r="AM62" s="807">
        <f>Justifications!$AD62*K62</f>
        <v>0</v>
      </c>
      <c r="AN62" s="807">
        <f>Justifications!$AD62*M62</f>
        <v>0</v>
      </c>
      <c r="AO62" s="807">
        <f>Justifications!$AD62*O62</f>
        <v>0</v>
      </c>
      <c r="AP62" s="807">
        <f>Justifications!$AD62*Q62</f>
        <v>0</v>
      </c>
      <c r="AQ62" s="807">
        <f>Justifications!$AD62*S62</f>
        <v>0</v>
      </c>
      <c r="AS62" s="10"/>
      <c r="AT62" s="10"/>
      <c r="AY62" s="1104"/>
    </row>
    <row r="63" spans="1:51" ht="23.25" hidden="1" customHeight="1">
      <c r="A63" s="124">
        <v>19</v>
      </c>
      <c r="B63" s="403">
        <f>'BR1'!B63</f>
        <v>0</v>
      </c>
      <c r="C63" s="1027">
        <f>'BR1'!C63</f>
        <v>0</v>
      </c>
      <c r="D63" s="870">
        <f>'BR1'!D63</f>
        <v>0</v>
      </c>
      <c r="E63" s="262">
        <f>'BR1'!E63</f>
        <v>0</v>
      </c>
      <c r="F63" s="962">
        <f t="shared" si="9"/>
        <v>0</v>
      </c>
      <c r="G63" s="845" t="str">
        <f t="shared" si="10"/>
        <v/>
      </c>
      <c r="H63" s="963">
        <f t="shared" si="8"/>
        <v>0</v>
      </c>
      <c r="I63" s="1090" t="str">
        <f>'BR1'!I63</f>
        <v/>
      </c>
      <c r="J63" s="36">
        <f t="shared" si="11"/>
        <v>0</v>
      </c>
      <c r="K63" s="1090" t="str">
        <f>'BR1'!K63</f>
        <v/>
      </c>
      <c r="L63" s="36">
        <f t="shared" si="12"/>
        <v>0</v>
      </c>
      <c r="M63" s="1090" t="str">
        <f>'BR1'!M63</f>
        <v/>
      </c>
      <c r="N63" s="1206">
        <f t="shared" si="13"/>
        <v>0</v>
      </c>
      <c r="O63" s="1090" t="str">
        <f>'BR1'!O63</f>
        <v/>
      </c>
      <c r="P63" s="1206">
        <f t="shared" si="14"/>
        <v>0</v>
      </c>
      <c r="Q63" s="1090" t="str">
        <f>'BR1'!Q63</f>
        <v/>
      </c>
      <c r="R63" s="36">
        <f t="shared" si="15"/>
        <v>0</v>
      </c>
      <c r="S63" s="1090" t="str">
        <f>'BR1'!S63</f>
        <v/>
      </c>
      <c r="T63" s="36">
        <f t="shared" si="16"/>
        <v>0</v>
      </c>
      <c r="U63" s="1014"/>
      <c r="V63" s="274"/>
      <c r="W63" s="274"/>
      <c r="X63" s="274"/>
      <c r="AD63" s="201"/>
      <c r="AK63" s="807">
        <f>Justifications!$AD63*G63</f>
        <v>0</v>
      </c>
      <c r="AL63" s="807">
        <f>Justifications!$AD63*I63</f>
        <v>0</v>
      </c>
      <c r="AM63" s="807">
        <f>Justifications!$AD63*K63</f>
        <v>0</v>
      </c>
      <c r="AN63" s="807">
        <f>Justifications!$AD63*M63</f>
        <v>0</v>
      </c>
      <c r="AO63" s="807">
        <f>Justifications!$AD63*O63</f>
        <v>0</v>
      </c>
      <c r="AP63" s="807">
        <f>Justifications!$AD63*Q63</f>
        <v>0</v>
      </c>
      <c r="AQ63" s="807">
        <f>Justifications!$AD63*S63</f>
        <v>0</v>
      </c>
      <c r="AS63" s="10"/>
      <c r="AT63" s="10"/>
      <c r="AY63" s="1104"/>
    </row>
    <row r="64" spans="1:51" ht="23.25" hidden="1" customHeight="1">
      <c r="A64" s="124">
        <v>20</v>
      </c>
      <c r="B64" s="403">
        <f>'BR1'!B64</f>
        <v>0</v>
      </c>
      <c r="C64" s="1027">
        <f>'BR1'!C64</f>
        <v>0</v>
      </c>
      <c r="D64" s="870">
        <f>'BR1'!D64</f>
        <v>0</v>
      </c>
      <c r="E64" s="262">
        <f>'BR1'!E64</f>
        <v>0</v>
      </c>
      <c r="F64" s="962">
        <f t="shared" si="9"/>
        <v>0</v>
      </c>
      <c r="G64" s="845" t="str">
        <f t="shared" si="10"/>
        <v/>
      </c>
      <c r="H64" s="963">
        <f t="shared" si="8"/>
        <v>0</v>
      </c>
      <c r="I64" s="1090" t="str">
        <f>'BR1'!I64</f>
        <v/>
      </c>
      <c r="J64" s="36">
        <f t="shared" si="11"/>
        <v>0</v>
      </c>
      <c r="K64" s="1090" t="str">
        <f>'BR1'!K64</f>
        <v/>
      </c>
      <c r="L64" s="36">
        <f t="shared" si="12"/>
        <v>0</v>
      </c>
      <c r="M64" s="1090" t="str">
        <f>'BR1'!M64</f>
        <v/>
      </c>
      <c r="N64" s="1206">
        <f t="shared" si="13"/>
        <v>0</v>
      </c>
      <c r="O64" s="1090" t="str">
        <f>'BR1'!O64</f>
        <v/>
      </c>
      <c r="P64" s="1206">
        <f t="shared" si="14"/>
        <v>0</v>
      </c>
      <c r="Q64" s="1090" t="str">
        <f>'BR1'!Q64</f>
        <v/>
      </c>
      <c r="R64" s="36">
        <f t="shared" si="15"/>
        <v>0</v>
      </c>
      <c r="S64" s="1090" t="str">
        <f>'BR1'!S64</f>
        <v/>
      </c>
      <c r="T64" s="36">
        <f t="shared" si="16"/>
        <v>0</v>
      </c>
      <c r="U64" s="1014"/>
      <c r="V64" s="274"/>
      <c r="W64" s="274"/>
      <c r="X64" s="274"/>
      <c r="AD64" s="201"/>
      <c r="AK64" s="807">
        <f>Justifications!$AD64*G64</f>
        <v>0</v>
      </c>
      <c r="AL64" s="807">
        <f>Justifications!$AD64*I64</f>
        <v>0</v>
      </c>
      <c r="AM64" s="807">
        <f>Justifications!$AD64*K64</f>
        <v>0</v>
      </c>
      <c r="AN64" s="807">
        <f>Justifications!$AD64*M64</f>
        <v>0</v>
      </c>
      <c r="AO64" s="807">
        <f>Justifications!$AD64*O64</f>
        <v>0</v>
      </c>
      <c r="AP64" s="807">
        <f>Justifications!$AD64*Q64</f>
        <v>0</v>
      </c>
      <c r="AQ64" s="807">
        <f>Justifications!$AD64*S64</f>
        <v>0</v>
      </c>
      <c r="AS64" s="10"/>
      <c r="AT64" s="10"/>
      <c r="AY64" s="1104"/>
    </row>
    <row r="65" spans="1:53" ht="23.25" hidden="1" customHeight="1">
      <c r="A65" s="124">
        <v>21</v>
      </c>
      <c r="B65" s="272">
        <f>'BR1'!B65</f>
        <v>0</v>
      </c>
      <c r="C65" s="1027">
        <f>'BR1'!C65</f>
        <v>0</v>
      </c>
      <c r="D65" s="870">
        <f>'BR1'!D65</f>
        <v>0</v>
      </c>
      <c r="E65" s="262">
        <f>'BR1'!E65</f>
        <v>0</v>
      </c>
      <c r="F65" s="962">
        <f t="shared" si="9"/>
        <v>0</v>
      </c>
      <c r="G65" s="845" t="str">
        <f t="shared" si="10"/>
        <v/>
      </c>
      <c r="H65" s="963">
        <f t="shared" si="8"/>
        <v>0</v>
      </c>
      <c r="I65" s="1090" t="str">
        <f>'BR1'!I65</f>
        <v/>
      </c>
      <c r="J65" s="36">
        <f t="shared" si="11"/>
        <v>0</v>
      </c>
      <c r="K65" s="1090" t="str">
        <f>'BR1'!K65</f>
        <v/>
      </c>
      <c r="L65" s="36">
        <f t="shared" si="12"/>
        <v>0</v>
      </c>
      <c r="M65" s="1090" t="str">
        <f>'BR1'!M65</f>
        <v/>
      </c>
      <c r="N65" s="1206">
        <f t="shared" si="13"/>
        <v>0</v>
      </c>
      <c r="O65" s="1090" t="str">
        <f>'BR1'!O65</f>
        <v/>
      </c>
      <c r="P65" s="1206">
        <f t="shared" si="14"/>
        <v>0</v>
      </c>
      <c r="Q65" s="1090" t="str">
        <f>'BR1'!Q65</f>
        <v/>
      </c>
      <c r="R65" s="36">
        <f t="shared" si="15"/>
        <v>0</v>
      </c>
      <c r="S65" s="1090" t="str">
        <f>'BR1'!S65</f>
        <v/>
      </c>
      <c r="T65" s="36">
        <f t="shared" si="16"/>
        <v>0</v>
      </c>
      <c r="U65" s="1014"/>
      <c r="V65" s="274"/>
      <c r="W65" s="274"/>
      <c r="X65" s="274"/>
      <c r="AD65" s="201"/>
      <c r="AK65" s="807">
        <f>Justifications!$AD65*G65</f>
        <v>0</v>
      </c>
      <c r="AL65" s="807">
        <f>Justifications!$AD65*I65</f>
        <v>0</v>
      </c>
      <c r="AM65" s="807">
        <f>Justifications!$AD65*K65</f>
        <v>0</v>
      </c>
      <c r="AN65" s="807">
        <f>Justifications!$AD65*M65</f>
        <v>0</v>
      </c>
      <c r="AO65" s="807">
        <f>Justifications!$AD65*O65</f>
        <v>0</v>
      </c>
      <c r="AP65" s="807">
        <f>Justifications!$AD65*Q65</f>
        <v>0</v>
      </c>
      <c r="AQ65" s="807">
        <f>Justifications!$AD65*S65</f>
        <v>0</v>
      </c>
      <c r="AS65" s="10"/>
      <c r="AT65" s="10"/>
      <c r="AY65" s="1104"/>
    </row>
    <row r="66" spans="1:53" ht="23.25" hidden="1" customHeight="1">
      <c r="A66" s="124">
        <v>22</v>
      </c>
      <c r="B66" s="403">
        <f>'BR1'!B66</f>
        <v>0</v>
      </c>
      <c r="C66" s="1027">
        <f>'BR1'!C66</f>
        <v>0</v>
      </c>
      <c r="D66" s="870">
        <f>'BR1'!D66</f>
        <v>0</v>
      </c>
      <c r="E66" s="262">
        <f>'BR1'!E66</f>
        <v>0</v>
      </c>
      <c r="F66" s="962">
        <f t="shared" si="9"/>
        <v>0</v>
      </c>
      <c r="G66" s="845" t="str">
        <f t="shared" si="10"/>
        <v/>
      </c>
      <c r="H66" s="963">
        <f t="shared" si="8"/>
        <v>0</v>
      </c>
      <c r="I66" s="1090" t="str">
        <f>'BR1'!I66</f>
        <v/>
      </c>
      <c r="J66" s="36">
        <f t="shared" si="11"/>
        <v>0</v>
      </c>
      <c r="K66" s="1090" t="str">
        <f>'BR1'!K66</f>
        <v/>
      </c>
      <c r="L66" s="36">
        <f t="shared" si="12"/>
        <v>0</v>
      </c>
      <c r="M66" s="1090" t="str">
        <f>'BR1'!M66</f>
        <v/>
      </c>
      <c r="N66" s="1206">
        <f t="shared" si="13"/>
        <v>0</v>
      </c>
      <c r="O66" s="1090" t="str">
        <f>'BR1'!O66</f>
        <v/>
      </c>
      <c r="P66" s="1206">
        <f t="shared" si="14"/>
        <v>0</v>
      </c>
      <c r="Q66" s="1090" t="str">
        <f>'BR1'!Q66</f>
        <v/>
      </c>
      <c r="R66" s="36">
        <f t="shared" si="15"/>
        <v>0</v>
      </c>
      <c r="S66" s="1090" t="str">
        <f>'BR1'!S66</f>
        <v/>
      </c>
      <c r="T66" s="36">
        <f t="shared" si="16"/>
        <v>0</v>
      </c>
      <c r="U66" s="1014"/>
      <c r="V66" s="274"/>
      <c r="W66" s="274"/>
      <c r="X66" s="274"/>
      <c r="AD66" s="201"/>
      <c r="AK66" s="807">
        <f>Justifications!$AD66*G66</f>
        <v>0</v>
      </c>
      <c r="AL66" s="807">
        <f>Justifications!$AD66*I66</f>
        <v>0</v>
      </c>
      <c r="AM66" s="807">
        <f>Justifications!$AD66*K66</f>
        <v>0</v>
      </c>
      <c r="AN66" s="807">
        <f>Justifications!$AD66*M66</f>
        <v>0</v>
      </c>
      <c r="AO66" s="807">
        <f>Justifications!$AD66*O66</f>
        <v>0</v>
      </c>
      <c r="AP66" s="807">
        <f>Justifications!$AD66*Q66</f>
        <v>0</v>
      </c>
      <c r="AQ66" s="807">
        <f>Justifications!$AD66*S66</f>
        <v>0</v>
      </c>
      <c r="AS66" s="10"/>
      <c r="AT66" s="10"/>
      <c r="AY66" s="1104"/>
    </row>
    <row r="67" spans="1:53" ht="23.25" hidden="1" customHeight="1">
      <c r="A67" s="124">
        <v>23</v>
      </c>
      <c r="B67" s="403">
        <f>'BR1'!B67</f>
        <v>0</v>
      </c>
      <c r="C67" s="1027">
        <f>'BR1'!C67</f>
        <v>0</v>
      </c>
      <c r="D67" s="870">
        <f>'BR1'!D67</f>
        <v>0</v>
      </c>
      <c r="E67" s="262">
        <f>'BR1'!E67</f>
        <v>0</v>
      </c>
      <c r="F67" s="962">
        <f t="shared" si="9"/>
        <v>0</v>
      </c>
      <c r="G67" s="845" t="str">
        <f t="shared" si="10"/>
        <v/>
      </c>
      <c r="H67" s="963">
        <f t="shared" si="8"/>
        <v>0</v>
      </c>
      <c r="I67" s="1090" t="str">
        <f>'BR1'!I67</f>
        <v/>
      </c>
      <c r="J67" s="36">
        <f t="shared" si="11"/>
        <v>0</v>
      </c>
      <c r="K67" s="1090" t="str">
        <f>'BR1'!K67</f>
        <v/>
      </c>
      <c r="L67" s="36">
        <f t="shared" si="12"/>
        <v>0</v>
      </c>
      <c r="M67" s="1090" t="str">
        <f>'BR1'!M67</f>
        <v/>
      </c>
      <c r="N67" s="1206">
        <f t="shared" si="13"/>
        <v>0</v>
      </c>
      <c r="O67" s="1090" t="str">
        <f>'BR1'!O67</f>
        <v/>
      </c>
      <c r="P67" s="1206">
        <f t="shared" si="14"/>
        <v>0</v>
      </c>
      <c r="Q67" s="1090" t="str">
        <f>'BR1'!Q67</f>
        <v/>
      </c>
      <c r="R67" s="36">
        <f t="shared" si="15"/>
        <v>0</v>
      </c>
      <c r="S67" s="1090" t="str">
        <f>'BR1'!S67</f>
        <v/>
      </c>
      <c r="T67" s="36">
        <f t="shared" si="16"/>
        <v>0</v>
      </c>
      <c r="U67" s="1014"/>
      <c r="V67" s="274"/>
      <c r="W67" s="274"/>
      <c r="X67" s="274"/>
      <c r="AD67" s="201"/>
      <c r="AK67" s="807">
        <f>Justifications!$AD67*G67</f>
        <v>0</v>
      </c>
      <c r="AL67" s="807">
        <f>Justifications!$AD67*I67</f>
        <v>0</v>
      </c>
      <c r="AM67" s="807">
        <f>Justifications!$AD67*K67</f>
        <v>0</v>
      </c>
      <c r="AN67" s="807">
        <f>Justifications!$AD67*M67</f>
        <v>0</v>
      </c>
      <c r="AO67" s="807">
        <f>Justifications!$AD67*O67</f>
        <v>0</v>
      </c>
      <c r="AP67" s="807">
        <f>Justifications!$AD67*Q67</f>
        <v>0</v>
      </c>
      <c r="AQ67" s="807">
        <f>Justifications!$AD67*S67</f>
        <v>0</v>
      </c>
      <c r="AS67" s="10"/>
      <c r="AT67" s="10"/>
      <c r="AY67" s="1104"/>
    </row>
    <row r="68" spans="1:53" ht="23.25" hidden="1" customHeight="1">
      <c r="A68" s="124">
        <v>24</v>
      </c>
      <c r="B68" s="272">
        <f>'BR1'!B68</f>
        <v>0</v>
      </c>
      <c r="C68" s="1027">
        <f>'BR1'!C68</f>
        <v>0</v>
      </c>
      <c r="D68" s="870">
        <f>'BR1'!D68</f>
        <v>0</v>
      </c>
      <c r="E68" s="262">
        <f>'BR1'!E68</f>
        <v>0</v>
      </c>
      <c r="F68" s="962">
        <f t="shared" si="9"/>
        <v>0</v>
      </c>
      <c r="G68" s="845" t="str">
        <f t="shared" si="10"/>
        <v/>
      </c>
      <c r="H68" s="963">
        <f t="shared" si="8"/>
        <v>0</v>
      </c>
      <c r="I68" s="1090" t="str">
        <f>'BR1'!I68</f>
        <v/>
      </c>
      <c r="J68" s="36">
        <f t="shared" si="11"/>
        <v>0</v>
      </c>
      <c r="K68" s="1090" t="str">
        <f>'BR1'!K68</f>
        <v/>
      </c>
      <c r="L68" s="36">
        <f t="shared" si="12"/>
        <v>0</v>
      </c>
      <c r="M68" s="1090" t="str">
        <f>'BR1'!M68</f>
        <v/>
      </c>
      <c r="N68" s="1206">
        <f t="shared" si="13"/>
        <v>0</v>
      </c>
      <c r="O68" s="1090" t="str">
        <f>'BR1'!O68</f>
        <v/>
      </c>
      <c r="P68" s="1206">
        <f t="shared" si="14"/>
        <v>0</v>
      </c>
      <c r="Q68" s="1090" t="str">
        <f>'BR1'!Q68</f>
        <v/>
      </c>
      <c r="R68" s="36">
        <f t="shared" si="15"/>
        <v>0</v>
      </c>
      <c r="S68" s="1090" t="str">
        <f>'BR1'!S68</f>
        <v/>
      </c>
      <c r="T68" s="36">
        <f t="shared" si="16"/>
        <v>0</v>
      </c>
      <c r="U68" s="1014"/>
      <c r="V68" s="274"/>
      <c r="W68" s="274"/>
      <c r="X68" s="274"/>
      <c r="AD68" s="201"/>
      <c r="AK68" s="807">
        <f>Justifications!$AD68*G68</f>
        <v>0</v>
      </c>
      <c r="AL68" s="807">
        <f>Justifications!$AD68*I68</f>
        <v>0</v>
      </c>
      <c r="AM68" s="807">
        <f>Justifications!$AD68*K68</f>
        <v>0</v>
      </c>
      <c r="AN68" s="807">
        <f>Justifications!$AD68*M68</f>
        <v>0</v>
      </c>
      <c r="AO68" s="807">
        <f>Justifications!$AD68*O68</f>
        <v>0</v>
      </c>
      <c r="AP68" s="807">
        <f>Justifications!$AD68*Q68</f>
        <v>0</v>
      </c>
      <c r="AQ68" s="807">
        <f>Justifications!$AD68*S68</f>
        <v>0</v>
      </c>
      <c r="AS68" s="10"/>
      <c r="AT68" s="10"/>
      <c r="AY68" s="1104"/>
    </row>
    <row r="69" spans="1:53" s="2" customFormat="1" ht="23.25" hidden="1" customHeight="1">
      <c r="A69" s="124">
        <v>25</v>
      </c>
      <c r="B69" s="948">
        <f>'BR1'!B69</f>
        <v>0</v>
      </c>
      <c r="C69" s="1026">
        <f>'BR1'!C69</f>
        <v>0</v>
      </c>
      <c r="D69" s="1056">
        <f>'BR1'!D69</f>
        <v>0</v>
      </c>
      <c r="E69" s="1043">
        <f>'BR1'!E69</f>
        <v>0</v>
      </c>
      <c r="F69" s="1044">
        <f t="shared" si="9"/>
        <v>0</v>
      </c>
      <c r="G69" s="1045" t="str">
        <f t="shared" si="10"/>
        <v/>
      </c>
      <c r="H69" s="963">
        <f t="shared" si="8"/>
        <v>0</v>
      </c>
      <c r="I69" s="1091" t="str">
        <f>'BR1'!I69</f>
        <v/>
      </c>
      <c r="J69" s="36">
        <f t="shared" si="11"/>
        <v>0</v>
      </c>
      <c r="K69" s="1091" t="str">
        <f>'BR1'!K69</f>
        <v/>
      </c>
      <c r="L69" s="36">
        <f t="shared" si="12"/>
        <v>0</v>
      </c>
      <c r="M69" s="1091" t="str">
        <f>'BR1'!M69</f>
        <v/>
      </c>
      <c r="N69" s="1206">
        <f t="shared" si="13"/>
        <v>0</v>
      </c>
      <c r="O69" s="1091" t="str">
        <f>'BR1'!O69</f>
        <v/>
      </c>
      <c r="P69" s="1206">
        <f t="shared" si="14"/>
        <v>0</v>
      </c>
      <c r="Q69" s="1091" t="str">
        <f>'BR1'!Q69</f>
        <v/>
      </c>
      <c r="R69" s="36">
        <f t="shared" si="15"/>
        <v>0</v>
      </c>
      <c r="S69" s="1091" t="str">
        <f>'BR1'!S69</f>
        <v/>
      </c>
      <c r="T69" s="36">
        <f t="shared" si="16"/>
        <v>0</v>
      </c>
      <c r="U69" s="1014"/>
      <c r="V69" s="274"/>
      <c r="W69" s="274"/>
      <c r="X69" s="274"/>
      <c r="Y69" s="37"/>
      <c r="Z69" s="37"/>
      <c r="AA69" s="37"/>
      <c r="AB69" s="169"/>
      <c r="AC69" s="169"/>
      <c r="AD69" s="201"/>
      <c r="AE69" s="206"/>
      <c r="AF69" s="206"/>
      <c r="AG69" s="169"/>
      <c r="AH69" s="206"/>
      <c r="AI69" s="206"/>
      <c r="AJ69" s="1040"/>
      <c r="AK69" s="1041">
        <f>Justifications!$AD69*G69</f>
        <v>0</v>
      </c>
      <c r="AL69" s="1041">
        <f>Justifications!$AD69*I69</f>
        <v>0</v>
      </c>
      <c r="AM69" s="1041">
        <f>Justifications!$AD69*K69</f>
        <v>0</v>
      </c>
      <c r="AN69" s="1041">
        <f>Justifications!$AD69*M69</f>
        <v>0</v>
      </c>
      <c r="AO69" s="1041">
        <f>Justifications!$AD69*O69</f>
        <v>0</v>
      </c>
      <c r="AP69" s="1041">
        <f>Justifications!$AD69*Q69</f>
        <v>0</v>
      </c>
      <c r="AQ69" s="1041">
        <f>Justifications!$AD69*S69</f>
        <v>0</v>
      </c>
      <c r="AS69" s="10"/>
      <c r="AT69" s="10"/>
      <c r="AY69" s="1104"/>
      <c r="AZ69" s="169"/>
      <c r="BA69" s="169"/>
    </row>
    <row r="70" spans="1:53" ht="23.25" hidden="1" customHeight="1">
      <c r="A70" s="124">
        <v>26</v>
      </c>
      <c r="B70" s="1038">
        <f>'BR1'!B70</f>
        <v>0</v>
      </c>
      <c r="C70" s="1029">
        <f>'BR1'!C70</f>
        <v>0</v>
      </c>
      <c r="D70" s="1039">
        <f>'BR1'!D70</f>
        <v>0</v>
      </c>
      <c r="E70" s="1021">
        <f>'BR1'!E70</f>
        <v>0</v>
      </c>
      <c r="F70" s="962">
        <f t="shared" si="9"/>
        <v>0</v>
      </c>
      <c r="G70" s="1022" t="str">
        <f t="shared" si="10"/>
        <v/>
      </c>
      <c r="H70" s="963">
        <f t="shared" si="8"/>
        <v>0</v>
      </c>
      <c r="I70" s="1089" t="str">
        <f>'BR1'!I70</f>
        <v/>
      </c>
      <c r="J70" s="36">
        <f t="shared" si="11"/>
        <v>0</v>
      </c>
      <c r="K70" s="1089" t="str">
        <f>'BR1'!K70</f>
        <v/>
      </c>
      <c r="L70" s="36">
        <f t="shared" si="12"/>
        <v>0</v>
      </c>
      <c r="M70" s="1089" t="str">
        <f>'BR1'!M70</f>
        <v/>
      </c>
      <c r="N70" s="1206">
        <f t="shared" si="13"/>
        <v>0</v>
      </c>
      <c r="O70" s="1089" t="str">
        <f>'BR1'!O70</f>
        <v/>
      </c>
      <c r="P70" s="1206">
        <f t="shared" si="14"/>
        <v>0</v>
      </c>
      <c r="Q70" s="1089" t="str">
        <f>'BR1'!Q70</f>
        <v/>
      </c>
      <c r="R70" s="36">
        <f t="shared" si="15"/>
        <v>0</v>
      </c>
      <c r="S70" s="1089" t="str">
        <f>'BR1'!S70</f>
        <v/>
      </c>
      <c r="T70" s="36">
        <f t="shared" si="16"/>
        <v>0</v>
      </c>
      <c r="U70" s="1014"/>
      <c r="V70" s="274"/>
      <c r="W70" s="274"/>
      <c r="X70" s="274"/>
      <c r="AD70" s="201"/>
      <c r="AK70" s="1036">
        <f>Justifications!$AD70*G70</f>
        <v>0</v>
      </c>
      <c r="AL70" s="1036">
        <f>Justifications!$AD70*I70</f>
        <v>0</v>
      </c>
      <c r="AM70" s="1036">
        <f>Justifications!$AD70*K70</f>
        <v>0</v>
      </c>
      <c r="AN70" s="1036">
        <f>Justifications!$AD70*M70</f>
        <v>0</v>
      </c>
      <c r="AO70" s="1036">
        <f>Justifications!$AD70*O70</f>
        <v>0</v>
      </c>
      <c r="AP70" s="1036">
        <f>Justifications!$AD70*Q70</f>
        <v>0</v>
      </c>
      <c r="AQ70" s="1036">
        <f>Justifications!$AD70*S70</f>
        <v>0</v>
      </c>
      <c r="AS70" s="10"/>
      <c r="AT70" s="10"/>
      <c r="AY70" s="1104"/>
    </row>
    <row r="71" spans="1:53" ht="23.25" hidden="1" customHeight="1">
      <c r="A71" s="124">
        <v>27</v>
      </c>
      <c r="B71" s="272">
        <f>'BR1'!B71</f>
        <v>0</v>
      </c>
      <c r="C71" s="1027">
        <f>'BR1'!C71</f>
        <v>0</v>
      </c>
      <c r="D71" s="870">
        <f>'BR1'!D71</f>
        <v>0</v>
      </c>
      <c r="E71" s="262">
        <f>'BR1'!E71</f>
        <v>0</v>
      </c>
      <c r="F71" s="962">
        <f t="shared" si="9"/>
        <v>0</v>
      </c>
      <c r="G71" s="845" t="str">
        <f t="shared" si="10"/>
        <v/>
      </c>
      <c r="H71" s="963">
        <f t="shared" si="8"/>
        <v>0</v>
      </c>
      <c r="I71" s="1090" t="str">
        <f>'BR1'!I71</f>
        <v/>
      </c>
      <c r="J71" s="36">
        <f t="shared" si="11"/>
        <v>0</v>
      </c>
      <c r="K71" s="1090" t="str">
        <f>'BR1'!K71</f>
        <v/>
      </c>
      <c r="L71" s="36">
        <f t="shared" si="12"/>
        <v>0</v>
      </c>
      <c r="M71" s="1090" t="str">
        <f>'BR1'!M71</f>
        <v/>
      </c>
      <c r="N71" s="1206">
        <f t="shared" si="13"/>
        <v>0</v>
      </c>
      <c r="O71" s="1090" t="str">
        <f>'BR1'!O71</f>
        <v/>
      </c>
      <c r="P71" s="1206">
        <f t="shared" si="14"/>
        <v>0</v>
      </c>
      <c r="Q71" s="1090" t="str">
        <f>'BR1'!Q71</f>
        <v/>
      </c>
      <c r="R71" s="36">
        <f t="shared" si="15"/>
        <v>0</v>
      </c>
      <c r="S71" s="1090" t="str">
        <f>'BR1'!S71</f>
        <v/>
      </c>
      <c r="T71" s="36">
        <f t="shared" si="16"/>
        <v>0</v>
      </c>
      <c r="U71" s="1014"/>
      <c r="V71" s="274"/>
      <c r="W71" s="274"/>
      <c r="X71" s="274"/>
      <c r="AD71" s="201"/>
      <c r="AK71" s="807">
        <f>Justifications!$AD71*G71</f>
        <v>0</v>
      </c>
      <c r="AL71" s="807">
        <f>Justifications!$AD71*I71</f>
        <v>0</v>
      </c>
      <c r="AM71" s="807">
        <f>Justifications!$AD71*K71</f>
        <v>0</v>
      </c>
      <c r="AN71" s="807">
        <f>Justifications!$AD71*M71</f>
        <v>0</v>
      </c>
      <c r="AO71" s="807">
        <f>Justifications!$AD71*O71</f>
        <v>0</v>
      </c>
      <c r="AP71" s="807">
        <f>Justifications!$AD71*Q71</f>
        <v>0</v>
      </c>
      <c r="AQ71" s="807">
        <f>Justifications!$AD71*S71</f>
        <v>0</v>
      </c>
      <c r="AS71" s="10"/>
      <c r="AT71" s="10"/>
      <c r="AY71" s="1104"/>
    </row>
    <row r="72" spans="1:53" ht="23.25" hidden="1" customHeight="1">
      <c r="A72" s="124">
        <v>28</v>
      </c>
      <c r="B72" s="403">
        <f>'BR1'!B72</f>
        <v>0</v>
      </c>
      <c r="C72" s="1027">
        <f>'BR1'!C72</f>
        <v>0</v>
      </c>
      <c r="D72" s="870">
        <f>'BR1'!D72</f>
        <v>0</v>
      </c>
      <c r="E72" s="262">
        <f>'BR1'!E72</f>
        <v>0</v>
      </c>
      <c r="F72" s="962">
        <f t="shared" si="9"/>
        <v>0</v>
      </c>
      <c r="G72" s="845" t="str">
        <f t="shared" si="10"/>
        <v/>
      </c>
      <c r="H72" s="963">
        <f t="shared" si="8"/>
        <v>0</v>
      </c>
      <c r="I72" s="1090" t="str">
        <f>'BR1'!I72</f>
        <v/>
      </c>
      <c r="J72" s="36">
        <f t="shared" si="11"/>
        <v>0</v>
      </c>
      <c r="K72" s="1090" t="str">
        <f>'BR1'!K72</f>
        <v/>
      </c>
      <c r="L72" s="36">
        <f t="shared" si="12"/>
        <v>0</v>
      </c>
      <c r="M72" s="1090" t="str">
        <f>'BR1'!M72</f>
        <v/>
      </c>
      <c r="N72" s="1206">
        <f t="shared" si="13"/>
        <v>0</v>
      </c>
      <c r="O72" s="1090" t="str">
        <f>'BR1'!O72</f>
        <v/>
      </c>
      <c r="P72" s="1206">
        <f t="shared" si="14"/>
        <v>0</v>
      </c>
      <c r="Q72" s="1090" t="str">
        <f>'BR1'!Q72</f>
        <v/>
      </c>
      <c r="R72" s="36">
        <f t="shared" si="15"/>
        <v>0</v>
      </c>
      <c r="S72" s="1090" t="str">
        <f>'BR1'!S72</f>
        <v/>
      </c>
      <c r="T72" s="36">
        <f t="shared" si="16"/>
        <v>0</v>
      </c>
      <c r="U72" s="1014"/>
      <c r="V72" s="274"/>
      <c r="W72" s="274"/>
      <c r="X72" s="274"/>
      <c r="AD72" s="201"/>
      <c r="AK72" s="807">
        <f>Justifications!$AD72*G72</f>
        <v>0</v>
      </c>
      <c r="AL72" s="807">
        <f>Justifications!$AD72*I72</f>
        <v>0</v>
      </c>
      <c r="AM72" s="807">
        <f>Justifications!$AD72*K72</f>
        <v>0</v>
      </c>
      <c r="AN72" s="807">
        <f>Justifications!$AD72*M72</f>
        <v>0</v>
      </c>
      <c r="AO72" s="807">
        <f>Justifications!$AD72*O72</f>
        <v>0</v>
      </c>
      <c r="AP72" s="807">
        <f>Justifications!$AD72*Q72</f>
        <v>0</v>
      </c>
      <c r="AQ72" s="807">
        <f>Justifications!$AD72*S72</f>
        <v>0</v>
      </c>
      <c r="AS72" s="10"/>
      <c r="AT72" s="10"/>
      <c r="AY72" s="1104"/>
    </row>
    <row r="73" spans="1:53" ht="23.25" hidden="1" customHeight="1">
      <c r="A73" s="124">
        <v>29</v>
      </c>
      <c r="B73" s="403">
        <f>'BR1'!B73</f>
        <v>0</v>
      </c>
      <c r="C73" s="1027">
        <f>'BR1'!C73</f>
        <v>0</v>
      </c>
      <c r="D73" s="870">
        <f>'BR1'!D73</f>
        <v>0</v>
      </c>
      <c r="E73" s="262">
        <f>'BR1'!E73</f>
        <v>0</v>
      </c>
      <c r="F73" s="962">
        <f t="shared" si="9"/>
        <v>0</v>
      </c>
      <c r="G73" s="845" t="str">
        <f t="shared" si="10"/>
        <v/>
      </c>
      <c r="H73" s="963">
        <f t="shared" si="8"/>
        <v>0</v>
      </c>
      <c r="I73" s="1090" t="str">
        <f>'BR1'!I73</f>
        <v/>
      </c>
      <c r="J73" s="36">
        <f t="shared" si="11"/>
        <v>0</v>
      </c>
      <c r="K73" s="1090" t="str">
        <f>'BR1'!K73</f>
        <v/>
      </c>
      <c r="L73" s="36">
        <f t="shared" si="12"/>
        <v>0</v>
      </c>
      <c r="M73" s="1090" t="str">
        <f>'BR1'!M73</f>
        <v/>
      </c>
      <c r="N73" s="1206">
        <f t="shared" si="13"/>
        <v>0</v>
      </c>
      <c r="O73" s="1090" t="str">
        <f>'BR1'!O73</f>
        <v/>
      </c>
      <c r="P73" s="1206">
        <f t="shared" si="14"/>
        <v>0</v>
      </c>
      <c r="Q73" s="1090" t="str">
        <f>'BR1'!Q73</f>
        <v/>
      </c>
      <c r="R73" s="36">
        <f t="shared" si="15"/>
        <v>0</v>
      </c>
      <c r="S73" s="1090" t="str">
        <f>'BR1'!S73</f>
        <v/>
      </c>
      <c r="T73" s="36">
        <f t="shared" si="16"/>
        <v>0</v>
      </c>
      <c r="U73" s="1014"/>
      <c r="V73" s="274"/>
      <c r="W73" s="274"/>
      <c r="X73" s="274"/>
      <c r="AD73" s="201"/>
      <c r="AK73" s="807">
        <f>Justifications!$AD73*G73</f>
        <v>0</v>
      </c>
      <c r="AL73" s="807">
        <f>Justifications!$AD73*I73</f>
        <v>0</v>
      </c>
      <c r="AM73" s="807">
        <f>Justifications!$AD73*K73</f>
        <v>0</v>
      </c>
      <c r="AN73" s="807">
        <f>Justifications!$AD73*M73</f>
        <v>0</v>
      </c>
      <c r="AO73" s="807">
        <f>Justifications!$AD73*O73</f>
        <v>0</v>
      </c>
      <c r="AP73" s="807">
        <f>Justifications!$AD73*Q73</f>
        <v>0</v>
      </c>
      <c r="AQ73" s="807">
        <f>Justifications!$AD73*S73</f>
        <v>0</v>
      </c>
      <c r="AS73" s="10"/>
      <c r="AT73" s="10"/>
      <c r="AY73" s="1104"/>
    </row>
    <row r="74" spans="1:53" ht="23.25" hidden="1" customHeight="1">
      <c r="A74" s="124">
        <v>30</v>
      </c>
      <c r="B74" s="272">
        <f>'BR1'!B74</f>
        <v>0</v>
      </c>
      <c r="C74" s="1027">
        <f>'BR1'!C74</f>
        <v>0</v>
      </c>
      <c r="D74" s="870">
        <f>'BR1'!D74</f>
        <v>0</v>
      </c>
      <c r="E74" s="262">
        <f>'BR1'!E74</f>
        <v>0</v>
      </c>
      <c r="F74" s="962">
        <f t="shared" si="9"/>
        <v>0</v>
      </c>
      <c r="G74" s="845" t="str">
        <f t="shared" si="10"/>
        <v/>
      </c>
      <c r="H74" s="963">
        <f t="shared" si="8"/>
        <v>0</v>
      </c>
      <c r="I74" s="1090" t="str">
        <f>'BR1'!I74</f>
        <v/>
      </c>
      <c r="J74" s="36">
        <f t="shared" si="11"/>
        <v>0</v>
      </c>
      <c r="K74" s="1090" t="str">
        <f>'BR1'!K74</f>
        <v/>
      </c>
      <c r="L74" s="36">
        <f t="shared" si="12"/>
        <v>0</v>
      </c>
      <c r="M74" s="1090" t="str">
        <f>'BR1'!M74</f>
        <v/>
      </c>
      <c r="N74" s="1206">
        <f t="shared" si="13"/>
        <v>0</v>
      </c>
      <c r="O74" s="1090" t="str">
        <f>'BR1'!O74</f>
        <v/>
      </c>
      <c r="P74" s="1206">
        <f t="shared" si="14"/>
        <v>0</v>
      </c>
      <c r="Q74" s="1090" t="str">
        <f>'BR1'!Q74</f>
        <v/>
      </c>
      <c r="R74" s="36">
        <f t="shared" si="15"/>
        <v>0</v>
      </c>
      <c r="S74" s="1090" t="str">
        <f>'BR1'!S74</f>
        <v/>
      </c>
      <c r="T74" s="36">
        <f t="shared" si="16"/>
        <v>0</v>
      </c>
      <c r="U74" s="1014"/>
      <c r="V74" s="274"/>
      <c r="W74" s="274"/>
      <c r="X74" s="274"/>
      <c r="AD74" s="201"/>
      <c r="AK74" s="807">
        <f>Justifications!$AD74*G74</f>
        <v>0</v>
      </c>
      <c r="AL74" s="807">
        <f>Justifications!$AD74*I74</f>
        <v>0</v>
      </c>
      <c r="AM74" s="807">
        <f>Justifications!$AD74*K74</f>
        <v>0</v>
      </c>
      <c r="AN74" s="807">
        <f>Justifications!$AD74*M74</f>
        <v>0</v>
      </c>
      <c r="AO74" s="807">
        <f>Justifications!$AD74*O74</f>
        <v>0</v>
      </c>
      <c r="AP74" s="807">
        <f>Justifications!$AD74*Q74</f>
        <v>0</v>
      </c>
      <c r="AQ74" s="807">
        <f>Justifications!$AD74*S74</f>
        <v>0</v>
      </c>
      <c r="AS74" s="10"/>
      <c r="AT74" s="10"/>
      <c r="AY74" s="1104"/>
    </row>
    <row r="75" spans="1:53" ht="23.25" hidden="1" customHeight="1">
      <c r="A75" s="124">
        <v>31</v>
      </c>
      <c r="B75" s="403">
        <f>'BR1'!B75</f>
        <v>0</v>
      </c>
      <c r="C75" s="1027">
        <f>'BR1'!C75</f>
        <v>0</v>
      </c>
      <c r="D75" s="870">
        <f>'BR1'!D75</f>
        <v>0</v>
      </c>
      <c r="E75" s="262">
        <f>'BR1'!E75</f>
        <v>0</v>
      </c>
      <c r="F75" s="962">
        <f t="shared" si="9"/>
        <v>0</v>
      </c>
      <c r="G75" s="845" t="str">
        <f t="shared" si="10"/>
        <v/>
      </c>
      <c r="H75" s="963">
        <f t="shared" si="8"/>
        <v>0</v>
      </c>
      <c r="I75" s="1090" t="str">
        <f>'BR1'!I75</f>
        <v/>
      </c>
      <c r="J75" s="36">
        <f t="shared" si="11"/>
        <v>0</v>
      </c>
      <c r="K75" s="1090" t="str">
        <f>'BR1'!K75</f>
        <v/>
      </c>
      <c r="L75" s="36">
        <f t="shared" si="12"/>
        <v>0</v>
      </c>
      <c r="M75" s="1090" t="str">
        <f>'BR1'!M75</f>
        <v/>
      </c>
      <c r="N75" s="1206">
        <f t="shared" si="13"/>
        <v>0</v>
      </c>
      <c r="O75" s="1090" t="str">
        <f>'BR1'!O75</f>
        <v/>
      </c>
      <c r="P75" s="1206">
        <f t="shared" si="14"/>
        <v>0</v>
      </c>
      <c r="Q75" s="1090" t="str">
        <f>'BR1'!Q75</f>
        <v/>
      </c>
      <c r="R75" s="36">
        <f t="shared" si="15"/>
        <v>0</v>
      </c>
      <c r="S75" s="1090" t="str">
        <f>'BR1'!S75</f>
        <v/>
      </c>
      <c r="T75" s="36">
        <f t="shared" si="16"/>
        <v>0</v>
      </c>
      <c r="U75" s="1014"/>
      <c r="V75" s="274"/>
      <c r="W75" s="274"/>
      <c r="X75" s="274"/>
      <c r="AD75" s="201"/>
      <c r="AK75" s="807">
        <f>Justifications!$AD75*G75</f>
        <v>0</v>
      </c>
      <c r="AL75" s="807">
        <f>Justifications!$AD75*I75</f>
        <v>0</v>
      </c>
      <c r="AM75" s="807">
        <f>Justifications!$AD75*K75</f>
        <v>0</v>
      </c>
      <c r="AN75" s="807">
        <f>Justifications!$AD75*M75</f>
        <v>0</v>
      </c>
      <c r="AO75" s="807">
        <f>Justifications!$AD75*O75</f>
        <v>0</v>
      </c>
      <c r="AP75" s="807">
        <f>Justifications!$AD75*Q75</f>
        <v>0</v>
      </c>
      <c r="AQ75" s="807">
        <f>Justifications!$AD75*S75</f>
        <v>0</v>
      </c>
      <c r="AS75" s="10"/>
      <c r="AT75" s="10"/>
      <c r="AY75" s="1104"/>
    </row>
    <row r="76" spans="1:53" ht="23.25" hidden="1" customHeight="1">
      <c r="A76" s="124">
        <v>32</v>
      </c>
      <c r="B76" s="403">
        <f>'BR1'!B76</f>
        <v>0</v>
      </c>
      <c r="C76" s="1027">
        <f>'BR1'!C76</f>
        <v>0</v>
      </c>
      <c r="D76" s="870">
        <f>'BR1'!D76</f>
        <v>0</v>
      </c>
      <c r="E76" s="262">
        <f>'BR1'!E76</f>
        <v>0</v>
      </c>
      <c r="F76" s="962">
        <f t="shared" si="9"/>
        <v>0</v>
      </c>
      <c r="G76" s="845" t="str">
        <f t="shared" si="10"/>
        <v/>
      </c>
      <c r="H76" s="963">
        <f t="shared" si="8"/>
        <v>0</v>
      </c>
      <c r="I76" s="1090" t="str">
        <f>'BR1'!I76</f>
        <v/>
      </c>
      <c r="J76" s="36">
        <f t="shared" si="11"/>
        <v>0</v>
      </c>
      <c r="K76" s="1090" t="str">
        <f>'BR1'!K76</f>
        <v/>
      </c>
      <c r="L76" s="36">
        <f t="shared" si="12"/>
        <v>0</v>
      </c>
      <c r="M76" s="1090" t="str">
        <f>'BR1'!M76</f>
        <v/>
      </c>
      <c r="N76" s="1206">
        <f t="shared" si="13"/>
        <v>0</v>
      </c>
      <c r="O76" s="1090" t="str">
        <f>'BR1'!O76</f>
        <v/>
      </c>
      <c r="P76" s="1206">
        <f t="shared" si="14"/>
        <v>0</v>
      </c>
      <c r="Q76" s="1090" t="str">
        <f>'BR1'!Q76</f>
        <v/>
      </c>
      <c r="R76" s="36">
        <f t="shared" si="15"/>
        <v>0</v>
      </c>
      <c r="S76" s="1090" t="str">
        <f>'BR1'!S76</f>
        <v/>
      </c>
      <c r="T76" s="36">
        <f t="shared" si="16"/>
        <v>0</v>
      </c>
      <c r="U76" s="1014"/>
      <c r="V76" s="274"/>
      <c r="W76" s="274"/>
      <c r="X76" s="274"/>
      <c r="AD76" s="201"/>
      <c r="AK76" s="807">
        <f>Justifications!$AD76*G76</f>
        <v>0</v>
      </c>
      <c r="AL76" s="807">
        <f>Justifications!$AD76*I76</f>
        <v>0</v>
      </c>
      <c r="AM76" s="807">
        <f>Justifications!$AD76*K76</f>
        <v>0</v>
      </c>
      <c r="AN76" s="807">
        <f>Justifications!$AD76*M76</f>
        <v>0</v>
      </c>
      <c r="AO76" s="807">
        <f>Justifications!$AD76*O76</f>
        <v>0</v>
      </c>
      <c r="AP76" s="807">
        <f>Justifications!$AD76*Q76</f>
        <v>0</v>
      </c>
      <c r="AQ76" s="807">
        <f>Justifications!$AD76*S76</f>
        <v>0</v>
      </c>
      <c r="AS76" s="10"/>
      <c r="AT76" s="10"/>
      <c r="AY76" s="1104"/>
    </row>
    <row r="77" spans="1:53" ht="23.25" hidden="1" customHeight="1">
      <c r="A77" s="124">
        <v>33</v>
      </c>
      <c r="B77" s="272">
        <f>'BR1'!B77</f>
        <v>0</v>
      </c>
      <c r="C77" s="1027">
        <f>'BR1'!C77</f>
        <v>0</v>
      </c>
      <c r="D77" s="870">
        <f>'BR1'!D77</f>
        <v>0</v>
      </c>
      <c r="E77" s="262">
        <f>'BR1'!E77</f>
        <v>0</v>
      </c>
      <c r="F77" s="962">
        <f t="shared" si="9"/>
        <v>0</v>
      </c>
      <c r="G77" s="845" t="str">
        <f t="shared" si="10"/>
        <v/>
      </c>
      <c r="H77" s="963">
        <f t="shared" si="8"/>
        <v>0</v>
      </c>
      <c r="I77" s="1090" t="str">
        <f>'BR1'!I77</f>
        <v/>
      </c>
      <c r="J77" s="36">
        <f t="shared" si="11"/>
        <v>0</v>
      </c>
      <c r="K77" s="1090" t="str">
        <f>'BR1'!K77</f>
        <v/>
      </c>
      <c r="L77" s="36">
        <f t="shared" si="12"/>
        <v>0</v>
      </c>
      <c r="M77" s="1090" t="str">
        <f>'BR1'!M77</f>
        <v/>
      </c>
      <c r="N77" s="1206">
        <f t="shared" si="13"/>
        <v>0</v>
      </c>
      <c r="O77" s="1090" t="str">
        <f>'BR1'!O77</f>
        <v/>
      </c>
      <c r="P77" s="1206">
        <f t="shared" si="14"/>
        <v>0</v>
      </c>
      <c r="Q77" s="1090" t="str">
        <f>'BR1'!Q77</f>
        <v/>
      </c>
      <c r="R77" s="36">
        <f t="shared" si="15"/>
        <v>0</v>
      </c>
      <c r="S77" s="1090" t="str">
        <f>'BR1'!S77</f>
        <v/>
      </c>
      <c r="T77" s="36">
        <f t="shared" si="16"/>
        <v>0</v>
      </c>
      <c r="U77" s="1014"/>
      <c r="V77" s="274"/>
      <c r="W77" s="274"/>
      <c r="X77" s="274"/>
      <c r="AD77" s="201"/>
      <c r="AK77" s="807">
        <f>Justifications!$AD77*G77</f>
        <v>0</v>
      </c>
      <c r="AL77" s="807">
        <f>Justifications!$AD77*I77</f>
        <v>0</v>
      </c>
      <c r="AM77" s="807">
        <f>Justifications!$AD77*K77</f>
        <v>0</v>
      </c>
      <c r="AN77" s="807">
        <f>Justifications!$AD77*M77</f>
        <v>0</v>
      </c>
      <c r="AO77" s="807">
        <f>Justifications!$AD77*O77</f>
        <v>0</v>
      </c>
      <c r="AP77" s="807">
        <f>Justifications!$AD77*Q77</f>
        <v>0</v>
      </c>
      <c r="AQ77" s="807">
        <f>Justifications!$AD77*S77</f>
        <v>0</v>
      </c>
      <c r="AS77" s="10"/>
      <c r="AT77" s="10"/>
      <c r="AY77" s="1104"/>
    </row>
    <row r="78" spans="1:53" ht="23.25" hidden="1" customHeight="1">
      <c r="A78" s="124">
        <v>34</v>
      </c>
      <c r="B78" s="403">
        <f>'BR1'!B78</f>
        <v>0</v>
      </c>
      <c r="C78" s="1027">
        <f>'BR1'!C78</f>
        <v>0</v>
      </c>
      <c r="D78" s="870">
        <f>'BR1'!D78</f>
        <v>0</v>
      </c>
      <c r="E78" s="262">
        <f>'BR1'!E78</f>
        <v>0</v>
      </c>
      <c r="F78" s="962">
        <f t="shared" si="9"/>
        <v>0</v>
      </c>
      <c r="G78" s="845" t="str">
        <f t="shared" si="10"/>
        <v/>
      </c>
      <c r="H78" s="963">
        <f t="shared" si="8"/>
        <v>0</v>
      </c>
      <c r="I78" s="1090" t="str">
        <f>'BR1'!I78</f>
        <v/>
      </c>
      <c r="J78" s="36">
        <f t="shared" si="11"/>
        <v>0</v>
      </c>
      <c r="K78" s="1090" t="str">
        <f>'BR1'!K78</f>
        <v/>
      </c>
      <c r="L78" s="36">
        <f t="shared" si="12"/>
        <v>0</v>
      </c>
      <c r="M78" s="1090" t="str">
        <f>'BR1'!M78</f>
        <v/>
      </c>
      <c r="N78" s="1206">
        <f t="shared" si="13"/>
        <v>0</v>
      </c>
      <c r="O78" s="1090" t="str">
        <f>'BR1'!O78</f>
        <v/>
      </c>
      <c r="P78" s="1206">
        <f t="shared" si="14"/>
        <v>0</v>
      </c>
      <c r="Q78" s="1090" t="str">
        <f>'BR1'!Q78</f>
        <v/>
      </c>
      <c r="R78" s="36">
        <f t="shared" si="15"/>
        <v>0</v>
      </c>
      <c r="S78" s="1090" t="str">
        <f>'BR1'!S78</f>
        <v/>
      </c>
      <c r="T78" s="36">
        <f t="shared" si="16"/>
        <v>0</v>
      </c>
      <c r="U78" s="1014"/>
      <c r="V78" s="274"/>
      <c r="W78" s="274"/>
      <c r="X78" s="274"/>
      <c r="AD78" s="201"/>
      <c r="AK78" s="807">
        <f>Justifications!$AD78*G78</f>
        <v>0</v>
      </c>
      <c r="AL78" s="807">
        <f>Justifications!$AD78*I78</f>
        <v>0</v>
      </c>
      <c r="AM78" s="807">
        <f>Justifications!$AD78*K78</f>
        <v>0</v>
      </c>
      <c r="AN78" s="807">
        <f>Justifications!$AD78*M78</f>
        <v>0</v>
      </c>
      <c r="AO78" s="807">
        <f>Justifications!$AD78*O78</f>
        <v>0</v>
      </c>
      <c r="AP78" s="807">
        <f>Justifications!$AD78*Q78</f>
        <v>0</v>
      </c>
      <c r="AQ78" s="807">
        <f>Justifications!$AD78*S78</f>
        <v>0</v>
      </c>
      <c r="AS78" s="10"/>
      <c r="AT78" s="10"/>
      <c r="AY78" s="1104"/>
    </row>
    <row r="79" spans="1:53" ht="23.25" hidden="1" customHeight="1">
      <c r="A79" s="124">
        <v>35</v>
      </c>
      <c r="B79" s="403">
        <f>'BR1'!B79</f>
        <v>0</v>
      </c>
      <c r="C79" s="1027">
        <f>'BR1'!C79</f>
        <v>0</v>
      </c>
      <c r="D79" s="870">
        <f>'BR1'!D79</f>
        <v>0</v>
      </c>
      <c r="E79" s="262">
        <f>'BR1'!E79</f>
        <v>0</v>
      </c>
      <c r="F79" s="962">
        <f t="shared" si="9"/>
        <v>0</v>
      </c>
      <c r="G79" s="845" t="str">
        <f t="shared" si="10"/>
        <v/>
      </c>
      <c r="H79" s="963">
        <f t="shared" si="8"/>
        <v>0</v>
      </c>
      <c r="I79" s="1090" t="str">
        <f>'BR1'!I79</f>
        <v/>
      </c>
      <c r="J79" s="36">
        <f t="shared" si="11"/>
        <v>0</v>
      </c>
      <c r="K79" s="1090" t="str">
        <f>'BR1'!K79</f>
        <v/>
      </c>
      <c r="L79" s="36">
        <f t="shared" si="12"/>
        <v>0</v>
      </c>
      <c r="M79" s="1090" t="str">
        <f>'BR1'!M79</f>
        <v/>
      </c>
      <c r="N79" s="1206">
        <f t="shared" si="13"/>
        <v>0</v>
      </c>
      <c r="O79" s="1090" t="str">
        <f>'BR1'!O79</f>
        <v/>
      </c>
      <c r="P79" s="1206">
        <f t="shared" si="14"/>
        <v>0</v>
      </c>
      <c r="Q79" s="1090" t="str">
        <f>'BR1'!Q79</f>
        <v/>
      </c>
      <c r="R79" s="36">
        <f t="shared" si="15"/>
        <v>0</v>
      </c>
      <c r="S79" s="1090" t="str">
        <f>'BR1'!S79</f>
        <v/>
      </c>
      <c r="T79" s="36">
        <f t="shared" si="16"/>
        <v>0</v>
      </c>
      <c r="U79" s="1014"/>
      <c r="V79" s="274"/>
      <c r="W79" s="274"/>
      <c r="X79" s="274"/>
      <c r="AD79" s="201"/>
      <c r="AK79" s="807">
        <f>Justifications!$AD79*G79</f>
        <v>0</v>
      </c>
      <c r="AL79" s="807">
        <f>Justifications!$AD79*I79</f>
        <v>0</v>
      </c>
      <c r="AM79" s="807">
        <f>Justifications!$AD79*K79</f>
        <v>0</v>
      </c>
      <c r="AN79" s="807">
        <f>Justifications!$AD79*M79</f>
        <v>0</v>
      </c>
      <c r="AO79" s="807">
        <f>Justifications!$AD79*O79</f>
        <v>0</v>
      </c>
      <c r="AP79" s="807">
        <f>Justifications!$AD79*Q79</f>
        <v>0</v>
      </c>
      <c r="AQ79" s="807">
        <f>Justifications!$AD79*S79</f>
        <v>0</v>
      </c>
      <c r="AS79" s="10"/>
      <c r="AT79" s="10"/>
      <c r="AY79" s="1104"/>
    </row>
    <row r="80" spans="1:53" ht="23.25" hidden="1" customHeight="1">
      <c r="A80" s="124">
        <v>36</v>
      </c>
      <c r="B80" s="272">
        <f>'BR1'!B80</f>
        <v>0</v>
      </c>
      <c r="C80" s="1027">
        <f>'BR1'!C80</f>
        <v>0</v>
      </c>
      <c r="D80" s="870">
        <f>'BR1'!D80</f>
        <v>0</v>
      </c>
      <c r="E80" s="262">
        <f>'BR1'!E80</f>
        <v>0</v>
      </c>
      <c r="F80" s="962">
        <f t="shared" si="9"/>
        <v>0</v>
      </c>
      <c r="G80" s="845" t="str">
        <f t="shared" si="10"/>
        <v/>
      </c>
      <c r="H80" s="963">
        <f t="shared" si="8"/>
        <v>0</v>
      </c>
      <c r="I80" s="1090" t="str">
        <f>'BR1'!I80</f>
        <v/>
      </c>
      <c r="J80" s="36">
        <f t="shared" si="11"/>
        <v>0</v>
      </c>
      <c r="K80" s="1090" t="str">
        <f>'BR1'!K80</f>
        <v/>
      </c>
      <c r="L80" s="36">
        <f t="shared" si="12"/>
        <v>0</v>
      </c>
      <c r="M80" s="1090" t="str">
        <f>'BR1'!M80</f>
        <v/>
      </c>
      <c r="N80" s="1206">
        <f t="shared" si="13"/>
        <v>0</v>
      </c>
      <c r="O80" s="1090" t="str">
        <f>'BR1'!O80</f>
        <v/>
      </c>
      <c r="P80" s="1206">
        <f t="shared" si="14"/>
        <v>0</v>
      </c>
      <c r="Q80" s="1090" t="str">
        <f>'BR1'!Q80</f>
        <v/>
      </c>
      <c r="R80" s="36">
        <f t="shared" si="15"/>
        <v>0</v>
      </c>
      <c r="S80" s="1090" t="str">
        <f>'BR1'!S80</f>
        <v/>
      </c>
      <c r="T80" s="36">
        <f t="shared" si="16"/>
        <v>0</v>
      </c>
      <c r="U80" s="1014"/>
      <c r="V80" s="274"/>
      <c r="W80" s="274"/>
      <c r="X80" s="274"/>
      <c r="AD80" s="201"/>
      <c r="AK80" s="807">
        <f>Justifications!$AD80*G80</f>
        <v>0</v>
      </c>
      <c r="AL80" s="807">
        <f>Justifications!$AD80*I80</f>
        <v>0</v>
      </c>
      <c r="AM80" s="807">
        <f>Justifications!$AD80*K80</f>
        <v>0</v>
      </c>
      <c r="AN80" s="807">
        <f>Justifications!$AD80*M80</f>
        <v>0</v>
      </c>
      <c r="AO80" s="807">
        <f>Justifications!$AD80*O80</f>
        <v>0</v>
      </c>
      <c r="AP80" s="807">
        <f>Justifications!$AD80*Q80</f>
        <v>0</v>
      </c>
      <c r="AQ80" s="807">
        <f>Justifications!$AD80*S80</f>
        <v>0</v>
      </c>
      <c r="AS80" s="10"/>
      <c r="AT80" s="10"/>
      <c r="AY80" s="1104"/>
    </row>
    <row r="81" spans="1:53" ht="23.25" hidden="1" customHeight="1">
      <c r="A81" s="124">
        <v>37</v>
      </c>
      <c r="B81" s="403">
        <f>'BR1'!B81</f>
        <v>0</v>
      </c>
      <c r="C81" s="1027">
        <f>'BR1'!C81</f>
        <v>0</v>
      </c>
      <c r="D81" s="870">
        <f>'BR1'!D81</f>
        <v>0</v>
      </c>
      <c r="E81" s="262">
        <f>'BR1'!E81</f>
        <v>0</v>
      </c>
      <c r="F81" s="962">
        <f t="shared" si="9"/>
        <v>0</v>
      </c>
      <c r="G81" s="845" t="str">
        <f t="shared" si="10"/>
        <v/>
      </c>
      <c r="H81" s="963">
        <f t="shared" si="8"/>
        <v>0</v>
      </c>
      <c r="I81" s="1090" t="str">
        <f>'BR1'!I81</f>
        <v/>
      </c>
      <c r="J81" s="36">
        <f t="shared" si="11"/>
        <v>0</v>
      </c>
      <c r="K81" s="1090" t="str">
        <f>'BR1'!K81</f>
        <v/>
      </c>
      <c r="L81" s="36">
        <f t="shared" si="12"/>
        <v>0</v>
      </c>
      <c r="M81" s="1090" t="str">
        <f>'BR1'!M81</f>
        <v/>
      </c>
      <c r="N81" s="1206">
        <f t="shared" si="13"/>
        <v>0</v>
      </c>
      <c r="O81" s="1090" t="str">
        <f>'BR1'!O81</f>
        <v/>
      </c>
      <c r="P81" s="1206">
        <f t="shared" si="14"/>
        <v>0</v>
      </c>
      <c r="Q81" s="1090" t="str">
        <f>'BR1'!Q81</f>
        <v/>
      </c>
      <c r="R81" s="36">
        <f t="shared" si="15"/>
        <v>0</v>
      </c>
      <c r="S81" s="1090" t="str">
        <f>'BR1'!S81</f>
        <v/>
      </c>
      <c r="T81" s="36">
        <f t="shared" si="16"/>
        <v>0</v>
      </c>
      <c r="U81" s="1014"/>
      <c r="V81" s="274"/>
      <c r="W81" s="274"/>
      <c r="X81" s="274"/>
      <c r="AD81" s="201"/>
      <c r="AK81" s="807">
        <f>Justifications!$AD81*G81</f>
        <v>0</v>
      </c>
      <c r="AL81" s="807">
        <f>Justifications!$AD81*I81</f>
        <v>0</v>
      </c>
      <c r="AM81" s="807">
        <f>Justifications!$AD81*K81</f>
        <v>0</v>
      </c>
      <c r="AN81" s="807">
        <f>Justifications!$AD81*M81</f>
        <v>0</v>
      </c>
      <c r="AO81" s="807">
        <f>Justifications!$AD81*O81</f>
        <v>0</v>
      </c>
      <c r="AP81" s="807">
        <f>Justifications!$AD81*Q81</f>
        <v>0</v>
      </c>
      <c r="AQ81" s="807">
        <f>Justifications!$AD81*S81</f>
        <v>0</v>
      </c>
      <c r="AS81" s="10"/>
      <c r="AT81" s="10"/>
      <c r="AY81" s="1104"/>
    </row>
    <row r="82" spans="1:53" ht="23.25" hidden="1" customHeight="1">
      <c r="A82" s="124">
        <v>38</v>
      </c>
      <c r="B82" s="403">
        <f>'BR1'!B82</f>
        <v>0</v>
      </c>
      <c r="C82" s="1027">
        <f>'BR1'!C82</f>
        <v>0</v>
      </c>
      <c r="D82" s="870">
        <f>'BR1'!D82</f>
        <v>0</v>
      </c>
      <c r="E82" s="262">
        <f>'BR1'!E82</f>
        <v>0</v>
      </c>
      <c r="F82" s="962">
        <f t="shared" si="9"/>
        <v>0</v>
      </c>
      <c r="G82" s="845" t="str">
        <f t="shared" si="10"/>
        <v/>
      </c>
      <c r="H82" s="963">
        <f t="shared" si="8"/>
        <v>0</v>
      </c>
      <c r="I82" s="1090" t="str">
        <f>'BR1'!I82</f>
        <v/>
      </c>
      <c r="J82" s="36">
        <f t="shared" si="11"/>
        <v>0</v>
      </c>
      <c r="K82" s="1090" t="str">
        <f>'BR1'!K82</f>
        <v/>
      </c>
      <c r="L82" s="36">
        <f t="shared" si="12"/>
        <v>0</v>
      </c>
      <c r="M82" s="1090" t="str">
        <f>'BR1'!M82</f>
        <v/>
      </c>
      <c r="N82" s="1206">
        <f t="shared" si="13"/>
        <v>0</v>
      </c>
      <c r="O82" s="1090" t="str">
        <f>'BR1'!O82</f>
        <v/>
      </c>
      <c r="P82" s="1206">
        <f t="shared" si="14"/>
        <v>0</v>
      </c>
      <c r="Q82" s="1090" t="str">
        <f>'BR1'!Q82</f>
        <v/>
      </c>
      <c r="R82" s="36">
        <f t="shared" si="15"/>
        <v>0</v>
      </c>
      <c r="S82" s="1090" t="str">
        <f>'BR1'!S82</f>
        <v/>
      </c>
      <c r="T82" s="36">
        <f t="shared" si="16"/>
        <v>0</v>
      </c>
      <c r="U82" s="1014"/>
      <c r="V82" s="274"/>
      <c r="W82" s="274"/>
      <c r="X82" s="274"/>
      <c r="AD82" s="201"/>
      <c r="AK82" s="807">
        <f>Justifications!$AD82*G82</f>
        <v>0</v>
      </c>
      <c r="AL82" s="807">
        <f>Justifications!$AD82*I82</f>
        <v>0</v>
      </c>
      <c r="AM82" s="807">
        <f>Justifications!$AD82*K82</f>
        <v>0</v>
      </c>
      <c r="AN82" s="807">
        <f>Justifications!$AD82*M82</f>
        <v>0</v>
      </c>
      <c r="AO82" s="807">
        <f>Justifications!$AD82*O82</f>
        <v>0</v>
      </c>
      <c r="AP82" s="807">
        <f>Justifications!$AD82*Q82</f>
        <v>0</v>
      </c>
      <c r="AQ82" s="807">
        <f>Justifications!$AD82*S82</f>
        <v>0</v>
      </c>
      <c r="AS82" s="10"/>
      <c r="AT82" s="10"/>
      <c r="AY82" s="1104"/>
    </row>
    <row r="83" spans="1:53" ht="23.25" hidden="1" customHeight="1">
      <c r="A83" s="124">
        <v>39</v>
      </c>
      <c r="B83" s="272">
        <f>'BR1'!B83</f>
        <v>0</v>
      </c>
      <c r="C83" s="1027">
        <f>'BR1'!C83</f>
        <v>0</v>
      </c>
      <c r="D83" s="870">
        <f>'BR1'!D83</f>
        <v>0</v>
      </c>
      <c r="E83" s="262">
        <f>'BR1'!E83</f>
        <v>0</v>
      </c>
      <c r="F83" s="962">
        <f t="shared" si="9"/>
        <v>0</v>
      </c>
      <c r="G83" s="845" t="str">
        <f t="shared" si="10"/>
        <v/>
      </c>
      <c r="H83" s="963">
        <f t="shared" si="8"/>
        <v>0</v>
      </c>
      <c r="I83" s="1090" t="str">
        <f>'BR1'!I83</f>
        <v/>
      </c>
      <c r="J83" s="36">
        <f t="shared" si="11"/>
        <v>0</v>
      </c>
      <c r="K83" s="1090" t="str">
        <f>'BR1'!K83</f>
        <v/>
      </c>
      <c r="L83" s="36">
        <f t="shared" si="12"/>
        <v>0</v>
      </c>
      <c r="M83" s="1090" t="str">
        <f>'BR1'!M83</f>
        <v/>
      </c>
      <c r="N83" s="1206">
        <f t="shared" si="13"/>
        <v>0</v>
      </c>
      <c r="O83" s="1090" t="str">
        <f>'BR1'!O83</f>
        <v/>
      </c>
      <c r="P83" s="1206">
        <f t="shared" si="14"/>
        <v>0</v>
      </c>
      <c r="Q83" s="1090" t="str">
        <f>'BR1'!Q83</f>
        <v/>
      </c>
      <c r="R83" s="36">
        <f t="shared" si="15"/>
        <v>0</v>
      </c>
      <c r="S83" s="1090" t="str">
        <f>'BR1'!S83</f>
        <v/>
      </c>
      <c r="T83" s="36">
        <f t="shared" si="16"/>
        <v>0</v>
      </c>
      <c r="U83" s="1014"/>
      <c r="V83" s="274"/>
      <c r="W83" s="274"/>
      <c r="X83" s="274"/>
      <c r="AD83" s="201"/>
      <c r="AK83" s="807">
        <f>Justifications!$AD83*G83</f>
        <v>0</v>
      </c>
      <c r="AL83" s="807">
        <f>Justifications!$AD83*I83</f>
        <v>0</v>
      </c>
      <c r="AM83" s="807">
        <f>Justifications!$AD83*K83</f>
        <v>0</v>
      </c>
      <c r="AN83" s="807">
        <f>Justifications!$AD83*M83</f>
        <v>0</v>
      </c>
      <c r="AO83" s="807">
        <f>Justifications!$AD83*O83</f>
        <v>0</v>
      </c>
      <c r="AP83" s="807">
        <f>Justifications!$AD83*Q83</f>
        <v>0</v>
      </c>
      <c r="AQ83" s="807">
        <f>Justifications!$AD83*S83</f>
        <v>0</v>
      </c>
      <c r="AS83" s="10"/>
      <c r="AT83" s="10"/>
      <c r="AY83" s="1104"/>
    </row>
    <row r="84" spans="1:53" ht="23.25" hidden="1" customHeight="1">
      <c r="A84" s="124">
        <v>40</v>
      </c>
      <c r="B84" s="403">
        <f>'BR1'!B84</f>
        <v>0</v>
      </c>
      <c r="C84" s="1027">
        <f>'BR1'!C84</f>
        <v>0</v>
      </c>
      <c r="D84" s="870">
        <f>'BR1'!D84</f>
        <v>0</v>
      </c>
      <c r="E84" s="262">
        <f>'BR1'!E84</f>
        <v>0</v>
      </c>
      <c r="F84" s="962">
        <f t="shared" si="9"/>
        <v>0</v>
      </c>
      <c r="G84" s="845" t="str">
        <f t="shared" si="10"/>
        <v/>
      </c>
      <c r="H84" s="963">
        <f t="shared" si="8"/>
        <v>0</v>
      </c>
      <c r="I84" s="1090" t="str">
        <f>'BR1'!I84</f>
        <v/>
      </c>
      <c r="J84" s="36">
        <f t="shared" si="11"/>
        <v>0</v>
      </c>
      <c r="K84" s="1090" t="str">
        <f>'BR1'!K84</f>
        <v/>
      </c>
      <c r="L84" s="36">
        <f t="shared" si="12"/>
        <v>0</v>
      </c>
      <c r="M84" s="1090" t="str">
        <f>'BR1'!M84</f>
        <v/>
      </c>
      <c r="N84" s="1206">
        <f t="shared" si="13"/>
        <v>0</v>
      </c>
      <c r="O84" s="1090" t="str">
        <f>'BR1'!O84</f>
        <v/>
      </c>
      <c r="P84" s="1206">
        <f t="shared" si="14"/>
        <v>0</v>
      </c>
      <c r="Q84" s="1090" t="str">
        <f>'BR1'!Q84</f>
        <v/>
      </c>
      <c r="R84" s="36">
        <f t="shared" si="15"/>
        <v>0</v>
      </c>
      <c r="S84" s="1090" t="str">
        <f>'BR1'!S84</f>
        <v/>
      </c>
      <c r="T84" s="36">
        <f t="shared" si="16"/>
        <v>0</v>
      </c>
      <c r="U84" s="1014"/>
      <c r="V84" s="274"/>
      <c r="W84" s="274"/>
      <c r="X84" s="274"/>
      <c r="AD84" s="201"/>
      <c r="AK84" s="807">
        <f>Justifications!$AD84*G84</f>
        <v>0</v>
      </c>
      <c r="AL84" s="807">
        <f>Justifications!$AD84*I84</f>
        <v>0</v>
      </c>
      <c r="AM84" s="807">
        <f>Justifications!$AD84*K84</f>
        <v>0</v>
      </c>
      <c r="AN84" s="807">
        <f>Justifications!$AD84*M84</f>
        <v>0</v>
      </c>
      <c r="AO84" s="807">
        <f>Justifications!$AD84*O84</f>
        <v>0</v>
      </c>
      <c r="AP84" s="807">
        <f>Justifications!$AD84*Q84</f>
        <v>0</v>
      </c>
      <c r="AQ84" s="807">
        <f>Justifications!$AD84*S84</f>
        <v>0</v>
      </c>
      <c r="AS84" s="10"/>
      <c r="AT84" s="10"/>
      <c r="AY84" s="1104"/>
    </row>
    <row r="85" spans="1:53" ht="23.25" hidden="1" customHeight="1">
      <c r="A85" s="124">
        <v>41</v>
      </c>
      <c r="B85" s="403">
        <f>'BR1'!B85</f>
        <v>0</v>
      </c>
      <c r="C85" s="1027">
        <f>'BR1'!C85</f>
        <v>0</v>
      </c>
      <c r="D85" s="870">
        <f>'BR1'!D85</f>
        <v>0</v>
      </c>
      <c r="E85" s="262">
        <f>'BR1'!E85</f>
        <v>0</v>
      </c>
      <c r="F85" s="962">
        <f t="shared" si="9"/>
        <v>0</v>
      </c>
      <c r="G85" s="845" t="str">
        <f t="shared" si="10"/>
        <v/>
      </c>
      <c r="H85" s="963">
        <f t="shared" si="8"/>
        <v>0</v>
      </c>
      <c r="I85" s="1090" t="str">
        <f>'BR1'!I85</f>
        <v/>
      </c>
      <c r="J85" s="36">
        <f t="shared" si="11"/>
        <v>0</v>
      </c>
      <c r="K85" s="1090" t="str">
        <f>'BR1'!K85</f>
        <v/>
      </c>
      <c r="L85" s="36">
        <f t="shared" si="12"/>
        <v>0</v>
      </c>
      <c r="M85" s="1090" t="str">
        <f>'BR1'!M85</f>
        <v/>
      </c>
      <c r="N85" s="1206">
        <f t="shared" si="13"/>
        <v>0</v>
      </c>
      <c r="O85" s="1090" t="str">
        <f>'BR1'!O85</f>
        <v/>
      </c>
      <c r="P85" s="1206">
        <f t="shared" si="14"/>
        <v>0</v>
      </c>
      <c r="Q85" s="1090" t="str">
        <f>'BR1'!Q85</f>
        <v/>
      </c>
      <c r="R85" s="36">
        <f t="shared" si="15"/>
        <v>0</v>
      </c>
      <c r="S85" s="1090" t="str">
        <f>'BR1'!S85</f>
        <v/>
      </c>
      <c r="T85" s="36">
        <f t="shared" si="16"/>
        <v>0</v>
      </c>
      <c r="U85" s="1014"/>
      <c r="V85" s="274"/>
      <c r="W85" s="274"/>
      <c r="X85" s="274"/>
      <c r="AD85" s="201"/>
      <c r="AK85" s="807">
        <f>Justifications!$AD85*G85</f>
        <v>0</v>
      </c>
      <c r="AL85" s="807">
        <f>Justifications!$AD85*I85</f>
        <v>0</v>
      </c>
      <c r="AM85" s="807">
        <f>Justifications!$AD85*K85</f>
        <v>0</v>
      </c>
      <c r="AN85" s="807">
        <f>Justifications!$AD85*M85</f>
        <v>0</v>
      </c>
      <c r="AO85" s="807">
        <f>Justifications!$AD85*O85</f>
        <v>0</v>
      </c>
      <c r="AP85" s="807">
        <f>Justifications!$AD85*Q85</f>
        <v>0</v>
      </c>
      <c r="AQ85" s="807">
        <f>Justifications!$AD85*S85</f>
        <v>0</v>
      </c>
      <c r="AS85" s="10"/>
      <c r="AT85" s="10"/>
      <c r="AY85" s="1104"/>
    </row>
    <row r="86" spans="1:53" ht="23.25" hidden="1" customHeight="1">
      <c r="A86" s="124">
        <v>42</v>
      </c>
      <c r="B86" s="272">
        <f>'BR1'!B86</f>
        <v>0</v>
      </c>
      <c r="C86" s="1027">
        <f>'BR1'!C86</f>
        <v>0</v>
      </c>
      <c r="D86" s="870">
        <f>'BR1'!D86</f>
        <v>0</v>
      </c>
      <c r="E86" s="262">
        <f>'BR1'!E86</f>
        <v>0</v>
      </c>
      <c r="F86" s="962">
        <f t="shared" si="9"/>
        <v>0</v>
      </c>
      <c r="G86" s="845" t="str">
        <f t="shared" si="10"/>
        <v/>
      </c>
      <c r="H86" s="963">
        <f t="shared" si="8"/>
        <v>0</v>
      </c>
      <c r="I86" s="1090" t="str">
        <f>'BR1'!I86</f>
        <v/>
      </c>
      <c r="J86" s="36">
        <f t="shared" si="11"/>
        <v>0</v>
      </c>
      <c r="K86" s="1090" t="str">
        <f>'BR1'!K86</f>
        <v/>
      </c>
      <c r="L86" s="36">
        <f t="shared" si="12"/>
        <v>0</v>
      </c>
      <c r="M86" s="1090" t="str">
        <f>'BR1'!M86</f>
        <v/>
      </c>
      <c r="N86" s="1206">
        <f t="shared" si="13"/>
        <v>0</v>
      </c>
      <c r="O86" s="1090" t="str">
        <f>'BR1'!O86</f>
        <v/>
      </c>
      <c r="P86" s="1206">
        <f t="shared" si="14"/>
        <v>0</v>
      </c>
      <c r="Q86" s="1090" t="str">
        <f>'BR1'!Q86</f>
        <v/>
      </c>
      <c r="R86" s="36">
        <f t="shared" si="15"/>
        <v>0</v>
      </c>
      <c r="S86" s="1090" t="str">
        <f>'BR1'!S86</f>
        <v/>
      </c>
      <c r="T86" s="36">
        <f t="shared" si="16"/>
        <v>0</v>
      </c>
      <c r="U86" s="1014"/>
      <c r="V86" s="274"/>
      <c r="W86" s="274"/>
      <c r="X86" s="274"/>
      <c r="AD86" s="201"/>
      <c r="AK86" s="807">
        <f>Justifications!$AD86*G86</f>
        <v>0</v>
      </c>
      <c r="AL86" s="807">
        <f>Justifications!$AD86*I86</f>
        <v>0</v>
      </c>
      <c r="AM86" s="807">
        <f>Justifications!$AD86*K86</f>
        <v>0</v>
      </c>
      <c r="AN86" s="807">
        <f>Justifications!$AD86*M86</f>
        <v>0</v>
      </c>
      <c r="AO86" s="807">
        <f>Justifications!$AD86*O86</f>
        <v>0</v>
      </c>
      <c r="AP86" s="807">
        <f>Justifications!$AD86*Q86</f>
        <v>0</v>
      </c>
      <c r="AQ86" s="807">
        <f>Justifications!$AD86*S86</f>
        <v>0</v>
      </c>
      <c r="AS86" s="10"/>
      <c r="AT86" s="10"/>
      <c r="AY86" s="1104"/>
    </row>
    <row r="87" spans="1:53" ht="23.25" hidden="1" customHeight="1">
      <c r="A87" s="124">
        <v>43</v>
      </c>
      <c r="B87" s="403">
        <f>'BR1'!B87</f>
        <v>0</v>
      </c>
      <c r="C87" s="1027">
        <f>'BR1'!C87</f>
        <v>0</v>
      </c>
      <c r="D87" s="870">
        <f>'BR1'!D87</f>
        <v>0</v>
      </c>
      <c r="E87" s="262">
        <f>'BR1'!E87</f>
        <v>0</v>
      </c>
      <c r="F87" s="962">
        <f t="shared" si="9"/>
        <v>0</v>
      </c>
      <c r="G87" s="845" t="str">
        <f t="shared" si="10"/>
        <v/>
      </c>
      <c r="H87" s="963">
        <f t="shared" si="8"/>
        <v>0</v>
      </c>
      <c r="I87" s="1090" t="str">
        <f>'BR1'!I87</f>
        <v/>
      </c>
      <c r="J87" s="36">
        <f t="shared" si="11"/>
        <v>0</v>
      </c>
      <c r="K87" s="1090" t="str">
        <f>'BR1'!K87</f>
        <v/>
      </c>
      <c r="L87" s="36">
        <f t="shared" si="12"/>
        <v>0</v>
      </c>
      <c r="M87" s="1090" t="str">
        <f>'BR1'!M87</f>
        <v/>
      </c>
      <c r="N87" s="1206">
        <f t="shared" si="13"/>
        <v>0</v>
      </c>
      <c r="O87" s="1090" t="str">
        <f>'BR1'!O87</f>
        <v/>
      </c>
      <c r="P87" s="1206">
        <f t="shared" si="14"/>
        <v>0</v>
      </c>
      <c r="Q87" s="1090" t="str">
        <f>'BR1'!Q87</f>
        <v/>
      </c>
      <c r="R87" s="36">
        <f t="shared" si="15"/>
        <v>0</v>
      </c>
      <c r="S87" s="1090" t="str">
        <f>'BR1'!S87</f>
        <v/>
      </c>
      <c r="T87" s="36">
        <f t="shared" si="16"/>
        <v>0</v>
      </c>
      <c r="U87" s="1014"/>
      <c r="V87" s="274"/>
      <c r="W87" s="274"/>
      <c r="X87" s="274"/>
      <c r="AD87" s="201"/>
      <c r="AK87" s="807">
        <f>Justifications!$AD87*G87</f>
        <v>0</v>
      </c>
      <c r="AL87" s="807">
        <f>Justifications!$AD87*I87</f>
        <v>0</v>
      </c>
      <c r="AM87" s="807">
        <f>Justifications!$AD87*K87</f>
        <v>0</v>
      </c>
      <c r="AN87" s="807">
        <f>Justifications!$AD87*M87</f>
        <v>0</v>
      </c>
      <c r="AO87" s="807">
        <f>Justifications!$AD87*O87</f>
        <v>0</v>
      </c>
      <c r="AP87" s="807">
        <f>Justifications!$AD87*Q87</f>
        <v>0</v>
      </c>
      <c r="AQ87" s="807">
        <f>Justifications!$AD87*S87</f>
        <v>0</v>
      </c>
      <c r="AS87" s="10"/>
      <c r="AT87" s="10"/>
      <c r="AY87" s="1104"/>
    </row>
    <row r="88" spans="1:53" ht="23.25" hidden="1" customHeight="1">
      <c r="A88" s="124">
        <v>44</v>
      </c>
      <c r="B88" s="403">
        <f>'BR1'!B88</f>
        <v>0</v>
      </c>
      <c r="C88" s="1027">
        <f>'BR1'!C88</f>
        <v>0</v>
      </c>
      <c r="D88" s="870">
        <f>'BR1'!D88</f>
        <v>0</v>
      </c>
      <c r="E88" s="262">
        <f>'BR1'!E88</f>
        <v>0</v>
      </c>
      <c r="F88" s="962">
        <f t="shared" si="9"/>
        <v>0</v>
      </c>
      <c r="G88" s="845" t="str">
        <f t="shared" si="10"/>
        <v/>
      </c>
      <c r="H88" s="963">
        <f t="shared" si="8"/>
        <v>0</v>
      </c>
      <c r="I88" s="1090" t="str">
        <f>'BR1'!I88</f>
        <v/>
      </c>
      <c r="J88" s="36">
        <f t="shared" si="11"/>
        <v>0</v>
      </c>
      <c r="K88" s="1090" t="str">
        <f>'BR1'!K88</f>
        <v/>
      </c>
      <c r="L88" s="36">
        <f t="shared" si="12"/>
        <v>0</v>
      </c>
      <c r="M88" s="1090" t="str">
        <f>'BR1'!M88</f>
        <v/>
      </c>
      <c r="N88" s="1206">
        <f t="shared" si="13"/>
        <v>0</v>
      </c>
      <c r="O88" s="1090" t="str">
        <f>'BR1'!O88</f>
        <v/>
      </c>
      <c r="P88" s="1206">
        <f t="shared" si="14"/>
        <v>0</v>
      </c>
      <c r="Q88" s="1090" t="str">
        <f>'BR1'!Q88</f>
        <v/>
      </c>
      <c r="R88" s="36">
        <f t="shared" si="15"/>
        <v>0</v>
      </c>
      <c r="S88" s="1090" t="str">
        <f>'BR1'!S88</f>
        <v/>
      </c>
      <c r="T88" s="36">
        <f t="shared" si="16"/>
        <v>0</v>
      </c>
      <c r="U88" s="1014"/>
      <c r="V88" s="274"/>
      <c r="W88" s="274"/>
      <c r="X88" s="274"/>
      <c r="AD88" s="201"/>
      <c r="AK88" s="807">
        <f>Justifications!$AD88*G88</f>
        <v>0</v>
      </c>
      <c r="AL88" s="807">
        <f>Justifications!$AD88*I88</f>
        <v>0</v>
      </c>
      <c r="AM88" s="807">
        <f>Justifications!$AD88*K88</f>
        <v>0</v>
      </c>
      <c r="AN88" s="807">
        <f>Justifications!$AD88*M88</f>
        <v>0</v>
      </c>
      <c r="AO88" s="807">
        <f>Justifications!$AD88*O88</f>
        <v>0</v>
      </c>
      <c r="AP88" s="807">
        <f>Justifications!$AD88*Q88</f>
        <v>0</v>
      </c>
      <c r="AQ88" s="807">
        <f>Justifications!$AD88*S88</f>
        <v>0</v>
      </c>
      <c r="AS88" s="10"/>
      <c r="AT88" s="10"/>
      <c r="AY88" s="1104"/>
    </row>
    <row r="89" spans="1:53" ht="23.25" hidden="1" customHeight="1">
      <c r="A89" s="124">
        <v>45</v>
      </c>
      <c r="B89" s="272">
        <f>'BR1'!B89</f>
        <v>0</v>
      </c>
      <c r="C89" s="1027">
        <f>'BR1'!C89</f>
        <v>0</v>
      </c>
      <c r="D89" s="870">
        <f>'BR1'!D89</f>
        <v>0</v>
      </c>
      <c r="E89" s="262">
        <f>'BR1'!E89</f>
        <v>0</v>
      </c>
      <c r="F89" s="962">
        <f t="shared" si="9"/>
        <v>0</v>
      </c>
      <c r="G89" s="845" t="str">
        <f t="shared" si="10"/>
        <v/>
      </c>
      <c r="H89" s="963">
        <f t="shared" si="8"/>
        <v>0</v>
      </c>
      <c r="I89" s="1090" t="str">
        <f>'BR1'!I89</f>
        <v/>
      </c>
      <c r="J89" s="36">
        <f t="shared" si="11"/>
        <v>0</v>
      </c>
      <c r="K89" s="1090" t="str">
        <f>'BR1'!K89</f>
        <v/>
      </c>
      <c r="L89" s="36">
        <f t="shared" si="12"/>
        <v>0</v>
      </c>
      <c r="M89" s="1090" t="str">
        <f>'BR1'!M89</f>
        <v/>
      </c>
      <c r="N89" s="1206">
        <f t="shared" si="13"/>
        <v>0</v>
      </c>
      <c r="O89" s="1090" t="str">
        <f>'BR1'!O89</f>
        <v/>
      </c>
      <c r="P89" s="1206">
        <f t="shared" si="14"/>
        <v>0</v>
      </c>
      <c r="Q89" s="1090" t="str">
        <f>'BR1'!Q89</f>
        <v/>
      </c>
      <c r="R89" s="36">
        <f t="shared" si="15"/>
        <v>0</v>
      </c>
      <c r="S89" s="1090" t="str">
        <f>'BR1'!S89</f>
        <v/>
      </c>
      <c r="T89" s="36">
        <f t="shared" si="16"/>
        <v>0</v>
      </c>
      <c r="U89" s="1014"/>
      <c r="V89" s="274"/>
      <c r="W89" s="274"/>
      <c r="X89" s="274"/>
      <c r="AD89" s="201"/>
      <c r="AK89" s="807">
        <f>Justifications!$AD89*G89</f>
        <v>0</v>
      </c>
      <c r="AL89" s="807">
        <f>Justifications!$AD89*I89</f>
        <v>0</v>
      </c>
      <c r="AM89" s="807">
        <f>Justifications!$AD89*K89</f>
        <v>0</v>
      </c>
      <c r="AN89" s="807">
        <f>Justifications!$AD89*M89</f>
        <v>0</v>
      </c>
      <c r="AO89" s="807">
        <f>Justifications!$AD89*O89</f>
        <v>0</v>
      </c>
      <c r="AP89" s="807">
        <f>Justifications!$AD89*Q89</f>
        <v>0</v>
      </c>
      <c r="AQ89" s="807">
        <f>Justifications!$AD89*S89</f>
        <v>0</v>
      </c>
      <c r="AS89" s="10"/>
      <c r="AT89" s="10"/>
      <c r="AY89" s="1104"/>
    </row>
    <row r="90" spans="1:53" ht="23.25" hidden="1" customHeight="1">
      <c r="A90" s="124">
        <v>46</v>
      </c>
      <c r="B90" s="403">
        <f>'BR1'!B90</f>
        <v>0</v>
      </c>
      <c r="C90" s="1027">
        <f>'BR1'!C90</f>
        <v>0</v>
      </c>
      <c r="D90" s="870">
        <f>'BR1'!D90</f>
        <v>0</v>
      </c>
      <c r="E90" s="262">
        <f>'BR1'!E90</f>
        <v>0</v>
      </c>
      <c r="F90" s="962">
        <f t="shared" si="9"/>
        <v>0</v>
      </c>
      <c r="G90" s="845" t="str">
        <f t="shared" si="10"/>
        <v/>
      </c>
      <c r="H90" s="963">
        <f t="shared" si="8"/>
        <v>0</v>
      </c>
      <c r="I90" s="1090" t="str">
        <f>'BR1'!I90</f>
        <v/>
      </c>
      <c r="J90" s="36">
        <f t="shared" si="11"/>
        <v>0</v>
      </c>
      <c r="K90" s="1090" t="str">
        <f>'BR1'!K90</f>
        <v/>
      </c>
      <c r="L90" s="36">
        <f t="shared" si="12"/>
        <v>0</v>
      </c>
      <c r="M90" s="1090" t="str">
        <f>'BR1'!M90</f>
        <v/>
      </c>
      <c r="N90" s="1206">
        <f t="shared" si="13"/>
        <v>0</v>
      </c>
      <c r="O90" s="1090" t="str">
        <f>'BR1'!O90</f>
        <v/>
      </c>
      <c r="P90" s="1206">
        <f t="shared" si="14"/>
        <v>0</v>
      </c>
      <c r="Q90" s="1090" t="str">
        <f>'BR1'!Q90</f>
        <v/>
      </c>
      <c r="R90" s="36">
        <f t="shared" si="15"/>
        <v>0</v>
      </c>
      <c r="S90" s="1090" t="str">
        <f>'BR1'!S90</f>
        <v/>
      </c>
      <c r="T90" s="36">
        <f t="shared" si="16"/>
        <v>0</v>
      </c>
      <c r="U90" s="1014"/>
      <c r="V90" s="274"/>
      <c r="W90" s="274"/>
      <c r="X90" s="274"/>
      <c r="AD90" s="201"/>
      <c r="AK90" s="807">
        <f>Justifications!$AD90*G90</f>
        <v>0</v>
      </c>
      <c r="AL90" s="807">
        <f>Justifications!$AD90*I90</f>
        <v>0</v>
      </c>
      <c r="AM90" s="807">
        <f>Justifications!$AD90*K90</f>
        <v>0</v>
      </c>
      <c r="AN90" s="807">
        <f>Justifications!$AD90*M90</f>
        <v>0</v>
      </c>
      <c r="AO90" s="807">
        <f>Justifications!$AD90*O90</f>
        <v>0</v>
      </c>
      <c r="AP90" s="807">
        <f>Justifications!$AD90*Q90</f>
        <v>0</v>
      </c>
      <c r="AQ90" s="807">
        <f>Justifications!$AD90*S90</f>
        <v>0</v>
      </c>
      <c r="AS90" s="10"/>
      <c r="AT90" s="10"/>
      <c r="AY90" s="1104"/>
    </row>
    <row r="91" spans="1:53" ht="23.25" hidden="1" customHeight="1">
      <c r="A91" s="124">
        <v>47</v>
      </c>
      <c r="B91" s="403">
        <f>'BR1'!B91</f>
        <v>0</v>
      </c>
      <c r="C91" s="1027">
        <f>'BR1'!C91</f>
        <v>0</v>
      </c>
      <c r="D91" s="870">
        <f>'BR1'!D91</f>
        <v>0</v>
      </c>
      <c r="E91" s="262">
        <f>'BR1'!E91</f>
        <v>0</v>
      </c>
      <c r="F91" s="962">
        <f t="shared" si="9"/>
        <v>0</v>
      </c>
      <c r="G91" s="845" t="str">
        <f t="shared" si="10"/>
        <v/>
      </c>
      <c r="H91" s="963">
        <f t="shared" si="8"/>
        <v>0</v>
      </c>
      <c r="I91" s="1090" t="str">
        <f>'BR1'!I91</f>
        <v/>
      </c>
      <c r="J91" s="36">
        <f t="shared" si="11"/>
        <v>0</v>
      </c>
      <c r="K91" s="1090" t="str">
        <f>'BR1'!K91</f>
        <v/>
      </c>
      <c r="L91" s="36">
        <f t="shared" si="12"/>
        <v>0</v>
      </c>
      <c r="M91" s="1090" t="str">
        <f>'BR1'!M91</f>
        <v/>
      </c>
      <c r="N91" s="1206">
        <f t="shared" si="13"/>
        <v>0</v>
      </c>
      <c r="O91" s="1090" t="str">
        <f>'BR1'!O91</f>
        <v/>
      </c>
      <c r="P91" s="1206">
        <f t="shared" si="14"/>
        <v>0</v>
      </c>
      <c r="Q91" s="1090" t="str">
        <f>'BR1'!Q91</f>
        <v/>
      </c>
      <c r="R91" s="36">
        <f t="shared" si="15"/>
        <v>0</v>
      </c>
      <c r="S91" s="1090" t="str">
        <f>'BR1'!S91</f>
        <v/>
      </c>
      <c r="T91" s="36">
        <f t="shared" si="16"/>
        <v>0</v>
      </c>
      <c r="U91" s="1014"/>
      <c r="V91" s="274"/>
      <c r="W91" s="274"/>
      <c r="X91" s="274"/>
      <c r="AD91" s="201"/>
      <c r="AK91" s="807">
        <f>Justifications!$AD91*G91</f>
        <v>0</v>
      </c>
      <c r="AL91" s="807">
        <f>Justifications!$AD91*I91</f>
        <v>0</v>
      </c>
      <c r="AM91" s="807">
        <f>Justifications!$AD91*K91</f>
        <v>0</v>
      </c>
      <c r="AN91" s="807">
        <f>Justifications!$AD91*M91</f>
        <v>0</v>
      </c>
      <c r="AO91" s="807">
        <f>Justifications!$AD91*O91</f>
        <v>0</v>
      </c>
      <c r="AP91" s="807">
        <f>Justifications!$AD91*Q91</f>
        <v>0</v>
      </c>
      <c r="AQ91" s="807">
        <f>Justifications!$AD91*S91</f>
        <v>0</v>
      </c>
      <c r="AS91" s="10"/>
      <c r="AT91" s="10"/>
      <c r="AY91" s="1104"/>
    </row>
    <row r="92" spans="1:53" ht="23.25" hidden="1" customHeight="1">
      <c r="A92" s="124">
        <v>48</v>
      </c>
      <c r="B92" s="272">
        <f>'BR1'!B92</f>
        <v>0</v>
      </c>
      <c r="C92" s="1027">
        <f>'BR1'!C92</f>
        <v>0</v>
      </c>
      <c r="D92" s="870">
        <f>'BR1'!D92</f>
        <v>0</v>
      </c>
      <c r="E92" s="262">
        <f>'BR1'!E92</f>
        <v>0</v>
      </c>
      <c r="F92" s="962">
        <f t="shared" si="9"/>
        <v>0</v>
      </c>
      <c r="G92" s="845" t="str">
        <f t="shared" si="10"/>
        <v/>
      </c>
      <c r="H92" s="963">
        <f t="shared" si="8"/>
        <v>0</v>
      </c>
      <c r="I92" s="1090" t="str">
        <f>'BR1'!I92</f>
        <v/>
      </c>
      <c r="J92" s="36">
        <f t="shared" si="11"/>
        <v>0</v>
      </c>
      <c r="K92" s="1090" t="str">
        <f>'BR1'!K92</f>
        <v/>
      </c>
      <c r="L92" s="36">
        <f t="shared" si="12"/>
        <v>0</v>
      </c>
      <c r="M92" s="1090" t="str">
        <f>'BR1'!M92</f>
        <v/>
      </c>
      <c r="N92" s="1206">
        <f t="shared" si="13"/>
        <v>0</v>
      </c>
      <c r="O92" s="1090" t="str">
        <f>'BR1'!O92</f>
        <v/>
      </c>
      <c r="P92" s="1206">
        <f t="shared" si="14"/>
        <v>0</v>
      </c>
      <c r="Q92" s="1090" t="str">
        <f>'BR1'!Q92</f>
        <v/>
      </c>
      <c r="R92" s="36">
        <f t="shared" si="15"/>
        <v>0</v>
      </c>
      <c r="S92" s="1090" t="str">
        <f>'BR1'!S92</f>
        <v/>
      </c>
      <c r="T92" s="36">
        <f t="shared" si="16"/>
        <v>0</v>
      </c>
      <c r="U92" s="1014"/>
      <c r="V92" s="274"/>
      <c r="W92" s="274"/>
      <c r="X92" s="274"/>
      <c r="AD92" s="201"/>
      <c r="AK92" s="807">
        <f>Justifications!$AD92*G92</f>
        <v>0</v>
      </c>
      <c r="AL92" s="807">
        <f>Justifications!$AD92*I92</f>
        <v>0</v>
      </c>
      <c r="AM92" s="807">
        <f>Justifications!$AD92*K92</f>
        <v>0</v>
      </c>
      <c r="AN92" s="807">
        <f>Justifications!$AD92*M92</f>
        <v>0</v>
      </c>
      <c r="AO92" s="807">
        <f>Justifications!$AD92*O92</f>
        <v>0</v>
      </c>
      <c r="AP92" s="807">
        <f>Justifications!$AD92*Q92</f>
        <v>0</v>
      </c>
      <c r="AQ92" s="807">
        <f>Justifications!$AD92*S92</f>
        <v>0</v>
      </c>
      <c r="AS92" s="10"/>
      <c r="AT92" s="10"/>
      <c r="AY92" s="1104"/>
    </row>
    <row r="93" spans="1:53" ht="23.25" hidden="1" customHeight="1">
      <c r="A93" s="124">
        <v>49</v>
      </c>
      <c r="B93" s="403">
        <f>'BR1'!B93</f>
        <v>0</v>
      </c>
      <c r="C93" s="1027">
        <f>'BR1'!C93</f>
        <v>0</v>
      </c>
      <c r="D93" s="870">
        <f>'BR1'!D93</f>
        <v>0</v>
      </c>
      <c r="E93" s="262">
        <f>'BR1'!E93</f>
        <v>0</v>
      </c>
      <c r="F93" s="962">
        <f t="shared" si="9"/>
        <v>0</v>
      </c>
      <c r="G93" s="845" t="str">
        <f t="shared" si="10"/>
        <v/>
      </c>
      <c r="H93" s="963">
        <f t="shared" si="8"/>
        <v>0</v>
      </c>
      <c r="I93" s="1090" t="str">
        <f>'BR1'!I93</f>
        <v/>
      </c>
      <c r="J93" s="36">
        <f t="shared" si="11"/>
        <v>0</v>
      </c>
      <c r="K93" s="1090" t="str">
        <f>'BR1'!K93</f>
        <v/>
      </c>
      <c r="L93" s="36">
        <f t="shared" si="12"/>
        <v>0</v>
      </c>
      <c r="M93" s="1090" t="str">
        <f>'BR1'!M93</f>
        <v/>
      </c>
      <c r="N93" s="1206">
        <f t="shared" si="13"/>
        <v>0</v>
      </c>
      <c r="O93" s="1090" t="str">
        <f>'BR1'!O93</f>
        <v/>
      </c>
      <c r="P93" s="1206">
        <f t="shared" si="14"/>
        <v>0</v>
      </c>
      <c r="Q93" s="1090" t="str">
        <f>'BR1'!Q93</f>
        <v/>
      </c>
      <c r="R93" s="36">
        <f t="shared" si="15"/>
        <v>0</v>
      </c>
      <c r="S93" s="1090" t="str">
        <f>'BR1'!S93</f>
        <v/>
      </c>
      <c r="T93" s="36">
        <f t="shared" si="16"/>
        <v>0</v>
      </c>
      <c r="U93" s="1014"/>
      <c r="V93" s="274"/>
      <c r="W93" s="274"/>
      <c r="X93" s="274"/>
      <c r="Y93" s="54"/>
      <c r="Z93" s="54"/>
      <c r="AA93" s="54"/>
      <c r="AB93" s="2"/>
      <c r="AC93" s="2"/>
      <c r="AD93" s="201"/>
      <c r="AE93" s="1040"/>
      <c r="AF93" s="1040"/>
      <c r="AG93" s="2"/>
      <c r="AH93" s="1040"/>
      <c r="AI93" s="1040"/>
      <c r="AK93" s="807">
        <f>Justifications!$AD93*G93</f>
        <v>0</v>
      </c>
      <c r="AL93" s="807">
        <f>Justifications!$AD93*I93</f>
        <v>0</v>
      </c>
      <c r="AM93" s="807">
        <f>Justifications!$AD93*K93</f>
        <v>0</v>
      </c>
      <c r="AN93" s="807">
        <f>Justifications!$AD93*M93</f>
        <v>0</v>
      </c>
      <c r="AO93" s="807">
        <f>Justifications!$AD93*O93</f>
        <v>0</v>
      </c>
      <c r="AP93" s="807">
        <f>Justifications!$AD93*Q93</f>
        <v>0</v>
      </c>
      <c r="AQ93" s="807">
        <f>Justifications!$AD93*S93</f>
        <v>0</v>
      </c>
      <c r="AS93" s="10"/>
      <c r="AT93" s="10"/>
      <c r="AY93" s="1104"/>
    </row>
    <row r="94" spans="1:53" ht="23.25" hidden="1" customHeight="1" thickBot="1">
      <c r="A94" s="124">
        <v>50</v>
      </c>
      <c r="B94" s="403">
        <f>'BR1'!B94</f>
        <v>0</v>
      </c>
      <c r="C94" s="1027">
        <f>'BR1'!C94</f>
        <v>0</v>
      </c>
      <c r="D94" s="870">
        <f>'BR1'!D94</f>
        <v>0</v>
      </c>
      <c r="E94" s="414">
        <f>'BR1'!E94</f>
        <v>0</v>
      </c>
      <c r="F94" s="1000">
        <f t="shared" si="9"/>
        <v>0</v>
      </c>
      <c r="G94" s="857" t="str">
        <f t="shared" si="10"/>
        <v/>
      </c>
      <c r="H94" s="1001">
        <f t="shared" si="8"/>
        <v>0</v>
      </c>
      <c r="I94" s="1092" t="str">
        <f>'BR1'!I94</f>
        <v/>
      </c>
      <c r="J94" s="36">
        <f t="shared" si="11"/>
        <v>0</v>
      </c>
      <c r="K94" s="1092" t="str">
        <f>'BR1'!K94</f>
        <v/>
      </c>
      <c r="L94" s="36">
        <f t="shared" si="12"/>
        <v>0</v>
      </c>
      <c r="M94" s="1092" t="str">
        <f>'BR1'!M94</f>
        <v/>
      </c>
      <c r="N94" s="1208">
        <f t="shared" si="13"/>
        <v>0</v>
      </c>
      <c r="O94" s="1092" t="str">
        <f>'BR1'!O94</f>
        <v/>
      </c>
      <c r="P94" s="1208">
        <f t="shared" si="14"/>
        <v>0</v>
      </c>
      <c r="Q94" s="1092" t="str">
        <f>'BR1'!Q94</f>
        <v/>
      </c>
      <c r="R94" s="36">
        <f t="shared" si="15"/>
        <v>0</v>
      </c>
      <c r="S94" s="1092" t="str">
        <f>'BR1'!S94</f>
        <v/>
      </c>
      <c r="T94" s="36">
        <f t="shared" si="16"/>
        <v>0</v>
      </c>
      <c r="U94" s="1014"/>
      <c r="V94" s="274"/>
      <c r="W94" s="274"/>
      <c r="X94" s="274"/>
      <c r="Y94" s="54"/>
      <c r="Z94" s="54"/>
      <c r="AA94" s="54"/>
      <c r="AB94" s="2"/>
      <c r="AC94" s="2"/>
      <c r="AD94" s="201"/>
      <c r="AE94" s="1040"/>
      <c r="AF94" s="1040"/>
      <c r="AG94" s="2"/>
      <c r="AH94" s="1040"/>
      <c r="AI94" s="1040"/>
      <c r="AK94" s="807">
        <f>Justifications!$AD94*G94</f>
        <v>0</v>
      </c>
      <c r="AL94" s="807">
        <f>Justifications!$AD94*I94</f>
        <v>0</v>
      </c>
      <c r="AM94" s="807">
        <f>Justifications!$AD94*K94</f>
        <v>0</v>
      </c>
      <c r="AN94" s="807">
        <f>Justifications!$AD94*M94</f>
        <v>0</v>
      </c>
      <c r="AO94" s="807">
        <f>Justifications!$AD94*O94</f>
        <v>0</v>
      </c>
      <c r="AP94" s="807">
        <f>Justifications!$AD94*Q94</f>
        <v>0</v>
      </c>
      <c r="AQ94" s="807">
        <f>Justifications!$AD94*S94</f>
        <v>0</v>
      </c>
      <c r="AS94" s="10"/>
      <c r="AT94" s="10"/>
      <c r="AY94" s="1104"/>
    </row>
    <row r="95" spans="1:53" s="197" customFormat="1" ht="16.5" thickTop="1" thickBot="1">
      <c r="A95" s="415"/>
      <c r="B95" s="516"/>
      <c r="C95" s="517"/>
      <c r="D95" s="518"/>
      <c r="E95" s="519"/>
      <c r="F95" s="416"/>
      <c r="G95" s="846"/>
      <c r="H95" s="417"/>
      <c r="I95" s="846"/>
      <c r="J95" s="417"/>
      <c r="K95" s="846"/>
      <c r="L95" s="417"/>
      <c r="M95" s="846"/>
      <c r="N95" s="1012"/>
      <c r="O95" s="1013"/>
      <c r="P95" s="1012"/>
      <c r="Q95" s="1013"/>
      <c r="R95" s="1012"/>
      <c r="S95" s="1013"/>
      <c r="T95" s="1012"/>
      <c r="U95" s="274"/>
      <c r="V95" s="274"/>
      <c r="W95" s="274"/>
      <c r="X95" s="274"/>
      <c r="Y95" s="275"/>
      <c r="Z95" s="275"/>
      <c r="AA95" s="275"/>
      <c r="AJ95" s="280" t="s">
        <v>128</v>
      </c>
      <c r="AK95" s="330">
        <f t="shared" ref="AK95:AQ95" si="17">SUM(AK45:AK94)</f>
        <v>0</v>
      </c>
      <c r="AL95" s="330">
        <f t="shared" si="17"/>
        <v>0</v>
      </c>
      <c r="AM95" s="330">
        <f t="shared" si="17"/>
        <v>0</v>
      </c>
      <c r="AN95" s="330">
        <f t="shared" si="17"/>
        <v>0</v>
      </c>
      <c r="AO95" s="330">
        <f t="shared" si="17"/>
        <v>0</v>
      </c>
      <c r="AP95" s="331">
        <f t="shared" si="17"/>
        <v>0</v>
      </c>
      <c r="AQ95" s="330">
        <f t="shared" si="17"/>
        <v>0</v>
      </c>
      <c r="AS95" s="10"/>
      <c r="AT95" s="10"/>
      <c r="AY95" s="1104"/>
      <c r="AZ95" s="169"/>
      <c r="BA95" s="169"/>
    </row>
    <row r="96" spans="1:53" ht="20.25" customHeight="1" thickTop="1">
      <c r="A96" s="1541" t="str">
        <f>A12</f>
        <v>OPERATING EXPENSES</v>
      </c>
      <c r="B96" s="1542"/>
      <c r="C96" s="1542"/>
      <c r="D96" s="1542"/>
      <c r="E96" s="1542"/>
      <c r="F96" s="1543"/>
      <c r="G96" s="1531" t="s">
        <v>84</v>
      </c>
      <c r="H96" s="1532"/>
      <c r="I96" s="1532"/>
      <c r="J96" s="1532"/>
      <c r="K96" s="1532"/>
      <c r="L96" s="1532"/>
      <c r="M96" s="1532"/>
      <c r="N96" s="1532"/>
      <c r="O96" s="1532"/>
      <c r="P96" s="1532"/>
      <c r="Q96" s="1532"/>
      <c r="R96" s="1532"/>
      <c r="S96" s="1532"/>
      <c r="T96" s="1533"/>
      <c r="U96" s="1015"/>
      <c r="V96" s="299"/>
      <c r="W96" s="299"/>
      <c r="X96" s="299"/>
      <c r="Y96" s="38"/>
      <c r="Z96" s="38"/>
      <c r="AA96" s="38"/>
      <c r="AD96" s="55"/>
      <c r="AE96" s="11"/>
      <c r="AF96" s="11"/>
      <c r="AG96" s="55"/>
      <c r="AH96" s="11"/>
      <c r="AI96" s="11"/>
      <c r="AJ96" s="11"/>
      <c r="AK96" s="11"/>
      <c r="AS96" s="10"/>
      <c r="AT96" s="10"/>
      <c r="AY96" s="1104"/>
    </row>
    <row r="97" spans="1:51" ht="15" customHeight="1" thickBot="1">
      <c r="A97" s="1544"/>
      <c r="B97" s="1545"/>
      <c r="C97" s="1545"/>
      <c r="D97" s="1545"/>
      <c r="E97" s="1545"/>
      <c r="F97" s="1546"/>
      <c r="G97" s="806" t="str">
        <f>'Fund Rec'!G79</f>
        <v/>
      </c>
      <c r="H97" s="698">
        <f>'Fund Rec'!H79</f>
        <v>0</v>
      </c>
      <c r="I97" s="700" t="str">
        <f>'Fund Rec'!I79</f>
        <v/>
      </c>
      <c r="J97" s="698">
        <f>'Fund Rec'!J79</f>
        <v>0</v>
      </c>
      <c r="K97" s="700" t="str">
        <f>'Fund Rec'!K79</f>
        <v/>
      </c>
      <c r="L97" s="698">
        <f>'Fund Rec'!L79</f>
        <v>0</v>
      </c>
      <c r="M97" s="700" t="str">
        <f>'Fund Rec'!M79</f>
        <v/>
      </c>
      <c r="N97" s="698">
        <f>'Fund Rec'!N79</f>
        <v>0</v>
      </c>
      <c r="O97" s="701" t="str">
        <f>'Fund Rec'!O79</f>
        <v/>
      </c>
      <c r="P97" s="698">
        <f>'Fund Rec'!P79</f>
        <v>0</v>
      </c>
      <c r="Q97" s="701" t="str">
        <f>'Fund Rec'!Q79</f>
        <v/>
      </c>
      <c r="R97" s="698">
        <f>'Fund Rec'!R79</f>
        <v>0</v>
      </c>
      <c r="S97" s="802" t="str">
        <f>'Fund Rec'!S79</f>
        <v/>
      </c>
      <c r="T97" s="698">
        <f>'Fund Rec'!T79</f>
        <v>0</v>
      </c>
      <c r="U97" s="202"/>
      <c r="V97" s="300"/>
      <c r="W97" s="300"/>
      <c r="X97" s="300"/>
      <c r="AE97" s="169"/>
      <c r="AF97" s="169"/>
      <c r="AH97" s="169"/>
      <c r="AI97" s="169"/>
      <c r="AJ97" s="169"/>
      <c r="AK97" s="169"/>
      <c r="AS97" s="10"/>
      <c r="AT97" s="10"/>
      <c r="AY97" s="1104"/>
    </row>
    <row r="98" spans="1:51" ht="25.5" customHeight="1" thickTop="1" thickBot="1">
      <c r="A98" s="131"/>
      <c r="B98" s="159"/>
      <c r="C98" s="159"/>
      <c r="D98" s="18"/>
      <c r="E98" s="130" t="s">
        <v>15</v>
      </c>
      <c r="F98" s="1423">
        <f>SUM(F99:F113)</f>
        <v>0</v>
      </c>
      <c r="G98" s="803"/>
      <c r="H98" s="979">
        <f>SUM(H99:H113)</f>
        <v>0</v>
      </c>
      <c r="I98" s="804"/>
      <c r="J98" s="979">
        <f>SUM(J99:J113)</f>
        <v>0</v>
      </c>
      <c r="K98" s="804"/>
      <c r="L98" s="990">
        <f>SUM(L99:L113)</f>
        <v>0</v>
      </c>
      <c r="M98" s="805"/>
      <c r="N98" s="990">
        <f>SUM(N99:N113)</f>
        <v>0</v>
      </c>
      <c r="O98" s="805"/>
      <c r="P98" s="990">
        <f>SUM(P99:P113)</f>
        <v>0</v>
      </c>
      <c r="Q98" s="804"/>
      <c r="R98" s="990">
        <f>SUM(R99:R113)</f>
        <v>0</v>
      </c>
      <c r="S98" s="805"/>
      <c r="T98" s="990">
        <f>SUM(T99:T113)</f>
        <v>0</v>
      </c>
      <c r="U98" s="260"/>
      <c r="V98" s="301"/>
      <c r="W98" s="301"/>
      <c r="X98" s="301"/>
      <c r="Y98" s="38"/>
      <c r="Z98" s="38"/>
      <c r="AA98" s="38"/>
      <c r="AD98" s="55"/>
      <c r="AE98" s="11"/>
      <c r="AF98" s="11"/>
      <c r="AG98" s="55"/>
      <c r="AH98" s="11"/>
      <c r="AI98" s="11"/>
      <c r="AJ98" s="11"/>
      <c r="AK98" s="11"/>
      <c r="AS98" s="10"/>
      <c r="AT98" s="10"/>
      <c r="AY98" s="1104"/>
    </row>
    <row r="99" spans="1:51" ht="23.25" customHeight="1" thickTop="1">
      <c r="A99" s="122">
        <v>1</v>
      </c>
      <c r="B99" s="1564">
        <f>'BR1'!B99</f>
        <v>0</v>
      </c>
      <c r="C99" s="1565">
        <f>'BR1'!C99</f>
        <v>0</v>
      </c>
      <c r="D99" s="1565">
        <f>'BR1'!D99</f>
        <v>0</v>
      </c>
      <c r="E99" s="1566">
        <f>'BR1'!E99</f>
        <v>0</v>
      </c>
      <c r="F99" s="1425">
        <f>'BR1'!F99</f>
        <v>0</v>
      </c>
      <c r="G99" s="847" t="str">
        <f t="shared" ref="G99:G113" si="18">IF(AND(F99&lt;&gt;0, 1-I99-K99-Q99-S99-M99-O99),1-I99-K99-Q99-S99-M99-O99,"")</f>
        <v/>
      </c>
      <c r="H99" s="980">
        <f t="shared" ref="H99:H113" si="19">IF(AND(G99*F99&lt;0.0001,G99*F99&gt;0),"",G99*F99)</f>
        <v>0</v>
      </c>
      <c r="I99" s="1090" t="str">
        <f>'BR1'!I99</f>
        <v/>
      </c>
      <c r="J99" s="36">
        <f>I99*F99</f>
        <v>0</v>
      </c>
      <c r="K99" s="1090" t="str">
        <f>'BR1'!K99</f>
        <v/>
      </c>
      <c r="L99" s="36">
        <f>K99*F99</f>
        <v>0</v>
      </c>
      <c r="M99" s="1090" t="str">
        <f>'BR1'!M99</f>
        <v/>
      </c>
      <c r="N99" s="1016">
        <f>M99*F99</f>
        <v>0</v>
      </c>
      <c r="O99" s="1090" t="str">
        <f>'BR1'!O99</f>
        <v/>
      </c>
      <c r="P99" s="1016">
        <f>O99*F99</f>
        <v>0</v>
      </c>
      <c r="Q99" s="1090" t="str">
        <f>'BR1'!Q99</f>
        <v/>
      </c>
      <c r="R99" s="1016">
        <f t="shared" ref="R99:R113" si="20">Q99*F99</f>
        <v>0</v>
      </c>
      <c r="S99" s="1090" t="str">
        <f>'BR1'!S99</f>
        <v/>
      </c>
      <c r="T99" s="1016">
        <f t="shared" ref="T99:T113" si="21">S99*F99</f>
        <v>0</v>
      </c>
      <c r="U99" s="1017"/>
      <c r="V99" s="302"/>
      <c r="W99" s="302"/>
      <c r="X99" s="302"/>
      <c r="Y99" s="203"/>
      <c r="Z99" s="203"/>
      <c r="AA99" s="203"/>
      <c r="AB99" s="204"/>
      <c r="AD99" s="57"/>
      <c r="AE99" s="193"/>
      <c r="AF99" s="193"/>
      <c r="AG99" s="57"/>
      <c r="AH99" s="193"/>
      <c r="AI99" s="193"/>
      <c r="AJ99" s="193"/>
      <c r="AK99" s="193"/>
      <c r="AS99" s="10"/>
      <c r="AT99" s="10"/>
      <c r="AY99" s="1104"/>
    </row>
    <row r="100" spans="1:51" ht="23.25" customHeight="1">
      <c r="A100" s="122">
        <v>2</v>
      </c>
      <c r="B100" s="1564">
        <f>'BR1'!B100</f>
        <v>0</v>
      </c>
      <c r="C100" s="1565">
        <f>'BR1'!C100</f>
        <v>0</v>
      </c>
      <c r="D100" s="1565">
        <f>'BR1'!D100</f>
        <v>0</v>
      </c>
      <c r="E100" s="1566">
        <f>'BR1'!E100</f>
        <v>0</v>
      </c>
      <c r="F100" s="1425">
        <f>'BR1'!F100</f>
        <v>0</v>
      </c>
      <c r="G100" s="847" t="str">
        <f t="shared" si="18"/>
        <v/>
      </c>
      <c r="H100" s="980">
        <f t="shared" si="19"/>
        <v>0</v>
      </c>
      <c r="I100" s="1090" t="str">
        <f>'BR1'!I100</f>
        <v/>
      </c>
      <c r="J100" s="36">
        <f t="shared" ref="J100:J113" si="22">I100*F100</f>
        <v>0</v>
      </c>
      <c r="K100" s="1090" t="str">
        <f>'BR1'!K100</f>
        <v/>
      </c>
      <c r="L100" s="36">
        <f t="shared" ref="L100:L113" si="23">K100*F100</f>
        <v>0</v>
      </c>
      <c r="M100" s="1090" t="str">
        <f>'BR1'!M100</f>
        <v/>
      </c>
      <c r="N100" s="1016">
        <f t="shared" ref="N100:N113" si="24">M100*F100</f>
        <v>0</v>
      </c>
      <c r="O100" s="1090" t="str">
        <f>'BR1'!O100</f>
        <v/>
      </c>
      <c r="P100" s="1016">
        <f t="shared" ref="P100:P113" si="25">O100*F100</f>
        <v>0</v>
      </c>
      <c r="Q100" s="1090" t="str">
        <f>'BR1'!Q100</f>
        <v/>
      </c>
      <c r="R100" s="1016">
        <f t="shared" si="20"/>
        <v>0</v>
      </c>
      <c r="S100" s="1090" t="str">
        <f>'BR1'!S100</f>
        <v/>
      </c>
      <c r="T100" s="1016">
        <f t="shared" si="21"/>
        <v>0</v>
      </c>
      <c r="U100" s="1018"/>
      <c r="V100" s="303"/>
      <c r="W100" s="303"/>
      <c r="X100" s="303"/>
      <c r="Y100" s="203"/>
      <c r="Z100" s="203"/>
      <c r="AA100" s="203"/>
      <c r="AB100" s="204"/>
      <c r="AD100" s="57"/>
      <c r="AE100" s="193"/>
      <c r="AF100" s="193"/>
      <c r="AG100" s="57"/>
      <c r="AH100" s="193"/>
      <c r="AI100" s="193"/>
      <c r="AJ100" s="193"/>
      <c r="AK100" s="193"/>
      <c r="AS100" s="10"/>
      <c r="AT100" s="10"/>
      <c r="AY100" s="1104"/>
    </row>
    <row r="101" spans="1:51" ht="23.25" customHeight="1">
      <c r="A101" s="122">
        <v>3</v>
      </c>
      <c r="B101" s="1536">
        <f>'BR1'!B101</f>
        <v>0</v>
      </c>
      <c r="C101" s="1537">
        <f>'BR1'!C101</f>
        <v>0</v>
      </c>
      <c r="D101" s="1537">
        <f>'BR1'!D101</f>
        <v>0</v>
      </c>
      <c r="E101" s="1538">
        <f>'BR1'!E101</f>
        <v>0</v>
      </c>
      <c r="F101" s="1425">
        <f>'BR1'!F101</f>
        <v>0</v>
      </c>
      <c r="G101" s="847" t="str">
        <f t="shared" si="18"/>
        <v/>
      </c>
      <c r="H101" s="980">
        <f t="shared" si="19"/>
        <v>0</v>
      </c>
      <c r="I101" s="1090" t="str">
        <f>'BR1'!I101</f>
        <v/>
      </c>
      <c r="J101" s="36">
        <f t="shared" si="22"/>
        <v>0</v>
      </c>
      <c r="K101" s="1090" t="str">
        <f>'BR1'!K101</f>
        <v/>
      </c>
      <c r="L101" s="36">
        <f t="shared" si="23"/>
        <v>0</v>
      </c>
      <c r="M101" s="1090" t="str">
        <f>'BR1'!M101</f>
        <v/>
      </c>
      <c r="N101" s="1016">
        <f t="shared" si="24"/>
        <v>0</v>
      </c>
      <c r="O101" s="1090" t="str">
        <f>'BR1'!O101</f>
        <v/>
      </c>
      <c r="P101" s="1016">
        <f t="shared" si="25"/>
        <v>0</v>
      </c>
      <c r="Q101" s="1090" t="str">
        <f>'BR1'!Q101</f>
        <v/>
      </c>
      <c r="R101" s="1016">
        <f t="shared" si="20"/>
        <v>0</v>
      </c>
      <c r="S101" s="1090" t="str">
        <f>'BR1'!S101</f>
        <v/>
      </c>
      <c r="T101" s="1016">
        <f t="shared" si="21"/>
        <v>0</v>
      </c>
      <c r="U101" s="1018"/>
      <c r="V101" s="303"/>
      <c r="W101" s="303"/>
      <c r="X101" s="303"/>
      <c r="Y101" s="203"/>
      <c r="Z101" s="203"/>
      <c r="AA101" s="203"/>
      <c r="AB101" s="204"/>
      <c r="AD101" s="57"/>
      <c r="AE101" s="193"/>
      <c r="AF101" s="193"/>
      <c r="AG101" s="57"/>
      <c r="AH101" s="193"/>
      <c r="AI101" s="193"/>
      <c r="AJ101" s="193"/>
      <c r="AK101" s="193"/>
      <c r="AS101" s="10"/>
      <c r="AT101" s="10"/>
      <c r="AY101" s="1104"/>
    </row>
    <row r="102" spans="1:51" ht="23.25" customHeight="1">
      <c r="A102" s="122">
        <v>4</v>
      </c>
      <c r="B102" s="1536">
        <f>'BR1'!B102</f>
        <v>0</v>
      </c>
      <c r="C102" s="1537">
        <f>'BR1'!C102</f>
        <v>0</v>
      </c>
      <c r="D102" s="1537">
        <f>'BR1'!D102</f>
        <v>0</v>
      </c>
      <c r="E102" s="1538">
        <f>'BR1'!E102</f>
        <v>0</v>
      </c>
      <c r="F102" s="1425">
        <f>'BR1'!F102</f>
        <v>0</v>
      </c>
      <c r="G102" s="847" t="str">
        <f t="shared" si="18"/>
        <v/>
      </c>
      <c r="H102" s="980">
        <f t="shared" si="19"/>
        <v>0</v>
      </c>
      <c r="I102" s="1090" t="str">
        <f>'BR1'!I102</f>
        <v/>
      </c>
      <c r="J102" s="36">
        <f t="shared" si="22"/>
        <v>0</v>
      </c>
      <c r="K102" s="1090" t="str">
        <f>'BR1'!K102</f>
        <v/>
      </c>
      <c r="L102" s="36">
        <f t="shared" si="23"/>
        <v>0</v>
      </c>
      <c r="M102" s="1090" t="str">
        <f>'BR1'!M102</f>
        <v/>
      </c>
      <c r="N102" s="1016">
        <f t="shared" si="24"/>
        <v>0</v>
      </c>
      <c r="O102" s="1090" t="str">
        <f>'BR1'!O102</f>
        <v/>
      </c>
      <c r="P102" s="1016">
        <f t="shared" si="25"/>
        <v>0</v>
      </c>
      <c r="Q102" s="1090" t="str">
        <f>'BR1'!Q102</f>
        <v/>
      </c>
      <c r="R102" s="1016">
        <f t="shared" si="20"/>
        <v>0</v>
      </c>
      <c r="S102" s="1090" t="str">
        <f>'BR1'!S102</f>
        <v/>
      </c>
      <c r="T102" s="1016">
        <f t="shared" si="21"/>
        <v>0</v>
      </c>
      <c r="U102" s="1018"/>
      <c r="V102" s="303"/>
      <c r="W102" s="303"/>
      <c r="X102" s="303"/>
      <c r="Y102" s="203"/>
      <c r="Z102" s="203"/>
      <c r="AA102" s="203"/>
      <c r="AB102" s="204"/>
      <c r="AD102" s="57"/>
      <c r="AE102" s="193"/>
      <c r="AF102" s="193"/>
      <c r="AG102" s="57"/>
      <c r="AH102" s="193"/>
      <c r="AI102" s="193"/>
      <c r="AJ102" s="193"/>
      <c r="AK102" s="193"/>
      <c r="AS102" s="10"/>
      <c r="AT102" s="10"/>
      <c r="AY102" s="1104"/>
    </row>
    <row r="103" spans="1:51" ht="23.25" customHeight="1" thickBot="1">
      <c r="A103" s="122">
        <v>5</v>
      </c>
      <c r="B103" s="1536">
        <f>'BR1'!B103</f>
        <v>0</v>
      </c>
      <c r="C103" s="1537">
        <f>'BR1'!C103</f>
        <v>0</v>
      </c>
      <c r="D103" s="1537">
        <f>'BR1'!D103</f>
        <v>0</v>
      </c>
      <c r="E103" s="1538">
        <f>'BR1'!E103</f>
        <v>0</v>
      </c>
      <c r="F103" s="1425">
        <f>'BR1'!F103</f>
        <v>0</v>
      </c>
      <c r="G103" s="847" t="str">
        <f t="shared" si="18"/>
        <v/>
      </c>
      <c r="H103" s="980">
        <f t="shared" si="19"/>
        <v>0</v>
      </c>
      <c r="I103" s="1090" t="str">
        <f>'BR1'!I103</f>
        <v/>
      </c>
      <c r="J103" s="36">
        <f t="shared" si="22"/>
        <v>0</v>
      </c>
      <c r="K103" s="1090" t="str">
        <f>'BR1'!K103</f>
        <v/>
      </c>
      <c r="L103" s="36">
        <f t="shared" si="23"/>
        <v>0</v>
      </c>
      <c r="M103" s="1090" t="str">
        <f>'BR1'!M103</f>
        <v/>
      </c>
      <c r="N103" s="1016">
        <f t="shared" si="24"/>
        <v>0</v>
      </c>
      <c r="O103" s="1090" t="str">
        <f>'BR1'!O103</f>
        <v/>
      </c>
      <c r="P103" s="1016">
        <f t="shared" si="25"/>
        <v>0</v>
      </c>
      <c r="Q103" s="1090" t="str">
        <f>'BR1'!Q103</f>
        <v/>
      </c>
      <c r="R103" s="1016">
        <f t="shared" si="20"/>
        <v>0</v>
      </c>
      <c r="S103" s="1090" t="str">
        <f>'BR1'!S103</f>
        <v/>
      </c>
      <c r="T103" s="1016">
        <f t="shared" si="21"/>
        <v>0</v>
      </c>
      <c r="U103" s="1018"/>
      <c r="V103" s="303"/>
      <c r="W103" s="303"/>
      <c r="X103" s="303"/>
      <c r="Y103" s="203"/>
      <c r="Z103" s="203"/>
      <c r="AA103" s="203"/>
      <c r="AB103" s="204"/>
      <c r="AD103" s="57"/>
      <c r="AE103" s="193"/>
      <c r="AF103" s="193"/>
      <c r="AG103" s="57"/>
      <c r="AH103" s="193"/>
      <c r="AI103" s="193"/>
      <c r="AJ103" s="193"/>
      <c r="AK103" s="193"/>
      <c r="AS103" s="10"/>
      <c r="AT103" s="10"/>
      <c r="AY103" s="1104"/>
    </row>
    <row r="104" spans="1:51" ht="23.25" hidden="1" customHeight="1">
      <c r="A104" s="122">
        <v>6</v>
      </c>
      <c r="B104" s="1536">
        <f>'BR1'!B104</f>
        <v>0</v>
      </c>
      <c r="C104" s="1537">
        <f>'BR1'!C104</f>
        <v>0</v>
      </c>
      <c r="D104" s="1537">
        <f>'BR1'!D104</f>
        <v>0</v>
      </c>
      <c r="E104" s="1538">
        <f>'BR1'!E104</f>
        <v>0</v>
      </c>
      <c r="F104" s="1425">
        <f>'BR1'!F104</f>
        <v>0</v>
      </c>
      <c r="G104" s="847" t="str">
        <f t="shared" si="18"/>
        <v/>
      </c>
      <c r="H104" s="980">
        <f t="shared" si="19"/>
        <v>0</v>
      </c>
      <c r="I104" s="1090" t="str">
        <f>'BR1'!I104</f>
        <v/>
      </c>
      <c r="J104" s="36">
        <f t="shared" si="22"/>
        <v>0</v>
      </c>
      <c r="K104" s="1090" t="str">
        <f>'BR1'!K104</f>
        <v/>
      </c>
      <c r="L104" s="36">
        <f t="shared" si="23"/>
        <v>0</v>
      </c>
      <c r="M104" s="1090" t="str">
        <f>'BR1'!M104</f>
        <v/>
      </c>
      <c r="N104" s="1016">
        <f t="shared" si="24"/>
        <v>0</v>
      </c>
      <c r="O104" s="1090" t="str">
        <f>'BR1'!O104</f>
        <v/>
      </c>
      <c r="P104" s="1016">
        <f t="shared" si="25"/>
        <v>0</v>
      </c>
      <c r="Q104" s="1090" t="str">
        <f>'BR1'!Q104</f>
        <v/>
      </c>
      <c r="R104" s="1016">
        <f t="shared" si="20"/>
        <v>0</v>
      </c>
      <c r="S104" s="1090" t="str">
        <f>'BR1'!S104</f>
        <v/>
      </c>
      <c r="T104" s="1016">
        <f t="shared" si="21"/>
        <v>0</v>
      </c>
      <c r="U104" s="1018"/>
      <c r="V104" s="303"/>
      <c r="W104" s="303"/>
      <c r="X104" s="303"/>
      <c r="Y104" s="203"/>
      <c r="Z104" s="203"/>
      <c r="AA104" s="203"/>
      <c r="AB104" s="204"/>
      <c r="AD104" s="57"/>
      <c r="AE104" s="193"/>
      <c r="AF104" s="193"/>
      <c r="AG104" s="57"/>
      <c r="AH104" s="193"/>
      <c r="AI104" s="193"/>
      <c r="AJ104" s="193"/>
      <c r="AK104" s="193"/>
      <c r="AS104" s="10"/>
      <c r="AT104" s="10"/>
      <c r="AY104" s="1104"/>
    </row>
    <row r="105" spans="1:51" ht="23.25" hidden="1" customHeight="1">
      <c r="A105" s="122">
        <v>7</v>
      </c>
      <c r="B105" s="1526">
        <f>'BR1'!B105</f>
        <v>0</v>
      </c>
      <c r="C105" s="1527">
        <f>'BR1'!C105</f>
        <v>0</v>
      </c>
      <c r="D105" s="1527">
        <f>'BR1'!D105</f>
        <v>0</v>
      </c>
      <c r="E105" s="1528">
        <f>'BR1'!E105</f>
        <v>0</v>
      </c>
      <c r="F105" s="1425">
        <f>'BR1'!F105</f>
        <v>0</v>
      </c>
      <c r="G105" s="847" t="str">
        <f t="shared" si="18"/>
        <v/>
      </c>
      <c r="H105" s="980">
        <f t="shared" si="19"/>
        <v>0</v>
      </c>
      <c r="I105" s="1090" t="str">
        <f>'BR1'!I105</f>
        <v/>
      </c>
      <c r="J105" s="36">
        <f t="shared" si="22"/>
        <v>0</v>
      </c>
      <c r="K105" s="1090" t="str">
        <f>'BR1'!K105</f>
        <v/>
      </c>
      <c r="L105" s="36">
        <f t="shared" si="23"/>
        <v>0</v>
      </c>
      <c r="M105" s="1090" t="str">
        <f>'BR1'!M105</f>
        <v/>
      </c>
      <c r="N105" s="1016">
        <f t="shared" si="24"/>
        <v>0</v>
      </c>
      <c r="O105" s="1090" t="str">
        <f>'BR1'!O105</f>
        <v/>
      </c>
      <c r="P105" s="1016">
        <f t="shared" si="25"/>
        <v>0</v>
      </c>
      <c r="Q105" s="1090" t="str">
        <f>'BR1'!Q105</f>
        <v/>
      </c>
      <c r="R105" s="1016">
        <f t="shared" si="20"/>
        <v>0</v>
      </c>
      <c r="S105" s="1090" t="str">
        <f>'BR1'!S105</f>
        <v/>
      </c>
      <c r="T105" s="1016">
        <f t="shared" si="21"/>
        <v>0</v>
      </c>
      <c r="U105" s="1018"/>
      <c r="V105" s="303"/>
      <c r="W105" s="303"/>
      <c r="X105" s="303"/>
      <c r="Y105" s="203"/>
      <c r="Z105" s="203"/>
      <c r="AA105" s="203"/>
      <c r="AB105" s="204"/>
      <c r="AD105" s="57"/>
      <c r="AE105" s="193"/>
      <c r="AF105" s="193"/>
      <c r="AG105" s="57"/>
      <c r="AH105" s="193"/>
      <c r="AI105" s="193"/>
      <c r="AJ105" s="193"/>
      <c r="AK105" s="193"/>
      <c r="AS105" s="10"/>
      <c r="AT105" s="10"/>
      <c r="AY105" s="1104"/>
    </row>
    <row r="106" spans="1:51" ht="23.25" hidden="1" customHeight="1">
      <c r="A106" s="122">
        <v>8</v>
      </c>
      <c r="B106" s="1567">
        <f>'BR1'!B106</f>
        <v>0</v>
      </c>
      <c r="C106" s="1568">
        <f>'BR1'!C106</f>
        <v>0</v>
      </c>
      <c r="D106" s="1568">
        <f>'BR1'!D106</f>
        <v>0</v>
      </c>
      <c r="E106" s="1569">
        <f>'BR1'!E106</f>
        <v>0</v>
      </c>
      <c r="F106" s="1425">
        <f>'BR1'!F106</f>
        <v>0</v>
      </c>
      <c r="G106" s="847" t="str">
        <f t="shared" si="18"/>
        <v/>
      </c>
      <c r="H106" s="980">
        <f t="shared" si="19"/>
        <v>0</v>
      </c>
      <c r="I106" s="1090" t="str">
        <f>'BR1'!I106</f>
        <v/>
      </c>
      <c r="J106" s="36">
        <f t="shared" si="22"/>
        <v>0</v>
      </c>
      <c r="K106" s="1090" t="str">
        <f>'BR1'!K106</f>
        <v/>
      </c>
      <c r="L106" s="36">
        <f t="shared" si="23"/>
        <v>0</v>
      </c>
      <c r="M106" s="1090" t="str">
        <f>'BR1'!M106</f>
        <v/>
      </c>
      <c r="N106" s="1016">
        <f t="shared" si="24"/>
        <v>0</v>
      </c>
      <c r="O106" s="1090" t="str">
        <f>'BR1'!O106</f>
        <v/>
      </c>
      <c r="P106" s="1016">
        <f t="shared" si="25"/>
        <v>0</v>
      </c>
      <c r="Q106" s="1090" t="str">
        <f>'BR1'!Q106</f>
        <v/>
      </c>
      <c r="R106" s="1016">
        <f t="shared" si="20"/>
        <v>0</v>
      </c>
      <c r="S106" s="1090" t="str">
        <f>'BR1'!S106</f>
        <v/>
      </c>
      <c r="T106" s="1016">
        <f t="shared" si="21"/>
        <v>0</v>
      </c>
      <c r="U106" s="1018"/>
      <c r="V106" s="303"/>
      <c r="W106" s="303"/>
      <c r="X106" s="303"/>
      <c r="Y106" s="203"/>
      <c r="Z106" s="203"/>
      <c r="AA106" s="203"/>
      <c r="AB106" s="204"/>
      <c r="AD106" s="57"/>
      <c r="AE106" s="193"/>
      <c r="AF106" s="193"/>
      <c r="AG106" s="57"/>
      <c r="AH106" s="193"/>
      <c r="AI106" s="193"/>
      <c r="AJ106" s="193"/>
      <c r="AK106" s="193"/>
      <c r="AS106" s="10"/>
      <c r="AT106" s="10"/>
      <c r="AY106" s="1104"/>
    </row>
    <row r="107" spans="1:51" ht="23.25" hidden="1" customHeight="1">
      <c r="A107" s="122">
        <v>9</v>
      </c>
      <c r="B107" s="1526">
        <f>'BR1'!B107</f>
        <v>0</v>
      </c>
      <c r="C107" s="1527">
        <f>'BR1'!C107</f>
        <v>0</v>
      </c>
      <c r="D107" s="1527">
        <f>'BR1'!D107</f>
        <v>0</v>
      </c>
      <c r="E107" s="1528">
        <f>'BR1'!E107</f>
        <v>0</v>
      </c>
      <c r="F107" s="1425">
        <f>'BR1'!F107</f>
        <v>0</v>
      </c>
      <c r="G107" s="847" t="str">
        <f t="shared" si="18"/>
        <v/>
      </c>
      <c r="H107" s="980">
        <f t="shared" si="19"/>
        <v>0</v>
      </c>
      <c r="I107" s="1090" t="str">
        <f>'BR1'!I107</f>
        <v/>
      </c>
      <c r="J107" s="36">
        <f t="shared" si="22"/>
        <v>0</v>
      </c>
      <c r="K107" s="1090" t="str">
        <f>'BR1'!K107</f>
        <v/>
      </c>
      <c r="L107" s="36">
        <f t="shared" si="23"/>
        <v>0</v>
      </c>
      <c r="M107" s="1090" t="str">
        <f>'BR1'!M107</f>
        <v/>
      </c>
      <c r="N107" s="1016">
        <f t="shared" si="24"/>
        <v>0</v>
      </c>
      <c r="O107" s="1090" t="str">
        <f>'BR1'!O107</f>
        <v/>
      </c>
      <c r="P107" s="1016">
        <f t="shared" si="25"/>
        <v>0</v>
      </c>
      <c r="Q107" s="1090" t="str">
        <f>'BR1'!Q107</f>
        <v/>
      </c>
      <c r="R107" s="1016">
        <f t="shared" si="20"/>
        <v>0</v>
      </c>
      <c r="S107" s="1090" t="str">
        <f>'BR1'!S107</f>
        <v/>
      </c>
      <c r="T107" s="1016">
        <f t="shared" si="21"/>
        <v>0</v>
      </c>
      <c r="U107" s="1018"/>
      <c r="V107" s="303"/>
      <c r="W107" s="303"/>
      <c r="X107" s="303"/>
      <c r="Y107" s="203"/>
      <c r="Z107" s="203"/>
      <c r="AA107" s="203"/>
      <c r="AB107" s="204"/>
      <c r="AD107" s="57"/>
      <c r="AE107" s="193"/>
      <c r="AF107" s="193"/>
      <c r="AG107" s="57"/>
      <c r="AH107" s="193"/>
      <c r="AI107" s="193"/>
      <c r="AJ107" s="193"/>
      <c r="AK107" s="193"/>
      <c r="AS107" s="10"/>
      <c r="AT107" s="10"/>
      <c r="AY107" s="1104"/>
    </row>
    <row r="108" spans="1:51" ht="23.25" hidden="1" customHeight="1" thickBot="1">
      <c r="A108" s="122">
        <v>10</v>
      </c>
      <c r="B108" s="1526">
        <f>'BR1'!B108</f>
        <v>0</v>
      </c>
      <c r="C108" s="1527">
        <f>'BR1'!C108</f>
        <v>0</v>
      </c>
      <c r="D108" s="1527">
        <f>'BR1'!D108</f>
        <v>0</v>
      </c>
      <c r="E108" s="1528">
        <f>'BR1'!E108</f>
        <v>0</v>
      </c>
      <c r="F108" s="1425">
        <f>'BR1'!F108</f>
        <v>0</v>
      </c>
      <c r="G108" s="847" t="str">
        <f t="shared" si="18"/>
        <v/>
      </c>
      <c r="H108" s="980">
        <f t="shared" si="19"/>
        <v>0</v>
      </c>
      <c r="I108" s="1090" t="str">
        <f>'BR1'!I108</f>
        <v/>
      </c>
      <c r="J108" s="36">
        <f t="shared" si="22"/>
        <v>0</v>
      </c>
      <c r="K108" s="1090" t="str">
        <f>'BR1'!K108</f>
        <v/>
      </c>
      <c r="L108" s="36">
        <f t="shared" si="23"/>
        <v>0</v>
      </c>
      <c r="M108" s="1090" t="str">
        <f>'BR1'!M108</f>
        <v/>
      </c>
      <c r="N108" s="1016">
        <f t="shared" si="24"/>
        <v>0</v>
      </c>
      <c r="O108" s="1090" t="str">
        <f>'BR1'!O108</f>
        <v/>
      </c>
      <c r="P108" s="1016">
        <f t="shared" si="25"/>
        <v>0</v>
      </c>
      <c r="Q108" s="1090" t="str">
        <f>'BR1'!Q108</f>
        <v/>
      </c>
      <c r="R108" s="1016">
        <f t="shared" si="20"/>
        <v>0</v>
      </c>
      <c r="S108" s="1090" t="str">
        <f>'BR1'!S108</f>
        <v/>
      </c>
      <c r="T108" s="1016">
        <f t="shared" si="21"/>
        <v>0</v>
      </c>
      <c r="U108" s="1018"/>
      <c r="V108" s="303"/>
      <c r="W108" s="303"/>
      <c r="X108" s="303"/>
      <c r="Y108" s="203"/>
      <c r="Z108" s="203"/>
      <c r="AA108" s="203"/>
      <c r="AB108" s="204"/>
      <c r="AD108" s="57"/>
      <c r="AE108" s="193"/>
      <c r="AF108" s="193"/>
      <c r="AG108" s="57"/>
      <c r="AH108" s="193"/>
      <c r="AI108" s="193"/>
      <c r="AJ108" s="193"/>
      <c r="AK108" s="193"/>
      <c r="AS108" s="10"/>
      <c r="AT108" s="10"/>
      <c r="AY108" s="1104"/>
    </row>
    <row r="109" spans="1:51" ht="23.25" hidden="1" customHeight="1">
      <c r="A109" s="122">
        <v>11</v>
      </c>
      <c r="B109" s="1567">
        <f>'BR1'!B109</f>
        <v>0</v>
      </c>
      <c r="C109" s="1568">
        <f>'BR1'!C109</f>
        <v>0</v>
      </c>
      <c r="D109" s="1568">
        <f>'BR1'!D109</f>
        <v>0</v>
      </c>
      <c r="E109" s="1569">
        <f>'BR1'!E109</f>
        <v>0</v>
      </c>
      <c r="F109" s="977">
        <f>'BR1'!F109</f>
        <v>0</v>
      </c>
      <c r="G109" s="847" t="str">
        <f t="shared" si="18"/>
        <v/>
      </c>
      <c r="H109" s="980">
        <f t="shared" si="19"/>
        <v>0</v>
      </c>
      <c r="I109" s="1090" t="str">
        <f>'BR1'!I109</f>
        <v/>
      </c>
      <c r="J109" s="36">
        <f t="shared" si="22"/>
        <v>0</v>
      </c>
      <c r="K109" s="1090" t="str">
        <f>'BR1'!K109</f>
        <v/>
      </c>
      <c r="L109" s="36">
        <f t="shared" si="23"/>
        <v>0</v>
      </c>
      <c r="M109" s="1090" t="str">
        <f>'BR1'!M109</f>
        <v/>
      </c>
      <c r="N109" s="1016">
        <f t="shared" si="24"/>
        <v>0</v>
      </c>
      <c r="O109" s="1090" t="str">
        <f>'BR1'!O109</f>
        <v/>
      </c>
      <c r="P109" s="1016">
        <f t="shared" si="25"/>
        <v>0</v>
      </c>
      <c r="Q109" s="1090" t="str">
        <f>'BR1'!Q109</f>
        <v/>
      </c>
      <c r="R109" s="1016">
        <f t="shared" si="20"/>
        <v>0</v>
      </c>
      <c r="S109" s="1090" t="str">
        <f>'BR1'!S109</f>
        <v/>
      </c>
      <c r="T109" s="1016">
        <f t="shared" si="21"/>
        <v>0</v>
      </c>
      <c r="U109" s="1018"/>
      <c r="V109" s="303"/>
      <c r="W109" s="303"/>
      <c r="X109" s="303"/>
      <c r="Y109" s="203"/>
      <c r="Z109" s="203"/>
      <c r="AA109" s="203"/>
      <c r="AB109" s="204"/>
      <c r="AD109" s="57"/>
      <c r="AE109" s="193"/>
      <c r="AF109" s="193"/>
      <c r="AG109" s="57"/>
      <c r="AH109" s="193"/>
      <c r="AI109" s="193"/>
      <c r="AJ109" s="193"/>
      <c r="AK109" s="193"/>
      <c r="AS109" s="10"/>
      <c r="AT109" s="10"/>
      <c r="AY109" s="1104"/>
    </row>
    <row r="110" spans="1:51" ht="23.25" hidden="1" customHeight="1">
      <c r="A110" s="122">
        <v>12</v>
      </c>
      <c r="B110" s="1526">
        <f>'BR1'!B110</f>
        <v>0</v>
      </c>
      <c r="C110" s="1527">
        <f>'BR1'!C110</f>
        <v>0</v>
      </c>
      <c r="D110" s="1527">
        <f>'BR1'!D110</f>
        <v>0</v>
      </c>
      <c r="E110" s="1528">
        <f>'BR1'!E110</f>
        <v>0</v>
      </c>
      <c r="F110" s="977">
        <f>'BR1'!F110</f>
        <v>0</v>
      </c>
      <c r="G110" s="847" t="str">
        <f t="shared" si="18"/>
        <v/>
      </c>
      <c r="H110" s="980">
        <f t="shared" si="19"/>
        <v>0</v>
      </c>
      <c r="I110" s="1090" t="str">
        <f>'BR1'!I110</f>
        <v/>
      </c>
      <c r="J110" s="36">
        <f t="shared" si="22"/>
        <v>0</v>
      </c>
      <c r="K110" s="1090" t="str">
        <f>'BR1'!K110</f>
        <v/>
      </c>
      <c r="L110" s="36">
        <f t="shared" si="23"/>
        <v>0</v>
      </c>
      <c r="M110" s="1090" t="str">
        <f>'BR1'!M110</f>
        <v/>
      </c>
      <c r="N110" s="1016">
        <f t="shared" si="24"/>
        <v>0</v>
      </c>
      <c r="O110" s="1090" t="str">
        <f>'BR1'!O110</f>
        <v/>
      </c>
      <c r="P110" s="1016">
        <f t="shared" si="25"/>
        <v>0</v>
      </c>
      <c r="Q110" s="1090" t="str">
        <f>'BR1'!Q110</f>
        <v/>
      </c>
      <c r="R110" s="1016">
        <f t="shared" si="20"/>
        <v>0</v>
      </c>
      <c r="S110" s="1090" t="str">
        <f>'BR1'!S110</f>
        <v/>
      </c>
      <c r="T110" s="1016">
        <f t="shared" si="21"/>
        <v>0</v>
      </c>
      <c r="U110" s="1018"/>
      <c r="V110" s="303"/>
      <c r="W110" s="303"/>
      <c r="X110" s="303"/>
      <c r="Y110" s="203"/>
      <c r="Z110" s="203"/>
      <c r="AA110" s="203"/>
      <c r="AB110" s="204"/>
      <c r="AD110" s="57"/>
      <c r="AE110" s="193"/>
      <c r="AF110" s="193"/>
      <c r="AG110" s="57"/>
      <c r="AH110" s="193"/>
      <c r="AI110" s="193"/>
      <c r="AJ110" s="193"/>
      <c r="AK110" s="193"/>
      <c r="AS110" s="10"/>
      <c r="AT110" s="10"/>
      <c r="AY110" s="1104"/>
    </row>
    <row r="111" spans="1:51" ht="23.25" hidden="1" customHeight="1">
      <c r="A111" s="122">
        <v>13</v>
      </c>
      <c r="B111" s="1526">
        <f>'BR1'!B111</f>
        <v>0</v>
      </c>
      <c r="C111" s="1527">
        <f>'BR1'!C111</f>
        <v>0</v>
      </c>
      <c r="D111" s="1527">
        <f>'BR1'!D111</f>
        <v>0</v>
      </c>
      <c r="E111" s="1528">
        <f>'BR1'!E111</f>
        <v>0</v>
      </c>
      <c r="F111" s="977">
        <f>'BR1'!F111</f>
        <v>0</v>
      </c>
      <c r="G111" s="847" t="str">
        <f t="shared" si="18"/>
        <v/>
      </c>
      <c r="H111" s="980">
        <f t="shared" si="19"/>
        <v>0</v>
      </c>
      <c r="I111" s="1090" t="str">
        <f>'BR1'!I111</f>
        <v/>
      </c>
      <c r="J111" s="36">
        <f t="shared" si="22"/>
        <v>0</v>
      </c>
      <c r="K111" s="1090" t="str">
        <f>'BR1'!K111</f>
        <v/>
      </c>
      <c r="L111" s="36">
        <f t="shared" si="23"/>
        <v>0</v>
      </c>
      <c r="M111" s="1090" t="str">
        <f>'BR1'!M111</f>
        <v/>
      </c>
      <c r="N111" s="1016">
        <f t="shared" si="24"/>
        <v>0</v>
      </c>
      <c r="O111" s="1090" t="str">
        <f>'BR1'!O111</f>
        <v/>
      </c>
      <c r="P111" s="1016">
        <f t="shared" si="25"/>
        <v>0</v>
      </c>
      <c r="Q111" s="1090" t="str">
        <f>'BR1'!Q111</f>
        <v/>
      </c>
      <c r="R111" s="1016">
        <f t="shared" si="20"/>
        <v>0</v>
      </c>
      <c r="S111" s="1090" t="str">
        <f>'BR1'!S111</f>
        <v/>
      </c>
      <c r="T111" s="1016">
        <f t="shared" si="21"/>
        <v>0</v>
      </c>
      <c r="U111" s="1018"/>
      <c r="V111" s="303"/>
      <c r="W111" s="303"/>
      <c r="X111" s="303"/>
      <c r="Y111" s="203"/>
      <c r="Z111" s="203"/>
      <c r="AA111" s="203"/>
      <c r="AB111" s="204"/>
      <c r="AD111" s="57"/>
      <c r="AE111" s="193"/>
      <c r="AF111" s="193"/>
      <c r="AG111" s="57"/>
      <c r="AH111" s="193"/>
      <c r="AI111" s="193"/>
      <c r="AJ111" s="193"/>
      <c r="AK111" s="193"/>
      <c r="AS111" s="10"/>
      <c r="AT111" s="10"/>
      <c r="AY111" s="1104"/>
    </row>
    <row r="112" spans="1:51" ht="23.25" hidden="1" customHeight="1">
      <c r="A112" s="122">
        <v>14</v>
      </c>
      <c r="B112" s="1567">
        <f>'BR1'!B112</f>
        <v>0</v>
      </c>
      <c r="C112" s="1568">
        <f>'BR1'!C112</f>
        <v>0</v>
      </c>
      <c r="D112" s="1568">
        <f>'BR1'!D112</f>
        <v>0</v>
      </c>
      <c r="E112" s="1569">
        <f>'BR1'!E112</f>
        <v>0</v>
      </c>
      <c r="F112" s="977">
        <f>'BR1'!F112</f>
        <v>0</v>
      </c>
      <c r="G112" s="847" t="str">
        <f t="shared" si="18"/>
        <v/>
      </c>
      <c r="H112" s="980">
        <f t="shared" si="19"/>
        <v>0</v>
      </c>
      <c r="I112" s="1090" t="str">
        <f>'BR1'!I112</f>
        <v/>
      </c>
      <c r="J112" s="36">
        <f t="shared" si="22"/>
        <v>0</v>
      </c>
      <c r="K112" s="1090" t="str">
        <f>'BR1'!K112</f>
        <v/>
      </c>
      <c r="L112" s="36">
        <f t="shared" si="23"/>
        <v>0</v>
      </c>
      <c r="M112" s="1090" t="str">
        <f>'BR1'!M112</f>
        <v/>
      </c>
      <c r="N112" s="1016">
        <f t="shared" si="24"/>
        <v>0</v>
      </c>
      <c r="O112" s="1090" t="str">
        <f>'BR1'!O112</f>
        <v/>
      </c>
      <c r="P112" s="1016">
        <f t="shared" si="25"/>
        <v>0</v>
      </c>
      <c r="Q112" s="1090" t="str">
        <f>'BR1'!Q112</f>
        <v/>
      </c>
      <c r="R112" s="1016">
        <f t="shared" si="20"/>
        <v>0</v>
      </c>
      <c r="S112" s="1090" t="str">
        <f>'BR1'!S112</f>
        <v/>
      </c>
      <c r="T112" s="1016">
        <f t="shared" si="21"/>
        <v>0</v>
      </c>
      <c r="U112" s="1018"/>
      <c r="V112" s="303"/>
      <c r="W112" s="303"/>
      <c r="X112" s="303"/>
      <c r="Y112" s="203"/>
      <c r="Z112" s="203"/>
      <c r="AA112" s="203"/>
      <c r="AB112" s="204"/>
      <c r="AD112" s="57"/>
      <c r="AE112" s="193"/>
      <c r="AF112" s="193"/>
      <c r="AG112" s="57"/>
      <c r="AH112" s="193"/>
      <c r="AI112" s="193"/>
      <c r="AJ112" s="193"/>
      <c r="AK112" s="193"/>
      <c r="AS112" s="10"/>
      <c r="AT112" s="10"/>
      <c r="AY112" s="1104"/>
    </row>
    <row r="113" spans="1:53" ht="23.25" hidden="1" customHeight="1" thickBot="1">
      <c r="A113" s="122">
        <v>15</v>
      </c>
      <c r="B113" s="1526">
        <f>'BR1'!B113</f>
        <v>0</v>
      </c>
      <c r="C113" s="1527">
        <f>'BR1'!C113</f>
        <v>0</v>
      </c>
      <c r="D113" s="1527">
        <f>'BR1'!D113</f>
        <v>0</v>
      </c>
      <c r="E113" s="1528">
        <f>'BR1'!E113</f>
        <v>0</v>
      </c>
      <c r="F113" s="977">
        <f>'BR1'!F113</f>
        <v>0</v>
      </c>
      <c r="G113" s="848" t="str">
        <f t="shared" si="18"/>
        <v/>
      </c>
      <c r="H113" s="1003">
        <f t="shared" si="19"/>
        <v>0</v>
      </c>
      <c r="I113" s="1094" t="str">
        <f>'BR1'!I113</f>
        <v/>
      </c>
      <c r="J113" s="995">
        <f t="shared" si="22"/>
        <v>0</v>
      </c>
      <c r="K113" s="1094" t="str">
        <f>'BR1'!K113</f>
        <v/>
      </c>
      <c r="L113" s="995">
        <f t="shared" si="23"/>
        <v>0</v>
      </c>
      <c r="M113" s="1094" t="str">
        <f>'BR1'!M113</f>
        <v/>
      </c>
      <c r="N113" s="1019">
        <f t="shared" si="24"/>
        <v>0</v>
      </c>
      <c r="O113" s="1094" t="str">
        <f>'BR1'!O113</f>
        <v/>
      </c>
      <c r="P113" s="1019">
        <f t="shared" si="25"/>
        <v>0</v>
      </c>
      <c r="Q113" s="1094" t="str">
        <f>'BR1'!Q113</f>
        <v/>
      </c>
      <c r="R113" s="1019">
        <f t="shared" si="20"/>
        <v>0</v>
      </c>
      <c r="S113" s="1094" t="str">
        <f>'BR1'!S113</f>
        <v/>
      </c>
      <c r="T113" s="1019">
        <f t="shared" si="21"/>
        <v>0</v>
      </c>
      <c r="U113" s="1018"/>
      <c r="V113" s="303"/>
      <c r="W113" s="303"/>
      <c r="X113" s="303"/>
      <c r="Y113" s="203"/>
      <c r="Z113" s="203"/>
      <c r="AA113" s="203"/>
      <c r="AB113" s="204"/>
      <c r="AD113" s="57"/>
      <c r="AE113" s="193"/>
      <c r="AF113" s="193"/>
      <c r="AG113" s="57"/>
      <c r="AH113" s="193"/>
      <c r="AI113" s="193"/>
      <c r="AJ113" s="193"/>
      <c r="AK113" s="193"/>
      <c r="AS113" s="10"/>
      <c r="AT113" s="10"/>
      <c r="AY113" s="1104"/>
    </row>
    <row r="114" spans="1:53" s="197" customFormat="1" ht="16.5" thickTop="1" thickBot="1">
      <c r="A114" s="435"/>
      <c r="B114" s="520"/>
      <c r="C114" s="521"/>
      <c r="D114" s="522"/>
      <c r="E114" s="523"/>
      <c r="F114" s="436"/>
      <c r="G114" s="849"/>
      <c r="H114" s="437"/>
      <c r="I114" s="437"/>
      <c r="J114" s="437"/>
      <c r="K114" s="437"/>
      <c r="L114" s="437"/>
      <c r="M114" s="437"/>
      <c r="N114" s="437"/>
      <c r="O114" s="437"/>
      <c r="P114" s="437"/>
      <c r="Q114" s="437"/>
      <c r="R114" s="437"/>
      <c r="S114" s="437"/>
      <c r="T114" s="437"/>
      <c r="U114" s="202"/>
      <c r="V114" s="274"/>
      <c r="W114" s="274"/>
      <c r="X114" s="274"/>
      <c r="Y114" s="275"/>
      <c r="Z114" s="275"/>
      <c r="AA114" s="275"/>
      <c r="AK114" s="326"/>
      <c r="AL114" s="326"/>
      <c r="AM114" s="326"/>
      <c r="AN114" s="326"/>
      <c r="AO114" s="326"/>
      <c r="AP114" s="326"/>
      <c r="AQ114" s="326"/>
      <c r="AS114" s="10"/>
      <c r="AT114" s="10"/>
      <c r="AY114" s="1104"/>
      <c r="AZ114" s="169"/>
      <c r="BA114" s="169"/>
    </row>
    <row r="115" spans="1:53" ht="24" thickTop="1">
      <c r="A115" s="1560" t="str">
        <f>A13</f>
        <v>CAPITAL EXPENDITURES</v>
      </c>
      <c r="B115" s="1561"/>
      <c r="C115" s="1561"/>
      <c r="D115" s="1561"/>
      <c r="E115" s="1561"/>
      <c r="F115" s="1543"/>
      <c r="G115" s="1531" t="s">
        <v>84</v>
      </c>
      <c r="H115" s="1532"/>
      <c r="I115" s="1532"/>
      <c r="J115" s="1532"/>
      <c r="K115" s="1532"/>
      <c r="L115" s="1532"/>
      <c r="M115" s="1532"/>
      <c r="N115" s="1532"/>
      <c r="O115" s="1532"/>
      <c r="P115" s="1532"/>
      <c r="Q115" s="1532"/>
      <c r="R115" s="1532"/>
      <c r="S115" s="1532"/>
      <c r="T115" s="1533"/>
      <c r="U115" s="943"/>
      <c r="V115" s="299"/>
      <c r="W115" s="299"/>
      <c r="X115" s="299"/>
      <c r="Y115" s="38"/>
      <c r="Z115" s="38"/>
      <c r="AA115" s="38"/>
      <c r="AD115" s="55"/>
      <c r="AE115" s="11"/>
      <c r="AF115" s="11"/>
      <c r="AG115" s="55"/>
      <c r="AH115" s="11"/>
      <c r="AI115" s="11"/>
      <c r="AJ115" s="11"/>
      <c r="AK115" s="11"/>
      <c r="AS115" s="10"/>
      <c r="AT115" s="10"/>
      <c r="AY115" s="1104"/>
    </row>
    <row r="116" spans="1:53" ht="15" customHeight="1" thickBot="1">
      <c r="A116" s="1544"/>
      <c r="B116" s="1545"/>
      <c r="C116" s="1545"/>
      <c r="D116" s="1545"/>
      <c r="E116" s="1545"/>
      <c r="F116" s="1546"/>
      <c r="G116" s="616" t="str">
        <f>'Fund Rec'!G110</f>
        <v/>
      </c>
      <c r="H116" s="993">
        <f>'Fund Rec'!H110</f>
        <v>0</v>
      </c>
      <c r="I116" s="699" t="str">
        <f>'Fund Rec'!I110</f>
        <v/>
      </c>
      <c r="J116" s="994">
        <f>'Fund Rec'!J110</f>
        <v>0</v>
      </c>
      <c r="K116" s="699" t="str">
        <f>'Fund Rec'!K110</f>
        <v/>
      </c>
      <c r="L116" s="994">
        <f>'Fund Rec'!L110</f>
        <v>0</v>
      </c>
      <c r="M116" s="699" t="str">
        <f>'Fund Rec'!M110</f>
        <v/>
      </c>
      <c r="N116" s="994">
        <f>'Fund Rec'!N110</f>
        <v>0</v>
      </c>
      <c r="O116" s="802" t="str">
        <f>'Fund Rec'!O110</f>
        <v/>
      </c>
      <c r="P116" s="698">
        <f>'Fund Rec'!P110</f>
        <v>0</v>
      </c>
      <c r="Q116" s="802" t="str">
        <f>'Fund Rec'!Q110</f>
        <v/>
      </c>
      <c r="R116" s="698">
        <f>'Fund Rec'!R110</f>
        <v>0</v>
      </c>
      <c r="S116" s="802" t="str">
        <f>'Fund Rec'!S110</f>
        <v/>
      </c>
      <c r="T116" s="698">
        <f>'Fund Rec'!T110</f>
        <v>0</v>
      </c>
      <c r="U116" s="202"/>
      <c r="V116" s="300"/>
      <c r="W116" s="300"/>
      <c r="X116" s="300"/>
      <c r="AE116" s="169"/>
      <c r="AF116" s="169"/>
      <c r="AH116" s="169"/>
      <c r="AI116" s="169"/>
      <c r="AJ116" s="169"/>
      <c r="AK116" s="169"/>
      <c r="AS116" s="10"/>
      <c r="AT116" s="10"/>
      <c r="AY116" s="1104"/>
    </row>
    <row r="117" spans="1:53" ht="25.5" customHeight="1" thickTop="1" thickBot="1">
      <c r="A117" s="131"/>
      <c r="B117" s="159"/>
      <c r="C117" s="159"/>
      <c r="D117" s="18"/>
      <c r="E117" s="130" t="s">
        <v>200</v>
      </c>
      <c r="F117" s="1423">
        <f>SUM(F118:F132)</f>
        <v>0</v>
      </c>
      <c r="G117" s="803"/>
      <c r="H117" s="982">
        <f>SUM(H118:H132)</f>
        <v>0</v>
      </c>
      <c r="I117" s="804"/>
      <c r="J117" s="979">
        <f>SUM(J118:J132)</f>
        <v>0</v>
      </c>
      <c r="K117" s="804"/>
      <c r="L117" s="990">
        <f>SUM(L118:L132)</f>
        <v>0</v>
      </c>
      <c r="M117" s="805"/>
      <c r="N117" s="990">
        <f>SUM(N118:N132)</f>
        <v>0</v>
      </c>
      <c r="O117" s="805"/>
      <c r="P117" s="990">
        <f>SUM(P118:P132)</f>
        <v>0</v>
      </c>
      <c r="Q117" s="804"/>
      <c r="R117" s="990">
        <f>SUM(R118:R132)</f>
        <v>0</v>
      </c>
      <c r="S117" s="805"/>
      <c r="T117" s="990">
        <f>SUM(T118:T132)</f>
        <v>0</v>
      </c>
      <c r="U117" s="260"/>
      <c r="V117" s="301"/>
      <c r="W117" s="301"/>
      <c r="X117" s="301"/>
      <c r="Y117" s="38"/>
      <c r="Z117" s="38"/>
      <c r="AA117" s="38"/>
      <c r="AD117" s="55"/>
      <c r="AE117" s="11"/>
      <c r="AF117" s="11"/>
      <c r="AG117" s="55"/>
      <c r="AH117" s="11"/>
      <c r="AI117" s="11"/>
      <c r="AJ117" s="11"/>
      <c r="AK117" s="11"/>
      <c r="AS117" s="10"/>
      <c r="AT117" s="10"/>
      <c r="AY117" s="1104"/>
    </row>
    <row r="118" spans="1:53" ht="23.25" customHeight="1" thickTop="1">
      <c r="A118" s="122">
        <v>1</v>
      </c>
      <c r="B118" s="1526">
        <f>'BR1'!B118</f>
        <v>0</v>
      </c>
      <c r="C118" s="1527">
        <f>'BR1'!C118</f>
        <v>0</v>
      </c>
      <c r="D118" s="1527">
        <f>'BR1'!D118</f>
        <v>0</v>
      </c>
      <c r="E118" s="1528">
        <f>'BR1'!E118</f>
        <v>0</v>
      </c>
      <c r="F118" s="1425">
        <f>'BR1'!F118</f>
        <v>0</v>
      </c>
      <c r="G118" s="847" t="str">
        <f t="shared" ref="G118:G132" si="26">IF(AND(F118&lt;&gt;0, 1-I118-K118-Q118-S118-M118-O118),1-I118-K118-Q118-S118-M118-O118,"")</f>
        <v/>
      </c>
      <c r="H118" s="980">
        <f t="shared" ref="H118:H132" si="27">IF(AND(G118*F118&lt;0.0001,G118*F118&gt;0),"",G118*F118)</f>
        <v>0</v>
      </c>
      <c r="I118" s="1090" t="str">
        <f>'BR1'!I118</f>
        <v/>
      </c>
      <c r="J118" s="36">
        <f t="shared" ref="J118:J132" si="28">I118*F118</f>
        <v>0</v>
      </c>
      <c r="K118" s="1090" t="str">
        <f>'BR1'!K118</f>
        <v/>
      </c>
      <c r="L118" s="36">
        <f t="shared" ref="L118:L132" si="29">K118*F118</f>
        <v>0</v>
      </c>
      <c r="M118" s="1090" t="str">
        <f>'BR1'!M118</f>
        <v/>
      </c>
      <c r="N118" s="1016">
        <f t="shared" ref="N118:N132" si="30">M118*F118</f>
        <v>0</v>
      </c>
      <c r="O118" s="1090" t="str">
        <f>'BR1'!O118</f>
        <v/>
      </c>
      <c r="P118" s="1016">
        <f t="shared" ref="P118:P132" si="31">O118*F118</f>
        <v>0</v>
      </c>
      <c r="Q118" s="1090" t="str">
        <f>'BR1'!Q118</f>
        <v/>
      </c>
      <c r="R118" s="1016">
        <f t="shared" ref="R118:R132" si="32">Q118*F118</f>
        <v>0</v>
      </c>
      <c r="S118" s="1090" t="str">
        <f>'BR1'!S118</f>
        <v/>
      </c>
      <c r="T118" s="1016">
        <f t="shared" ref="T118:T132" si="33">S118*F118</f>
        <v>0</v>
      </c>
      <c r="U118" s="1018"/>
      <c r="V118" s="303"/>
      <c r="W118" s="303"/>
      <c r="X118" s="303"/>
      <c r="Y118" s="203"/>
      <c r="Z118" s="203"/>
      <c r="AA118" s="203"/>
      <c r="AB118" s="204"/>
      <c r="AD118" s="57"/>
      <c r="AE118" s="193"/>
      <c r="AF118" s="193"/>
      <c r="AG118" s="57"/>
      <c r="AH118" s="193"/>
      <c r="AI118" s="193"/>
      <c r="AJ118" s="193"/>
      <c r="AK118" s="193"/>
      <c r="AS118" s="10"/>
      <c r="AT118" s="10"/>
      <c r="AY118" s="1104"/>
    </row>
    <row r="119" spans="1:53" ht="23.25" customHeight="1">
      <c r="A119" s="122">
        <v>2</v>
      </c>
      <c r="B119" s="1526">
        <f>'BR1'!B119</f>
        <v>0</v>
      </c>
      <c r="C119" s="1527">
        <f>'BR1'!C119</f>
        <v>0</v>
      </c>
      <c r="D119" s="1527">
        <f>'BR1'!D119</f>
        <v>0</v>
      </c>
      <c r="E119" s="1528">
        <f>'BR1'!E119</f>
        <v>0</v>
      </c>
      <c r="F119" s="1425">
        <f>'BR1'!F119</f>
        <v>0</v>
      </c>
      <c r="G119" s="847" t="str">
        <f t="shared" si="26"/>
        <v/>
      </c>
      <c r="H119" s="980">
        <f t="shared" si="27"/>
        <v>0</v>
      </c>
      <c r="I119" s="1090" t="str">
        <f>'BR1'!I119</f>
        <v/>
      </c>
      <c r="J119" s="36">
        <f t="shared" si="28"/>
        <v>0</v>
      </c>
      <c r="K119" s="1090" t="str">
        <f>'BR1'!K119</f>
        <v/>
      </c>
      <c r="L119" s="36">
        <f t="shared" si="29"/>
        <v>0</v>
      </c>
      <c r="M119" s="1090" t="str">
        <f>'BR1'!M119</f>
        <v/>
      </c>
      <c r="N119" s="1016">
        <f t="shared" si="30"/>
        <v>0</v>
      </c>
      <c r="O119" s="1090" t="str">
        <f>'BR1'!O119</f>
        <v/>
      </c>
      <c r="P119" s="1016">
        <f t="shared" si="31"/>
        <v>0</v>
      </c>
      <c r="Q119" s="1090" t="str">
        <f>'BR1'!Q119</f>
        <v/>
      </c>
      <c r="R119" s="1016">
        <f t="shared" si="32"/>
        <v>0</v>
      </c>
      <c r="S119" s="1090" t="str">
        <f>'BR1'!S119</f>
        <v/>
      </c>
      <c r="T119" s="1016">
        <f t="shared" si="33"/>
        <v>0</v>
      </c>
      <c r="U119" s="1018"/>
      <c r="V119" s="303"/>
      <c r="W119" s="303"/>
      <c r="X119" s="303"/>
      <c r="Y119" s="203"/>
      <c r="Z119" s="203"/>
      <c r="AA119" s="203"/>
      <c r="AB119" s="204"/>
      <c r="AD119" s="57"/>
      <c r="AE119" s="193"/>
      <c r="AF119" s="193"/>
      <c r="AG119" s="57"/>
      <c r="AH119" s="193"/>
      <c r="AI119" s="193"/>
      <c r="AJ119" s="193"/>
      <c r="AK119" s="193"/>
      <c r="AS119" s="10"/>
      <c r="AT119" s="10"/>
      <c r="AY119" s="1104"/>
    </row>
    <row r="120" spans="1:53" ht="23.25" customHeight="1">
      <c r="A120" s="122">
        <v>3</v>
      </c>
      <c r="B120" s="1526">
        <f>'BR1'!B120</f>
        <v>0</v>
      </c>
      <c r="C120" s="1527">
        <f>'BR1'!C120</f>
        <v>0</v>
      </c>
      <c r="D120" s="1527">
        <f>'BR1'!D120</f>
        <v>0</v>
      </c>
      <c r="E120" s="1528">
        <f>'BR1'!E120</f>
        <v>0</v>
      </c>
      <c r="F120" s="1425">
        <f>'BR1'!F120</f>
        <v>0</v>
      </c>
      <c r="G120" s="847" t="str">
        <f t="shared" si="26"/>
        <v/>
      </c>
      <c r="H120" s="980">
        <f t="shared" si="27"/>
        <v>0</v>
      </c>
      <c r="I120" s="1090" t="str">
        <f>'BR1'!I120</f>
        <v/>
      </c>
      <c r="J120" s="36">
        <f t="shared" si="28"/>
        <v>0</v>
      </c>
      <c r="K120" s="1090" t="str">
        <f>'BR1'!K120</f>
        <v/>
      </c>
      <c r="L120" s="36">
        <f t="shared" si="29"/>
        <v>0</v>
      </c>
      <c r="M120" s="1090" t="str">
        <f>'BR1'!M120</f>
        <v/>
      </c>
      <c r="N120" s="1016">
        <f t="shared" si="30"/>
        <v>0</v>
      </c>
      <c r="O120" s="1090" t="str">
        <f>'BR1'!O120</f>
        <v/>
      </c>
      <c r="P120" s="1016">
        <f t="shared" si="31"/>
        <v>0</v>
      </c>
      <c r="Q120" s="1090" t="str">
        <f>'BR1'!Q120</f>
        <v/>
      </c>
      <c r="R120" s="1016">
        <f t="shared" si="32"/>
        <v>0</v>
      </c>
      <c r="S120" s="1090" t="str">
        <f>'BR1'!S120</f>
        <v/>
      </c>
      <c r="T120" s="1016">
        <f t="shared" si="33"/>
        <v>0</v>
      </c>
      <c r="U120" s="1018"/>
      <c r="V120" s="303"/>
      <c r="W120" s="303"/>
      <c r="X120" s="303"/>
      <c r="Y120" s="203"/>
      <c r="Z120" s="203"/>
      <c r="AA120" s="203"/>
      <c r="AB120" s="204"/>
      <c r="AD120" s="57"/>
      <c r="AE120" s="193"/>
      <c r="AF120" s="193"/>
      <c r="AG120" s="57"/>
      <c r="AH120" s="193"/>
      <c r="AI120" s="193"/>
      <c r="AJ120" s="193"/>
      <c r="AK120" s="193"/>
      <c r="AS120" s="10"/>
      <c r="AT120" s="10"/>
      <c r="AY120" s="1104"/>
    </row>
    <row r="121" spans="1:53" ht="23.25" customHeight="1">
      <c r="A121" s="122">
        <v>4</v>
      </c>
      <c r="B121" s="1526">
        <f>'BR1'!B121</f>
        <v>0</v>
      </c>
      <c r="C121" s="1527">
        <f>'BR1'!C121</f>
        <v>0</v>
      </c>
      <c r="D121" s="1527">
        <f>'BR1'!D121</f>
        <v>0</v>
      </c>
      <c r="E121" s="1528">
        <f>'BR1'!E121</f>
        <v>0</v>
      </c>
      <c r="F121" s="978">
        <f>'BR1'!F121</f>
        <v>0</v>
      </c>
      <c r="G121" s="847" t="str">
        <f t="shared" si="26"/>
        <v/>
      </c>
      <c r="H121" s="980">
        <f t="shared" si="27"/>
        <v>0</v>
      </c>
      <c r="I121" s="1090" t="str">
        <f>'BR1'!I121</f>
        <v/>
      </c>
      <c r="J121" s="36">
        <f t="shared" si="28"/>
        <v>0</v>
      </c>
      <c r="K121" s="1090" t="str">
        <f>'BR1'!K121</f>
        <v/>
      </c>
      <c r="L121" s="36">
        <f t="shared" si="29"/>
        <v>0</v>
      </c>
      <c r="M121" s="1090" t="str">
        <f>'BR1'!M121</f>
        <v/>
      </c>
      <c r="N121" s="1016">
        <f t="shared" si="30"/>
        <v>0</v>
      </c>
      <c r="O121" s="1090" t="str">
        <f>'BR1'!O121</f>
        <v/>
      </c>
      <c r="P121" s="1016">
        <f t="shared" si="31"/>
        <v>0</v>
      </c>
      <c r="Q121" s="1090" t="str">
        <f>'BR1'!Q121</f>
        <v/>
      </c>
      <c r="R121" s="1016">
        <f t="shared" si="32"/>
        <v>0</v>
      </c>
      <c r="S121" s="1090" t="str">
        <f>'BR1'!S121</f>
        <v/>
      </c>
      <c r="T121" s="1016">
        <f t="shared" si="33"/>
        <v>0</v>
      </c>
      <c r="U121" s="1018"/>
      <c r="V121" s="303"/>
      <c r="W121" s="303"/>
      <c r="X121" s="303"/>
      <c r="Y121" s="203"/>
      <c r="Z121" s="203"/>
      <c r="AA121" s="203"/>
      <c r="AB121" s="204"/>
      <c r="AD121" s="57"/>
      <c r="AE121" s="193"/>
      <c r="AF121" s="193"/>
      <c r="AG121" s="57"/>
      <c r="AH121" s="193"/>
      <c r="AI121" s="193"/>
      <c r="AJ121" s="193"/>
      <c r="AK121" s="193"/>
      <c r="AS121" s="10"/>
      <c r="AT121" s="10"/>
      <c r="AY121" s="1104"/>
    </row>
    <row r="122" spans="1:53" ht="23.25" customHeight="1" thickBot="1">
      <c r="A122" s="122">
        <v>5</v>
      </c>
      <c r="B122" s="1526">
        <f>'BR1'!B122</f>
        <v>0</v>
      </c>
      <c r="C122" s="1527">
        <f>'BR1'!C122</f>
        <v>0</v>
      </c>
      <c r="D122" s="1527">
        <f>'BR1'!D122</f>
        <v>0</v>
      </c>
      <c r="E122" s="1528">
        <f>'BR1'!E122</f>
        <v>0</v>
      </c>
      <c r="F122" s="978">
        <f>'BR1'!F122</f>
        <v>0</v>
      </c>
      <c r="G122" s="847" t="str">
        <f t="shared" si="26"/>
        <v/>
      </c>
      <c r="H122" s="980">
        <f t="shared" si="27"/>
        <v>0</v>
      </c>
      <c r="I122" s="1090" t="str">
        <f>'BR1'!I122</f>
        <v/>
      </c>
      <c r="J122" s="36">
        <f t="shared" si="28"/>
        <v>0</v>
      </c>
      <c r="K122" s="1090" t="str">
        <f>'BR1'!K122</f>
        <v/>
      </c>
      <c r="L122" s="36">
        <f t="shared" si="29"/>
        <v>0</v>
      </c>
      <c r="M122" s="1090" t="str">
        <f>'BR1'!M122</f>
        <v/>
      </c>
      <c r="N122" s="1016">
        <f t="shared" si="30"/>
        <v>0</v>
      </c>
      <c r="O122" s="1090" t="str">
        <f>'BR1'!O122</f>
        <v/>
      </c>
      <c r="P122" s="1016">
        <f t="shared" si="31"/>
        <v>0</v>
      </c>
      <c r="Q122" s="1090" t="str">
        <f>'BR1'!Q122</f>
        <v/>
      </c>
      <c r="R122" s="1016">
        <f t="shared" si="32"/>
        <v>0</v>
      </c>
      <c r="S122" s="1090" t="str">
        <f>'BR1'!S122</f>
        <v/>
      </c>
      <c r="T122" s="1016">
        <f t="shared" si="33"/>
        <v>0</v>
      </c>
      <c r="U122" s="1018"/>
      <c r="V122" s="303"/>
      <c r="W122" s="303"/>
      <c r="X122" s="303"/>
      <c r="Y122" s="203"/>
      <c r="Z122" s="203"/>
      <c r="AA122" s="203"/>
      <c r="AB122" s="204"/>
      <c r="AD122" s="57"/>
      <c r="AE122" s="193"/>
      <c r="AF122" s="193"/>
      <c r="AG122" s="57"/>
      <c r="AH122" s="193"/>
      <c r="AI122" s="193"/>
      <c r="AJ122" s="193"/>
      <c r="AK122" s="193"/>
      <c r="AS122" s="10"/>
      <c r="AT122" s="10"/>
      <c r="AY122" s="1104"/>
    </row>
    <row r="123" spans="1:53" ht="23.25" hidden="1" customHeight="1">
      <c r="A123" s="122">
        <v>6</v>
      </c>
      <c r="B123" s="1526">
        <f>'BR1'!B123</f>
        <v>0</v>
      </c>
      <c r="C123" s="1527">
        <f>'BR1'!C123</f>
        <v>0</v>
      </c>
      <c r="D123" s="1527">
        <f>'BR1'!D123</f>
        <v>0</v>
      </c>
      <c r="E123" s="1528">
        <f>'BR1'!E123</f>
        <v>0</v>
      </c>
      <c r="F123" s="978">
        <f>'BR1'!F123</f>
        <v>0</v>
      </c>
      <c r="G123" s="847" t="str">
        <f t="shared" si="26"/>
        <v/>
      </c>
      <c r="H123" s="980">
        <f t="shared" si="27"/>
        <v>0</v>
      </c>
      <c r="I123" s="1090" t="str">
        <f>'BR1'!I123</f>
        <v/>
      </c>
      <c r="J123" s="36">
        <f t="shared" si="28"/>
        <v>0</v>
      </c>
      <c r="K123" s="1090" t="str">
        <f>'BR1'!K123</f>
        <v/>
      </c>
      <c r="L123" s="36">
        <f t="shared" si="29"/>
        <v>0</v>
      </c>
      <c r="M123" s="1090" t="str">
        <f>'BR1'!M123</f>
        <v/>
      </c>
      <c r="N123" s="1016">
        <f t="shared" si="30"/>
        <v>0</v>
      </c>
      <c r="O123" s="1090" t="str">
        <f>'BR1'!O123</f>
        <v/>
      </c>
      <c r="P123" s="1016">
        <f t="shared" si="31"/>
        <v>0</v>
      </c>
      <c r="Q123" s="1090" t="str">
        <f>'BR1'!Q123</f>
        <v/>
      </c>
      <c r="R123" s="1016">
        <f t="shared" si="32"/>
        <v>0</v>
      </c>
      <c r="S123" s="1090" t="str">
        <f>'BR1'!S123</f>
        <v/>
      </c>
      <c r="T123" s="1016">
        <f t="shared" si="33"/>
        <v>0</v>
      </c>
      <c r="U123" s="1018"/>
      <c r="V123" s="303"/>
      <c r="W123" s="303"/>
      <c r="X123" s="303"/>
      <c r="Y123" s="203"/>
      <c r="Z123" s="203"/>
      <c r="AA123" s="203"/>
      <c r="AB123" s="204"/>
      <c r="AD123" s="57"/>
      <c r="AE123" s="193"/>
      <c r="AF123" s="193"/>
      <c r="AG123" s="57"/>
      <c r="AH123" s="193"/>
      <c r="AI123" s="193"/>
      <c r="AJ123" s="193"/>
      <c r="AK123" s="193"/>
      <c r="AS123" s="10"/>
      <c r="AT123" s="10"/>
      <c r="AY123" s="1104"/>
    </row>
    <row r="124" spans="1:53" ht="23.25" hidden="1" customHeight="1">
      <c r="A124" s="122">
        <v>7</v>
      </c>
      <c r="B124" s="1526">
        <f>'BR1'!B124</f>
        <v>0</v>
      </c>
      <c r="C124" s="1527">
        <f>'BR1'!C124</f>
        <v>0</v>
      </c>
      <c r="D124" s="1527">
        <f>'BR1'!D124</f>
        <v>0</v>
      </c>
      <c r="E124" s="1528">
        <f>'BR1'!E124</f>
        <v>0</v>
      </c>
      <c r="F124" s="978">
        <f>'BR1'!F124</f>
        <v>0</v>
      </c>
      <c r="G124" s="847" t="str">
        <f t="shared" si="26"/>
        <v/>
      </c>
      <c r="H124" s="980">
        <f t="shared" si="27"/>
        <v>0</v>
      </c>
      <c r="I124" s="1090" t="str">
        <f>'BR1'!I124</f>
        <v/>
      </c>
      <c r="J124" s="36">
        <f t="shared" si="28"/>
        <v>0</v>
      </c>
      <c r="K124" s="1090" t="str">
        <f>'BR1'!K124</f>
        <v/>
      </c>
      <c r="L124" s="36">
        <f t="shared" si="29"/>
        <v>0</v>
      </c>
      <c r="M124" s="1090" t="str">
        <f>'BR1'!M124</f>
        <v/>
      </c>
      <c r="N124" s="1016">
        <f t="shared" si="30"/>
        <v>0</v>
      </c>
      <c r="O124" s="1090" t="str">
        <f>'BR1'!O124</f>
        <v/>
      </c>
      <c r="P124" s="1016">
        <f t="shared" si="31"/>
        <v>0</v>
      </c>
      <c r="Q124" s="1090" t="str">
        <f>'BR1'!Q124</f>
        <v/>
      </c>
      <c r="R124" s="1016">
        <f t="shared" si="32"/>
        <v>0</v>
      </c>
      <c r="S124" s="1090" t="str">
        <f>'BR1'!S124</f>
        <v/>
      </c>
      <c r="T124" s="1016">
        <f t="shared" si="33"/>
        <v>0</v>
      </c>
      <c r="U124" s="1018"/>
      <c r="V124" s="303"/>
      <c r="W124" s="303"/>
      <c r="X124" s="303"/>
      <c r="Y124" s="203"/>
      <c r="Z124" s="203"/>
      <c r="AA124" s="203"/>
      <c r="AB124" s="204"/>
      <c r="AD124" s="57"/>
      <c r="AE124" s="193"/>
      <c r="AF124" s="193"/>
      <c r="AG124" s="57"/>
      <c r="AH124" s="193"/>
      <c r="AI124" s="193"/>
      <c r="AJ124" s="193"/>
      <c r="AK124" s="193"/>
      <c r="AS124" s="10"/>
      <c r="AT124" s="10"/>
      <c r="AY124" s="1104"/>
    </row>
    <row r="125" spans="1:53" ht="23.25" hidden="1" customHeight="1">
      <c r="A125" s="122">
        <v>8</v>
      </c>
      <c r="B125" s="1526">
        <f>'BR1'!B125</f>
        <v>0</v>
      </c>
      <c r="C125" s="1527">
        <f>'BR1'!C125</f>
        <v>0</v>
      </c>
      <c r="D125" s="1527">
        <f>'BR1'!D125</f>
        <v>0</v>
      </c>
      <c r="E125" s="1527">
        <f>'BR1'!E125</f>
        <v>0</v>
      </c>
      <c r="F125" s="978">
        <f>'BR1'!F125</f>
        <v>0</v>
      </c>
      <c r="G125" s="847" t="str">
        <f t="shared" si="26"/>
        <v/>
      </c>
      <c r="H125" s="980">
        <f t="shared" si="27"/>
        <v>0</v>
      </c>
      <c r="I125" s="1090" t="str">
        <f>'BR1'!I125</f>
        <v/>
      </c>
      <c r="J125" s="36">
        <f t="shared" si="28"/>
        <v>0</v>
      </c>
      <c r="K125" s="1090" t="str">
        <f>'BR1'!K125</f>
        <v/>
      </c>
      <c r="L125" s="36">
        <f t="shared" si="29"/>
        <v>0</v>
      </c>
      <c r="M125" s="1090" t="str">
        <f>'BR1'!M125</f>
        <v/>
      </c>
      <c r="N125" s="1016">
        <f t="shared" si="30"/>
        <v>0</v>
      </c>
      <c r="O125" s="1090" t="str">
        <f>'BR1'!O125</f>
        <v/>
      </c>
      <c r="P125" s="1016">
        <f t="shared" si="31"/>
        <v>0</v>
      </c>
      <c r="Q125" s="1090" t="str">
        <f>'BR1'!Q125</f>
        <v/>
      </c>
      <c r="R125" s="1016">
        <f t="shared" si="32"/>
        <v>0</v>
      </c>
      <c r="S125" s="1090" t="str">
        <f>'BR1'!S125</f>
        <v/>
      </c>
      <c r="T125" s="1016">
        <f t="shared" si="33"/>
        <v>0</v>
      </c>
      <c r="U125" s="1018"/>
      <c r="V125" s="303"/>
      <c r="W125" s="303"/>
      <c r="X125" s="303"/>
      <c r="Y125" s="203"/>
      <c r="Z125" s="203"/>
      <c r="AA125" s="203"/>
      <c r="AB125" s="204"/>
      <c r="AD125" s="57"/>
      <c r="AE125" s="193"/>
      <c r="AF125" s="193"/>
      <c r="AG125" s="57"/>
      <c r="AH125" s="193"/>
      <c r="AI125" s="193"/>
      <c r="AJ125" s="193"/>
      <c r="AK125" s="193"/>
      <c r="AS125" s="10"/>
      <c r="AT125" s="10"/>
      <c r="AY125" s="1104"/>
    </row>
    <row r="126" spans="1:53" ht="23.25" hidden="1" customHeight="1">
      <c r="A126" s="122">
        <v>9</v>
      </c>
      <c r="B126" s="1526">
        <f>'BR1'!B126</f>
        <v>0</v>
      </c>
      <c r="C126" s="1527">
        <f>'BR1'!C126</f>
        <v>0</v>
      </c>
      <c r="D126" s="1527">
        <f>'BR1'!D126</f>
        <v>0</v>
      </c>
      <c r="E126" s="1527">
        <f>'BR1'!E126</f>
        <v>0</v>
      </c>
      <c r="F126" s="978">
        <f>'BR1'!F126</f>
        <v>0</v>
      </c>
      <c r="G126" s="847" t="str">
        <f t="shared" si="26"/>
        <v/>
      </c>
      <c r="H126" s="980">
        <f t="shared" si="27"/>
        <v>0</v>
      </c>
      <c r="I126" s="1090" t="str">
        <f>'BR1'!I126</f>
        <v/>
      </c>
      <c r="J126" s="36">
        <f t="shared" si="28"/>
        <v>0</v>
      </c>
      <c r="K126" s="1090" t="str">
        <f>'BR1'!K126</f>
        <v/>
      </c>
      <c r="L126" s="36">
        <f t="shared" si="29"/>
        <v>0</v>
      </c>
      <c r="M126" s="1090" t="str">
        <f>'BR1'!M126</f>
        <v/>
      </c>
      <c r="N126" s="1016">
        <f t="shared" si="30"/>
        <v>0</v>
      </c>
      <c r="O126" s="1090" t="str">
        <f>'BR1'!O126</f>
        <v/>
      </c>
      <c r="P126" s="1016">
        <f t="shared" si="31"/>
        <v>0</v>
      </c>
      <c r="Q126" s="1090" t="str">
        <f>'BR1'!Q126</f>
        <v/>
      </c>
      <c r="R126" s="1016">
        <f t="shared" si="32"/>
        <v>0</v>
      </c>
      <c r="S126" s="1090" t="str">
        <f>'BR1'!S126</f>
        <v/>
      </c>
      <c r="T126" s="1016">
        <f t="shared" si="33"/>
        <v>0</v>
      </c>
      <c r="U126" s="1018"/>
      <c r="V126" s="303"/>
      <c r="W126" s="303"/>
      <c r="X126" s="303"/>
      <c r="Y126" s="203"/>
      <c r="Z126" s="203"/>
      <c r="AA126" s="203"/>
      <c r="AB126" s="204"/>
      <c r="AD126" s="57"/>
      <c r="AE126" s="193"/>
      <c r="AF126" s="193"/>
      <c r="AG126" s="57"/>
      <c r="AH126" s="193"/>
      <c r="AI126" s="193"/>
      <c r="AJ126" s="193"/>
      <c r="AK126" s="193"/>
      <c r="AS126" s="10"/>
      <c r="AT126" s="10"/>
      <c r="AY126" s="1104"/>
    </row>
    <row r="127" spans="1:53" ht="23.25" hidden="1" customHeight="1">
      <c r="A127" s="122">
        <v>10</v>
      </c>
      <c r="B127" s="1526">
        <f>'BR1'!B127</f>
        <v>0</v>
      </c>
      <c r="C127" s="1527">
        <f>'BR1'!C127</f>
        <v>0</v>
      </c>
      <c r="D127" s="1527">
        <f>'BR1'!D127</f>
        <v>0</v>
      </c>
      <c r="E127" s="1527">
        <f>'BR1'!E127</f>
        <v>0</v>
      </c>
      <c r="F127" s="978">
        <f>'BR1'!F127</f>
        <v>0</v>
      </c>
      <c r="G127" s="847" t="str">
        <f t="shared" si="26"/>
        <v/>
      </c>
      <c r="H127" s="980">
        <f t="shared" si="27"/>
        <v>0</v>
      </c>
      <c r="I127" s="1090" t="str">
        <f>'BR1'!I127</f>
        <v/>
      </c>
      <c r="J127" s="36">
        <f t="shared" si="28"/>
        <v>0</v>
      </c>
      <c r="K127" s="1090" t="str">
        <f>'BR1'!K127</f>
        <v/>
      </c>
      <c r="L127" s="36">
        <f t="shared" si="29"/>
        <v>0</v>
      </c>
      <c r="M127" s="1090" t="str">
        <f>'BR1'!M127</f>
        <v/>
      </c>
      <c r="N127" s="1016">
        <f t="shared" si="30"/>
        <v>0</v>
      </c>
      <c r="O127" s="1090" t="str">
        <f>'BR1'!O127</f>
        <v/>
      </c>
      <c r="P127" s="1016">
        <f t="shared" si="31"/>
        <v>0</v>
      </c>
      <c r="Q127" s="1090" t="str">
        <f>'BR1'!Q127</f>
        <v/>
      </c>
      <c r="R127" s="1016">
        <f t="shared" si="32"/>
        <v>0</v>
      </c>
      <c r="S127" s="1090" t="str">
        <f>'BR1'!S127</f>
        <v/>
      </c>
      <c r="T127" s="1016">
        <f t="shared" si="33"/>
        <v>0</v>
      </c>
      <c r="U127" s="1018"/>
      <c r="V127" s="303"/>
      <c r="W127" s="303"/>
      <c r="X127" s="303"/>
      <c r="Y127" s="203"/>
      <c r="Z127" s="203"/>
      <c r="AA127" s="203"/>
      <c r="AB127" s="204"/>
      <c r="AD127" s="57"/>
      <c r="AE127" s="193"/>
      <c r="AF127" s="193"/>
      <c r="AG127" s="57"/>
      <c r="AH127" s="193"/>
      <c r="AI127" s="193"/>
      <c r="AJ127" s="193"/>
      <c r="AK127" s="193"/>
      <c r="AS127" s="10"/>
      <c r="AT127" s="10"/>
      <c r="AY127" s="1104"/>
    </row>
    <row r="128" spans="1:53" ht="23.25" hidden="1" customHeight="1">
      <c r="A128" s="122">
        <v>11</v>
      </c>
      <c r="B128" s="1526">
        <f>'BR1'!B128</f>
        <v>0</v>
      </c>
      <c r="C128" s="1527">
        <f>'BR1'!C128</f>
        <v>0</v>
      </c>
      <c r="D128" s="1527">
        <f>'BR1'!D128</f>
        <v>0</v>
      </c>
      <c r="E128" s="1527">
        <f>'BR1'!E128</f>
        <v>0</v>
      </c>
      <c r="F128" s="978">
        <f>'BR1'!F128</f>
        <v>0</v>
      </c>
      <c r="G128" s="847" t="str">
        <f t="shared" si="26"/>
        <v/>
      </c>
      <c r="H128" s="980">
        <f t="shared" si="27"/>
        <v>0</v>
      </c>
      <c r="I128" s="1090" t="str">
        <f>'BR1'!I128</f>
        <v/>
      </c>
      <c r="J128" s="36">
        <f t="shared" si="28"/>
        <v>0</v>
      </c>
      <c r="K128" s="1090" t="str">
        <f>'BR1'!K128</f>
        <v/>
      </c>
      <c r="L128" s="36">
        <f t="shared" si="29"/>
        <v>0</v>
      </c>
      <c r="M128" s="1090" t="str">
        <f>'BR1'!M128</f>
        <v/>
      </c>
      <c r="N128" s="1016">
        <f t="shared" si="30"/>
        <v>0</v>
      </c>
      <c r="O128" s="1090" t="str">
        <f>'BR1'!O128</f>
        <v/>
      </c>
      <c r="P128" s="1016">
        <f t="shared" si="31"/>
        <v>0</v>
      </c>
      <c r="Q128" s="1090" t="str">
        <f>'BR1'!Q128</f>
        <v/>
      </c>
      <c r="R128" s="1016">
        <f t="shared" si="32"/>
        <v>0</v>
      </c>
      <c r="S128" s="1090" t="str">
        <f>'BR1'!S128</f>
        <v/>
      </c>
      <c r="T128" s="1016">
        <f t="shared" si="33"/>
        <v>0</v>
      </c>
      <c r="U128" s="1018"/>
      <c r="V128" s="303"/>
      <c r="W128" s="303"/>
      <c r="X128" s="303"/>
      <c r="Y128" s="203"/>
      <c r="Z128" s="203"/>
      <c r="AA128" s="203"/>
      <c r="AB128" s="204"/>
      <c r="AD128" s="57"/>
      <c r="AE128" s="193"/>
      <c r="AF128" s="193"/>
      <c r="AG128" s="57"/>
      <c r="AH128" s="193"/>
      <c r="AI128" s="193"/>
      <c r="AJ128" s="193"/>
      <c r="AK128" s="193"/>
      <c r="AS128" s="10"/>
      <c r="AT128" s="10"/>
      <c r="AY128" s="1104"/>
    </row>
    <row r="129" spans="1:53" ht="23.25" hidden="1" customHeight="1">
      <c r="A129" s="122">
        <v>12</v>
      </c>
      <c r="B129" s="1526">
        <f>'BR1'!B129</f>
        <v>0</v>
      </c>
      <c r="C129" s="1527">
        <f>'BR1'!C129</f>
        <v>0</v>
      </c>
      <c r="D129" s="1527">
        <f>'BR1'!D129</f>
        <v>0</v>
      </c>
      <c r="E129" s="1527">
        <f>'BR1'!E129</f>
        <v>0</v>
      </c>
      <c r="F129" s="978">
        <f>'BR1'!F129</f>
        <v>0</v>
      </c>
      <c r="G129" s="847" t="str">
        <f t="shared" si="26"/>
        <v/>
      </c>
      <c r="H129" s="980">
        <f t="shared" si="27"/>
        <v>0</v>
      </c>
      <c r="I129" s="1090" t="str">
        <f>'BR1'!I129</f>
        <v/>
      </c>
      <c r="J129" s="36">
        <f t="shared" si="28"/>
        <v>0</v>
      </c>
      <c r="K129" s="1090" t="str">
        <f>'BR1'!K129</f>
        <v/>
      </c>
      <c r="L129" s="36">
        <f t="shared" si="29"/>
        <v>0</v>
      </c>
      <c r="M129" s="1090" t="str">
        <f>'BR1'!M129</f>
        <v/>
      </c>
      <c r="N129" s="1016">
        <f t="shared" si="30"/>
        <v>0</v>
      </c>
      <c r="O129" s="1090" t="str">
        <f>'BR1'!O129</f>
        <v/>
      </c>
      <c r="P129" s="1016">
        <f t="shared" si="31"/>
        <v>0</v>
      </c>
      <c r="Q129" s="1090" t="str">
        <f>'BR1'!Q129</f>
        <v/>
      </c>
      <c r="R129" s="1016">
        <f t="shared" si="32"/>
        <v>0</v>
      </c>
      <c r="S129" s="1090" t="str">
        <f>'BR1'!S129</f>
        <v/>
      </c>
      <c r="T129" s="1016">
        <f t="shared" si="33"/>
        <v>0</v>
      </c>
      <c r="U129" s="1018"/>
      <c r="V129" s="303"/>
      <c r="W129" s="303"/>
      <c r="X129" s="303"/>
      <c r="Y129" s="203"/>
      <c r="Z129" s="203"/>
      <c r="AA129" s="203"/>
      <c r="AB129" s="204"/>
      <c r="AD129" s="57"/>
      <c r="AE129" s="193"/>
      <c r="AF129" s="193"/>
      <c r="AG129" s="57"/>
      <c r="AH129" s="193"/>
      <c r="AI129" s="193"/>
      <c r="AJ129" s="193"/>
      <c r="AK129" s="193"/>
      <c r="AS129" s="10"/>
      <c r="AT129" s="10"/>
      <c r="AY129" s="1104"/>
    </row>
    <row r="130" spans="1:53" ht="23.25" hidden="1" customHeight="1">
      <c r="A130" s="122">
        <v>13</v>
      </c>
      <c r="B130" s="1526">
        <f>'BR1'!B130</f>
        <v>0</v>
      </c>
      <c r="C130" s="1527">
        <f>'BR1'!C130</f>
        <v>0</v>
      </c>
      <c r="D130" s="1527">
        <f>'BR1'!D130</f>
        <v>0</v>
      </c>
      <c r="E130" s="1528">
        <f>'BR1'!E130</f>
        <v>0</v>
      </c>
      <c r="F130" s="978">
        <f>'BR1'!F130</f>
        <v>0</v>
      </c>
      <c r="G130" s="847" t="str">
        <f t="shared" si="26"/>
        <v/>
      </c>
      <c r="H130" s="980">
        <f t="shared" si="27"/>
        <v>0</v>
      </c>
      <c r="I130" s="1090" t="str">
        <f>'BR1'!I130</f>
        <v/>
      </c>
      <c r="J130" s="36">
        <f t="shared" si="28"/>
        <v>0</v>
      </c>
      <c r="K130" s="1090" t="str">
        <f>'BR1'!K130</f>
        <v/>
      </c>
      <c r="L130" s="36">
        <f t="shared" si="29"/>
        <v>0</v>
      </c>
      <c r="M130" s="1090" t="str">
        <f>'BR1'!M130</f>
        <v/>
      </c>
      <c r="N130" s="1016">
        <f t="shared" si="30"/>
        <v>0</v>
      </c>
      <c r="O130" s="1090" t="str">
        <f>'BR1'!O130</f>
        <v/>
      </c>
      <c r="P130" s="1016">
        <f t="shared" si="31"/>
        <v>0</v>
      </c>
      <c r="Q130" s="1090" t="str">
        <f>'BR1'!Q130</f>
        <v/>
      </c>
      <c r="R130" s="1016">
        <f t="shared" si="32"/>
        <v>0</v>
      </c>
      <c r="S130" s="1090" t="str">
        <f>'BR1'!S130</f>
        <v/>
      </c>
      <c r="T130" s="1016">
        <f t="shared" si="33"/>
        <v>0</v>
      </c>
      <c r="U130" s="1018"/>
      <c r="V130" s="303"/>
      <c r="W130" s="303"/>
      <c r="X130" s="303"/>
      <c r="Y130" s="203"/>
      <c r="Z130" s="203"/>
      <c r="AA130" s="203"/>
      <c r="AB130" s="204"/>
      <c r="AD130" s="57"/>
      <c r="AE130" s="193"/>
      <c r="AF130" s="193"/>
      <c r="AG130" s="57"/>
      <c r="AH130" s="193"/>
      <c r="AI130" s="193"/>
      <c r="AJ130" s="193"/>
      <c r="AK130" s="193"/>
      <c r="AS130" s="10"/>
      <c r="AT130" s="10"/>
      <c r="AY130" s="1104"/>
    </row>
    <row r="131" spans="1:53" ht="23.25" hidden="1" customHeight="1">
      <c r="A131" s="122">
        <v>14</v>
      </c>
      <c r="B131" s="1526">
        <f>'BR1'!B131</f>
        <v>0</v>
      </c>
      <c r="C131" s="1527">
        <f>'BR1'!C131</f>
        <v>0</v>
      </c>
      <c r="D131" s="1527">
        <f>'BR1'!D131</f>
        <v>0</v>
      </c>
      <c r="E131" s="1528">
        <f>'BR1'!E131</f>
        <v>0</v>
      </c>
      <c r="F131" s="978">
        <f>'BR1'!F131</f>
        <v>0</v>
      </c>
      <c r="G131" s="847" t="str">
        <f t="shared" si="26"/>
        <v/>
      </c>
      <c r="H131" s="980">
        <f t="shared" si="27"/>
        <v>0</v>
      </c>
      <c r="I131" s="1090" t="str">
        <f>'BR1'!I131</f>
        <v/>
      </c>
      <c r="J131" s="36">
        <f t="shared" si="28"/>
        <v>0</v>
      </c>
      <c r="K131" s="1090" t="str">
        <f>'BR1'!K131</f>
        <v/>
      </c>
      <c r="L131" s="36">
        <f t="shared" si="29"/>
        <v>0</v>
      </c>
      <c r="M131" s="1090" t="str">
        <f>'BR1'!M131</f>
        <v/>
      </c>
      <c r="N131" s="1016">
        <f t="shared" si="30"/>
        <v>0</v>
      </c>
      <c r="O131" s="1090" t="str">
        <f>'BR1'!O131</f>
        <v/>
      </c>
      <c r="P131" s="1016">
        <f t="shared" si="31"/>
        <v>0</v>
      </c>
      <c r="Q131" s="1090" t="str">
        <f>'BR1'!Q131</f>
        <v/>
      </c>
      <c r="R131" s="1016">
        <f t="shared" si="32"/>
        <v>0</v>
      </c>
      <c r="S131" s="1090" t="str">
        <f>'BR1'!S131</f>
        <v/>
      </c>
      <c r="T131" s="1016">
        <f t="shared" si="33"/>
        <v>0</v>
      </c>
      <c r="U131" s="1018"/>
      <c r="V131" s="303"/>
      <c r="W131" s="303"/>
      <c r="X131" s="303"/>
      <c r="Y131" s="203"/>
      <c r="Z131" s="203"/>
      <c r="AA131" s="203"/>
      <c r="AB131" s="204"/>
      <c r="AD131" s="57"/>
      <c r="AE131" s="193"/>
      <c r="AF131" s="193"/>
      <c r="AG131" s="57"/>
      <c r="AH131" s="193"/>
      <c r="AI131" s="193"/>
      <c r="AJ131" s="193"/>
      <c r="AK131" s="193"/>
      <c r="AS131" s="10"/>
      <c r="AT131" s="10"/>
      <c r="AY131" s="1104"/>
    </row>
    <row r="132" spans="1:53" ht="23.25" hidden="1" customHeight="1" thickBot="1">
      <c r="A132" s="123">
        <v>15</v>
      </c>
      <c r="B132" s="1523">
        <f>'BR1'!B132</f>
        <v>0</v>
      </c>
      <c r="C132" s="1524">
        <f>'BR1'!C132</f>
        <v>0</v>
      </c>
      <c r="D132" s="1524">
        <f>'BR1'!D132</f>
        <v>0</v>
      </c>
      <c r="E132" s="1525">
        <f>'BR1'!E132</f>
        <v>0</v>
      </c>
      <c r="F132" s="1002">
        <f>'BR1'!F132</f>
        <v>0</v>
      </c>
      <c r="G132" s="850" t="str">
        <f t="shared" si="26"/>
        <v/>
      </c>
      <c r="H132" s="1003">
        <f t="shared" si="27"/>
        <v>0</v>
      </c>
      <c r="I132" s="1094" t="str">
        <f>'BR1'!I132</f>
        <v/>
      </c>
      <c r="J132" s="995">
        <f t="shared" si="28"/>
        <v>0</v>
      </c>
      <c r="K132" s="1094" t="str">
        <f>'BR1'!K132</f>
        <v/>
      </c>
      <c r="L132" s="995">
        <f t="shared" si="29"/>
        <v>0</v>
      </c>
      <c r="M132" s="1094" t="str">
        <f>'BR1'!M132</f>
        <v/>
      </c>
      <c r="N132" s="1019">
        <f t="shared" si="30"/>
        <v>0</v>
      </c>
      <c r="O132" s="1094" t="str">
        <f>'BR1'!O132</f>
        <v/>
      </c>
      <c r="P132" s="1019">
        <f t="shared" si="31"/>
        <v>0</v>
      </c>
      <c r="Q132" s="1094" t="str">
        <f>'BR1'!Q132</f>
        <v/>
      </c>
      <c r="R132" s="1019">
        <f t="shared" si="32"/>
        <v>0</v>
      </c>
      <c r="S132" s="1094" t="str">
        <f>'BR1'!S132</f>
        <v/>
      </c>
      <c r="T132" s="1019">
        <f t="shared" si="33"/>
        <v>0</v>
      </c>
      <c r="U132" s="1018"/>
      <c r="V132" s="303"/>
      <c r="W132" s="303"/>
      <c r="X132" s="303"/>
      <c r="Y132" s="203"/>
      <c r="Z132" s="203"/>
      <c r="AA132" s="203"/>
      <c r="AB132" s="204"/>
      <c r="AD132" s="57"/>
      <c r="AE132" s="193"/>
      <c r="AF132" s="193"/>
      <c r="AG132" s="57"/>
      <c r="AH132" s="193"/>
      <c r="AI132" s="193"/>
      <c r="AJ132" s="193"/>
      <c r="AK132" s="193"/>
      <c r="AS132" s="10"/>
      <c r="AT132" s="10"/>
      <c r="AY132" s="1104"/>
    </row>
    <row r="133" spans="1:53" s="197" customFormat="1" ht="16.5" thickTop="1" thickBot="1">
      <c r="A133" s="435"/>
      <c r="B133" s="520"/>
      <c r="C133" s="521"/>
      <c r="D133" s="522"/>
      <c r="E133" s="523"/>
      <c r="F133" s="436"/>
      <c r="G133" s="849"/>
      <c r="H133" s="437"/>
      <c r="I133" s="437"/>
      <c r="J133" s="437"/>
      <c r="K133" s="437"/>
      <c r="L133" s="437"/>
      <c r="M133" s="437"/>
      <c r="N133" s="437"/>
      <c r="O133" s="437"/>
      <c r="P133" s="437"/>
      <c r="Q133" s="437"/>
      <c r="R133" s="437"/>
      <c r="S133" s="437"/>
      <c r="T133" s="437"/>
      <c r="U133" s="274"/>
      <c r="V133" s="274"/>
      <c r="W133" s="274"/>
      <c r="X133" s="274"/>
      <c r="Y133" s="275"/>
      <c r="Z133" s="275"/>
      <c r="AA133" s="275"/>
      <c r="AK133" s="326"/>
      <c r="AL133" s="326"/>
      <c r="AM133" s="326"/>
      <c r="AN133" s="326"/>
      <c r="AO133" s="326"/>
      <c r="AP133" s="326"/>
      <c r="AQ133" s="326"/>
      <c r="AS133" s="10"/>
      <c r="AT133" s="10"/>
      <c r="AY133" s="1104"/>
      <c r="AZ133" s="169"/>
      <c r="BA133" s="169"/>
    </row>
    <row r="134" spans="1:53" ht="20.25" customHeight="1" thickTop="1">
      <c r="A134" s="1541" t="str">
        <f>A14</f>
        <v>OTHER COSTS</v>
      </c>
      <c r="B134" s="1542"/>
      <c r="C134" s="1542"/>
      <c r="D134" s="1542"/>
      <c r="E134" s="1542"/>
      <c r="F134" s="1543"/>
      <c r="G134" s="1531" t="s">
        <v>84</v>
      </c>
      <c r="H134" s="1532"/>
      <c r="I134" s="1532"/>
      <c r="J134" s="1532"/>
      <c r="K134" s="1532"/>
      <c r="L134" s="1532"/>
      <c r="M134" s="1532"/>
      <c r="N134" s="1532"/>
      <c r="O134" s="1532"/>
      <c r="P134" s="1532"/>
      <c r="Q134" s="1532"/>
      <c r="R134" s="1532"/>
      <c r="S134" s="1532"/>
      <c r="T134" s="1533"/>
      <c r="U134" s="944"/>
      <c r="V134" s="299"/>
      <c r="W134" s="299"/>
      <c r="X134" s="299"/>
      <c r="Y134" s="38"/>
      <c r="Z134" s="38"/>
      <c r="AA134" s="38"/>
      <c r="AD134" s="55"/>
      <c r="AE134" s="11"/>
      <c r="AF134" s="11"/>
      <c r="AG134" s="55"/>
      <c r="AH134" s="11"/>
      <c r="AI134" s="11"/>
      <c r="AJ134" s="11"/>
      <c r="AK134" s="11"/>
      <c r="AS134" s="10"/>
      <c r="AT134" s="10"/>
      <c r="AY134" s="1104"/>
    </row>
    <row r="135" spans="1:53" ht="15" customHeight="1" thickBot="1">
      <c r="A135" s="1544"/>
      <c r="B135" s="1545"/>
      <c r="C135" s="1545"/>
      <c r="D135" s="1545"/>
      <c r="E135" s="1545"/>
      <c r="F135" s="1546"/>
      <c r="G135" s="608" t="str">
        <f>'Fund Rec'!G141</f>
        <v/>
      </c>
      <c r="H135" s="999">
        <f>'Fund Rec'!H141</f>
        <v>0</v>
      </c>
      <c r="I135" s="590" t="str">
        <f>'Fund Rec'!I141</f>
        <v/>
      </c>
      <c r="J135" s="698">
        <f>'Fund Rec'!J141</f>
        <v>0</v>
      </c>
      <c r="K135" s="700" t="str">
        <f>'Fund Rec'!K141</f>
        <v/>
      </c>
      <c r="L135" s="698">
        <f>'Fund Rec'!L141</f>
        <v>0</v>
      </c>
      <c r="M135" s="700" t="str">
        <f>'Fund Rec'!M141</f>
        <v/>
      </c>
      <c r="N135" s="698">
        <f>'Fund Rec'!N141</f>
        <v>0</v>
      </c>
      <c r="O135" s="696" t="str">
        <f>'Fund Rec'!O141</f>
        <v/>
      </c>
      <c r="P135" s="698">
        <f>'Fund Rec'!P141</f>
        <v>0</v>
      </c>
      <c r="Q135" s="701" t="str">
        <f>'Fund Rec'!Q141</f>
        <v/>
      </c>
      <c r="R135" s="698">
        <f>'Fund Rec'!R141</f>
        <v>0</v>
      </c>
      <c r="S135" s="696" t="str">
        <f>'Fund Rec'!S141</f>
        <v/>
      </c>
      <c r="T135" s="698">
        <f>'Fund Rec'!T141</f>
        <v>0</v>
      </c>
      <c r="U135" s="202"/>
      <c r="V135" s="300"/>
      <c r="W135" s="300"/>
      <c r="X135" s="300"/>
      <c r="AE135" s="169"/>
      <c r="AF135" s="169"/>
      <c r="AH135" s="169"/>
      <c r="AI135" s="169"/>
      <c r="AJ135" s="169"/>
      <c r="AK135" s="169"/>
      <c r="AS135" s="10"/>
      <c r="AT135" s="10"/>
      <c r="AY135" s="1104"/>
    </row>
    <row r="136" spans="1:53" ht="25.5" customHeight="1" thickTop="1" thickBot="1">
      <c r="A136" s="131"/>
      <c r="B136" s="159"/>
      <c r="C136" s="159"/>
      <c r="D136" s="18"/>
      <c r="E136" s="130" t="s">
        <v>16</v>
      </c>
      <c r="F136" s="1423">
        <f>SUM(F137:F151)</f>
        <v>0</v>
      </c>
      <c r="G136" s="614"/>
      <c r="H136" s="982">
        <f>SUM(H137:H151)</f>
        <v>0</v>
      </c>
      <c r="I136" s="607"/>
      <c r="J136" s="979">
        <f>SUM(J137:J151)</f>
        <v>0</v>
      </c>
      <c r="K136" s="607"/>
      <c r="L136" s="990">
        <f>SUM(L137:L151)</f>
        <v>0</v>
      </c>
      <c r="M136" s="695"/>
      <c r="N136" s="990">
        <f>SUM(N137:N151)</f>
        <v>0</v>
      </c>
      <c r="O136" s="607"/>
      <c r="P136" s="990">
        <f>SUM(P137:P151)</f>
        <v>0</v>
      </c>
      <c r="Q136" s="607"/>
      <c r="R136" s="990">
        <f>SUM(R137:R151)</f>
        <v>0</v>
      </c>
      <c r="S136" s="695"/>
      <c r="T136" s="990">
        <f>SUM(T137:T151)</f>
        <v>0</v>
      </c>
      <c r="U136" s="260"/>
      <c r="V136" s="301"/>
      <c r="W136" s="301"/>
      <c r="X136" s="301"/>
      <c r="Y136" s="38"/>
      <c r="Z136" s="38"/>
      <c r="AA136" s="38"/>
      <c r="AD136" s="55"/>
      <c r="AE136" s="11"/>
      <c r="AF136" s="11"/>
      <c r="AG136" s="55"/>
      <c r="AH136" s="11"/>
      <c r="AI136" s="11"/>
      <c r="AJ136" s="11"/>
      <c r="AK136" s="11"/>
      <c r="AS136" s="10"/>
      <c r="AT136" s="10"/>
      <c r="AY136" s="1104"/>
    </row>
    <row r="137" spans="1:53" ht="23.25" customHeight="1" thickTop="1">
      <c r="A137" s="122">
        <v>1</v>
      </c>
      <c r="B137" s="1526">
        <f>'BR1'!B137</f>
        <v>0</v>
      </c>
      <c r="C137" s="1527">
        <f>'BR1'!C137</f>
        <v>0</v>
      </c>
      <c r="D137" s="1527">
        <f>'BR1'!D137</f>
        <v>0</v>
      </c>
      <c r="E137" s="1528">
        <f>'BR1'!E137</f>
        <v>0</v>
      </c>
      <c r="F137" s="1425">
        <f>'BR1'!F137</f>
        <v>0</v>
      </c>
      <c r="G137" s="847" t="str">
        <f t="shared" ref="G137:G151" si="34">IF(AND(F137&lt;&gt;0, 1-I137-K137-Q137-S137-M137-O137),1-I137-K137-Q137-S137-M137-O137,"")</f>
        <v/>
      </c>
      <c r="H137" s="980">
        <f t="shared" ref="H137:H151" si="35">IF(AND(G137*F137&lt;0.0001,G137*F137&gt;0),"",G137*F137)</f>
        <v>0</v>
      </c>
      <c r="I137" s="1090" t="str">
        <f>'BR1'!I137</f>
        <v/>
      </c>
      <c r="J137" s="36">
        <f>I137*F137</f>
        <v>0</v>
      </c>
      <c r="K137" s="1090" t="str">
        <f>'BR1'!K137</f>
        <v/>
      </c>
      <c r="L137" s="36">
        <f>K137*F137</f>
        <v>0</v>
      </c>
      <c r="M137" s="1090" t="str">
        <f>'BR1'!M137</f>
        <v/>
      </c>
      <c r="N137" s="1016">
        <f>M137*F137</f>
        <v>0</v>
      </c>
      <c r="O137" s="1090" t="str">
        <f>'BR1'!O137</f>
        <v/>
      </c>
      <c r="P137" s="1016">
        <f>O137*F137</f>
        <v>0</v>
      </c>
      <c r="Q137" s="1090" t="str">
        <f>'BR1'!Q137</f>
        <v/>
      </c>
      <c r="R137" s="1016">
        <f t="shared" ref="R137:R151" si="36">Q137*F137</f>
        <v>0</v>
      </c>
      <c r="S137" s="1090" t="str">
        <f>'BR1'!S137</f>
        <v/>
      </c>
      <c r="T137" s="1016">
        <f t="shared" ref="T137:T151" si="37">S137*F137</f>
        <v>0</v>
      </c>
      <c r="U137" s="1018"/>
      <c r="V137" s="303"/>
      <c r="W137" s="303"/>
      <c r="X137" s="303"/>
      <c r="Y137" s="203"/>
      <c r="Z137" s="203"/>
      <c r="AA137" s="203"/>
      <c r="AB137" s="204"/>
      <c r="AD137" s="57"/>
      <c r="AE137" s="193"/>
      <c r="AF137" s="193"/>
      <c r="AG137" s="57"/>
      <c r="AH137" s="193"/>
      <c r="AI137" s="193"/>
      <c r="AJ137" s="193"/>
      <c r="AK137" s="193"/>
      <c r="AS137" s="10"/>
      <c r="AT137" s="10"/>
      <c r="AY137" s="1104"/>
    </row>
    <row r="138" spans="1:53" ht="23.25" customHeight="1">
      <c r="A138" s="122">
        <v>2</v>
      </c>
      <c r="B138" s="1526">
        <f>'BR1'!B138</f>
        <v>0</v>
      </c>
      <c r="C138" s="1527">
        <f>'BR1'!C138</f>
        <v>0</v>
      </c>
      <c r="D138" s="1527">
        <f>'BR1'!D138</f>
        <v>0</v>
      </c>
      <c r="E138" s="1528">
        <f>'BR1'!E138</f>
        <v>0</v>
      </c>
      <c r="F138" s="1425">
        <f>'BR1'!F138</f>
        <v>0</v>
      </c>
      <c r="G138" s="847" t="str">
        <f t="shared" si="34"/>
        <v/>
      </c>
      <c r="H138" s="980">
        <f t="shared" si="35"/>
        <v>0</v>
      </c>
      <c r="I138" s="1090" t="str">
        <f>'BR1'!I138</f>
        <v/>
      </c>
      <c r="J138" s="36">
        <f t="shared" ref="J138:J151" si="38">I138*F138</f>
        <v>0</v>
      </c>
      <c r="K138" s="1090" t="str">
        <f>'BR1'!K138</f>
        <v/>
      </c>
      <c r="L138" s="36">
        <f t="shared" ref="L138:L151" si="39">K138*F138</f>
        <v>0</v>
      </c>
      <c r="M138" s="1090" t="str">
        <f>'BR1'!M138</f>
        <v/>
      </c>
      <c r="N138" s="1016">
        <f t="shared" ref="N138:N151" si="40">M138*F138</f>
        <v>0</v>
      </c>
      <c r="O138" s="1090" t="str">
        <f>'BR1'!O138</f>
        <v/>
      </c>
      <c r="P138" s="1016">
        <f t="shared" ref="P138:P151" si="41">O138*F138</f>
        <v>0</v>
      </c>
      <c r="Q138" s="1090" t="str">
        <f>'BR1'!Q138</f>
        <v/>
      </c>
      <c r="R138" s="1016">
        <f t="shared" si="36"/>
        <v>0</v>
      </c>
      <c r="S138" s="1090" t="str">
        <f>'BR1'!S138</f>
        <v/>
      </c>
      <c r="T138" s="1016">
        <f t="shared" si="37"/>
        <v>0</v>
      </c>
      <c r="U138" s="1018"/>
      <c r="V138" s="303"/>
      <c r="W138" s="303"/>
      <c r="X138" s="303"/>
      <c r="Y138" s="203"/>
      <c r="Z138" s="203"/>
      <c r="AA138" s="203"/>
      <c r="AB138" s="204"/>
      <c r="AD138" s="57"/>
      <c r="AE138" s="193"/>
      <c r="AF138" s="193"/>
      <c r="AG138" s="57"/>
      <c r="AH138" s="193"/>
      <c r="AI138" s="193"/>
      <c r="AJ138" s="193"/>
      <c r="AK138" s="193"/>
      <c r="AS138" s="10"/>
      <c r="AT138" s="10"/>
      <c r="AY138" s="1104"/>
    </row>
    <row r="139" spans="1:53" ht="23.25" customHeight="1">
      <c r="A139" s="122">
        <v>3</v>
      </c>
      <c r="B139" s="1526">
        <f>'BR1'!B139</f>
        <v>0</v>
      </c>
      <c r="C139" s="1527">
        <f>'BR1'!C139</f>
        <v>0</v>
      </c>
      <c r="D139" s="1527">
        <f>'BR1'!D139</f>
        <v>0</v>
      </c>
      <c r="E139" s="1528">
        <f>'BR1'!E139</f>
        <v>0</v>
      </c>
      <c r="F139" s="1425">
        <f>'BR1'!F139</f>
        <v>0</v>
      </c>
      <c r="G139" s="847" t="str">
        <f t="shared" si="34"/>
        <v/>
      </c>
      <c r="H139" s="980">
        <f t="shared" si="35"/>
        <v>0</v>
      </c>
      <c r="I139" s="1090" t="str">
        <f>'BR1'!I139</f>
        <v/>
      </c>
      <c r="J139" s="36">
        <f t="shared" si="38"/>
        <v>0</v>
      </c>
      <c r="K139" s="1090" t="str">
        <f>'BR1'!K139</f>
        <v/>
      </c>
      <c r="L139" s="36">
        <f t="shared" si="39"/>
        <v>0</v>
      </c>
      <c r="M139" s="1090" t="str">
        <f>'BR1'!M139</f>
        <v/>
      </c>
      <c r="N139" s="1016">
        <f t="shared" si="40"/>
        <v>0</v>
      </c>
      <c r="O139" s="1090" t="str">
        <f>'BR1'!O139</f>
        <v/>
      </c>
      <c r="P139" s="1016">
        <f t="shared" si="41"/>
        <v>0</v>
      </c>
      <c r="Q139" s="1090" t="str">
        <f>'BR1'!Q139</f>
        <v/>
      </c>
      <c r="R139" s="1016">
        <f t="shared" si="36"/>
        <v>0</v>
      </c>
      <c r="S139" s="1090" t="str">
        <f>'BR1'!S139</f>
        <v/>
      </c>
      <c r="T139" s="1016">
        <f t="shared" si="37"/>
        <v>0</v>
      </c>
      <c r="U139" s="1018"/>
      <c r="V139" s="303"/>
      <c r="W139" s="303"/>
      <c r="X139" s="303"/>
      <c r="Y139" s="203"/>
      <c r="Z139" s="203"/>
      <c r="AA139" s="203"/>
      <c r="AB139" s="204"/>
      <c r="AD139" s="57"/>
      <c r="AE139" s="193"/>
      <c r="AF139" s="193"/>
      <c r="AG139" s="57"/>
      <c r="AH139" s="193"/>
      <c r="AI139" s="193"/>
      <c r="AJ139" s="193"/>
      <c r="AK139" s="193"/>
      <c r="AS139" s="10"/>
      <c r="AT139" s="10"/>
      <c r="AY139" s="1104"/>
    </row>
    <row r="140" spans="1:53" ht="23.25" customHeight="1">
      <c r="A140" s="122">
        <v>4</v>
      </c>
      <c r="B140" s="1536">
        <f>'BR1'!B140</f>
        <v>0</v>
      </c>
      <c r="C140" s="1537">
        <f>'BR1'!C140</f>
        <v>0</v>
      </c>
      <c r="D140" s="1537">
        <f>'BR1'!D140</f>
        <v>0</v>
      </c>
      <c r="E140" s="1538">
        <f>'BR1'!E140</f>
        <v>0</v>
      </c>
      <c r="F140" s="996">
        <f>'BR1'!F140</f>
        <v>0</v>
      </c>
      <c r="G140" s="847" t="str">
        <f t="shared" si="34"/>
        <v/>
      </c>
      <c r="H140" s="980">
        <f t="shared" si="35"/>
        <v>0</v>
      </c>
      <c r="I140" s="1090" t="str">
        <f>'BR1'!I140</f>
        <v/>
      </c>
      <c r="J140" s="36">
        <f t="shared" si="38"/>
        <v>0</v>
      </c>
      <c r="K140" s="1090" t="str">
        <f>'BR1'!K140</f>
        <v/>
      </c>
      <c r="L140" s="36">
        <f t="shared" si="39"/>
        <v>0</v>
      </c>
      <c r="M140" s="1090" t="str">
        <f>'BR1'!M140</f>
        <v/>
      </c>
      <c r="N140" s="1016">
        <f t="shared" si="40"/>
        <v>0</v>
      </c>
      <c r="O140" s="1090" t="str">
        <f>'BR1'!O140</f>
        <v/>
      </c>
      <c r="P140" s="1016">
        <f t="shared" si="41"/>
        <v>0</v>
      </c>
      <c r="Q140" s="1090" t="str">
        <f>'BR1'!Q140</f>
        <v/>
      </c>
      <c r="R140" s="1016">
        <f t="shared" si="36"/>
        <v>0</v>
      </c>
      <c r="S140" s="1090" t="str">
        <f>'BR1'!S140</f>
        <v/>
      </c>
      <c r="T140" s="1016">
        <f t="shared" si="37"/>
        <v>0</v>
      </c>
      <c r="U140" s="1018"/>
      <c r="V140" s="303"/>
      <c r="W140" s="303"/>
      <c r="X140" s="303"/>
      <c r="Y140" s="203"/>
      <c r="Z140" s="203"/>
      <c r="AA140" s="203"/>
      <c r="AB140" s="204"/>
      <c r="AD140" s="57"/>
      <c r="AE140" s="193"/>
      <c r="AF140" s="193"/>
      <c r="AG140" s="57"/>
      <c r="AH140" s="193"/>
      <c r="AI140" s="193"/>
      <c r="AJ140" s="193"/>
      <c r="AK140" s="193"/>
      <c r="AS140" s="10"/>
      <c r="AT140" s="10"/>
      <c r="AY140" s="1104"/>
    </row>
    <row r="141" spans="1:53" ht="23.25" customHeight="1" thickBot="1">
      <c r="A141" s="122">
        <v>5</v>
      </c>
      <c r="B141" s="1526">
        <f>'BR1'!B141</f>
        <v>0</v>
      </c>
      <c r="C141" s="1527">
        <f>'BR1'!C141</f>
        <v>0</v>
      </c>
      <c r="D141" s="1527">
        <f>'BR1'!D141</f>
        <v>0</v>
      </c>
      <c r="E141" s="1528">
        <f>'BR1'!E141</f>
        <v>0</v>
      </c>
      <c r="F141" s="996">
        <f>'BR1'!F141</f>
        <v>0</v>
      </c>
      <c r="G141" s="847" t="str">
        <f t="shared" si="34"/>
        <v/>
      </c>
      <c r="H141" s="980">
        <f t="shared" si="35"/>
        <v>0</v>
      </c>
      <c r="I141" s="1090" t="str">
        <f>'BR1'!I141</f>
        <v/>
      </c>
      <c r="J141" s="36">
        <f t="shared" si="38"/>
        <v>0</v>
      </c>
      <c r="K141" s="1090" t="str">
        <f>'BR1'!K141</f>
        <v/>
      </c>
      <c r="L141" s="36">
        <f t="shared" si="39"/>
        <v>0</v>
      </c>
      <c r="M141" s="1090" t="str">
        <f>'BR1'!M141</f>
        <v/>
      </c>
      <c r="N141" s="1016">
        <f t="shared" si="40"/>
        <v>0</v>
      </c>
      <c r="O141" s="1090" t="str">
        <f>'BR1'!O141</f>
        <v/>
      </c>
      <c r="P141" s="1016">
        <f t="shared" si="41"/>
        <v>0</v>
      </c>
      <c r="Q141" s="1090" t="str">
        <f>'BR1'!Q141</f>
        <v/>
      </c>
      <c r="R141" s="1016">
        <f t="shared" si="36"/>
        <v>0</v>
      </c>
      <c r="S141" s="1090" t="str">
        <f>'BR1'!S141</f>
        <v/>
      </c>
      <c r="T141" s="1016">
        <f t="shared" si="37"/>
        <v>0</v>
      </c>
      <c r="U141" s="1018"/>
      <c r="V141" s="303"/>
      <c r="W141" s="303"/>
      <c r="X141" s="303"/>
      <c r="Y141" s="203"/>
      <c r="Z141" s="203"/>
      <c r="AA141" s="203"/>
      <c r="AB141" s="204"/>
      <c r="AD141" s="57"/>
      <c r="AE141" s="193"/>
      <c r="AF141" s="193"/>
      <c r="AG141" s="57"/>
      <c r="AH141" s="193"/>
      <c r="AI141" s="193"/>
      <c r="AJ141" s="193"/>
      <c r="AK141" s="193"/>
      <c r="AS141" s="10"/>
      <c r="AT141" s="10"/>
      <c r="AY141" s="1104"/>
    </row>
    <row r="142" spans="1:53" ht="23.25" hidden="1" customHeight="1">
      <c r="A142" s="122">
        <v>6</v>
      </c>
      <c r="B142" s="1526">
        <f>'BR1'!B142</f>
        <v>0</v>
      </c>
      <c r="C142" s="1527">
        <f>'BR1'!C142</f>
        <v>0</v>
      </c>
      <c r="D142" s="1527">
        <f>'BR1'!D142</f>
        <v>0</v>
      </c>
      <c r="E142" s="1528">
        <f>'BR1'!E142</f>
        <v>0</v>
      </c>
      <c r="F142" s="996">
        <f>'BR1'!F142</f>
        <v>0</v>
      </c>
      <c r="G142" s="847" t="str">
        <f t="shared" si="34"/>
        <v/>
      </c>
      <c r="H142" s="980">
        <f t="shared" si="35"/>
        <v>0</v>
      </c>
      <c r="I142" s="1090" t="str">
        <f>'BR1'!I142</f>
        <v/>
      </c>
      <c r="J142" s="36">
        <f t="shared" si="38"/>
        <v>0</v>
      </c>
      <c r="K142" s="1090" t="str">
        <f>'BR1'!K142</f>
        <v/>
      </c>
      <c r="L142" s="36">
        <f t="shared" si="39"/>
        <v>0</v>
      </c>
      <c r="M142" s="1090" t="str">
        <f>'BR1'!M142</f>
        <v/>
      </c>
      <c r="N142" s="1016">
        <f t="shared" si="40"/>
        <v>0</v>
      </c>
      <c r="O142" s="1090" t="str">
        <f>'BR1'!O142</f>
        <v/>
      </c>
      <c r="P142" s="1016">
        <f t="shared" si="41"/>
        <v>0</v>
      </c>
      <c r="Q142" s="1090" t="str">
        <f>'BR1'!Q142</f>
        <v/>
      </c>
      <c r="R142" s="1016">
        <f t="shared" si="36"/>
        <v>0</v>
      </c>
      <c r="S142" s="1090" t="str">
        <f>'BR1'!S142</f>
        <v/>
      </c>
      <c r="T142" s="1016">
        <f t="shared" si="37"/>
        <v>0</v>
      </c>
      <c r="U142" s="1018"/>
      <c r="V142" s="303"/>
      <c r="W142" s="303"/>
      <c r="X142" s="303"/>
      <c r="Y142" s="203"/>
      <c r="Z142" s="203"/>
      <c r="AA142" s="203"/>
      <c r="AB142" s="204"/>
      <c r="AD142" s="57"/>
      <c r="AE142" s="193"/>
      <c r="AF142" s="193"/>
      <c r="AG142" s="57"/>
      <c r="AH142" s="193"/>
      <c r="AI142" s="193"/>
      <c r="AJ142" s="193"/>
      <c r="AK142" s="193"/>
      <c r="AS142" s="10"/>
      <c r="AT142" s="10"/>
      <c r="AY142" s="1104"/>
    </row>
    <row r="143" spans="1:53" ht="23.25" hidden="1" customHeight="1">
      <c r="A143" s="122">
        <v>7</v>
      </c>
      <c r="B143" s="1526">
        <f>'BR1'!B143</f>
        <v>0</v>
      </c>
      <c r="C143" s="1527">
        <f>'BR1'!C143</f>
        <v>0</v>
      </c>
      <c r="D143" s="1527">
        <f>'BR1'!D143</f>
        <v>0</v>
      </c>
      <c r="E143" s="1528">
        <f>'BR1'!E143</f>
        <v>0</v>
      </c>
      <c r="F143" s="996">
        <f>'BR1'!F143</f>
        <v>0</v>
      </c>
      <c r="G143" s="847" t="str">
        <f t="shared" si="34"/>
        <v/>
      </c>
      <c r="H143" s="980">
        <f t="shared" si="35"/>
        <v>0</v>
      </c>
      <c r="I143" s="1090" t="str">
        <f>'BR1'!I143</f>
        <v/>
      </c>
      <c r="J143" s="36">
        <f t="shared" si="38"/>
        <v>0</v>
      </c>
      <c r="K143" s="1090" t="str">
        <f>'BR1'!K143</f>
        <v/>
      </c>
      <c r="L143" s="36">
        <f t="shared" si="39"/>
        <v>0</v>
      </c>
      <c r="M143" s="1090" t="str">
        <f>'BR1'!M143</f>
        <v/>
      </c>
      <c r="N143" s="1016">
        <f t="shared" si="40"/>
        <v>0</v>
      </c>
      <c r="O143" s="1090" t="str">
        <f>'BR1'!O143</f>
        <v/>
      </c>
      <c r="P143" s="1016">
        <f t="shared" si="41"/>
        <v>0</v>
      </c>
      <c r="Q143" s="1090" t="str">
        <f>'BR1'!Q143</f>
        <v/>
      </c>
      <c r="R143" s="1016">
        <f t="shared" si="36"/>
        <v>0</v>
      </c>
      <c r="S143" s="1090" t="str">
        <f>'BR1'!S143</f>
        <v/>
      </c>
      <c r="T143" s="1016">
        <f t="shared" si="37"/>
        <v>0</v>
      </c>
      <c r="U143" s="1018"/>
      <c r="V143" s="303"/>
      <c r="W143" s="303"/>
      <c r="X143" s="303"/>
      <c r="Y143" s="203"/>
      <c r="Z143" s="203"/>
      <c r="AA143" s="203"/>
      <c r="AB143" s="204"/>
      <c r="AD143" s="57"/>
      <c r="AE143" s="193"/>
      <c r="AF143" s="193"/>
      <c r="AG143" s="57"/>
      <c r="AH143" s="193"/>
      <c r="AI143" s="193"/>
      <c r="AJ143" s="193"/>
      <c r="AK143" s="193"/>
      <c r="AS143" s="10"/>
      <c r="AT143" s="10"/>
      <c r="AY143" s="1104"/>
    </row>
    <row r="144" spans="1:53" ht="23.25" hidden="1" customHeight="1">
      <c r="A144" s="122">
        <v>8</v>
      </c>
      <c r="B144" s="1526">
        <f>'BR1'!B144</f>
        <v>0</v>
      </c>
      <c r="C144" s="1527">
        <f>'BR1'!C144</f>
        <v>0</v>
      </c>
      <c r="D144" s="1527">
        <f>'BR1'!D144</f>
        <v>0</v>
      </c>
      <c r="E144" s="1527">
        <f>'BR1'!E144</f>
        <v>0</v>
      </c>
      <c r="F144" s="996">
        <f>'BR1'!F144</f>
        <v>0</v>
      </c>
      <c r="G144" s="847" t="str">
        <f t="shared" si="34"/>
        <v/>
      </c>
      <c r="H144" s="980">
        <f t="shared" si="35"/>
        <v>0</v>
      </c>
      <c r="I144" s="1090" t="str">
        <f>'BR1'!I144</f>
        <v/>
      </c>
      <c r="J144" s="36">
        <f t="shared" si="38"/>
        <v>0</v>
      </c>
      <c r="K144" s="1090" t="str">
        <f>'BR1'!K144</f>
        <v/>
      </c>
      <c r="L144" s="36">
        <f t="shared" si="39"/>
        <v>0</v>
      </c>
      <c r="M144" s="1090" t="str">
        <f>'BR1'!M144</f>
        <v/>
      </c>
      <c r="N144" s="1016">
        <f t="shared" si="40"/>
        <v>0</v>
      </c>
      <c r="O144" s="1090" t="str">
        <f>'BR1'!O144</f>
        <v/>
      </c>
      <c r="P144" s="1016">
        <f t="shared" si="41"/>
        <v>0</v>
      </c>
      <c r="Q144" s="1090" t="str">
        <f>'BR1'!Q144</f>
        <v/>
      </c>
      <c r="R144" s="1016">
        <f t="shared" si="36"/>
        <v>0</v>
      </c>
      <c r="S144" s="1090" t="str">
        <f>'BR1'!S144</f>
        <v/>
      </c>
      <c r="T144" s="1016">
        <f t="shared" si="37"/>
        <v>0</v>
      </c>
      <c r="U144" s="1018"/>
      <c r="V144" s="303"/>
      <c r="W144" s="303"/>
      <c r="X144" s="303"/>
      <c r="Y144" s="203"/>
      <c r="Z144" s="203"/>
      <c r="AA144" s="203"/>
      <c r="AB144" s="204"/>
      <c r="AD144" s="57"/>
      <c r="AE144" s="193"/>
      <c r="AF144" s="193"/>
      <c r="AG144" s="57"/>
      <c r="AH144" s="193"/>
      <c r="AI144" s="193"/>
      <c r="AJ144" s="193"/>
      <c r="AK144" s="193"/>
      <c r="AS144" s="10"/>
      <c r="AT144" s="10"/>
      <c r="AY144" s="1104"/>
    </row>
    <row r="145" spans="1:53" ht="23.25" hidden="1" customHeight="1">
      <c r="A145" s="122">
        <v>9</v>
      </c>
      <c r="B145" s="1526">
        <f>'BR1'!B145</f>
        <v>0</v>
      </c>
      <c r="C145" s="1527">
        <f>'BR1'!C145</f>
        <v>0</v>
      </c>
      <c r="D145" s="1527">
        <f>'BR1'!D145</f>
        <v>0</v>
      </c>
      <c r="E145" s="1527">
        <f>'BR1'!E145</f>
        <v>0</v>
      </c>
      <c r="F145" s="996">
        <f>'BR1'!F145</f>
        <v>0</v>
      </c>
      <c r="G145" s="847" t="str">
        <f t="shared" si="34"/>
        <v/>
      </c>
      <c r="H145" s="980">
        <f t="shared" si="35"/>
        <v>0</v>
      </c>
      <c r="I145" s="1090" t="str">
        <f>'BR1'!I145</f>
        <v/>
      </c>
      <c r="J145" s="36">
        <f t="shared" si="38"/>
        <v>0</v>
      </c>
      <c r="K145" s="1090" t="str">
        <f>'BR1'!K145</f>
        <v/>
      </c>
      <c r="L145" s="36">
        <f t="shared" si="39"/>
        <v>0</v>
      </c>
      <c r="M145" s="1090" t="str">
        <f>'BR1'!M145</f>
        <v/>
      </c>
      <c r="N145" s="1016">
        <f t="shared" si="40"/>
        <v>0</v>
      </c>
      <c r="O145" s="1090" t="str">
        <f>'BR1'!O145</f>
        <v/>
      </c>
      <c r="P145" s="1016">
        <f t="shared" si="41"/>
        <v>0</v>
      </c>
      <c r="Q145" s="1090" t="str">
        <f>'BR1'!Q145</f>
        <v/>
      </c>
      <c r="R145" s="1016">
        <f t="shared" si="36"/>
        <v>0</v>
      </c>
      <c r="S145" s="1090" t="str">
        <f>'BR1'!S145</f>
        <v/>
      </c>
      <c r="T145" s="1016">
        <f t="shared" si="37"/>
        <v>0</v>
      </c>
      <c r="U145" s="1018"/>
      <c r="V145" s="303"/>
      <c r="W145" s="303"/>
      <c r="X145" s="303"/>
      <c r="Y145" s="203"/>
      <c r="Z145" s="203"/>
      <c r="AA145" s="203"/>
      <c r="AB145" s="204"/>
      <c r="AD145" s="57"/>
      <c r="AE145" s="193"/>
      <c r="AF145" s="193"/>
      <c r="AG145" s="57"/>
      <c r="AH145" s="193"/>
      <c r="AI145" s="193"/>
      <c r="AJ145" s="193"/>
      <c r="AK145" s="193"/>
      <c r="AS145" s="10"/>
      <c r="AT145" s="10"/>
      <c r="AY145" s="1104"/>
    </row>
    <row r="146" spans="1:53" ht="23.25" hidden="1" customHeight="1">
      <c r="A146" s="122">
        <v>10</v>
      </c>
      <c r="B146" s="1526">
        <f>'BR1'!B146</f>
        <v>0</v>
      </c>
      <c r="C146" s="1527">
        <f>'BR1'!C146</f>
        <v>0</v>
      </c>
      <c r="D146" s="1527">
        <f>'BR1'!D146</f>
        <v>0</v>
      </c>
      <c r="E146" s="1527">
        <f>'BR1'!E146</f>
        <v>0</v>
      </c>
      <c r="F146" s="996">
        <f>'BR1'!F146</f>
        <v>0</v>
      </c>
      <c r="G146" s="847" t="str">
        <f t="shared" si="34"/>
        <v/>
      </c>
      <c r="H146" s="980">
        <f t="shared" si="35"/>
        <v>0</v>
      </c>
      <c r="I146" s="1090" t="str">
        <f>'BR1'!I146</f>
        <v/>
      </c>
      <c r="J146" s="36">
        <f t="shared" si="38"/>
        <v>0</v>
      </c>
      <c r="K146" s="1090" t="str">
        <f>'BR1'!K146</f>
        <v/>
      </c>
      <c r="L146" s="36">
        <f t="shared" si="39"/>
        <v>0</v>
      </c>
      <c r="M146" s="1090" t="str">
        <f>'BR1'!M146</f>
        <v/>
      </c>
      <c r="N146" s="1016">
        <f t="shared" si="40"/>
        <v>0</v>
      </c>
      <c r="O146" s="1090" t="str">
        <f>'BR1'!O146</f>
        <v/>
      </c>
      <c r="P146" s="1016">
        <f t="shared" si="41"/>
        <v>0</v>
      </c>
      <c r="Q146" s="1090" t="str">
        <f>'BR1'!Q146</f>
        <v/>
      </c>
      <c r="R146" s="1016">
        <f t="shared" si="36"/>
        <v>0</v>
      </c>
      <c r="S146" s="1090" t="str">
        <f>'BR1'!S146</f>
        <v/>
      </c>
      <c r="T146" s="1016">
        <f t="shared" si="37"/>
        <v>0</v>
      </c>
      <c r="U146" s="1018"/>
      <c r="V146" s="303"/>
      <c r="W146" s="303"/>
      <c r="X146" s="303"/>
      <c r="Y146" s="203"/>
      <c r="Z146" s="203"/>
      <c r="AA146" s="203"/>
      <c r="AB146" s="204"/>
      <c r="AD146" s="57"/>
      <c r="AE146" s="193"/>
      <c r="AF146" s="193"/>
      <c r="AG146" s="57"/>
      <c r="AH146" s="193"/>
      <c r="AI146" s="193"/>
      <c r="AJ146" s="193"/>
      <c r="AK146" s="193"/>
      <c r="AS146" s="10"/>
      <c r="AT146" s="10"/>
      <c r="AY146" s="1104"/>
    </row>
    <row r="147" spans="1:53" ht="23.25" hidden="1" customHeight="1">
      <c r="A147" s="122">
        <v>11</v>
      </c>
      <c r="B147" s="1526">
        <f>'BR1'!B147</f>
        <v>0</v>
      </c>
      <c r="C147" s="1527">
        <f>'BR1'!C147</f>
        <v>0</v>
      </c>
      <c r="D147" s="1527">
        <f>'BR1'!D147</f>
        <v>0</v>
      </c>
      <c r="E147" s="1527">
        <f>'BR1'!E147</f>
        <v>0</v>
      </c>
      <c r="F147" s="996">
        <f>'BR1'!F147</f>
        <v>0</v>
      </c>
      <c r="G147" s="847" t="str">
        <f t="shared" si="34"/>
        <v/>
      </c>
      <c r="H147" s="980">
        <f t="shared" si="35"/>
        <v>0</v>
      </c>
      <c r="I147" s="1090" t="str">
        <f>'BR1'!I147</f>
        <v/>
      </c>
      <c r="J147" s="36">
        <f t="shared" si="38"/>
        <v>0</v>
      </c>
      <c r="K147" s="1090" t="str">
        <f>'BR1'!K147</f>
        <v/>
      </c>
      <c r="L147" s="36">
        <f t="shared" si="39"/>
        <v>0</v>
      </c>
      <c r="M147" s="1090" t="str">
        <f>'BR1'!M147</f>
        <v/>
      </c>
      <c r="N147" s="1016">
        <f t="shared" si="40"/>
        <v>0</v>
      </c>
      <c r="O147" s="1090" t="str">
        <f>'BR1'!O147</f>
        <v/>
      </c>
      <c r="P147" s="1016">
        <f t="shared" si="41"/>
        <v>0</v>
      </c>
      <c r="Q147" s="1090" t="str">
        <f>'BR1'!Q147</f>
        <v/>
      </c>
      <c r="R147" s="1016">
        <f t="shared" si="36"/>
        <v>0</v>
      </c>
      <c r="S147" s="1090" t="str">
        <f>'BR1'!S147</f>
        <v/>
      </c>
      <c r="T147" s="1016">
        <f t="shared" si="37"/>
        <v>0</v>
      </c>
      <c r="U147" s="1018"/>
      <c r="V147" s="303"/>
      <c r="W147" s="303"/>
      <c r="X147" s="303"/>
      <c r="Y147" s="203"/>
      <c r="Z147" s="203"/>
      <c r="AA147" s="203"/>
      <c r="AB147" s="204"/>
      <c r="AD147" s="57"/>
      <c r="AE147" s="193"/>
      <c r="AF147" s="193"/>
      <c r="AG147" s="57"/>
      <c r="AH147" s="193"/>
      <c r="AI147" s="193"/>
      <c r="AJ147" s="193"/>
      <c r="AK147" s="193"/>
      <c r="AS147" s="10"/>
      <c r="AT147" s="10"/>
      <c r="AY147" s="1104"/>
    </row>
    <row r="148" spans="1:53" ht="23.25" hidden="1" customHeight="1">
      <c r="A148" s="122">
        <v>12</v>
      </c>
      <c r="B148" s="1526">
        <f>'BR1'!B148</f>
        <v>0</v>
      </c>
      <c r="C148" s="1527">
        <f>'BR1'!C148</f>
        <v>0</v>
      </c>
      <c r="D148" s="1527">
        <f>'BR1'!D148</f>
        <v>0</v>
      </c>
      <c r="E148" s="1527">
        <f>'BR1'!E148</f>
        <v>0</v>
      </c>
      <c r="F148" s="996">
        <f>'BR1'!F148</f>
        <v>0</v>
      </c>
      <c r="G148" s="847" t="str">
        <f t="shared" si="34"/>
        <v/>
      </c>
      <c r="H148" s="980">
        <f t="shared" si="35"/>
        <v>0</v>
      </c>
      <c r="I148" s="1090" t="str">
        <f>'BR1'!I148</f>
        <v/>
      </c>
      <c r="J148" s="36">
        <f t="shared" si="38"/>
        <v>0</v>
      </c>
      <c r="K148" s="1090" t="str">
        <f>'BR1'!K148</f>
        <v/>
      </c>
      <c r="L148" s="36">
        <f t="shared" si="39"/>
        <v>0</v>
      </c>
      <c r="M148" s="1090" t="str">
        <f>'BR1'!M148</f>
        <v/>
      </c>
      <c r="N148" s="1016">
        <f t="shared" si="40"/>
        <v>0</v>
      </c>
      <c r="O148" s="1090" t="str">
        <f>'BR1'!O148</f>
        <v/>
      </c>
      <c r="P148" s="1016">
        <f t="shared" si="41"/>
        <v>0</v>
      </c>
      <c r="Q148" s="1090" t="str">
        <f>'BR1'!Q148</f>
        <v/>
      </c>
      <c r="R148" s="1016">
        <f t="shared" si="36"/>
        <v>0</v>
      </c>
      <c r="S148" s="1090" t="str">
        <f>'BR1'!S148</f>
        <v/>
      </c>
      <c r="T148" s="1016">
        <f t="shared" si="37"/>
        <v>0</v>
      </c>
      <c r="U148" s="1018"/>
      <c r="V148" s="303"/>
      <c r="W148" s="303"/>
      <c r="X148" s="303"/>
      <c r="Y148" s="203"/>
      <c r="Z148" s="203"/>
      <c r="AA148" s="203"/>
      <c r="AB148" s="204"/>
      <c r="AD148" s="57"/>
      <c r="AE148" s="193"/>
      <c r="AF148" s="193"/>
      <c r="AG148" s="57"/>
      <c r="AH148" s="193"/>
      <c r="AI148" s="193"/>
      <c r="AJ148" s="193"/>
      <c r="AK148" s="193"/>
      <c r="AS148" s="10"/>
      <c r="AT148" s="10"/>
      <c r="AY148" s="1104"/>
    </row>
    <row r="149" spans="1:53" ht="23.25" hidden="1" customHeight="1">
      <c r="A149" s="122">
        <v>13</v>
      </c>
      <c r="B149" s="1526">
        <f>'BR1'!B149</f>
        <v>0</v>
      </c>
      <c r="C149" s="1527">
        <f>'BR1'!C149</f>
        <v>0</v>
      </c>
      <c r="D149" s="1527">
        <f>'BR1'!D149</f>
        <v>0</v>
      </c>
      <c r="E149" s="1528">
        <f>'BR1'!E149</f>
        <v>0</v>
      </c>
      <c r="F149" s="996">
        <f>'BR1'!F149</f>
        <v>0</v>
      </c>
      <c r="G149" s="847" t="str">
        <f t="shared" si="34"/>
        <v/>
      </c>
      <c r="H149" s="980">
        <f t="shared" si="35"/>
        <v>0</v>
      </c>
      <c r="I149" s="1090" t="str">
        <f>'BR1'!I149</f>
        <v/>
      </c>
      <c r="J149" s="36">
        <f t="shared" si="38"/>
        <v>0</v>
      </c>
      <c r="K149" s="1090" t="str">
        <f>'BR1'!K149</f>
        <v/>
      </c>
      <c r="L149" s="36">
        <f t="shared" si="39"/>
        <v>0</v>
      </c>
      <c r="M149" s="1090" t="str">
        <f>'BR1'!M149</f>
        <v/>
      </c>
      <c r="N149" s="1016">
        <f t="shared" si="40"/>
        <v>0</v>
      </c>
      <c r="O149" s="1090" t="str">
        <f>'BR1'!O149</f>
        <v/>
      </c>
      <c r="P149" s="1016">
        <f t="shared" si="41"/>
        <v>0</v>
      </c>
      <c r="Q149" s="1090" t="str">
        <f>'BR1'!Q149</f>
        <v/>
      </c>
      <c r="R149" s="1016">
        <f t="shared" si="36"/>
        <v>0</v>
      </c>
      <c r="S149" s="1090" t="str">
        <f>'BR1'!S149</f>
        <v/>
      </c>
      <c r="T149" s="1016">
        <f t="shared" si="37"/>
        <v>0</v>
      </c>
      <c r="U149" s="1018"/>
      <c r="V149" s="303"/>
      <c r="W149" s="303"/>
      <c r="X149" s="303"/>
      <c r="Y149" s="203"/>
      <c r="Z149" s="203"/>
      <c r="AA149" s="203"/>
      <c r="AB149" s="204"/>
      <c r="AD149" s="57"/>
      <c r="AE149" s="193"/>
      <c r="AF149" s="193"/>
      <c r="AG149" s="57"/>
      <c r="AH149" s="193"/>
      <c r="AI149" s="193"/>
      <c r="AJ149" s="193"/>
      <c r="AK149" s="193"/>
      <c r="AS149" s="10"/>
      <c r="AT149" s="10"/>
      <c r="AY149" s="1104"/>
    </row>
    <row r="150" spans="1:53" ht="23.25" hidden="1" customHeight="1">
      <c r="A150" s="122">
        <v>14</v>
      </c>
      <c r="B150" s="1526">
        <f>'BR1'!B150</f>
        <v>0</v>
      </c>
      <c r="C150" s="1527">
        <f>'BR1'!C150</f>
        <v>0</v>
      </c>
      <c r="D150" s="1527">
        <f>'BR1'!D150</f>
        <v>0</v>
      </c>
      <c r="E150" s="1528">
        <f>'BR1'!E150</f>
        <v>0</v>
      </c>
      <c r="F150" s="996">
        <f>'BR1'!F150</f>
        <v>0</v>
      </c>
      <c r="G150" s="847" t="str">
        <f t="shared" si="34"/>
        <v/>
      </c>
      <c r="H150" s="980">
        <f t="shared" si="35"/>
        <v>0</v>
      </c>
      <c r="I150" s="1090" t="str">
        <f>'BR1'!I150</f>
        <v/>
      </c>
      <c r="J150" s="36">
        <f t="shared" si="38"/>
        <v>0</v>
      </c>
      <c r="K150" s="1090" t="str">
        <f>'BR1'!K150</f>
        <v/>
      </c>
      <c r="L150" s="36">
        <f t="shared" si="39"/>
        <v>0</v>
      </c>
      <c r="M150" s="1090" t="str">
        <f>'BR1'!M150</f>
        <v/>
      </c>
      <c r="N150" s="1016">
        <f t="shared" si="40"/>
        <v>0</v>
      </c>
      <c r="O150" s="1090" t="str">
        <f>'BR1'!O150</f>
        <v/>
      </c>
      <c r="P150" s="1016">
        <f t="shared" si="41"/>
        <v>0</v>
      </c>
      <c r="Q150" s="1090" t="str">
        <f>'BR1'!Q150</f>
        <v/>
      </c>
      <c r="R150" s="1016">
        <f t="shared" si="36"/>
        <v>0</v>
      </c>
      <c r="S150" s="1090" t="str">
        <f>'BR1'!S150</f>
        <v/>
      </c>
      <c r="T150" s="1016">
        <f t="shared" si="37"/>
        <v>0</v>
      </c>
      <c r="U150" s="1018"/>
      <c r="V150" s="303"/>
      <c r="W150" s="303"/>
      <c r="X150" s="303"/>
      <c r="Y150" s="203"/>
      <c r="Z150" s="203"/>
      <c r="AA150" s="203"/>
      <c r="AB150" s="204"/>
      <c r="AD150" s="57"/>
      <c r="AE150" s="193"/>
      <c r="AF150" s="193"/>
      <c r="AG150" s="57"/>
      <c r="AH150" s="193"/>
      <c r="AI150" s="193"/>
      <c r="AJ150" s="193"/>
      <c r="AK150" s="193"/>
      <c r="AS150" s="10"/>
      <c r="AT150" s="10"/>
      <c r="AY150" s="1104"/>
    </row>
    <row r="151" spans="1:53" ht="23.25" hidden="1" customHeight="1" thickBot="1">
      <c r="A151" s="123">
        <v>15</v>
      </c>
      <c r="B151" s="1523">
        <f>'BR1'!B151</f>
        <v>0</v>
      </c>
      <c r="C151" s="1524">
        <f>'BR1'!C151</f>
        <v>0</v>
      </c>
      <c r="D151" s="1524">
        <f>'BR1'!D151</f>
        <v>0</v>
      </c>
      <c r="E151" s="1525">
        <f>'BR1'!E151</f>
        <v>0</v>
      </c>
      <c r="F151" s="997">
        <f>'BR1'!F151</f>
        <v>0</v>
      </c>
      <c r="G151" s="850" t="str">
        <f t="shared" si="34"/>
        <v/>
      </c>
      <c r="H151" s="1004">
        <f t="shared" si="35"/>
        <v>0</v>
      </c>
      <c r="I151" s="1094" t="str">
        <f>'BR1'!I151</f>
        <v/>
      </c>
      <c r="J151" s="995">
        <f t="shared" si="38"/>
        <v>0</v>
      </c>
      <c r="K151" s="1094" t="str">
        <f>'BR1'!K151</f>
        <v/>
      </c>
      <c r="L151" s="995">
        <f t="shared" si="39"/>
        <v>0</v>
      </c>
      <c r="M151" s="1094" t="str">
        <f>'BR1'!M151</f>
        <v/>
      </c>
      <c r="N151" s="1019">
        <f t="shared" si="40"/>
        <v>0</v>
      </c>
      <c r="O151" s="1094" t="str">
        <f>'BR1'!O151</f>
        <v/>
      </c>
      <c r="P151" s="1019">
        <f t="shared" si="41"/>
        <v>0</v>
      </c>
      <c r="Q151" s="1094" t="str">
        <f>'BR1'!Q151</f>
        <v/>
      </c>
      <c r="R151" s="1019">
        <f t="shared" si="36"/>
        <v>0</v>
      </c>
      <c r="S151" s="1094" t="str">
        <f>'BR1'!S151</f>
        <v/>
      </c>
      <c r="T151" s="1019">
        <f t="shared" si="37"/>
        <v>0</v>
      </c>
      <c r="U151" s="1018"/>
      <c r="V151" s="303"/>
      <c r="W151" s="303"/>
      <c r="X151" s="303"/>
      <c r="Y151" s="203"/>
      <c r="Z151" s="203"/>
      <c r="AA151" s="203"/>
      <c r="AB151" s="204"/>
      <c r="AD151" s="57"/>
      <c r="AE151" s="193"/>
      <c r="AF151" s="193"/>
      <c r="AG151" s="57"/>
      <c r="AH151" s="193"/>
      <c r="AI151" s="193"/>
      <c r="AJ151" s="193"/>
      <c r="AK151" s="193"/>
      <c r="AS151" s="10"/>
      <c r="AT151" s="10"/>
      <c r="AY151" s="1104"/>
    </row>
    <row r="152" spans="1:53" s="197" customFormat="1" ht="16.5" thickTop="1" thickBot="1">
      <c r="A152" s="415"/>
      <c r="B152" s="516"/>
      <c r="C152" s="517"/>
      <c r="D152" s="518"/>
      <c r="E152" s="519"/>
      <c r="F152" s="416"/>
      <c r="G152" s="846"/>
      <c r="H152" s="417"/>
      <c r="I152" s="417"/>
      <c r="J152" s="417"/>
      <c r="K152" s="417"/>
      <c r="L152" s="417"/>
      <c r="M152" s="417"/>
      <c r="N152" s="417"/>
      <c r="O152" s="417"/>
      <c r="P152" s="417"/>
      <c r="Q152" s="417"/>
      <c r="R152" s="417"/>
      <c r="S152" s="417"/>
      <c r="T152" s="417"/>
      <c r="U152" s="274"/>
      <c r="V152" s="274"/>
      <c r="W152" s="274"/>
      <c r="X152" s="274"/>
      <c r="Y152" s="275"/>
      <c r="Z152" s="275"/>
      <c r="AA152" s="275"/>
      <c r="AK152" s="326"/>
      <c r="AL152" s="326"/>
      <c r="AM152" s="326"/>
      <c r="AN152" s="326"/>
      <c r="AO152" s="326"/>
      <c r="AP152" s="326"/>
      <c r="AQ152" s="326"/>
      <c r="AS152" s="10"/>
      <c r="AT152" s="10"/>
      <c r="AY152" s="1104"/>
      <c r="AZ152" s="169"/>
      <c r="BA152" s="169"/>
    </row>
    <row r="153" spans="1:53" ht="20.25" customHeight="1" thickTop="1">
      <c r="A153" s="1541" t="str">
        <f>A15</f>
        <v>INDIRECT COSTS</v>
      </c>
      <c r="B153" s="1542"/>
      <c r="C153" s="1542"/>
      <c r="D153" s="1542"/>
      <c r="E153" s="1542"/>
      <c r="F153" s="1543"/>
      <c r="G153" s="1531" t="s">
        <v>84</v>
      </c>
      <c r="H153" s="1532"/>
      <c r="I153" s="1532"/>
      <c r="J153" s="1532"/>
      <c r="K153" s="1532"/>
      <c r="L153" s="1532"/>
      <c r="M153" s="1532"/>
      <c r="N153" s="1532"/>
      <c r="O153" s="1532"/>
      <c r="P153" s="1532"/>
      <c r="Q153" s="1532"/>
      <c r="R153" s="1532"/>
      <c r="S153" s="1532"/>
      <c r="T153" s="1533"/>
      <c r="U153" s="944"/>
      <c r="V153" s="1180"/>
      <c r="W153" s="299"/>
      <c r="X153" s="299"/>
      <c r="Y153" s="38"/>
      <c r="Z153" s="38"/>
      <c r="AA153" s="38"/>
      <c r="AD153" s="55"/>
      <c r="AE153" s="11"/>
      <c r="AF153" s="11"/>
      <c r="AG153" s="55"/>
      <c r="AH153" s="11"/>
      <c r="AI153" s="11"/>
      <c r="AJ153" s="11"/>
      <c r="AK153" s="11"/>
      <c r="AS153" s="10"/>
      <c r="AT153" s="10"/>
      <c r="AY153" s="1104"/>
    </row>
    <row r="154" spans="1:53" ht="15" customHeight="1" thickBot="1">
      <c r="A154" s="1544"/>
      <c r="B154" s="1545"/>
      <c r="C154" s="1545"/>
      <c r="D154" s="1545"/>
      <c r="E154" s="1545"/>
      <c r="F154" s="1546"/>
      <c r="G154" s="608" t="str">
        <f>'Fund Rec'!G172</f>
        <v/>
      </c>
      <c r="H154" s="698">
        <f>'Fund Rec'!H172</f>
        <v>0</v>
      </c>
      <c r="I154" s="590" t="str">
        <f>'Fund Rec'!I172</f>
        <v/>
      </c>
      <c r="J154" s="698">
        <f>'Fund Rec'!J172</f>
        <v>0</v>
      </c>
      <c r="K154" s="700" t="str">
        <f>'Fund Rec'!K172</f>
        <v/>
      </c>
      <c r="L154" s="698">
        <f>'Fund Rec'!L172</f>
        <v>0</v>
      </c>
      <c r="M154" s="700" t="str">
        <f>'Fund Rec'!M172</f>
        <v/>
      </c>
      <c r="N154" s="698">
        <f>'Fund Rec'!N172</f>
        <v>0</v>
      </c>
      <c r="O154" s="701" t="str">
        <f>'Fund Rec'!O172</f>
        <v/>
      </c>
      <c r="P154" s="698">
        <f>'Fund Rec'!P172</f>
        <v>0</v>
      </c>
      <c r="Q154" s="701" t="str">
        <f>'Fund Rec'!Q172</f>
        <v/>
      </c>
      <c r="R154" s="698">
        <f>'Fund Rec'!R172</f>
        <v>0</v>
      </c>
      <c r="S154" s="701" t="str">
        <f>'Fund Rec'!S172</f>
        <v/>
      </c>
      <c r="T154" s="698">
        <f>'Fund Rec'!T172</f>
        <v>0</v>
      </c>
      <c r="U154" s="942"/>
      <c r="V154" s="1088"/>
      <c r="W154" s="300"/>
      <c r="X154" s="300"/>
      <c r="AE154" s="169"/>
      <c r="AF154" s="169"/>
      <c r="AH154" s="169"/>
      <c r="AI154" s="169"/>
      <c r="AJ154" s="169"/>
      <c r="AK154" s="169"/>
      <c r="AS154" s="10"/>
      <c r="AT154" s="10"/>
      <c r="AY154" s="1104"/>
    </row>
    <row r="155" spans="1:53" ht="25.5" customHeight="1" thickTop="1" thickBot="1">
      <c r="A155" s="131"/>
      <c r="B155" s="159"/>
      <c r="C155" s="159"/>
      <c r="D155" s="18"/>
      <c r="E155" s="130" t="s">
        <v>117</v>
      </c>
      <c r="F155" s="981">
        <f>SUM(F156:F156)</f>
        <v>0</v>
      </c>
      <c r="G155" s="619"/>
      <c r="H155" s="990">
        <f>SUM(H156:H156)</f>
        <v>0</v>
      </c>
      <c r="I155" s="607"/>
      <c r="J155" s="990">
        <f>SUM(J156:J156)</f>
        <v>0</v>
      </c>
      <c r="K155" s="695"/>
      <c r="L155" s="990">
        <f>SUM(L156:L156)</f>
        <v>0</v>
      </c>
      <c r="M155" s="695"/>
      <c r="N155" s="990">
        <f>SUM(N156:N156)</f>
        <v>0</v>
      </c>
      <c r="O155" s="695"/>
      <c r="P155" s="990">
        <f>SUM(P156:P156)</f>
        <v>0</v>
      </c>
      <c r="Q155" s="607"/>
      <c r="R155" s="990">
        <f>SUM(R156:R156)</f>
        <v>0</v>
      </c>
      <c r="S155" s="695"/>
      <c r="T155" s="990">
        <f>SUM(T156:T156)</f>
        <v>0</v>
      </c>
      <c r="U155" s="943"/>
      <c r="V155" s="868"/>
      <c r="W155" s="301"/>
      <c r="X155" s="301"/>
      <c r="Y155" s="38"/>
      <c r="Z155" s="38"/>
      <c r="AA155" s="38"/>
      <c r="AD155" s="55"/>
      <c r="AE155" s="11"/>
      <c r="AF155" s="11"/>
      <c r="AG155" s="55"/>
      <c r="AH155" s="11"/>
      <c r="AI155" s="11"/>
      <c r="AJ155" s="11"/>
      <c r="AK155" s="11"/>
      <c r="AS155" s="10"/>
      <c r="AT155" s="10"/>
      <c r="AY155" s="1104"/>
    </row>
    <row r="156" spans="1:53" ht="23.25" customHeight="1" thickTop="1" thickBot="1">
      <c r="A156" s="1087"/>
      <c r="B156" s="1557" t="str">
        <f>'BR1'!B156:E156</f>
        <v>of Total Wages and Benefits</v>
      </c>
      <c r="C156" s="1558">
        <f>'BR1'!C156</f>
        <v>0</v>
      </c>
      <c r="D156" s="1558">
        <f>'BR1'!D156</f>
        <v>0</v>
      </c>
      <c r="E156" s="1559">
        <f>'BR1'!E156</f>
        <v>0</v>
      </c>
      <c r="F156" s="1120">
        <f>IF($B156='ORIGINAL BUDGET'!$V154,((F11+F12+F13+F14)*$A156),IF($B156='ORIGINAL BUDGET'!$V155,(F11*$A156),F43*$A156))</f>
        <v>0</v>
      </c>
      <c r="G156" s="851" t="str">
        <f t="shared" ref="G156" si="42">IF(AND(F156&lt;&gt;0, 1-I156-K156-Q156-S156-M156-O156),1-I156-K156-Q156-S156-M156-O156,"")</f>
        <v/>
      </c>
      <c r="H156" s="998">
        <f>IF($B156='ORIGINAL BUDGET'!$V154,((H11+H12+H13+H14)*$A156),IF($B156='ORIGINAL BUDGET'!$V155,(H11*$A156),H43*$A156))</f>
        <v>0</v>
      </c>
      <c r="I156" s="1095" t="str">
        <f>IF($F156&lt;&gt;0,J156/$F156,"")</f>
        <v/>
      </c>
      <c r="J156" s="995">
        <f>IF($B156='ORIGINAL BUDGET'!$V154,((J11+J12+J13+J14)*$A156),IF($B156='ORIGINAL BUDGET'!$V155,(J11*$A156),J43*$A156))</f>
        <v>0</v>
      </c>
      <c r="K156" s="1095" t="str">
        <f>IF($F156&lt;&gt;0,L156/$F156,"")</f>
        <v/>
      </c>
      <c r="L156" s="995">
        <f>IF($B156='ORIGINAL BUDGET'!$V154,((L11+L12+L13+L14)*$A156),IF($B156='ORIGINAL BUDGET'!$V155,(L11*$A156),L43*$A156))</f>
        <v>0</v>
      </c>
      <c r="M156" s="1095" t="str">
        <f>IF($F156&lt;&gt;0,N156/$F156,"")</f>
        <v/>
      </c>
      <c r="N156" s="995">
        <f>IF($B156='ORIGINAL BUDGET'!$V154,((N11+N12+N13+N14)*$A156),IF($B156='ORIGINAL BUDGET'!$V155,(N11*$A156),N43*$A156))</f>
        <v>0</v>
      </c>
      <c r="O156" s="1095" t="str">
        <f>IF($F156&lt;&gt;0,P156/$F156,"")</f>
        <v/>
      </c>
      <c r="P156" s="995">
        <f>IF($B156='ORIGINAL BUDGET'!$V154,((P11+P12+P13+P14)*$A156),IF($B156='ORIGINAL BUDGET'!$V155,(P11*$A156),P43*$A156))</f>
        <v>0</v>
      </c>
      <c r="Q156" s="1096" t="str">
        <f>IF($F156&lt;&gt;0,R156/$F156,"")</f>
        <v/>
      </c>
      <c r="R156" s="1119">
        <f>IF($B156='ORIGINAL BUDGET'!$V154,((R11+R12+R13+R14)*$A156),IF($B156='ORIGINAL BUDGET'!$V155,(R11*$A156),R43*$A156))</f>
        <v>0</v>
      </c>
      <c r="S156" s="1095" t="str">
        <f>IF($F156&lt;&gt;0,T156/$F156,"")</f>
        <v/>
      </c>
      <c r="T156" s="1119">
        <f>IF($B156='ORIGINAL BUDGET'!$V154,((T11+T12+T13+T14)*$A156),IF($B156='ORIGINAL BUDGET'!$V155,(T11*$A156),T43*$A156))</f>
        <v>0</v>
      </c>
      <c r="U156" s="945"/>
      <c r="V156" s="868"/>
      <c r="W156" s="303"/>
      <c r="X156" s="303"/>
      <c r="Y156" s="203"/>
      <c r="Z156" s="203"/>
      <c r="AA156" s="203"/>
      <c r="AB156" s="204"/>
      <c r="AD156" s="57"/>
      <c r="AE156" s="193"/>
      <c r="AF156" s="193"/>
      <c r="AG156" s="57"/>
      <c r="AH156" s="193"/>
      <c r="AI156" s="193"/>
      <c r="AJ156" s="193"/>
      <c r="AK156" s="193"/>
      <c r="AS156" s="10"/>
      <c r="AT156" s="10"/>
      <c r="AY156" s="1104"/>
    </row>
    <row r="157" spans="1:53" ht="15.75" thickTop="1">
      <c r="AS157" s="10"/>
      <c r="AT157" s="10"/>
      <c r="AY157" s="1104"/>
    </row>
    <row r="158" spans="1:53">
      <c r="B158" s="1060" t="s">
        <v>179</v>
      </c>
      <c r="AS158" s="10"/>
      <c r="AT158" s="10"/>
      <c r="AY158" s="1104"/>
    </row>
    <row r="159" spans="1:53">
      <c r="B159" s="1058" t="s">
        <v>190</v>
      </c>
      <c r="AS159" s="10"/>
      <c r="AT159" s="10"/>
      <c r="AY159" s="1104"/>
    </row>
    <row r="160" spans="1:53">
      <c r="B160" s="1059" t="s">
        <v>180</v>
      </c>
      <c r="AS160" s="10"/>
      <c r="AT160" s="10"/>
      <c r="AY160" s="1104"/>
    </row>
    <row r="161" spans="2:51">
      <c r="B161" s="1059" t="s">
        <v>181</v>
      </c>
      <c r="AS161" s="10"/>
      <c r="AT161" s="10"/>
      <c r="AY161" s="1104"/>
    </row>
    <row r="162" spans="2:51">
      <c r="B162" s="1061"/>
      <c r="AS162" s="10"/>
      <c r="AT162" s="10"/>
      <c r="AY162" s="1104"/>
    </row>
    <row r="163" spans="2:51">
      <c r="B163" s="1061"/>
      <c r="AS163" s="10"/>
      <c r="AT163" s="10"/>
      <c r="AY163" s="1104"/>
    </row>
    <row r="164" spans="2:51">
      <c r="B164" s="1061"/>
      <c r="AS164" s="10"/>
      <c r="AT164" s="10"/>
      <c r="AY164" s="1104"/>
    </row>
    <row r="165" spans="2:51">
      <c r="AS165" s="10"/>
      <c r="AT165" s="10"/>
      <c r="AY165" s="1104"/>
    </row>
    <row r="166" spans="2:51">
      <c r="AS166" s="10"/>
      <c r="AT166" s="10"/>
      <c r="AY166" s="1104"/>
    </row>
    <row r="167" spans="2:51">
      <c r="AS167" s="10"/>
      <c r="AT167" s="10"/>
      <c r="AY167" s="1104"/>
    </row>
    <row r="168" spans="2:51">
      <c r="AS168" s="10"/>
      <c r="AT168" s="10"/>
      <c r="AY168" s="1104"/>
    </row>
    <row r="169" spans="2:51">
      <c r="AS169" s="10"/>
      <c r="AT169" s="10"/>
      <c r="AY169" s="1104"/>
    </row>
    <row r="170" spans="2:51">
      <c r="AS170" s="10"/>
      <c r="AT170" s="10"/>
      <c r="AY170" s="1104"/>
    </row>
    <row r="171" spans="2:51">
      <c r="AS171" s="10"/>
      <c r="AT171" s="10"/>
      <c r="AY171" s="1104"/>
    </row>
    <row r="172" spans="2:51">
      <c r="AS172" s="10"/>
      <c r="AT172" s="10"/>
      <c r="AY172" s="1104"/>
    </row>
    <row r="173" spans="2:51">
      <c r="AS173" s="10"/>
      <c r="AT173" s="10"/>
      <c r="AY173" s="1104"/>
    </row>
    <row r="174" spans="2:51">
      <c r="AS174" s="10"/>
      <c r="AT174" s="10"/>
      <c r="AY174" s="1104"/>
    </row>
    <row r="175" spans="2:51">
      <c r="AS175" s="10"/>
      <c r="AT175" s="10"/>
      <c r="AY175" s="1104"/>
    </row>
    <row r="176" spans="2:51">
      <c r="AS176" s="10"/>
      <c r="AT176" s="10"/>
      <c r="AY176" s="1104"/>
    </row>
    <row r="177" spans="45:51">
      <c r="AS177" s="10"/>
      <c r="AT177" s="10"/>
      <c r="AY177" s="1104"/>
    </row>
    <row r="178" spans="45:51">
      <c r="AS178" s="10"/>
      <c r="AT178" s="10"/>
      <c r="AY178" s="1104"/>
    </row>
    <row r="179" spans="45:51">
      <c r="AS179" s="10"/>
      <c r="AT179" s="10"/>
      <c r="AY179" s="1104"/>
    </row>
    <row r="180" spans="45:51">
      <c r="AS180" s="10"/>
      <c r="AT180" s="10"/>
      <c r="AY180" s="1104"/>
    </row>
    <row r="181" spans="45:51">
      <c r="AS181" s="10"/>
      <c r="AT181" s="10"/>
      <c r="AY181" s="1104"/>
    </row>
    <row r="182" spans="45:51">
      <c r="AS182" s="10"/>
      <c r="AT182" s="10"/>
      <c r="AY182" s="1104"/>
    </row>
    <row r="183" spans="45:51">
      <c r="AS183" s="10"/>
      <c r="AT183" s="10"/>
      <c r="AY183" s="1104"/>
    </row>
    <row r="184" spans="45:51">
      <c r="AS184" s="10"/>
      <c r="AT184" s="10"/>
      <c r="AY184" s="1104"/>
    </row>
    <row r="185" spans="45:51">
      <c r="AS185" s="10"/>
      <c r="AT185" s="10"/>
      <c r="AY185" s="1104"/>
    </row>
    <row r="186" spans="45:51">
      <c r="AS186" s="10"/>
      <c r="AT186" s="10"/>
      <c r="AY186" s="1104"/>
    </row>
    <row r="187" spans="45:51">
      <c r="AS187" s="10"/>
      <c r="AT187" s="10"/>
      <c r="AY187" s="1104"/>
    </row>
    <row r="188" spans="45:51">
      <c r="AS188" s="10"/>
      <c r="AT188" s="10"/>
      <c r="AY188" s="1104"/>
    </row>
    <row r="189" spans="45:51">
      <c r="AS189" s="10"/>
      <c r="AT189" s="10"/>
      <c r="AY189" s="1104"/>
    </row>
    <row r="190" spans="45:51">
      <c r="AS190" s="10"/>
      <c r="AT190" s="10"/>
      <c r="AY190" s="1104"/>
    </row>
    <row r="191" spans="45:51">
      <c r="AS191" s="10"/>
      <c r="AT191" s="10"/>
      <c r="AY191" s="1104"/>
    </row>
    <row r="192" spans="45:51">
      <c r="AS192" s="10"/>
      <c r="AT192" s="10"/>
      <c r="AY192" s="1104"/>
    </row>
    <row r="193" spans="45:51">
      <c r="AS193" s="10"/>
      <c r="AT193" s="10"/>
      <c r="AY193" s="1104"/>
    </row>
    <row r="194" spans="45:51">
      <c r="AS194" s="10"/>
      <c r="AT194" s="10"/>
      <c r="AY194" s="1104"/>
    </row>
    <row r="195" spans="45:51">
      <c r="AS195" s="10"/>
      <c r="AT195" s="10"/>
      <c r="AY195" s="1104"/>
    </row>
    <row r="196" spans="45:51">
      <c r="AS196" s="10"/>
      <c r="AT196" s="10"/>
      <c r="AY196" s="1104"/>
    </row>
    <row r="197" spans="45:51">
      <c r="AS197" s="10"/>
      <c r="AT197" s="10"/>
      <c r="AY197" s="1104"/>
    </row>
    <row r="198" spans="45:51">
      <c r="AS198" s="10"/>
      <c r="AT198" s="10"/>
      <c r="AY198" s="1104"/>
    </row>
    <row r="199" spans="45:51">
      <c r="AS199" s="10"/>
      <c r="AT199" s="10"/>
      <c r="AY199" s="1104"/>
    </row>
    <row r="200" spans="45:51">
      <c r="AS200" s="10"/>
      <c r="AT200" s="10"/>
      <c r="AY200" s="1104"/>
    </row>
    <row r="201" spans="45:51">
      <c r="AS201" s="10"/>
      <c r="AT201" s="10"/>
      <c r="AY201" s="1104"/>
    </row>
    <row r="202" spans="45:51">
      <c r="AS202" s="10"/>
      <c r="AT202" s="10"/>
      <c r="AY202" s="1104"/>
    </row>
    <row r="203" spans="45:51">
      <c r="AS203" s="10"/>
      <c r="AT203" s="10"/>
      <c r="AY203" s="1104"/>
    </row>
    <row r="204" spans="45:51">
      <c r="AS204" s="10"/>
      <c r="AT204" s="10"/>
      <c r="AY204" s="1104"/>
    </row>
    <row r="205" spans="45:51">
      <c r="AS205" s="10"/>
      <c r="AT205" s="10"/>
      <c r="AY205" s="1104"/>
    </row>
    <row r="206" spans="45:51">
      <c r="AS206" s="10"/>
      <c r="AT206" s="10"/>
      <c r="AY206" s="1104"/>
    </row>
    <row r="207" spans="45:51">
      <c r="AS207" s="10"/>
      <c r="AT207" s="10"/>
      <c r="AY207" s="1104"/>
    </row>
    <row r="208" spans="45:51">
      <c r="AS208" s="10"/>
      <c r="AT208" s="10"/>
      <c r="AY208" s="1104"/>
    </row>
    <row r="209" spans="45:51">
      <c r="AS209" s="10"/>
      <c r="AT209" s="10"/>
      <c r="AY209" s="1104"/>
    </row>
    <row r="210" spans="45:51">
      <c r="AS210" s="10"/>
      <c r="AT210" s="10"/>
      <c r="AY210" s="1104"/>
    </row>
    <row r="211" spans="45:51">
      <c r="AS211" s="10"/>
      <c r="AT211" s="10"/>
      <c r="AY211" s="1104"/>
    </row>
    <row r="212" spans="45:51">
      <c r="AS212" s="10"/>
      <c r="AT212" s="10"/>
      <c r="AY212" s="1104"/>
    </row>
    <row r="213" spans="45:51">
      <c r="AS213" s="10"/>
      <c r="AT213" s="10"/>
      <c r="AY213" s="1104"/>
    </row>
    <row r="214" spans="45:51">
      <c r="AS214" s="10"/>
      <c r="AT214" s="10"/>
      <c r="AY214" s="1104"/>
    </row>
    <row r="215" spans="45:51">
      <c r="AS215" s="10"/>
      <c r="AT215" s="10"/>
      <c r="AY215" s="1104"/>
    </row>
    <row r="216" spans="45:51">
      <c r="AS216" s="10"/>
      <c r="AT216" s="10"/>
      <c r="AY216" s="1104"/>
    </row>
    <row r="217" spans="45:51">
      <c r="AS217" s="10"/>
      <c r="AT217" s="10"/>
      <c r="AY217" s="1104"/>
    </row>
    <row r="218" spans="45:51">
      <c r="AS218" s="10"/>
      <c r="AT218" s="10"/>
      <c r="AY218" s="1104"/>
    </row>
    <row r="219" spans="45:51">
      <c r="AS219" s="10"/>
      <c r="AT219" s="10"/>
      <c r="AY219" s="1104"/>
    </row>
    <row r="220" spans="45:51">
      <c r="AY220" s="1104"/>
    </row>
    <row r="221" spans="45:51">
      <c r="AY221" s="1104"/>
    </row>
    <row r="222" spans="45:51">
      <c r="AY222" s="1104"/>
    </row>
    <row r="223" spans="45:51">
      <c r="AY223" s="1104"/>
    </row>
    <row r="224" spans="45:51">
      <c r="AY224" s="1104"/>
    </row>
    <row r="225" spans="51:51">
      <c r="AY225" s="1104"/>
    </row>
    <row r="226" spans="51:51">
      <c r="AY226" s="1104"/>
    </row>
    <row r="227" spans="51:51">
      <c r="AY227" s="1104"/>
    </row>
    <row r="228" spans="51:51">
      <c r="AY228" s="1104"/>
    </row>
    <row r="229" spans="51:51">
      <c r="AY229" s="1104"/>
    </row>
    <row r="230" spans="51:51">
      <c r="AY230" s="1104"/>
    </row>
    <row r="231" spans="51:51">
      <c r="AY231" s="1104"/>
    </row>
    <row r="232" spans="51:51">
      <c r="AY232" s="1104"/>
    </row>
    <row r="233" spans="51:51">
      <c r="AY233" s="1104"/>
    </row>
    <row r="234" spans="51:51">
      <c r="AY234" s="1104"/>
    </row>
    <row r="235" spans="51:51">
      <c r="AY235" s="1104"/>
    </row>
    <row r="236" spans="51:51">
      <c r="AY236" s="1104"/>
    </row>
    <row r="237" spans="51:51">
      <c r="AY237" s="1104"/>
    </row>
    <row r="238" spans="51:51">
      <c r="AY238" s="1104"/>
    </row>
    <row r="239" spans="51:51">
      <c r="AY239" s="1104"/>
    </row>
    <row r="240" spans="51:51">
      <c r="AY240" s="1104"/>
    </row>
    <row r="241" spans="51:51">
      <c r="AY241" s="1104"/>
    </row>
    <row r="242" spans="51:51">
      <c r="AY242" s="1104"/>
    </row>
    <row r="243" spans="51:51">
      <c r="AY243" s="1104"/>
    </row>
    <row r="244" spans="51:51">
      <c r="AY244" s="1104"/>
    </row>
    <row r="245" spans="51:51">
      <c r="AY245" s="1104"/>
    </row>
    <row r="246" spans="51:51">
      <c r="AY246" s="1104"/>
    </row>
    <row r="247" spans="51:51">
      <c r="AY247" s="1104"/>
    </row>
    <row r="248" spans="51:51">
      <c r="AY248" s="1104"/>
    </row>
    <row r="249" spans="51:51">
      <c r="AY249" s="1104"/>
    </row>
    <row r="250" spans="51:51">
      <c r="AY250" s="1104"/>
    </row>
    <row r="251" spans="51:51">
      <c r="AY251" s="1104"/>
    </row>
    <row r="252" spans="51:51">
      <c r="AY252" s="1104"/>
    </row>
    <row r="253" spans="51:51">
      <c r="AY253" s="1104"/>
    </row>
    <row r="254" spans="51:51">
      <c r="AY254" s="1104"/>
    </row>
    <row r="255" spans="51:51">
      <c r="AY255" s="1104"/>
    </row>
    <row r="256" spans="51:51">
      <c r="AY256" s="1104"/>
    </row>
    <row r="257" spans="51:51">
      <c r="AY257" s="1104"/>
    </row>
    <row r="258" spans="51:51">
      <c r="AY258" s="1104"/>
    </row>
    <row r="259" spans="51:51">
      <c r="AY259" s="1104"/>
    </row>
    <row r="260" spans="51:51">
      <c r="AY260" s="1104"/>
    </row>
    <row r="261" spans="51:51">
      <c r="AY261" s="1104"/>
    </row>
    <row r="262" spans="51:51">
      <c r="AY262" s="1104"/>
    </row>
    <row r="263" spans="51:51">
      <c r="AY263" s="1104"/>
    </row>
    <row r="264" spans="51:51">
      <c r="AY264" s="1104"/>
    </row>
    <row r="265" spans="51:51">
      <c r="AY265" s="1104"/>
    </row>
    <row r="266" spans="51:51">
      <c r="AY266" s="1104"/>
    </row>
    <row r="267" spans="51:51">
      <c r="AY267" s="1104"/>
    </row>
    <row r="268" spans="51:51">
      <c r="AY268" s="1104"/>
    </row>
    <row r="269" spans="51:51">
      <c r="AY269" s="1104"/>
    </row>
    <row r="270" spans="51:51">
      <c r="AY270" s="1104"/>
    </row>
    <row r="271" spans="51:51">
      <c r="AY271" s="1104"/>
    </row>
    <row r="272" spans="51:51">
      <c r="AY272" s="1104"/>
    </row>
    <row r="273" spans="51:51">
      <c r="AY273" s="1104"/>
    </row>
    <row r="274" spans="51:51">
      <c r="AY274" s="1104"/>
    </row>
    <row r="275" spans="51:51">
      <c r="AY275" s="1104"/>
    </row>
    <row r="276" spans="51:51">
      <c r="AY276" s="1104"/>
    </row>
    <row r="277" spans="51:51">
      <c r="AY277" s="1104"/>
    </row>
    <row r="278" spans="51:51">
      <c r="AY278" s="1104"/>
    </row>
    <row r="279" spans="51:51">
      <c r="AY279" s="1104"/>
    </row>
    <row r="280" spans="51:51">
      <c r="AY280" s="1104"/>
    </row>
    <row r="281" spans="51:51">
      <c r="AY281" s="1104"/>
    </row>
    <row r="282" spans="51:51">
      <c r="AY282" s="1104"/>
    </row>
    <row r="283" spans="51:51">
      <c r="AY283" s="1104"/>
    </row>
    <row r="284" spans="51:51">
      <c r="AY284" s="1104"/>
    </row>
    <row r="285" spans="51:51">
      <c r="AY285" s="1104"/>
    </row>
    <row r="286" spans="51:51">
      <c r="AY286" s="1104"/>
    </row>
    <row r="287" spans="51:51">
      <c r="AY287" s="1104"/>
    </row>
    <row r="288" spans="51:51">
      <c r="AY288" s="1104"/>
    </row>
    <row r="289" spans="51:51">
      <c r="AY289" s="1104"/>
    </row>
    <row r="290" spans="51:51">
      <c r="AY290" s="1104"/>
    </row>
    <row r="291" spans="51:51">
      <c r="AY291" s="1104"/>
    </row>
    <row r="292" spans="51:51">
      <c r="AY292" s="1104"/>
    </row>
    <row r="293" spans="51:51">
      <c r="AY293" s="1104"/>
    </row>
    <row r="294" spans="51:51">
      <c r="AY294" s="1104"/>
    </row>
    <row r="295" spans="51:51">
      <c r="AY295" s="1104"/>
    </row>
    <row r="296" spans="51:51">
      <c r="AY296" s="1104"/>
    </row>
    <row r="297" spans="51:51">
      <c r="AY297" s="1104"/>
    </row>
    <row r="298" spans="51:51">
      <c r="AY298" s="1104"/>
    </row>
    <row r="299" spans="51:51">
      <c r="AY299" s="1104"/>
    </row>
    <row r="300" spans="51:51">
      <c r="AY300" s="1104"/>
    </row>
    <row r="301" spans="51:51">
      <c r="AY301" s="1104"/>
    </row>
    <row r="302" spans="51:51">
      <c r="AY302" s="1104"/>
    </row>
    <row r="303" spans="51:51">
      <c r="AY303" s="1104"/>
    </row>
    <row r="304" spans="51:51">
      <c r="AY304" s="1104"/>
    </row>
    <row r="305" spans="51:51">
      <c r="AY305" s="1104"/>
    </row>
    <row r="306" spans="51:51">
      <c r="AY306" s="1104"/>
    </row>
    <row r="307" spans="51:51">
      <c r="AY307" s="1104"/>
    </row>
    <row r="308" spans="51:51">
      <c r="AY308" s="1104"/>
    </row>
    <row r="309" spans="51:51">
      <c r="AY309" s="1104"/>
    </row>
    <row r="310" spans="51:51">
      <c r="AY310" s="1104"/>
    </row>
    <row r="311" spans="51:51">
      <c r="AY311" s="1104"/>
    </row>
    <row r="312" spans="51:51">
      <c r="AY312" s="1104"/>
    </row>
    <row r="313" spans="51:51">
      <c r="AY313" s="1104"/>
    </row>
    <row r="314" spans="51:51">
      <c r="AY314" s="1104"/>
    </row>
    <row r="315" spans="51:51">
      <c r="AY315" s="1104"/>
    </row>
    <row r="316" spans="51:51">
      <c r="AY316" s="1104"/>
    </row>
    <row r="317" spans="51:51">
      <c r="AY317" s="1104"/>
    </row>
    <row r="318" spans="51:51">
      <c r="AY318" s="1104"/>
    </row>
    <row r="319" spans="51:51">
      <c r="AY319" s="1104"/>
    </row>
    <row r="320" spans="51:51">
      <c r="AY320" s="1104"/>
    </row>
    <row r="321" spans="51:51">
      <c r="AY321" s="1104"/>
    </row>
    <row r="322" spans="51:51">
      <c r="AY322" s="1104"/>
    </row>
    <row r="323" spans="51:51">
      <c r="AY323" s="1104"/>
    </row>
    <row r="324" spans="51:51">
      <c r="AY324" s="1104"/>
    </row>
    <row r="325" spans="51:51">
      <c r="AY325" s="1104"/>
    </row>
    <row r="326" spans="51:51">
      <c r="AY326" s="1104"/>
    </row>
    <row r="327" spans="51:51">
      <c r="AY327" s="1104"/>
    </row>
    <row r="328" spans="51:51">
      <c r="AY328" s="1104"/>
    </row>
    <row r="329" spans="51:51">
      <c r="AY329" s="1104"/>
    </row>
    <row r="330" spans="51:51">
      <c r="AY330" s="1104"/>
    </row>
    <row r="331" spans="51:51">
      <c r="AY331" s="1104"/>
    </row>
    <row r="332" spans="51:51">
      <c r="AY332" s="1104"/>
    </row>
    <row r="333" spans="51:51">
      <c r="AY333" s="1104"/>
    </row>
    <row r="334" spans="51:51">
      <c r="AY334" s="1104"/>
    </row>
    <row r="335" spans="51:51">
      <c r="AY335" s="1104"/>
    </row>
    <row r="336" spans="51:51">
      <c r="AY336" s="1104"/>
    </row>
    <row r="337" spans="51:51">
      <c r="AY337" s="1104"/>
    </row>
    <row r="338" spans="51:51">
      <c r="AY338" s="1104"/>
    </row>
    <row r="339" spans="51:51">
      <c r="AY339" s="1104"/>
    </row>
    <row r="340" spans="51:51">
      <c r="AY340" s="1104"/>
    </row>
    <row r="341" spans="51:51">
      <c r="AY341" s="1104"/>
    </row>
    <row r="342" spans="51:51">
      <c r="AY342" s="1104"/>
    </row>
    <row r="343" spans="51:51">
      <c r="AY343" s="1104"/>
    </row>
    <row r="344" spans="51:51">
      <c r="AY344" s="1104"/>
    </row>
    <row r="345" spans="51:51">
      <c r="AY345" s="1104"/>
    </row>
    <row r="346" spans="51:51">
      <c r="AY346" s="1104"/>
    </row>
    <row r="347" spans="51:51">
      <c r="AY347" s="1104"/>
    </row>
    <row r="348" spans="51:51">
      <c r="AY348" s="1104"/>
    </row>
    <row r="349" spans="51:51">
      <c r="AY349" s="1104"/>
    </row>
    <row r="350" spans="51:51">
      <c r="AY350" s="1104"/>
    </row>
    <row r="351" spans="51:51">
      <c r="AY351" s="1104"/>
    </row>
    <row r="352" spans="51:51">
      <c r="AY352" s="1104"/>
    </row>
    <row r="353" spans="51:51">
      <c r="AY353" s="1104"/>
    </row>
    <row r="354" spans="51:51">
      <c r="AY354" s="1104"/>
    </row>
    <row r="355" spans="51:51">
      <c r="AY355" s="1104"/>
    </row>
    <row r="356" spans="51:51">
      <c r="AY356" s="1104"/>
    </row>
    <row r="357" spans="51:51">
      <c r="AY357" s="1104"/>
    </row>
    <row r="358" spans="51:51">
      <c r="AY358" s="1104"/>
    </row>
    <row r="359" spans="51:51">
      <c r="AY359" s="1104"/>
    </row>
    <row r="360" spans="51:51">
      <c r="AY360" s="1104"/>
    </row>
    <row r="361" spans="51:51">
      <c r="AY361" s="1104"/>
    </row>
    <row r="362" spans="51:51">
      <c r="AY362" s="1104"/>
    </row>
    <row r="363" spans="51:51">
      <c r="AY363" s="1104"/>
    </row>
    <row r="364" spans="51:51">
      <c r="AY364" s="1104"/>
    </row>
    <row r="365" spans="51:51">
      <c r="AY365" s="1104"/>
    </row>
    <row r="366" spans="51:51">
      <c r="AY366" s="1104"/>
    </row>
    <row r="367" spans="51:51">
      <c r="AY367" s="1104"/>
    </row>
    <row r="368" spans="51:51">
      <c r="AY368" s="1104"/>
    </row>
    <row r="369" spans="51:51">
      <c r="AY369" s="1104"/>
    </row>
    <row r="370" spans="51:51">
      <c r="AY370" s="1104"/>
    </row>
    <row r="371" spans="51:51">
      <c r="AY371" s="1104"/>
    </row>
    <row r="372" spans="51:51">
      <c r="AY372" s="1104"/>
    </row>
    <row r="373" spans="51:51">
      <c r="AY373" s="1104"/>
    </row>
    <row r="374" spans="51:51">
      <c r="AY374" s="1104"/>
    </row>
    <row r="375" spans="51:51">
      <c r="AY375" s="1104"/>
    </row>
    <row r="376" spans="51:51">
      <c r="AY376" s="1104"/>
    </row>
    <row r="377" spans="51:51">
      <c r="AY377" s="1104"/>
    </row>
    <row r="378" spans="51:51">
      <c r="AY378" s="1104"/>
    </row>
    <row r="379" spans="51:51">
      <c r="AY379" s="1104"/>
    </row>
    <row r="380" spans="51:51">
      <c r="AY380" s="1104"/>
    </row>
    <row r="381" spans="51:51">
      <c r="AY381" s="1104"/>
    </row>
    <row r="382" spans="51:51">
      <c r="AY382" s="1104"/>
    </row>
    <row r="383" spans="51:51">
      <c r="AY383" s="1104"/>
    </row>
    <row r="384" spans="51:51">
      <c r="AY384" s="1104"/>
    </row>
    <row r="385" spans="51:51">
      <c r="AY385" s="1104"/>
    </row>
    <row r="386" spans="51:51">
      <c r="AY386" s="1104"/>
    </row>
    <row r="387" spans="51:51">
      <c r="AY387" s="1104"/>
    </row>
    <row r="388" spans="51:51">
      <c r="AY388" s="1104"/>
    </row>
    <row r="389" spans="51:51">
      <c r="AY389" s="1104"/>
    </row>
    <row r="390" spans="51:51">
      <c r="AY390" s="1104"/>
    </row>
    <row r="391" spans="51:51">
      <c r="AY391" s="1104"/>
    </row>
    <row r="392" spans="51:51">
      <c r="AY392" s="1104"/>
    </row>
    <row r="393" spans="51:51">
      <c r="AY393" s="1104"/>
    </row>
    <row r="394" spans="51:51">
      <c r="AY394" s="1104"/>
    </row>
    <row r="395" spans="51:51">
      <c r="AY395" s="1104"/>
    </row>
    <row r="396" spans="51:51">
      <c r="AY396" s="1104"/>
    </row>
    <row r="397" spans="51:51">
      <c r="AY397" s="1104"/>
    </row>
    <row r="398" spans="51:51">
      <c r="AY398" s="1104"/>
    </row>
    <row r="399" spans="51:51">
      <c r="AY399" s="1104"/>
    </row>
    <row r="400" spans="51:51">
      <c r="AY400" s="1104"/>
    </row>
    <row r="401" spans="51:51">
      <c r="AY401" s="1104"/>
    </row>
    <row r="402" spans="51:51">
      <c r="AY402" s="1104"/>
    </row>
    <row r="403" spans="51:51">
      <c r="AY403" s="1104"/>
    </row>
    <row r="404" spans="51:51">
      <c r="AY404" s="1104"/>
    </row>
    <row r="405" spans="51:51">
      <c r="AY405" s="1104"/>
    </row>
    <row r="406" spans="51:51">
      <c r="AY406" s="1104"/>
    </row>
    <row r="407" spans="51:51">
      <c r="AY407" s="1104"/>
    </row>
    <row r="408" spans="51:51">
      <c r="AY408" s="1104"/>
    </row>
    <row r="409" spans="51:51">
      <c r="AY409" s="1104"/>
    </row>
    <row r="410" spans="51:51">
      <c r="AY410" s="1104"/>
    </row>
    <row r="411" spans="51:51">
      <c r="AY411" s="1104"/>
    </row>
    <row r="412" spans="51:51">
      <c r="AY412" s="1104"/>
    </row>
    <row r="413" spans="51:51">
      <c r="AY413" s="1104"/>
    </row>
    <row r="414" spans="51:51">
      <c r="AY414" s="1104"/>
    </row>
    <row r="415" spans="51:51">
      <c r="AY415" s="1104"/>
    </row>
    <row r="416" spans="51:51">
      <c r="AY416" s="1104"/>
    </row>
    <row r="417" spans="51:51">
      <c r="AY417" s="1104"/>
    </row>
    <row r="418" spans="51:51">
      <c r="AY418" s="1104"/>
    </row>
    <row r="419" spans="51:51">
      <c r="AY419" s="1104"/>
    </row>
    <row r="420" spans="51:51">
      <c r="AY420" s="1104"/>
    </row>
    <row r="421" spans="51:51">
      <c r="AY421" s="1104"/>
    </row>
    <row r="422" spans="51:51">
      <c r="AY422" s="1104"/>
    </row>
    <row r="423" spans="51:51">
      <c r="AY423" s="1104"/>
    </row>
    <row r="424" spans="51:51">
      <c r="AY424" s="1104"/>
    </row>
    <row r="425" spans="51:51">
      <c r="AY425" s="1104"/>
    </row>
    <row r="426" spans="51:51">
      <c r="AY426" s="1104"/>
    </row>
    <row r="427" spans="51:51">
      <c r="AY427" s="1104"/>
    </row>
    <row r="428" spans="51:51">
      <c r="AY428" s="1104"/>
    </row>
    <row r="429" spans="51:51">
      <c r="AY429" s="1104"/>
    </row>
    <row r="430" spans="51:51">
      <c r="AY430" s="1104"/>
    </row>
    <row r="431" spans="51:51">
      <c r="AY431" s="1104"/>
    </row>
    <row r="432" spans="51:51">
      <c r="AY432" s="1104"/>
    </row>
    <row r="433" spans="51:51">
      <c r="AY433" s="1104"/>
    </row>
    <row r="434" spans="51:51">
      <c r="AY434" s="1104"/>
    </row>
    <row r="435" spans="51:51">
      <c r="AY435" s="1104"/>
    </row>
    <row r="436" spans="51:51">
      <c r="AY436" s="1104"/>
    </row>
    <row r="437" spans="51:51">
      <c r="AY437" s="1104"/>
    </row>
    <row r="438" spans="51:51">
      <c r="AY438" s="1104"/>
    </row>
    <row r="439" spans="51:51">
      <c r="AY439" s="1104"/>
    </row>
    <row r="440" spans="51:51">
      <c r="AY440" s="1104"/>
    </row>
    <row r="441" spans="51:51">
      <c r="AY441" s="1104"/>
    </row>
    <row r="442" spans="51:51">
      <c r="AY442" s="1104"/>
    </row>
    <row r="443" spans="51:51">
      <c r="AY443" s="1104"/>
    </row>
    <row r="444" spans="51:51">
      <c r="AY444" s="1104"/>
    </row>
    <row r="445" spans="51:51">
      <c r="AY445" s="1104"/>
    </row>
    <row r="446" spans="51:51">
      <c r="AY446" s="1104"/>
    </row>
    <row r="447" spans="51:51">
      <c r="AY447" s="1104"/>
    </row>
    <row r="448" spans="51:51">
      <c r="AY448" s="1104"/>
    </row>
    <row r="449" spans="51:51">
      <c r="AY449" s="1104"/>
    </row>
    <row r="450" spans="51:51">
      <c r="AY450" s="1104"/>
    </row>
    <row r="451" spans="51:51">
      <c r="AY451" s="1104"/>
    </row>
    <row r="452" spans="51:51">
      <c r="AY452" s="1104"/>
    </row>
    <row r="453" spans="51:51">
      <c r="AY453" s="1104"/>
    </row>
    <row r="454" spans="51:51">
      <c r="AY454" s="1104"/>
    </row>
    <row r="455" spans="51:51">
      <c r="AY455" s="1104"/>
    </row>
    <row r="456" spans="51:51">
      <c r="AY456" s="1104"/>
    </row>
    <row r="457" spans="51:51">
      <c r="AY457" s="1104"/>
    </row>
    <row r="458" spans="51:51">
      <c r="AY458" s="1104"/>
    </row>
    <row r="459" spans="51:51">
      <c r="AY459" s="1104"/>
    </row>
    <row r="460" spans="51:51">
      <c r="AY460" s="1104"/>
    </row>
    <row r="461" spans="51:51">
      <c r="AY461" s="1104"/>
    </row>
    <row r="462" spans="51:51">
      <c r="AY462" s="1104"/>
    </row>
    <row r="463" spans="51:51">
      <c r="AY463" s="1104"/>
    </row>
    <row r="464" spans="51:51">
      <c r="AY464" s="1104"/>
    </row>
    <row r="465" spans="51:51">
      <c r="AY465" s="1104"/>
    </row>
    <row r="466" spans="51:51">
      <c r="AY466" s="1104"/>
    </row>
    <row r="467" spans="51:51">
      <c r="AY467" s="1104"/>
    </row>
    <row r="468" spans="51:51">
      <c r="AY468" s="1104"/>
    </row>
    <row r="469" spans="51:51">
      <c r="AY469" s="1104"/>
    </row>
    <row r="470" spans="51:51">
      <c r="AY470" s="1104"/>
    </row>
    <row r="471" spans="51:51">
      <c r="AY471" s="1104"/>
    </row>
    <row r="472" spans="51:51">
      <c r="AY472" s="1104"/>
    </row>
    <row r="473" spans="51:51">
      <c r="AY473" s="1104"/>
    </row>
    <row r="474" spans="51:51">
      <c r="AY474" s="1104"/>
    </row>
    <row r="475" spans="51:51">
      <c r="AY475" s="1104"/>
    </row>
    <row r="476" spans="51:51">
      <c r="AY476" s="1104"/>
    </row>
    <row r="477" spans="51:51">
      <c r="AY477" s="1104"/>
    </row>
    <row r="478" spans="51:51">
      <c r="AY478" s="1104"/>
    </row>
    <row r="479" spans="51:51">
      <c r="AY479" s="1104"/>
    </row>
    <row r="480" spans="51:51">
      <c r="AY480" s="1104"/>
    </row>
    <row r="481" spans="51:51">
      <c r="AY481" s="1104"/>
    </row>
    <row r="482" spans="51:51">
      <c r="AY482" s="1104"/>
    </row>
    <row r="483" spans="51:51">
      <c r="AY483" s="1104"/>
    </row>
    <row r="484" spans="51:51">
      <c r="AY484" s="1104"/>
    </row>
    <row r="485" spans="51:51">
      <c r="AY485" s="1104"/>
    </row>
    <row r="486" spans="51:51">
      <c r="AY486" s="1104"/>
    </row>
    <row r="487" spans="51:51">
      <c r="AY487" s="1104"/>
    </row>
    <row r="488" spans="51:51">
      <c r="AY488" s="1104"/>
    </row>
    <row r="489" spans="51:51">
      <c r="AY489" s="1104"/>
    </row>
    <row r="490" spans="51:51">
      <c r="AY490" s="1104"/>
    </row>
    <row r="491" spans="51:51">
      <c r="AY491" s="1104"/>
    </row>
    <row r="492" spans="51:51">
      <c r="AY492" s="1104"/>
    </row>
    <row r="493" spans="51:51">
      <c r="AY493" s="1104"/>
    </row>
    <row r="494" spans="51:51">
      <c r="AY494" s="1104"/>
    </row>
    <row r="495" spans="51:51">
      <c r="AY495" s="1104"/>
    </row>
    <row r="496" spans="51:51">
      <c r="AY496" s="1104"/>
    </row>
    <row r="497" spans="51:51">
      <c r="AY497" s="1104"/>
    </row>
    <row r="498" spans="51:51">
      <c r="AY498" s="1104"/>
    </row>
    <row r="499" spans="51:51">
      <c r="AY499" s="1104"/>
    </row>
    <row r="500" spans="51:51">
      <c r="AY500" s="1104"/>
    </row>
    <row r="501" spans="51:51">
      <c r="AY501" s="1104"/>
    </row>
    <row r="502" spans="51:51">
      <c r="AY502" s="1104"/>
    </row>
    <row r="503" spans="51:51">
      <c r="AY503" s="1104"/>
    </row>
    <row r="504" spans="51:51">
      <c r="AY504" s="1104"/>
    </row>
    <row r="505" spans="51:51">
      <c r="AY505" s="1104"/>
    </row>
    <row r="506" spans="51:51">
      <c r="AY506" s="1104"/>
    </row>
    <row r="507" spans="51:51">
      <c r="AY507" s="1104"/>
    </row>
    <row r="508" spans="51:51">
      <c r="AY508" s="1104"/>
    </row>
    <row r="509" spans="51:51">
      <c r="AY509" s="1104"/>
    </row>
    <row r="510" spans="51:51">
      <c r="AY510" s="1104"/>
    </row>
    <row r="511" spans="51:51">
      <c r="AY511" s="1104"/>
    </row>
    <row r="512" spans="51:51">
      <c r="AY512" s="1104"/>
    </row>
    <row r="513" spans="51:51">
      <c r="AY513" s="1104"/>
    </row>
    <row r="514" spans="51:51">
      <c r="AY514" s="1104"/>
    </row>
    <row r="515" spans="51:51">
      <c r="AY515" s="1104"/>
    </row>
    <row r="516" spans="51:51">
      <c r="AY516" s="1104"/>
    </row>
    <row r="517" spans="51:51">
      <c r="AY517" s="1104"/>
    </row>
    <row r="518" spans="51:51">
      <c r="AY518" s="1104"/>
    </row>
    <row r="519" spans="51:51">
      <c r="AY519" s="1104"/>
    </row>
    <row r="520" spans="51:51">
      <c r="AY520" s="1104"/>
    </row>
    <row r="521" spans="51:51">
      <c r="AY521" s="1104"/>
    </row>
    <row r="522" spans="51:51">
      <c r="AY522" s="1104"/>
    </row>
    <row r="523" spans="51:51">
      <c r="AY523" s="1104"/>
    </row>
    <row r="524" spans="51:51">
      <c r="AY524" s="1104"/>
    </row>
    <row r="525" spans="51:51">
      <c r="AY525" s="1104"/>
    </row>
    <row r="526" spans="51:51">
      <c r="AY526" s="1104"/>
    </row>
    <row r="527" spans="51:51">
      <c r="AY527" s="1104"/>
    </row>
    <row r="528" spans="51:51">
      <c r="AY528" s="1104"/>
    </row>
    <row r="529" spans="51:51">
      <c r="AY529" s="1104"/>
    </row>
    <row r="530" spans="51:51">
      <c r="AY530" s="1104"/>
    </row>
    <row r="531" spans="51:51">
      <c r="AY531" s="1104"/>
    </row>
    <row r="532" spans="51:51">
      <c r="AY532" s="1104"/>
    </row>
    <row r="533" spans="51:51">
      <c r="AY533" s="1104"/>
    </row>
    <row r="534" spans="51:51">
      <c r="AY534" s="1104"/>
    </row>
    <row r="535" spans="51:51">
      <c r="AY535" s="1104"/>
    </row>
    <row r="536" spans="51:51">
      <c r="AY536" s="1104"/>
    </row>
    <row r="537" spans="51:51">
      <c r="AY537" s="1104"/>
    </row>
    <row r="538" spans="51:51">
      <c r="AY538" s="1104"/>
    </row>
    <row r="539" spans="51:51">
      <c r="AY539" s="1104"/>
    </row>
    <row r="540" spans="51:51">
      <c r="AY540" s="1104"/>
    </row>
    <row r="541" spans="51:51">
      <c r="AY541" s="1104"/>
    </row>
    <row r="542" spans="51:51">
      <c r="AY542" s="1104"/>
    </row>
    <row r="543" spans="51:51">
      <c r="AY543" s="1104"/>
    </row>
    <row r="544" spans="51:51">
      <c r="AY544" s="1104"/>
    </row>
    <row r="545" spans="51:51">
      <c r="AY545" s="1104"/>
    </row>
    <row r="546" spans="51:51">
      <c r="AY546" s="1104"/>
    </row>
    <row r="547" spans="51:51">
      <c r="AY547" s="1104"/>
    </row>
    <row r="548" spans="51:51">
      <c r="AY548" s="1104"/>
    </row>
    <row r="549" spans="51:51">
      <c r="AY549" s="1104"/>
    </row>
    <row r="550" spans="51:51">
      <c r="AY550" s="1104"/>
    </row>
    <row r="551" spans="51:51">
      <c r="AY551" s="1104"/>
    </row>
    <row r="552" spans="51:51">
      <c r="AY552" s="1104"/>
    </row>
    <row r="553" spans="51:51">
      <c r="AY553" s="1104"/>
    </row>
    <row r="554" spans="51:51">
      <c r="AY554" s="1104"/>
    </row>
    <row r="555" spans="51:51">
      <c r="AY555" s="1104"/>
    </row>
    <row r="556" spans="51:51">
      <c r="AY556" s="1104"/>
    </row>
    <row r="557" spans="51:51">
      <c r="AY557" s="1104"/>
    </row>
    <row r="558" spans="51:51">
      <c r="AY558" s="1104"/>
    </row>
    <row r="559" spans="51:51">
      <c r="AY559" s="1104"/>
    </row>
    <row r="560" spans="51:51">
      <c r="AY560" s="1104"/>
    </row>
    <row r="561" spans="51:51">
      <c r="AY561" s="1104"/>
    </row>
    <row r="562" spans="51:51">
      <c r="AY562" s="1104"/>
    </row>
    <row r="563" spans="51:51">
      <c r="AY563" s="1104"/>
    </row>
    <row r="564" spans="51:51">
      <c r="AY564" s="1104"/>
    </row>
    <row r="565" spans="51:51">
      <c r="AY565" s="1104"/>
    </row>
    <row r="566" spans="51:51">
      <c r="AY566" s="1104"/>
    </row>
    <row r="567" spans="51:51">
      <c r="AY567" s="1104"/>
    </row>
    <row r="568" spans="51:51">
      <c r="AY568" s="1104"/>
    </row>
    <row r="569" spans="51:51">
      <c r="AY569" s="1104"/>
    </row>
    <row r="570" spans="51:51">
      <c r="AY570" s="1104"/>
    </row>
    <row r="571" spans="51:51">
      <c r="AY571" s="1104"/>
    </row>
    <row r="572" spans="51:51">
      <c r="AY572" s="1104"/>
    </row>
    <row r="573" spans="51:51">
      <c r="AY573" s="1104"/>
    </row>
    <row r="574" spans="51:51">
      <c r="AY574" s="1104"/>
    </row>
    <row r="575" spans="51:51">
      <c r="AY575" s="1104"/>
    </row>
    <row r="576" spans="51:51">
      <c r="AY576" s="1104"/>
    </row>
    <row r="577" spans="51:51">
      <c r="AY577" s="1104"/>
    </row>
    <row r="578" spans="51:51">
      <c r="AY578" s="1104"/>
    </row>
    <row r="579" spans="51:51">
      <c r="AY579" s="1104"/>
    </row>
    <row r="580" spans="51:51">
      <c r="AY580" s="1104"/>
    </row>
    <row r="581" spans="51:51">
      <c r="AY581" s="1104"/>
    </row>
    <row r="582" spans="51:51">
      <c r="AY582" s="1104"/>
    </row>
    <row r="583" spans="51:51">
      <c r="AY583" s="1104"/>
    </row>
    <row r="584" spans="51:51">
      <c r="AY584" s="1104"/>
    </row>
    <row r="585" spans="51:51">
      <c r="AY585" s="1104"/>
    </row>
    <row r="586" spans="51:51">
      <c r="AY586" s="1104"/>
    </row>
    <row r="587" spans="51:51">
      <c r="AY587" s="1104"/>
    </row>
    <row r="588" spans="51:51">
      <c r="AY588" s="1104"/>
    </row>
    <row r="589" spans="51:51">
      <c r="AY589" s="1104"/>
    </row>
    <row r="590" spans="51:51">
      <c r="AY590" s="1104"/>
    </row>
    <row r="591" spans="51:51">
      <c r="AY591" s="1104"/>
    </row>
    <row r="592" spans="51:51">
      <c r="AY592" s="1104"/>
    </row>
    <row r="593" spans="51:51">
      <c r="AY593" s="1104"/>
    </row>
    <row r="594" spans="51:51">
      <c r="AY594" s="1104"/>
    </row>
    <row r="595" spans="51:51">
      <c r="AY595" s="1104"/>
    </row>
    <row r="596" spans="51:51">
      <c r="AY596" s="1104"/>
    </row>
    <row r="597" spans="51:51">
      <c r="AY597" s="1104"/>
    </row>
    <row r="598" spans="51:51">
      <c r="AY598" s="1104"/>
    </row>
    <row r="599" spans="51:51">
      <c r="AY599" s="1104"/>
    </row>
    <row r="600" spans="51:51">
      <c r="AY600" s="1104"/>
    </row>
    <row r="601" spans="51:51">
      <c r="AY601" s="1104"/>
    </row>
    <row r="602" spans="51:51">
      <c r="AY602" s="1104"/>
    </row>
    <row r="603" spans="51:51">
      <c r="AY603" s="1104"/>
    </row>
    <row r="604" spans="51:51">
      <c r="AY604" s="1104"/>
    </row>
    <row r="605" spans="51:51">
      <c r="AY605" s="1104"/>
    </row>
    <row r="606" spans="51:51">
      <c r="AY606" s="1104"/>
    </row>
    <row r="607" spans="51:51">
      <c r="AY607" s="1104"/>
    </row>
    <row r="608" spans="51:51">
      <c r="AY608" s="1104"/>
    </row>
    <row r="609" spans="51:51">
      <c r="AY609" s="1104"/>
    </row>
    <row r="610" spans="51:51">
      <c r="AY610" s="1104"/>
    </row>
    <row r="611" spans="51:51">
      <c r="AY611" s="1104"/>
    </row>
    <row r="612" spans="51:51">
      <c r="AY612" s="1104"/>
    </row>
    <row r="613" spans="51:51">
      <c r="AY613" s="1104"/>
    </row>
    <row r="614" spans="51:51">
      <c r="AY614" s="1104"/>
    </row>
    <row r="615" spans="51:51">
      <c r="AY615" s="1104"/>
    </row>
    <row r="616" spans="51:51">
      <c r="AY616" s="1104"/>
    </row>
    <row r="617" spans="51:51">
      <c r="AY617" s="1104"/>
    </row>
    <row r="618" spans="51:51">
      <c r="AY618" s="1104"/>
    </row>
    <row r="619" spans="51:51">
      <c r="AY619" s="1104"/>
    </row>
    <row r="620" spans="51:51">
      <c r="AY620" s="1104"/>
    </row>
    <row r="621" spans="51:51">
      <c r="AY621" s="1104"/>
    </row>
    <row r="622" spans="51:51">
      <c r="AY622" s="1104"/>
    </row>
    <row r="623" spans="51:51">
      <c r="AY623" s="1104"/>
    </row>
    <row r="624" spans="51:51">
      <c r="AY624" s="1104"/>
    </row>
    <row r="625" spans="51:51">
      <c r="AY625" s="1104"/>
    </row>
    <row r="626" spans="51:51">
      <c r="AY626" s="1104"/>
    </row>
    <row r="627" spans="51:51">
      <c r="AY627" s="1104"/>
    </row>
    <row r="628" spans="51:51">
      <c r="AY628" s="1104"/>
    </row>
    <row r="629" spans="51:51">
      <c r="AY629" s="1104"/>
    </row>
    <row r="630" spans="51:51">
      <c r="AY630" s="1104"/>
    </row>
    <row r="631" spans="51:51">
      <c r="AY631" s="1104"/>
    </row>
    <row r="632" spans="51:51">
      <c r="AY632" s="1104"/>
    </row>
    <row r="633" spans="51:51">
      <c r="AY633" s="1104"/>
    </row>
    <row r="634" spans="51:51">
      <c r="AY634" s="1104"/>
    </row>
    <row r="635" spans="51:51">
      <c r="AY635" s="1104"/>
    </row>
    <row r="636" spans="51:51">
      <c r="AY636" s="1104"/>
    </row>
    <row r="637" spans="51:51">
      <c r="AY637" s="1104"/>
    </row>
    <row r="638" spans="51:51">
      <c r="AY638" s="1104"/>
    </row>
    <row r="639" spans="51:51">
      <c r="AY639" s="1104"/>
    </row>
    <row r="640" spans="51:51">
      <c r="AY640" s="1104"/>
    </row>
    <row r="641" spans="51:51">
      <c r="AY641" s="1104"/>
    </row>
    <row r="642" spans="51:51">
      <c r="AY642" s="1104"/>
    </row>
    <row r="643" spans="51:51">
      <c r="AY643" s="1104"/>
    </row>
    <row r="644" spans="51:51">
      <c r="AY644" s="1104"/>
    </row>
    <row r="645" spans="51:51">
      <c r="AY645" s="1104"/>
    </row>
    <row r="646" spans="51:51">
      <c r="AY646" s="1104"/>
    </row>
    <row r="647" spans="51:51">
      <c r="AY647" s="1104"/>
    </row>
    <row r="648" spans="51:51">
      <c r="AY648" s="1104"/>
    </row>
    <row r="649" spans="51:51">
      <c r="AY649" s="1104"/>
    </row>
    <row r="650" spans="51:51">
      <c r="AY650" s="1104"/>
    </row>
    <row r="651" spans="51:51">
      <c r="AY651" s="1104"/>
    </row>
    <row r="652" spans="51:51">
      <c r="AY652" s="1104"/>
    </row>
    <row r="653" spans="51:51">
      <c r="AY653" s="1104"/>
    </row>
    <row r="654" spans="51:51">
      <c r="AY654" s="1104"/>
    </row>
    <row r="655" spans="51:51">
      <c r="AY655" s="1104"/>
    </row>
    <row r="656" spans="51:51">
      <c r="AY656" s="1104"/>
    </row>
    <row r="657" spans="51:51">
      <c r="AY657" s="1104"/>
    </row>
    <row r="658" spans="51:51">
      <c r="AY658" s="1104"/>
    </row>
    <row r="659" spans="51:51">
      <c r="AY659" s="1104"/>
    </row>
    <row r="660" spans="51:51">
      <c r="AY660" s="1104"/>
    </row>
    <row r="661" spans="51:51">
      <c r="AY661" s="1104"/>
    </row>
    <row r="662" spans="51:51">
      <c r="AY662" s="1104"/>
    </row>
    <row r="663" spans="51:51">
      <c r="AY663" s="1104"/>
    </row>
    <row r="664" spans="51:51">
      <c r="AY664" s="1104"/>
    </row>
    <row r="665" spans="51:51">
      <c r="AY665" s="1104"/>
    </row>
    <row r="666" spans="51:51">
      <c r="AY666" s="1104"/>
    </row>
    <row r="667" spans="51:51">
      <c r="AY667" s="1104"/>
    </row>
    <row r="668" spans="51:51">
      <c r="AY668" s="1104"/>
    </row>
    <row r="669" spans="51:51">
      <c r="AY669" s="1104"/>
    </row>
    <row r="670" spans="51:51">
      <c r="AY670" s="1104"/>
    </row>
    <row r="671" spans="51:51">
      <c r="AY671" s="1104"/>
    </row>
    <row r="672" spans="51:51">
      <c r="AY672" s="1104"/>
    </row>
    <row r="673" spans="51:51">
      <c r="AY673" s="1104"/>
    </row>
    <row r="674" spans="51:51">
      <c r="AY674" s="1104"/>
    </row>
    <row r="675" spans="51:51">
      <c r="AY675" s="1104"/>
    </row>
    <row r="676" spans="51:51">
      <c r="AY676" s="1104"/>
    </row>
    <row r="677" spans="51:51">
      <c r="AY677" s="1104"/>
    </row>
    <row r="678" spans="51:51">
      <c r="AY678" s="1104"/>
    </row>
    <row r="679" spans="51:51">
      <c r="AY679" s="1104"/>
    </row>
    <row r="680" spans="51:51">
      <c r="AY680" s="1104"/>
    </row>
    <row r="681" spans="51:51">
      <c r="AY681" s="1104"/>
    </row>
    <row r="682" spans="51:51">
      <c r="AY682" s="1104"/>
    </row>
    <row r="683" spans="51:51">
      <c r="AY683" s="1104"/>
    </row>
    <row r="684" spans="51:51">
      <c r="AY684" s="1104"/>
    </row>
    <row r="685" spans="51:51">
      <c r="AY685" s="1104"/>
    </row>
    <row r="686" spans="51:51">
      <c r="AY686" s="1104"/>
    </row>
    <row r="687" spans="51:51">
      <c r="AY687" s="1104"/>
    </row>
    <row r="688" spans="51:51">
      <c r="AY688" s="1104"/>
    </row>
    <row r="689" spans="51:51">
      <c r="AY689" s="1104"/>
    </row>
    <row r="690" spans="51:51">
      <c r="AY690" s="1104"/>
    </row>
    <row r="691" spans="51:51">
      <c r="AY691" s="1104"/>
    </row>
    <row r="692" spans="51:51">
      <c r="AY692" s="1104"/>
    </row>
    <row r="693" spans="51:51">
      <c r="AY693" s="1104"/>
    </row>
    <row r="694" spans="51:51">
      <c r="AY694" s="1104"/>
    </row>
    <row r="695" spans="51:51">
      <c r="AY695" s="1104"/>
    </row>
    <row r="696" spans="51:51">
      <c r="AY696" s="1104"/>
    </row>
    <row r="697" spans="51:51">
      <c r="AY697" s="1104"/>
    </row>
    <row r="698" spans="51:51">
      <c r="AY698" s="1104"/>
    </row>
    <row r="699" spans="51:51">
      <c r="AY699" s="1104"/>
    </row>
    <row r="700" spans="51:51">
      <c r="AY700" s="1104"/>
    </row>
    <row r="701" spans="51:51">
      <c r="AY701" s="1104"/>
    </row>
    <row r="702" spans="51:51">
      <c r="AY702" s="1104"/>
    </row>
    <row r="703" spans="51:51">
      <c r="AY703" s="1104"/>
    </row>
    <row r="704" spans="51:51">
      <c r="AY704" s="1104"/>
    </row>
    <row r="705" spans="51:51">
      <c r="AY705" s="1104"/>
    </row>
    <row r="706" spans="51:51">
      <c r="AY706" s="1104"/>
    </row>
    <row r="707" spans="51:51">
      <c r="AY707" s="1104"/>
    </row>
    <row r="708" spans="51:51">
      <c r="AY708" s="1104"/>
    </row>
    <row r="709" spans="51:51">
      <c r="AY709" s="1104"/>
    </row>
    <row r="710" spans="51:51">
      <c r="AY710" s="1104"/>
    </row>
    <row r="711" spans="51:51">
      <c r="AY711" s="1104"/>
    </row>
    <row r="712" spans="51:51">
      <c r="AY712" s="1104"/>
    </row>
    <row r="713" spans="51:51">
      <c r="AY713" s="1104"/>
    </row>
    <row r="714" spans="51:51">
      <c r="AY714" s="1104"/>
    </row>
    <row r="715" spans="51:51">
      <c r="AY715" s="1104"/>
    </row>
    <row r="716" spans="51:51">
      <c r="AY716" s="1104"/>
    </row>
    <row r="717" spans="51:51">
      <c r="AY717" s="1104"/>
    </row>
    <row r="718" spans="51:51">
      <c r="AY718" s="1104"/>
    </row>
    <row r="719" spans="51:51">
      <c r="AY719" s="1104"/>
    </row>
    <row r="720" spans="51:51">
      <c r="AY720" s="1104"/>
    </row>
    <row r="721" spans="51:51">
      <c r="AY721" s="1104"/>
    </row>
    <row r="722" spans="51:51">
      <c r="AY722" s="1104"/>
    </row>
    <row r="723" spans="51:51">
      <c r="AY723" s="1104"/>
    </row>
    <row r="724" spans="51:51">
      <c r="AY724" s="1104"/>
    </row>
    <row r="725" spans="51:51">
      <c r="AY725" s="1104"/>
    </row>
    <row r="726" spans="51:51">
      <c r="AY726" s="1104"/>
    </row>
    <row r="727" spans="51:51">
      <c r="AY727" s="1104"/>
    </row>
    <row r="728" spans="51:51">
      <c r="AY728" s="1104"/>
    </row>
    <row r="729" spans="51:51">
      <c r="AY729" s="1104"/>
    </row>
    <row r="730" spans="51:51">
      <c r="AY730" s="1104"/>
    </row>
    <row r="731" spans="51:51">
      <c r="AY731" s="1104"/>
    </row>
    <row r="732" spans="51:51">
      <c r="AY732" s="1104"/>
    </row>
    <row r="733" spans="51:51">
      <c r="AY733" s="1104"/>
    </row>
    <row r="734" spans="51:51">
      <c r="AY734" s="1104"/>
    </row>
    <row r="735" spans="51:51">
      <c r="AY735" s="1104"/>
    </row>
    <row r="736" spans="51:51">
      <c r="AY736" s="1104"/>
    </row>
    <row r="737" spans="51:51">
      <c r="AY737" s="1104"/>
    </row>
    <row r="738" spans="51:51">
      <c r="AY738" s="1104"/>
    </row>
    <row r="739" spans="51:51">
      <c r="AY739" s="1104"/>
    </row>
    <row r="740" spans="51:51">
      <c r="AY740" s="1104"/>
    </row>
    <row r="741" spans="51:51">
      <c r="AY741" s="1104"/>
    </row>
    <row r="742" spans="51:51">
      <c r="AY742" s="1104"/>
    </row>
    <row r="743" spans="51:51">
      <c r="AY743" s="1104"/>
    </row>
    <row r="744" spans="51:51">
      <c r="AY744" s="1104"/>
    </row>
    <row r="745" spans="51:51">
      <c r="AY745" s="1104"/>
    </row>
    <row r="746" spans="51:51">
      <c r="AY746" s="1104"/>
    </row>
    <row r="747" spans="51:51">
      <c r="AY747" s="1104"/>
    </row>
    <row r="748" spans="51:51">
      <c r="AY748" s="1104"/>
    </row>
    <row r="749" spans="51:51">
      <c r="AY749" s="1104"/>
    </row>
    <row r="750" spans="51:51">
      <c r="AY750" s="1104"/>
    </row>
    <row r="751" spans="51:51">
      <c r="AY751" s="1104"/>
    </row>
    <row r="752" spans="51:51">
      <c r="AY752" s="1104"/>
    </row>
    <row r="753" spans="51:51">
      <c r="AY753" s="1104"/>
    </row>
    <row r="754" spans="51:51">
      <c r="AY754" s="1104"/>
    </row>
    <row r="755" spans="51:51">
      <c r="AY755" s="1104"/>
    </row>
    <row r="756" spans="51:51">
      <c r="AY756" s="1104"/>
    </row>
    <row r="757" spans="51:51">
      <c r="AY757" s="1104"/>
    </row>
    <row r="758" spans="51:51">
      <c r="AY758" s="1104"/>
    </row>
    <row r="759" spans="51:51">
      <c r="AY759" s="1104"/>
    </row>
    <row r="760" spans="51:51">
      <c r="AY760" s="1104"/>
    </row>
    <row r="761" spans="51:51">
      <c r="AY761" s="1104"/>
    </row>
    <row r="762" spans="51:51">
      <c r="AY762" s="1104"/>
    </row>
    <row r="763" spans="51:51">
      <c r="AY763" s="1104"/>
    </row>
    <row r="764" spans="51:51">
      <c r="AY764" s="1104"/>
    </row>
    <row r="765" spans="51:51">
      <c r="AY765" s="1104"/>
    </row>
    <row r="766" spans="51:51">
      <c r="AY766" s="1104"/>
    </row>
    <row r="767" spans="51:51">
      <c r="AY767" s="1104"/>
    </row>
    <row r="768" spans="51:51">
      <c r="AY768" s="1104"/>
    </row>
    <row r="769" spans="51:51">
      <c r="AY769" s="1104"/>
    </row>
    <row r="770" spans="51:51">
      <c r="AY770" s="1104"/>
    </row>
    <row r="771" spans="51:51">
      <c r="AY771" s="1104"/>
    </row>
    <row r="772" spans="51:51">
      <c r="AY772" s="1104"/>
    </row>
    <row r="773" spans="51:51">
      <c r="AY773" s="1104"/>
    </row>
    <row r="774" spans="51:51">
      <c r="AY774" s="1104"/>
    </row>
    <row r="775" spans="51:51">
      <c r="AY775" s="1104"/>
    </row>
    <row r="776" spans="51:51">
      <c r="AY776" s="1104"/>
    </row>
    <row r="777" spans="51:51">
      <c r="AY777" s="1104"/>
    </row>
    <row r="778" spans="51:51">
      <c r="AY778" s="1104"/>
    </row>
    <row r="779" spans="51:51">
      <c r="AY779" s="1104"/>
    </row>
    <row r="780" spans="51:51">
      <c r="AY780" s="1104"/>
    </row>
    <row r="781" spans="51:51">
      <c r="AY781" s="1104"/>
    </row>
    <row r="782" spans="51:51">
      <c r="AY782" s="1104"/>
    </row>
    <row r="783" spans="51:51">
      <c r="AY783" s="1104"/>
    </row>
    <row r="784" spans="51:51">
      <c r="AY784" s="1104"/>
    </row>
    <row r="785" spans="51:51">
      <c r="AY785" s="1104"/>
    </row>
    <row r="786" spans="51:51">
      <c r="AY786" s="1104"/>
    </row>
    <row r="787" spans="51:51">
      <c r="AY787" s="1104"/>
    </row>
    <row r="788" spans="51:51">
      <c r="AY788" s="1104"/>
    </row>
    <row r="789" spans="51:51">
      <c r="AY789" s="1104"/>
    </row>
    <row r="790" spans="51:51">
      <c r="AY790" s="1104"/>
    </row>
    <row r="791" spans="51:51">
      <c r="AY791" s="1104"/>
    </row>
    <row r="792" spans="51:51">
      <c r="AY792" s="1104"/>
    </row>
    <row r="793" spans="51:51">
      <c r="AY793" s="1104"/>
    </row>
    <row r="794" spans="51:51">
      <c r="AY794" s="1104"/>
    </row>
    <row r="795" spans="51:51">
      <c r="AY795" s="1104"/>
    </row>
    <row r="796" spans="51:51">
      <c r="AY796" s="1104"/>
    </row>
    <row r="797" spans="51:51">
      <c r="AY797" s="1104"/>
    </row>
    <row r="798" spans="51:51">
      <c r="AY798" s="1104"/>
    </row>
    <row r="799" spans="51:51">
      <c r="AY799" s="1104"/>
    </row>
    <row r="800" spans="51:51">
      <c r="AY800" s="1104"/>
    </row>
    <row r="801" spans="51:51">
      <c r="AY801" s="1104"/>
    </row>
    <row r="802" spans="51:51">
      <c r="AY802" s="1104"/>
    </row>
    <row r="803" spans="51:51">
      <c r="AY803" s="1104"/>
    </row>
    <row r="804" spans="51:51">
      <c r="AY804" s="1104"/>
    </row>
    <row r="805" spans="51:51">
      <c r="AY805" s="1104"/>
    </row>
    <row r="806" spans="51:51">
      <c r="AY806" s="1104"/>
    </row>
    <row r="807" spans="51:51">
      <c r="AY807" s="1104"/>
    </row>
    <row r="808" spans="51:51">
      <c r="AY808" s="1104"/>
    </row>
    <row r="809" spans="51:51">
      <c r="AY809" s="1104"/>
    </row>
    <row r="810" spans="51:51">
      <c r="AY810" s="1104"/>
    </row>
    <row r="811" spans="51:51">
      <c r="AY811" s="1104"/>
    </row>
    <row r="812" spans="51:51">
      <c r="AY812" s="1104"/>
    </row>
    <row r="813" spans="51:51">
      <c r="AY813" s="1104"/>
    </row>
    <row r="814" spans="51:51">
      <c r="AY814" s="1104"/>
    </row>
    <row r="815" spans="51:51">
      <c r="AY815" s="1104"/>
    </row>
    <row r="816" spans="51:51">
      <c r="AY816" s="1104"/>
    </row>
    <row r="817" spans="51:51">
      <c r="AY817" s="1104"/>
    </row>
    <row r="818" spans="51:51">
      <c r="AY818" s="1104"/>
    </row>
    <row r="819" spans="51:51">
      <c r="AY819" s="1104"/>
    </row>
    <row r="820" spans="51:51">
      <c r="AY820" s="1104"/>
    </row>
    <row r="821" spans="51:51">
      <c r="AY821" s="1104"/>
    </row>
    <row r="822" spans="51:51">
      <c r="AY822" s="1104"/>
    </row>
    <row r="823" spans="51:51">
      <c r="AY823" s="1104"/>
    </row>
    <row r="824" spans="51:51">
      <c r="AY824" s="1104"/>
    </row>
    <row r="825" spans="51:51">
      <c r="AY825" s="1104"/>
    </row>
    <row r="826" spans="51:51">
      <c r="AY826" s="1104"/>
    </row>
    <row r="827" spans="51:51">
      <c r="AY827" s="1104"/>
    </row>
    <row r="828" spans="51:51">
      <c r="AY828" s="1104"/>
    </row>
    <row r="829" spans="51:51">
      <c r="AY829" s="1104"/>
    </row>
    <row r="830" spans="51:51">
      <c r="AY830" s="1104"/>
    </row>
    <row r="831" spans="51:51">
      <c r="AY831" s="1104"/>
    </row>
    <row r="832" spans="51:51">
      <c r="AY832" s="1104"/>
    </row>
    <row r="833" spans="51:51">
      <c r="AY833" s="1104"/>
    </row>
    <row r="834" spans="51:51">
      <c r="AY834" s="1104"/>
    </row>
    <row r="835" spans="51:51">
      <c r="AY835" s="1104"/>
    </row>
    <row r="836" spans="51:51">
      <c r="AY836" s="1104"/>
    </row>
    <row r="837" spans="51:51">
      <c r="AY837" s="1104"/>
    </row>
    <row r="838" spans="51:51">
      <c r="AY838" s="1104"/>
    </row>
    <row r="839" spans="51:51">
      <c r="AY839" s="1104"/>
    </row>
    <row r="840" spans="51:51">
      <c r="AY840" s="1104"/>
    </row>
    <row r="841" spans="51:51">
      <c r="AY841" s="1104"/>
    </row>
    <row r="842" spans="51:51">
      <c r="AY842" s="1104"/>
    </row>
    <row r="843" spans="51:51">
      <c r="AY843" s="1104"/>
    </row>
    <row r="844" spans="51:51">
      <c r="AY844" s="1104"/>
    </row>
    <row r="845" spans="51:51">
      <c r="AY845" s="1104"/>
    </row>
    <row r="846" spans="51:51">
      <c r="AY846" s="1104"/>
    </row>
    <row r="847" spans="51:51">
      <c r="AY847" s="1104"/>
    </row>
    <row r="848" spans="51:51">
      <c r="AY848" s="1104"/>
    </row>
    <row r="849" spans="51:51">
      <c r="AY849" s="1104"/>
    </row>
    <row r="850" spans="51:51">
      <c r="AY850" s="1104"/>
    </row>
    <row r="851" spans="51:51">
      <c r="AY851" s="1104"/>
    </row>
    <row r="852" spans="51:51">
      <c r="AY852" s="1104"/>
    </row>
    <row r="853" spans="51:51">
      <c r="AY853" s="1104"/>
    </row>
    <row r="854" spans="51:51">
      <c r="AY854" s="1104"/>
    </row>
    <row r="855" spans="51:51">
      <c r="AY855" s="1104"/>
    </row>
    <row r="856" spans="51:51">
      <c r="AY856" s="1104"/>
    </row>
    <row r="857" spans="51:51">
      <c r="AY857" s="1104"/>
    </row>
    <row r="858" spans="51:51">
      <c r="AY858" s="1104"/>
    </row>
    <row r="859" spans="51:51">
      <c r="AY859" s="1104"/>
    </row>
    <row r="860" spans="51:51">
      <c r="AY860" s="1104"/>
    </row>
    <row r="861" spans="51:51">
      <c r="AY861" s="1104"/>
    </row>
    <row r="862" spans="51:51">
      <c r="AY862" s="1104"/>
    </row>
    <row r="863" spans="51:51">
      <c r="AY863" s="1104"/>
    </row>
    <row r="864" spans="51:51">
      <c r="AY864" s="1104"/>
    </row>
    <row r="865" spans="51:51">
      <c r="AY865" s="1104"/>
    </row>
    <row r="866" spans="51:51">
      <c r="AY866" s="1104"/>
    </row>
    <row r="867" spans="51:51">
      <c r="AY867" s="1104"/>
    </row>
    <row r="868" spans="51:51">
      <c r="AY868" s="1104"/>
    </row>
    <row r="869" spans="51:51">
      <c r="AY869" s="1104"/>
    </row>
    <row r="870" spans="51:51">
      <c r="AY870" s="1104"/>
    </row>
    <row r="871" spans="51:51">
      <c r="AY871" s="1104"/>
    </row>
    <row r="872" spans="51:51">
      <c r="AY872" s="1104"/>
    </row>
    <row r="873" spans="51:51">
      <c r="AY873" s="1104"/>
    </row>
    <row r="874" spans="51:51">
      <c r="AY874" s="1104"/>
    </row>
    <row r="875" spans="51:51">
      <c r="AY875" s="1104"/>
    </row>
    <row r="876" spans="51:51">
      <c r="AY876" s="1104"/>
    </row>
    <row r="877" spans="51:51">
      <c r="AY877" s="1104"/>
    </row>
    <row r="878" spans="51:51">
      <c r="AY878" s="1104"/>
    </row>
    <row r="879" spans="51:51">
      <c r="AY879" s="1104"/>
    </row>
    <row r="880" spans="51:51">
      <c r="AY880" s="1104"/>
    </row>
    <row r="881" spans="51:51">
      <c r="AY881" s="1104"/>
    </row>
    <row r="882" spans="51:51">
      <c r="AY882" s="1104"/>
    </row>
    <row r="883" spans="51:51">
      <c r="AY883" s="1104"/>
    </row>
    <row r="884" spans="51:51">
      <c r="AY884" s="1104"/>
    </row>
    <row r="885" spans="51:51">
      <c r="AY885" s="1104"/>
    </row>
    <row r="886" spans="51:51">
      <c r="AY886" s="1104"/>
    </row>
    <row r="887" spans="51:51">
      <c r="AY887" s="1104"/>
    </row>
    <row r="888" spans="51:51">
      <c r="AY888" s="1104"/>
    </row>
    <row r="889" spans="51:51">
      <c r="AY889" s="1104"/>
    </row>
    <row r="890" spans="51:51">
      <c r="AY890" s="1104"/>
    </row>
    <row r="891" spans="51:51">
      <c r="AY891" s="1104"/>
    </row>
    <row r="892" spans="51:51">
      <c r="AY892" s="1104"/>
    </row>
    <row r="893" spans="51:51">
      <c r="AY893" s="1104"/>
    </row>
    <row r="894" spans="51:51">
      <c r="AY894" s="1104"/>
    </row>
    <row r="895" spans="51:51">
      <c r="AY895" s="1104"/>
    </row>
    <row r="896" spans="51:51">
      <c r="AY896" s="1104"/>
    </row>
    <row r="897" spans="51:51">
      <c r="AY897" s="1104"/>
    </row>
    <row r="898" spans="51:51">
      <c r="AY898" s="1104"/>
    </row>
    <row r="899" spans="51:51">
      <c r="AY899" s="1104"/>
    </row>
    <row r="900" spans="51:51">
      <c r="AY900" s="1104"/>
    </row>
    <row r="901" spans="51:51">
      <c r="AY901" s="1104"/>
    </row>
    <row r="902" spans="51:51">
      <c r="AY902" s="1104"/>
    </row>
    <row r="903" spans="51:51">
      <c r="AY903" s="1104"/>
    </row>
    <row r="904" spans="51:51">
      <c r="AY904" s="1104"/>
    </row>
    <row r="905" spans="51:51">
      <c r="AY905" s="1104"/>
    </row>
    <row r="906" spans="51:51">
      <c r="AY906" s="1104"/>
    </row>
    <row r="907" spans="51:51">
      <c r="AY907" s="1104"/>
    </row>
    <row r="908" spans="51:51">
      <c r="AY908" s="1104"/>
    </row>
    <row r="909" spans="51:51">
      <c r="AY909" s="1104"/>
    </row>
    <row r="910" spans="51:51">
      <c r="AY910" s="1104"/>
    </row>
    <row r="911" spans="51:51">
      <c r="AY911" s="1104"/>
    </row>
    <row r="912" spans="51:51">
      <c r="AY912" s="1104"/>
    </row>
    <row r="913" spans="51:51">
      <c r="AY913" s="1104"/>
    </row>
    <row r="914" spans="51:51">
      <c r="AY914" s="1104"/>
    </row>
    <row r="915" spans="51:51">
      <c r="AY915" s="1104"/>
    </row>
    <row r="916" spans="51:51">
      <c r="AY916" s="1104"/>
    </row>
    <row r="917" spans="51:51">
      <c r="AY917" s="1104"/>
    </row>
    <row r="918" spans="51:51">
      <c r="AY918" s="1104"/>
    </row>
    <row r="919" spans="51:51">
      <c r="AY919" s="1104"/>
    </row>
    <row r="920" spans="51:51">
      <c r="AY920" s="1104"/>
    </row>
    <row r="921" spans="51:51">
      <c r="AY921" s="1104"/>
    </row>
    <row r="922" spans="51:51">
      <c r="AY922" s="1104"/>
    </row>
    <row r="923" spans="51:51">
      <c r="AY923" s="1104"/>
    </row>
    <row r="924" spans="51:51">
      <c r="AY924" s="1104"/>
    </row>
    <row r="925" spans="51:51">
      <c r="AY925" s="1104"/>
    </row>
    <row r="926" spans="51:51">
      <c r="AY926" s="1104"/>
    </row>
    <row r="927" spans="51:51">
      <c r="AY927" s="1104"/>
    </row>
    <row r="928" spans="51:51">
      <c r="AY928" s="1104"/>
    </row>
    <row r="929" spans="51:51">
      <c r="AY929" s="1104"/>
    </row>
    <row r="930" spans="51:51">
      <c r="AY930" s="1104"/>
    </row>
    <row r="931" spans="51:51">
      <c r="AY931" s="1104"/>
    </row>
    <row r="932" spans="51:51">
      <c r="AY932" s="1104"/>
    </row>
    <row r="933" spans="51:51">
      <c r="AY933" s="1104"/>
    </row>
    <row r="934" spans="51:51">
      <c r="AY934" s="1104"/>
    </row>
    <row r="935" spans="51:51">
      <c r="AY935" s="1104"/>
    </row>
    <row r="936" spans="51:51">
      <c r="AY936" s="1104"/>
    </row>
    <row r="937" spans="51:51">
      <c r="AY937" s="1104"/>
    </row>
    <row r="938" spans="51:51">
      <c r="AY938" s="1104"/>
    </row>
    <row r="939" spans="51:51">
      <c r="AY939" s="1104"/>
    </row>
    <row r="940" spans="51:51">
      <c r="AY940" s="1104"/>
    </row>
    <row r="941" spans="51:51">
      <c r="AY941" s="1104"/>
    </row>
    <row r="942" spans="51:51">
      <c r="AY942" s="1104"/>
    </row>
    <row r="943" spans="51:51">
      <c r="AY943" s="1104"/>
    </row>
    <row r="944" spans="51:51">
      <c r="AY944" s="1104"/>
    </row>
    <row r="945" spans="51:51">
      <c r="AY945" s="1104"/>
    </row>
    <row r="946" spans="51:51">
      <c r="AY946" s="1104"/>
    </row>
    <row r="947" spans="51:51">
      <c r="AY947" s="1104"/>
    </row>
    <row r="948" spans="51:51">
      <c r="AY948" s="1104"/>
    </row>
  </sheetData>
  <sheetProtection algorithmName="SHA-512" hashValue="BSnvgr8OGCCo/11GIy5AMdQVv/6SlxdKCnYZA1E1TQ4bYKtY1hQQdDsjRnbt50KedFzFKHZwWvpUQ9wB/6divw==" saltValue="KyoX63WVRYX6+qCvEjGdVQ==" spinCount="100000" sheet="1" objects="1" scenarios="1"/>
  <mergeCells count="120">
    <mergeCell ref="M1:N1"/>
    <mergeCell ref="M2:N2"/>
    <mergeCell ref="G134:T134"/>
    <mergeCell ref="G153:T153"/>
    <mergeCell ref="B144:E144"/>
    <mergeCell ref="B145:E145"/>
    <mergeCell ref="B146:E146"/>
    <mergeCell ref="B147:E147"/>
    <mergeCell ref="B148:E148"/>
    <mergeCell ref="B149:E149"/>
    <mergeCell ref="B150:E150"/>
    <mergeCell ref="B151:E151"/>
    <mergeCell ref="B138:E138"/>
    <mergeCell ref="C6:E6"/>
    <mergeCell ref="G19:J19"/>
    <mergeCell ref="A10:E10"/>
    <mergeCell ref="A11:E11"/>
    <mergeCell ref="A13:E13"/>
    <mergeCell ref="B19:F19"/>
    <mergeCell ref="B108:E108"/>
    <mergeCell ref="G115:T115"/>
    <mergeCell ref="G39:T39"/>
    <mergeCell ref="C4:F4"/>
    <mergeCell ref="F2:G2"/>
    <mergeCell ref="K2:L2"/>
    <mergeCell ref="I4:J4"/>
    <mergeCell ref="S30:T30"/>
    <mergeCell ref="A14:E14"/>
    <mergeCell ref="M5:N5"/>
    <mergeCell ref="C5:F5"/>
    <mergeCell ref="B99:E99"/>
    <mergeCell ref="B100:E100"/>
    <mergeCell ref="B101:E101"/>
    <mergeCell ref="G4:H4"/>
    <mergeCell ref="A96:F97"/>
    <mergeCell ref="G96:T96"/>
    <mergeCell ref="G30:H30"/>
    <mergeCell ref="A15:E15"/>
    <mergeCell ref="H26:I26"/>
    <mergeCell ref="L19:N19"/>
    <mergeCell ref="B120:E120"/>
    <mergeCell ref="B121:E121"/>
    <mergeCell ref="B42:E42"/>
    <mergeCell ref="A115:F116"/>
    <mergeCell ref="B118:E118"/>
    <mergeCell ref="B109:E109"/>
    <mergeCell ref="B123:E123"/>
    <mergeCell ref="B124:E124"/>
    <mergeCell ref="B125:E125"/>
    <mergeCell ref="B122:E122"/>
    <mergeCell ref="B119:E119"/>
    <mergeCell ref="B110:E110"/>
    <mergeCell ref="B111:E111"/>
    <mergeCell ref="B112:E112"/>
    <mergeCell ref="B113:E113"/>
    <mergeCell ref="B105:E105"/>
    <mergeCell ref="B106:E106"/>
    <mergeCell ref="B107:E107"/>
    <mergeCell ref="B102:E102"/>
    <mergeCell ref="B103:E103"/>
    <mergeCell ref="B104:E104"/>
    <mergeCell ref="B126:E126"/>
    <mergeCell ref="B127:E127"/>
    <mergeCell ref="B128:E128"/>
    <mergeCell ref="B129:E129"/>
    <mergeCell ref="B156:E156"/>
    <mergeCell ref="B143:E143"/>
    <mergeCell ref="A153:F154"/>
    <mergeCell ref="B140:E140"/>
    <mergeCell ref="B141:E141"/>
    <mergeCell ref="B142:E142"/>
    <mergeCell ref="A134:F135"/>
    <mergeCell ref="B137:E137"/>
    <mergeCell ref="B139:E139"/>
    <mergeCell ref="B130:E130"/>
    <mergeCell ref="B131:E131"/>
    <mergeCell ref="B132:E132"/>
    <mergeCell ref="A1:D1"/>
    <mergeCell ref="A2:D2"/>
    <mergeCell ref="K1:L1"/>
    <mergeCell ref="AK43:AQ43"/>
    <mergeCell ref="I1:J1"/>
    <mergeCell ref="I2:J2"/>
    <mergeCell ref="C7:E7"/>
    <mergeCell ref="AG11:AK11"/>
    <mergeCell ref="Q5:R5"/>
    <mergeCell ref="O4:P4"/>
    <mergeCell ref="Q4:R4"/>
    <mergeCell ref="S4:T4"/>
    <mergeCell ref="O5:P5"/>
    <mergeCell ref="S2:T2"/>
    <mergeCell ref="S5:T5"/>
    <mergeCell ref="U7:U10"/>
    <mergeCell ref="G5:H5"/>
    <mergeCell ref="B43:E43"/>
    <mergeCell ref="K4:L4"/>
    <mergeCell ref="M4:N4"/>
    <mergeCell ref="I5:J5"/>
    <mergeCell ref="K5:L5"/>
    <mergeCell ref="F1:G1"/>
    <mergeCell ref="A12:E12"/>
    <mergeCell ref="U53:U54"/>
    <mergeCell ref="U55:U56"/>
    <mergeCell ref="U57:U58"/>
    <mergeCell ref="U59:U60"/>
    <mergeCell ref="D26:F26"/>
    <mergeCell ref="D27:F27"/>
    <mergeCell ref="A22:T23"/>
    <mergeCell ref="A30:E30"/>
    <mergeCell ref="U45:U46"/>
    <mergeCell ref="U47:U48"/>
    <mergeCell ref="U49:U50"/>
    <mergeCell ref="U51:U52"/>
    <mergeCell ref="I30:J30"/>
    <mergeCell ref="K30:L30"/>
    <mergeCell ref="M30:N30"/>
    <mergeCell ref="O30:P30"/>
    <mergeCell ref="Q30:R30"/>
    <mergeCell ref="A39:F40"/>
    <mergeCell ref="U43:U44"/>
  </mergeCells>
  <phoneticPr fontId="21" type="noConversion"/>
  <conditionalFormatting sqref="R11">
    <cfRule type="cellIs" dxfId="7685" priority="50" stopIfTrue="1" operator="equal">
      <formula>"ERROR"</formula>
    </cfRule>
  </conditionalFormatting>
  <conditionalFormatting sqref="I40">
    <cfRule type="expression" dxfId="7684" priority="48" stopIfTrue="1">
      <formula>ISERROR(I40)</formula>
    </cfRule>
  </conditionalFormatting>
  <conditionalFormatting sqref="G40">
    <cfRule type="expression" dxfId="7683" priority="47" stopIfTrue="1">
      <formula>ISERROR(G40)</formula>
    </cfRule>
  </conditionalFormatting>
  <conditionalFormatting sqref="K40">
    <cfRule type="expression" dxfId="7682" priority="46" stopIfTrue="1">
      <formula>ISERROR(K40)</formula>
    </cfRule>
  </conditionalFormatting>
  <conditionalFormatting sqref="M40">
    <cfRule type="expression" dxfId="7681" priority="45" stopIfTrue="1">
      <formula>ISERROR(M40)</formula>
    </cfRule>
  </conditionalFormatting>
  <conditionalFormatting sqref="O40">
    <cfRule type="expression" dxfId="7680" priority="44" stopIfTrue="1">
      <formula>ISERROR(O40)</formula>
    </cfRule>
  </conditionalFormatting>
  <conditionalFormatting sqref="Q40">
    <cfRule type="expression" dxfId="7679" priority="43" stopIfTrue="1">
      <formula>ISERROR(Q40)</formula>
    </cfRule>
  </conditionalFormatting>
  <conditionalFormatting sqref="I97">
    <cfRule type="expression" dxfId="7678" priority="40" stopIfTrue="1">
      <formula>ISERROR(I97)</formula>
    </cfRule>
  </conditionalFormatting>
  <conditionalFormatting sqref="G97">
    <cfRule type="expression" dxfId="7677" priority="39" stopIfTrue="1">
      <formula>ISERROR(G97)</formula>
    </cfRule>
  </conditionalFormatting>
  <conditionalFormatting sqref="K97">
    <cfRule type="expression" dxfId="7676" priority="38" stopIfTrue="1">
      <formula>ISERROR(K97)</formula>
    </cfRule>
  </conditionalFormatting>
  <conditionalFormatting sqref="M97">
    <cfRule type="expression" dxfId="7675" priority="37" stopIfTrue="1">
      <formula>ISERROR(M97)</formula>
    </cfRule>
  </conditionalFormatting>
  <conditionalFormatting sqref="O97">
    <cfRule type="expression" dxfId="7674" priority="36" stopIfTrue="1">
      <formula>ISERROR(O97)</formula>
    </cfRule>
  </conditionalFormatting>
  <conditionalFormatting sqref="Q97">
    <cfRule type="expression" dxfId="7673" priority="35" stopIfTrue="1">
      <formula>ISERROR(Q97)</formula>
    </cfRule>
  </conditionalFormatting>
  <conditionalFormatting sqref="I116">
    <cfRule type="expression" dxfId="7672" priority="32" stopIfTrue="1">
      <formula>ISERROR(I116)</formula>
    </cfRule>
  </conditionalFormatting>
  <conditionalFormatting sqref="G116">
    <cfRule type="expression" dxfId="7671" priority="31" stopIfTrue="1">
      <formula>ISERROR(G116)</formula>
    </cfRule>
  </conditionalFormatting>
  <conditionalFormatting sqref="K116">
    <cfRule type="expression" dxfId="7670" priority="30" stopIfTrue="1">
      <formula>ISERROR(K116)</formula>
    </cfRule>
  </conditionalFormatting>
  <conditionalFormatting sqref="M116">
    <cfRule type="expression" dxfId="7669" priority="29" stopIfTrue="1">
      <formula>ISERROR(M116)</formula>
    </cfRule>
  </conditionalFormatting>
  <conditionalFormatting sqref="O116">
    <cfRule type="expression" dxfId="7668" priority="28" stopIfTrue="1">
      <formula>ISERROR(O116)</formula>
    </cfRule>
  </conditionalFormatting>
  <conditionalFormatting sqref="Q116">
    <cfRule type="expression" dxfId="7667" priority="27" stopIfTrue="1">
      <formula>ISERROR(Q116)</formula>
    </cfRule>
  </conditionalFormatting>
  <conditionalFormatting sqref="I135">
    <cfRule type="expression" dxfId="7666" priority="24" stopIfTrue="1">
      <formula>ISERROR(I135)</formula>
    </cfRule>
  </conditionalFormatting>
  <conditionalFormatting sqref="G135">
    <cfRule type="expression" dxfId="7665" priority="23" stopIfTrue="1">
      <formula>ISERROR(G135)</formula>
    </cfRule>
  </conditionalFormatting>
  <conditionalFormatting sqref="K135">
    <cfRule type="expression" dxfId="7664" priority="22" stopIfTrue="1">
      <formula>ISERROR(K135)</formula>
    </cfRule>
  </conditionalFormatting>
  <conditionalFormatting sqref="M135">
    <cfRule type="expression" dxfId="7663" priority="21" stopIfTrue="1">
      <formula>ISERROR(M135)</formula>
    </cfRule>
  </conditionalFormatting>
  <conditionalFormatting sqref="O135">
    <cfRule type="expression" dxfId="7662" priority="20" stopIfTrue="1">
      <formula>ISERROR(O135)</formula>
    </cfRule>
  </conditionalFormatting>
  <conditionalFormatting sqref="Q135">
    <cfRule type="expression" dxfId="7661" priority="19" stopIfTrue="1">
      <formula>ISERROR(Q135)</formula>
    </cfRule>
  </conditionalFormatting>
  <conditionalFormatting sqref="I154">
    <cfRule type="expression" dxfId="7660" priority="16" stopIfTrue="1">
      <formula>ISERROR(I154)</formula>
    </cfRule>
  </conditionalFormatting>
  <conditionalFormatting sqref="G154">
    <cfRule type="expression" dxfId="7659" priority="15" stopIfTrue="1">
      <formula>ISERROR(G154)</formula>
    </cfRule>
  </conditionalFormatting>
  <conditionalFormatting sqref="K154">
    <cfRule type="expression" dxfId="7658" priority="14" stopIfTrue="1">
      <formula>ISERROR(K154)</formula>
    </cfRule>
  </conditionalFormatting>
  <conditionalFormatting sqref="M154">
    <cfRule type="expression" dxfId="7657" priority="13" stopIfTrue="1">
      <formula>ISERROR(M154)</formula>
    </cfRule>
  </conditionalFormatting>
  <conditionalFormatting sqref="O154">
    <cfRule type="expression" dxfId="7656" priority="12" stopIfTrue="1">
      <formula>ISERROR(O154)</formula>
    </cfRule>
  </conditionalFormatting>
  <conditionalFormatting sqref="Q154">
    <cfRule type="expression" dxfId="7655" priority="11" stopIfTrue="1">
      <formula>ISERROR(Q154)</formula>
    </cfRule>
  </conditionalFormatting>
  <conditionalFormatting sqref="K2:L2">
    <cfRule type="expression" dxfId="7654" priority="8" stopIfTrue="1">
      <formula>IF($K$2="not active",TRUE,FALSE)</formula>
    </cfRule>
  </conditionalFormatting>
  <conditionalFormatting sqref="H17">
    <cfRule type="expression" dxfId="7653" priority="7" stopIfTrue="1">
      <formula>ISERROR($G$11:$T$16)</formula>
    </cfRule>
  </conditionalFormatting>
  <conditionalFormatting sqref="J17">
    <cfRule type="expression" dxfId="7652" priority="6" stopIfTrue="1">
      <formula>ISERROR($G$11:$T$16)</formula>
    </cfRule>
  </conditionalFormatting>
  <conditionalFormatting sqref="L17">
    <cfRule type="expression" dxfId="7651" priority="5" stopIfTrue="1">
      <formula>ISERROR($G$11:$T$16)</formula>
    </cfRule>
  </conditionalFormatting>
  <conditionalFormatting sqref="N17">
    <cfRule type="expression" dxfId="7650" priority="4" stopIfTrue="1">
      <formula>ISERROR($G$11:$T$16)</formula>
    </cfRule>
  </conditionalFormatting>
  <conditionalFormatting sqref="F41 H41:J41 L41:S41">
    <cfRule type="expression" dxfId="7649" priority="51" stopIfTrue="1">
      <formula>ISERROR($F$41:$T$41)</formula>
    </cfRule>
  </conditionalFormatting>
  <conditionalFormatting sqref="T41">
    <cfRule type="expression" dxfId="7648" priority="52" stopIfTrue="1">
      <formula>ISERROR($T$41)</formula>
    </cfRule>
  </conditionalFormatting>
  <conditionalFormatting sqref="M17 O17:T17">
    <cfRule type="expression" dxfId="7647" priority="53" stopIfTrue="1">
      <formula>ISERROR($G$11:$T$16)</formula>
    </cfRule>
  </conditionalFormatting>
  <conditionalFormatting sqref="T18">
    <cfRule type="expression" dxfId="7646" priority="54" stopIfTrue="1">
      <formula>ISERROR($T$18)</formula>
    </cfRule>
  </conditionalFormatting>
  <conditionalFormatting sqref="T13 T11">
    <cfRule type="cellIs" dxfId="7645" priority="55" stopIfTrue="1" operator="equal">
      <formula>"ERROR"</formula>
    </cfRule>
  </conditionalFormatting>
  <conditionalFormatting sqref="L3:O3">
    <cfRule type="expression" dxfId="7644" priority="56" stopIfTrue="1">
      <formula>ISERROR($L$3:$O$3)</formula>
    </cfRule>
  </conditionalFormatting>
  <conditionalFormatting sqref="R13">
    <cfRule type="cellIs" dxfId="7643" priority="49" stopIfTrue="1" operator="equal">
      <formula>"ERROR"</formula>
    </cfRule>
  </conditionalFormatting>
  <conditionalFormatting sqref="S40">
    <cfRule type="expression" dxfId="7642" priority="42" stopIfTrue="1">
      <formula>ISERROR(S40)</formula>
    </cfRule>
  </conditionalFormatting>
  <conditionalFormatting sqref="U17:X17">
    <cfRule type="expression" dxfId="7641" priority="57" stopIfTrue="1">
      <formula>ISERROR(#REF!)</formula>
    </cfRule>
  </conditionalFormatting>
  <conditionalFormatting sqref="G98">
    <cfRule type="cellIs" dxfId="7640" priority="41" stopIfTrue="1" operator="lessThan">
      <formula>-0.0000444444444444444</formula>
    </cfRule>
  </conditionalFormatting>
  <conditionalFormatting sqref="S97">
    <cfRule type="expression" dxfId="7639" priority="34" stopIfTrue="1">
      <formula>ISERROR(S97)</formula>
    </cfRule>
  </conditionalFormatting>
  <conditionalFormatting sqref="G117">
    <cfRule type="cellIs" dxfId="7638" priority="33" stopIfTrue="1" operator="lessThan">
      <formula>-0.0000444444444444444</formula>
    </cfRule>
  </conditionalFormatting>
  <conditionalFormatting sqref="S116">
    <cfRule type="expression" dxfId="7637" priority="26" stopIfTrue="1">
      <formula>ISERROR(S116)</formula>
    </cfRule>
  </conditionalFormatting>
  <conditionalFormatting sqref="G136">
    <cfRule type="cellIs" dxfId="7636" priority="25" stopIfTrue="1" operator="lessThan">
      <formula>-0.0000444444444444444</formula>
    </cfRule>
  </conditionalFormatting>
  <conditionalFormatting sqref="S135">
    <cfRule type="expression" dxfId="7635" priority="18" stopIfTrue="1">
      <formula>ISERROR(S135)</formula>
    </cfRule>
  </conditionalFormatting>
  <conditionalFormatting sqref="G155">
    <cfRule type="cellIs" dxfId="7634" priority="17" stopIfTrue="1" operator="lessThan">
      <formula>-0.0000444444444444444</formula>
    </cfRule>
  </conditionalFormatting>
  <conditionalFormatting sqref="S154">
    <cfRule type="expression" dxfId="7633" priority="10" stopIfTrue="1">
      <formula>ISERROR(S154)</formula>
    </cfRule>
  </conditionalFormatting>
  <conditionalFormatting sqref="P11">
    <cfRule type="cellIs" dxfId="7632" priority="3" stopIfTrue="1" operator="equal">
      <formula>"ERROR"</formula>
    </cfRule>
  </conditionalFormatting>
  <conditionalFormatting sqref="P13">
    <cfRule type="cellIs" dxfId="7631" priority="2" stopIfTrue="1" operator="equal">
      <formula>"ERROR"</formula>
    </cfRule>
  </conditionalFormatting>
  <conditionalFormatting sqref="M2">
    <cfRule type="expression" dxfId="7630" priority="1" stopIfTrue="1">
      <formula>ISERROR($L$19)</formula>
    </cfRule>
  </conditionalFormatting>
  <dataValidations xWindow="818" yWindow="533" count="9">
    <dataValidation type="decimal" operator="lessThanOrEqual" allowBlank="1" showInputMessage="1" showErrorMessage="1" error="FTE % cannot exceed 100%. " sqref="D152 D133 D114 D45:D95 M95">
      <formula1>1</formula1>
    </dataValidation>
    <dataValidation type="decimal" operator="lessThanOrEqual" allowBlank="1" showInputMessage="1" showErrorMessage="1" error="Indirect Costs cannot exceed 10 percent. " sqref="E15">
      <formula1>0.1</formula1>
    </dataValidation>
    <dataValidation allowBlank="1" showInputMessage="1" showErrorMessage="1" prompt="Please enter the Name of the Subcontract." sqref="C6:E6"/>
    <dataValidation type="list" allowBlank="1" showInputMessage="1" showErrorMessage="1" error="Please click Cancel and select a valid agency by clicking on the gray drop-down arrow.  Thank you." prompt="Please select PCA code by clicking on the gray drop-down arrow on the right side of this cell._x000a__x000a_YOU MAY NEED TO ZOOM IN TO VIEW THE LIST LEGIBLY._x000a__x000a_Press ESC to remove this message." sqref="T31">
      <formula1>PCA_Codes</formula1>
    </dataValidation>
    <dataValidation type="list" allowBlank="1" showInputMessage="1" showErrorMessage="1" promptTitle="***********IMPORTANT************" prompt="Only one budget can be &quot;Active&quot; at all times. You must set this budget to &quot;Not Active&quot; before you can &quot;Activate&quot; the BR3.  _x000a__x000a_Hit ESC to remove this message." sqref="K2:L2">
      <formula1>Activation</formula1>
    </dataValidation>
    <dataValidation allowBlank="1" showInputMessage="1" showErrorMessage="1" prompt="Indirect Costs are auto-calculated using the methodology chosen in cell B190.  " sqref="F156"/>
    <dataValidation type="list" allowBlank="1" showInputMessage="1" showErrorMessage="1" sqref="B156:E156">
      <formula1>Indirect_Costs_Options</formula1>
    </dataValidation>
    <dataValidation type="list" allowBlank="1" showInputMessage="1" showErrorMessage="1" sqref="D27:F27">
      <formula1>Position_Title</formula1>
    </dataValidation>
    <dataValidation allowBlank="1" errorTitle="Fiscal Year" prompt="Choose Fiscal Year" sqref="F2:G2"/>
  </dataValidations>
  <printOptions horizontalCentered="1"/>
  <pageMargins left="0" right="0" top="0.5" bottom="0.25" header="0" footer="0"/>
  <pageSetup scale="49" fitToHeight="3" orientation="landscape" blackAndWhite="1" r:id="rId1"/>
  <headerFooter>
    <oddHeader>&amp;L&amp;12&amp;GMaternal, Child and Adolescent Health Division&amp;C&amp;16&amp;A&amp;R</oddHeader>
    <oddFooter>&amp;L&amp;14&amp;F&amp;C&amp;14&amp;P of &amp;N&amp;R&amp;14Printed: &amp;D &amp;T</oddFooter>
  </headerFooter>
  <rowBreaks count="2" manualBreakCount="2">
    <brk id="38" max="20" man="1"/>
    <brk id="114" max="20"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4209" r:id="rId5" name="Button 1">
              <controlPr defaultSize="0" print="0" autoFill="0" autoPict="0">
                <anchor moveWithCells="1" sizeWithCells="1">
                  <from>
                    <xdr:col>0</xdr:col>
                    <xdr:colOff>57150</xdr:colOff>
                    <xdr:row>0</xdr:row>
                    <xdr:rowOff>0</xdr:rowOff>
                  </from>
                  <to>
                    <xdr:col>0</xdr:col>
                    <xdr:colOff>57150</xdr:colOff>
                    <xdr:row>0</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indexed="10"/>
    <pageSetUpPr autoPageBreaks="0"/>
  </sheetPr>
  <dimension ref="A1:BA948"/>
  <sheetViews>
    <sheetView showGridLines="0" showZeros="0" zoomScale="97" zoomScaleNormal="97" zoomScaleSheetLayoutView="75" workbookViewId="0">
      <pane ySplit="7" topLeftCell="A8" activePane="bottomLeft" state="frozen"/>
      <selection activeCell="A156" sqref="A156"/>
      <selection pane="bottomLeft" activeCell="A156" sqref="A156"/>
    </sheetView>
  </sheetViews>
  <sheetFormatPr defaultColWidth="9.140625" defaultRowHeight="15"/>
  <cols>
    <col min="1" max="2" width="10.140625" style="37" customWidth="1"/>
    <col min="3" max="3" width="51.5703125" style="37" customWidth="1"/>
    <col min="4" max="4" width="13.7109375" style="37" customWidth="1"/>
    <col min="5" max="5" width="20.7109375" style="160" customWidth="1"/>
    <col min="6" max="6" width="19.7109375" style="160" customWidth="1"/>
    <col min="7" max="7" width="18.7109375" style="37" customWidth="1"/>
    <col min="8" max="8" width="18.7109375" style="160" customWidth="1"/>
    <col min="9" max="9" width="18.7109375" style="37" customWidth="1"/>
    <col min="10" max="10" width="18.7109375" style="160" customWidth="1"/>
    <col min="11" max="11" width="18.7109375" style="37" customWidth="1"/>
    <col min="12" max="12" width="18.7109375" style="160" customWidth="1"/>
    <col min="13" max="13" width="18.7109375" style="37" customWidth="1"/>
    <col min="14" max="14" width="18.7109375" style="160" customWidth="1"/>
    <col min="15" max="15" width="18.7109375" style="37" hidden="1" customWidth="1"/>
    <col min="16" max="16" width="18.7109375" style="160" hidden="1" customWidth="1"/>
    <col min="17" max="17" width="18.7109375" style="37" hidden="1" customWidth="1"/>
    <col min="18" max="18" width="18.7109375" style="160" hidden="1" customWidth="1"/>
    <col min="19" max="19" width="18.7109375" style="37" hidden="1" customWidth="1"/>
    <col min="20" max="20" width="18.7109375" style="160" hidden="1" customWidth="1"/>
    <col min="21" max="21" width="2.5703125" style="205" customWidth="1"/>
    <col min="22" max="22" width="37.140625" style="304" hidden="1" customWidth="1"/>
    <col min="23" max="24" width="10.7109375" style="304" hidden="1" customWidth="1"/>
    <col min="25" max="27" width="14" style="37" hidden="1" customWidth="1"/>
    <col min="28" max="28" width="11.5703125" style="169" hidden="1" customWidth="1"/>
    <col min="29" max="29" width="14" style="169" hidden="1" customWidth="1"/>
    <col min="30" max="30" width="30.7109375" style="169" hidden="1" customWidth="1"/>
    <col min="31" max="31" width="12.85546875" style="206" hidden="1" customWidth="1"/>
    <col min="32" max="32" width="20.5703125" style="206" hidden="1" customWidth="1"/>
    <col min="33" max="33" width="12.28515625" style="169" hidden="1" customWidth="1"/>
    <col min="34" max="34" width="17.28515625" style="206" hidden="1" customWidth="1"/>
    <col min="35" max="35" width="16.5703125" style="206" hidden="1" customWidth="1"/>
    <col min="36" max="36" width="18" style="206" hidden="1" customWidth="1"/>
    <col min="37" max="37" width="20.5703125" style="206" hidden="1" customWidth="1"/>
    <col min="38" max="43" width="20.5703125" style="169" hidden="1" customWidth="1"/>
    <col min="44" max="52" width="9.140625" style="169" hidden="1" customWidth="1"/>
    <col min="53" max="16384" width="9.140625" style="169"/>
  </cols>
  <sheetData>
    <row r="1" spans="1:37" ht="35.25" customHeight="1" thickTop="1" thickBot="1">
      <c r="A1" s="1620" t="s">
        <v>147</v>
      </c>
      <c r="B1" s="1621"/>
      <c r="C1" s="1621"/>
      <c r="D1" s="1622"/>
      <c r="E1" s="211" t="s">
        <v>11</v>
      </c>
      <c r="F1" s="1605" t="s">
        <v>62</v>
      </c>
      <c r="G1" s="1606"/>
      <c r="H1" s="165" t="s">
        <v>63</v>
      </c>
      <c r="I1" s="1605" t="s">
        <v>130</v>
      </c>
      <c r="J1" s="1606"/>
      <c r="K1" s="1605" t="s">
        <v>151</v>
      </c>
      <c r="L1" s="1606"/>
      <c r="M1" s="1624" t="s">
        <v>75</v>
      </c>
      <c r="N1" s="1625"/>
      <c r="O1" s="785"/>
      <c r="P1" s="211"/>
      <c r="Q1" s="54"/>
      <c r="R1" s="786"/>
      <c r="S1" s="786"/>
      <c r="T1" s="786"/>
      <c r="U1" s="63"/>
      <c r="V1" s="286"/>
      <c r="W1" s="286"/>
      <c r="X1" s="286"/>
      <c r="Y1" s="166"/>
      <c r="Z1" s="166"/>
      <c r="AA1" s="486"/>
      <c r="AB1" s="167"/>
      <c r="AC1" s="167" t="s">
        <v>70</v>
      </c>
      <c r="AD1" s="168"/>
      <c r="AE1" s="11"/>
      <c r="AF1" s="11"/>
      <c r="AG1" s="55"/>
      <c r="AH1" s="11"/>
      <c r="AI1" s="11"/>
      <c r="AJ1" s="11"/>
      <c r="AK1" s="11"/>
    </row>
    <row r="2" spans="1:37" s="176" customFormat="1" ht="28.5" customHeight="1" thickTop="1" thickBot="1">
      <c r="A2" s="1623" t="str">
        <f>IF(C7&gt;"","SUBCONTRACT","")</f>
        <v/>
      </c>
      <c r="B2" s="1623"/>
      <c r="C2" s="1623"/>
      <c r="D2" s="1623"/>
      <c r="E2" s="170"/>
      <c r="F2" s="1634" t="str">
        <f>'ORIGINAL BUDGET'!F2:G2</f>
        <v>2019-2020</v>
      </c>
      <c r="G2" s="1635"/>
      <c r="H2" s="792" t="s">
        <v>60</v>
      </c>
      <c r="I2" s="1607" t="str">
        <f>'BR2'!I2:J2</f>
        <v>MONTHLY</v>
      </c>
      <c r="J2" s="1608"/>
      <c r="K2" s="1618" t="s">
        <v>72</v>
      </c>
      <c r="L2" s="1619"/>
      <c r="M2" s="1626">
        <f>ROUNDDOWN(H17+J17+L17+N17+P17+R17+T17,0)</f>
        <v>0</v>
      </c>
      <c r="N2" s="1627"/>
      <c r="O2" s="337"/>
      <c r="P2" s="787"/>
      <c r="Q2" s="787"/>
      <c r="R2" s="171"/>
      <c r="S2" s="1617"/>
      <c r="T2" s="1617"/>
      <c r="U2" s="172"/>
      <c r="V2" s="287"/>
      <c r="W2" s="287"/>
      <c r="X2" s="287"/>
      <c r="Y2" s="173"/>
      <c r="Z2" s="173"/>
      <c r="AA2" s="487"/>
      <c r="AB2" s="174"/>
      <c r="AC2" s="175">
        <f>IF($K$2="NOT ACTIVE",0, 1)</f>
        <v>0</v>
      </c>
      <c r="AE2" s="14"/>
      <c r="AF2" s="14"/>
      <c r="AG2" s="177"/>
      <c r="AH2" s="14"/>
      <c r="AI2" s="14"/>
      <c r="AJ2" s="14"/>
      <c r="AK2" s="14"/>
    </row>
    <row r="3" spans="1:37" ht="25.15" customHeight="1" thickTop="1" thickBot="1">
      <c r="A3" s="1429" t="str">
        <f>TemplateVersion</f>
        <v>Rev. 10/11/18</v>
      </c>
      <c r="B3" s="178"/>
      <c r="C3" s="838"/>
      <c r="D3" s="54"/>
      <c r="E3" s="179"/>
      <c r="F3" s="179"/>
      <c r="G3" s="180"/>
      <c r="H3" s="179"/>
      <c r="I3" s="180" t="str">
        <f>IF('BR3'!$K$2="ACTIVE","",IF('BR2'!$K$2="ACTIVE","The BR2 is currently Active",IF('BR1'!$K$2="ACTIVE","The BR1 is currently Active",IF('ORIGINAL BUDGET'!$K$2="Active","The Original Budget is currently Active","Please Activate a budget"))))</f>
        <v>The Original Budget is currently Active</v>
      </c>
      <c r="J3" s="179"/>
      <c r="K3" s="469"/>
      <c r="L3" s="181"/>
      <c r="M3" s="33"/>
      <c r="N3" s="33"/>
      <c r="O3" s="788"/>
      <c r="P3" s="16"/>
      <c r="Q3" s="789"/>
      <c r="R3" s="791"/>
      <c r="S3" s="34"/>
      <c r="T3" s="790"/>
      <c r="U3" s="63"/>
      <c r="V3" s="286"/>
      <c r="W3" s="286"/>
      <c r="X3" s="286"/>
      <c r="AB3" s="182"/>
      <c r="AC3" s="182"/>
      <c r="AD3" s="182"/>
      <c r="AE3" s="11"/>
      <c r="AF3" s="11"/>
      <c r="AG3" s="55"/>
      <c r="AH3" s="11"/>
      <c r="AI3" s="11"/>
      <c r="AJ3" s="11"/>
      <c r="AK3" s="11"/>
    </row>
    <row r="4" spans="1:37" ht="45" customHeight="1" thickTop="1" thickBot="1">
      <c r="A4" s="527" t="s">
        <v>119</v>
      </c>
      <c r="B4" s="439"/>
      <c r="C4" s="1628" t="str">
        <f>'ORIGINAL BUDGET'!C4</f>
        <v>RPPC</v>
      </c>
      <c r="D4" s="1629"/>
      <c r="E4" s="1629"/>
      <c r="F4" s="1629"/>
      <c r="G4" s="1529" t="s">
        <v>150</v>
      </c>
      <c r="H4" s="1530"/>
      <c r="I4" s="1529" t="s">
        <v>150</v>
      </c>
      <c r="J4" s="1530"/>
      <c r="K4" s="1529" t="s">
        <v>150</v>
      </c>
      <c r="L4" s="1530"/>
      <c r="M4" s="1632" t="s">
        <v>150</v>
      </c>
      <c r="N4" s="1633"/>
      <c r="O4" s="1632" t="s">
        <v>150</v>
      </c>
      <c r="P4" s="1633"/>
      <c r="Q4" s="1632" t="s">
        <v>150</v>
      </c>
      <c r="R4" s="1633"/>
      <c r="S4" s="1632" t="s">
        <v>150</v>
      </c>
      <c r="T4" s="1633"/>
      <c r="U4" s="209"/>
      <c r="V4" s="29"/>
      <c r="W4" s="29"/>
      <c r="X4" s="29"/>
      <c r="AA4" s="797"/>
      <c r="AC4" s="21" t="str">
        <f>K2</f>
        <v>NOT ACTIVE</v>
      </c>
      <c r="AD4" s="21"/>
      <c r="AE4" s="11"/>
      <c r="AF4" s="11"/>
      <c r="AG4" s="55"/>
      <c r="AH4" s="11"/>
      <c r="AI4" s="11"/>
      <c r="AJ4" s="11"/>
      <c r="AK4" s="11"/>
    </row>
    <row r="5" spans="1:37" ht="45" customHeight="1" thickBot="1">
      <c r="A5" s="533" t="s">
        <v>120</v>
      </c>
      <c r="B5" s="438"/>
      <c r="C5" s="1554">
        <f>'ORIGINAL BUDGET'!C5</f>
        <v>0</v>
      </c>
      <c r="D5" s="1555"/>
      <c r="E5" s="1555"/>
      <c r="F5" s="1556"/>
      <c r="G5" s="1552" t="str">
        <f>IF(G30="","",CONCATENATE(G30,", ",TEXT(H31,"?????")))</f>
        <v>RPPC, 53110</v>
      </c>
      <c r="H5" s="1553"/>
      <c r="I5" s="1552" t="str">
        <f>IF(I30="","",CONCATENATE(I30,", ",TEXT(J31,"?????")))</f>
        <v>RPPC , 53129</v>
      </c>
      <c r="J5" s="1553"/>
      <c r="K5" s="1552" t="str">
        <f>IF(K30="","",CONCATENATE(K30,", ",TEXT(L31,"?????")))</f>
        <v/>
      </c>
      <c r="L5" s="1553"/>
      <c r="M5" s="1552" t="str">
        <f>IF(M30="","",CONCATENATE(M30,", ",TEXT(N31,"?????")))</f>
        <v/>
      </c>
      <c r="N5" s="1553"/>
      <c r="O5" s="1552" t="str">
        <f>IF(O30="","",CONCATENATE(O30,", ",TEXT(P31,"?????")))</f>
        <v/>
      </c>
      <c r="P5" s="1553"/>
      <c r="Q5" s="1552" t="str">
        <f>IF(Q30="","",CONCATENATE(Q30,", ",TEXT(R31,"?????")))</f>
        <v/>
      </c>
      <c r="R5" s="1553"/>
      <c r="S5" s="1552" t="str">
        <f>IF(S30="","",CONCATENATE(S30,", ",TEXT(T31,"?????")))</f>
        <v/>
      </c>
      <c r="T5" s="1553"/>
      <c r="U5" s="209"/>
      <c r="V5" s="29"/>
      <c r="W5" s="29"/>
      <c r="X5" s="29"/>
      <c r="AA5" s="798"/>
      <c r="AB5" s="21"/>
      <c r="AC5" s="21"/>
      <c r="AD5" s="21"/>
      <c r="AE5" s="11"/>
      <c r="AF5" s="11"/>
      <c r="AG5" s="55"/>
      <c r="AH5" s="11"/>
      <c r="AI5" s="11"/>
      <c r="AJ5" s="11"/>
      <c r="AK5" s="11"/>
    </row>
    <row r="6" spans="1:37" ht="45" customHeight="1" thickBot="1">
      <c r="A6" s="534" t="s">
        <v>121</v>
      </c>
      <c r="B6" s="440"/>
      <c r="C6" s="1549">
        <f>'BR2'!C6:F6</f>
        <v>0</v>
      </c>
      <c r="D6" s="1550"/>
      <c r="E6" s="1551"/>
      <c r="F6" s="539" t="s">
        <v>0</v>
      </c>
      <c r="G6" s="557" t="s">
        <v>1</v>
      </c>
      <c r="H6" s="558" t="s">
        <v>2</v>
      </c>
      <c r="I6" s="620" t="s">
        <v>18</v>
      </c>
      <c r="J6" s="621" t="s">
        <v>3</v>
      </c>
      <c r="K6" s="620" t="s">
        <v>19</v>
      </c>
      <c r="L6" s="558" t="s">
        <v>4</v>
      </c>
      <c r="M6" s="628" t="s">
        <v>5</v>
      </c>
      <c r="N6" s="629" t="s">
        <v>6</v>
      </c>
      <c r="O6" s="635" t="s">
        <v>20</v>
      </c>
      <c r="P6" s="636" t="s">
        <v>7</v>
      </c>
      <c r="Q6" s="639" t="s">
        <v>8</v>
      </c>
      <c r="R6" s="558" t="s">
        <v>9</v>
      </c>
      <c r="S6" s="644" t="s">
        <v>21</v>
      </c>
      <c r="T6" s="558" t="s">
        <v>10</v>
      </c>
      <c r="U6" s="411"/>
      <c r="V6" s="288"/>
      <c r="W6" s="288"/>
      <c r="X6" s="288"/>
      <c r="Y6" s="21"/>
      <c r="Z6" s="21"/>
      <c r="AA6" s="275"/>
      <c r="AB6" s="183"/>
      <c r="AC6" s="21"/>
      <c r="AD6" s="21"/>
      <c r="AE6" s="1105"/>
      <c r="AF6" s="1105"/>
      <c r="AG6" s="1104"/>
      <c r="AH6" s="1105"/>
      <c r="AI6" s="1105"/>
      <c r="AJ6" s="1105"/>
      <c r="AK6" s="1105"/>
    </row>
    <row r="7" spans="1:37" ht="45" customHeight="1" thickBot="1">
      <c r="A7" s="535" t="s">
        <v>122</v>
      </c>
      <c r="B7" s="441"/>
      <c r="C7" s="1614">
        <f>'BR2'!C7:F7</f>
        <v>0</v>
      </c>
      <c r="D7" s="1615"/>
      <c r="E7" s="1616"/>
      <c r="F7" s="540" t="s">
        <v>32</v>
      </c>
      <c r="G7" s="559" t="s">
        <v>13</v>
      </c>
      <c r="H7" s="560" t="str">
        <f>'BR2'!H7</f>
        <v>$</v>
      </c>
      <c r="I7" s="559" t="s">
        <v>13</v>
      </c>
      <c r="J7" s="560" t="str">
        <f>'BR2'!J7</f>
        <v>$</v>
      </c>
      <c r="K7" s="624" t="s">
        <v>13</v>
      </c>
      <c r="L7" s="560" t="str">
        <f>'BR2'!L7</f>
        <v>$</v>
      </c>
      <c r="M7" s="630" t="s">
        <v>13</v>
      </c>
      <c r="N7" s="560" t="str">
        <f>'BR2'!N7</f>
        <v>$</v>
      </c>
      <c r="O7" s="624" t="s">
        <v>13</v>
      </c>
      <c r="P7" s="560" t="str">
        <f>'BR2'!P7</f>
        <v>$</v>
      </c>
      <c r="Q7" s="559" t="s">
        <v>13</v>
      </c>
      <c r="R7" s="560" t="str">
        <f>'BR2'!R7</f>
        <v>$</v>
      </c>
      <c r="S7" s="559" t="s">
        <v>13</v>
      </c>
      <c r="T7" s="645" t="str">
        <f>'BR2'!T7</f>
        <v>$</v>
      </c>
      <c r="U7" s="1609"/>
      <c r="V7" s="289"/>
      <c r="W7" s="289"/>
      <c r="X7" s="289"/>
      <c r="Y7" s="184"/>
      <c r="Z7" s="184"/>
      <c r="AA7" s="275"/>
      <c r="AB7" s="185" t="s">
        <v>11</v>
      </c>
      <c r="AC7" s="184"/>
      <c r="AD7" s="184"/>
      <c r="AE7" s="1105"/>
      <c r="AF7" s="1105"/>
      <c r="AG7" s="1104"/>
      <c r="AH7" s="1105"/>
      <c r="AI7" s="1105"/>
      <c r="AJ7" s="1105"/>
      <c r="AK7" s="1105"/>
    </row>
    <row r="8" spans="1:37" ht="40.9" customHeight="1" thickTop="1" thickBot="1">
      <c r="A8" s="454"/>
      <c r="B8" s="463"/>
      <c r="C8" s="452"/>
      <c r="D8" s="452"/>
      <c r="E8" s="466" t="s">
        <v>152</v>
      </c>
      <c r="F8" s="835">
        <f>H8+J8+L8+N8+P8+R8+T8</f>
        <v>0</v>
      </c>
      <c r="G8" s="763"/>
      <c r="H8" s="561">
        <f>'BR2'!H8</f>
        <v>0</v>
      </c>
      <c r="I8" s="575"/>
      <c r="J8" s="561">
        <f>'BR2'!J8</f>
        <v>0</v>
      </c>
      <c r="K8" s="625"/>
      <c r="L8" s="561">
        <f>'BR2'!L8</f>
        <v>0</v>
      </c>
      <c r="M8" s="631"/>
      <c r="N8" s="561">
        <f>'BR2'!N8</f>
        <v>0</v>
      </c>
      <c r="O8" s="625"/>
      <c r="P8" s="561">
        <f>'BR2'!P8</f>
        <v>0</v>
      </c>
      <c r="Q8" s="575"/>
      <c r="R8" s="561">
        <f>'BR2'!R8</f>
        <v>0</v>
      </c>
      <c r="S8" s="575"/>
      <c r="T8" s="646">
        <f>'BR2'!T8</f>
        <v>0</v>
      </c>
      <c r="U8" s="1609"/>
      <c r="V8" s="289"/>
      <c r="W8" s="289"/>
      <c r="X8" s="289"/>
      <c r="Y8" s="184"/>
      <c r="Z8" s="184"/>
      <c r="AA8" s="275"/>
      <c r="AB8" s="185"/>
      <c r="AC8" s="184"/>
      <c r="AD8" s="184"/>
      <c r="AE8" s="1105"/>
      <c r="AF8" s="1105"/>
      <c r="AG8" s="1104"/>
      <c r="AH8" s="1105"/>
      <c r="AI8" s="1105"/>
      <c r="AJ8" s="1105"/>
      <c r="AK8" s="1105"/>
    </row>
    <row r="9" spans="1:37" ht="27.95" customHeight="1" thickBot="1">
      <c r="A9" s="455"/>
      <c r="B9" s="441"/>
      <c r="C9" s="450"/>
      <c r="D9" s="450"/>
      <c r="E9" s="450"/>
      <c r="F9" s="456"/>
      <c r="G9" s="762"/>
      <c r="H9" s="458"/>
      <c r="I9" s="762"/>
      <c r="J9" s="458"/>
      <c r="K9" s="459"/>
      <c r="L9" s="458"/>
      <c r="M9" s="458"/>
      <c r="N9" s="458"/>
      <c r="O9" s="459"/>
      <c r="P9" s="458"/>
      <c r="Q9" s="457"/>
      <c r="R9" s="458"/>
      <c r="S9" s="457"/>
      <c r="T9" s="460"/>
      <c r="U9" s="1609"/>
      <c r="V9" s="289"/>
      <c r="W9" s="289"/>
      <c r="X9" s="289"/>
      <c r="Y9" s="184"/>
      <c r="Z9" s="184"/>
      <c r="AA9" s="275"/>
      <c r="AB9" s="185"/>
      <c r="AC9" s="184"/>
      <c r="AD9" s="184"/>
      <c r="AE9" s="1105"/>
      <c r="AF9" s="1105"/>
      <c r="AG9" s="1104"/>
      <c r="AH9" s="1105"/>
      <c r="AI9" s="1105"/>
      <c r="AJ9" s="1105"/>
      <c r="AK9" s="1105"/>
    </row>
    <row r="10" spans="1:37" ht="26.25" customHeight="1" thickTop="1" thickBot="1">
      <c r="A10" s="1611" t="s">
        <v>57</v>
      </c>
      <c r="B10" s="1612"/>
      <c r="C10" s="1612"/>
      <c r="D10" s="1612"/>
      <c r="E10" s="1613"/>
      <c r="F10" s="541"/>
      <c r="G10" s="562"/>
      <c r="H10" s="563"/>
      <c r="I10" s="550"/>
      <c r="J10" s="563"/>
      <c r="K10" s="647"/>
      <c r="L10" s="563"/>
      <c r="M10" s="657"/>
      <c r="N10" s="563"/>
      <c r="O10" s="562"/>
      <c r="P10" s="676"/>
      <c r="Q10" s="562"/>
      <c r="R10" s="676"/>
      <c r="S10" s="550"/>
      <c r="T10" s="675"/>
      <c r="U10" s="1610"/>
      <c r="V10" s="285"/>
      <c r="W10" s="285"/>
      <c r="X10" s="285"/>
      <c r="Y10" s="21"/>
      <c r="Z10" s="21"/>
      <c r="AA10" s="275"/>
      <c r="AB10" s="21"/>
      <c r="AC10" s="21"/>
      <c r="AD10" s="21"/>
      <c r="AE10" s="1105"/>
      <c r="AF10" s="1105"/>
      <c r="AG10" s="1104"/>
      <c r="AH10" s="1105"/>
      <c r="AI10" s="1105"/>
      <c r="AJ10" s="1105"/>
      <c r="AK10" s="1105"/>
    </row>
    <row r="11" spans="1:37" ht="30" customHeight="1" thickTop="1">
      <c r="A11" s="1575" t="str">
        <f>'BR2'!A11</f>
        <v>PERSONNEL</v>
      </c>
      <c r="B11" s="1576"/>
      <c r="C11" s="1576"/>
      <c r="D11" s="1576"/>
      <c r="E11" s="1577"/>
      <c r="F11" s="951">
        <f>F41</f>
        <v>0</v>
      </c>
      <c r="G11" s="564" t="str">
        <f t="shared" ref="G11:G16" si="0">IF(F11=0,"",H11/F11)</f>
        <v/>
      </c>
      <c r="H11" s="957">
        <f>H41</f>
        <v>0</v>
      </c>
      <c r="I11" s="482" t="str">
        <f>IF(F11=0,"",J11/F11)</f>
        <v/>
      </c>
      <c r="J11" s="983">
        <f>J41</f>
        <v>0</v>
      </c>
      <c r="K11" s="482" t="str">
        <f>IF(F11=0,"",L11/F11)</f>
        <v/>
      </c>
      <c r="L11" s="983">
        <f>L41</f>
        <v>0</v>
      </c>
      <c r="M11" s="482" t="str">
        <f>IF(F11=0,"",N11/F11)</f>
        <v/>
      </c>
      <c r="N11" s="983">
        <f>N41</f>
        <v>0</v>
      </c>
      <c r="O11" s="1196" t="str">
        <f>IF(F11=0,"",P11/F11)</f>
        <v/>
      </c>
      <c r="P11" s="1197">
        <f>P41</f>
        <v>0</v>
      </c>
      <c r="Q11" s="1196" t="str">
        <f>IF(F11=0,"",R11/F11)</f>
        <v/>
      </c>
      <c r="R11" s="1197">
        <f>R41</f>
        <v>0</v>
      </c>
      <c r="S11" s="482" t="str">
        <f>IF(F11=0,"",T11/F11)</f>
        <v/>
      </c>
      <c r="T11" s="1113">
        <f>T41</f>
        <v>0</v>
      </c>
      <c r="U11" s="281">
        <f t="shared" ref="U11:U15" si="1">IF(G11&lt;0, "ERROR", G11+I11+K11+M11+O11+Q11+S11)</f>
        <v>0</v>
      </c>
      <c r="V11" s="290"/>
      <c r="W11" s="290"/>
      <c r="X11" s="290"/>
      <c r="Y11" s="21"/>
      <c r="Z11" s="21"/>
      <c r="AA11" s="275"/>
      <c r="AB11" s="21"/>
      <c r="AC11" s="21"/>
      <c r="AD11" s="21"/>
      <c r="AE11" s="1105"/>
      <c r="AF11" s="1105"/>
      <c r="AG11" s="1573"/>
      <c r="AH11" s="1574"/>
      <c r="AI11" s="1574"/>
      <c r="AJ11" s="1574"/>
      <c r="AK11" s="1574"/>
    </row>
    <row r="12" spans="1:37" ht="30" customHeight="1">
      <c r="A12" s="1578" t="str">
        <f>'BR2'!A12</f>
        <v>OPERATING EXPENSES</v>
      </c>
      <c r="B12" s="1579"/>
      <c r="C12" s="1579"/>
      <c r="D12" s="1579"/>
      <c r="E12" s="1580"/>
      <c r="F12" s="953">
        <f>F98</f>
        <v>0</v>
      </c>
      <c r="G12" s="566" t="str">
        <f t="shared" si="0"/>
        <v/>
      </c>
      <c r="H12" s="959">
        <f>H98</f>
        <v>0</v>
      </c>
      <c r="I12" s="551" t="str">
        <f>IF(F12=0,"",J12/F12)</f>
        <v/>
      </c>
      <c r="J12" s="985">
        <f>J98</f>
        <v>0</v>
      </c>
      <c r="K12" s="552" t="str">
        <f>IF(F12=0,"",L12/F12)</f>
        <v/>
      </c>
      <c r="L12" s="985">
        <f>L98</f>
        <v>0</v>
      </c>
      <c r="M12" s="552" t="str">
        <f>IF(F12=0,"",N12/F12)</f>
        <v/>
      </c>
      <c r="N12" s="985">
        <f>N98</f>
        <v>0</v>
      </c>
      <c r="O12" s="1198" t="str">
        <f>IF(F12=0,"",P12/F12)</f>
        <v/>
      </c>
      <c r="P12" s="1199">
        <f>P98</f>
        <v>0</v>
      </c>
      <c r="Q12" s="1198" t="str">
        <f>IF(F12=0,"",R12/F12)</f>
        <v/>
      </c>
      <c r="R12" s="1199">
        <f>R98</f>
        <v>0</v>
      </c>
      <c r="S12" s="551" t="str">
        <f>IF(F12=0,"",T12/F12)</f>
        <v/>
      </c>
      <c r="T12" s="985">
        <f>T98</f>
        <v>0</v>
      </c>
      <c r="U12" s="281">
        <f t="shared" si="1"/>
        <v>0</v>
      </c>
      <c r="V12" s="290"/>
      <c r="W12" s="290"/>
      <c r="X12" s="290"/>
      <c r="Y12" s="1104"/>
      <c r="Z12" s="1104"/>
      <c r="AA12" s="1104"/>
      <c r="AB12" s="1104"/>
      <c r="AD12" s="1104"/>
      <c r="AE12" s="1105"/>
      <c r="AF12" s="1105"/>
      <c r="AG12" s="1104"/>
      <c r="AH12" s="1105"/>
      <c r="AI12" s="1105"/>
      <c r="AJ12" s="1105"/>
      <c r="AK12" s="1105"/>
    </row>
    <row r="13" spans="1:37" ht="30" customHeight="1">
      <c r="A13" s="1578" t="str">
        <f>'BR2'!A13</f>
        <v>CAPITAL EXPENDITURES</v>
      </c>
      <c r="B13" s="1579"/>
      <c r="C13" s="1579"/>
      <c r="D13" s="1579"/>
      <c r="E13" s="1580"/>
      <c r="F13" s="952">
        <f>F117</f>
        <v>0</v>
      </c>
      <c r="G13" s="566" t="str">
        <f t="shared" si="0"/>
        <v/>
      </c>
      <c r="H13" s="958">
        <f>H117</f>
        <v>0</v>
      </c>
      <c r="I13" s="476" t="str">
        <f t="shared" ref="I13:I14" si="2">IF(F13=0,"",J13/F13)</f>
        <v/>
      </c>
      <c r="J13" s="986">
        <f>J117</f>
        <v>0</v>
      </c>
      <c r="K13" s="1062" t="str">
        <f t="shared" ref="K13:K15" si="3">IF(F13=0,"",L13/F13)</f>
        <v/>
      </c>
      <c r="L13" s="986">
        <f>L117</f>
        <v>0</v>
      </c>
      <c r="M13" s="552" t="str">
        <f t="shared" ref="M13:M15" si="4">IF(F13=0,"",N13/F13)</f>
        <v/>
      </c>
      <c r="N13" s="986">
        <f>N117</f>
        <v>0</v>
      </c>
      <c r="O13" s="1198" t="str">
        <f t="shared" ref="O13:O15" si="5">IF(F13=0,"",P13/F13)</f>
        <v/>
      </c>
      <c r="P13" s="1200">
        <f>P117</f>
        <v>0</v>
      </c>
      <c r="Q13" s="1198" t="str">
        <f t="shared" ref="Q13:Q14" si="6">IF(F13=0,"",R13/F13)</f>
        <v/>
      </c>
      <c r="R13" s="1200">
        <f>R117</f>
        <v>0</v>
      </c>
      <c r="S13" s="551" t="str">
        <f t="shared" ref="S13:S15" si="7">IF(F13=0,"",T13/F13)</f>
        <v/>
      </c>
      <c r="T13" s="1114">
        <f>T117</f>
        <v>0</v>
      </c>
      <c r="U13" s="281">
        <f t="shared" si="1"/>
        <v>0</v>
      </c>
      <c r="V13" s="290"/>
      <c r="W13" s="290"/>
      <c r="X13" s="290"/>
      <c r="Y13" s="1104"/>
      <c r="Z13" s="1104"/>
      <c r="AA13" s="1104"/>
      <c r="AB13" s="1104"/>
      <c r="AD13" s="1104"/>
      <c r="AE13" s="1105"/>
      <c r="AF13" s="1105"/>
      <c r="AG13" s="1104"/>
      <c r="AH13" s="1105"/>
      <c r="AI13" s="1105"/>
      <c r="AJ13" s="1105"/>
      <c r="AK13" s="1105"/>
    </row>
    <row r="14" spans="1:37" ht="30" customHeight="1">
      <c r="A14" s="1578" t="str">
        <f>'BR2'!A14</f>
        <v>OTHER COSTS</v>
      </c>
      <c r="B14" s="1579"/>
      <c r="C14" s="1579"/>
      <c r="D14" s="1579"/>
      <c r="E14" s="1580"/>
      <c r="F14" s="954">
        <f>F136</f>
        <v>0</v>
      </c>
      <c r="G14" s="566" t="str">
        <f t="shared" si="0"/>
        <v/>
      </c>
      <c r="H14" s="958">
        <f>H136</f>
        <v>0</v>
      </c>
      <c r="I14" s="552" t="str">
        <f t="shared" si="2"/>
        <v/>
      </c>
      <c r="J14" s="984">
        <f>J136</f>
        <v>0</v>
      </c>
      <c r="K14" s="648" t="str">
        <f t="shared" si="3"/>
        <v/>
      </c>
      <c r="L14" s="984">
        <f>L136</f>
        <v>0</v>
      </c>
      <c r="M14" s="648" t="str">
        <f t="shared" si="4"/>
        <v/>
      </c>
      <c r="N14" s="984">
        <f>N136</f>
        <v>0</v>
      </c>
      <c r="O14" s="1201" t="str">
        <f t="shared" si="5"/>
        <v/>
      </c>
      <c r="P14" s="1200">
        <f>P136</f>
        <v>0</v>
      </c>
      <c r="Q14" s="1201" t="str">
        <f t="shared" si="6"/>
        <v/>
      </c>
      <c r="R14" s="1200">
        <f>R136</f>
        <v>0</v>
      </c>
      <c r="S14" s="551" t="str">
        <f t="shared" si="7"/>
        <v/>
      </c>
      <c r="T14" s="984">
        <f>T136</f>
        <v>0</v>
      </c>
      <c r="U14" s="281">
        <f t="shared" si="1"/>
        <v>0</v>
      </c>
      <c r="V14" s="290"/>
      <c r="W14" s="290"/>
      <c r="X14" s="290"/>
      <c r="Y14" s="1104"/>
      <c r="Z14" s="1104"/>
      <c r="AA14" s="1104"/>
      <c r="AB14" s="1104"/>
      <c r="AD14" s="1104"/>
      <c r="AE14" s="1105"/>
      <c r="AF14" s="1105"/>
      <c r="AG14" s="1104"/>
      <c r="AH14" s="1105"/>
      <c r="AI14" s="1105"/>
      <c r="AJ14" s="1105"/>
      <c r="AK14" s="1105"/>
    </row>
    <row r="15" spans="1:37" ht="30" customHeight="1">
      <c r="A15" s="1578" t="str">
        <f>'BR2'!A15</f>
        <v>INDIRECT COSTS</v>
      </c>
      <c r="B15" s="1579"/>
      <c r="C15" s="1579"/>
      <c r="D15" s="1579"/>
      <c r="E15" s="1580"/>
      <c r="F15" s="955">
        <f>F155</f>
        <v>0</v>
      </c>
      <c r="G15" s="568" t="str">
        <f t="shared" si="0"/>
        <v/>
      </c>
      <c r="H15" s="960">
        <f>H155</f>
        <v>0</v>
      </c>
      <c r="I15" s="553" t="str">
        <f>IF(F15=0,"",J15/F15)</f>
        <v/>
      </c>
      <c r="J15" s="987">
        <f>J155</f>
        <v>0</v>
      </c>
      <c r="K15" s="480" t="str">
        <f t="shared" si="3"/>
        <v/>
      </c>
      <c r="L15" s="987">
        <f>L155</f>
        <v>0</v>
      </c>
      <c r="M15" s="480" t="str">
        <f t="shared" si="4"/>
        <v/>
      </c>
      <c r="N15" s="987">
        <f>N155</f>
        <v>0</v>
      </c>
      <c r="O15" s="1202" t="str">
        <f t="shared" si="5"/>
        <v/>
      </c>
      <c r="P15" s="987">
        <f>P155</f>
        <v>0</v>
      </c>
      <c r="Q15" s="1202" t="str">
        <f>IF(F15=0,"",T15/F15)</f>
        <v/>
      </c>
      <c r="R15" s="987">
        <f>R155</f>
        <v>0</v>
      </c>
      <c r="S15" s="480" t="str">
        <f t="shared" si="7"/>
        <v/>
      </c>
      <c r="T15" s="987">
        <f>T155</f>
        <v>0</v>
      </c>
      <c r="U15" s="281">
        <f t="shared" si="1"/>
        <v>0</v>
      </c>
      <c r="V15" s="290"/>
      <c r="W15" s="290"/>
      <c r="X15" s="290"/>
      <c r="Y15" s="1104"/>
      <c r="Z15" s="1104"/>
      <c r="AA15" s="1104"/>
      <c r="AB15" s="1104"/>
      <c r="AD15" s="1104"/>
      <c r="AE15" s="1105"/>
      <c r="AF15" s="1105"/>
      <c r="AG15" s="1104"/>
      <c r="AH15" s="1105"/>
      <c r="AI15" s="1105"/>
      <c r="AJ15" s="1105"/>
      <c r="AK15" s="1105"/>
    </row>
    <row r="16" spans="1:37" ht="42" customHeight="1">
      <c r="A16" s="777"/>
      <c r="B16" s="141"/>
      <c r="C16" s="142"/>
      <c r="D16" s="143"/>
      <c r="E16" s="466" t="s">
        <v>145</v>
      </c>
      <c r="F16" s="956">
        <f>SUM(F11:F15)</f>
        <v>0</v>
      </c>
      <c r="G16" s="570" t="str">
        <f t="shared" si="0"/>
        <v/>
      </c>
      <c r="H16" s="961">
        <f>SUM(H11:H15)</f>
        <v>0</v>
      </c>
      <c r="I16" s="477" t="str">
        <f>IF(F16=0,"",J16/F16)</f>
        <v/>
      </c>
      <c r="J16" s="988">
        <f>SUM(J11:J15)</f>
        <v>0</v>
      </c>
      <c r="K16" s="481" t="str">
        <f>IF(F16=0,"",L16/F16)</f>
        <v/>
      </c>
      <c r="L16" s="988">
        <f>SUM(L11:L15)</f>
        <v>0</v>
      </c>
      <c r="M16" s="481" t="str">
        <f>IF(F16=0,"",N16/F16)</f>
        <v/>
      </c>
      <c r="N16" s="988">
        <f>SUM(N11:N15)</f>
        <v>0</v>
      </c>
      <c r="O16" s="1203" t="str">
        <f>IF(F16=0,"",P16/F16)</f>
        <v/>
      </c>
      <c r="P16" s="1204">
        <f>SUM(P11:P15)</f>
        <v>0</v>
      </c>
      <c r="Q16" s="1203" t="str">
        <f>IF(F16=0,"",R16/F16)</f>
        <v/>
      </c>
      <c r="R16" s="1204">
        <f>SUM(R11:R15)</f>
        <v>0</v>
      </c>
      <c r="S16" s="481" t="str">
        <f>IF(F16=0,"",T16/F16)</f>
        <v/>
      </c>
      <c r="T16" s="988">
        <f>SUM(T11:T15)</f>
        <v>0</v>
      </c>
      <c r="U16" s="281">
        <f>G16+I16+K16+M16+O16+Q16+S16</f>
        <v>0</v>
      </c>
      <c r="V16" s="290"/>
      <c r="W16" s="290"/>
      <c r="X16" s="290"/>
      <c r="Y16" s="1104"/>
      <c r="Z16" s="1104"/>
      <c r="AA16" s="1104"/>
      <c r="AB16" s="1104"/>
      <c r="AD16" s="1104"/>
      <c r="AE16" s="1105"/>
      <c r="AF16" s="1105"/>
      <c r="AG16" s="1104"/>
      <c r="AH16" s="1105"/>
      <c r="AI16" s="1105"/>
      <c r="AJ16" s="1105"/>
      <c r="AK16" s="1105"/>
    </row>
    <row r="17" spans="1:53" ht="34.15" customHeight="1">
      <c r="A17" s="88"/>
      <c r="B17" s="84"/>
      <c r="C17" s="84"/>
      <c r="D17" s="85"/>
      <c r="E17" s="86"/>
      <c r="F17" s="467" t="s">
        <v>146</v>
      </c>
      <c r="G17" s="764" t="s">
        <v>161</v>
      </c>
      <c r="H17" s="1110">
        <f>H8-H16</f>
        <v>0</v>
      </c>
      <c r="I17" s="585"/>
      <c r="J17" s="1110">
        <f>J8-J16</f>
        <v>0</v>
      </c>
      <c r="K17" s="649"/>
      <c r="L17" s="1110">
        <f>L8-L16</f>
        <v>0</v>
      </c>
      <c r="M17" s="658"/>
      <c r="N17" s="1110">
        <f>N8-N16</f>
        <v>0</v>
      </c>
      <c r="O17" s="658"/>
      <c r="P17" s="1110">
        <f>P8-P16</f>
        <v>0</v>
      </c>
      <c r="Q17" s="663"/>
      <c r="R17" s="1110">
        <f>R8-R16</f>
        <v>0</v>
      </c>
      <c r="S17" s="658"/>
      <c r="T17" s="1110">
        <f>T8-T16</f>
        <v>0</v>
      </c>
      <c r="U17" s="12"/>
      <c r="V17" s="291"/>
      <c r="W17" s="291"/>
      <c r="X17" s="291"/>
      <c r="Y17" s="1104"/>
      <c r="Z17" s="1104"/>
      <c r="AA17" s="1104"/>
      <c r="AB17" s="1104"/>
      <c r="AD17" s="1104"/>
      <c r="AE17" s="1105"/>
      <c r="AF17" s="1105"/>
      <c r="AG17" s="1104"/>
      <c r="AH17" s="1105"/>
      <c r="AI17" s="1105"/>
      <c r="AJ17" s="1105"/>
      <c r="AK17" s="1105"/>
    </row>
    <row r="18" spans="1:53" s="1149" customFormat="1" ht="34.5" thickBot="1">
      <c r="A18" s="1154"/>
      <c r="B18" s="1154"/>
      <c r="C18" s="1154"/>
      <c r="D18" s="1155"/>
      <c r="E18" s="1139"/>
      <c r="F18" s="1139"/>
      <c r="G18" s="1138"/>
      <c r="H18" s="1139"/>
      <c r="I18" s="1138"/>
      <c r="J18" s="1142"/>
      <c r="K18" s="1142"/>
      <c r="L18" s="1142"/>
      <c r="M18" s="1142"/>
      <c r="N18" s="1142"/>
      <c r="O18" s="1140"/>
      <c r="P18" s="1156"/>
      <c r="Q18" s="1138"/>
      <c r="R18" s="1157"/>
      <c r="S18" s="1158"/>
      <c r="T18" s="1159"/>
      <c r="U18" s="1160"/>
      <c r="V18" s="1144"/>
      <c r="W18" s="1144"/>
      <c r="X18" s="1144"/>
      <c r="Y18" s="1161"/>
      <c r="Z18" s="1161"/>
      <c r="AA18" s="1161"/>
      <c r="AB18" s="1161"/>
      <c r="AD18" s="1161"/>
      <c r="AE18" s="1162"/>
      <c r="AF18" s="1162"/>
      <c r="AG18" s="1161"/>
      <c r="AH18" s="1162"/>
      <c r="AI18" s="1162"/>
      <c r="AJ18" s="1162"/>
      <c r="AK18" s="1162"/>
    </row>
    <row r="19" spans="1:53" ht="84" customHeight="1" thickTop="1" thickBot="1">
      <c r="A19" s="186"/>
      <c r="B19" s="1591" t="s">
        <v>115</v>
      </c>
      <c r="C19" s="1592"/>
      <c r="D19" s="1592"/>
      <c r="E19" s="1592"/>
      <c r="F19" s="1593"/>
      <c r="G19" s="1539">
        <f>F37</f>
        <v>0</v>
      </c>
      <c r="H19" s="1540"/>
      <c r="I19" s="1540"/>
      <c r="J19" s="1540"/>
      <c r="K19" s="470"/>
      <c r="L19" s="1637" t="str">
        <f>IF('Fund Rec'!U17&gt;('Fund Rec'!Z9*'BR2'!G19),("Budget revision shift per line item exceeds "&amp;TEXT('Fund Rec'!Z9,"0%")&amp;" of contract total and requires a formal amendment."),IF('Fund Rec'!U17&gt;'Fund Rec'!Z11,("Budget Revision Shift Exceeds Allowable Limits. Over "&amp;TEXT('Fund Rec'!Z11,"$#,###")&amp;". Please Revise."),""))</f>
        <v/>
      </c>
      <c r="M19" s="1637"/>
      <c r="N19" s="1637"/>
      <c r="O19" s="140"/>
      <c r="P19" s="17"/>
      <c r="Q19" s="5"/>
      <c r="R19" s="35"/>
      <c r="S19" s="189"/>
      <c r="T19" s="255"/>
      <c r="U19" s="13"/>
      <c r="V19" s="292"/>
      <c r="W19" s="292"/>
      <c r="X19" s="292"/>
      <c r="Y19" s="187"/>
      <c r="Z19" s="187"/>
      <c r="AA19" s="187"/>
      <c r="AB19" s="1104"/>
      <c r="AD19" s="1104"/>
      <c r="AE19" s="1105"/>
      <c r="AF19" s="1105"/>
      <c r="AG19" s="1104"/>
      <c r="AH19" s="1105"/>
      <c r="AI19" s="1105"/>
      <c r="AJ19" s="1105"/>
      <c r="AK19" s="1105"/>
    </row>
    <row r="20" spans="1:53" ht="17.25" customHeight="1" thickTop="1">
      <c r="A20" s="212"/>
      <c r="B20" s="212"/>
      <c r="C20" s="212"/>
      <c r="D20" s="213"/>
      <c r="E20" s="39"/>
      <c r="F20" s="15"/>
      <c r="G20" s="5"/>
      <c r="H20" s="15"/>
      <c r="I20" s="418"/>
      <c r="J20" s="484"/>
      <c r="K20" s="418"/>
      <c r="L20" s="484"/>
      <c r="M20" s="418"/>
      <c r="N20" s="484"/>
      <c r="O20" s="418"/>
      <c r="P20" s="484"/>
      <c r="Q20" s="418"/>
      <c r="R20" s="35"/>
      <c r="S20" s="7"/>
      <c r="T20" s="776"/>
      <c r="U20" s="668"/>
      <c r="V20" s="306"/>
      <c r="W20" s="306"/>
      <c r="X20" s="306"/>
      <c r="Y20" s="306"/>
      <c r="Z20" s="306"/>
      <c r="AA20" s="306"/>
      <c r="AB20" s="307"/>
      <c r="AC20" s="307"/>
      <c r="AD20" s="307"/>
      <c r="AE20" s="307"/>
      <c r="AF20" s="307"/>
      <c r="AG20" s="307"/>
      <c r="AH20" s="29"/>
      <c r="AI20" s="29"/>
      <c r="AJ20" s="1104"/>
      <c r="AK20" s="1104"/>
      <c r="AL20" s="1104"/>
      <c r="AM20" s="1104"/>
      <c r="AN20" s="1104"/>
      <c r="AO20" s="1104"/>
      <c r="AP20" s="1104"/>
      <c r="AQ20" s="1104"/>
      <c r="AR20" s="1104"/>
      <c r="AS20" s="1104"/>
      <c r="AT20" s="1104"/>
      <c r="AU20" s="1104"/>
      <c r="AV20" s="1104"/>
      <c r="AW20" s="1104"/>
      <c r="AX20" s="1104"/>
      <c r="AY20" s="1104"/>
    </row>
    <row r="21" spans="1:53" ht="38.25" customHeight="1" thickBot="1">
      <c r="A21" s="778"/>
      <c r="B21" s="81"/>
      <c r="C21" s="81"/>
      <c r="D21" s="82"/>
      <c r="E21" s="83"/>
      <c r="F21" s="343"/>
      <c r="G21" s="339"/>
      <c r="I21" s="418"/>
      <c r="J21" s="484"/>
      <c r="K21" s="418"/>
      <c r="L21" s="484"/>
      <c r="M21" s="418"/>
      <c r="N21" s="484"/>
      <c r="O21" s="418"/>
      <c r="P21" s="484"/>
      <c r="Q21" s="418"/>
      <c r="R21" s="341"/>
      <c r="S21" s="6"/>
      <c r="T21" s="62"/>
      <c r="U21" s="668"/>
      <c r="V21" s="306"/>
      <c r="W21" s="306"/>
      <c r="X21" s="306"/>
      <c r="Y21" s="306"/>
      <c r="Z21" s="306"/>
      <c r="AA21" s="306"/>
      <c r="AB21" s="307"/>
      <c r="AC21" s="307"/>
      <c r="AD21" s="307"/>
      <c r="AE21" s="307"/>
      <c r="AF21" s="307"/>
      <c r="AG21" s="307"/>
      <c r="AH21" s="29"/>
      <c r="AI21" s="29"/>
      <c r="AJ21" s="1104"/>
      <c r="AK21" s="1104"/>
      <c r="AL21" s="1104"/>
      <c r="AM21" s="1104"/>
      <c r="AN21" s="1104"/>
      <c r="AO21" s="1104"/>
      <c r="AP21" s="1104"/>
      <c r="AQ21" s="1104"/>
      <c r="AR21" s="1104"/>
      <c r="AS21" s="1104"/>
      <c r="AT21" s="1104"/>
      <c r="AU21" s="1104"/>
      <c r="AV21" s="1104"/>
      <c r="AW21" s="1104"/>
      <c r="AX21" s="1104"/>
      <c r="AY21" s="1104"/>
    </row>
    <row r="22" spans="1:53" ht="15.75" thickTop="1">
      <c r="A22" s="1596" t="s">
        <v>225</v>
      </c>
      <c r="B22" s="1597"/>
      <c r="C22" s="1597"/>
      <c r="D22" s="1597"/>
      <c r="E22" s="1597"/>
      <c r="F22" s="1597"/>
      <c r="G22" s="1597"/>
      <c r="H22" s="1597"/>
      <c r="I22" s="1597"/>
      <c r="J22" s="1597"/>
      <c r="K22" s="1597"/>
      <c r="L22" s="1597"/>
      <c r="M22" s="1597"/>
      <c r="N22" s="1597"/>
      <c r="O22" s="1597"/>
      <c r="P22" s="1597"/>
      <c r="Q22" s="1597"/>
      <c r="R22" s="1597"/>
      <c r="S22" s="1597"/>
      <c r="T22" s="1598"/>
      <c r="U22" s="1122"/>
      <c r="V22" s="29"/>
      <c r="W22" s="29"/>
      <c r="X22" s="29"/>
      <c r="Y22" s="10"/>
      <c r="Z22" s="10"/>
      <c r="AA22" s="10"/>
      <c r="AB22" s="10"/>
      <c r="AD22" s="10"/>
      <c r="AE22" s="11"/>
      <c r="AF22" s="11"/>
      <c r="AG22" s="55"/>
      <c r="AH22" s="11"/>
      <c r="AI22" s="11"/>
      <c r="AJ22" s="11"/>
      <c r="AK22" s="11"/>
      <c r="AS22" s="10"/>
      <c r="AT22" s="10"/>
      <c r="AY22" s="1104"/>
    </row>
    <row r="23" spans="1:53">
      <c r="A23" s="1599"/>
      <c r="B23" s="1600"/>
      <c r="C23" s="1600"/>
      <c r="D23" s="1600"/>
      <c r="E23" s="1600"/>
      <c r="F23" s="1600"/>
      <c r="G23" s="1600"/>
      <c r="H23" s="1600"/>
      <c r="I23" s="1600"/>
      <c r="J23" s="1600"/>
      <c r="K23" s="1600"/>
      <c r="L23" s="1600"/>
      <c r="M23" s="1600"/>
      <c r="N23" s="1600"/>
      <c r="O23" s="1600"/>
      <c r="P23" s="1600"/>
      <c r="Q23" s="1600"/>
      <c r="R23" s="1600"/>
      <c r="S23" s="1600"/>
      <c r="T23" s="1601"/>
      <c r="U23" s="1122"/>
      <c r="V23" s="29"/>
      <c r="W23" s="29"/>
      <c r="X23" s="29"/>
      <c r="Y23" s="10"/>
      <c r="Z23" s="10"/>
      <c r="AA23" s="10"/>
      <c r="AB23" s="10"/>
      <c r="AD23" s="10"/>
      <c r="AE23" s="11"/>
      <c r="AF23" s="11"/>
      <c r="AG23" s="55"/>
      <c r="AH23" s="11"/>
      <c r="AI23" s="11"/>
      <c r="AJ23" s="11"/>
      <c r="AK23" s="11"/>
      <c r="AS23" s="10"/>
      <c r="AT23" s="10"/>
      <c r="AY23" s="1104"/>
    </row>
    <row r="24" spans="1:53" s="1131" customFormat="1" ht="30">
      <c r="A24" s="1183"/>
      <c r="B24" s="1124"/>
      <c r="C24" s="1124"/>
      <c r="D24" s="1124"/>
      <c r="E24" s="1124"/>
      <c r="F24" s="1124"/>
      <c r="G24" s="1124"/>
      <c r="H24" s="1124"/>
      <c r="I24" s="1124"/>
      <c r="J24" s="1125"/>
      <c r="K24" s="1126"/>
      <c r="L24" s="1124"/>
      <c r="M24" s="1124"/>
      <c r="N24" s="1124"/>
      <c r="O24" s="1124"/>
      <c r="P24" s="1124"/>
      <c r="Q24" s="1124"/>
      <c r="R24" s="1124"/>
      <c r="S24" s="1124"/>
      <c r="T24" s="1127"/>
      <c r="U24" s="1128"/>
      <c r="V24" s="1129"/>
      <c r="W24" s="1129"/>
      <c r="X24" s="1129"/>
      <c r="Y24" s="1130"/>
      <c r="Z24" s="1130"/>
      <c r="AA24" s="1130"/>
      <c r="AB24" s="1130"/>
      <c r="AD24" s="1130"/>
      <c r="AE24" s="1132"/>
      <c r="AF24" s="1132"/>
      <c r="AG24" s="1133"/>
      <c r="AH24" s="1132"/>
      <c r="AI24" s="1132"/>
      <c r="AJ24" s="1132"/>
      <c r="AK24" s="1132"/>
      <c r="AS24" s="1130"/>
      <c r="AT24" s="1130"/>
      <c r="AY24" s="1104"/>
      <c r="AZ24" s="169"/>
      <c r="BA24" s="169"/>
    </row>
    <row r="25" spans="1:53" s="1131" customFormat="1" ht="30.75" thickBot="1">
      <c r="A25" s="1183"/>
      <c r="B25" s="1124"/>
      <c r="C25" s="1121" t="s">
        <v>203</v>
      </c>
      <c r="D25" s="1134"/>
      <c r="E25" s="1135"/>
      <c r="F25" s="1135"/>
      <c r="G25" s="1136"/>
      <c r="H25" s="1184"/>
      <c r="I25" s="1125"/>
      <c r="J25" s="1184"/>
      <c r="K25" s="1126"/>
      <c r="L25" s="1124"/>
      <c r="M25" s="1124"/>
      <c r="N25" s="1124"/>
      <c r="O25" s="1124"/>
      <c r="P25" s="1124"/>
      <c r="Q25" s="1124"/>
      <c r="R25" s="1124"/>
      <c r="S25" s="1124"/>
      <c r="T25" s="1127"/>
      <c r="U25" s="1128"/>
      <c r="V25" s="1129"/>
      <c r="W25" s="1129"/>
      <c r="X25" s="1129"/>
      <c r="Y25" s="1130"/>
      <c r="Z25" s="1130"/>
      <c r="AA25" s="1130"/>
      <c r="AB25" s="1130"/>
      <c r="AD25" s="1130"/>
      <c r="AE25" s="1132"/>
      <c r="AF25" s="1132"/>
      <c r="AG25" s="1133"/>
      <c r="AH25" s="1132"/>
      <c r="AI25" s="1132"/>
      <c r="AJ25" s="1132"/>
      <c r="AK25" s="1132"/>
      <c r="AS25" s="1130"/>
      <c r="AT25" s="1130"/>
      <c r="AY25" s="1104"/>
      <c r="AZ25" s="169"/>
      <c r="BA25" s="169"/>
    </row>
    <row r="26" spans="1:53" ht="23.25">
      <c r="A26" s="820"/>
      <c r="B26" s="817"/>
      <c r="C26" s="1121" t="s">
        <v>204</v>
      </c>
      <c r="D26" s="1594" t="str">
        <f>'BR2'!D26:F26</f>
        <v>&lt;Type Name Here&gt;</v>
      </c>
      <c r="E26" s="1594"/>
      <c r="F26" s="1594"/>
      <c r="G26" s="821"/>
      <c r="H26" s="1604" t="s">
        <v>173</v>
      </c>
      <c r="I26" s="1604"/>
      <c r="J26" s="2"/>
      <c r="K26" s="465" t="str">
        <f>IF(C3="Adolescent Family Life - CBO", "", "   AGENCY FISCAL AGENT'S SIGNATURE")</f>
        <v/>
      </c>
      <c r="L26" s="823"/>
      <c r="M26" s="824"/>
      <c r="N26" s="823"/>
      <c r="O26" s="824"/>
      <c r="P26" s="823"/>
      <c r="Q26" s="824"/>
      <c r="R26" s="822"/>
      <c r="S26" s="825"/>
      <c r="T26" s="826"/>
      <c r="U26" s="924"/>
      <c r="V26" s="293"/>
      <c r="W26" s="293"/>
      <c r="X26" s="293"/>
      <c r="Y26" s="20"/>
      <c r="Z26" s="20"/>
      <c r="AA26" s="20"/>
      <c r="AB26" s="10"/>
      <c r="AD26" s="10"/>
      <c r="AE26" s="11"/>
      <c r="AF26" s="11"/>
      <c r="AG26" s="55"/>
      <c r="AH26" s="11"/>
      <c r="AI26" s="11"/>
      <c r="AJ26" s="11"/>
      <c r="AK26" s="11"/>
      <c r="AS26" s="10"/>
      <c r="AT26" s="10"/>
      <c r="AY26" s="1104"/>
    </row>
    <row r="27" spans="1:53" ht="23.25">
      <c r="A27" s="1185"/>
      <c r="B27" s="817"/>
      <c r="C27" s="817"/>
      <c r="D27" s="1595" t="str">
        <f>'BR2'!D27:F27</f>
        <v>Click to Select Title</v>
      </c>
      <c r="E27" s="1595"/>
      <c r="F27" s="1595"/>
      <c r="G27" s="817"/>
      <c r="H27" s="817"/>
      <c r="I27" s="817"/>
      <c r="J27" s="464"/>
      <c r="K27" s="818"/>
      <c r="L27" s="817"/>
      <c r="M27" s="817"/>
      <c r="N27" s="817"/>
      <c r="O27" s="817"/>
      <c r="P27" s="817"/>
      <c r="Q27" s="817"/>
      <c r="R27" s="817"/>
      <c r="S27" s="817"/>
      <c r="T27" s="819"/>
      <c r="U27" s="924"/>
      <c r="V27" s="293"/>
      <c r="W27" s="293"/>
      <c r="X27" s="293"/>
      <c r="Y27" s="20"/>
      <c r="Z27" s="20"/>
      <c r="AA27" s="20"/>
      <c r="AB27" s="10"/>
      <c r="AD27" s="10"/>
      <c r="AE27" s="11"/>
      <c r="AF27" s="11"/>
      <c r="AG27" s="55"/>
      <c r="AH27" s="11"/>
      <c r="AI27" s="11"/>
      <c r="AJ27" s="11"/>
      <c r="AK27" s="11"/>
      <c r="AS27" s="10"/>
      <c r="AT27" s="10"/>
      <c r="AY27" s="1104"/>
    </row>
    <row r="28" spans="1:53" ht="12.75" customHeight="1" thickBot="1">
      <c r="A28" s="827"/>
      <c r="B28" s="833"/>
      <c r="C28" s="833"/>
      <c r="D28" s="833"/>
      <c r="E28" s="831"/>
      <c r="F28" s="831"/>
      <c r="G28" s="833"/>
      <c r="H28" s="831"/>
      <c r="I28" s="833"/>
      <c r="J28" s="831"/>
      <c r="K28" s="830"/>
      <c r="L28" s="831"/>
      <c r="M28" s="830"/>
      <c r="N28" s="831"/>
      <c r="O28" s="832"/>
      <c r="P28" s="831"/>
      <c r="Q28" s="833"/>
      <c r="R28" s="831"/>
      <c r="S28" s="833"/>
      <c r="T28" s="1186"/>
      <c r="U28" s="923"/>
      <c r="V28" s="292"/>
      <c r="W28" s="292"/>
      <c r="X28" s="292"/>
      <c r="Y28" s="10"/>
      <c r="Z28" s="10"/>
      <c r="AA28" s="10"/>
      <c r="AB28" s="10"/>
      <c r="AD28" s="10"/>
      <c r="AE28" s="11"/>
      <c r="AF28" s="11"/>
      <c r="AG28" s="55"/>
      <c r="AH28" s="11"/>
      <c r="AI28" s="11"/>
      <c r="AJ28" s="11"/>
      <c r="AK28" s="11"/>
      <c r="AS28" s="10"/>
      <c r="AT28" s="10"/>
      <c r="AY28" s="1104"/>
    </row>
    <row r="29" spans="1:53" s="1149" customFormat="1" ht="20.25" customHeight="1" thickTop="1" thickBot="1">
      <c r="A29" s="1137"/>
      <c r="B29" s="1137"/>
      <c r="C29" s="1137"/>
      <c r="D29" s="1137"/>
      <c r="E29" s="1137"/>
      <c r="F29" s="1137"/>
      <c r="G29" s="1137"/>
      <c r="H29" s="1137"/>
      <c r="I29" s="1137"/>
      <c r="J29" s="1137"/>
      <c r="K29" s="1137"/>
      <c r="L29" s="1137"/>
      <c r="M29" s="1137"/>
      <c r="N29" s="1137"/>
      <c r="O29" s="1140"/>
      <c r="P29" s="1141"/>
      <c r="Q29" s="1138"/>
      <c r="R29" s="1142"/>
      <c r="S29" s="1138"/>
      <c r="T29" s="1187"/>
      <c r="U29" s="1143"/>
      <c r="V29" s="1144"/>
      <c r="W29" s="1144"/>
      <c r="X29" s="1144"/>
      <c r="Y29" s="1144"/>
      <c r="Z29" s="1144"/>
      <c r="AA29" s="1144"/>
      <c r="AB29" s="1144"/>
      <c r="AC29" s="1144"/>
      <c r="AD29" s="1144"/>
      <c r="AE29" s="1144"/>
      <c r="AF29" s="1144"/>
      <c r="AG29" s="1144"/>
      <c r="AH29" s="1145"/>
      <c r="AI29" s="1146"/>
      <c r="AJ29" s="1147"/>
      <c r="AK29" s="1147"/>
      <c r="AL29" s="1147"/>
      <c r="AM29" s="1147"/>
      <c r="AN29" s="1147"/>
      <c r="AO29" s="1147"/>
      <c r="AP29" s="1147"/>
      <c r="AQ29" s="1147"/>
      <c r="AR29" s="1147"/>
      <c r="AS29" s="1148"/>
      <c r="AT29" s="1148"/>
      <c r="AU29" s="1147"/>
      <c r="AV29" s="1147"/>
      <c r="AW29" s="1147"/>
      <c r="AX29" s="1147"/>
      <c r="AY29" s="1104"/>
      <c r="AZ29" s="169"/>
      <c r="BA29" s="169"/>
    </row>
    <row r="30" spans="1:53" ht="27" thickTop="1">
      <c r="A30" s="1602" t="s">
        <v>14</v>
      </c>
      <c r="B30" s="1603"/>
      <c r="C30" s="1603"/>
      <c r="D30" s="1603"/>
      <c r="E30" s="1603"/>
      <c r="F30" s="871" t="s">
        <v>150</v>
      </c>
      <c r="G30" s="1589" t="s">
        <v>264</v>
      </c>
      <c r="H30" s="1590"/>
      <c r="I30" s="1589" t="str">
        <f>'BR2'!I30:J30</f>
        <v xml:space="preserve">RPPC </v>
      </c>
      <c r="J30" s="1590"/>
      <c r="K30" s="1589">
        <f>'BR2'!K30:L30</f>
        <v>0</v>
      </c>
      <c r="L30" s="1590"/>
      <c r="M30" s="1589">
        <f>'BR2'!M30:N30</f>
        <v>0</v>
      </c>
      <c r="N30" s="1590"/>
      <c r="O30" s="1534">
        <f>'BR2'!O30:P30</f>
        <v>0</v>
      </c>
      <c r="P30" s="1535"/>
      <c r="Q30" s="1534">
        <f>'BR2'!Q30:R30</f>
        <v>0</v>
      </c>
      <c r="R30" s="1535"/>
      <c r="S30" s="1534">
        <f>'BR2'!S30:T30</f>
        <v>0</v>
      </c>
      <c r="T30" s="1535"/>
      <c r="U30" s="192"/>
      <c r="V30" s="294"/>
      <c r="W30" s="294"/>
      <c r="X30" s="294"/>
      <c r="Y30" s="57"/>
      <c r="Z30" s="57"/>
      <c r="AA30" s="57"/>
      <c r="AB30" s="57"/>
      <c r="AD30" s="57"/>
      <c r="AE30" s="193"/>
      <c r="AF30" s="193"/>
      <c r="AG30" s="57"/>
      <c r="AH30" s="193"/>
      <c r="AI30" s="193"/>
      <c r="AJ30" s="193"/>
      <c r="AK30" s="193"/>
      <c r="AS30" s="10"/>
      <c r="AT30" s="10"/>
      <c r="AY30" s="1104"/>
    </row>
    <row r="31" spans="1:53" ht="18.75" thickBot="1">
      <c r="A31" s="872"/>
      <c r="B31" s="873"/>
      <c r="C31" s="873"/>
      <c r="D31" s="873"/>
      <c r="E31" s="874"/>
      <c r="F31" s="875" t="s">
        <v>149</v>
      </c>
      <c r="G31" s="876"/>
      <c r="H31" s="586">
        <v>53110</v>
      </c>
      <c r="I31" s="876"/>
      <c r="J31" s="586">
        <f>'BR2'!J31</f>
        <v>53129</v>
      </c>
      <c r="K31" s="876" t="s">
        <v>78</v>
      </c>
      <c r="L31" s="586">
        <f>'BR2'!L31</f>
        <v>0</v>
      </c>
      <c r="M31" s="876" t="s">
        <v>78</v>
      </c>
      <c r="N31" s="586">
        <f>'BR2'!N31</f>
        <v>0</v>
      </c>
      <c r="O31" s="876" t="s">
        <v>78</v>
      </c>
      <c r="P31" s="1102">
        <f>'BR2'!P31</f>
        <v>0</v>
      </c>
      <c r="Q31" s="876"/>
      <c r="R31" s="1102">
        <f>'BR2'!R31</f>
        <v>0</v>
      </c>
      <c r="S31" s="876" t="s">
        <v>78</v>
      </c>
      <c r="T31" s="1102">
        <f>'BR2'!T31</f>
        <v>0</v>
      </c>
      <c r="U31" s="128"/>
      <c r="V31" s="284"/>
      <c r="W31" s="284"/>
      <c r="X31" s="284"/>
      <c r="AE31" s="169"/>
      <c r="AF31" s="169"/>
      <c r="AH31" s="169"/>
      <c r="AI31" s="169"/>
      <c r="AJ31" s="169"/>
      <c r="AK31" s="169"/>
      <c r="AS31" s="10"/>
      <c r="AT31" s="10"/>
      <c r="AY31" s="1104"/>
    </row>
    <row r="32" spans="1:53" ht="24.75" customHeight="1" thickTop="1">
      <c r="A32" s="877" t="str">
        <f>A11</f>
        <v>PERSONNEL</v>
      </c>
      <c r="B32" s="878"/>
      <c r="C32" s="878"/>
      <c r="D32" s="879"/>
      <c r="E32" s="880"/>
      <c r="F32" s="880"/>
      <c r="G32" s="881"/>
      <c r="H32" s="964">
        <f>H11</f>
        <v>0</v>
      </c>
      <c r="I32" s="883"/>
      <c r="J32" s="964">
        <f>J11</f>
        <v>0</v>
      </c>
      <c r="K32" s="883"/>
      <c r="L32" s="964">
        <f>L11</f>
        <v>0</v>
      </c>
      <c r="M32" s="883"/>
      <c r="N32" s="964">
        <f>N11</f>
        <v>0</v>
      </c>
      <c r="O32" s="883"/>
      <c r="P32" s="964">
        <f>P11</f>
        <v>0</v>
      </c>
      <c r="Q32" s="883"/>
      <c r="R32" s="964">
        <f>R11</f>
        <v>0</v>
      </c>
      <c r="S32" s="883"/>
      <c r="T32" s="964">
        <f>T11</f>
        <v>0</v>
      </c>
      <c r="U32" s="194"/>
      <c r="V32" s="295"/>
      <c r="W32" s="295"/>
      <c r="X32" s="295"/>
      <c r="Y32" s="57"/>
      <c r="Z32" s="57"/>
      <c r="AA32" s="57"/>
      <c r="AB32" s="57"/>
      <c r="AD32" s="57"/>
      <c r="AE32" s="193"/>
      <c r="AF32" s="193"/>
      <c r="AG32" s="57"/>
      <c r="AH32" s="193"/>
      <c r="AI32" s="193"/>
      <c r="AJ32" s="193"/>
      <c r="AK32" s="193"/>
      <c r="AS32" s="10"/>
      <c r="AT32" s="10"/>
      <c r="AY32" s="1104"/>
    </row>
    <row r="33" spans="1:51" ht="24.75" customHeight="1">
      <c r="A33" s="884" t="str">
        <f>A12</f>
        <v>OPERATING EXPENSES</v>
      </c>
      <c r="B33" s="885"/>
      <c r="C33" s="885"/>
      <c r="D33" s="886"/>
      <c r="E33" s="887"/>
      <c r="F33" s="888"/>
      <c r="G33" s="881"/>
      <c r="H33" s="965">
        <f>H12</f>
        <v>0</v>
      </c>
      <c r="I33" s="890"/>
      <c r="J33" s="965">
        <f>J12</f>
        <v>0</v>
      </c>
      <c r="K33" s="890"/>
      <c r="L33" s="965">
        <f>L12</f>
        <v>0</v>
      </c>
      <c r="M33" s="890"/>
      <c r="N33" s="965">
        <f>N12</f>
        <v>0</v>
      </c>
      <c r="O33" s="890"/>
      <c r="P33" s="965">
        <f>P12</f>
        <v>0</v>
      </c>
      <c r="Q33" s="890"/>
      <c r="R33" s="965">
        <f>R12</f>
        <v>0</v>
      </c>
      <c r="S33" s="890"/>
      <c r="T33" s="965">
        <f>T12</f>
        <v>0</v>
      </c>
      <c r="U33" s="194"/>
      <c r="V33" s="295"/>
      <c r="W33" s="295"/>
      <c r="X33" s="295"/>
      <c r="Y33" s="57"/>
      <c r="Z33" s="57"/>
      <c r="AA33" s="57"/>
      <c r="AB33" s="57"/>
      <c r="AD33" s="57"/>
      <c r="AE33" s="193"/>
      <c r="AF33" s="193"/>
      <c r="AG33" s="57"/>
      <c r="AH33" s="193"/>
      <c r="AI33" s="193"/>
      <c r="AJ33" s="193"/>
      <c r="AK33" s="193"/>
      <c r="AS33" s="10"/>
      <c r="AT33" s="10"/>
      <c r="AY33" s="1104"/>
    </row>
    <row r="34" spans="1:51" ht="24.75" customHeight="1">
      <c r="A34" s="891" t="str">
        <f>A13</f>
        <v>CAPITAL EXPENDITURES</v>
      </c>
      <c r="B34" s="885"/>
      <c r="C34" s="885"/>
      <c r="D34" s="886"/>
      <c r="E34" s="887"/>
      <c r="F34" s="888"/>
      <c r="G34" s="881"/>
      <c r="H34" s="965">
        <f>H13</f>
        <v>0</v>
      </c>
      <c r="I34" s="890"/>
      <c r="J34" s="965">
        <f>J13</f>
        <v>0</v>
      </c>
      <c r="K34" s="890"/>
      <c r="L34" s="965">
        <f>L13</f>
        <v>0</v>
      </c>
      <c r="M34" s="890"/>
      <c r="N34" s="965">
        <f>N13</f>
        <v>0</v>
      </c>
      <c r="O34" s="890"/>
      <c r="P34" s="965">
        <f>P13</f>
        <v>0</v>
      </c>
      <c r="Q34" s="890"/>
      <c r="R34" s="965">
        <f>R13</f>
        <v>0</v>
      </c>
      <c r="S34" s="890"/>
      <c r="T34" s="965">
        <f>T13</f>
        <v>0</v>
      </c>
      <c r="U34" s="194"/>
      <c r="V34" s="295"/>
      <c r="W34" s="295"/>
      <c r="X34" s="295"/>
      <c r="Y34" s="57"/>
      <c r="Z34" s="57"/>
      <c r="AA34" s="57"/>
      <c r="AB34" s="57"/>
      <c r="AD34" s="57"/>
      <c r="AE34" s="193"/>
      <c r="AF34" s="193"/>
      <c r="AG34" s="57"/>
      <c r="AH34" s="193"/>
      <c r="AI34" s="193"/>
      <c r="AJ34" s="193"/>
      <c r="AK34" s="193"/>
      <c r="AS34" s="10"/>
      <c r="AT34" s="10"/>
      <c r="AY34" s="1104"/>
    </row>
    <row r="35" spans="1:51" ht="24.75" customHeight="1">
      <c r="A35" s="891" t="str">
        <f>A14</f>
        <v>OTHER COSTS</v>
      </c>
      <c r="B35" s="892"/>
      <c r="C35" s="892"/>
      <c r="D35" s="893"/>
      <c r="E35" s="894"/>
      <c r="F35" s="895"/>
      <c r="G35" s="881"/>
      <c r="H35" s="966">
        <f>H14</f>
        <v>0</v>
      </c>
      <c r="I35" s="890"/>
      <c r="J35" s="966">
        <f>J14</f>
        <v>0</v>
      </c>
      <c r="K35" s="890"/>
      <c r="L35" s="966">
        <f>L14</f>
        <v>0</v>
      </c>
      <c r="M35" s="890"/>
      <c r="N35" s="966">
        <f>N14</f>
        <v>0</v>
      </c>
      <c r="O35" s="890"/>
      <c r="P35" s="966">
        <f>P14</f>
        <v>0</v>
      </c>
      <c r="Q35" s="890"/>
      <c r="R35" s="966">
        <f>R14</f>
        <v>0</v>
      </c>
      <c r="S35" s="890"/>
      <c r="T35" s="966">
        <f>T14</f>
        <v>0</v>
      </c>
      <c r="U35" s="194"/>
      <c r="V35" s="295"/>
      <c r="W35" s="295"/>
      <c r="X35" s="295"/>
      <c r="Y35" s="57"/>
      <c r="Z35" s="57"/>
      <c r="AA35" s="57"/>
      <c r="AB35" s="57"/>
      <c r="AD35" s="57"/>
      <c r="AE35" s="193"/>
      <c r="AF35" s="193"/>
      <c r="AG35" s="57"/>
      <c r="AH35" s="193"/>
      <c r="AI35" s="193"/>
      <c r="AJ35" s="193"/>
      <c r="AK35" s="193"/>
      <c r="AS35" s="10"/>
      <c r="AT35" s="10"/>
      <c r="AY35" s="1104"/>
    </row>
    <row r="36" spans="1:51" ht="24.75" customHeight="1" thickBot="1">
      <c r="A36" s="897" t="str">
        <f>A15</f>
        <v>INDIRECT COSTS</v>
      </c>
      <c r="B36" s="898"/>
      <c r="C36" s="898"/>
      <c r="D36" s="899"/>
      <c r="E36" s="900"/>
      <c r="F36" s="901"/>
      <c r="G36" s="881"/>
      <c r="H36" s="967">
        <f>H15</f>
        <v>0</v>
      </c>
      <c r="I36" s="890"/>
      <c r="J36" s="967">
        <f>J15</f>
        <v>0</v>
      </c>
      <c r="K36" s="890"/>
      <c r="L36" s="967">
        <f>L15</f>
        <v>0</v>
      </c>
      <c r="M36" s="890"/>
      <c r="N36" s="967">
        <f>N15</f>
        <v>0</v>
      </c>
      <c r="O36" s="890"/>
      <c r="P36" s="967">
        <f>P15</f>
        <v>0</v>
      </c>
      <c r="Q36" s="890"/>
      <c r="R36" s="967">
        <f>R15</f>
        <v>0</v>
      </c>
      <c r="S36" s="890"/>
      <c r="T36" s="967">
        <f>T15</f>
        <v>0</v>
      </c>
      <c r="U36" s="194"/>
      <c r="V36" s="295"/>
      <c r="W36" s="295"/>
      <c r="X36" s="295"/>
      <c r="Y36" s="57"/>
      <c r="Z36" s="57"/>
      <c r="AA36" s="57"/>
      <c r="AB36" s="57"/>
      <c r="AD36" s="57"/>
      <c r="AE36" s="193"/>
      <c r="AF36" s="193"/>
      <c r="AG36" s="57"/>
      <c r="AH36" s="193"/>
      <c r="AI36" s="193"/>
      <c r="AJ36" s="193"/>
      <c r="AK36" s="193"/>
      <c r="AS36" s="10"/>
      <c r="AT36" s="10"/>
      <c r="AY36" s="1104"/>
    </row>
    <row r="37" spans="1:51" ht="24.75" customHeight="1" thickTop="1" thickBot="1">
      <c r="A37" s="903"/>
      <c r="B37" s="904" t="s">
        <v>65</v>
      </c>
      <c r="C37" s="904"/>
      <c r="D37" s="905"/>
      <c r="E37" s="906"/>
      <c r="F37" s="969">
        <f>H37+J37+L37+R37+T37+N37+P37</f>
        <v>0</v>
      </c>
      <c r="G37" s="908"/>
      <c r="H37" s="968">
        <f>SUM(H32:H36)</f>
        <v>0</v>
      </c>
      <c r="I37" s="910"/>
      <c r="J37" s="968">
        <f>SUM(J32:J36)</f>
        <v>0</v>
      </c>
      <c r="K37" s="910"/>
      <c r="L37" s="968">
        <f>SUM(L32:L36)</f>
        <v>0</v>
      </c>
      <c r="M37" s="910"/>
      <c r="N37" s="968">
        <f>SUM(N32:N36)</f>
        <v>0</v>
      </c>
      <c r="O37" s="910"/>
      <c r="P37" s="968">
        <f>SUM(P32:P36)</f>
        <v>0</v>
      </c>
      <c r="Q37" s="910"/>
      <c r="R37" s="968">
        <f>SUM(R32:R36)</f>
        <v>0</v>
      </c>
      <c r="S37" s="910"/>
      <c r="T37" s="968">
        <f>SUM(T32:T36)</f>
        <v>0</v>
      </c>
      <c r="U37" s="194"/>
      <c r="V37" s="295"/>
      <c r="W37" s="295"/>
      <c r="X37" s="295"/>
      <c r="Y37" s="57"/>
      <c r="Z37" s="57"/>
      <c r="AA37" s="57"/>
      <c r="AB37" s="57"/>
      <c r="AD37" s="57"/>
      <c r="AE37" s="193"/>
      <c r="AF37" s="193"/>
      <c r="AG37" s="57"/>
      <c r="AH37" s="193"/>
      <c r="AI37" s="193"/>
      <c r="AJ37" s="193"/>
      <c r="AK37" s="193"/>
      <c r="AS37" s="10"/>
      <c r="AT37" s="10"/>
      <c r="AY37" s="1104"/>
    </row>
    <row r="38" spans="1:51" ht="16.5" thickTop="1" thickBot="1">
      <c r="A38" s="90"/>
      <c r="B38" s="90"/>
      <c r="C38" s="90"/>
      <c r="D38" s="90"/>
      <c r="E38" s="91"/>
      <c r="F38" s="91"/>
      <c r="G38" s="92"/>
      <c r="H38" s="93"/>
      <c r="I38" s="94"/>
      <c r="J38" s="93"/>
      <c r="K38" s="92"/>
      <c r="L38" s="93"/>
      <c r="M38" s="94"/>
      <c r="N38" s="93"/>
      <c r="O38" s="94"/>
      <c r="P38" s="93"/>
      <c r="Q38" s="94"/>
      <c r="R38" s="93"/>
      <c r="S38" s="94"/>
      <c r="T38" s="93"/>
      <c r="U38" s="195"/>
      <c r="V38" s="296"/>
      <c r="W38" s="296"/>
      <c r="X38" s="296"/>
      <c r="Y38" s="55"/>
      <c r="Z38" s="55"/>
      <c r="AA38" s="55"/>
      <c r="AB38" s="55"/>
      <c r="AD38" s="55"/>
      <c r="AE38" s="11"/>
      <c r="AF38" s="11"/>
      <c r="AG38" s="55"/>
      <c r="AH38" s="11"/>
      <c r="AI38" s="11"/>
      <c r="AJ38" s="11"/>
      <c r="AK38" s="11"/>
      <c r="AS38" s="10"/>
      <c r="AT38" s="10"/>
      <c r="AY38" s="1104"/>
    </row>
    <row r="39" spans="1:51" ht="20.25" customHeight="1" thickTop="1">
      <c r="A39" s="1581" t="str">
        <f>A11</f>
        <v>PERSONNEL</v>
      </c>
      <c r="B39" s="1582"/>
      <c r="C39" s="1582"/>
      <c r="D39" s="1582"/>
      <c r="E39" s="1582"/>
      <c r="F39" s="1583"/>
      <c r="G39" s="1531" t="s">
        <v>84</v>
      </c>
      <c r="H39" s="1532"/>
      <c r="I39" s="1532"/>
      <c r="J39" s="1532"/>
      <c r="K39" s="1532"/>
      <c r="L39" s="1532"/>
      <c r="M39" s="1532"/>
      <c r="N39" s="1532"/>
      <c r="O39" s="1532"/>
      <c r="P39" s="1532"/>
      <c r="Q39" s="1532"/>
      <c r="R39" s="1532"/>
      <c r="S39" s="1532"/>
      <c r="T39" s="1533"/>
      <c r="U39" s="946"/>
      <c r="V39" s="29"/>
      <c r="W39" s="29"/>
      <c r="X39" s="29"/>
      <c r="Y39" s="38"/>
      <c r="Z39" s="38"/>
      <c r="AA39" s="38"/>
      <c r="AD39" s="55"/>
      <c r="AE39" s="196"/>
      <c r="AF39" s="29"/>
      <c r="AG39" s="29"/>
      <c r="AH39" s="29"/>
      <c r="AI39" s="29"/>
      <c r="AJ39" s="29"/>
      <c r="AK39" s="29"/>
      <c r="AS39" s="10"/>
      <c r="AT39" s="10"/>
      <c r="AY39" s="1104"/>
    </row>
    <row r="40" spans="1:51" ht="15" customHeight="1" thickBot="1">
      <c r="A40" s="1584"/>
      <c r="B40" s="1585"/>
      <c r="C40" s="1585"/>
      <c r="D40" s="1585"/>
      <c r="E40" s="1585"/>
      <c r="F40" s="1586"/>
      <c r="G40" s="595" t="str">
        <f>'Fund Rec'!G48</f>
        <v/>
      </c>
      <c r="H40" s="991">
        <f>'Fund Rec'!H48</f>
        <v>0</v>
      </c>
      <c r="I40" s="590" t="str">
        <f>'Fund Rec'!I48</f>
        <v/>
      </c>
      <c r="J40" s="992">
        <f>'Fund Rec'!J48</f>
        <v>0</v>
      </c>
      <c r="K40" s="595" t="str">
        <f>'Fund Rec'!K48</f>
        <v/>
      </c>
      <c r="L40" s="991">
        <f>'Fund Rec'!L48</f>
        <v>0</v>
      </c>
      <c r="M40" s="590" t="str">
        <f>'Fund Rec'!M48</f>
        <v/>
      </c>
      <c r="N40" s="991">
        <f>'Fund Rec'!N48</f>
        <v>0</v>
      </c>
      <c r="O40" s="591" t="str">
        <f>'Fund Rec'!O48</f>
        <v/>
      </c>
      <c r="P40" s="1115">
        <f>'Fund Rec'!P48</f>
        <v>0</v>
      </c>
      <c r="Q40" s="591" t="str">
        <f>'Fund Rec'!Q48</f>
        <v/>
      </c>
      <c r="R40" s="1117">
        <f>'Fund Rec'!R48</f>
        <v>0</v>
      </c>
      <c r="S40" s="591" t="str">
        <f>'Fund Rec'!S48</f>
        <v/>
      </c>
      <c r="T40" s="1188">
        <f>'Fund Rec'!T48</f>
        <v>0</v>
      </c>
      <c r="U40" s="1193"/>
      <c r="V40" s="284"/>
      <c r="W40" s="284"/>
      <c r="X40" s="284"/>
      <c r="AE40" s="196"/>
      <c r="AF40" s="197"/>
      <c r="AG40" s="197"/>
      <c r="AH40" s="197"/>
      <c r="AI40" s="197"/>
      <c r="AJ40" s="197"/>
      <c r="AK40" s="197"/>
      <c r="AS40" s="10"/>
      <c r="AT40" s="10"/>
      <c r="AY40" s="1104"/>
    </row>
    <row r="41" spans="1:51" ht="28.5" customHeight="1" thickTop="1" thickBot="1">
      <c r="A41" s="127"/>
      <c r="B41" s="24"/>
      <c r="C41" s="24"/>
      <c r="D41" s="150"/>
      <c r="E41" s="129" t="s">
        <v>23</v>
      </c>
      <c r="F41" s="970">
        <f>F43+F42</f>
        <v>0</v>
      </c>
      <c r="G41" s="971"/>
      <c r="H41" s="972">
        <f>H43+H42</f>
        <v>0</v>
      </c>
      <c r="I41" s="853"/>
      <c r="J41" s="989">
        <f>J43+J42</f>
        <v>0</v>
      </c>
      <c r="K41" s="852"/>
      <c r="L41" s="990">
        <f>L43+L42</f>
        <v>0</v>
      </c>
      <c r="M41" s="854"/>
      <c r="N41" s="990">
        <f>N43+N42</f>
        <v>0</v>
      </c>
      <c r="O41" s="854"/>
      <c r="P41" s="1116">
        <f>P43+P42</f>
        <v>0</v>
      </c>
      <c r="Q41" s="855"/>
      <c r="R41" s="1118">
        <f>R43+R42</f>
        <v>0</v>
      </c>
      <c r="S41" s="856"/>
      <c r="T41" s="1189">
        <f>T43+T42</f>
        <v>0</v>
      </c>
      <c r="U41" s="1194"/>
      <c r="V41" s="297"/>
      <c r="W41" s="297"/>
      <c r="X41" s="297"/>
      <c r="Y41" s="38"/>
      <c r="Z41" s="38"/>
      <c r="AA41" s="38"/>
      <c r="AB41" s="55"/>
      <c r="AD41" s="200"/>
      <c r="AS41" s="10"/>
      <c r="AT41" s="10"/>
      <c r="AY41" s="1104"/>
    </row>
    <row r="42" spans="1:51" ht="24" customHeight="1" thickTop="1">
      <c r="A42" s="279"/>
      <c r="B42" s="1587" t="s">
        <v>195</v>
      </c>
      <c r="C42" s="1587"/>
      <c r="D42" s="1587"/>
      <c r="E42" s="1588"/>
      <c r="F42" s="1109">
        <f>H42+J42+L42+N42+P42+R42+T42</f>
        <v>0</v>
      </c>
      <c r="G42" s="973"/>
      <c r="H42" s="974">
        <f>AK95</f>
        <v>0</v>
      </c>
      <c r="I42" s="973"/>
      <c r="J42" s="974">
        <f>AL95</f>
        <v>0</v>
      </c>
      <c r="K42" s="973"/>
      <c r="L42" s="974">
        <f>AM95</f>
        <v>0</v>
      </c>
      <c r="M42" s="973"/>
      <c r="N42" s="974">
        <f>AN95</f>
        <v>0</v>
      </c>
      <c r="O42" s="973"/>
      <c r="P42" s="974">
        <f>AO95</f>
        <v>0</v>
      </c>
      <c r="Q42" s="973"/>
      <c r="R42" s="974">
        <f>AP95</f>
        <v>0</v>
      </c>
      <c r="S42" s="973"/>
      <c r="T42" s="1190">
        <f>AQ95</f>
        <v>0</v>
      </c>
      <c r="U42" s="1195"/>
      <c r="V42" s="298"/>
      <c r="W42" s="298"/>
      <c r="X42" s="298"/>
      <c r="Y42" s="198"/>
      <c r="Z42" s="198"/>
      <c r="AA42" s="198"/>
      <c r="AB42" s="199"/>
      <c r="AD42" s="259"/>
      <c r="AL42" s="329"/>
      <c r="AM42" s="329"/>
      <c r="AN42" s="329"/>
      <c r="AO42" s="329"/>
      <c r="AP42" s="329"/>
      <c r="AQ42" s="329"/>
      <c r="AS42" s="10"/>
      <c r="AT42" s="10"/>
      <c r="AY42" s="1104"/>
    </row>
    <row r="43" spans="1:51" ht="24" customHeight="1" thickBot="1">
      <c r="A43" s="19"/>
      <c r="B43" s="1570" t="s">
        <v>24</v>
      </c>
      <c r="C43" s="1571"/>
      <c r="D43" s="1571"/>
      <c r="E43" s="1572"/>
      <c r="F43" s="1108">
        <f>SUM(F45:F94)</f>
        <v>0</v>
      </c>
      <c r="G43" s="975"/>
      <c r="H43" s="976">
        <f>SUM(H45:H94)</f>
        <v>0</v>
      </c>
      <c r="I43" s="975"/>
      <c r="J43" s="976">
        <f>SUM(J45:J94)</f>
        <v>0</v>
      </c>
      <c r="K43" s="975"/>
      <c r="L43" s="976">
        <f>SUM(L45:L94)</f>
        <v>0</v>
      </c>
      <c r="M43" s="975"/>
      <c r="N43" s="976">
        <f>SUM(N45:N94)</f>
        <v>0</v>
      </c>
      <c r="O43" s="975"/>
      <c r="P43" s="976">
        <f>SUM(P45:P94)</f>
        <v>0</v>
      </c>
      <c r="Q43" s="975"/>
      <c r="R43" s="976">
        <f>SUM(R45:R94)</f>
        <v>0</v>
      </c>
      <c r="S43" s="975"/>
      <c r="T43" s="1191">
        <f>SUM(T45:T94)</f>
        <v>0</v>
      </c>
      <c r="U43" s="1522"/>
      <c r="V43" s="285"/>
      <c r="W43" s="285"/>
      <c r="X43" s="285"/>
      <c r="Y43" s="38"/>
      <c r="Z43" s="38"/>
      <c r="AA43" s="38"/>
      <c r="AB43" s="55"/>
      <c r="AD43" s="137"/>
      <c r="AK43" s="1562" t="s">
        <v>76</v>
      </c>
      <c r="AL43" s="1563"/>
      <c r="AM43" s="1563"/>
      <c r="AN43" s="1563"/>
      <c r="AO43" s="1563"/>
      <c r="AP43" s="1563"/>
      <c r="AQ43" s="1563"/>
      <c r="AS43" s="10"/>
      <c r="AT43" s="10"/>
      <c r="AY43" s="1104"/>
    </row>
    <row r="44" spans="1:51" ht="75" customHeight="1" thickTop="1">
      <c r="A44" s="9"/>
      <c r="B44" s="1063" t="s">
        <v>31</v>
      </c>
      <c r="C44" s="1064" t="s">
        <v>212</v>
      </c>
      <c r="D44" s="1065" t="s">
        <v>160</v>
      </c>
      <c r="E44" s="1066" t="s">
        <v>28</v>
      </c>
      <c r="F44" s="1067" t="s">
        <v>24</v>
      </c>
      <c r="G44" s="1068"/>
      <c r="H44" s="1069"/>
      <c r="I44" s="1070"/>
      <c r="J44" s="1071"/>
      <c r="K44" s="1072"/>
      <c r="L44" s="1073"/>
      <c r="M44" s="1205"/>
      <c r="N44" s="1073"/>
      <c r="O44" s="1205"/>
      <c r="P44" s="1073"/>
      <c r="Q44" s="1074"/>
      <c r="R44" s="1075"/>
      <c r="S44" s="1074"/>
      <c r="T44" s="1192"/>
      <c r="U44" s="1522"/>
      <c r="V44" s="285"/>
      <c r="W44" s="285"/>
      <c r="X44" s="1174"/>
      <c r="Y44" s="1175"/>
      <c r="Z44" s="1175"/>
      <c r="AA44" s="1175"/>
      <c r="AB44" s="1175"/>
      <c r="AC44" s="1176"/>
      <c r="AD44" s="1177"/>
      <c r="AE44" s="1178"/>
      <c r="AF44" s="1178"/>
      <c r="AG44" s="1179"/>
      <c r="AH44" s="1178"/>
      <c r="AI44" s="1178"/>
      <c r="AK44" s="332" t="str">
        <f>G5</f>
        <v>RPPC, 53110</v>
      </c>
      <c r="AL44" s="332" t="str">
        <f>I5</f>
        <v>RPPC , 53129</v>
      </c>
      <c r="AM44" s="332" t="str">
        <f>K5</f>
        <v/>
      </c>
      <c r="AN44" s="332" t="str">
        <f>M5</f>
        <v/>
      </c>
      <c r="AO44" s="332" t="str">
        <f>O5</f>
        <v/>
      </c>
      <c r="AP44" s="332" t="str">
        <f>Q5</f>
        <v/>
      </c>
      <c r="AQ44" s="332" t="str">
        <f>S5</f>
        <v/>
      </c>
      <c r="AS44" s="10"/>
      <c r="AT44" s="10"/>
      <c r="AY44" s="1104"/>
    </row>
    <row r="45" spans="1:51" ht="23.25" customHeight="1">
      <c r="A45" s="122">
        <v>1</v>
      </c>
      <c r="B45" s="1038">
        <f>'BR2'!B45</f>
        <v>0</v>
      </c>
      <c r="C45" s="1029">
        <f>'BR2'!C45</f>
        <v>0</v>
      </c>
      <c r="D45" s="1039">
        <f>'BR2'!D45</f>
        <v>0</v>
      </c>
      <c r="E45" s="1021">
        <f>'BR2'!E45</f>
        <v>0</v>
      </c>
      <c r="F45" s="962">
        <f>D45*E45</f>
        <v>0</v>
      </c>
      <c r="G45" s="1022" t="str">
        <f>IF(AND(F45&lt;&gt;0, 1-I45-K45-Q45-S45-M45-O45),1-I45-K45-Q45-S45-M45-O45,"")</f>
        <v/>
      </c>
      <c r="H45" s="963">
        <f t="shared" ref="H45:H94" si="8">IF(AND(G45*F45&lt;0.0001,G45*F45&gt;0),"",G45*F45)</f>
        <v>0</v>
      </c>
      <c r="I45" s="1089" t="str">
        <f>'BR2'!I45</f>
        <v/>
      </c>
      <c r="J45" s="36">
        <f>F45*I45</f>
        <v>0</v>
      </c>
      <c r="K45" s="1089" t="str">
        <f>'BR2'!K45</f>
        <v/>
      </c>
      <c r="L45" s="36">
        <f>F45*K45</f>
        <v>0</v>
      </c>
      <c r="M45" s="1089" t="str">
        <f>'BR2'!M45</f>
        <v/>
      </c>
      <c r="N45" s="1206">
        <f>F45*M45</f>
        <v>0</v>
      </c>
      <c r="O45" s="1089" t="str">
        <f>'BR2'!O45</f>
        <v/>
      </c>
      <c r="P45" s="1206">
        <f>F45*O45</f>
        <v>0</v>
      </c>
      <c r="Q45" s="1089" t="str">
        <f>'BR2'!Q45</f>
        <v/>
      </c>
      <c r="R45" s="36">
        <f>F45*Q45</f>
        <v>0</v>
      </c>
      <c r="S45" s="1089" t="str">
        <f>'BR2'!S45</f>
        <v/>
      </c>
      <c r="T45" s="36">
        <f>F45*S45</f>
        <v>0</v>
      </c>
      <c r="U45" s="1522"/>
      <c r="V45" s="274"/>
      <c r="W45" s="274"/>
      <c r="X45" s="274"/>
      <c r="AD45" s="201"/>
      <c r="AK45" s="807">
        <f>Justifications!$AO45*G45</f>
        <v>0</v>
      </c>
      <c r="AL45" s="807">
        <f>Justifications!$AO45*I45</f>
        <v>0</v>
      </c>
      <c r="AM45" s="807">
        <f>Justifications!$AO45*K45</f>
        <v>0</v>
      </c>
      <c r="AN45" s="807">
        <f>Justifications!$AO45*M45</f>
        <v>0</v>
      </c>
      <c r="AO45" s="807">
        <f>Justifications!$AO45*O45</f>
        <v>0</v>
      </c>
      <c r="AP45" s="807">
        <f>Justifications!$AO45*Q45</f>
        <v>0</v>
      </c>
      <c r="AQ45" s="807">
        <f>Justifications!$AO45*S45</f>
        <v>0</v>
      </c>
      <c r="AS45" s="10"/>
      <c r="AT45" s="10"/>
      <c r="AY45" s="1104"/>
    </row>
    <row r="46" spans="1:51" ht="23.25" customHeight="1">
      <c r="A46" s="122">
        <v>2</v>
      </c>
      <c r="B46" s="403">
        <f>'BR2'!B46</f>
        <v>0</v>
      </c>
      <c r="C46" s="1027">
        <f>'BR2'!C46</f>
        <v>0</v>
      </c>
      <c r="D46" s="870">
        <f>'BR2'!D46</f>
        <v>0</v>
      </c>
      <c r="E46" s="262">
        <f>'BR2'!E46</f>
        <v>0</v>
      </c>
      <c r="F46" s="962">
        <f t="shared" ref="F46:F94" si="9">D46*E46</f>
        <v>0</v>
      </c>
      <c r="G46" s="845" t="str">
        <f t="shared" ref="G46:G94" si="10">IF(AND(F46&lt;&gt;0, 1-I46-K46-Q46-S46-M46-O46),1-I46-K46-Q46-S46-M46-O46,"")</f>
        <v/>
      </c>
      <c r="H46" s="963">
        <f t="shared" si="8"/>
        <v>0</v>
      </c>
      <c r="I46" s="1089" t="str">
        <f>'BR2'!I46</f>
        <v/>
      </c>
      <c r="J46" s="36">
        <f t="shared" ref="J46:J94" si="11">F46*I46</f>
        <v>0</v>
      </c>
      <c r="K46" s="1089" t="str">
        <f>'BR2'!K46</f>
        <v/>
      </c>
      <c r="L46" s="36">
        <f t="shared" ref="L46:L94" si="12">F46*K46</f>
        <v>0</v>
      </c>
      <c r="M46" s="1089" t="str">
        <f>'BR2'!M46</f>
        <v/>
      </c>
      <c r="N46" s="1206">
        <f t="shared" ref="N46:N94" si="13">F46*M46</f>
        <v>0</v>
      </c>
      <c r="O46" s="1089" t="str">
        <f>'BR2'!O46</f>
        <v/>
      </c>
      <c r="P46" s="1206">
        <f t="shared" ref="P46:P94" si="14">F46*O46</f>
        <v>0</v>
      </c>
      <c r="Q46" s="1089" t="str">
        <f>'BR2'!Q46</f>
        <v/>
      </c>
      <c r="R46" s="36">
        <f t="shared" ref="R46:R94" si="15">F46*Q46</f>
        <v>0</v>
      </c>
      <c r="S46" s="1089" t="str">
        <f>'BR2'!S46</f>
        <v/>
      </c>
      <c r="T46" s="36">
        <f t="shared" ref="T46:T94" si="16">F46*S46</f>
        <v>0</v>
      </c>
      <c r="U46" s="1522"/>
      <c r="V46" s="274"/>
      <c r="W46" s="274"/>
      <c r="X46" s="274"/>
      <c r="AD46" s="201"/>
      <c r="AK46" s="807">
        <f>Justifications!$AO46*G46</f>
        <v>0</v>
      </c>
      <c r="AL46" s="807">
        <f>Justifications!$AO46*I46</f>
        <v>0</v>
      </c>
      <c r="AM46" s="807">
        <f>Justifications!$AO46*K46</f>
        <v>0</v>
      </c>
      <c r="AN46" s="807">
        <f>Justifications!$AO46*M46</f>
        <v>0</v>
      </c>
      <c r="AO46" s="807">
        <f>Justifications!$AO46*O46</f>
        <v>0</v>
      </c>
      <c r="AP46" s="807">
        <f>Justifications!$AO46*Q46</f>
        <v>0</v>
      </c>
      <c r="AQ46" s="807">
        <f>Justifications!$AO46*S46</f>
        <v>0</v>
      </c>
      <c r="AS46" s="10"/>
      <c r="AT46" s="10"/>
      <c r="AY46" s="1104"/>
    </row>
    <row r="47" spans="1:51" ht="23.25" customHeight="1">
      <c r="A47" s="122">
        <v>3</v>
      </c>
      <c r="B47" s="403">
        <f>'BR2'!B47</f>
        <v>0</v>
      </c>
      <c r="C47" s="1027">
        <f>'BR2'!C47</f>
        <v>0</v>
      </c>
      <c r="D47" s="870">
        <f>'BR2'!D47</f>
        <v>0</v>
      </c>
      <c r="E47" s="262">
        <f>'BR2'!E47</f>
        <v>0</v>
      </c>
      <c r="F47" s="962">
        <f t="shared" si="9"/>
        <v>0</v>
      </c>
      <c r="G47" s="845" t="str">
        <f t="shared" si="10"/>
        <v/>
      </c>
      <c r="H47" s="963">
        <f t="shared" si="8"/>
        <v>0</v>
      </c>
      <c r="I47" s="1089" t="str">
        <f>'BR2'!I47</f>
        <v/>
      </c>
      <c r="J47" s="36">
        <f t="shared" si="11"/>
        <v>0</v>
      </c>
      <c r="K47" s="1089" t="str">
        <f>'BR2'!K47</f>
        <v/>
      </c>
      <c r="L47" s="36">
        <f t="shared" si="12"/>
        <v>0</v>
      </c>
      <c r="M47" s="1089" t="str">
        <f>'BR2'!M47</f>
        <v/>
      </c>
      <c r="N47" s="1206">
        <f t="shared" si="13"/>
        <v>0</v>
      </c>
      <c r="O47" s="1089" t="str">
        <f>'BR2'!O47</f>
        <v/>
      </c>
      <c r="P47" s="1206">
        <f t="shared" si="14"/>
        <v>0</v>
      </c>
      <c r="Q47" s="1089" t="str">
        <f>'BR2'!Q47</f>
        <v/>
      </c>
      <c r="R47" s="36">
        <f t="shared" si="15"/>
        <v>0</v>
      </c>
      <c r="S47" s="1089" t="str">
        <f>'BR2'!S47</f>
        <v/>
      </c>
      <c r="T47" s="36">
        <f t="shared" si="16"/>
        <v>0</v>
      </c>
      <c r="U47" s="1522"/>
      <c r="V47" s="274"/>
      <c r="W47" s="274"/>
      <c r="X47" s="274"/>
      <c r="AD47" s="201"/>
      <c r="AK47" s="807">
        <f>Justifications!$AO47*G47</f>
        <v>0</v>
      </c>
      <c r="AL47" s="807">
        <f>Justifications!$AO47*I47</f>
        <v>0</v>
      </c>
      <c r="AM47" s="807">
        <f>Justifications!$AO47*K47</f>
        <v>0</v>
      </c>
      <c r="AN47" s="807">
        <f>Justifications!$AO47*M47</f>
        <v>0</v>
      </c>
      <c r="AO47" s="807">
        <f>Justifications!$AO47*O47</f>
        <v>0</v>
      </c>
      <c r="AP47" s="807">
        <f>Justifications!$AO47*Q47</f>
        <v>0</v>
      </c>
      <c r="AQ47" s="807">
        <f>Justifications!$AO47*S47</f>
        <v>0</v>
      </c>
      <c r="AS47" s="10"/>
      <c r="AT47" s="10"/>
      <c r="AY47" s="1104"/>
    </row>
    <row r="48" spans="1:51" ht="23.25" customHeight="1">
      <c r="A48" s="122">
        <v>4</v>
      </c>
      <c r="B48" s="403">
        <f>'BR2'!B48</f>
        <v>0</v>
      </c>
      <c r="C48" s="1027">
        <f>'BR2'!C48</f>
        <v>0</v>
      </c>
      <c r="D48" s="870">
        <f>'BR2'!D48</f>
        <v>0</v>
      </c>
      <c r="E48" s="262">
        <f>'BR2'!E48</f>
        <v>0</v>
      </c>
      <c r="F48" s="962">
        <f t="shared" si="9"/>
        <v>0</v>
      </c>
      <c r="G48" s="845" t="str">
        <f t="shared" si="10"/>
        <v/>
      </c>
      <c r="H48" s="963">
        <f t="shared" si="8"/>
        <v>0</v>
      </c>
      <c r="I48" s="1089" t="str">
        <f>'BR2'!I48</f>
        <v/>
      </c>
      <c r="J48" s="36">
        <f t="shared" si="11"/>
        <v>0</v>
      </c>
      <c r="K48" s="1089" t="str">
        <f>'BR2'!K48</f>
        <v/>
      </c>
      <c r="L48" s="36">
        <f t="shared" si="12"/>
        <v>0</v>
      </c>
      <c r="M48" s="1089" t="str">
        <f>'BR2'!M48</f>
        <v/>
      </c>
      <c r="N48" s="1206">
        <f t="shared" si="13"/>
        <v>0</v>
      </c>
      <c r="O48" s="1089" t="str">
        <f>'BR2'!O48</f>
        <v/>
      </c>
      <c r="P48" s="1206">
        <f t="shared" si="14"/>
        <v>0</v>
      </c>
      <c r="Q48" s="1089" t="str">
        <f>'BR2'!Q48</f>
        <v/>
      </c>
      <c r="R48" s="36">
        <f t="shared" si="15"/>
        <v>0</v>
      </c>
      <c r="S48" s="1089" t="str">
        <f>'BR2'!S48</f>
        <v/>
      </c>
      <c r="T48" s="36">
        <f t="shared" si="16"/>
        <v>0</v>
      </c>
      <c r="U48" s="1522"/>
      <c r="V48" s="274"/>
      <c r="W48" s="274"/>
      <c r="X48" s="274"/>
      <c r="AD48" s="201"/>
      <c r="AK48" s="807">
        <f>Justifications!$AO48*G48</f>
        <v>0</v>
      </c>
      <c r="AL48" s="807">
        <f>Justifications!$AO48*I48</f>
        <v>0</v>
      </c>
      <c r="AM48" s="807">
        <f>Justifications!$AO48*K48</f>
        <v>0</v>
      </c>
      <c r="AN48" s="807">
        <f>Justifications!$AO48*M48</f>
        <v>0</v>
      </c>
      <c r="AO48" s="807">
        <f>Justifications!$AO48*O48</f>
        <v>0</v>
      </c>
      <c r="AP48" s="807">
        <f>Justifications!$AO48*Q48</f>
        <v>0</v>
      </c>
      <c r="AQ48" s="807">
        <f>Justifications!$AO48*S48</f>
        <v>0</v>
      </c>
      <c r="AS48" s="10"/>
      <c r="AT48" s="10"/>
      <c r="AY48" s="1104"/>
    </row>
    <row r="49" spans="1:51" ht="23.25" customHeight="1" thickBot="1">
      <c r="A49" s="122">
        <v>5</v>
      </c>
      <c r="B49" s="403">
        <f>'BR2'!B49</f>
        <v>0</v>
      </c>
      <c r="C49" s="1027">
        <f>'BR2'!C49</f>
        <v>0</v>
      </c>
      <c r="D49" s="870">
        <f>'BR2'!D49</f>
        <v>0</v>
      </c>
      <c r="E49" s="262">
        <f>'BR2'!E49</f>
        <v>0</v>
      </c>
      <c r="F49" s="962">
        <f t="shared" si="9"/>
        <v>0</v>
      </c>
      <c r="G49" s="845" t="str">
        <f t="shared" si="10"/>
        <v/>
      </c>
      <c r="H49" s="963">
        <f t="shared" si="8"/>
        <v>0</v>
      </c>
      <c r="I49" s="1089" t="str">
        <f>'BR2'!I49</f>
        <v/>
      </c>
      <c r="J49" s="36">
        <f t="shared" si="11"/>
        <v>0</v>
      </c>
      <c r="K49" s="1089" t="str">
        <f>'BR2'!K49</f>
        <v/>
      </c>
      <c r="L49" s="36">
        <f t="shared" si="12"/>
        <v>0</v>
      </c>
      <c r="M49" s="1089" t="str">
        <f>'BR2'!M49</f>
        <v/>
      </c>
      <c r="N49" s="1206">
        <f t="shared" si="13"/>
        <v>0</v>
      </c>
      <c r="O49" s="1089" t="str">
        <f>'BR2'!O49</f>
        <v/>
      </c>
      <c r="P49" s="1206">
        <f t="shared" si="14"/>
        <v>0</v>
      </c>
      <c r="Q49" s="1089" t="str">
        <f>'BR2'!Q49</f>
        <v/>
      </c>
      <c r="R49" s="36">
        <f t="shared" si="15"/>
        <v>0</v>
      </c>
      <c r="S49" s="1089" t="str">
        <f>'BR2'!S49</f>
        <v/>
      </c>
      <c r="T49" s="36">
        <f t="shared" si="16"/>
        <v>0</v>
      </c>
      <c r="U49" s="1522"/>
      <c r="V49" s="274"/>
      <c r="W49" s="274"/>
      <c r="X49" s="274"/>
      <c r="AD49" s="201"/>
      <c r="AK49" s="807">
        <f>Justifications!$AO49*G49</f>
        <v>0</v>
      </c>
      <c r="AL49" s="807">
        <f>Justifications!$AO49*I49</f>
        <v>0</v>
      </c>
      <c r="AM49" s="807">
        <f>Justifications!$AO49*K49</f>
        <v>0</v>
      </c>
      <c r="AN49" s="807">
        <f>Justifications!$AO49*M49</f>
        <v>0</v>
      </c>
      <c r="AO49" s="807">
        <f>Justifications!$AO49*O49</f>
        <v>0</v>
      </c>
      <c r="AP49" s="807">
        <f>Justifications!$AO49*Q49</f>
        <v>0</v>
      </c>
      <c r="AQ49" s="807">
        <f>Justifications!$AO49*S49</f>
        <v>0</v>
      </c>
      <c r="AS49" s="10"/>
      <c r="AT49" s="10"/>
      <c r="AY49" s="1104"/>
    </row>
    <row r="50" spans="1:51" ht="23.25" hidden="1" customHeight="1">
      <c r="A50" s="122">
        <v>6</v>
      </c>
      <c r="B50" s="403">
        <f>'BR2'!B50</f>
        <v>0</v>
      </c>
      <c r="C50" s="1027">
        <f>'BR2'!C50</f>
        <v>0</v>
      </c>
      <c r="D50" s="870">
        <f>'BR2'!D50</f>
        <v>0</v>
      </c>
      <c r="E50" s="262">
        <f>'BR2'!E50</f>
        <v>0</v>
      </c>
      <c r="F50" s="962">
        <f t="shared" si="9"/>
        <v>0</v>
      </c>
      <c r="G50" s="845" t="str">
        <f t="shared" si="10"/>
        <v/>
      </c>
      <c r="H50" s="963">
        <f t="shared" si="8"/>
        <v>0</v>
      </c>
      <c r="I50" s="1089" t="str">
        <f>'BR2'!I50</f>
        <v/>
      </c>
      <c r="J50" s="36">
        <f t="shared" si="11"/>
        <v>0</v>
      </c>
      <c r="K50" s="1089" t="str">
        <f>'BR2'!K50</f>
        <v/>
      </c>
      <c r="L50" s="36">
        <f t="shared" si="12"/>
        <v>0</v>
      </c>
      <c r="M50" s="1089" t="str">
        <f>'BR2'!M50</f>
        <v/>
      </c>
      <c r="N50" s="1206">
        <f t="shared" si="13"/>
        <v>0</v>
      </c>
      <c r="O50" s="1089" t="str">
        <f>'BR2'!O50</f>
        <v/>
      </c>
      <c r="P50" s="1206">
        <f t="shared" si="14"/>
        <v>0</v>
      </c>
      <c r="Q50" s="1089" t="str">
        <f>'BR2'!Q50</f>
        <v/>
      </c>
      <c r="R50" s="36">
        <f t="shared" si="15"/>
        <v>0</v>
      </c>
      <c r="S50" s="1089" t="str">
        <f>'BR2'!S50</f>
        <v/>
      </c>
      <c r="T50" s="36">
        <f t="shared" si="16"/>
        <v>0</v>
      </c>
      <c r="U50" s="1522"/>
      <c r="V50" s="274"/>
      <c r="W50" s="274"/>
      <c r="X50" s="274"/>
      <c r="AD50" s="201"/>
      <c r="AK50" s="807">
        <f>Justifications!$AO50*G50</f>
        <v>0</v>
      </c>
      <c r="AL50" s="807">
        <f>Justifications!$AO50*I50</f>
        <v>0</v>
      </c>
      <c r="AM50" s="807">
        <f>Justifications!$AO50*K50</f>
        <v>0</v>
      </c>
      <c r="AN50" s="807">
        <f>Justifications!$AO50*M50</f>
        <v>0</v>
      </c>
      <c r="AO50" s="807">
        <f>Justifications!$AO50*O50</f>
        <v>0</v>
      </c>
      <c r="AP50" s="807">
        <f>Justifications!$AO50*Q50</f>
        <v>0</v>
      </c>
      <c r="AQ50" s="807">
        <f>Justifications!$AO50*S50</f>
        <v>0</v>
      </c>
      <c r="AS50" s="10"/>
      <c r="AT50" s="10"/>
      <c r="AY50" s="1104"/>
    </row>
    <row r="51" spans="1:51" ht="23.25" hidden="1" customHeight="1">
      <c r="A51" s="122">
        <v>7</v>
      </c>
      <c r="B51" s="403">
        <f>'BR2'!B51</f>
        <v>0</v>
      </c>
      <c r="C51" s="1027">
        <f>'BR2'!C51</f>
        <v>0</v>
      </c>
      <c r="D51" s="870">
        <f>'BR2'!D51</f>
        <v>0</v>
      </c>
      <c r="E51" s="262">
        <f>'BR2'!E51</f>
        <v>0</v>
      </c>
      <c r="F51" s="962">
        <f t="shared" si="9"/>
        <v>0</v>
      </c>
      <c r="G51" s="845" t="str">
        <f t="shared" si="10"/>
        <v/>
      </c>
      <c r="H51" s="963">
        <f t="shared" si="8"/>
        <v>0</v>
      </c>
      <c r="I51" s="1089" t="str">
        <f>'BR2'!I51</f>
        <v/>
      </c>
      <c r="J51" s="36">
        <f t="shared" si="11"/>
        <v>0</v>
      </c>
      <c r="K51" s="1089" t="str">
        <f>'BR2'!K51</f>
        <v/>
      </c>
      <c r="L51" s="36">
        <f t="shared" si="12"/>
        <v>0</v>
      </c>
      <c r="M51" s="1089" t="str">
        <f>'BR2'!M51</f>
        <v/>
      </c>
      <c r="N51" s="1206">
        <f t="shared" si="13"/>
        <v>0</v>
      </c>
      <c r="O51" s="1089" t="str">
        <f>'BR2'!O51</f>
        <v/>
      </c>
      <c r="P51" s="1206">
        <f t="shared" si="14"/>
        <v>0</v>
      </c>
      <c r="Q51" s="1089" t="str">
        <f>'BR2'!Q51</f>
        <v/>
      </c>
      <c r="R51" s="36">
        <f t="shared" si="15"/>
        <v>0</v>
      </c>
      <c r="S51" s="1089" t="str">
        <f>'BR2'!S51</f>
        <v/>
      </c>
      <c r="T51" s="36">
        <f t="shared" si="16"/>
        <v>0</v>
      </c>
      <c r="U51" s="1522"/>
      <c r="V51" s="274"/>
      <c r="W51" s="274"/>
      <c r="X51" s="274"/>
      <c r="AD51" s="201"/>
      <c r="AK51" s="807">
        <f>Justifications!$AO51*G51</f>
        <v>0</v>
      </c>
      <c r="AL51" s="807">
        <f>Justifications!$AO51*I51</f>
        <v>0</v>
      </c>
      <c r="AM51" s="807">
        <f>Justifications!$AO51*K51</f>
        <v>0</v>
      </c>
      <c r="AN51" s="807">
        <f>Justifications!$AO51*M51</f>
        <v>0</v>
      </c>
      <c r="AO51" s="807">
        <f>Justifications!$AO51*O51</f>
        <v>0</v>
      </c>
      <c r="AP51" s="807">
        <f>Justifications!$AO51*Q51</f>
        <v>0</v>
      </c>
      <c r="AQ51" s="807">
        <f>Justifications!$AO51*S51</f>
        <v>0</v>
      </c>
      <c r="AS51" s="10"/>
      <c r="AT51" s="10"/>
      <c r="AY51" s="1104"/>
    </row>
    <row r="52" spans="1:51" ht="23.25" hidden="1" customHeight="1">
      <c r="A52" s="122">
        <v>8</v>
      </c>
      <c r="B52" s="403">
        <f>'BR2'!B52</f>
        <v>0</v>
      </c>
      <c r="C52" s="1027"/>
      <c r="D52" s="870">
        <f>'BR2'!D52</f>
        <v>0</v>
      </c>
      <c r="E52" s="262">
        <f>'BR2'!E52</f>
        <v>0</v>
      </c>
      <c r="F52" s="962">
        <f t="shared" si="9"/>
        <v>0</v>
      </c>
      <c r="G52" s="845" t="str">
        <f t="shared" si="10"/>
        <v/>
      </c>
      <c r="H52" s="963">
        <f t="shared" si="8"/>
        <v>0</v>
      </c>
      <c r="I52" s="1089" t="str">
        <f>'BR2'!I52</f>
        <v/>
      </c>
      <c r="J52" s="36">
        <f t="shared" si="11"/>
        <v>0</v>
      </c>
      <c r="K52" s="1089" t="str">
        <f>'BR2'!K52</f>
        <v/>
      </c>
      <c r="L52" s="36">
        <f t="shared" si="12"/>
        <v>0</v>
      </c>
      <c r="M52" s="1089" t="str">
        <f>'BR2'!M52</f>
        <v/>
      </c>
      <c r="N52" s="1206">
        <f t="shared" si="13"/>
        <v>0</v>
      </c>
      <c r="O52" s="1089" t="str">
        <f>'BR2'!O52</f>
        <v/>
      </c>
      <c r="P52" s="1206">
        <f t="shared" si="14"/>
        <v>0</v>
      </c>
      <c r="Q52" s="1089" t="str">
        <f>'BR2'!Q52</f>
        <v/>
      </c>
      <c r="R52" s="36">
        <f t="shared" si="15"/>
        <v>0</v>
      </c>
      <c r="S52" s="1089" t="str">
        <f>'BR2'!S52</f>
        <v/>
      </c>
      <c r="T52" s="36">
        <f t="shared" si="16"/>
        <v>0</v>
      </c>
      <c r="U52" s="1522"/>
      <c r="V52" s="274"/>
      <c r="W52" s="274"/>
      <c r="X52" s="274"/>
      <c r="AD52" s="201"/>
      <c r="AK52" s="807">
        <f>Justifications!$AO52*G52</f>
        <v>0</v>
      </c>
      <c r="AL52" s="807">
        <f>Justifications!$AO52*I52</f>
        <v>0</v>
      </c>
      <c r="AM52" s="807">
        <f>Justifications!$AO52*K52</f>
        <v>0</v>
      </c>
      <c r="AN52" s="807">
        <f>Justifications!$AO52*M52</f>
        <v>0</v>
      </c>
      <c r="AO52" s="807">
        <f>Justifications!$AO52*O52</f>
        <v>0</v>
      </c>
      <c r="AP52" s="807">
        <f>Justifications!$AO52*Q52</f>
        <v>0</v>
      </c>
      <c r="AQ52" s="807">
        <f>Justifications!$AO52*S52</f>
        <v>0</v>
      </c>
      <c r="AS52" s="10"/>
      <c r="AT52" s="10"/>
      <c r="AY52" s="1104"/>
    </row>
    <row r="53" spans="1:51" ht="23.25" hidden="1" customHeight="1">
      <c r="A53" s="122">
        <v>9</v>
      </c>
      <c r="B53" s="403">
        <f>'BR2'!B53</f>
        <v>0</v>
      </c>
      <c r="C53" s="1027">
        <f>'BR2'!C53</f>
        <v>0</v>
      </c>
      <c r="D53" s="870">
        <f>'BR2'!D53</f>
        <v>0</v>
      </c>
      <c r="E53" s="262">
        <f>'BR2'!E53</f>
        <v>0</v>
      </c>
      <c r="F53" s="962">
        <f t="shared" si="9"/>
        <v>0</v>
      </c>
      <c r="G53" s="845" t="str">
        <f t="shared" si="10"/>
        <v/>
      </c>
      <c r="H53" s="963">
        <f t="shared" si="8"/>
        <v>0</v>
      </c>
      <c r="I53" s="1089" t="str">
        <f>'BR2'!I53</f>
        <v/>
      </c>
      <c r="J53" s="36">
        <f t="shared" si="11"/>
        <v>0</v>
      </c>
      <c r="K53" s="1089" t="str">
        <f>'BR2'!K53</f>
        <v/>
      </c>
      <c r="L53" s="36">
        <f t="shared" si="12"/>
        <v>0</v>
      </c>
      <c r="M53" s="1089" t="str">
        <f>'BR2'!M53</f>
        <v/>
      </c>
      <c r="N53" s="1206">
        <f t="shared" si="13"/>
        <v>0</v>
      </c>
      <c r="O53" s="1089" t="str">
        <f>'BR2'!O53</f>
        <v/>
      </c>
      <c r="P53" s="1206">
        <f t="shared" si="14"/>
        <v>0</v>
      </c>
      <c r="Q53" s="1089" t="str">
        <f>'BR2'!Q53</f>
        <v/>
      </c>
      <c r="R53" s="36">
        <f t="shared" si="15"/>
        <v>0</v>
      </c>
      <c r="S53" s="1089" t="str">
        <f>'BR2'!S53</f>
        <v/>
      </c>
      <c r="T53" s="36">
        <f t="shared" si="16"/>
        <v>0</v>
      </c>
      <c r="U53" s="1522"/>
      <c r="V53" s="274"/>
      <c r="W53" s="274"/>
      <c r="X53" s="274"/>
      <c r="AD53" s="201"/>
      <c r="AK53" s="807">
        <f>Justifications!$AO53*G53</f>
        <v>0</v>
      </c>
      <c r="AL53" s="807">
        <f>Justifications!$AO53*I53</f>
        <v>0</v>
      </c>
      <c r="AM53" s="807">
        <f>Justifications!$AO53*K53</f>
        <v>0</v>
      </c>
      <c r="AN53" s="807">
        <f>Justifications!$AO53*M53</f>
        <v>0</v>
      </c>
      <c r="AO53" s="807">
        <f>Justifications!$AO53*O53</f>
        <v>0</v>
      </c>
      <c r="AP53" s="807">
        <f>Justifications!$AO53*Q53</f>
        <v>0</v>
      </c>
      <c r="AQ53" s="807">
        <f>Justifications!$AO53*S53</f>
        <v>0</v>
      </c>
      <c r="AS53" s="10"/>
      <c r="AT53" s="10"/>
      <c r="AY53" s="1104"/>
    </row>
    <row r="54" spans="1:51" ht="23.25" hidden="1" customHeight="1" thickBot="1">
      <c r="A54" s="122">
        <v>10</v>
      </c>
      <c r="B54" s="403">
        <f>'BR2'!B54</f>
        <v>0</v>
      </c>
      <c r="C54" s="1027">
        <f>'BR2'!C54</f>
        <v>0</v>
      </c>
      <c r="D54" s="870">
        <f>'BR2'!D54</f>
        <v>0</v>
      </c>
      <c r="E54" s="262">
        <f>'BR2'!E54</f>
        <v>0</v>
      </c>
      <c r="F54" s="962">
        <f t="shared" si="9"/>
        <v>0</v>
      </c>
      <c r="G54" s="845" t="str">
        <f t="shared" si="10"/>
        <v/>
      </c>
      <c r="H54" s="963">
        <f t="shared" si="8"/>
        <v>0</v>
      </c>
      <c r="I54" s="1089" t="str">
        <f>'BR2'!I54</f>
        <v/>
      </c>
      <c r="J54" s="36">
        <f t="shared" si="11"/>
        <v>0</v>
      </c>
      <c r="K54" s="1089" t="str">
        <f>'BR2'!K54</f>
        <v/>
      </c>
      <c r="L54" s="36">
        <f t="shared" si="12"/>
        <v>0</v>
      </c>
      <c r="M54" s="1089" t="str">
        <f>'BR2'!M54</f>
        <v/>
      </c>
      <c r="N54" s="1206">
        <f t="shared" si="13"/>
        <v>0</v>
      </c>
      <c r="O54" s="1089" t="str">
        <f>'BR2'!O54</f>
        <v/>
      </c>
      <c r="P54" s="1206">
        <f t="shared" si="14"/>
        <v>0</v>
      </c>
      <c r="Q54" s="1089" t="str">
        <f>'BR2'!Q54</f>
        <v/>
      </c>
      <c r="R54" s="36">
        <f t="shared" si="15"/>
        <v>0</v>
      </c>
      <c r="S54" s="1089" t="str">
        <f>'BR2'!S54</f>
        <v/>
      </c>
      <c r="T54" s="36">
        <f t="shared" si="16"/>
        <v>0</v>
      </c>
      <c r="U54" s="1522"/>
      <c r="V54" s="274"/>
      <c r="W54" s="274"/>
      <c r="X54" s="274"/>
      <c r="AD54" s="201"/>
      <c r="AK54" s="807">
        <f>Justifications!$AO54*G54</f>
        <v>0</v>
      </c>
      <c r="AL54" s="807">
        <f>Justifications!$AO54*I54</f>
        <v>0</v>
      </c>
      <c r="AM54" s="807">
        <f>Justifications!$AO54*K54</f>
        <v>0</v>
      </c>
      <c r="AN54" s="807">
        <f>Justifications!$AO54*M54</f>
        <v>0</v>
      </c>
      <c r="AO54" s="807">
        <f>Justifications!$AO54*O54</f>
        <v>0</v>
      </c>
      <c r="AP54" s="807">
        <f>Justifications!$AO54*Q54</f>
        <v>0</v>
      </c>
      <c r="AQ54" s="807">
        <f>Justifications!$AO54*S54</f>
        <v>0</v>
      </c>
      <c r="AS54" s="10"/>
      <c r="AT54" s="10"/>
      <c r="AY54" s="1104"/>
    </row>
    <row r="55" spans="1:51" ht="23.25" hidden="1" customHeight="1">
      <c r="A55" s="122">
        <v>11</v>
      </c>
      <c r="B55" s="403">
        <f>'BR2'!B55</f>
        <v>0</v>
      </c>
      <c r="C55" s="1027">
        <f>'BR2'!C55</f>
        <v>0</v>
      </c>
      <c r="D55" s="870">
        <f>'BR2'!D55</f>
        <v>0</v>
      </c>
      <c r="E55" s="262">
        <f>'BR2'!E55</f>
        <v>0</v>
      </c>
      <c r="F55" s="962">
        <f t="shared" si="9"/>
        <v>0</v>
      </c>
      <c r="G55" s="845" t="str">
        <f t="shared" si="10"/>
        <v/>
      </c>
      <c r="H55" s="963">
        <f t="shared" si="8"/>
        <v>0</v>
      </c>
      <c r="I55" s="1089" t="str">
        <f>'BR2'!I55</f>
        <v/>
      </c>
      <c r="J55" s="36">
        <f t="shared" si="11"/>
        <v>0</v>
      </c>
      <c r="K55" s="1089" t="str">
        <f>'BR2'!K55</f>
        <v/>
      </c>
      <c r="L55" s="36">
        <f t="shared" si="12"/>
        <v>0</v>
      </c>
      <c r="M55" s="1089" t="str">
        <f>'BR2'!M55</f>
        <v/>
      </c>
      <c r="N55" s="1206">
        <f t="shared" si="13"/>
        <v>0</v>
      </c>
      <c r="O55" s="1089" t="str">
        <f>'BR2'!O55</f>
        <v/>
      </c>
      <c r="P55" s="1206">
        <f t="shared" si="14"/>
        <v>0</v>
      </c>
      <c r="Q55" s="1089" t="str">
        <f>'BR2'!Q55</f>
        <v/>
      </c>
      <c r="R55" s="36">
        <f t="shared" si="15"/>
        <v>0</v>
      </c>
      <c r="S55" s="1089" t="str">
        <f>'BR2'!S55</f>
        <v/>
      </c>
      <c r="T55" s="36">
        <f t="shared" si="16"/>
        <v>0</v>
      </c>
      <c r="U55" s="1522"/>
      <c r="V55" s="274"/>
      <c r="W55" s="274"/>
      <c r="X55" s="274"/>
      <c r="AD55" s="201"/>
      <c r="AK55" s="807">
        <f>Justifications!$AO55*G55</f>
        <v>0</v>
      </c>
      <c r="AL55" s="807">
        <f>Justifications!$AO55*I55</f>
        <v>0</v>
      </c>
      <c r="AM55" s="807">
        <f>Justifications!$AO55*K55</f>
        <v>0</v>
      </c>
      <c r="AN55" s="807">
        <f>Justifications!$AO55*M55</f>
        <v>0</v>
      </c>
      <c r="AO55" s="807">
        <f>Justifications!$AO55*O55</f>
        <v>0</v>
      </c>
      <c r="AP55" s="807">
        <f>Justifications!$AO55*Q55</f>
        <v>0</v>
      </c>
      <c r="AQ55" s="807">
        <f>Justifications!$AO55*S55</f>
        <v>0</v>
      </c>
      <c r="AS55" s="10"/>
      <c r="AT55" s="10"/>
      <c r="AY55" s="1104"/>
    </row>
    <row r="56" spans="1:51" ht="23.25" hidden="1" customHeight="1">
      <c r="A56" s="122">
        <v>12</v>
      </c>
      <c r="B56" s="403">
        <f>'BR2'!B56</f>
        <v>0</v>
      </c>
      <c r="C56" s="1027">
        <f>'BR2'!C56</f>
        <v>0</v>
      </c>
      <c r="D56" s="870">
        <f>'BR2'!D56</f>
        <v>0</v>
      </c>
      <c r="E56" s="262">
        <f>'BR2'!E56</f>
        <v>0</v>
      </c>
      <c r="F56" s="962">
        <f t="shared" si="9"/>
        <v>0</v>
      </c>
      <c r="G56" s="845" t="str">
        <f t="shared" si="10"/>
        <v/>
      </c>
      <c r="H56" s="963">
        <f t="shared" si="8"/>
        <v>0</v>
      </c>
      <c r="I56" s="1089" t="str">
        <f>'BR2'!I56</f>
        <v/>
      </c>
      <c r="J56" s="36">
        <f t="shared" si="11"/>
        <v>0</v>
      </c>
      <c r="K56" s="1089" t="str">
        <f>'BR2'!K56</f>
        <v/>
      </c>
      <c r="L56" s="36">
        <f t="shared" si="12"/>
        <v>0</v>
      </c>
      <c r="M56" s="1089" t="str">
        <f>'BR2'!M56</f>
        <v/>
      </c>
      <c r="N56" s="1206">
        <f t="shared" si="13"/>
        <v>0</v>
      </c>
      <c r="O56" s="1089" t="str">
        <f>'BR2'!O56</f>
        <v/>
      </c>
      <c r="P56" s="1206">
        <f t="shared" si="14"/>
        <v>0</v>
      </c>
      <c r="Q56" s="1089" t="str">
        <f>'BR2'!Q56</f>
        <v/>
      </c>
      <c r="R56" s="36">
        <f t="shared" si="15"/>
        <v>0</v>
      </c>
      <c r="S56" s="1089" t="str">
        <f>'BR2'!S56</f>
        <v/>
      </c>
      <c r="T56" s="36">
        <f t="shared" si="16"/>
        <v>0</v>
      </c>
      <c r="U56" s="1522"/>
      <c r="V56" s="274"/>
      <c r="W56" s="274"/>
      <c r="X56" s="274"/>
      <c r="AD56" s="201"/>
      <c r="AK56" s="807">
        <f>Justifications!$AO56*G56</f>
        <v>0</v>
      </c>
      <c r="AL56" s="807">
        <f>Justifications!$AO56*I56</f>
        <v>0</v>
      </c>
      <c r="AM56" s="807">
        <f>Justifications!$AO56*K56</f>
        <v>0</v>
      </c>
      <c r="AN56" s="807">
        <f>Justifications!$AO56*M56</f>
        <v>0</v>
      </c>
      <c r="AO56" s="807">
        <f>Justifications!$AO56*O56</f>
        <v>0</v>
      </c>
      <c r="AP56" s="807">
        <f>Justifications!$AO56*Q56</f>
        <v>0</v>
      </c>
      <c r="AQ56" s="807">
        <f>Justifications!$AO56*S56</f>
        <v>0</v>
      </c>
      <c r="AS56" s="10"/>
      <c r="AT56" s="10"/>
      <c r="AY56" s="1104"/>
    </row>
    <row r="57" spans="1:51" ht="23.25" hidden="1" customHeight="1">
      <c r="A57" s="122">
        <v>13</v>
      </c>
      <c r="B57" s="403">
        <f>'BR2'!B57</f>
        <v>0</v>
      </c>
      <c r="C57" s="1027">
        <f>'BR2'!C57</f>
        <v>0</v>
      </c>
      <c r="D57" s="870">
        <f>'BR2'!D57</f>
        <v>0</v>
      </c>
      <c r="E57" s="262">
        <f>'BR2'!E57</f>
        <v>0</v>
      </c>
      <c r="F57" s="962">
        <f t="shared" si="9"/>
        <v>0</v>
      </c>
      <c r="G57" s="845" t="str">
        <f t="shared" si="10"/>
        <v/>
      </c>
      <c r="H57" s="963">
        <f t="shared" si="8"/>
        <v>0</v>
      </c>
      <c r="I57" s="1090" t="str">
        <f>'BR2'!I57</f>
        <v/>
      </c>
      <c r="J57" s="36">
        <f t="shared" si="11"/>
        <v>0</v>
      </c>
      <c r="K57" s="1090" t="str">
        <f>'BR2'!K57</f>
        <v/>
      </c>
      <c r="L57" s="36">
        <f t="shared" si="12"/>
        <v>0</v>
      </c>
      <c r="M57" s="1090" t="str">
        <f>'BR2'!M57</f>
        <v/>
      </c>
      <c r="N57" s="1206">
        <f t="shared" si="13"/>
        <v>0</v>
      </c>
      <c r="O57" s="1090" t="str">
        <f>'BR2'!O57</f>
        <v/>
      </c>
      <c r="P57" s="1206">
        <f t="shared" si="14"/>
        <v>0</v>
      </c>
      <c r="Q57" s="1090" t="str">
        <f>'BR2'!Q57</f>
        <v/>
      </c>
      <c r="R57" s="36">
        <f t="shared" si="15"/>
        <v>0</v>
      </c>
      <c r="S57" s="1090" t="str">
        <f>'BR2'!S57</f>
        <v/>
      </c>
      <c r="T57" s="36">
        <f t="shared" si="16"/>
        <v>0</v>
      </c>
      <c r="U57" s="1522"/>
      <c r="V57" s="274"/>
      <c r="W57" s="274"/>
      <c r="X57" s="274"/>
      <c r="AD57" s="201"/>
      <c r="AK57" s="807">
        <f>Justifications!$AO57*G57</f>
        <v>0</v>
      </c>
      <c r="AL57" s="807">
        <f>Justifications!$AO57*I57</f>
        <v>0</v>
      </c>
      <c r="AM57" s="807">
        <f>Justifications!$AO57*K57</f>
        <v>0</v>
      </c>
      <c r="AN57" s="807">
        <f>Justifications!$AO57*M57</f>
        <v>0</v>
      </c>
      <c r="AO57" s="807">
        <f>Justifications!$AO57*O57</f>
        <v>0</v>
      </c>
      <c r="AP57" s="807">
        <f>Justifications!$AO57*Q57</f>
        <v>0</v>
      </c>
      <c r="AQ57" s="807">
        <f>Justifications!$AO57*S57</f>
        <v>0</v>
      </c>
      <c r="AS57" s="10"/>
      <c r="AT57" s="10"/>
      <c r="AY57" s="1104"/>
    </row>
    <row r="58" spans="1:51" ht="23.25" hidden="1" customHeight="1">
      <c r="A58" s="122">
        <v>14</v>
      </c>
      <c r="B58" s="403">
        <f>'BR2'!B58</f>
        <v>0</v>
      </c>
      <c r="C58" s="1027">
        <f>'BR2'!C58</f>
        <v>0</v>
      </c>
      <c r="D58" s="870">
        <f>'BR2'!D58</f>
        <v>0</v>
      </c>
      <c r="E58" s="262">
        <f>'BR2'!E58</f>
        <v>0</v>
      </c>
      <c r="F58" s="962">
        <f t="shared" si="9"/>
        <v>0</v>
      </c>
      <c r="G58" s="845" t="str">
        <f t="shared" si="10"/>
        <v/>
      </c>
      <c r="H58" s="963">
        <f t="shared" si="8"/>
        <v>0</v>
      </c>
      <c r="I58" s="1090" t="str">
        <f>'BR2'!I58</f>
        <v/>
      </c>
      <c r="J58" s="36">
        <f t="shared" si="11"/>
        <v>0</v>
      </c>
      <c r="K58" s="1090" t="str">
        <f>'BR2'!K58</f>
        <v/>
      </c>
      <c r="L58" s="36">
        <f t="shared" si="12"/>
        <v>0</v>
      </c>
      <c r="M58" s="1090" t="str">
        <f>'BR2'!M58</f>
        <v/>
      </c>
      <c r="N58" s="1206">
        <f t="shared" si="13"/>
        <v>0</v>
      </c>
      <c r="O58" s="1090" t="str">
        <f>'BR2'!O58</f>
        <v/>
      </c>
      <c r="P58" s="1206">
        <f t="shared" si="14"/>
        <v>0</v>
      </c>
      <c r="Q58" s="1090" t="str">
        <f>'BR2'!Q58</f>
        <v/>
      </c>
      <c r="R58" s="36">
        <f t="shared" si="15"/>
        <v>0</v>
      </c>
      <c r="S58" s="1090" t="str">
        <f>'BR2'!S58</f>
        <v/>
      </c>
      <c r="T58" s="36">
        <f t="shared" si="16"/>
        <v>0</v>
      </c>
      <c r="U58" s="1522"/>
      <c r="V58" s="274"/>
      <c r="W58" s="274"/>
      <c r="X58" s="274"/>
      <c r="AD58" s="201"/>
      <c r="AK58" s="807">
        <f>Justifications!$AO58*G58</f>
        <v>0</v>
      </c>
      <c r="AL58" s="807">
        <f>Justifications!$AO58*I58</f>
        <v>0</v>
      </c>
      <c r="AM58" s="807">
        <f>Justifications!$AO58*K58</f>
        <v>0</v>
      </c>
      <c r="AN58" s="807">
        <f>Justifications!$AO58*M58</f>
        <v>0</v>
      </c>
      <c r="AO58" s="807">
        <f>Justifications!$AO58*O58</f>
        <v>0</v>
      </c>
      <c r="AP58" s="807">
        <f>Justifications!$AO58*Q58</f>
        <v>0</v>
      </c>
      <c r="AQ58" s="807">
        <f>Justifications!$AO58*S58</f>
        <v>0</v>
      </c>
      <c r="AS58" s="10"/>
      <c r="AT58" s="10"/>
      <c r="AY58" s="1104"/>
    </row>
    <row r="59" spans="1:51" ht="23.25" hidden="1" customHeight="1" thickBot="1">
      <c r="A59" s="122">
        <v>15</v>
      </c>
      <c r="B59" s="403">
        <f>'BR2'!B59</f>
        <v>0</v>
      </c>
      <c r="C59" s="1027">
        <f>'BR2'!C59</f>
        <v>0</v>
      </c>
      <c r="D59" s="870">
        <f>'BR2'!D59</f>
        <v>0</v>
      </c>
      <c r="E59" s="262">
        <f>'BR2'!E59</f>
        <v>0</v>
      </c>
      <c r="F59" s="962">
        <f t="shared" si="9"/>
        <v>0</v>
      </c>
      <c r="G59" s="845" t="str">
        <f t="shared" si="10"/>
        <v/>
      </c>
      <c r="H59" s="963">
        <f t="shared" si="8"/>
        <v>0</v>
      </c>
      <c r="I59" s="1090" t="str">
        <f>'BR2'!I59</f>
        <v/>
      </c>
      <c r="J59" s="36">
        <f t="shared" si="11"/>
        <v>0</v>
      </c>
      <c r="K59" s="1090" t="str">
        <f>'BR2'!K59</f>
        <v/>
      </c>
      <c r="L59" s="36">
        <f t="shared" si="12"/>
        <v>0</v>
      </c>
      <c r="M59" s="1090" t="str">
        <f>'BR2'!M59</f>
        <v/>
      </c>
      <c r="N59" s="1206">
        <f t="shared" si="13"/>
        <v>0</v>
      </c>
      <c r="O59" s="1090" t="str">
        <f>'BR2'!O59</f>
        <v/>
      </c>
      <c r="P59" s="1206">
        <f t="shared" si="14"/>
        <v>0</v>
      </c>
      <c r="Q59" s="1090" t="str">
        <f>'BR2'!Q59</f>
        <v/>
      </c>
      <c r="R59" s="36">
        <f t="shared" si="15"/>
        <v>0</v>
      </c>
      <c r="S59" s="1090" t="str">
        <f>'BR2'!S59</f>
        <v/>
      </c>
      <c r="T59" s="36">
        <f t="shared" si="16"/>
        <v>0</v>
      </c>
      <c r="U59" s="1522"/>
      <c r="V59" s="274"/>
      <c r="W59" s="274"/>
      <c r="X59" s="274"/>
      <c r="AD59" s="201"/>
      <c r="AK59" s="807">
        <f>Justifications!$AO59*G59</f>
        <v>0</v>
      </c>
      <c r="AL59" s="807">
        <f>Justifications!$AO59*I59</f>
        <v>0</v>
      </c>
      <c r="AM59" s="807">
        <f>Justifications!$AO59*K59</f>
        <v>0</v>
      </c>
      <c r="AN59" s="807">
        <f>Justifications!$AO59*M59</f>
        <v>0</v>
      </c>
      <c r="AO59" s="807">
        <f>Justifications!$AO59*O59</f>
        <v>0</v>
      </c>
      <c r="AP59" s="807">
        <f>Justifications!$AO59*Q59</f>
        <v>0</v>
      </c>
      <c r="AQ59" s="807">
        <f>Justifications!$AO59*S59</f>
        <v>0</v>
      </c>
      <c r="AS59" s="10"/>
      <c r="AT59" s="10"/>
      <c r="AY59" s="1104"/>
    </row>
    <row r="60" spans="1:51" ht="23.25" hidden="1" customHeight="1">
      <c r="A60" s="122">
        <v>16</v>
      </c>
      <c r="B60" s="403">
        <f>'BR2'!B60</f>
        <v>0</v>
      </c>
      <c r="C60" s="1027">
        <f>'BR2'!C60</f>
        <v>0</v>
      </c>
      <c r="D60" s="870">
        <f>'BR2'!D60</f>
        <v>0</v>
      </c>
      <c r="E60" s="262">
        <f>'BR2'!E60</f>
        <v>0</v>
      </c>
      <c r="F60" s="962">
        <f t="shared" si="9"/>
        <v>0</v>
      </c>
      <c r="G60" s="845" t="str">
        <f t="shared" si="10"/>
        <v/>
      </c>
      <c r="H60" s="963">
        <f t="shared" si="8"/>
        <v>0</v>
      </c>
      <c r="I60" s="1090" t="str">
        <f>'BR2'!I60</f>
        <v/>
      </c>
      <c r="J60" s="36">
        <f t="shared" si="11"/>
        <v>0</v>
      </c>
      <c r="K60" s="1090" t="str">
        <f>'BR2'!K60</f>
        <v/>
      </c>
      <c r="L60" s="36">
        <f t="shared" si="12"/>
        <v>0</v>
      </c>
      <c r="M60" s="1090" t="str">
        <f>'BR2'!M60</f>
        <v/>
      </c>
      <c r="N60" s="1206">
        <f t="shared" si="13"/>
        <v>0</v>
      </c>
      <c r="O60" s="1090" t="str">
        <f>'BR2'!O60</f>
        <v/>
      </c>
      <c r="P60" s="1206">
        <f t="shared" si="14"/>
        <v>0</v>
      </c>
      <c r="Q60" s="1090" t="str">
        <f>'BR2'!Q60</f>
        <v/>
      </c>
      <c r="R60" s="36">
        <f t="shared" si="15"/>
        <v>0</v>
      </c>
      <c r="S60" s="1090" t="str">
        <f>'BR2'!S60</f>
        <v/>
      </c>
      <c r="T60" s="36">
        <f t="shared" si="16"/>
        <v>0</v>
      </c>
      <c r="U60" s="1522"/>
      <c r="V60" s="274"/>
      <c r="W60" s="274"/>
      <c r="X60" s="274"/>
      <c r="AD60" s="201"/>
      <c r="AK60" s="807">
        <f>Justifications!$AO60*G60</f>
        <v>0</v>
      </c>
      <c r="AL60" s="807">
        <f>Justifications!$AO60*I60</f>
        <v>0</v>
      </c>
      <c r="AM60" s="807">
        <f>Justifications!$AO60*K60</f>
        <v>0</v>
      </c>
      <c r="AN60" s="807">
        <f>Justifications!$AO60*M60</f>
        <v>0</v>
      </c>
      <c r="AO60" s="807">
        <f>Justifications!$AO60*O60</f>
        <v>0</v>
      </c>
      <c r="AP60" s="807">
        <f>Justifications!$AO60*Q60</f>
        <v>0</v>
      </c>
      <c r="AQ60" s="807">
        <f>Justifications!$AO60*S60</f>
        <v>0</v>
      </c>
      <c r="AS60" s="10"/>
      <c r="AT60" s="10"/>
      <c r="AY60" s="1104"/>
    </row>
    <row r="61" spans="1:51" ht="23.25" hidden="1" customHeight="1">
      <c r="A61" s="124">
        <v>17</v>
      </c>
      <c r="B61" s="403">
        <f>'BR2'!B61</f>
        <v>0</v>
      </c>
      <c r="C61" s="1027">
        <f>'BR2'!C61</f>
        <v>0</v>
      </c>
      <c r="D61" s="870">
        <f>'BR2'!D61</f>
        <v>0</v>
      </c>
      <c r="E61" s="262">
        <f>'BR2'!E61</f>
        <v>0</v>
      </c>
      <c r="F61" s="962">
        <f t="shared" si="9"/>
        <v>0</v>
      </c>
      <c r="G61" s="845" t="str">
        <f t="shared" si="10"/>
        <v/>
      </c>
      <c r="H61" s="963">
        <f t="shared" si="8"/>
        <v>0</v>
      </c>
      <c r="I61" s="1090" t="str">
        <f>'BR2'!I61</f>
        <v/>
      </c>
      <c r="J61" s="36">
        <f t="shared" si="11"/>
        <v>0</v>
      </c>
      <c r="K61" s="1090" t="str">
        <f>'BR2'!K61</f>
        <v/>
      </c>
      <c r="L61" s="36">
        <f t="shared" si="12"/>
        <v>0</v>
      </c>
      <c r="M61" s="1090" t="str">
        <f>'BR2'!M61</f>
        <v/>
      </c>
      <c r="N61" s="1206">
        <f t="shared" si="13"/>
        <v>0</v>
      </c>
      <c r="O61" s="1090" t="str">
        <f>'BR2'!O61</f>
        <v/>
      </c>
      <c r="P61" s="1206">
        <f t="shared" si="14"/>
        <v>0</v>
      </c>
      <c r="Q61" s="1090" t="str">
        <f>'BR2'!Q61</f>
        <v/>
      </c>
      <c r="R61" s="36">
        <f t="shared" si="15"/>
        <v>0</v>
      </c>
      <c r="S61" s="1090" t="str">
        <f>'BR2'!S61</f>
        <v/>
      </c>
      <c r="T61" s="36">
        <f t="shared" si="16"/>
        <v>0</v>
      </c>
      <c r="U61" s="1014"/>
      <c r="V61" s="274"/>
      <c r="W61" s="274"/>
      <c r="X61" s="274"/>
      <c r="AD61" s="201"/>
      <c r="AK61" s="807">
        <f>Justifications!$AO61*G61</f>
        <v>0</v>
      </c>
      <c r="AL61" s="807">
        <f>Justifications!$AO61*I61</f>
        <v>0</v>
      </c>
      <c r="AM61" s="807">
        <f>Justifications!$AO61*K61</f>
        <v>0</v>
      </c>
      <c r="AN61" s="807">
        <f>Justifications!$AO61*M61</f>
        <v>0</v>
      </c>
      <c r="AO61" s="807">
        <f>Justifications!$AO61*O61</f>
        <v>0</v>
      </c>
      <c r="AP61" s="807">
        <f>Justifications!$AO61*Q61</f>
        <v>0</v>
      </c>
      <c r="AQ61" s="807">
        <f>Justifications!$AO61*S61</f>
        <v>0</v>
      </c>
      <c r="AS61" s="10"/>
      <c r="AT61" s="10"/>
      <c r="AY61" s="1104"/>
    </row>
    <row r="62" spans="1:51" ht="23.25" hidden="1" customHeight="1">
      <c r="A62" s="122">
        <v>18</v>
      </c>
      <c r="B62" s="272">
        <f>'BR2'!B62</f>
        <v>0</v>
      </c>
      <c r="C62" s="1027">
        <f>'BR2'!C62</f>
        <v>0</v>
      </c>
      <c r="D62" s="870">
        <f>'BR2'!D62</f>
        <v>0</v>
      </c>
      <c r="E62" s="262">
        <f>'BR2'!E62</f>
        <v>0</v>
      </c>
      <c r="F62" s="962">
        <f t="shared" si="9"/>
        <v>0</v>
      </c>
      <c r="G62" s="845" t="str">
        <f t="shared" si="10"/>
        <v/>
      </c>
      <c r="H62" s="963">
        <f t="shared" si="8"/>
        <v>0</v>
      </c>
      <c r="I62" s="1090" t="str">
        <f>'BR2'!I62</f>
        <v/>
      </c>
      <c r="J62" s="36">
        <f t="shared" si="11"/>
        <v>0</v>
      </c>
      <c r="K62" s="1090" t="str">
        <f>'BR2'!K62</f>
        <v/>
      </c>
      <c r="L62" s="36">
        <f t="shared" si="12"/>
        <v>0</v>
      </c>
      <c r="M62" s="1090" t="str">
        <f>'BR2'!M62</f>
        <v/>
      </c>
      <c r="N62" s="1206">
        <f t="shared" si="13"/>
        <v>0</v>
      </c>
      <c r="O62" s="1090" t="str">
        <f>'BR2'!O62</f>
        <v/>
      </c>
      <c r="P62" s="1206">
        <f t="shared" si="14"/>
        <v>0</v>
      </c>
      <c r="Q62" s="1090" t="str">
        <f>'BR2'!Q62</f>
        <v/>
      </c>
      <c r="R62" s="36">
        <f t="shared" si="15"/>
        <v>0</v>
      </c>
      <c r="S62" s="1090" t="str">
        <f>'BR2'!S62</f>
        <v/>
      </c>
      <c r="T62" s="36">
        <f t="shared" si="16"/>
        <v>0</v>
      </c>
      <c r="U62" s="1014"/>
      <c r="V62" s="274"/>
      <c r="W62" s="274"/>
      <c r="X62" s="274"/>
      <c r="AD62" s="201"/>
      <c r="AK62" s="807">
        <f>Justifications!$AO62*G62</f>
        <v>0</v>
      </c>
      <c r="AL62" s="807">
        <f>Justifications!$AO62*I62</f>
        <v>0</v>
      </c>
      <c r="AM62" s="807">
        <f>Justifications!$AO62*K62</f>
        <v>0</v>
      </c>
      <c r="AN62" s="807">
        <f>Justifications!$AO62*M62</f>
        <v>0</v>
      </c>
      <c r="AO62" s="807">
        <f>Justifications!$AO62*O62</f>
        <v>0</v>
      </c>
      <c r="AP62" s="807">
        <f>Justifications!$AO62*Q62</f>
        <v>0</v>
      </c>
      <c r="AQ62" s="807">
        <f>Justifications!$AO62*S62</f>
        <v>0</v>
      </c>
      <c r="AS62" s="10"/>
      <c r="AT62" s="10"/>
      <c r="AY62" s="1104"/>
    </row>
    <row r="63" spans="1:51" ht="23.25" hidden="1" customHeight="1">
      <c r="A63" s="124">
        <v>19</v>
      </c>
      <c r="B63" s="403">
        <f>'BR2'!B63</f>
        <v>0</v>
      </c>
      <c r="C63" s="1027">
        <f>'BR2'!C63</f>
        <v>0</v>
      </c>
      <c r="D63" s="870">
        <f>'BR2'!D63</f>
        <v>0</v>
      </c>
      <c r="E63" s="262">
        <f>'BR2'!E63</f>
        <v>0</v>
      </c>
      <c r="F63" s="962">
        <f t="shared" si="9"/>
        <v>0</v>
      </c>
      <c r="G63" s="845" t="str">
        <f t="shared" si="10"/>
        <v/>
      </c>
      <c r="H63" s="963">
        <f t="shared" si="8"/>
        <v>0</v>
      </c>
      <c r="I63" s="1090" t="str">
        <f>'BR2'!I63</f>
        <v/>
      </c>
      <c r="J63" s="36">
        <f t="shared" si="11"/>
        <v>0</v>
      </c>
      <c r="K63" s="1090" t="str">
        <f>'BR2'!K63</f>
        <v/>
      </c>
      <c r="L63" s="36">
        <f t="shared" si="12"/>
        <v>0</v>
      </c>
      <c r="M63" s="1090" t="str">
        <f>'BR2'!M63</f>
        <v/>
      </c>
      <c r="N63" s="1206">
        <f t="shared" si="13"/>
        <v>0</v>
      </c>
      <c r="O63" s="1090" t="str">
        <f>'BR2'!O63</f>
        <v/>
      </c>
      <c r="P63" s="1206">
        <f t="shared" si="14"/>
        <v>0</v>
      </c>
      <c r="Q63" s="1090" t="str">
        <f>'BR2'!Q63</f>
        <v/>
      </c>
      <c r="R63" s="36">
        <f t="shared" si="15"/>
        <v>0</v>
      </c>
      <c r="S63" s="1090" t="str">
        <f>'BR2'!S63</f>
        <v/>
      </c>
      <c r="T63" s="36">
        <f t="shared" si="16"/>
        <v>0</v>
      </c>
      <c r="U63" s="1014"/>
      <c r="V63" s="274"/>
      <c r="W63" s="274"/>
      <c r="X63" s="274"/>
      <c r="AD63" s="201"/>
      <c r="AK63" s="807">
        <f>Justifications!$AO63*G63</f>
        <v>0</v>
      </c>
      <c r="AL63" s="807">
        <f>Justifications!$AO63*I63</f>
        <v>0</v>
      </c>
      <c r="AM63" s="807">
        <f>Justifications!$AO63*K63</f>
        <v>0</v>
      </c>
      <c r="AN63" s="807">
        <f>Justifications!$AO63*M63</f>
        <v>0</v>
      </c>
      <c r="AO63" s="807">
        <f>Justifications!$AO63*O63</f>
        <v>0</v>
      </c>
      <c r="AP63" s="807">
        <f>Justifications!$AO63*Q63</f>
        <v>0</v>
      </c>
      <c r="AQ63" s="807">
        <f>Justifications!$AO63*S63</f>
        <v>0</v>
      </c>
      <c r="AS63" s="10"/>
      <c r="AT63" s="10"/>
      <c r="AY63" s="1104"/>
    </row>
    <row r="64" spans="1:51" ht="23.25" hidden="1" customHeight="1">
      <c r="A64" s="124">
        <v>20</v>
      </c>
      <c r="B64" s="403">
        <f>'BR2'!B64</f>
        <v>0</v>
      </c>
      <c r="C64" s="1027">
        <f>'BR2'!C64</f>
        <v>0</v>
      </c>
      <c r="D64" s="870">
        <f>'BR2'!D64</f>
        <v>0</v>
      </c>
      <c r="E64" s="262">
        <f>'BR2'!E64</f>
        <v>0</v>
      </c>
      <c r="F64" s="962">
        <f t="shared" si="9"/>
        <v>0</v>
      </c>
      <c r="G64" s="845" t="str">
        <f t="shared" si="10"/>
        <v/>
      </c>
      <c r="H64" s="963">
        <f t="shared" si="8"/>
        <v>0</v>
      </c>
      <c r="I64" s="1090" t="str">
        <f>'BR2'!I64</f>
        <v/>
      </c>
      <c r="J64" s="36">
        <f t="shared" si="11"/>
        <v>0</v>
      </c>
      <c r="K64" s="1090" t="str">
        <f>'BR2'!K64</f>
        <v/>
      </c>
      <c r="L64" s="36">
        <f t="shared" si="12"/>
        <v>0</v>
      </c>
      <c r="M64" s="1090" t="str">
        <f>'BR2'!M64</f>
        <v/>
      </c>
      <c r="N64" s="1206">
        <f t="shared" si="13"/>
        <v>0</v>
      </c>
      <c r="O64" s="1090" t="str">
        <f>'BR2'!O64</f>
        <v/>
      </c>
      <c r="P64" s="1206">
        <f t="shared" si="14"/>
        <v>0</v>
      </c>
      <c r="Q64" s="1090" t="str">
        <f>'BR2'!Q64</f>
        <v/>
      </c>
      <c r="R64" s="36">
        <f t="shared" si="15"/>
        <v>0</v>
      </c>
      <c r="S64" s="1090" t="str">
        <f>'BR2'!S64</f>
        <v/>
      </c>
      <c r="T64" s="36">
        <f t="shared" si="16"/>
        <v>0</v>
      </c>
      <c r="U64" s="1014"/>
      <c r="V64" s="274"/>
      <c r="W64" s="274"/>
      <c r="X64" s="274"/>
      <c r="AD64" s="201"/>
      <c r="AK64" s="807">
        <f>Justifications!$AO64*G64</f>
        <v>0</v>
      </c>
      <c r="AL64" s="807">
        <f>Justifications!$AO64*I64</f>
        <v>0</v>
      </c>
      <c r="AM64" s="807">
        <f>Justifications!$AO64*K64</f>
        <v>0</v>
      </c>
      <c r="AN64" s="807">
        <f>Justifications!$AO64*M64</f>
        <v>0</v>
      </c>
      <c r="AO64" s="807">
        <f>Justifications!$AO64*O64</f>
        <v>0</v>
      </c>
      <c r="AP64" s="807">
        <f>Justifications!$AO64*Q64</f>
        <v>0</v>
      </c>
      <c r="AQ64" s="807">
        <f>Justifications!$AO64*S64</f>
        <v>0</v>
      </c>
      <c r="AS64" s="10"/>
      <c r="AT64" s="10"/>
      <c r="AY64" s="1104"/>
    </row>
    <row r="65" spans="1:53" ht="23.25" hidden="1" customHeight="1">
      <c r="A65" s="124">
        <v>21</v>
      </c>
      <c r="B65" s="272">
        <f>'BR2'!B65</f>
        <v>0</v>
      </c>
      <c r="C65" s="1027">
        <f>'BR2'!C65</f>
        <v>0</v>
      </c>
      <c r="D65" s="870">
        <f>'BR2'!D65</f>
        <v>0</v>
      </c>
      <c r="E65" s="262">
        <f>'BR2'!E65</f>
        <v>0</v>
      </c>
      <c r="F65" s="962">
        <f t="shared" si="9"/>
        <v>0</v>
      </c>
      <c r="G65" s="845" t="str">
        <f t="shared" si="10"/>
        <v/>
      </c>
      <c r="H65" s="963">
        <f t="shared" si="8"/>
        <v>0</v>
      </c>
      <c r="I65" s="1090" t="str">
        <f>'BR2'!I65</f>
        <v/>
      </c>
      <c r="J65" s="36">
        <f t="shared" si="11"/>
        <v>0</v>
      </c>
      <c r="K65" s="1090" t="str">
        <f>'BR2'!K65</f>
        <v/>
      </c>
      <c r="L65" s="36">
        <f t="shared" si="12"/>
        <v>0</v>
      </c>
      <c r="M65" s="1090" t="str">
        <f>'BR2'!M65</f>
        <v/>
      </c>
      <c r="N65" s="1206">
        <f t="shared" si="13"/>
        <v>0</v>
      </c>
      <c r="O65" s="1090" t="str">
        <f>'BR2'!O65</f>
        <v/>
      </c>
      <c r="P65" s="1206">
        <f t="shared" si="14"/>
        <v>0</v>
      </c>
      <c r="Q65" s="1090" t="str">
        <f>'BR2'!Q65</f>
        <v/>
      </c>
      <c r="R65" s="36">
        <f t="shared" si="15"/>
        <v>0</v>
      </c>
      <c r="S65" s="1090" t="str">
        <f>'BR2'!S65</f>
        <v/>
      </c>
      <c r="T65" s="36">
        <f t="shared" si="16"/>
        <v>0</v>
      </c>
      <c r="U65" s="1014"/>
      <c r="V65" s="274"/>
      <c r="W65" s="274"/>
      <c r="X65" s="274"/>
      <c r="AD65" s="201"/>
      <c r="AK65" s="807">
        <f>Justifications!$AO65*G65</f>
        <v>0</v>
      </c>
      <c r="AL65" s="807">
        <f>Justifications!$AO65*I65</f>
        <v>0</v>
      </c>
      <c r="AM65" s="807">
        <f>Justifications!$AO65*K65</f>
        <v>0</v>
      </c>
      <c r="AN65" s="807">
        <f>Justifications!$AO65*M65</f>
        <v>0</v>
      </c>
      <c r="AO65" s="807">
        <f>Justifications!$AO65*O65</f>
        <v>0</v>
      </c>
      <c r="AP65" s="807">
        <f>Justifications!$AO65*Q65</f>
        <v>0</v>
      </c>
      <c r="AQ65" s="807">
        <f>Justifications!$AO65*S65</f>
        <v>0</v>
      </c>
      <c r="AS65" s="10"/>
      <c r="AT65" s="10"/>
      <c r="AY65" s="1104"/>
    </row>
    <row r="66" spans="1:53" ht="23.25" hidden="1" customHeight="1">
      <c r="A66" s="124">
        <v>22</v>
      </c>
      <c r="B66" s="403">
        <f>'BR2'!B66</f>
        <v>0</v>
      </c>
      <c r="C66" s="1027">
        <f>'BR2'!C66</f>
        <v>0</v>
      </c>
      <c r="D66" s="870">
        <f>'BR2'!D66</f>
        <v>0</v>
      </c>
      <c r="E66" s="262">
        <f>'BR2'!E66</f>
        <v>0</v>
      </c>
      <c r="F66" s="962">
        <f t="shared" si="9"/>
        <v>0</v>
      </c>
      <c r="G66" s="845" t="str">
        <f t="shared" si="10"/>
        <v/>
      </c>
      <c r="H66" s="963">
        <f t="shared" si="8"/>
        <v>0</v>
      </c>
      <c r="I66" s="1090" t="str">
        <f>'BR2'!I66</f>
        <v/>
      </c>
      <c r="J66" s="36">
        <f t="shared" si="11"/>
        <v>0</v>
      </c>
      <c r="K66" s="1090" t="str">
        <f>'BR2'!K66</f>
        <v/>
      </c>
      <c r="L66" s="36">
        <f t="shared" si="12"/>
        <v>0</v>
      </c>
      <c r="M66" s="1090" t="str">
        <f>'BR2'!M66</f>
        <v/>
      </c>
      <c r="N66" s="1206">
        <f t="shared" si="13"/>
        <v>0</v>
      </c>
      <c r="O66" s="1090" t="str">
        <f>'BR2'!O66</f>
        <v/>
      </c>
      <c r="P66" s="1206">
        <f t="shared" si="14"/>
        <v>0</v>
      </c>
      <c r="Q66" s="1090" t="str">
        <f>'BR2'!Q66</f>
        <v/>
      </c>
      <c r="R66" s="36">
        <f t="shared" si="15"/>
        <v>0</v>
      </c>
      <c r="S66" s="1090" t="str">
        <f>'BR2'!S66</f>
        <v/>
      </c>
      <c r="T66" s="36">
        <f t="shared" si="16"/>
        <v>0</v>
      </c>
      <c r="U66" s="1014"/>
      <c r="V66" s="274"/>
      <c r="W66" s="274"/>
      <c r="X66" s="274"/>
      <c r="AD66" s="201"/>
      <c r="AK66" s="807">
        <f>Justifications!$AO66*G66</f>
        <v>0</v>
      </c>
      <c r="AL66" s="807">
        <f>Justifications!$AO66*I66</f>
        <v>0</v>
      </c>
      <c r="AM66" s="807">
        <f>Justifications!$AO66*K66</f>
        <v>0</v>
      </c>
      <c r="AN66" s="807">
        <f>Justifications!$AO66*M66</f>
        <v>0</v>
      </c>
      <c r="AO66" s="807">
        <f>Justifications!$AO66*O66</f>
        <v>0</v>
      </c>
      <c r="AP66" s="807">
        <f>Justifications!$AO66*Q66</f>
        <v>0</v>
      </c>
      <c r="AQ66" s="807">
        <f>Justifications!$AO66*S66</f>
        <v>0</v>
      </c>
      <c r="AS66" s="10"/>
      <c r="AT66" s="10"/>
      <c r="AY66" s="1104"/>
    </row>
    <row r="67" spans="1:53" ht="23.25" hidden="1" customHeight="1">
      <c r="A67" s="124">
        <v>23</v>
      </c>
      <c r="B67" s="403">
        <f>'BR2'!B67</f>
        <v>0</v>
      </c>
      <c r="C67" s="1027">
        <f>'BR2'!C67</f>
        <v>0</v>
      </c>
      <c r="D67" s="870">
        <f>'BR2'!D67</f>
        <v>0</v>
      </c>
      <c r="E67" s="262">
        <f>'BR2'!E67</f>
        <v>0</v>
      </c>
      <c r="F67" s="962">
        <f t="shared" si="9"/>
        <v>0</v>
      </c>
      <c r="G67" s="845" t="str">
        <f t="shared" si="10"/>
        <v/>
      </c>
      <c r="H67" s="963">
        <f t="shared" si="8"/>
        <v>0</v>
      </c>
      <c r="I67" s="1090" t="str">
        <f>'BR2'!I67</f>
        <v/>
      </c>
      <c r="J67" s="36">
        <f t="shared" si="11"/>
        <v>0</v>
      </c>
      <c r="K67" s="1090" t="str">
        <f>'BR2'!K67</f>
        <v/>
      </c>
      <c r="L67" s="36">
        <f t="shared" si="12"/>
        <v>0</v>
      </c>
      <c r="M67" s="1090" t="str">
        <f>'BR2'!M67</f>
        <v/>
      </c>
      <c r="N67" s="1206">
        <f t="shared" si="13"/>
        <v>0</v>
      </c>
      <c r="O67" s="1090" t="str">
        <f>'BR2'!O67</f>
        <v/>
      </c>
      <c r="P67" s="1206">
        <f t="shared" si="14"/>
        <v>0</v>
      </c>
      <c r="Q67" s="1090" t="str">
        <f>'BR2'!Q67</f>
        <v/>
      </c>
      <c r="R67" s="36">
        <f t="shared" si="15"/>
        <v>0</v>
      </c>
      <c r="S67" s="1090" t="str">
        <f>'BR2'!S67</f>
        <v/>
      </c>
      <c r="T67" s="36">
        <f t="shared" si="16"/>
        <v>0</v>
      </c>
      <c r="U67" s="1014"/>
      <c r="V67" s="274"/>
      <c r="W67" s="274"/>
      <c r="X67" s="274"/>
      <c r="AD67" s="201"/>
      <c r="AK67" s="807">
        <f>Justifications!$AO67*G67</f>
        <v>0</v>
      </c>
      <c r="AL67" s="807">
        <f>Justifications!$AO67*I67</f>
        <v>0</v>
      </c>
      <c r="AM67" s="807">
        <f>Justifications!$AO67*K67</f>
        <v>0</v>
      </c>
      <c r="AN67" s="807">
        <f>Justifications!$AO67*M67</f>
        <v>0</v>
      </c>
      <c r="AO67" s="807">
        <f>Justifications!$AO67*O67</f>
        <v>0</v>
      </c>
      <c r="AP67" s="807">
        <f>Justifications!$AO67*Q67</f>
        <v>0</v>
      </c>
      <c r="AQ67" s="807">
        <f>Justifications!$AO67*S67</f>
        <v>0</v>
      </c>
      <c r="AS67" s="10"/>
      <c r="AT67" s="10"/>
      <c r="AY67" s="1104"/>
    </row>
    <row r="68" spans="1:53" ht="23.25" hidden="1" customHeight="1">
      <c r="A68" s="124">
        <v>24</v>
      </c>
      <c r="B68" s="272">
        <f>'BR2'!B68</f>
        <v>0</v>
      </c>
      <c r="C68" s="1027">
        <f>'BR2'!C68</f>
        <v>0</v>
      </c>
      <c r="D68" s="870">
        <f>'BR2'!D68</f>
        <v>0</v>
      </c>
      <c r="E68" s="262">
        <f>'BR2'!E68</f>
        <v>0</v>
      </c>
      <c r="F68" s="962">
        <f t="shared" si="9"/>
        <v>0</v>
      </c>
      <c r="G68" s="845" t="str">
        <f t="shared" si="10"/>
        <v/>
      </c>
      <c r="H68" s="963">
        <f t="shared" si="8"/>
        <v>0</v>
      </c>
      <c r="I68" s="1090" t="str">
        <f>'BR2'!I68</f>
        <v/>
      </c>
      <c r="J68" s="36">
        <f t="shared" si="11"/>
        <v>0</v>
      </c>
      <c r="K68" s="1090" t="str">
        <f>'BR2'!K68</f>
        <v/>
      </c>
      <c r="L68" s="36">
        <f t="shared" si="12"/>
        <v>0</v>
      </c>
      <c r="M68" s="1090" t="str">
        <f>'BR2'!M68</f>
        <v/>
      </c>
      <c r="N68" s="1206">
        <f t="shared" si="13"/>
        <v>0</v>
      </c>
      <c r="O68" s="1090" t="str">
        <f>'BR2'!O68</f>
        <v/>
      </c>
      <c r="P68" s="1206">
        <f t="shared" si="14"/>
        <v>0</v>
      </c>
      <c r="Q68" s="1090" t="str">
        <f>'BR2'!Q68</f>
        <v/>
      </c>
      <c r="R68" s="36">
        <f t="shared" si="15"/>
        <v>0</v>
      </c>
      <c r="S68" s="1090" t="str">
        <f>'BR2'!S68</f>
        <v/>
      </c>
      <c r="T68" s="36">
        <f t="shared" si="16"/>
        <v>0</v>
      </c>
      <c r="U68" s="1014"/>
      <c r="V68" s="274"/>
      <c r="W68" s="274"/>
      <c r="X68" s="274"/>
      <c r="AD68" s="201"/>
      <c r="AK68" s="807">
        <f>Justifications!$AO68*G68</f>
        <v>0</v>
      </c>
      <c r="AL68" s="807">
        <f>Justifications!$AO68*I68</f>
        <v>0</v>
      </c>
      <c r="AM68" s="807">
        <f>Justifications!$AO68*K68</f>
        <v>0</v>
      </c>
      <c r="AN68" s="807">
        <f>Justifications!$AO68*M68</f>
        <v>0</v>
      </c>
      <c r="AO68" s="807">
        <f>Justifications!$AO68*O68</f>
        <v>0</v>
      </c>
      <c r="AP68" s="807">
        <f>Justifications!$AO68*Q68</f>
        <v>0</v>
      </c>
      <c r="AQ68" s="807">
        <f>Justifications!$AO68*S68</f>
        <v>0</v>
      </c>
      <c r="AS68" s="10"/>
      <c r="AT68" s="10"/>
      <c r="AY68" s="1104"/>
    </row>
    <row r="69" spans="1:53" s="2" customFormat="1" ht="23.25" hidden="1" customHeight="1">
      <c r="A69" s="124">
        <v>25</v>
      </c>
      <c r="B69" s="948">
        <f>'BR2'!B69</f>
        <v>0</v>
      </c>
      <c r="C69" s="1026">
        <f>'BR2'!C69</f>
        <v>0</v>
      </c>
      <c r="D69" s="1056">
        <f>'BR2'!D69</f>
        <v>0</v>
      </c>
      <c r="E69" s="1043">
        <f>'BR2'!E69</f>
        <v>0</v>
      </c>
      <c r="F69" s="1044">
        <f t="shared" si="9"/>
        <v>0</v>
      </c>
      <c r="G69" s="1045" t="str">
        <f t="shared" si="10"/>
        <v/>
      </c>
      <c r="H69" s="963">
        <f t="shared" si="8"/>
        <v>0</v>
      </c>
      <c r="I69" s="1091" t="str">
        <f>'BR2'!I69</f>
        <v/>
      </c>
      <c r="J69" s="36">
        <f t="shared" si="11"/>
        <v>0</v>
      </c>
      <c r="K69" s="1091" t="str">
        <f>'BR2'!K69</f>
        <v/>
      </c>
      <c r="L69" s="36">
        <f t="shared" si="12"/>
        <v>0</v>
      </c>
      <c r="M69" s="1091" t="str">
        <f>'BR2'!M69</f>
        <v/>
      </c>
      <c r="N69" s="1206">
        <f t="shared" si="13"/>
        <v>0</v>
      </c>
      <c r="O69" s="1091" t="str">
        <f>'BR2'!O69</f>
        <v/>
      </c>
      <c r="P69" s="1206">
        <f t="shared" si="14"/>
        <v>0</v>
      </c>
      <c r="Q69" s="1091" t="str">
        <f>'BR2'!Q69</f>
        <v/>
      </c>
      <c r="R69" s="36">
        <f t="shared" si="15"/>
        <v>0</v>
      </c>
      <c r="S69" s="1091" t="str">
        <f>'BR2'!S69</f>
        <v/>
      </c>
      <c r="T69" s="36">
        <f t="shared" si="16"/>
        <v>0</v>
      </c>
      <c r="U69" s="1014"/>
      <c r="V69" s="274"/>
      <c r="W69" s="274"/>
      <c r="X69" s="274"/>
      <c r="Y69" s="37"/>
      <c r="Z69" s="37"/>
      <c r="AA69" s="37"/>
      <c r="AB69" s="169"/>
      <c r="AC69" s="169"/>
      <c r="AD69" s="201"/>
      <c r="AE69" s="206"/>
      <c r="AF69" s="206"/>
      <c r="AG69" s="169"/>
      <c r="AH69" s="206"/>
      <c r="AI69" s="206"/>
      <c r="AJ69" s="1040"/>
      <c r="AK69" s="1041">
        <f>Justifications!$AO69*G69</f>
        <v>0</v>
      </c>
      <c r="AL69" s="1041">
        <f>Justifications!$AO69*I69</f>
        <v>0</v>
      </c>
      <c r="AM69" s="1041">
        <f>Justifications!$AO69*K69</f>
        <v>0</v>
      </c>
      <c r="AN69" s="1041">
        <f>Justifications!$AO69*M69</f>
        <v>0</v>
      </c>
      <c r="AO69" s="1041">
        <f>Justifications!$AO69*O69</f>
        <v>0</v>
      </c>
      <c r="AP69" s="1041">
        <f>Justifications!$AO69*Q69</f>
        <v>0</v>
      </c>
      <c r="AQ69" s="1041">
        <f>Justifications!$AO69*S69</f>
        <v>0</v>
      </c>
      <c r="AS69" s="10"/>
      <c r="AT69" s="10"/>
      <c r="AY69" s="1104"/>
      <c r="AZ69" s="169"/>
      <c r="BA69" s="169"/>
    </row>
    <row r="70" spans="1:53" ht="23.25" hidden="1" customHeight="1">
      <c r="A70" s="124">
        <v>26</v>
      </c>
      <c r="B70" s="1038">
        <f>'BR2'!B70</f>
        <v>0</v>
      </c>
      <c r="C70" s="1029">
        <f>'BR2'!C70</f>
        <v>0</v>
      </c>
      <c r="D70" s="1039">
        <f>'BR2'!D70</f>
        <v>0</v>
      </c>
      <c r="E70" s="1021">
        <f>'BR2'!E70</f>
        <v>0</v>
      </c>
      <c r="F70" s="962">
        <f t="shared" si="9"/>
        <v>0</v>
      </c>
      <c r="G70" s="1022" t="str">
        <f t="shared" si="10"/>
        <v/>
      </c>
      <c r="H70" s="963">
        <f t="shared" si="8"/>
        <v>0</v>
      </c>
      <c r="I70" s="1089" t="str">
        <f>'BR2'!I70</f>
        <v/>
      </c>
      <c r="J70" s="36">
        <f t="shared" si="11"/>
        <v>0</v>
      </c>
      <c r="K70" s="1089" t="str">
        <f>'BR2'!K70</f>
        <v/>
      </c>
      <c r="L70" s="36">
        <f t="shared" si="12"/>
        <v>0</v>
      </c>
      <c r="M70" s="1089" t="str">
        <f>'BR2'!M70</f>
        <v/>
      </c>
      <c r="N70" s="1206">
        <f t="shared" si="13"/>
        <v>0</v>
      </c>
      <c r="O70" s="1089" t="str">
        <f>'BR2'!O70</f>
        <v/>
      </c>
      <c r="P70" s="1206">
        <f t="shared" si="14"/>
        <v>0</v>
      </c>
      <c r="Q70" s="1089" t="str">
        <f>'BR2'!Q70</f>
        <v/>
      </c>
      <c r="R70" s="36">
        <f t="shared" si="15"/>
        <v>0</v>
      </c>
      <c r="S70" s="1089" t="str">
        <f>'BR2'!S70</f>
        <v/>
      </c>
      <c r="T70" s="36">
        <f t="shared" si="16"/>
        <v>0</v>
      </c>
      <c r="U70" s="1014"/>
      <c r="V70" s="274"/>
      <c r="W70" s="274"/>
      <c r="X70" s="274"/>
      <c r="AD70" s="201"/>
      <c r="AK70" s="1036">
        <f>Justifications!$AO70*G70</f>
        <v>0</v>
      </c>
      <c r="AL70" s="1036">
        <f>Justifications!$AO70*I70</f>
        <v>0</v>
      </c>
      <c r="AM70" s="1036">
        <f>Justifications!$AO70*K70</f>
        <v>0</v>
      </c>
      <c r="AN70" s="1036">
        <f>Justifications!$AO70*M70</f>
        <v>0</v>
      </c>
      <c r="AO70" s="1036">
        <f>Justifications!$AO70*O70</f>
        <v>0</v>
      </c>
      <c r="AP70" s="1036">
        <f>Justifications!$AO70*Q70</f>
        <v>0</v>
      </c>
      <c r="AQ70" s="1036">
        <f>Justifications!$AO70*S70</f>
        <v>0</v>
      </c>
      <c r="AS70" s="10"/>
      <c r="AT70" s="10"/>
      <c r="AY70" s="1104"/>
    </row>
    <row r="71" spans="1:53" ht="23.25" hidden="1" customHeight="1">
      <c r="A71" s="124">
        <v>27</v>
      </c>
      <c r="B71" s="272">
        <f>'BR2'!B71</f>
        <v>0</v>
      </c>
      <c r="C71" s="1027">
        <f>'BR2'!C71</f>
        <v>0</v>
      </c>
      <c r="D71" s="870">
        <f>'BR2'!D71</f>
        <v>0</v>
      </c>
      <c r="E71" s="262">
        <f>'BR2'!E71</f>
        <v>0</v>
      </c>
      <c r="F71" s="962">
        <f t="shared" si="9"/>
        <v>0</v>
      </c>
      <c r="G71" s="845" t="str">
        <f t="shared" si="10"/>
        <v/>
      </c>
      <c r="H71" s="963">
        <f t="shared" si="8"/>
        <v>0</v>
      </c>
      <c r="I71" s="1090" t="str">
        <f>'BR2'!I71</f>
        <v/>
      </c>
      <c r="J71" s="36">
        <f t="shared" si="11"/>
        <v>0</v>
      </c>
      <c r="K71" s="1090" t="str">
        <f>'BR2'!K71</f>
        <v/>
      </c>
      <c r="L71" s="36">
        <f t="shared" si="12"/>
        <v>0</v>
      </c>
      <c r="M71" s="1090" t="str">
        <f>'BR2'!M71</f>
        <v/>
      </c>
      <c r="N71" s="1206">
        <f t="shared" si="13"/>
        <v>0</v>
      </c>
      <c r="O71" s="1090" t="str">
        <f>'BR2'!O71</f>
        <v/>
      </c>
      <c r="P71" s="1206">
        <f t="shared" si="14"/>
        <v>0</v>
      </c>
      <c r="Q71" s="1090" t="str">
        <f>'BR2'!Q71</f>
        <v/>
      </c>
      <c r="R71" s="36">
        <f t="shared" si="15"/>
        <v>0</v>
      </c>
      <c r="S71" s="1090" t="str">
        <f>'BR2'!S71</f>
        <v/>
      </c>
      <c r="T71" s="36">
        <f t="shared" si="16"/>
        <v>0</v>
      </c>
      <c r="U71" s="1014"/>
      <c r="V71" s="274"/>
      <c r="W71" s="274"/>
      <c r="X71" s="274"/>
      <c r="AD71" s="201"/>
      <c r="AK71" s="807">
        <f>Justifications!$AO71*G71</f>
        <v>0</v>
      </c>
      <c r="AL71" s="807">
        <f>Justifications!$AO71*I71</f>
        <v>0</v>
      </c>
      <c r="AM71" s="807">
        <f>Justifications!$AO71*K71</f>
        <v>0</v>
      </c>
      <c r="AN71" s="807">
        <f>Justifications!$AO71*M71</f>
        <v>0</v>
      </c>
      <c r="AO71" s="807">
        <f>Justifications!$AO71*O71</f>
        <v>0</v>
      </c>
      <c r="AP71" s="807">
        <f>Justifications!$AO71*Q71</f>
        <v>0</v>
      </c>
      <c r="AQ71" s="807">
        <f>Justifications!$AO71*S71</f>
        <v>0</v>
      </c>
      <c r="AS71" s="10"/>
      <c r="AT71" s="10"/>
      <c r="AY71" s="1104"/>
    </row>
    <row r="72" spans="1:53" ht="23.25" hidden="1" customHeight="1">
      <c r="A72" s="124">
        <v>28</v>
      </c>
      <c r="B72" s="403">
        <f>'BR2'!B72</f>
        <v>0</v>
      </c>
      <c r="C72" s="1027">
        <f>'BR2'!C72</f>
        <v>0</v>
      </c>
      <c r="D72" s="870">
        <f>'BR2'!D72</f>
        <v>0</v>
      </c>
      <c r="E72" s="262">
        <f>'BR2'!E72</f>
        <v>0</v>
      </c>
      <c r="F72" s="962">
        <f t="shared" si="9"/>
        <v>0</v>
      </c>
      <c r="G72" s="845" t="str">
        <f t="shared" si="10"/>
        <v/>
      </c>
      <c r="H72" s="963">
        <f t="shared" si="8"/>
        <v>0</v>
      </c>
      <c r="I72" s="1090" t="str">
        <f>'BR2'!I72</f>
        <v/>
      </c>
      <c r="J72" s="36">
        <f t="shared" si="11"/>
        <v>0</v>
      </c>
      <c r="K72" s="1090" t="str">
        <f>'BR2'!K72</f>
        <v/>
      </c>
      <c r="L72" s="36">
        <f t="shared" si="12"/>
        <v>0</v>
      </c>
      <c r="M72" s="1090" t="str">
        <f>'BR2'!M72</f>
        <v/>
      </c>
      <c r="N72" s="1206">
        <f t="shared" si="13"/>
        <v>0</v>
      </c>
      <c r="O72" s="1090" t="str">
        <f>'BR2'!O72</f>
        <v/>
      </c>
      <c r="P72" s="1206">
        <f t="shared" si="14"/>
        <v>0</v>
      </c>
      <c r="Q72" s="1090" t="str">
        <f>'BR2'!Q72</f>
        <v/>
      </c>
      <c r="R72" s="36">
        <f t="shared" si="15"/>
        <v>0</v>
      </c>
      <c r="S72" s="1090" t="str">
        <f>'BR2'!S72</f>
        <v/>
      </c>
      <c r="T72" s="36">
        <f t="shared" si="16"/>
        <v>0</v>
      </c>
      <c r="U72" s="1014"/>
      <c r="V72" s="274"/>
      <c r="W72" s="274"/>
      <c r="X72" s="274"/>
      <c r="AD72" s="201"/>
      <c r="AK72" s="807">
        <f>Justifications!$AO72*G72</f>
        <v>0</v>
      </c>
      <c r="AL72" s="807">
        <f>Justifications!$AO72*I72</f>
        <v>0</v>
      </c>
      <c r="AM72" s="807">
        <f>Justifications!$AO72*K72</f>
        <v>0</v>
      </c>
      <c r="AN72" s="807">
        <f>Justifications!$AO72*M72</f>
        <v>0</v>
      </c>
      <c r="AO72" s="807">
        <f>Justifications!$AO72*O72</f>
        <v>0</v>
      </c>
      <c r="AP72" s="807">
        <f>Justifications!$AO72*Q72</f>
        <v>0</v>
      </c>
      <c r="AQ72" s="807">
        <f>Justifications!$AO72*S72</f>
        <v>0</v>
      </c>
      <c r="AS72" s="10"/>
      <c r="AT72" s="10"/>
      <c r="AY72" s="1104"/>
    </row>
    <row r="73" spans="1:53" ht="23.25" hidden="1" customHeight="1">
      <c r="A73" s="124">
        <v>29</v>
      </c>
      <c r="B73" s="403">
        <f>'BR2'!B73</f>
        <v>0</v>
      </c>
      <c r="C73" s="1027">
        <f>'BR2'!C73</f>
        <v>0</v>
      </c>
      <c r="D73" s="870">
        <f>'BR2'!D73</f>
        <v>0</v>
      </c>
      <c r="E73" s="262">
        <f>'BR2'!E73</f>
        <v>0</v>
      </c>
      <c r="F73" s="962">
        <f t="shared" si="9"/>
        <v>0</v>
      </c>
      <c r="G73" s="845" t="str">
        <f t="shared" si="10"/>
        <v/>
      </c>
      <c r="H73" s="963">
        <f t="shared" si="8"/>
        <v>0</v>
      </c>
      <c r="I73" s="1090" t="str">
        <f>'BR2'!I73</f>
        <v/>
      </c>
      <c r="J73" s="36">
        <f t="shared" si="11"/>
        <v>0</v>
      </c>
      <c r="K73" s="1090" t="str">
        <f>'BR2'!K73</f>
        <v/>
      </c>
      <c r="L73" s="36">
        <f t="shared" si="12"/>
        <v>0</v>
      </c>
      <c r="M73" s="1090" t="str">
        <f>'BR2'!M73</f>
        <v/>
      </c>
      <c r="N73" s="1206">
        <f t="shared" si="13"/>
        <v>0</v>
      </c>
      <c r="O73" s="1090" t="str">
        <f>'BR2'!O73</f>
        <v/>
      </c>
      <c r="P73" s="1206">
        <f t="shared" si="14"/>
        <v>0</v>
      </c>
      <c r="Q73" s="1090" t="str">
        <f>'BR2'!Q73</f>
        <v/>
      </c>
      <c r="R73" s="36">
        <f t="shared" si="15"/>
        <v>0</v>
      </c>
      <c r="S73" s="1090" t="str">
        <f>'BR2'!S73</f>
        <v/>
      </c>
      <c r="T73" s="36">
        <f t="shared" si="16"/>
        <v>0</v>
      </c>
      <c r="U73" s="1014"/>
      <c r="V73" s="274"/>
      <c r="W73" s="274"/>
      <c r="X73" s="274"/>
      <c r="AD73" s="201"/>
      <c r="AK73" s="807">
        <f>Justifications!$AO73*G73</f>
        <v>0</v>
      </c>
      <c r="AL73" s="807">
        <f>Justifications!$AO73*I73</f>
        <v>0</v>
      </c>
      <c r="AM73" s="807">
        <f>Justifications!$AO73*K73</f>
        <v>0</v>
      </c>
      <c r="AN73" s="807">
        <f>Justifications!$AO73*M73</f>
        <v>0</v>
      </c>
      <c r="AO73" s="807">
        <f>Justifications!$AO73*O73</f>
        <v>0</v>
      </c>
      <c r="AP73" s="807">
        <f>Justifications!$AO73*Q73</f>
        <v>0</v>
      </c>
      <c r="AQ73" s="807">
        <f>Justifications!$AO73*S73</f>
        <v>0</v>
      </c>
      <c r="AS73" s="10"/>
      <c r="AT73" s="10"/>
      <c r="AY73" s="1104"/>
    </row>
    <row r="74" spans="1:53" ht="23.25" hidden="1" customHeight="1">
      <c r="A74" s="124">
        <v>30</v>
      </c>
      <c r="B74" s="272">
        <f>'BR2'!B74</f>
        <v>0</v>
      </c>
      <c r="C74" s="1027">
        <f>'BR2'!C74</f>
        <v>0</v>
      </c>
      <c r="D74" s="870">
        <f>'BR2'!D74</f>
        <v>0</v>
      </c>
      <c r="E74" s="262">
        <f>'BR2'!E74</f>
        <v>0</v>
      </c>
      <c r="F74" s="962">
        <f t="shared" si="9"/>
        <v>0</v>
      </c>
      <c r="G74" s="845" t="str">
        <f t="shared" si="10"/>
        <v/>
      </c>
      <c r="H74" s="963">
        <f t="shared" si="8"/>
        <v>0</v>
      </c>
      <c r="I74" s="1090" t="str">
        <f>'BR2'!I74</f>
        <v/>
      </c>
      <c r="J74" s="36">
        <f t="shared" si="11"/>
        <v>0</v>
      </c>
      <c r="K74" s="1090" t="str">
        <f>'BR2'!K74</f>
        <v/>
      </c>
      <c r="L74" s="36">
        <f t="shared" si="12"/>
        <v>0</v>
      </c>
      <c r="M74" s="1090" t="str">
        <f>'BR2'!M74</f>
        <v/>
      </c>
      <c r="N74" s="1206">
        <f t="shared" si="13"/>
        <v>0</v>
      </c>
      <c r="O74" s="1090" t="str">
        <f>'BR2'!O74</f>
        <v/>
      </c>
      <c r="P74" s="1206">
        <f t="shared" si="14"/>
        <v>0</v>
      </c>
      <c r="Q74" s="1090" t="str">
        <f>'BR2'!Q74</f>
        <v/>
      </c>
      <c r="R74" s="36">
        <f t="shared" si="15"/>
        <v>0</v>
      </c>
      <c r="S74" s="1090" t="str">
        <f>'BR2'!S74</f>
        <v/>
      </c>
      <c r="T74" s="36">
        <f t="shared" si="16"/>
        <v>0</v>
      </c>
      <c r="U74" s="1014"/>
      <c r="V74" s="274"/>
      <c r="W74" s="274"/>
      <c r="X74" s="274"/>
      <c r="AD74" s="201"/>
      <c r="AK74" s="807">
        <f>Justifications!$AO74*G74</f>
        <v>0</v>
      </c>
      <c r="AL74" s="807">
        <f>Justifications!$AO74*I74</f>
        <v>0</v>
      </c>
      <c r="AM74" s="807">
        <f>Justifications!$AO74*K74</f>
        <v>0</v>
      </c>
      <c r="AN74" s="807">
        <f>Justifications!$AO74*M74</f>
        <v>0</v>
      </c>
      <c r="AO74" s="807">
        <f>Justifications!$AO74*O74</f>
        <v>0</v>
      </c>
      <c r="AP74" s="807">
        <f>Justifications!$AO74*Q74</f>
        <v>0</v>
      </c>
      <c r="AQ74" s="807">
        <f>Justifications!$AO74*S74</f>
        <v>0</v>
      </c>
      <c r="AS74" s="10"/>
      <c r="AT74" s="10"/>
      <c r="AY74" s="1104"/>
    </row>
    <row r="75" spans="1:53" ht="23.25" hidden="1" customHeight="1">
      <c r="A75" s="124">
        <v>31</v>
      </c>
      <c r="B75" s="403">
        <f>'BR2'!B75</f>
        <v>0</v>
      </c>
      <c r="C75" s="1027">
        <f>'BR2'!C75</f>
        <v>0</v>
      </c>
      <c r="D75" s="870">
        <f>'BR2'!D75</f>
        <v>0</v>
      </c>
      <c r="E75" s="262">
        <f>'BR2'!E75</f>
        <v>0</v>
      </c>
      <c r="F75" s="962">
        <f t="shared" si="9"/>
        <v>0</v>
      </c>
      <c r="G75" s="845" t="str">
        <f t="shared" si="10"/>
        <v/>
      </c>
      <c r="H75" s="963">
        <f t="shared" si="8"/>
        <v>0</v>
      </c>
      <c r="I75" s="1090" t="str">
        <f>'BR2'!I75</f>
        <v/>
      </c>
      <c r="J75" s="36">
        <f t="shared" si="11"/>
        <v>0</v>
      </c>
      <c r="K75" s="1090" t="str">
        <f>'BR2'!K75</f>
        <v/>
      </c>
      <c r="L75" s="36">
        <f t="shared" si="12"/>
        <v>0</v>
      </c>
      <c r="M75" s="1090" t="str">
        <f>'BR2'!M75</f>
        <v/>
      </c>
      <c r="N75" s="1206">
        <f t="shared" si="13"/>
        <v>0</v>
      </c>
      <c r="O75" s="1090" t="str">
        <f>'BR2'!O75</f>
        <v/>
      </c>
      <c r="P75" s="1206">
        <f t="shared" si="14"/>
        <v>0</v>
      </c>
      <c r="Q75" s="1090" t="str">
        <f>'BR2'!Q75</f>
        <v/>
      </c>
      <c r="R75" s="36">
        <f t="shared" si="15"/>
        <v>0</v>
      </c>
      <c r="S75" s="1090" t="str">
        <f>'BR2'!S75</f>
        <v/>
      </c>
      <c r="T75" s="36">
        <f t="shared" si="16"/>
        <v>0</v>
      </c>
      <c r="U75" s="1014"/>
      <c r="V75" s="274"/>
      <c r="W75" s="274"/>
      <c r="X75" s="274"/>
      <c r="AD75" s="201"/>
      <c r="AK75" s="807">
        <f>Justifications!$AO75*G75</f>
        <v>0</v>
      </c>
      <c r="AL75" s="807">
        <f>Justifications!$AO75*I75</f>
        <v>0</v>
      </c>
      <c r="AM75" s="807">
        <f>Justifications!$AO75*K75</f>
        <v>0</v>
      </c>
      <c r="AN75" s="807">
        <f>Justifications!$AO75*M75</f>
        <v>0</v>
      </c>
      <c r="AO75" s="807">
        <f>Justifications!$AO75*O75</f>
        <v>0</v>
      </c>
      <c r="AP75" s="807">
        <f>Justifications!$AO75*Q75</f>
        <v>0</v>
      </c>
      <c r="AQ75" s="807">
        <f>Justifications!$AO75*S75</f>
        <v>0</v>
      </c>
      <c r="AS75" s="10"/>
      <c r="AT75" s="10"/>
      <c r="AY75" s="1104"/>
    </row>
    <row r="76" spans="1:53" ht="23.25" hidden="1" customHeight="1">
      <c r="A76" s="124">
        <v>32</v>
      </c>
      <c r="B76" s="403">
        <f>'BR2'!B76</f>
        <v>0</v>
      </c>
      <c r="C76" s="1027">
        <f>'BR2'!C76</f>
        <v>0</v>
      </c>
      <c r="D76" s="870">
        <f>'BR2'!D76</f>
        <v>0</v>
      </c>
      <c r="E76" s="262">
        <f>'BR2'!E76</f>
        <v>0</v>
      </c>
      <c r="F76" s="962">
        <f t="shared" si="9"/>
        <v>0</v>
      </c>
      <c r="G76" s="845" t="str">
        <f t="shared" si="10"/>
        <v/>
      </c>
      <c r="H76" s="963">
        <f t="shared" si="8"/>
        <v>0</v>
      </c>
      <c r="I76" s="1090" t="str">
        <f>'BR2'!I76</f>
        <v/>
      </c>
      <c r="J76" s="36">
        <f t="shared" si="11"/>
        <v>0</v>
      </c>
      <c r="K76" s="1090" t="str">
        <f>'BR2'!K76</f>
        <v/>
      </c>
      <c r="L76" s="36">
        <f t="shared" si="12"/>
        <v>0</v>
      </c>
      <c r="M76" s="1090" t="str">
        <f>'BR2'!M76</f>
        <v/>
      </c>
      <c r="N76" s="1206">
        <f t="shared" si="13"/>
        <v>0</v>
      </c>
      <c r="O76" s="1090" t="str">
        <f>'BR2'!O76</f>
        <v/>
      </c>
      <c r="P76" s="1206">
        <f t="shared" si="14"/>
        <v>0</v>
      </c>
      <c r="Q76" s="1090" t="str">
        <f>'BR2'!Q76</f>
        <v/>
      </c>
      <c r="R76" s="36">
        <f t="shared" si="15"/>
        <v>0</v>
      </c>
      <c r="S76" s="1090" t="str">
        <f>'BR2'!S76</f>
        <v/>
      </c>
      <c r="T76" s="36">
        <f t="shared" si="16"/>
        <v>0</v>
      </c>
      <c r="U76" s="1014"/>
      <c r="V76" s="274"/>
      <c r="W76" s="274"/>
      <c r="X76" s="274"/>
      <c r="AD76" s="201"/>
      <c r="AK76" s="807">
        <f>Justifications!$AO76*G76</f>
        <v>0</v>
      </c>
      <c r="AL76" s="807">
        <f>Justifications!$AO76*I76</f>
        <v>0</v>
      </c>
      <c r="AM76" s="807">
        <f>Justifications!$AO76*K76</f>
        <v>0</v>
      </c>
      <c r="AN76" s="807">
        <f>Justifications!$AO76*M76</f>
        <v>0</v>
      </c>
      <c r="AO76" s="807">
        <f>Justifications!$AO76*O76</f>
        <v>0</v>
      </c>
      <c r="AP76" s="807">
        <f>Justifications!$AO76*Q76</f>
        <v>0</v>
      </c>
      <c r="AQ76" s="807">
        <f>Justifications!$AO76*S76</f>
        <v>0</v>
      </c>
      <c r="AS76" s="10"/>
      <c r="AT76" s="10"/>
      <c r="AY76" s="1104"/>
    </row>
    <row r="77" spans="1:53" ht="23.25" hidden="1" customHeight="1">
      <c r="A77" s="124">
        <v>33</v>
      </c>
      <c r="B77" s="272">
        <f>'BR2'!B77</f>
        <v>0</v>
      </c>
      <c r="C77" s="1027">
        <f>'BR2'!C77</f>
        <v>0</v>
      </c>
      <c r="D77" s="870">
        <f>'BR2'!D77</f>
        <v>0</v>
      </c>
      <c r="E77" s="262">
        <f>'BR2'!E77</f>
        <v>0</v>
      </c>
      <c r="F77" s="962">
        <f t="shared" si="9"/>
        <v>0</v>
      </c>
      <c r="G77" s="845" t="str">
        <f t="shared" si="10"/>
        <v/>
      </c>
      <c r="H77" s="963">
        <f t="shared" si="8"/>
        <v>0</v>
      </c>
      <c r="I77" s="1090" t="str">
        <f>'BR2'!I77</f>
        <v/>
      </c>
      <c r="J77" s="36">
        <f t="shared" si="11"/>
        <v>0</v>
      </c>
      <c r="K77" s="1090" t="str">
        <f>'BR2'!K77</f>
        <v/>
      </c>
      <c r="L77" s="36">
        <f t="shared" si="12"/>
        <v>0</v>
      </c>
      <c r="M77" s="1090" t="str">
        <f>'BR2'!M77</f>
        <v/>
      </c>
      <c r="N77" s="1206">
        <f t="shared" si="13"/>
        <v>0</v>
      </c>
      <c r="O77" s="1090" t="str">
        <f>'BR2'!O77</f>
        <v/>
      </c>
      <c r="P77" s="1206">
        <f t="shared" si="14"/>
        <v>0</v>
      </c>
      <c r="Q77" s="1090" t="str">
        <f>'BR2'!Q77</f>
        <v/>
      </c>
      <c r="R77" s="36">
        <f t="shared" si="15"/>
        <v>0</v>
      </c>
      <c r="S77" s="1090" t="str">
        <f>'BR2'!S77</f>
        <v/>
      </c>
      <c r="T77" s="36">
        <f t="shared" si="16"/>
        <v>0</v>
      </c>
      <c r="U77" s="1014"/>
      <c r="V77" s="274"/>
      <c r="W77" s="274"/>
      <c r="X77" s="274"/>
      <c r="AD77" s="201"/>
      <c r="AK77" s="807">
        <f>Justifications!$AO77*G77</f>
        <v>0</v>
      </c>
      <c r="AL77" s="807">
        <f>Justifications!$AO77*I77</f>
        <v>0</v>
      </c>
      <c r="AM77" s="807">
        <f>Justifications!$AO77*K77</f>
        <v>0</v>
      </c>
      <c r="AN77" s="807">
        <f>Justifications!$AO77*M77</f>
        <v>0</v>
      </c>
      <c r="AO77" s="807">
        <f>Justifications!$AO77*O77</f>
        <v>0</v>
      </c>
      <c r="AP77" s="807">
        <f>Justifications!$AO77*Q77</f>
        <v>0</v>
      </c>
      <c r="AQ77" s="807">
        <f>Justifications!$AO77*S77</f>
        <v>0</v>
      </c>
      <c r="AS77" s="10"/>
      <c r="AT77" s="10"/>
      <c r="AY77" s="1104"/>
    </row>
    <row r="78" spans="1:53" ht="23.25" hidden="1" customHeight="1">
      <c r="A78" s="124">
        <v>34</v>
      </c>
      <c r="B78" s="403">
        <f>'BR2'!B78</f>
        <v>0</v>
      </c>
      <c r="C78" s="1027">
        <f>'BR2'!C78</f>
        <v>0</v>
      </c>
      <c r="D78" s="870">
        <f>'BR2'!D78</f>
        <v>0</v>
      </c>
      <c r="E78" s="262">
        <f>'BR2'!E78</f>
        <v>0</v>
      </c>
      <c r="F78" s="962">
        <f t="shared" si="9"/>
        <v>0</v>
      </c>
      <c r="G78" s="845" t="str">
        <f t="shared" si="10"/>
        <v/>
      </c>
      <c r="H78" s="963">
        <f t="shared" si="8"/>
        <v>0</v>
      </c>
      <c r="I78" s="1090" t="str">
        <f>'BR2'!I78</f>
        <v/>
      </c>
      <c r="J78" s="36">
        <f t="shared" si="11"/>
        <v>0</v>
      </c>
      <c r="K78" s="1090" t="str">
        <f>'BR2'!K78</f>
        <v/>
      </c>
      <c r="L78" s="36">
        <f t="shared" si="12"/>
        <v>0</v>
      </c>
      <c r="M78" s="1090" t="str">
        <f>'BR2'!M78</f>
        <v/>
      </c>
      <c r="N78" s="1206">
        <f t="shared" si="13"/>
        <v>0</v>
      </c>
      <c r="O78" s="1090" t="str">
        <f>'BR2'!O78</f>
        <v/>
      </c>
      <c r="P78" s="1206">
        <f t="shared" si="14"/>
        <v>0</v>
      </c>
      <c r="Q78" s="1090" t="str">
        <f>'BR2'!Q78</f>
        <v/>
      </c>
      <c r="R78" s="36">
        <f t="shared" si="15"/>
        <v>0</v>
      </c>
      <c r="S78" s="1090" t="str">
        <f>'BR2'!S78</f>
        <v/>
      </c>
      <c r="T78" s="36">
        <f t="shared" si="16"/>
        <v>0</v>
      </c>
      <c r="U78" s="1014"/>
      <c r="V78" s="274"/>
      <c r="W78" s="274"/>
      <c r="X78" s="274"/>
      <c r="AD78" s="201"/>
      <c r="AK78" s="807">
        <f>Justifications!$AO78*G78</f>
        <v>0</v>
      </c>
      <c r="AL78" s="807">
        <f>Justifications!$AO78*I78</f>
        <v>0</v>
      </c>
      <c r="AM78" s="807">
        <f>Justifications!$AO78*K78</f>
        <v>0</v>
      </c>
      <c r="AN78" s="807">
        <f>Justifications!$AO78*M78</f>
        <v>0</v>
      </c>
      <c r="AO78" s="807">
        <f>Justifications!$AO78*O78</f>
        <v>0</v>
      </c>
      <c r="AP78" s="807">
        <f>Justifications!$AO78*Q78</f>
        <v>0</v>
      </c>
      <c r="AQ78" s="807">
        <f>Justifications!$AO78*S78</f>
        <v>0</v>
      </c>
      <c r="AS78" s="10"/>
      <c r="AT78" s="10"/>
      <c r="AY78" s="1104"/>
    </row>
    <row r="79" spans="1:53" ht="23.25" hidden="1" customHeight="1">
      <c r="A79" s="124">
        <v>35</v>
      </c>
      <c r="B79" s="403">
        <f>'BR2'!B79</f>
        <v>0</v>
      </c>
      <c r="C79" s="1027">
        <f>'BR2'!C79</f>
        <v>0</v>
      </c>
      <c r="D79" s="870">
        <f>'BR2'!D79</f>
        <v>0</v>
      </c>
      <c r="E79" s="262">
        <f>'BR2'!E79</f>
        <v>0</v>
      </c>
      <c r="F79" s="962">
        <f t="shared" si="9"/>
        <v>0</v>
      </c>
      <c r="G79" s="845" t="str">
        <f t="shared" si="10"/>
        <v/>
      </c>
      <c r="H79" s="963">
        <f t="shared" si="8"/>
        <v>0</v>
      </c>
      <c r="I79" s="1090" t="str">
        <f>'BR2'!I79</f>
        <v/>
      </c>
      <c r="J79" s="36">
        <f t="shared" si="11"/>
        <v>0</v>
      </c>
      <c r="K79" s="1090" t="str">
        <f>'BR2'!K79</f>
        <v/>
      </c>
      <c r="L79" s="36">
        <f t="shared" si="12"/>
        <v>0</v>
      </c>
      <c r="M79" s="1090" t="str">
        <f>'BR2'!M79</f>
        <v/>
      </c>
      <c r="N79" s="1206">
        <f t="shared" si="13"/>
        <v>0</v>
      </c>
      <c r="O79" s="1090" t="str">
        <f>'BR2'!O79</f>
        <v/>
      </c>
      <c r="P79" s="1206">
        <f t="shared" si="14"/>
        <v>0</v>
      </c>
      <c r="Q79" s="1090" t="str">
        <f>'BR2'!Q79</f>
        <v/>
      </c>
      <c r="R79" s="36">
        <f t="shared" si="15"/>
        <v>0</v>
      </c>
      <c r="S79" s="1090" t="str">
        <f>'BR2'!S79</f>
        <v/>
      </c>
      <c r="T79" s="36">
        <f t="shared" si="16"/>
        <v>0</v>
      </c>
      <c r="U79" s="1014"/>
      <c r="V79" s="274"/>
      <c r="W79" s="274"/>
      <c r="X79" s="274"/>
      <c r="AD79" s="201"/>
      <c r="AK79" s="807">
        <f>Justifications!$AO79*G79</f>
        <v>0</v>
      </c>
      <c r="AL79" s="807">
        <f>Justifications!$AO79*I79</f>
        <v>0</v>
      </c>
      <c r="AM79" s="807">
        <f>Justifications!$AO79*K79</f>
        <v>0</v>
      </c>
      <c r="AN79" s="807">
        <f>Justifications!$AO79*M79</f>
        <v>0</v>
      </c>
      <c r="AO79" s="807">
        <f>Justifications!$AO79*O79</f>
        <v>0</v>
      </c>
      <c r="AP79" s="807">
        <f>Justifications!$AO79*Q79</f>
        <v>0</v>
      </c>
      <c r="AQ79" s="807">
        <f>Justifications!$AO79*S79</f>
        <v>0</v>
      </c>
      <c r="AS79" s="10"/>
      <c r="AT79" s="10"/>
      <c r="AY79" s="1104"/>
    </row>
    <row r="80" spans="1:53" ht="23.25" hidden="1" customHeight="1">
      <c r="A80" s="124">
        <v>36</v>
      </c>
      <c r="B80" s="272">
        <f>'BR2'!B80</f>
        <v>0</v>
      </c>
      <c r="C80" s="1027">
        <f>'BR2'!C80</f>
        <v>0</v>
      </c>
      <c r="D80" s="870">
        <f>'BR2'!D80</f>
        <v>0</v>
      </c>
      <c r="E80" s="262">
        <f>'BR2'!E80</f>
        <v>0</v>
      </c>
      <c r="F80" s="962">
        <f t="shared" si="9"/>
        <v>0</v>
      </c>
      <c r="G80" s="845" t="str">
        <f t="shared" si="10"/>
        <v/>
      </c>
      <c r="H80" s="963">
        <f t="shared" si="8"/>
        <v>0</v>
      </c>
      <c r="I80" s="1090" t="str">
        <f>'BR2'!I80</f>
        <v/>
      </c>
      <c r="J80" s="36">
        <f t="shared" si="11"/>
        <v>0</v>
      </c>
      <c r="K80" s="1090" t="str">
        <f>'BR2'!K80</f>
        <v/>
      </c>
      <c r="L80" s="36">
        <f t="shared" si="12"/>
        <v>0</v>
      </c>
      <c r="M80" s="1090" t="str">
        <f>'BR2'!M80</f>
        <v/>
      </c>
      <c r="N80" s="1206">
        <f t="shared" si="13"/>
        <v>0</v>
      </c>
      <c r="O80" s="1090" t="str">
        <f>'BR2'!O80</f>
        <v/>
      </c>
      <c r="P80" s="1206">
        <f t="shared" si="14"/>
        <v>0</v>
      </c>
      <c r="Q80" s="1090" t="str">
        <f>'BR2'!Q80</f>
        <v/>
      </c>
      <c r="R80" s="36">
        <f t="shared" si="15"/>
        <v>0</v>
      </c>
      <c r="S80" s="1090" t="str">
        <f>'BR2'!S80</f>
        <v/>
      </c>
      <c r="T80" s="36">
        <f t="shared" si="16"/>
        <v>0</v>
      </c>
      <c r="U80" s="1014"/>
      <c r="V80" s="274"/>
      <c r="W80" s="274"/>
      <c r="X80" s="274"/>
      <c r="AD80" s="201"/>
      <c r="AK80" s="807">
        <f>Justifications!$AO80*G80</f>
        <v>0</v>
      </c>
      <c r="AL80" s="807">
        <f>Justifications!$AO80*I80</f>
        <v>0</v>
      </c>
      <c r="AM80" s="807">
        <f>Justifications!$AO80*K80</f>
        <v>0</v>
      </c>
      <c r="AN80" s="807">
        <f>Justifications!$AO80*M80</f>
        <v>0</v>
      </c>
      <c r="AO80" s="807">
        <f>Justifications!$AO80*O80</f>
        <v>0</v>
      </c>
      <c r="AP80" s="807">
        <f>Justifications!$AO80*Q80</f>
        <v>0</v>
      </c>
      <c r="AQ80" s="807">
        <f>Justifications!$AO80*S80</f>
        <v>0</v>
      </c>
      <c r="AS80" s="10"/>
      <c r="AT80" s="10"/>
      <c r="AY80" s="1104"/>
    </row>
    <row r="81" spans="1:53" ht="23.25" hidden="1" customHeight="1">
      <c r="A81" s="124">
        <v>37</v>
      </c>
      <c r="B81" s="403">
        <f>'BR2'!B81</f>
        <v>0</v>
      </c>
      <c r="C81" s="1027">
        <f>'BR2'!C81</f>
        <v>0</v>
      </c>
      <c r="D81" s="870">
        <f>'BR2'!D81</f>
        <v>0</v>
      </c>
      <c r="E81" s="262">
        <f>'BR2'!E81</f>
        <v>0</v>
      </c>
      <c r="F81" s="962">
        <f t="shared" si="9"/>
        <v>0</v>
      </c>
      <c r="G81" s="845" t="str">
        <f t="shared" si="10"/>
        <v/>
      </c>
      <c r="H81" s="963">
        <f t="shared" si="8"/>
        <v>0</v>
      </c>
      <c r="I81" s="1090" t="str">
        <f>'BR2'!I81</f>
        <v/>
      </c>
      <c r="J81" s="36">
        <f t="shared" si="11"/>
        <v>0</v>
      </c>
      <c r="K81" s="1090" t="str">
        <f>'BR2'!K81</f>
        <v/>
      </c>
      <c r="L81" s="36">
        <f t="shared" si="12"/>
        <v>0</v>
      </c>
      <c r="M81" s="1090" t="str">
        <f>'BR2'!M81</f>
        <v/>
      </c>
      <c r="N81" s="1206">
        <f t="shared" si="13"/>
        <v>0</v>
      </c>
      <c r="O81" s="1090" t="str">
        <f>'BR2'!O81</f>
        <v/>
      </c>
      <c r="P81" s="1206">
        <f t="shared" si="14"/>
        <v>0</v>
      </c>
      <c r="Q81" s="1090" t="str">
        <f>'BR2'!Q81</f>
        <v/>
      </c>
      <c r="R81" s="36">
        <f t="shared" si="15"/>
        <v>0</v>
      </c>
      <c r="S81" s="1090" t="str">
        <f>'BR2'!S81</f>
        <v/>
      </c>
      <c r="T81" s="36">
        <f t="shared" si="16"/>
        <v>0</v>
      </c>
      <c r="U81" s="1014"/>
      <c r="V81" s="274"/>
      <c r="W81" s="274"/>
      <c r="X81" s="274"/>
      <c r="AD81" s="201"/>
      <c r="AK81" s="807">
        <f>Justifications!$AO81*G81</f>
        <v>0</v>
      </c>
      <c r="AL81" s="807">
        <f>Justifications!$AO81*I81</f>
        <v>0</v>
      </c>
      <c r="AM81" s="807">
        <f>Justifications!$AO81*K81</f>
        <v>0</v>
      </c>
      <c r="AN81" s="807">
        <f>Justifications!$AO81*M81</f>
        <v>0</v>
      </c>
      <c r="AO81" s="807">
        <f>Justifications!$AO81*O81</f>
        <v>0</v>
      </c>
      <c r="AP81" s="807">
        <f>Justifications!$AO81*Q81</f>
        <v>0</v>
      </c>
      <c r="AQ81" s="807">
        <f>Justifications!$AO81*S81</f>
        <v>0</v>
      </c>
      <c r="AS81" s="10"/>
      <c r="AT81" s="10"/>
      <c r="AY81" s="1104"/>
    </row>
    <row r="82" spans="1:53" ht="23.25" hidden="1" customHeight="1">
      <c r="A82" s="124">
        <v>38</v>
      </c>
      <c r="B82" s="403">
        <f>'BR2'!B82</f>
        <v>0</v>
      </c>
      <c r="C82" s="1027">
        <f>'BR2'!C82</f>
        <v>0</v>
      </c>
      <c r="D82" s="870">
        <f>'BR2'!D82</f>
        <v>0</v>
      </c>
      <c r="E82" s="262">
        <f>'BR2'!E82</f>
        <v>0</v>
      </c>
      <c r="F82" s="962">
        <f t="shared" si="9"/>
        <v>0</v>
      </c>
      <c r="G82" s="845" t="str">
        <f t="shared" si="10"/>
        <v/>
      </c>
      <c r="H82" s="963">
        <f t="shared" si="8"/>
        <v>0</v>
      </c>
      <c r="I82" s="1090" t="str">
        <f>'BR2'!I82</f>
        <v/>
      </c>
      <c r="J82" s="36">
        <f t="shared" si="11"/>
        <v>0</v>
      </c>
      <c r="K82" s="1090" t="str">
        <f>'BR2'!K82</f>
        <v/>
      </c>
      <c r="L82" s="36">
        <f t="shared" si="12"/>
        <v>0</v>
      </c>
      <c r="M82" s="1090" t="str">
        <f>'BR2'!M82</f>
        <v/>
      </c>
      <c r="N82" s="1206">
        <f t="shared" si="13"/>
        <v>0</v>
      </c>
      <c r="O82" s="1090" t="str">
        <f>'BR2'!O82</f>
        <v/>
      </c>
      <c r="P82" s="1206">
        <f t="shared" si="14"/>
        <v>0</v>
      </c>
      <c r="Q82" s="1090" t="str">
        <f>'BR2'!Q82</f>
        <v/>
      </c>
      <c r="R82" s="36">
        <f t="shared" si="15"/>
        <v>0</v>
      </c>
      <c r="S82" s="1090" t="str">
        <f>'BR2'!S82</f>
        <v/>
      </c>
      <c r="T82" s="36">
        <f t="shared" si="16"/>
        <v>0</v>
      </c>
      <c r="U82" s="1014"/>
      <c r="V82" s="274"/>
      <c r="W82" s="274"/>
      <c r="X82" s="274"/>
      <c r="AD82" s="201"/>
      <c r="AK82" s="807">
        <f>Justifications!$AO82*G82</f>
        <v>0</v>
      </c>
      <c r="AL82" s="807">
        <f>Justifications!$AO82*I82</f>
        <v>0</v>
      </c>
      <c r="AM82" s="807">
        <f>Justifications!$AO82*K82</f>
        <v>0</v>
      </c>
      <c r="AN82" s="807">
        <f>Justifications!$AO82*M82</f>
        <v>0</v>
      </c>
      <c r="AO82" s="807">
        <f>Justifications!$AO82*O82</f>
        <v>0</v>
      </c>
      <c r="AP82" s="807">
        <f>Justifications!$AO82*Q82</f>
        <v>0</v>
      </c>
      <c r="AQ82" s="807">
        <f>Justifications!$AO82*S82</f>
        <v>0</v>
      </c>
      <c r="AS82" s="10"/>
      <c r="AT82" s="10"/>
      <c r="AY82" s="1104"/>
    </row>
    <row r="83" spans="1:53" ht="23.25" hidden="1" customHeight="1">
      <c r="A83" s="124">
        <v>39</v>
      </c>
      <c r="B83" s="272">
        <f>'BR2'!B83</f>
        <v>0</v>
      </c>
      <c r="C83" s="1027">
        <f>'BR2'!C83</f>
        <v>0</v>
      </c>
      <c r="D83" s="870">
        <f>'BR2'!D83</f>
        <v>0</v>
      </c>
      <c r="E83" s="262">
        <f>'BR2'!E83</f>
        <v>0</v>
      </c>
      <c r="F83" s="962">
        <f t="shared" si="9"/>
        <v>0</v>
      </c>
      <c r="G83" s="845" t="str">
        <f t="shared" si="10"/>
        <v/>
      </c>
      <c r="H83" s="963">
        <f t="shared" si="8"/>
        <v>0</v>
      </c>
      <c r="I83" s="1090" t="str">
        <f>'BR2'!I83</f>
        <v/>
      </c>
      <c r="J83" s="36">
        <f t="shared" si="11"/>
        <v>0</v>
      </c>
      <c r="K83" s="1090" t="str">
        <f>'BR2'!K83</f>
        <v/>
      </c>
      <c r="L83" s="36">
        <f t="shared" si="12"/>
        <v>0</v>
      </c>
      <c r="M83" s="1090" t="str">
        <f>'BR2'!M83</f>
        <v/>
      </c>
      <c r="N83" s="1206">
        <f t="shared" si="13"/>
        <v>0</v>
      </c>
      <c r="O83" s="1090" t="str">
        <f>'BR2'!O83</f>
        <v/>
      </c>
      <c r="P83" s="1206">
        <f t="shared" si="14"/>
        <v>0</v>
      </c>
      <c r="Q83" s="1090" t="str">
        <f>'BR2'!Q83</f>
        <v/>
      </c>
      <c r="R83" s="36">
        <f t="shared" si="15"/>
        <v>0</v>
      </c>
      <c r="S83" s="1090" t="str">
        <f>'BR2'!S83</f>
        <v/>
      </c>
      <c r="T83" s="36">
        <f t="shared" si="16"/>
        <v>0</v>
      </c>
      <c r="U83" s="1014"/>
      <c r="V83" s="274"/>
      <c r="W83" s="274"/>
      <c r="X83" s="274"/>
      <c r="AD83" s="201"/>
      <c r="AK83" s="807">
        <f>Justifications!$AO83*G83</f>
        <v>0</v>
      </c>
      <c r="AL83" s="807">
        <f>Justifications!$AO83*I83</f>
        <v>0</v>
      </c>
      <c r="AM83" s="807">
        <f>Justifications!$AO83*K83</f>
        <v>0</v>
      </c>
      <c r="AN83" s="807">
        <f>Justifications!$AO83*M83</f>
        <v>0</v>
      </c>
      <c r="AO83" s="807">
        <f>Justifications!$AO83*O83</f>
        <v>0</v>
      </c>
      <c r="AP83" s="807">
        <f>Justifications!$AO83*Q83</f>
        <v>0</v>
      </c>
      <c r="AQ83" s="807">
        <f>Justifications!$AO83*S83</f>
        <v>0</v>
      </c>
      <c r="AS83" s="10"/>
      <c r="AT83" s="10"/>
      <c r="AY83" s="1104"/>
    </row>
    <row r="84" spans="1:53" ht="23.25" hidden="1" customHeight="1">
      <c r="A84" s="124">
        <v>40</v>
      </c>
      <c r="B84" s="403">
        <f>'BR2'!B84</f>
        <v>0</v>
      </c>
      <c r="C84" s="1027">
        <f>'BR2'!C84</f>
        <v>0</v>
      </c>
      <c r="D84" s="870">
        <f>'BR2'!D84</f>
        <v>0</v>
      </c>
      <c r="E84" s="262">
        <f>'BR2'!E84</f>
        <v>0</v>
      </c>
      <c r="F84" s="962">
        <f t="shared" si="9"/>
        <v>0</v>
      </c>
      <c r="G84" s="845" t="str">
        <f t="shared" si="10"/>
        <v/>
      </c>
      <c r="H84" s="963">
        <f t="shared" si="8"/>
        <v>0</v>
      </c>
      <c r="I84" s="1090" t="str">
        <f>'BR2'!I84</f>
        <v/>
      </c>
      <c r="J84" s="36">
        <f t="shared" si="11"/>
        <v>0</v>
      </c>
      <c r="K84" s="1090" t="str">
        <f>'BR2'!K84</f>
        <v/>
      </c>
      <c r="L84" s="36">
        <f t="shared" si="12"/>
        <v>0</v>
      </c>
      <c r="M84" s="1090" t="str">
        <f>'BR2'!M84</f>
        <v/>
      </c>
      <c r="N84" s="1206">
        <f t="shared" si="13"/>
        <v>0</v>
      </c>
      <c r="O84" s="1090" t="str">
        <f>'BR2'!O84</f>
        <v/>
      </c>
      <c r="P84" s="1206">
        <f t="shared" si="14"/>
        <v>0</v>
      </c>
      <c r="Q84" s="1090" t="str">
        <f>'BR2'!Q84</f>
        <v/>
      </c>
      <c r="R84" s="36">
        <f t="shared" si="15"/>
        <v>0</v>
      </c>
      <c r="S84" s="1090" t="str">
        <f>'BR2'!S84</f>
        <v/>
      </c>
      <c r="T84" s="36">
        <f t="shared" si="16"/>
        <v>0</v>
      </c>
      <c r="U84" s="1014"/>
      <c r="V84" s="274"/>
      <c r="W84" s="274"/>
      <c r="X84" s="274"/>
      <c r="AD84" s="201"/>
      <c r="AK84" s="807">
        <f>Justifications!$AO84*G84</f>
        <v>0</v>
      </c>
      <c r="AL84" s="807">
        <f>Justifications!$AO84*I84</f>
        <v>0</v>
      </c>
      <c r="AM84" s="807">
        <f>Justifications!$AO84*K84</f>
        <v>0</v>
      </c>
      <c r="AN84" s="807">
        <f>Justifications!$AO84*M84</f>
        <v>0</v>
      </c>
      <c r="AO84" s="807">
        <f>Justifications!$AO84*O84</f>
        <v>0</v>
      </c>
      <c r="AP84" s="807">
        <f>Justifications!$AO84*Q84</f>
        <v>0</v>
      </c>
      <c r="AQ84" s="807">
        <f>Justifications!$AO84*S84</f>
        <v>0</v>
      </c>
      <c r="AS84" s="10"/>
      <c r="AT84" s="10"/>
      <c r="AY84" s="1104"/>
    </row>
    <row r="85" spans="1:53" ht="23.25" hidden="1" customHeight="1">
      <c r="A85" s="124">
        <v>41</v>
      </c>
      <c r="B85" s="403">
        <f>'BR2'!B85</f>
        <v>0</v>
      </c>
      <c r="C85" s="1027">
        <f>'BR2'!C85</f>
        <v>0</v>
      </c>
      <c r="D85" s="870">
        <f>'BR2'!D85</f>
        <v>0</v>
      </c>
      <c r="E85" s="262">
        <f>'BR2'!E85</f>
        <v>0</v>
      </c>
      <c r="F85" s="962">
        <f t="shared" si="9"/>
        <v>0</v>
      </c>
      <c r="G85" s="845" t="str">
        <f t="shared" si="10"/>
        <v/>
      </c>
      <c r="H85" s="963">
        <f t="shared" si="8"/>
        <v>0</v>
      </c>
      <c r="I85" s="1090" t="str">
        <f>'BR2'!I85</f>
        <v/>
      </c>
      <c r="J85" s="36">
        <f t="shared" si="11"/>
        <v>0</v>
      </c>
      <c r="K85" s="1090" t="str">
        <f>'BR2'!K85</f>
        <v/>
      </c>
      <c r="L85" s="36">
        <f t="shared" si="12"/>
        <v>0</v>
      </c>
      <c r="M85" s="1090" t="str">
        <f>'BR2'!M85</f>
        <v/>
      </c>
      <c r="N85" s="1206">
        <f t="shared" si="13"/>
        <v>0</v>
      </c>
      <c r="O85" s="1090" t="str">
        <f>'BR2'!O85</f>
        <v/>
      </c>
      <c r="P85" s="1206">
        <f t="shared" si="14"/>
        <v>0</v>
      </c>
      <c r="Q85" s="1090" t="str">
        <f>'BR2'!Q85</f>
        <v/>
      </c>
      <c r="R85" s="36">
        <f t="shared" si="15"/>
        <v>0</v>
      </c>
      <c r="S85" s="1090" t="str">
        <f>'BR2'!S85</f>
        <v/>
      </c>
      <c r="T85" s="36">
        <f t="shared" si="16"/>
        <v>0</v>
      </c>
      <c r="U85" s="1014"/>
      <c r="V85" s="274"/>
      <c r="W85" s="274"/>
      <c r="X85" s="274"/>
      <c r="AD85" s="201"/>
      <c r="AK85" s="807">
        <f>Justifications!$AO85*G85</f>
        <v>0</v>
      </c>
      <c r="AL85" s="807">
        <f>Justifications!$AO85*I85</f>
        <v>0</v>
      </c>
      <c r="AM85" s="807">
        <f>Justifications!$AO85*K85</f>
        <v>0</v>
      </c>
      <c r="AN85" s="807">
        <f>Justifications!$AO85*M85</f>
        <v>0</v>
      </c>
      <c r="AO85" s="807">
        <f>Justifications!$AO85*O85</f>
        <v>0</v>
      </c>
      <c r="AP85" s="807">
        <f>Justifications!$AO85*Q85</f>
        <v>0</v>
      </c>
      <c r="AQ85" s="807">
        <f>Justifications!$AO85*S85</f>
        <v>0</v>
      </c>
      <c r="AS85" s="10"/>
      <c r="AT85" s="10"/>
      <c r="AY85" s="1104"/>
    </row>
    <row r="86" spans="1:53" ht="23.25" hidden="1" customHeight="1">
      <c r="A86" s="124">
        <v>42</v>
      </c>
      <c r="B86" s="272">
        <f>'BR2'!B86</f>
        <v>0</v>
      </c>
      <c r="C86" s="1027">
        <f>'BR2'!C86</f>
        <v>0</v>
      </c>
      <c r="D86" s="870">
        <f>'BR2'!D86</f>
        <v>0</v>
      </c>
      <c r="E86" s="262">
        <f>'BR2'!E86</f>
        <v>0</v>
      </c>
      <c r="F86" s="962">
        <f t="shared" si="9"/>
        <v>0</v>
      </c>
      <c r="G86" s="845" t="str">
        <f t="shared" si="10"/>
        <v/>
      </c>
      <c r="H86" s="963">
        <f t="shared" si="8"/>
        <v>0</v>
      </c>
      <c r="I86" s="1090" t="str">
        <f>'BR2'!I86</f>
        <v/>
      </c>
      <c r="J86" s="36">
        <f t="shared" si="11"/>
        <v>0</v>
      </c>
      <c r="K86" s="1090" t="str">
        <f>'BR2'!K86</f>
        <v/>
      </c>
      <c r="L86" s="36">
        <f t="shared" si="12"/>
        <v>0</v>
      </c>
      <c r="M86" s="1090" t="str">
        <f>'BR2'!M86</f>
        <v/>
      </c>
      <c r="N86" s="1206">
        <f t="shared" si="13"/>
        <v>0</v>
      </c>
      <c r="O86" s="1090" t="str">
        <f>'BR2'!O86</f>
        <v/>
      </c>
      <c r="P86" s="1206">
        <f t="shared" si="14"/>
        <v>0</v>
      </c>
      <c r="Q86" s="1090" t="str">
        <f>'BR2'!Q86</f>
        <v/>
      </c>
      <c r="R86" s="36">
        <f t="shared" si="15"/>
        <v>0</v>
      </c>
      <c r="S86" s="1090" t="str">
        <f>'BR2'!S86</f>
        <v/>
      </c>
      <c r="T86" s="36">
        <f t="shared" si="16"/>
        <v>0</v>
      </c>
      <c r="U86" s="1014"/>
      <c r="V86" s="274"/>
      <c r="W86" s="274"/>
      <c r="X86" s="274"/>
      <c r="AD86" s="201"/>
      <c r="AK86" s="807">
        <f>Justifications!$AO86*G86</f>
        <v>0</v>
      </c>
      <c r="AL86" s="807">
        <f>Justifications!$AO86*I86</f>
        <v>0</v>
      </c>
      <c r="AM86" s="807">
        <f>Justifications!$AO86*K86</f>
        <v>0</v>
      </c>
      <c r="AN86" s="807">
        <f>Justifications!$AO86*M86</f>
        <v>0</v>
      </c>
      <c r="AO86" s="807">
        <f>Justifications!$AO86*O86</f>
        <v>0</v>
      </c>
      <c r="AP86" s="807">
        <f>Justifications!$AO86*Q86</f>
        <v>0</v>
      </c>
      <c r="AQ86" s="807">
        <f>Justifications!$AO86*S86</f>
        <v>0</v>
      </c>
      <c r="AS86" s="10"/>
      <c r="AT86" s="10"/>
      <c r="AY86" s="1104"/>
    </row>
    <row r="87" spans="1:53" ht="23.25" hidden="1" customHeight="1">
      <c r="A87" s="124">
        <v>43</v>
      </c>
      <c r="B87" s="403">
        <f>'BR2'!B87</f>
        <v>0</v>
      </c>
      <c r="C87" s="1027">
        <f>'BR2'!C87</f>
        <v>0</v>
      </c>
      <c r="D87" s="870">
        <f>'BR2'!D87</f>
        <v>0</v>
      </c>
      <c r="E87" s="262">
        <f>'BR2'!E87</f>
        <v>0</v>
      </c>
      <c r="F87" s="962">
        <f t="shared" si="9"/>
        <v>0</v>
      </c>
      <c r="G87" s="845" t="str">
        <f t="shared" si="10"/>
        <v/>
      </c>
      <c r="H87" s="963">
        <f t="shared" si="8"/>
        <v>0</v>
      </c>
      <c r="I87" s="1090" t="str">
        <f>'BR2'!I87</f>
        <v/>
      </c>
      <c r="J87" s="36">
        <f t="shared" si="11"/>
        <v>0</v>
      </c>
      <c r="K87" s="1090" t="str">
        <f>'BR2'!K87</f>
        <v/>
      </c>
      <c r="L87" s="36">
        <f t="shared" si="12"/>
        <v>0</v>
      </c>
      <c r="M87" s="1090" t="str">
        <f>'BR2'!M87</f>
        <v/>
      </c>
      <c r="N87" s="1206">
        <f t="shared" si="13"/>
        <v>0</v>
      </c>
      <c r="O87" s="1090" t="str">
        <f>'BR2'!O87</f>
        <v/>
      </c>
      <c r="P87" s="1206">
        <f t="shared" si="14"/>
        <v>0</v>
      </c>
      <c r="Q87" s="1090" t="str">
        <f>'BR2'!Q87</f>
        <v/>
      </c>
      <c r="R87" s="36">
        <f t="shared" si="15"/>
        <v>0</v>
      </c>
      <c r="S87" s="1090" t="str">
        <f>'BR2'!S87</f>
        <v/>
      </c>
      <c r="T87" s="36">
        <f t="shared" si="16"/>
        <v>0</v>
      </c>
      <c r="U87" s="1014"/>
      <c r="V87" s="274"/>
      <c r="W87" s="274"/>
      <c r="X87" s="274"/>
      <c r="AD87" s="201"/>
      <c r="AK87" s="807">
        <f>Justifications!$AO87*G87</f>
        <v>0</v>
      </c>
      <c r="AL87" s="807">
        <f>Justifications!$AO87*I87</f>
        <v>0</v>
      </c>
      <c r="AM87" s="807">
        <f>Justifications!$AO87*K87</f>
        <v>0</v>
      </c>
      <c r="AN87" s="807">
        <f>Justifications!$AO87*M87</f>
        <v>0</v>
      </c>
      <c r="AO87" s="807">
        <f>Justifications!$AO87*O87</f>
        <v>0</v>
      </c>
      <c r="AP87" s="807">
        <f>Justifications!$AO87*Q87</f>
        <v>0</v>
      </c>
      <c r="AQ87" s="807">
        <f>Justifications!$AO87*S87</f>
        <v>0</v>
      </c>
      <c r="AS87" s="10"/>
      <c r="AT87" s="10"/>
      <c r="AY87" s="1104"/>
    </row>
    <row r="88" spans="1:53" ht="23.25" hidden="1" customHeight="1">
      <c r="A88" s="124">
        <v>44</v>
      </c>
      <c r="B88" s="403">
        <f>'BR2'!B88</f>
        <v>0</v>
      </c>
      <c r="C88" s="1027">
        <f>'BR2'!C88</f>
        <v>0</v>
      </c>
      <c r="D88" s="870">
        <f>'BR2'!D88</f>
        <v>0</v>
      </c>
      <c r="E88" s="262">
        <f>'BR2'!E88</f>
        <v>0</v>
      </c>
      <c r="F88" s="962">
        <f t="shared" si="9"/>
        <v>0</v>
      </c>
      <c r="G88" s="845" t="str">
        <f t="shared" si="10"/>
        <v/>
      </c>
      <c r="H88" s="963">
        <f t="shared" si="8"/>
        <v>0</v>
      </c>
      <c r="I88" s="1090" t="str">
        <f>'BR2'!I88</f>
        <v/>
      </c>
      <c r="J88" s="36">
        <f t="shared" si="11"/>
        <v>0</v>
      </c>
      <c r="K88" s="1090" t="str">
        <f>'BR2'!K88</f>
        <v/>
      </c>
      <c r="L88" s="36">
        <f t="shared" si="12"/>
        <v>0</v>
      </c>
      <c r="M88" s="1090" t="str">
        <f>'BR2'!M88</f>
        <v/>
      </c>
      <c r="N88" s="1206">
        <f t="shared" si="13"/>
        <v>0</v>
      </c>
      <c r="O88" s="1090" t="str">
        <f>'BR2'!O88</f>
        <v/>
      </c>
      <c r="P88" s="1206">
        <f t="shared" si="14"/>
        <v>0</v>
      </c>
      <c r="Q88" s="1090" t="str">
        <f>'BR2'!Q88</f>
        <v/>
      </c>
      <c r="R88" s="36">
        <f t="shared" si="15"/>
        <v>0</v>
      </c>
      <c r="S88" s="1090" t="str">
        <f>'BR2'!S88</f>
        <v/>
      </c>
      <c r="T88" s="36">
        <f t="shared" si="16"/>
        <v>0</v>
      </c>
      <c r="U88" s="1014"/>
      <c r="V88" s="274"/>
      <c r="W88" s="274"/>
      <c r="X88" s="274"/>
      <c r="AD88" s="201"/>
      <c r="AK88" s="807">
        <f>Justifications!$AO88*G88</f>
        <v>0</v>
      </c>
      <c r="AL88" s="807">
        <f>Justifications!$AO88*I88</f>
        <v>0</v>
      </c>
      <c r="AM88" s="807">
        <f>Justifications!$AO88*K88</f>
        <v>0</v>
      </c>
      <c r="AN88" s="807">
        <f>Justifications!$AO88*M88</f>
        <v>0</v>
      </c>
      <c r="AO88" s="807">
        <f>Justifications!$AO88*O88</f>
        <v>0</v>
      </c>
      <c r="AP88" s="807">
        <f>Justifications!$AO88*Q88</f>
        <v>0</v>
      </c>
      <c r="AQ88" s="807">
        <f>Justifications!$AO88*S88</f>
        <v>0</v>
      </c>
      <c r="AS88" s="10"/>
      <c r="AT88" s="10"/>
      <c r="AY88" s="1104"/>
    </row>
    <row r="89" spans="1:53" ht="23.25" hidden="1" customHeight="1">
      <c r="A89" s="124">
        <v>45</v>
      </c>
      <c r="B89" s="272">
        <f>'BR2'!B89</f>
        <v>0</v>
      </c>
      <c r="C89" s="1027">
        <f>'BR2'!C89</f>
        <v>0</v>
      </c>
      <c r="D89" s="870">
        <f>'BR2'!D89</f>
        <v>0</v>
      </c>
      <c r="E89" s="262">
        <f>'BR2'!E89</f>
        <v>0</v>
      </c>
      <c r="F89" s="962">
        <f t="shared" si="9"/>
        <v>0</v>
      </c>
      <c r="G89" s="845" t="str">
        <f t="shared" si="10"/>
        <v/>
      </c>
      <c r="H89" s="963">
        <f t="shared" si="8"/>
        <v>0</v>
      </c>
      <c r="I89" s="1090" t="str">
        <f>'BR2'!I89</f>
        <v/>
      </c>
      <c r="J89" s="36">
        <f t="shared" si="11"/>
        <v>0</v>
      </c>
      <c r="K89" s="1090" t="str">
        <f>'BR2'!K89</f>
        <v/>
      </c>
      <c r="L89" s="36">
        <f t="shared" si="12"/>
        <v>0</v>
      </c>
      <c r="M89" s="1090" t="str">
        <f>'BR2'!M89</f>
        <v/>
      </c>
      <c r="N89" s="1206">
        <f t="shared" si="13"/>
        <v>0</v>
      </c>
      <c r="O89" s="1090" t="str">
        <f>'BR2'!O89</f>
        <v/>
      </c>
      <c r="P89" s="1206">
        <f t="shared" si="14"/>
        <v>0</v>
      </c>
      <c r="Q89" s="1090" t="str">
        <f>'BR2'!Q89</f>
        <v/>
      </c>
      <c r="R89" s="36">
        <f t="shared" si="15"/>
        <v>0</v>
      </c>
      <c r="S89" s="1090" t="str">
        <f>'BR2'!S89</f>
        <v/>
      </c>
      <c r="T89" s="36">
        <f t="shared" si="16"/>
        <v>0</v>
      </c>
      <c r="U89" s="1014"/>
      <c r="V89" s="274"/>
      <c r="W89" s="274"/>
      <c r="X89" s="274"/>
      <c r="AD89" s="201"/>
      <c r="AK89" s="807">
        <f>Justifications!$AO89*G89</f>
        <v>0</v>
      </c>
      <c r="AL89" s="807">
        <f>Justifications!$AO89*I89</f>
        <v>0</v>
      </c>
      <c r="AM89" s="807">
        <f>Justifications!$AO89*K89</f>
        <v>0</v>
      </c>
      <c r="AN89" s="807">
        <f>Justifications!$AO89*M89</f>
        <v>0</v>
      </c>
      <c r="AO89" s="807">
        <f>Justifications!$AO89*O89</f>
        <v>0</v>
      </c>
      <c r="AP89" s="807">
        <f>Justifications!$AO89*Q89</f>
        <v>0</v>
      </c>
      <c r="AQ89" s="807">
        <f>Justifications!$AO89*S89</f>
        <v>0</v>
      </c>
      <c r="AS89" s="10"/>
      <c r="AT89" s="10"/>
      <c r="AY89" s="1104"/>
    </row>
    <row r="90" spans="1:53" ht="23.25" hidden="1" customHeight="1">
      <c r="A90" s="124">
        <v>46</v>
      </c>
      <c r="B90" s="403">
        <f>'BR2'!B90</f>
        <v>0</v>
      </c>
      <c r="C90" s="1027">
        <f>'BR2'!C90</f>
        <v>0</v>
      </c>
      <c r="D90" s="870">
        <f>'BR2'!D90</f>
        <v>0</v>
      </c>
      <c r="E90" s="262">
        <f>'BR2'!E90</f>
        <v>0</v>
      </c>
      <c r="F90" s="962">
        <f t="shared" si="9"/>
        <v>0</v>
      </c>
      <c r="G90" s="845" t="str">
        <f t="shared" si="10"/>
        <v/>
      </c>
      <c r="H90" s="963">
        <f t="shared" si="8"/>
        <v>0</v>
      </c>
      <c r="I90" s="1090" t="str">
        <f>'BR2'!I90</f>
        <v/>
      </c>
      <c r="J90" s="36">
        <f t="shared" si="11"/>
        <v>0</v>
      </c>
      <c r="K90" s="1090" t="str">
        <f>'BR2'!K90</f>
        <v/>
      </c>
      <c r="L90" s="36">
        <f t="shared" si="12"/>
        <v>0</v>
      </c>
      <c r="M90" s="1090" t="str">
        <f>'BR2'!M90</f>
        <v/>
      </c>
      <c r="N90" s="1206">
        <f t="shared" si="13"/>
        <v>0</v>
      </c>
      <c r="O90" s="1090" t="str">
        <f>'BR2'!O90</f>
        <v/>
      </c>
      <c r="P90" s="1206">
        <f t="shared" si="14"/>
        <v>0</v>
      </c>
      <c r="Q90" s="1090" t="str">
        <f>'BR2'!Q90</f>
        <v/>
      </c>
      <c r="R90" s="36">
        <f t="shared" si="15"/>
        <v>0</v>
      </c>
      <c r="S90" s="1090" t="str">
        <f>'BR2'!S90</f>
        <v/>
      </c>
      <c r="T90" s="36">
        <f t="shared" si="16"/>
        <v>0</v>
      </c>
      <c r="U90" s="1014"/>
      <c r="V90" s="274"/>
      <c r="W90" s="274"/>
      <c r="X90" s="274"/>
      <c r="AD90" s="201"/>
      <c r="AK90" s="807">
        <f>Justifications!$AO90*G90</f>
        <v>0</v>
      </c>
      <c r="AL90" s="807">
        <f>Justifications!$AO90*I90</f>
        <v>0</v>
      </c>
      <c r="AM90" s="807">
        <f>Justifications!$AO90*K90</f>
        <v>0</v>
      </c>
      <c r="AN90" s="807">
        <f>Justifications!$AO90*M90</f>
        <v>0</v>
      </c>
      <c r="AO90" s="807">
        <f>Justifications!$AO90*O90</f>
        <v>0</v>
      </c>
      <c r="AP90" s="807">
        <f>Justifications!$AO90*Q90</f>
        <v>0</v>
      </c>
      <c r="AQ90" s="807">
        <f>Justifications!$AO90*S90</f>
        <v>0</v>
      </c>
      <c r="AS90" s="10"/>
      <c r="AT90" s="10"/>
      <c r="AY90" s="1104"/>
    </row>
    <row r="91" spans="1:53" ht="23.25" hidden="1" customHeight="1">
      <c r="A91" s="124">
        <v>47</v>
      </c>
      <c r="B91" s="403">
        <f>'BR2'!B91</f>
        <v>0</v>
      </c>
      <c r="C91" s="1027">
        <f>'BR2'!C91</f>
        <v>0</v>
      </c>
      <c r="D91" s="870">
        <f>'BR2'!D91</f>
        <v>0</v>
      </c>
      <c r="E91" s="262">
        <f>'BR2'!E91</f>
        <v>0</v>
      </c>
      <c r="F91" s="962">
        <f t="shared" si="9"/>
        <v>0</v>
      </c>
      <c r="G91" s="845" t="str">
        <f t="shared" si="10"/>
        <v/>
      </c>
      <c r="H91" s="963">
        <f t="shared" si="8"/>
        <v>0</v>
      </c>
      <c r="I91" s="1090" t="str">
        <f>'BR2'!I91</f>
        <v/>
      </c>
      <c r="J91" s="36">
        <f t="shared" si="11"/>
        <v>0</v>
      </c>
      <c r="K91" s="1090" t="str">
        <f>'BR2'!K91</f>
        <v/>
      </c>
      <c r="L91" s="36">
        <f t="shared" si="12"/>
        <v>0</v>
      </c>
      <c r="M91" s="1090" t="str">
        <f>'BR2'!M91</f>
        <v/>
      </c>
      <c r="N91" s="1206">
        <f t="shared" si="13"/>
        <v>0</v>
      </c>
      <c r="O91" s="1090" t="str">
        <f>'BR2'!O91</f>
        <v/>
      </c>
      <c r="P91" s="1206">
        <f t="shared" si="14"/>
        <v>0</v>
      </c>
      <c r="Q91" s="1090" t="str">
        <f>'BR2'!Q91</f>
        <v/>
      </c>
      <c r="R91" s="36">
        <f t="shared" si="15"/>
        <v>0</v>
      </c>
      <c r="S91" s="1090" t="str">
        <f>'BR2'!S91</f>
        <v/>
      </c>
      <c r="T91" s="36">
        <f t="shared" si="16"/>
        <v>0</v>
      </c>
      <c r="U91" s="1014"/>
      <c r="V91" s="274"/>
      <c r="W91" s="274"/>
      <c r="X91" s="274"/>
      <c r="AD91" s="201"/>
      <c r="AK91" s="807">
        <f>Justifications!$AO91*G91</f>
        <v>0</v>
      </c>
      <c r="AL91" s="807">
        <f>Justifications!$AO91*I91</f>
        <v>0</v>
      </c>
      <c r="AM91" s="807">
        <f>Justifications!$AO91*K91</f>
        <v>0</v>
      </c>
      <c r="AN91" s="807">
        <f>Justifications!$AO91*M91</f>
        <v>0</v>
      </c>
      <c r="AO91" s="807">
        <f>Justifications!$AO91*O91</f>
        <v>0</v>
      </c>
      <c r="AP91" s="807">
        <f>Justifications!$AO91*Q91</f>
        <v>0</v>
      </c>
      <c r="AQ91" s="807">
        <f>Justifications!$AO91*S91</f>
        <v>0</v>
      </c>
      <c r="AS91" s="10"/>
      <c r="AT91" s="10"/>
      <c r="AY91" s="1104"/>
    </row>
    <row r="92" spans="1:53" ht="23.25" hidden="1" customHeight="1">
      <c r="A92" s="124">
        <v>48</v>
      </c>
      <c r="B92" s="272">
        <f>'BR2'!B92</f>
        <v>0</v>
      </c>
      <c r="C92" s="1027">
        <f>'BR2'!C92</f>
        <v>0</v>
      </c>
      <c r="D92" s="870">
        <f>'BR2'!D92</f>
        <v>0</v>
      </c>
      <c r="E92" s="262">
        <f>'BR2'!E92</f>
        <v>0</v>
      </c>
      <c r="F92" s="962">
        <f t="shared" si="9"/>
        <v>0</v>
      </c>
      <c r="G92" s="845" t="str">
        <f t="shared" si="10"/>
        <v/>
      </c>
      <c r="H92" s="963">
        <f t="shared" si="8"/>
        <v>0</v>
      </c>
      <c r="I92" s="1090" t="str">
        <f>'BR2'!I92</f>
        <v/>
      </c>
      <c r="J92" s="36">
        <f t="shared" si="11"/>
        <v>0</v>
      </c>
      <c r="K92" s="1090" t="str">
        <f>'BR2'!K92</f>
        <v/>
      </c>
      <c r="L92" s="36">
        <f t="shared" si="12"/>
        <v>0</v>
      </c>
      <c r="M92" s="1090" t="str">
        <f>'BR2'!M92</f>
        <v/>
      </c>
      <c r="N92" s="1206">
        <f t="shared" si="13"/>
        <v>0</v>
      </c>
      <c r="O92" s="1090" t="str">
        <f>'BR2'!O92</f>
        <v/>
      </c>
      <c r="P92" s="1206">
        <f t="shared" si="14"/>
        <v>0</v>
      </c>
      <c r="Q92" s="1090" t="str">
        <f>'BR2'!Q92</f>
        <v/>
      </c>
      <c r="R92" s="36">
        <f t="shared" si="15"/>
        <v>0</v>
      </c>
      <c r="S92" s="1090" t="str">
        <f>'BR2'!S92</f>
        <v/>
      </c>
      <c r="T92" s="36">
        <f t="shared" si="16"/>
        <v>0</v>
      </c>
      <c r="U92" s="1014"/>
      <c r="V92" s="274"/>
      <c r="W92" s="274"/>
      <c r="X92" s="274"/>
      <c r="AD92" s="201"/>
      <c r="AK92" s="807">
        <f>Justifications!$AO92*G92</f>
        <v>0</v>
      </c>
      <c r="AL92" s="807">
        <f>Justifications!$AO92*I92</f>
        <v>0</v>
      </c>
      <c r="AM92" s="807">
        <f>Justifications!$AO92*K92</f>
        <v>0</v>
      </c>
      <c r="AN92" s="807">
        <f>Justifications!$AO92*M92</f>
        <v>0</v>
      </c>
      <c r="AO92" s="807">
        <f>Justifications!$AO92*O92</f>
        <v>0</v>
      </c>
      <c r="AP92" s="807">
        <f>Justifications!$AO92*Q92</f>
        <v>0</v>
      </c>
      <c r="AQ92" s="807">
        <f>Justifications!$AO92*S92</f>
        <v>0</v>
      </c>
      <c r="AS92" s="10"/>
      <c r="AT92" s="10"/>
      <c r="AY92" s="1104"/>
    </row>
    <row r="93" spans="1:53" ht="23.25" hidden="1" customHeight="1">
      <c r="A93" s="124">
        <v>49</v>
      </c>
      <c r="B93" s="403">
        <f>'BR2'!B93</f>
        <v>0</v>
      </c>
      <c r="C93" s="1027">
        <f>'BR2'!C93</f>
        <v>0</v>
      </c>
      <c r="D93" s="870">
        <f>'BR2'!D93</f>
        <v>0</v>
      </c>
      <c r="E93" s="262">
        <f>'BR2'!E93</f>
        <v>0</v>
      </c>
      <c r="F93" s="962">
        <f t="shared" si="9"/>
        <v>0</v>
      </c>
      <c r="G93" s="845" t="str">
        <f t="shared" si="10"/>
        <v/>
      </c>
      <c r="H93" s="963">
        <f t="shared" si="8"/>
        <v>0</v>
      </c>
      <c r="I93" s="1090" t="str">
        <f>'BR2'!I93</f>
        <v/>
      </c>
      <c r="J93" s="36">
        <f t="shared" si="11"/>
        <v>0</v>
      </c>
      <c r="K93" s="1090" t="str">
        <f>'BR2'!K93</f>
        <v/>
      </c>
      <c r="L93" s="36">
        <f t="shared" si="12"/>
        <v>0</v>
      </c>
      <c r="M93" s="1090" t="str">
        <f>'BR2'!M93</f>
        <v/>
      </c>
      <c r="N93" s="1206">
        <f t="shared" si="13"/>
        <v>0</v>
      </c>
      <c r="O93" s="1090" t="str">
        <f>'BR2'!O93</f>
        <v/>
      </c>
      <c r="P93" s="1206">
        <f t="shared" si="14"/>
        <v>0</v>
      </c>
      <c r="Q93" s="1090" t="str">
        <f>'BR2'!Q93</f>
        <v/>
      </c>
      <c r="R93" s="36">
        <f t="shared" si="15"/>
        <v>0</v>
      </c>
      <c r="S93" s="1090" t="str">
        <f>'BR2'!S93</f>
        <v/>
      </c>
      <c r="T93" s="36">
        <f t="shared" si="16"/>
        <v>0</v>
      </c>
      <c r="U93" s="1014"/>
      <c r="V93" s="274"/>
      <c r="W93" s="274"/>
      <c r="X93" s="274"/>
      <c r="Y93" s="54"/>
      <c r="Z93" s="54"/>
      <c r="AA93" s="54"/>
      <c r="AB93" s="2"/>
      <c r="AC93" s="2"/>
      <c r="AD93" s="201"/>
      <c r="AE93" s="1040"/>
      <c r="AF93" s="1040"/>
      <c r="AG93" s="2"/>
      <c r="AH93" s="1040"/>
      <c r="AI93" s="1040"/>
      <c r="AK93" s="807">
        <f>Justifications!$AO93*G93</f>
        <v>0</v>
      </c>
      <c r="AL93" s="807">
        <f>Justifications!$AO93*I93</f>
        <v>0</v>
      </c>
      <c r="AM93" s="807">
        <f>Justifications!$AO93*K93</f>
        <v>0</v>
      </c>
      <c r="AN93" s="807">
        <f>Justifications!$AO93*M93</f>
        <v>0</v>
      </c>
      <c r="AO93" s="807">
        <f>Justifications!$AO93*O93</f>
        <v>0</v>
      </c>
      <c r="AP93" s="807">
        <f>Justifications!$AO93*Q93</f>
        <v>0</v>
      </c>
      <c r="AQ93" s="807">
        <f>Justifications!$AO93*S93</f>
        <v>0</v>
      </c>
      <c r="AS93" s="10"/>
      <c r="AT93" s="10"/>
      <c r="AY93" s="1104"/>
    </row>
    <row r="94" spans="1:53" ht="23.25" hidden="1" customHeight="1" thickBot="1">
      <c r="A94" s="124">
        <v>50</v>
      </c>
      <c r="B94" s="403">
        <f>'BR2'!B94</f>
        <v>0</v>
      </c>
      <c r="C94" s="1027">
        <f>'BR2'!C94</f>
        <v>0</v>
      </c>
      <c r="D94" s="870">
        <f>'BR2'!D94</f>
        <v>0</v>
      </c>
      <c r="E94" s="414">
        <f>'BR2'!E94</f>
        <v>0</v>
      </c>
      <c r="F94" s="1000">
        <f t="shared" si="9"/>
        <v>0</v>
      </c>
      <c r="G94" s="857" t="str">
        <f t="shared" si="10"/>
        <v/>
      </c>
      <c r="H94" s="1001">
        <f t="shared" si="8"/>
        <v>0</v>
      </c>
      <c r="I94" s="1092" t="str">
        <f>'BR2'!I94</f>
        <v/>
      </c>
      <c r="J94" s="36">
        <f t="shared" si="11"/>
        <v>0</v>
      </c>
      <c r="K94" s="1092" t="str">
        <f>'BR2'!K94</f>
        <v/>
      </c>
      <c r="L94" s="36">
        <f t="shared" si="12"/>
        <v>0</v>
      </c>
      <c r="M94" s="1092" t="str">
        <f>'BR2'!M94</f>
        <v/>
      </c>
      <c r="N94" s="1208">
        <f t="shared" si="13"/>
        <v>0</v>
      </c>
      <c r="O94" s="1092" t="str">
        <f>'BR2'!O94</f>
        <v/>
      </c>
      <c r="P94" s="1208">
        <f t="shared" si="14"/>
        <v>0</v>
      </c>
      <c r="Q94" s="1092" t="str">
        <f>'BR2'!Q94</f>
        <v/>
      </c>
      <c r="R94" s="36">
        <f t="shared" si="15"/>
        <v>0</v>
      </c>
      <c r="S94" s="1092" t="str">
        <f>'BR2'!S94</f>
        <v/>
      </c>
      <c r="T94" s="36">
        <f t="shared" si="16"/>
        <v>0</v>
      </c>
      <c r="U94" s="1014"/>
      <c r="V94" s="274"/>
      <c r="W94" s="274"/>
      <c r="X94" s="274"/>
      <c r="Y94" s="54"/>
      <c r="Z94" s="54"/>
      <c r="AA94" s="54"/>
      <c r="AB94" s="2"/>
      <c r="AC94" s="2"/>
      <c r="AD94" s="201"/>
      <c r="AE94" s="1040"/>
      <c r="AF94" s="1040"/>
      <c r="AG94" s="2"/>
      <c r="AH94" s="1040"/>
      <c r="AI94" s="1040"/>
      <c r="AK94" s="807">
        <f>Justifications!$AO94*G94</f>
        <v>0</v>
      </c>
      <c r="AL94" s="807">
        <f>Justifications!$AO94*I94</f>
        <v>0</v>
      </c>
      <c r="AM94" s="807">
        <f>Justifications!$AO94*K94</f>
        <v>0</v>
      </c>
      <c r="AN94" s="807">
        <f>Justifications!$AO94*M94</f>
        <v>0</v>
      </c>
      <c r="AO94" s="807">
        <f>Justifications!$AO94*O94</f>
        <v>0</v>
      </c>
      <c r="AP94" s="807">
        <f>Justifications!$AO94*Q94</f>
        <v>0</v>
      </c>
      <c r="AQ94" s="807">
        <f>Justifications!$AO94*S94</f>
        <v>0</v>
      </c>
      <c r="AS94" s="10"/>
      <c r="AT94" s="10"/>
      <c r="AY94" s="1104"/>
    </row>
    <row r="95" spans="1:53" s="197" customFormat="1" ht="16.5" thickTop="1" thickBot="1">
      <c r="A95" s="415"/>
      <c r="B95" s="516"/>
      <c r="C95" s="517"/>
      <c r="D95" s="518"/>
      <c r="E95" s="519"/>
      <c r="F95" s="416"/>
      <c r="G95" s="846"/>
      <c r="H95" s="417"/>
      <c r="I95" s="846"/>
      <c r="J95" s="417"/>
      <c r="K95" s="846"/>
      <c r="L95" s="417"/>
      <c r="M95" s="846"/>
      <c r="N95" s="417"/>
      <c r="O95" s="1013"/>
      <c r="P95" s="1012"/>
      <c r="Q95" s="1013"/>
      <c r="R95" s="1012"/>
      <c r="S95" s="1013"/>
      <c r="T95" s="1012"/>
      <c r="U95" s="274"/>
      <c r="V95" s="274"/>
      <c r="W95" s="274"/>
      <c r="X95" s="274"/>
      <c r="Y95" s="275"/>
      <c r="Z95" s="275"/>
      <c r="AA95" s="275"/>
      <c r="AJ95" s="280" t="s">
        <v>128</v>
      </c>
      <c r="AK95" s="330">
        <f t="shared" ref="AK95:AQ95" si="17">SUM(AK45:AK94)</f>
        <v>0</v>
      </c>
      <c r="AL95" s="330">
        <f t="shared" si="17"/>
        <v>0</v>
      </c>
      <c r="AM95" s="330">
        <f t="shared" si="17"/>
        <v>0</v>
      </c>
      <c r="AN95" s="330">
        <f t="shared" si="17"/>
        <v>0</v>
      </c>
      <c r="AO95" s="330">
        <f t="shared" si="17"/>
        <v>0</v>
      </c>
      <c r="AP95" s="331">
        <f t="shared" si="17"/>
        <v>0</v>
      </c>
      <c r="AQ95" s="330">
        <f t="shared" si="17"/>
        <v>0</v>
      </c>
      <c r="AS95" s="10"/>
      <c r="AT95" s="10"/>
      <c r="AY95" s="1104"/>
      <c r="AZ95" s="169"/>
      <c r="BA95" s="169"/>
    </row>
    <row r="96" spans="1:53" ht="20.25" customHeight="1" thickTop="1">
      <c r="A96" s="1541" t="str">
        <f>A12</f>
        <v>OPERATING EXPENSES</v>
      </c>
      <c r="B96" s="1542"/>
      <c r="C96" s="1542"/>
      <c r="D96" s="1542"/>
      <c r="E96" s="1542"/>
      <c r="F96" s="1543"/>
      <c r="G96" s="1531" t="s">
        <v>84</v>
      </c>
      <c r="H96" s="1532"/>
      <c r="I96" s="1532"/>
      <c r="J96" s="1532"/>
      <c r="K96" s="1532"/>
      <c r="L96" s="1532"/>
      <c r="M96" s="1532"/>
      <c r="N96" s="1532"/>
      <c r="O96" s="1532"/>
      <c r="P96" s="1532"/>
      <c r="Q96" s="1532"/>
      <c r="R96" s="1532"/>
      <c r="S96" s="1532"/>
      <c r="T96" s="1533"/>
      <c r="U96" s="1015"/>
      <c r="V96" s="299"/>
      <c r="W96" s="299"/>
      <c r="X96" s="299"/>
      <c r="Y96" s="38"/>
      <c r="Z96" s="38"/>
      <c r="AA96" s="38"/>
      <c r="AD96" s="55"/>
      <c r="AE96" s="11"/>
      <c r="AF96" s="11"/>
      <c r="AG96" s="55"/>
      <c r="AH96" s="11"/>
      <c r="AI96" s="11"/>
      <c r="AJ96" s="11"/>
      <c r="AK96" s="11"/>
      <c r="AS96" s="10"/>
      <c r="AT96" s="10"/>
      <c r="AY96" s="1104"/>
    </row>
    <row r="97" spans="1:51" ht="15" customHeight="1" thickBot="1">
      <c r="A97" s="1544"/>
      <c r="B97" s="1545"/>
      <c r="C97" s="1545"/>
      <c r="D97" s="1545"/>
      <c r="E97" s="1545"/>
      <c r="F97" s="1546"/>
      <c r="G97" s="806" t="str">
        <f>'Fund Rec'!G79</f>
        <v/>
      </c>
      <c r="H97" s="698">
        <f>'Fund Rec'!H79</f>
        <v>0</v>
      </c>
      <c r="I97" s="700" t="str">
        <f>'Fund Rec'!I79</f>
        <v/>
      </c>
      <c r="J97" s="698">
        <f>'Fund Rec'!J79</f>
        <v>0</v>
      </c>
      <c r="K97" s="700" t="str">
        <f>'Fund Rec'!K79</f>
        <v/>
      </c>
      <c r="L97" s="698">
        <f>'Fund Rec'!L79</f>
        <v>0</v>
      </c>
      <c r="M97" s="700" t="str">
        <f>'Fund Rec'!M79</f>
        <v/>
      </c>
      <c r="N97" s="698">
        <f>'Fund Rec'!N79</f>
        <v>0</v>
      </c>
      <c r="O97" s="701" t="str">
        <f>'Fund Rec'!O79</f>
        <v/>
      </c>
      <c r="P97" s="698">
        <f>'Fund Rec'!P79</f>
        <v>0</v>
      </c>
      <c r="Q97" s="701" t="str">
        <f>'Fund Rec'!Q79</f>
        <v/>
      </c>
      <c r="R97" s="698">
        <f>'Fund Rec'!R79</f>
        <v>0</v>
      </c>
      <c r="S97" s="802" t="str">
        <f>'Fund Rec'!S79</f>
        <v/>
      </c>
      <c r="T97" s="698">
        <f>'Fund Rec'!T79</f>
        <v>0</v>
      </c>
      <c r="U97" s="202"/>
      <c r="V97" s="300"/>
      <c r="W97" s="300"/>
      <c r="X97" s="300"/>
      <c r="AE97" s="169"/>
      <c r="AF97" s="169"/>
      <c r="AH97" s="169"/>
      <c r="AI97" s="169"/>
      <c r="AJ97" s="169"/>
      <c r="AK97" s="169"/>
      <c r="AS97" s="10"/>
      <c r="AT97" s="10"/>
      <c r="AY97" s="1104"/>
    </row>
    <row r="98" spans="1:51" ht="25.5" customHeight="1" thickTop="1" thickBot="1">
      <c r="A98" s="131"/>
      <c r="B98" s="159"/>
      <c r="C98" s="159"/>
      <c r="D98" s="18"/>
      <c r="E98" s="130" t="s">
        <v>15</v>
      </c>
      <c r="F98" s="1423">
        <f>SUM(F99:F113)</f>
        <v>0</v>
      </c>
      <c r="G98" s="803"/>
      <c r="H98" s="979">
        <f>SUM(H99:H113)</f>
        <v>0</v>
      </c>
      <c r="I98" s="804"/>
      <c r="J98" s="979">
        <f>SUM(J99:J113)</f>
        <v>0</v>
      </c>
      <c r="K98" s="804"/>
      <c r="L98" s="990">
        <f>SUM(L99:L113)</f>
        <v>0</v>
      </c>
      <c r="M98" s="805"/>
      <c r="N98" s="990">
        <f>SUM(N99:N113)</f>
        <v>0</v>
      </c>
      <c r="O98" s="805"/>
      <c r="P98" s="990">
        <f>SUM(P99:P113)</f>
        <v>0</v>
      </c>
      <c r="Q98" s="804"/>
      <c r="R98" s="990">
        <f>SUM(R99:R113)</f>
        <v>0</v>
      </c>
      <c r="S98" s="805"/>
      <c r="T98" s="990">
        <f>SUM(T99:T113)</f>
        <v>0</v>
      </c>
      <c r="U98" s="260"/>
      <c r="V98" s="301"/>
      <c r="W98" s="301"/>
      <c r="X98" s="301"/>
      <c r="Y98" s="38"/>
      <c r="Z98" s="38"/>
      <c r="AA98" s="38"/>
      <c r="AD98" s="55"/>
      <c r="AE98" s="11"/>
      <c r="AF98" s="11"/>
      <c r="AG98" s="55"/>
      <c r="AH98" s="11"/>
      <c r="AI98" s="11"/>
      <c r="AJ98" s="11"/>
      <c r="AK98" s="11"/>
      <c r="AS98" s="10"/>
      <c r="AT98" s="10"/>
      <c r="AY98" s="1104"/>
    </row>
    <row r="99" spans="1:51" ht="23.25" customHeight="1" thickTop="1">
      <c r="A99" s="122">
        <v>1</v>
      </c>
      <c r="B99" s="1564">
        <f>'BR2'!B99</f>
        <v>0</v>
      </c>
      <c r="C99" s="1565">
        <f>'BR2'!C99</f>
        <v>0</v>
      </c>
      <c r="D99" s="1565">
        <f>'BR2'!D99</f>
        <v>0</v>
      </c>
      <c r="E99" s="1566">
        <f>'BR2'!E99</f>
        <v>0</v>
      </c>
      <c r="F99" s="1425">
        <f>'BR2'!F99</f>
        <v>0</v>
      </c>
      <c r="G99" s="847" t="str">
        <f t="shared" ref="G99:G113" si="18">IF(AND(F99&lt;&gt;0, 1-I99-K99-Q99-S99-M99-O99),1-I99-K99-Q99-S99-M99-O99,"")</f>
        <v/>
      </c>
      <c r="H99" s="980">
        <f t="shared" ref="H99:H113" si="19">IF(AND(G99*F99&lt;0.0001,G99*F99&gt;0),"",G99*F99)</f>
        <v>0</v>
      </c>
      <c r="I99" s="1090" t="str">
        <f>'BR2'!I99</f>
        <v/>
      </c>
      <c r="J99" s="36">
        <f>I99*F99</f>
        <v>0</v>
      </c>
      <c r="K99" s="1090" t="str">
        <f>'BR2'!K99</f>
        <v/>
      </c>
      <c r="L99" s="36">
        <f>K99*F99</f>
        <v>0</v>
      </c>
      <c r="M99" s="1090" t="str">
        <f>'BR2'!M99</f>
        <v/>
      </c>
      <c r="N99" s="1016">
        <f>M99*F99</f>
        <v>0</v>
      </c>
      <c r="O99" s="1090" t="str">
        <f>'BR2'!O99</f>
        <v/>
      </c>
      <c r="P99" s="1016">
        <f>O99*F99</f>
        <v>0</v>
      </c>
      <c r="Q99" s="1090" t="str">
        <f>'BR2'!Q99</f>
        <v/>
      </c>
      <c r="R99" s="1016">
        <f t="shared" ref="R99:R113" si="20">Q99*F99</f>
        <v>0</v>
      </c>
      <c r="S99" s="1090" t="str">
        <f>'BR2'!S99</f>
        <v/>
      </c>
      <c r="T99" s="1016">
        <f t="shared" ref="T99:T113" si="21">S99*F99</f>
        <v>0</v>
      </c>
      <c r="U99" s="1017"/>
      <c r="V99" s="302"/>
      <c r="W99" s="302"/>
      <c r="X99" s="302"/>
      <c r="Y99" s="203"/>
      <c r="Z99" s="203"/>
      <c r="AA99" s="203"/>
      <c r="AB99" s="204"/>
      <c r="AD99" s="57"/>
      <c r="AE99" s="193"/>
      <c r="AF99" s="193"/>
      <c r="AG99" s="57"/>
      <c r="AH99" s="193"/>
      <c r="AI99" s="193"/>
      <c r="AJ99" s="193"/>
      <c r="AK99" s="193"/>
      <c r="AS99" s="10"/>
      <c r="AT99" s="10"/>
      <c r="AY99" s="1104"/>
    </row>
    <row r="100" spans="1:51" ht="23.25" customHeight="1">
      <c r="A100" s="122">
        <v>2</v>
      </c>
      <c r="B100" s="1564">
        <f>'BR2'!B100</f>
        <v>0</v>
      </c>
      <c r="C100" s="1565">
        <f>'BR2'!C100</f>
        <v>0</v>
      </c>
      <c r="D100" s="1565">
        <f>'BR2'!D100</f>
        <v>0</v>
      </c>
      <c r="E100" s="1566">
        <f>'BR2'!E100</f>
        <v>0</v>
      </c>
      <c r="F100" s="1425">
        <f>'BR2'!F100</f>
        <v>0</v>
      </c>
      <c r="G100" s="847" t="str">
        <f t="shared" si="18"/>
        <v/>
      </c>
      <c r="H100" s="980">
        <f t="shared" si="19"/>
        <v>0</v>
      </c>
      <c r="I100" s="1090" t="str">
        <f>'BR2'!I100</f>
        <v/>
      </c>
      <c r="J100" s="36">
        <f t="shared" ref="J100:J113" si="22">I100*F100</f>
        <v>0</v>
      </c>
      <c r="K100" s="1090" t="str">
        <f>'BR2'!K100</f>
        <v/>
      </c>
      <c r="L100" s="36">
        <f t="shared" ref="L100:L113" si="23">K100*F100</f>
        <v>0</v>
      </c>
      <c r="M100" s="1090" t="str">
        <f>'BR2'!M100</f>
        <v/>
      </c>
      <c r="N100" s="1016">
        <f t="shared" ref="N100:N113" si="24">M100*F100</f>
        <v>0</v>
      </c>
      <c r="O100" s="1090" t="str">
        <f>'BR2'!O100</f>
        <v/>
      </c>
      <c r="P100" s="1016">
        <f t="shared" ref="P100:P113" si="25">O100*F100</f>
        <v>0</v>
      </c>
      <c r="Q100" s="1090" t="str">
        <f>'BR2'!Q100</f>
        <v/>
      </c>
      <c r="R100" s="1016">
        <f t="shared" si="20"/>
        <v>0</v>
      </c>
      <c r="S100" s="1090" t="str">
        <f>'BR2'!S100</f>
        <v/>
      </c>
      <c r="T100" s="1016">
        <f t="shared" si="21"/>
        <v>0</v>
      </c>
      <c r="U100" s="1018"/>
      <c r="V100" s="303"/>
      <c r="W100" s="303"/>
      <c r="X100" s="303"/>
      <c r="Y100" s="203"/>
      <c r="Z100" s="203"/>
      <c r="AA100" s="203"/>
      <c r="AB100" s="204"/>
      <c r="AD100" s="57"/>
      <c r="AE100" s="193"/>
      <c r="AF100" s="193"/>
      <c r="AG100" s="57"/>
      <c r="AH100" s="193"/>
      <c r="AI100" s="193"/>
      <c r="AJ100" s="193"/>
      <c r="AK100" s="193"/>
      <c r="AS100" s="10"/>
      <c r="AT100" s="10"/>
      <c r="AY100" s="1104"/>
    </row>
    <row r="101" spans="1:51" ht="23.25" customHeight="1">
      <c r="A101" s="122">
        <v>3</v>
      </c>
      <c r="B101" s="1536">
        <f>'BR2'!B101</f>
        <v>0</v>
      </c>
      <c r="C101" s="1537">
        <f>'BR2'!C101</f>
        <v>0</v>
      </c>
      <c r="D101" s="1537">
        <f>'BR2'!D101</f>
        <v>0</v>
      </c>
      <c r="E101" s="1538">
        <f>'BR2'!E101</f>
        <v>0</v>
      </c>
      <c r="F101" s="1425">
        <f>'BR2'!F101</f>
        <v>0</v>
      </c>
      <c r="G101" s="847" t="str">
        <f t="shared" si="18"/>
        <v/>
      </c>
      <c r="H101" s="980">
        <f t="shared" si="19"/>
        <v>0</v>
      </c>
      <c r="I101" s="1090" t="str">
        <f>'BR2'!I101</f>
        <v/>
      </c>
      <c r="J101" s="36">
        <f t="shared" si="22"/>
        <v>0</v>
      </c>
      <c r="K101" s="1090" t="str">
        <f>'BR2'!K101</f>
        <v/>
      </c>
      <c r="L101" s="36">
        <f t="shared" si="23"/>
        <v>0</v>
      </c>
      <c r="M101" s="1090" t="str">
        <f>'BR2'!M101</f>
        <v/>
      </c>
      <c r="N101" s="1016">
        <f t="shared" si="24"/>
        <v>0</v>
      </c>
      <c r="O101" s="1090" t="str">
        <f>'BR2'!O101</f>
        <v/>
      </c>
      <c r="P101" s="1016">
        <f t="shared" si="25"/>
        <v>0</v>
      </c>
      <c r="Q101" s="1090" t="str">
        <f>'BR2'!Q101</f>
        <v/>
      </c>
      <c r="R101" s="1016">
        <f t="shared" si="20"/>
        <v>0</v>
      </c>
      <c r="S101" s="1090" t="str">
        <f>'BR2'!S101</f>
        <v/>
      </c>
      <c r="T101" s="1016">
        <f t="shared" si="21"/>
        <v>0</v>
      </c>
      <c r="U101" s="1018"/>
      <c r="V101" s="303"/>
      <c r="W101" s="303"/>
      <c r="X101" s="303"/>
      <c r="Y101" s="203"/>
      <c r="Z101" s="203"/>
      <c r="AA101" s="203"/>
      <c r="AB101" s="204"/>
      <c r="AD101" s="57"/>
      <c r="AE101" s="193"/>
      <c r="AF101" s="193"/>
      <c r="AG101" s="57"/>
      <c r="AH101" s="193"/>
      <c r="AI101" s="193"/>
      <c r="AJ101" s="193"/>
      <c r="AK101" s="193"/>
      <c r="AS101" s="10"/>
      <c r="AT101" s="10"/>
      <c r="AY101" s="1104"/>
    </row>
    <row r="102" spans="1:51" ht="23.25" customHeight="1">
      <c r="A102" s="122">
        <v>4</v>
      </c>
      <c r="B102" s="1536">
        <f>'BR2'!B102</f>
        <v>0</v>
      </c>
      <c r="C102" s="1537">
        <f>'BR2'!C102</f>
        <v>0</v>
      </c>
      <c r="D102" s="1537">
        <f>'BR2'!D102</f>
        <v>0</v>
      </c>
      <c r="E102" s="1538">
        <f>'BR2'!E102</f>
        <v>0</v>
      </c>
      <c r="F102" s="1425">
        <f>'BR2'!F102</f>
        <v>0</v>
      </c>
      <c r="G102" s="847" t="str">
        <f t="shared" si="18"/>
        <v/>
      </c>
      <c r="H102" s="980">
        <f t="shared" si="19"/>
        <v>0</v>
      </c>
      <c r="I102" s="1090" t="str">
        <f>'BR2'!I102</f>
        <v/>
      </c>
      <c r="J102" s="36">
        <f t="shared" si="22"/>
        <v>0</v>
      </c>
      <c r="K102" s="1090" t="str">
        <f>'BR2'!K102</f>
        <v/>
      </c>
      <c r="L102" s="36">
        <f t="shared" si="23"/>
        <v>0</v>
      </c>
      <c r="M102" s="1090" t="str">
        <f>'BR2'!M102</f>
        <v/>
      </c>
      <c r="N102" s="1016">
        <f t="shared" si="24"/>
        <v>0</v>
      </c>
      <c r="O102" s="1090" t="str">
        <f>'BR2'!O102</f>
        <v/>
      </c>
      <c r="P102" s="1016">
        <f t="shared" si="25"/>
        <v>0</v>
      </c>
      <c r="Q102" s="1090" t="str">
        <f>'BR2'!Q102</f>
        <v/>
      </c>
      <c r="R102" s="1016">
        <f t="shared" si="20"/>
        <v>0</v>
      </c>
      <c r="S102" s="1090" t="str">
        <f>'BR2'!S102</f>
        <v/>
      </c>
      <c r="T102" s="1016">
        <f t="shared" si="21"/>
        <v>0</v>
      </c>
      <c r="U102" s="1018"/>
      <c r="V102" s="303"/>
      <c r="W102" s="303"/>
      <c r="X102" s="303"/>
      <c r="Y102" s="203"/>
      <c r="Z102" s="203"/>
      <c r="AA102" s="203"/>
      <c r="AB102" s="204"/>
      <c r="AD102" s="57"/>
      <c r="AE102" s="193"/>
      <c r="AF102" s="193"/>
      <c r="AG102" s="57"/>
      <c r="AH102" s="193"/>
      <c r="AI102" s="193"/>
      <c r="AJ102" s="193"/>
      <c r="AK102" s="193"/>
      <c r="AS102" s="10"/>
      <c r="AT102" s="10"/>
      <c r="AY102" s="1104"/>
    </row>
    <row r="103" spans="1:51" ht="23.25" customHeight="1" thickBot="1">
      <c r="A103" s="122">
        <v>5</v>
      </c>
      <c r="B103" s="1536">
        <f>'BR2'!B103</f>
        <v>0</v>
      </c>
      <c r="C103" s="1537">
        <f>'BR2'!C103</f>
        <v>0</v>
      </c>
      <c r="D103" s="1537">
        <f>'BR2'!D103</f>
        <v>0</v>
      </c>
      <c r="E103" s="1538">
        <f>'BR2'!E103</f>
        <v>0</v>
      </c>
      <c r="F103" s="1425">
        <f>'BR2'!F103</f>
        <v>0</v>
      </c>
      <c r="G103" s="847" t="str">
        <f t="shared" si="18"/>
        <v/>
      </c>
      <c r="H103" s="980">
        <f t="shared" si="19"/>
        <v>0</v>
      </c>
      <c r="I103" s="1090" t="str">
        <f>'BR2'!I103</f>
        <v/>
      </c>
      <c r="J103" s="36">
        <f t="shared" si="22"/>
        <v>0</v>
      </c>
      <c r="K103" s="1090" t="str">
        <f>'BR2'!K103</f>
        <v/>
      </c>
      <c r="L103" s="36">
        <f t="shared" si="23"/>
        <v>0</v>
      </c>
      <c r="M103" s="1090" t="str">
        <f>'BR2'!M103</f>
        <v/>
      </c>
      <c r="N103" s="1016">
        <f t="shared" si="24"/>
        <v>0</v>
      </c>
      <c r="O103" s="1090" t="str">
        <f>'BR2'!O103</f>
        <v/>
      </c>
      <c r="P103" s="1016">
        <f t="shared" si="25"/>
        <v>0</v>
      </c>
      <c r="Q103" s="1090" t="str">
        <f>'BR2'!Q103</f>
        <v/>
      </c>
      <c r="R103" s="1016">
        <f t="shared" si="20"/>
        <v>0</v>
      </c>
      <c r="S103" s="1090" t="str">
        <f>'BR2'!S103</f>
        <v/>
      </c>
      <c r="T103" s="1016">
        <f t="shared" si="21"/>
        <v>0</v>
      </c>
      <c r="U103" s="1018"/>
      <c r="V103" s="303"/>
      <c r="W103" s="303"/>
      <c r="X103" s="303"/>
      <c r="Y103" s="203"/>
      <c r="Z103" s="203"/>
      <c r="AA103" s="203"/>
      <c r="AB103" s="204"/>
      <c r="AD103" s="57"/>
      <c r="AE103" s="193"/>
      <c r="AF103" s="193"/>
      <c r="AG103" s="57"/>
      <c r="AH103" s="193"/>
      <c r="AI103" s="193"/>
      <c r="AJ103" s="193"/>
      <c r="AK103" s="193"/>
      <c r="AS103" s="10"/>
      <c r="AT103" s="10"/>
      <c r="AY103" s="1104"/>
    </row>
    <row r="104" spans="1:51" ht="23.25" hidden="1" customHeight="1">
      <c r="A104" s="122">
        <v>6</v>
      </c>
      <c r="B104" s="1536">
        <f>'BR2'!B104</f>
        <v>0</v>
      </c>
      <c r="C104" s="1537">
        <f>'BR2'!C104</f>
        <v>0</v>
      </c>
      <c r="D104" s="1537">
        <f>'BR2'!D104</f>
        <v>0</v>
      </c>
      <c r="E104" s="1538">
        <f>'BR2'!E104</f>
        <v>0</v>
      </c>
      <c r="F104" s="1425">
        <f>'BR2'!F104</f>
        <v>0</v>
      </c>
      <c r="G104" s="847" t="str">
        <f t="shared" si="18"/>
        <v/>
      </c>
      <c r="H104" s="980">
        <f t="shared" si="19"/>
        <v>0</v>
      </c>
      <c r="I104" s="1090" t="str">
        <f>'BR2'!I104</f>
        <v/>
      </c>
      <c r="J104" s="36">
        <f t="shared" si="22"/>
        <v>0</v>
      </c>
      <c r="K104" s="1090" t="str">
        <f>'BR2'!K104</f>
        <v/>
      </c>
      <c r="L104" s="36">
        <f t="shared" si="23"/>
        <v>0</v>
      </c>
      <c r="M104" s="1090" t="str">
        <f>'BR2'!M104</f>
        <v/>
      </c>
      <c r="N104" s="1016">
        <f t="shared" si="24"/>
        <v>0</v>
      </c>
      <c r="O104" s="1090" t="str">
        <f>'BR2'!O104</f>
        <v/>
      </c>
      <c r="P104" s="1016">
        <f t="shared" si="25"/>
        <v>0</v>
      </c>
      <c r="Q104" s="1090" t="str">
        <f>'BR2'!Q104</f>
        <v/>
      </c>
      <c r="R104" s="1016">
        <f t="shared" si="20"/>
        <v>0</v>
      </c>
      <c r="S104" s="1090" t="str">
        <f>'BR2'!S104</f>
        <v/>
      </c>
      <c r="T104" s="1016">
        <f t="shared" si="21"/>
        <v>0</v>
      </c>
      <c r="U104" s="1018"/>
      <c r="V104" s="303"/>
      <c r="W104" s="303"/>
      <c r="X104" s="303"/>
      <c r="Y104" s="203"/>
      <c r="Z104" s="203"/>
      <c r="AA104" s="203"/>
      <c r="AB104" s="204"/>
      <c r="AD104" s="57"/>
      <c r="AE104" s="193"/>
      <c r="AF104" s="193"/>
      <c r="AG104" s="57"/>
      <c r="AH104" s="193"/>
      <c r="AI104" s="193"/>
      <c r="AJ104" s="193"/>
      <c r="AK104" s="193"/>
      <c r="AS104" s="10"/>
      <c r="AT104" s="10"/>
      <c r="AY104" s="1104"/>
    </row>
    <row r="105" spans="1:51" ht="23.25" hidden="1" customHeight="1">
      <c r="A105" s="122">
        <v>7</v>
      </c>
      <c r="B105" s="1526">
        <f>'BR2'!B105</f>
        <v>0</v>
      </c>
      <c r="C105" s="1527">
        <f>'BR2'!C105</f>
        <v>0</v>
      </c>
      <c r="D105" s="1527">
        <f>'BR2'!D105</f>
        <v>0</v>
      </c>
      <c r="E105" s="1528">
        <f>'BR2'!E105</f>
        <v>0</v>
      </c>
      <c r="F105" s="1425">
        <f>'BR2'!F105</f>
        <v>0</v>
      </c>
      <c r="G105" s="847" t="str">
        <f t="shared" si="18"/>
        <v/>
      </c>
      <c r="H105" s="980">
        <f t="shared" si="19"/>
        <v>0</v>
      </c>
      <c r="I105" s="1090" t="str">
        <f>'BR2'!I105</f>
        <v/>
      </c>
      <c r="J105" s="36">
        <f t="shared" si="22"/>
        <v>0</v>
      </c>
      <c r="K105" s="1090" t="str">
        <f>'BR2'!K105</f>
        <v/>
      </c>
      <c r="L105" s="36">
        <f t="shared" si="23"/>
        <v>0</v>
      </c>
      <c r="M105" s="1090" t="str">
        <f>'BR2'!M105</f>
        <v/>
      </c>
      <c r="N105" s="1016">
        <f t="shared" si="24"/>
        <v>0</v>
      </c>
      <c r="O105" s="1090" t="str">
        <f>'BR2'!O105</f>
        <v/>
      </c>
      <c r="P105" s="1016">
        <f t="shared" si="25"/>
        <v>0</v>
      </c>
      <c r="Q105" s="1090" t="str">
        <f>'BR2'!Q105</f>
        <v/>
      </c>
      <c r="R105" s="1016">
        <f t="shared" si="20"/>
        <v>0</v>
      </c>
      <c r="S105" s="1090" t="str">
        <f>'BR2'!S105</f>
        <v/>
      </c>
      <c r="T105" s="1016">
        <f t="shared" si="21"/>
        <v>0</v>
      </c>
      <c r="U105" s="1018"/>
      <c r="V105" s="303"/>
      <c r="W105" s="303"/>
      <c r="X105" s="303"/>
      <c r="Y105" s="203"/>
      <c r="Z105" s="203"/>
      <c r="AA105" s="203"/>
      <c r="AB105" s="204"/>
      <c r="AD105" s="57"/>
      <c r="AE105" s="193"/>
      <c r="AF105" s="193"/>
      <c r="AG105" s="57"/>
      <c r="AH105" s="193"/>
      <c r="AI105" s="193"/>
      <c r="AJ105" s="193"/>
      <c r="AK105" s="193"/>
      <c r="AS105" s="10"/>
      <c r="AT105" s="10"/>
      <c r="AY105" s="1104"/>
    </row>
    <row r="106" spans="1:51" ht="23.25" hidden="1" customHeight="1">
      <c r="A106" s="122">
        <v>8</v>
      </c>
      <c r="B106" s="1567">
        <f>'BR2'!B106</f>
        <v>0</v>
      </c>
      <c r="C106" s="1568">
        <f>'BR2'!C106</f>
        <v>0</v>
      </c>
      <c r="D106" s="1568">
        <f>'BR2'!D106</f>
        <v>0</v>
      </c>
      <c r="E106" s="1569">
        <f>'BR2'!E106</f>
        <v>0</v>
      </c>
      <c r="F106" s="1425">
        <f>'BR2'!F106</f>
        <v>0</v>
      </c>
      <c r="G106" s="847" t="str">
        <f t="shared" si="18"/>
        <v/>
      </c>
      <c r="H106" s="980">
        <f t="shared" si="19"/>
        <v>0</v>
      </c>
      <c r="I106" s="1090" t="str">
        <f>'BR2'!I106</f>
        <v/>
      </c>
      <c r="J106" s="36">
        <f t="shared" si="22"/>
        <v>0</v>
      </c>
      <c r="K106" s="1090" t="str">
        <f>'BR2'!K106</f>
        <v/>
      </c>
      <c r="L106" s="36">
        <f t="shared" si="23"/>
        <v>0</v>
      </c>
      <c r="M106" s="1090" t="str">
        <f>'BR2'!M106</f>
        <v/>
      </c>
      <c r="N106" s="1016">
        <f t="shared" si="24"/>
        <v>0</v>
      </c>
      <c r="O106" s="1090" t="str">
        <f>'BR2'!O106</f>
        <v/>
      </c>
      <c r="P106" s="1016">
        <f t="shared" si="25"/>
        <v>0</v>
      </c>
      <c r="Q106" s="1090" t="str">
        <f>'BR2'!Q106</f>
        <v/>
      </c>
      <c r="R106" s="1016">
        <f t="shared" si="20"/>
        <v>0</v>
      </c>
      <c r="S106" s="1090" t="str">
        <f>'BR2'!S106</f>
        <v/>
      </c>
      <c r="T106" s="1016">
        <f t="shared" si="21"/>
        <v>0</v>
      </c>
      <c r="U106" s="1018"/>
      <c r="V106" s="303"/>
      <c r="W106" s="303"/>
      <c r="X106" s="303"/>
      <c r="Y106" s="203"/>
      <c r="Z106" s="203"/>
      <c r="AA106" s="203"/>
      <c r="AB106" s="204"/>
      <c r="AD106" s="57"/>
      <c r="AE106" s="193"/>
      <c r="AF106" s="193"/>
      <c r="AG106" s="57"/>
      <c r="AH106" s="193"/>
      <c r="AI106" s="193"/>
      <c r="AJ106" s="193"/>
      <c r="AK106" s="193"/>
      <c r="AS106" s="10"/>
      <c r="AT106" s="10"/>
      <c r="AY106" s="1104"/>
    </row>
    <row r="107" spans="1:51" ht="23.25" hidden="1" customHeight="1">
      <c r="A107" s="122">
        <v>9</v>
      </c>
      <c r="B107" s="1526">
        <f>'BR2'!B107</f>
        <v>0</v>
      </c>
      <c r="C107" s="1527">
        <f>'BR2'!C107</f>
        <v>0</v>
      </c>
      <c r="D107" s="1527">
        <f>'BR2'!D107</f>
        <v>0</v>
      </c>
      <c r="E107" s="1528">
        <f>'BR2'!E107</f>
        <v>0</v>
      </c>
      <c r="F107" s="1425">
        <f>'BR2'!F107</f>
        <v>0</v>
      </c>
      <c r="G107" s="847" t="str">
        <f t="shared" si="18"/>
        <v/>
      </c>
      <c r="H107" s="980">
        <f t="shared" si="19"/>
        <v>0</v>
      </c>
      <c r="I107" s="1090" t="str">
        <f>'BR2'!I107</f>
        <v/>
      </c>
      <c r="J107" s="36">
        <f t="shared" si="22"/>
        <v>0</v>
      </c>
      <c r="K107" s="1090" t="str">
        <f>'BR2'!K107</f>
        <v/>
      </c>
      <c r="L107" s="36">
        <f t="shared" si="23"/>
        <v>0</v>
      </c>
      <c r="M107" s="1090" t="str">
        <f>'BR2'!M107</f>
        <v/>
      </c>
      <c r="N107" s="1016">
        <f t="shared" si="24"/>
        <v>0</v>
      </c>
      <c r="O107" s="1090" t="str">
        <f>'BR2'!O107</f>
        <v/>
      </c>
      <c r="P107" s="1016">
        <f t="shared" si="25"/>
        <v>0</v>
      </c>
      <c r="Q107" s="1090" t="str">
        <f>'BR2'!Q107</f>
        <v/>
      </c>
      <c r="R107" s="1016">
        <f t="shared" si="20"/>
        <v>0</v>
      </c>
      <c r="S107" s="1090" t="str">
        <f>'BR2'!S107</f>
        <v/>
      </c>
      <c r="T107" s="1016">
        <f t="shared" si="21"/>
        <v>0</v>
      </c>
      <c r="U107" s="1018"/>
      <c r="V107" s="303"/>
      <c r="W107" s="303"/>
      <c r="X107" s="303"/>
      <c r="Y107" s="203"/>
      <c r="Z107" s="203"/>
      <c r="AA107" s="203"/>
      <c r="AB107" s="204"/>
      <c r="AD107" s="57"/>
      <c r="AE107" s="193"/>
      <c r="AF107" s="193"/>
      <c r="AG107" s="57"/>
      <c r="AH107" s="193"/>
      <c r="AI107" s="193"/>
      <c r="AJ107" s="193"/>
      <c r="AK107" s="193"/>
      <c r="AS107" s="10"/>
      <c r="AT107" s="10"/>
      <c r="AY107" s="1104"/>
    </row>
    <row r="108" spans="1:51" ht="23.25" hidden="1" customHeight="1" thickBot="1">
      <c r="A108" s="122">
        <v>10</v>
      </c>
      <c r="B108" s="1526">
        <f>'BR2'!B108</f>
        <v>0</v>
      </c>
      <c r="C108" s="1527">
        <f>'BR2'!C108</f>
        <v>0</v>
      </c>
      <c r="D108" s="1527">
        <f>'BR2'!D108</f>
        <v>0</v>
      </c>
      <c r="E108" s="1528">
        <f>'BR2'!E108</f>
        <v>0</v>
      </c>
      <c r="F108" s="1425">
        <f>'BR2'!F108</f>
        <v>0</v>
      </c>
      <c r="G108" s="847" t="str">
        <f t="shared" si="18"/>
        <v/>
      </c>
      <c r="H108" s="980">
        <f t="shared" si="19"/>
        <v>0</v>
      </c>
      <c r="I108" s="1090" t="str">
        <f>'BR2'!I108</f>
        <v/>
      </c>
      <c r="J108" s="36">
        <f t="shared" si="22"/>
        <v>0</v>
      </c>
      <c r="K108" s="1090" t="str">
        <f>'BR2'!K108</f>
        <v/>
      </c>
      <c r="L108" s="36">
        <f t="shared" si="23"/>
        <v>0</v>
      </c>
      <c r="M108" s="1090" t="str">
        <f>'BR2'!M108</f>
        <v/>
      </c>
      <c r="N108" s="1016">
        <f t="shared" si="24"/>
        <v>0</v>
      </c>
      <c r="O108" s="1090" t="str">
        <f>'BR2'!O108</f>
        <v/>
      </c>
      <c r="P108" s="1016">
        <f t="shared" si="25"/>
        <v>0</v>
      </c>
      <c r="Q108" s="1090" t="str">
        <f>'BR2'!Q108</f>
        <v/>
      </c>
      <c r="R108" s="1016">
        <f t="shared" si="20"/>
        <v>0</v>
      </c>
      <c r="S108" s="1090" t="str">
        <f>'BR2'!S108</f>
        <v/>
      </c>
      <c r="T108" s="1016">
        <f t="shared" si="21"/>
        <v>0</v>
      </c>
      <c r="U108" s="1018"/>
      <c r="V108" s="303"/>
      <c r="W108" s="303"/>
      <c r="X108" s="303"/>
      <c r="Y108" s="203"/>
      <c r="Z108" s="203"/>
      <c r="AA108" s="203"/>
      <c r="AB108" s="204"/>
      <c r="AD108" s="57"/>
      <c r="AE108" s="193"/>
      <c r="AF108" s="193"/>
      <c r="AG108" s="57"/>
      <c r="AH108" s="193"/>
      <c r="AI108" s="193"/>
      <c r="AJ108" s="193"/>
      <c r="AK108" s="193"/>
      <c r="AS108" s="10"/>
      <c r="AT108" s="10"/>
      <c r="AY108" s="1104"/>
    </row>
    <row r="109" spans="1:51" ht="23.25" hidden="1" customHeight="1">
      <c r="A109" s="122">
        <v>11</v>
      </c>
      <c r="B109" s="1567">
        <f>'BR2'!B109</f>
        <v>0</v>
      </c>
      <c r="C109" s="1568">
        <f>'BR2'!C109</f>
        <v>0</v>
      </c>
      <c r="D109" s="1568">
        <f>'BR2'!D109</f>
        <v>0</v>
      </c>
      <c r="E109" s="1569">
        <f>'BR2'!E109</f>
        <v>0</v>
      </c>
      <c r="F109" s="977">
        <f>'BR2'!F109</f>
        <v>0</v>
      </c>
      <c r="G109" s="847" t="str">
        <f t="shared" si="18"/>
        <v/>
      </c>
      <c r="H109" s="980">
        <f t="shared" si="19"/>
        <v>0</v>
      </c>
      <c r="I109" s="1090" t="str">
        <f>'BR2'!I109</f>
        <v/>
      </c>
      <c r="J109" s="36">
        <f t="shared" si="22"/>
        <v>0</v>
      </c>
      <c r="K109" s="1090" t="str">
        <f>'BR2'!K109</f>
        <v/>
      </c>
      <c r="L109" s="36">
        <f t="shared" si="23"/>
        <v>0</v>
      </c>
      <c r="M109" s="1090" t="str">
        <f>'BR2'!M109</f>
        <v/>
      </c>
      <c r="N109" s="1016">
        <f t="shared" si="24"/>
        <v>0</v>
      </c>
      <c r="O109" s="1090" t="str">
        <f>'BR2'!O109</f>
        <v/>
      </c>
      <c r="P109" s="1016">
        <f t="shared" si="25"/>
        <v>0</v>
      </c>
      <c r="Q109" s="1090" t="str">
        <f>'BR2'!Q109</f>
        <v/>
      </c>
      <c r="R109" s="1016">
        <f t="shared" si="20"/>
        <v>0</v>
      </c>
      <c r="S109" s="1090" t="str">
        <f>'BR2'!S109</f>
        <v/>
      </c>
      <c r="T109" s="1016">
        <f t="shared" si="21"/>
        <v>0</v>
      </c>
      <c r="U109" s="1018"/>
      <c r="V109" s="303"/>
      <c r="W109" s="303"/>
      <c r="X109" s="303"/>
      <c r="Y109" s="203"/>
      <c r="Z109" s="203"/>
      <c r="AA109" s="203"/>
      <c r="AB109" s="204"/>
      <c r="AD109" s="57"/>
      <c r="AE109" s="193"/>
      <c r="AF109" s="193"/>
      <c r="AG109" s="57"/>
      <c r="AH109" s="193"/>
      <c r="AI109" s="193"/>
      <c r="AJ109" s="193"/>
      <c r="AK109" s="193"/>
      <c r="AS109" s="10"/>
      <c r="AT109" s="10"/>
      <c r="AY109" s="1104"/>
    </row>
    <row r="110" spans="1:51" ht="23.25" hidden="1" customHeight="1">
      <c r="A110" s="122">
        <v>12</v>
      </c>
      <c r="B110" s="1526">
        <f>'BR2'!B110</f>
        <v>0</v>
      </c>
      <c r="C110" s="1527">
        <f>'BR2'!C110</f>
        <v>0</v>
      </c>
      <c r="D110" s="1527">
        <f>'BR2'!D110</f>
        <v>0</v>
      </c>
      <c r="E110" s="1528">
        <f>'BR2'!E110</f>
        <v>0</v>
      </c>
      <c r="F110" s="977">
        <f>'BR2'!F110</f>
        <v>0</v>
      </c>
      <c r="G110" s="847" t="str">
        <f t="shared" si="18"/>
        <v/>
      </c>
      <c r="H110" s="980">
        <f t="shared" si="19"/>
        <v>0</v>
      </c>
      <c r="I110" s="1090" t="str">
        <f>'BR2'!I110</f>
        <v/>
      </c>
      <c r="J110" s="36">
        <f t="shared" si="22"/>
        <v>0</v>
      </c>
      <c r="K110" s="1090" t="str">
        <f>'BR2'!K110</f>
        <v/>
      </c>
      <c r="L110" s="36">
        <f t="shared" si="23"/>
        <v>0</v>
      </c>
      <c r="M110" s="1090" t="str">
        <f>'BR2'!M110</f>
        <v/>
      </c>
      <c r="N110" s="1016">
        <f t="shared" si="24"/>
        <v>0</v>
      </c>
      <c r="O110" s="1090" t="str">
        <f>'BR2'!O110</f>
        <v/>
      </c>
      <c r="P110" s="1016">
        <f t="shared" si="25"/>
        <v>0</v>
      </c>
      <c r="Q110" s="1090" t="str">
        <f>'BR2'!Q110</f>
        <v/>
      </c>
      <c r="R110" s="1016">
        <f t="shared" si="20"/>
        <v>0</v>
      </c>
      <c r="S110" s="1090" t="str">
        <f>'BR2'!S110</f>
        <v/>
      </c>
      <c r="T110" s="1016">
        <f t="shared" si="21"/>
        <v>0</v>
      </c>
      <c r="U110" s="1018"/>
      <c r="V110" s="303"/>
      <c r="W110" s="303"/>
      <c r="X110" s="303"/>
      <c r="Y110" s="203"/>
      <c r="Z110" s="203"/>
      <c r="AA110" s="203"/>
      <c r="AB110" s="204"/>
      <c r="AD110" s="57"/>
      <c r="AE110" s="193"/>
      <c r="AF110" s="193"/>
      <c r="AG110" s="57"/>
      <c r="AH110" s="193"/>
      <c r="AI110" s="193"/>
      <c r="AJ110" s="193"/>
      <c r="AK110" s="193"/>
      <c r="AS110" s="10"/>
      <c r="AT110" s="10"/>
      <c r="AY110" s="1104"/>
    </row>
    <row r="111" spans="1:51" ht="23.25" hidden="1" customHeight="1">
      <c r="A111" s="122">
        <v>13</v>
      </c>
      <c r="B111" s="1526">
        <f>'BR2'!B111</f>
        <v>0</v>
      </c>
      <c r="C111" s="1527">
        <f>'BR2'!C111</f>
        <v>0</v>
      </c>
      <c r="D111" s="1527">
        <f>'BR2'!D111</f>
        <v>0</v>
      </c>
      <c r="E111" s="1528">
        <f>'BR2'!E111</f>
        <v>0</v>
      </c>
      <c r="F111" s="977">
        <f>'BR2'!F111</f>
        <v>0</v>
      </c>
      <c r="G111" s="847" t="str">
        <f t="shared" si="18"/>
        <v/>
      </c>
      <c r="H111" s="980">
        <f t="shared" si="19"/>
        <v>0</v>
      </c>
      <c r="I111" s="1090" t="str">
        <f>'BR2'!I111</f>
        <v/>
      </c>
      <c r="J111" s="36">
        <f t="shared" si="22"/>
        <v>0</v>
      </c>
      <c r="K111" s="1090" t="str">
        <f>'BR2'!K111</f>
        <v/>
      </c>
      <c r="L111" s="36">
        <f t="shared" si="23"/>
        <v>0</v>
      </c>
      <c r="M111" s="1090" t="str">
        <f>'BR2'!M111</f>
        <v/>
      </c>
      <c r="N111" s="1016">
        <f t="shared" si="24"/>
        <v>0</v>
      </c>
      <c r="O111" s="1090" t="str">
        <f>'BR2'!O111</f>
        <v/>
      </c>
      <c r="P111" s="1016">
        <f t="shared" si="25"/>
        <v>0</v>
      </c>
      <c r="Q111" s="1090" t="str">
        <f>'BR2'!Q111</f>
        <v/>
      </c>
      <c r="R111" s="1016">
        <f t="shared" si="20"/>
        <v>0</v>
      </c>
      <c r="S111" s="1090" t="str">
        <f>'BR2'!S111</f>
        <v/>
      </c>
      <c r="T111" s="1016">
        <f t="shared" si="21"/>
        <v>0</v>
      </c>
      <c r="U111" s="1018"/>
      <c r="V111" s="303"/>
      <c r="W111" s="303"/>
      <c r="X111" s="303"/>
      <c r="Y111" s="203"/>
      <c r="Z111" s="203"/>
      <c r="AA111" s="203"/>
      <c r="AB111" s="204"/>
      <c r="AD111" s="57"/>
      <c r="AE111" s="193"/>
      <c r="AF111" s="193"/>
      <c r="AG111" s="57"/>
      <c r="AH111" s="193"/>
      <c r="AI111" s="193"/>
      <c r="AJ111" s="193"/>
      <c r="AK111" s="193"/>
      <c r="AS111" s="10"/>
      <c r="AT111" s="10"/>
      <c r="AY111" s="1104"/>
    </row>
    <row r="112" spans="1:51" ht="23.25" hidden="1" customHeight="1">
      <c r="A112" s="122">
        <v>14</v>
      </c>
      <c r="B112" s="1567">
        <f>'BR2'!B112</f>
        <v>0</v>
      </c>
      <c r="C112" s="1568">
        <f>'BR2'!C112</f>
        <v>0</v>
      </c>
      <c r="D112" s="1568">
        <f>'BR2'!D112</f>
        <v>0</v>
      </c>
      <c r="E112" s="1569">
        <f>'BR2'!E112</f>
        <v>0</v>
      </c>
      <c r="F112" s="977">
        <f>'BR2'!F112</f>
        <v>0</v>
      </c>
      <c r="G112" s="847" t="str">
        <f t="shared" si="18"/>
        <v/>
      </c>
      <c r="H112" s="980">
        <f t="shared" si="19"/>
        <v>0</v>
      </c>
      <c r="I112" s="1090" t="str">
        <f>'BR2'!I112</f>
        <v/>
      </c>
      <c r="J112" s="36">
        <f t="shared" si="22"/>
        <v>0</v>
      </c>
      <c r="K112" s="1090" t="str">
        <f>'BR2'!K112</f>
        <v/>
      </c>
      <c r="L112" s="36">
        <f t="shared" si="23"/>
        <v>0</v>
      </c>
      <c r="M112" s="1090" t="str">
        <f>'BR2'!M112</f>
        <v/>
      </c>
      <c r="N112" s="1016">
        <f t="shared" si="24"/>
        <v>0</v>
      </c>
      <c r="O112" s="1090" t="str">
        <f>'BR2'!O112</f>
        <v/>
      </c>
      <c r="P112" s="1016">
        <f t="shared" si="25"/>
        <v>0</v>
      </c>
      <c r="Q112" s="1090" t="str">
        <f>'BR2'!Q112</f>
        <v/>
      </c>
      <c r="R112" s="1016">
        <f t="shared" si="20"/>
        <v>0</v>
      </c>
      <c r="S112" s="1090" t="str">
        <f>'BR2'!S112</f>
        <v/>
      </c>
      <c r="T112" s="1016">
        <f t="shared" si="21"/>
        <v>0</v>
      </c>
      <c r="U112" s="1018"/>
      <c r="V112" s="303"/>
      <c r="W112" s="303"/>
      <c r="X112" s="303"/>
      <c r="Y112" s="203"/>
      <c r="Z112" s="203"/>
      <c r="AA112" s="203"/>
      <c r="AB112" s="204"/>
      <c r="AD112" s="57"/>
      <c r="AE112" s="193"/>
      <c r="AF112" s="193"/>
      <c r="AG112" s="57"/>
      <c r="AH112" s="193"/>
      <c r="AI112" s="193"/>
      <c r="AJ112" s="193"/>
      <c r="AK112" s="193"/>
      <c r="AS112" s="10"/>
      <c r="AT112" s="10"/>
      <c r="AY112" s="1104"/>
    </row>
    <row r="113" spans="1:53" ht="23.25" hidden="1" customHeight="1" thickBot="1">
      <c r="A113" s="122">
        <v>15</v>
      </c>
      <c r="B113" s="1526">
        <f>'BR2'!B113</f>
        <v>0</v>
      </c>
      <c r="C113" s="1527"/>
      <c r="D113" s="1527"/>
      <c r="E113" s="1528"/>
      <c r="F113" s="977">
        <f>'BR2'!F113</f>
        <v>0</v>
      </c>
      <c r="G113" s="848" t="str">
        <f t="shared" si="18"/>
        <v/>
      </c>
      <c r="H113" s="1003">
        <f t="shared" si="19"/>
        <v>0</v>
      </c>
      <c r="I113" s="1094" t="str">
        <f>'BR2'!I113</f>
        <v/>
      </c>
      <c r="J113" s="995">
        <f t="shared" si="22"/>
        <v>0</v>
      </c>
      <c r="K113" s="1094" t="str">
        <f>'BR2'!K113</f>
        <v/>
      </c>
      <c r="L113" s="995">
        <f t="shared" si="23"/>
        <v>0</v>
      </c>
      <c r="M113" s="1094" t="str">
        <f>'BR2'!M113</f>
        <v/>
      </c>
      <c r="N113" s="1019">
        <f t="shared" si="24"/>
        <v>0</v>
      </c>
      <c r="O113" s="1094" t="str">
        <f>'BR2'!O113</f>
        <v/>
      </c>
      <c r="P113" s="1019">
        <f t="shared" si="25"/>
        <v>0</v>
      </c>
      <c r="Q113" s="1094" t="str">
        <f>'BR2'!Q113</f>
        <v/>
      </c>
      <c r="R113" s="1019">
        <f t="shared" si="20"/>
        <v>0</v>
      </c>
      <c r="S113" s="1094" t="str">
        <f>'BR2'!S113</f>
        <v/>
      </c>
      <c r="T113" s="1019">
        <f t="shared" si="21"/>
        <v>0</v>
      </c>
      <c r="U113" s="1018"/>
      <c r="V113" s="303"/>
      <c r="W113" s="303"/>
      <c r="X113" s="303"/>
      <c r="Y113" s="203"/>
      <c r="Z113" s="203"/>
      <c r="AA113" s="203"/>
      <c r="AB113" s="204"/>
      <c r="AD113" s="57"/>
      <c r="AE113" s="193"/>
      <c r="AF113" s="193"/>
      <c r="AG113" s="57"/>
      <c r="AH113" s="193"/>
      <c r="AI113" s="193"/>
      <c r="AJ113" s="193"/>
      <c r="AK113" s="193"/>
      <c r="AS113" s="10"/>
      <c r="AT113" s="10"/>
      <c r="AY113" s="1104"/>
    </row>
    <row r="114" spans="1:53" s="197" customFormat="1" ht="16.5" thickTop="1" thickBot="1">
      <c r="A114" s="435"/>
      <c r="B114" s="520"/>
      <c r="C114" s="521"/>
      <c r="D114" s="522"/>
      <c r="E114" s="523"/>
      <c r="F114" s="436"/>
      <c r="G114" s="849"/>
      <c r="H114" s="437"/>
      <c r="I114" s="437"/>
      <c r="J114" s="437"/>
      <c r="K114" s="437"/>
      <c r="L114" s="437"/>
      <c r="M114" s="437"/>
      <c r="N114" s="437"/>
      <c r="O114" s="437"/>
      <c r="P114" s="437"/>
      <c r="Q114" s="437"/>
      <c r="R114" s="437"/>
      <c r="S114" s="437"/>
      <c r="T114" s="437"/>
      <c r="U114" s="202"/>
      <c r="V114" s="274"/>
      <c r="W114" s="274"/>
      <c r="X114" s="274"/>
      <c r="Y114" s="275"/>
      <c r="Z114" s="275"/>
      <c r="AA114" s="275"/>
      <c r="AK114" s="326"/>
      <c r="AL114" s="326"/>
      <c r="AM114" s="326"/>
      <c r="AN114" s="326"/>
      <c r="AO114" s="326"/>
      <c r="AP114" s="326"/>
      <c r="AQ114" s="326"/>
      <c r="AS114" s="10"/>
      <c r="AT114" s="10"/>
      <c r="AY114" s="1104"/>
      <c r="AZ114" s="169"/>
      <c r="BA114" s="169"/>
    </row>
    <row r="115" spans="1:53" ht="24" thickTop="1">
      <c r="A115" s="1560" t="str">
        <f>A13</f>
        <v>CAPITAL EXPENDITURES</v>
      </c>
      <c r="B115" s="1561"/>
      <c r="C115" s="1561"/>
      <c r="D115" s="1561"/>
      <c r="E115" s="1561"/>
      <c r="F115" s="1543"/>
      <c r="G115" s="1531" t="s">
        <v>84</v>
      </c>
      <c r="H115" s="1532"/>
      <c r="I115" s="1532"/>
      <c r="J115" s="1532"/>
      <c r="K115" s="1532"/>
      <c r="L115" s="1532"/>
      <c r="M115" s="1532"/>
      <c r="N115" s="1532"/>
      <c r="O115" s="1532"/>
      <c r="P115" s="1532"/>
      <c r="Q115" s="1532"/>
      <c r="R115" s="1532"/>
      <c r="S115" s="1532"/>
      <c r="T115" s="1533"/>
      <c r="U115" s="943"/>
      <c r="V115" s="299"/>
      <c r="W115" s="299"/>
      <c r="X115" s="299"/>
      <c r="Y115" s="38"/>
      <c r="Z115" s="38"/>
      <c r="AA115" s="38"/>
      <c r="AD115" s="55"/>
      <c r="AE115" s="11"/>
      <c r="AF115" s="11"/>
      <c r="AG115" s="55"/>
      <c r="AH115" s="11"/>
      <c r="AI115" s="11"/>
      <c r="AJ115" s="11"/>
      <c r="AK115" s="11"/>
      <c r="AS115" s="10"/>
      <c r="AT115" s="10"/>
      <c r="AY115" s="1104"/>
    </row>
    <row r="116" spans="1:53" ht="15" customHeight="1" thickBot="1">
      <c r="A116" s="1544"/>
      <c r="B116" s="1545"/>
      <c r="C116" s="1545"/>
      <c r="D116" s="1545"/>
      <c r="E116" s="1545"/>
      <c r="F116" s="1546"/>
      <c r="G116" s="616" t="str">
        <f>'Fund Rec'!G110</f>
        <v/>
      </c>
      <c r="H116" s="993">
        <f>'Fund Rec'!H110</f>
        <v>0</v>
      </c>
      <c r="I116" s="699" t="str">
        <f>'Fund Rec'!I110</f>
        <v/>
      </c>
      <c r="J116" s="994">
        <f>'Fund Rec'!J110</f>
        <v>0</v>
      </c>
      <c r="K116" s="699" t="str">
        <f>'Fund Rec'!K110</f>
        <v/>
      </c>
      <c r="L116" s="994">
        <f>'Fund Rec'!L110</f>
        <v>0</v>
      </c>
      <c r="M116" s="699" t="str">
        <f>'Fund Rec'!M110</f>
        <v/>
      </c>
      <c r="N116" s="994">
        <f>'Fund Rec'!N110</f>
        <v>0</v>
      </c>
      <c r="O116" s="802" t="str">
        <f>'Fund Rec'!O110</f>
        <v/>
      </c>
      <c r="P116" s="698">
        <f>'Fund Rec'!P110</f>
        <v>0</v>
      </c>
      <c r="Q116" s="802" t="str">
        <f>'Fund Rec'!Q110</f>
        <v/>
      </c>
      <c r="R116" s="698">
        <f>'Fund Rec'!R110</f>
        <v>0</v>
      </c>
      <c r="S116" s="802" t="str">
        <f>'Fund Rec'!S110</f>
        <v/>
      </c>
      <c r="T116" s="698">
        <f>'Fund Rec'!T110</f>
        <v>0</v>
      </c>
      <c r="U116" s="202"/>
      <c r="V116" s="300"/>
      <c r="W116" s="300"/>
      <c r="X116" s="300"/>
      <c r="AE116" s="169"/>
      <c r="AF116" s="169"/>
      <c r="AH116" s="169"/>
      <c r="AI116" s="169"/>
      <c r="AJ116" s="169"/>
      <c r="AK116" s="169"/>
      <c r="AS116" s="10"/>
      <c r="AT116" s="10"/>
      <c r="AY116" s="1104"/>
    </row>
    <row r="117" spans="1:53" ht="25.5" customHeight="1" thickTop="1" thickBot="1">
      <c r="A117" s="131"/>
      <c r="B117" s="159"/>
      <c r="C117" s="159"/>
      <c r="D117" s="18"/>
      <c r="E117" s="130" t="s">
        <v>200</v>
      </c>
      <c r="F117" s="1423">
        <f>SUM(F118:F132)</f>
        <v>0</v>
      </c>
      <c r="G117" s="803"/>
      <c r="H117" s="982">
        <f>SUM(H118:H132)</f>
        <v>0</v>
      </c>
      <c r="I117" s="804"/>
      <c r="J117" s="979">
        <f>SUM(J118:J132)</f>
        <v>0</v>
      </c>
      <c r="K117" s="804"/>
      <c r="L117" s="990">
        <f>SUM(L118:L132)</f>
        <v>0</v>
      </c>
      <c r="M117" s="805"/>
      <c r="N117" s="990">
        <f>SUM(N118:N132)</f>
        <v>0</v>
      </c>
      <c r="O117" s="805"/>
      <c r="P117" s="990">
        <f>SUM(P118:P132)</f>
        <v>0</v>
      </c>
      <c r="Q117" s="804"/>
      <c r="R117" s="990">
        <f>SUM(R118:R132)</f>
        <v>0</v>
      </c>
      <c r="S117" s="805"/>
      <c r="T117" s="990">
        <f>SUM(T118:T132)</f>
        <v>0</v>
      </c>
      <c r="U117" s="260"/>
      <c r="V117" s="301"/>
      <c r="W117" s="301"/>
      <c r="X117" s="301"/>
      <c r="Y117" s="38"/>
      <c r="Z117" s="38"/>
      <c r="AA117" s="38"/>
      <c r="AD117" s="55"/>
      <c r="AE117" s="11"/>
      <c r="AF117" s="11"/>
      <c r="AG117" s="55"/>
      <c r="AH117" s="11"/>
      <c r="AI117" s="11"/>
      <c r="AJ117" s="11"/>
      <c r="AK117" s="11"/>
      <c r="AS117" s="10"/>
      <c r="AT117" s="10"/>
      <c r="AY117" s="1104"/>
    </row>
    <row r="118" spans="1:53" ht="23.25" customHeight="1" thickTop="1">
      <c r="A118" s="122">
        <v>1</v>
      </c>
      <c r="B118" s="1526">
        <f>'BR2'!B118</f>
        <v>0</v>
      </c>
      <c r="C118" s="1527"/>
      <c r="D118" s="1527"/>
      <c r="E118" s="1528"/>
      <c r="F118" s="1425">
        <f>'BR2'!F118</f>
        <v>0</v>
      </c>
      <c r="G118" s="847" t="str">
        <f t="shared" ref="G118:G132" si="26">IF(AND(F118&lt;&gt;0, 1-I118-K118-Q118-S118-M118-O118),1-I118-K118-Q118-S118-M118-O118,"")</f>
        <v/>
      </c>
      <c r="H118" s="980">
        <f t="shared" ref="H118:H132" si="27">IF(AND(G118*F118&lt;0.0001,G118*F118&gt;0),"",G118*F118)</f>
        <v>0</v>
      </c>
      <c r="I118" s="1090" t="str">
        <f>'BR2'!I118</f>
        <v/>
      </c>
      <c r="J118" s="36">
        <f>I118*F118</f>
        <v>0</v>
      </c>
      <c r="K118" s="1090" t="str">
        <f>'BR2'!K118</f>
        <v/>
      </c>
      <c r="L118" s="36">
        <f>K118*F118</f>
        <v>0</v>
      </c>
      <c r="M118" s="1090" t="str">
        <f>'BR2'!M118</f>
        <v/>
      </c>
      <c r="N118" s="1016">
        <f>M118*F118</f>
        <v>0</v>
      </c>
      <c r="O118" s="1090" t="str">
        <f>'BR2'!O118</f>
        <v/>
      </c>
      <c r="P118" s="1016">
        <f>O118*F118</f>
        <v>0</v>
      </c>
      <c r="Q118" s="1090" t="str">
        <f>'BR2'!Q118</f>
        <v/>
      </c>
      <c r="R118" s="1016">
        <f t="shared" ref="R118:R132" si="28">Q118*F118</f>
        <v>0</v>
      </c>
      <c r="S118" s="1090" t="str">
        <f>'BR2'!S118</f>
        <v/>
      </c>
      <c r="T118" s="1016">
        <f t="shared" ref="T118:T132" si="29">S118*F118</f>
        <v>0</v>
      </c>
      <c r="U118" s="1018"/>
      <c r="V118" s="303"/>
      <c r="W118" s="303"/>
      <c r="X118" s="303"/>
      <c r="Y118" s="203"/>
      <c r="Z118" s="203"/>
      <c r="AA118" s="203"/>
      <c r="AB118" s="204"/>
      <c r="AD118" s="57"/>
      <c r="AE118" s="193"/>
      <c r="AF118" s="193"/>
      <c r="AG118" s="57"/>
      <c r="AH118" s="193"/>
      <c r="AI118" s="193"/>
      <c r="AJ118" s="193"/>
      <c r="AK118" s="193"/>
      <c r="AS118" s="10"/>
      <c r="AT118" s="10"/>
      <c r="AY118" s="1104"/>
    </row>
    <row r="119" spans="1:53" ht="23.25" customHeight="1">
      <c r="A119" s="122">
        <v>2</v>
      </c>
      <c r="B119" s="1526">
        <f>'BR2'!B119</f>
        <v>0</v>
      </c>
      <c r="C119" s="1527"/>
      <c r="D119" s="1527"/>
      <c r="E119" s="1528"/>
      <c r="F119" s="1425">
        <f>'BR2'!F119</f>
        <v>0</v>
      </c>
      <c r="G119" s="847" t="str">
        <f t="shared" si="26"/>
        <v/>
      </c>
      <c r="H119" s="980">
        <f t="shared" si="27"/>
        <v>0</v>
      </c>
      <c r="I119" s="1090" t="str">
        <f>'BR2'!I119</f>
        <v/>
      </c>
      <c r="J119" s="36">
        <f t="shared" ref="J119:J132" si="30">I119*F119</f>
        <v>0</v>
      </c>
      <c r="K119" s="1090" t="str">
        <f>'BR2'!K119</f>
        <v/>
      </c>
      <c r="L119" s="36">
        <f t="shared" ref="L119:L132" si="31">K119*F119</f>
        <v>0</v>
      </c>
      <c r="M119" s="1090" t="str">
        <f>'BR2'!M119</f>
        <v/>
      </c>
      <c r="N119" s="1016">
        <f t="shared" ref="N119:N132" si="32">M119*F119</f>
        <v>0</v>
      </c>
      <c r="O119" s="1090" t="str">
        <f>'BR2'!O119</f>
        <v/>
      </c>
      <c r="P119" s="1016">
        <f t="shared" ref="P119:P132" si="33">O119*F119</f>
        <v>0</v>
      </c>
      <c r="Q119" s="1090" t="str">
        <f>'BR2'!Q119</f>
        <v/>
      </c>
      <c r="R119" s="1016">
        <f t="shared" si="28"/>
        <v>0</v>
      </c>
      <c r="S119" s="1090" t="str">
        <f>'BR2'!S119</f>
        <v/>
      </c>
      <c r="T119" s="1016">
        <f t="shared" si="29"/>
        <v>0</v>
      </c>
      <c r="U119" s="1018"/>
      <c r="V119" s="303"/>
      <c r="W119" s="303"/>
      <c r="X119" s="303"/>
      <c r="Y119" s="203"/>
      <c r="Z119" s="203"/>
      <c r="AA119" s="203"/>
      <c r="AB119" s="204"/>
      <c r="AD119" s="57"/>
      <c r="AE119" s="193"/>
      <c r="AF119" s="193"/>
      <c r="AG119" s="57"/>
      <c r="AH119" s="193"/>
      <c r="AI119" s="193"/>
      <c r="AJ119" s="193"/>
      <c r="AK119" s="193"/>
      <c r="AS119" s="10"/>
      <c r="AT119" s="10"/>
      <c r="AY119" s="1104"/>
    </row>
    <row r="120" spans="1:53" ht="23.25" customHeight="1">
      <c r="A120" s="122">
        <v>3</v>
      </c>
      <c r="B120" s="1526">
        <f>'BR2'!B120</f>
        <v>0</v>
      </c>
      <c r="C120" s="1527"/>
      <c r="D120" s="1527"/>
      <c r="E120" s="1528"/>
      <c r="F120" s="1425">
        <f>'BR2'!F120</f>
        <v>0</v>
      </c>
      <c r="G120" s="847" t="str">
        <f t="shared" si="26"/>
        <v/>
      </c>
      <c r="H120" s="980">
        <f t="shared" si="27"/>
        <v>0</v>
      </c>
      <c r="I120" s="1090" t="str">
        <f>'BR2'!I120</f>
        <v/>
      </c>
      <c r="J120" s="36">
        <f t="shared" si="30"/>
        <v>0</v>
      </c>
      <c r="K120" s="1090" t="str">
        <f>'BR2'!K120</f>
        <v/>
      </c>
      <c r="L120" s="36">
        <f t="shared" si="31"/>
        <v>0</v>
      </c>
      <c r="M120" s="1090" t="str">
        <f>'BR2'!M120</f>
        <v/>
      </c>
      <c r="N120" s="1016">
        <f t="shared" si="32"/>
        <v>0</v>
      </c>
      <c r="O120" s="1090" t="str">
        <f>'BR2'!O120</f>
        <v/>
      </c>
      <c r="P120" s="1016">
        <f t="shared" si="33"/>
        <v>0</v>
      </c>
      <c r="Q120" s="1090" t="str">
        <f>'BR2'!Q120</f>
        <v/>
      </c>
      <c r="R120" s="1016">
        <f t="shared" si="28"/>
        <v>0</v>
      </c>
      <c r="S120" s="1090" t="str">
        <f>'BR2'!S120</f>
        <v/>
      </c>
      <c r="T120" s="1016">
        <f t="shared" si="29"/>
        <v>0</v>
      </c>
      <c r="U120" s="1018"/>
      <c r="V120" s="303"/>
      <c r="W120" s="303"/>
      <c r="X120" s="303"/>
      <c r="Y120" s="203"/>
      <c r="Z120" s="203"/>
      <c r="AA120" s="203"/>
      <c r="AB120" s="204"/>
      <c r="AD120" s="57"/>
      <c r="AE120" s="193"/>
      <c r="AF120" s="193"/>
      <c r="AG120" s="57"/>
      <c r="AH120" s="193"/>
      <c r="AI120" s="193"/>
      <c r="AJ120" s="193"/>
      <c r="AK120" s="193"/>
      <c r="AS120" s="10"/>
      <c r="AT120" s="10"/>
      <c r="AY120" s="1104"/>
    </row>
    <row r="121" spans="1:53" ht="23.25" customHeight="1">
      <c r="A121" s="122">
        <v>4</v>
      </c>
      <c r="B121" s="1526">
        <f>'BR2'!B121</f>
        <v>0</v>
      </c>
      <c r="C121" s="1527"/>
      <c r="D121" s="1527"/>
      <c r="E121" s="1528"/>
      <c r="F121" s="978">
        <f>'BR2'!F121</f>
        <v>0</v>
      </c>
      <c r="G121" s="847" t="str">
        <f t="shared" si="26"/>
        <v/>
      </c>
      <c r="H121" s="980">
        <f t="shared" si="27"/>
        <v>0</v>
      </c>
      <c r="I121" s="1090" t="str">
        <f>'BR2'!I121</f>
        <v/>
      </c>
      <c r="J121" s="36">
        <f t="shared" si="30"/>
        <v>0</v>
      </c>
      <c r="K121" s="1090" t="str">
        <f>'BR2'!K121</f>
        <v/>
      </c>
      <c r="L121" s="36">
        <f t="shared" si="31"/>
        <v>0</v>
      </c>
      <c r="M121" s="1090" t="str">
        <f>'BR2'!M121</f>
        <v/>
      </c>
      <c r="N121" s="1016">
        <f t="shared" si="32"/>
        <v>0</v>
      </c>
      <c r="O121" s="1090" t="str">
        <f>'BR2'!O121</f>
        <v/>
      </c>
      <c r="P121" s="1016">
        <f t="shared" si="33"/>
        <v>0</v>
      </c>
      <c r="Q121" s="1090" t="str">
        <f>'BR2'!Q121</f>
        <v/>
      </c>
      <c r="R121" s="1016">
        <f t="shared" si="28"/>
        <v>0</v>
      </c>
      <c r="S121" s="1090" t="str">
        <f>'BR2'!S121</f>
        <v/>
      </c>
      <c r="T121" s="1016">
        <f t="shared" si="29"/>
        <v>0</v>
      </c>
      <c r="U121" s="1018"/>
      <c r="V121" s="303"/>
      <c r="W121" s="303"/>
      <c r="X121" s="303"/>
      <c r="Y121" s="203"/>
      <c r="Z121" s="203"/>
      <c r="AA121" s="203"/>
      <c r="AB121" s="204"/>
      <c r="AD121" s="57"/>
      <c r="AE121" s="193"/>
      <c r="AF121" s="193"/>
      <c r="AG121" s="57"/>
      <c r="AH121" s="193"/>
      <c r="AI121" s="193"/>
      <c r="AJ121" s="193"/>
      <c r="AK121" s="193"/>
      <c r="AS121" s="10"/>
      <c r="AT121" s="10"/>
      <c r="AY121" s="1104"/>
    </row>
    <row r="122" spans="1:53" ht="23.25" customHeight="1" thickBot="1">
      <c r="A122" s="122">
        <v>5</v>
      </c>
      <c r="B122" s="1526">
        <f>'BR2'!B122</f>
        <v>0</v>
      </c>
      <c r="C122" s="1527"/>
      <c r="D122" s="1527"/>
      <c r="E122" s="1528"/>
      <c r="F122" s="978">
        <f>'BR2'!F122</f>
        <v>0</v>
      </c>
      <c r="G122" s="847" t="str">
        <f t="shared" si="26"/>
        <v/>
      </c>
      <c r="H122" s="980">
        <f t="shared" si="27"/>
        <v>0</v>
      </c>
      <c r="I122" s="1090" t="str">
        <f>'BR2'!I122</f>
        <v/>
      </c>
      <c r="J122" s="36">
        <f t="shared" si="30"/>
        <v>0</v>
      </c>
      <c r="K122" s="1090" t="str">
        <f>'BR2'!K122</f>
        <v/>
      </c>
      <c r="L122" s="36">
        <f t="shared" si="31"/>
        <v>0</v>
      </c>
      <c r="M122" s="1090" t="str">
        <f>'BR2'!M122</f>
        <v/>
      </c>
      <c r="N122" s="1016">
        <f t="shared" si="32"/>
        <v>0</v>
      </c>
      <c r="O122" s="1090" t="str">
        <f>'BR2'!O122</f>
        <v/>
      </c>
      <c r="P122" s="1016">
        <f t="shared" si="33"/>
        <v>0</v>
      </c>
      <c r="Q122" s="1090" t="str">
        <f>'BR2'!Q122</f>
        <v/>
      </c>
      <c r="R122" s="1016">
        <f t="shared" si="28"/>
        <v>0</v>
      </c>
      <c r="S122" s="1090" t="str">
        <f>'BR2'!S122</f>
        <v/>
      </c>
      <c r="T122" s="1016">
        <f t="shared" si="29"/>
        <v>0</v>
      </c>
      <c r="U122" s="1018"/>
      <c r="V122" s="303"/>
      <c r="W122" s="303"/>
      <c r="X122" s="303"/>
      <c r="Y122" s="203"/>
      <c r="Z122" s="203"/>
      <c r="AA122" s="203"/>
      <c r="AB122" s="204"/>
      <c r="AD122" s="57"/>
      <c r="AE122" s="193"/>
      <c r="AF122" s="193"/>
      <c r="AG122" s="57"/>
      <c r="AH122" s="193"/>
      <c r="AI122" s="193"/>
      <c r="AJ122" s="193"/>
      <c r="AK122" s="193"/>
      <c r="AS122" s="10"/>
      <c r="AT122" s="10"/>
      <c r="AY122" s="1104"/>
    </row>
    <row r="123" spans="1:53" ht="23.25" hidden="1" customHeight="1">
      <c r="A123" s="122">
        <v>6</v>
      </c>
      <c r="B123" s="1526">
        <f>'BR2'!B123</f>
        <v>0</v>
      </c>
      <c r="C123" s="1527"/>
      <c r="D123" s="1527"/>
      <c r="E123" s="1528"/>
      <c r="F123" s="978">
        <f>'BR2'!F123</f>
        <v>0</v>
      </c>
      <c r="G123" s="847" t="str">
        <f t="shared" si="26"/>
        <v/>
      </c>
      <c r="H123" s="980">
        <f t="shared" si="27"/>
        <v>0</v>
      </c>
      <c r="I123" s="1090" t="str">
        <f>'BR2'!I123</f>
        <v/>
      </c>
      <c r="J123" s="36">
        <f t="shared" si="30"/>
        <v>0</v>
      </c>
      <c r="K123" s="1090" t="str">
        <f>'BR2'!K123</f>
        <v/>
      </c>
      <c r="L123" s="36">
        <f t="shared" si="31"/>
        <v>0</v>
      </c>
      <c r="M123" s="1090" t="str">
        <f>'BR2'!M123</f>
        <v/>
      </c>
      <c r="N123" s="1016">
        <f t="shared" si="32"/>
        <v>0</v>
      </c>
      <c r="O123" s="1090" t="str">
        <f>'BR2'!O123</f>
        <v/>
      </c>
      <c r="P123" s="1016">
        <f t="shared" si="33"/>
        <v>0</v>
      </c>
      <c r="Q123" s="1090" t="str">
        <f>'BR2'!Q123</f>
        <v/>
      </c>
      <c r="R123" s="1016">
        <f t="shared" si="28"/>
        <v>0</v>
      </c>
      <c r="S123" s="1090" t="str">
        <f>'BR2'!S123</f>
        <v/>
      </c>
      <c r="T123" s="1016">
        <f t="shared" si="29"/>
        <v>0</v>
      </c>
      <c r="U123" s="1018"/>
      <c r="V123" s="303"/>
      <c r="W123" s="303"/>
      <c r="X123" s="303"/>
      <c r="Y123" s="203"/>
      <c r="Z123" s="203"/>
      <c r="AA123" s="203"/>
      <c r="AB123" s="204"/>
      <c r="AD123" s="57"/>
      <c r="AE123" s="193"/>
      <c r="AF123" s="193"/>
      <c r="AG123" s="57"/>
      <c r="AH123" s="193"/>
      <c r="AI123" s="193"/>
      <c r="AJ123" s="193"/>
      <c r="AK123" s="193"/>
      <c r="AS123" s="10"/>
      <c r="AT123" s="10"/>
      <c r="AY123" s="1104"/>
    </row>
    <row r="124" spans="1:53" ht="23.25" hidden="1" customHeight="1">
      <c r="A124" s="122">
        <v>7</v>
      </c>
      <c r="B124" s="1526">
        <f>'BR2'!B124</f>
        <v>0</v>
      </c>
      <c r="C124" s="1527"/>
      <c r="D124" s="1527"/>
      <c r="E124" s="1528"/>
      <c r="F124" s="978">
        <f>'BR2'!F124</f>
        <v>0</v>
      </c>
      <c r="G124" s="847" t="str">
        <f t="shared" si="26"/>
        <v/>
      </c>
      <c r="H124" s="980">
        <f t="shared" si="27"/>
        <v>0</v>
      </c>
      <c r="I124" s="1090" t="str">
        <f>'BR2'!I124</f>
        <v/>
      </c>
      <c r="J124" s="36">
        <f t="shared" si="30"/>
        <v>0</v>
      </c>
      <c r="K124" s="1090" t="str">
        <f>'BR2'!K124</f>
        <v/>
      </c>
      <c r="L124" s="36">
        <f t="shared" si="31"/>
        <v>0</v>
      </c>
      <c r="M124" s="1090" t="str">
        <f>'BR2'!M124</f>
        <v/>
      </c>
      <c r="N124" s="1016">
        <f t="shared" si="32"/>
        <v>0</v>
      </c>
      <c r="O124" s="1090" t="str">
        <f>'BR2'!O124</f>
        <v/>
      </c>
      <c r="P124" s="1016">
        <f t="shared" si="33"/>
        <v>0</v>
      </c>
      <c r="Q124" s="1090" t="str">
        <f>'BR2'!Q124</f>
        <v/>
      </c>
      <c r="R124" s="1016">
        <f t="shared" si="28"/>
        <v>0</v>
      </c>
      <c r="S124" s="1090" t="str">
        <f>'BR2'!S124</f>
        <v/>
      </c>
      <c r="T124" s="1016">
        <f t="shared" si="29"/>
        <v>0</v>
      </c>
      <c r="U124" s="1018"/>
      <c r="V124" s="303"/>
      <c r="W124" s="303"/>
      <c r="X124" s="303"/>
      <c r="Y124" s="203"/>
      <c r="Z124" s="203"/>
      <c r="AA124" s="203"/>
      <c r="AB124" s="204"/>
      <c r="AD124" s="57"/>
      <c r="AE124" s="193"/>
      <c r="AF124" s="193"/>
      <c r="AG124" s="57"/>
      <c r="AH124" s="193"/>
      <c r="AI124" s="193"/>
      <c r="AJ124" s="193"/>
      <c r="AK124" s="193"/>
      <c r="AS124" s="10"/>
      <c r="AT124" s="10"/>
      <c r="AY124" s="1104"/>
    </row>
    <row r="125" spans="1:53" ht="23.25" hidden="1" customHeight="1">
      <c r="A125" s="122">
        <v>8</v>
      </c>
      <c r="B125" s="1526">
        <f>'BR2'!B125</f>
        <v>0</v>
      </c>
      <c r="C125" s="1527"/>
      <c r="D125" s="1527"/>
      <c r="E125" s="1527"/>
      <c r="F125" s="978">
        <f>'BR2'!F125</f>
        <v>0</v>
      </c>
      <c r="G125" s="847" t="str">
        <f t="shared" si="26"/>
        <v/>
      </c>
      <c r="H125" s="980">
        <f t="shared" si="27"/>
        <v>0</v>
      </c>
      <c r="I125" s="1090" t="str">
        <f>'BR2'!I125</f>
        <v/>
      </c>
      <c r="J125" s="36">
        <f t="shared" si="30"/>
        <v>0</v>
      </c>
      <c r="K125" s="1090" t="str">
        <f>'BR2'!K125</f>
        <v/>
      </c>
      <c r="L125" s="36">
        <f t="shared" si="31"/>
        <v>0</v>
      </c>
      <c r="M125" s="1090" t="str">
        <f>'BR2'!M125</f>
        <v/>
      </c>
      <c r="N125" s="1016">
        <f t="shared" si="32"/>
        <v>0</v>
      </c>
      <c r="O125" s="1090" t="str">
        <f>'BR2'!O125</f>
        <v/>
      </c>
      <c r="P125" s="1016">
        <f t="shared" si="33"/>
        <v>0</v>
      </c>
      <c r="Q125" s="1090" t="str">
        <f>'BR2'!Q125</f>
        <v/>
      </c>
      <c r="R125" s="1016">
        <f t="shared" si="28"/>
        <v>0</v>
      </c>
      <c r="S125" s="1090" t="str">
        <f>'BR2'!S125</f>
        <v/>
      </c>
      <c r="T125" s="1016">
        <f t="shared" si="29"/>
        <v>0</v>
      </c>
      <c r="U125" s="1018"/>
      <c r="V125" s="303"/>
      <c r="W125" s="303"/>
      <c r="X125" s="303"/>
      <c r="Y125" s="203"/>
      <c r="Z125" s="203"/>
      <c r="AA125" s="203"/>
      <c r="AB125" s="204"/>
      <c r="AD125" s="57"/>
      <c r="AE125" s="193"/>
      <c r="AF125" s="193"/>
      <c r="AG125" s="57"/>
      <c r="AH125" s="193"/>
      <c r="AI125" s="193"/>
      <c r="AJ125" s="193"/>
      <c r="AK125" s="193"/>
      <c r="AS125" s="10"/>
      <c r="AT125" s="10"/>
      <c r="AY125" s="1104"/>
    </row>
    <row r="126" spans="1:53" ht="23.25" hidden="1" customHeight="1">
      <c r="A126" s="122">
        <v>9</v>
      </c>
      <c r="B126" s="1526">
        <f>'BR2'!B126</f>
        <v>0</v>
      </c>
      <c r="C126" s="1527"/>
      <c r="D126" s="1527"/>
      <c r="E126" s="1527"/>
      <c r="F126" s="978">
        <f>'BR2'!F126</f>
        <v>0</v>
      </c>
      <c r="G126" s="847" t="str">
        <f t="shared" si="26"/>
        <v/>
      </c>
      <c r="H126" s="980">
        <f t="shared" si="27"/>
        <v>0</v>
      </c>
      <c r="I126" s="1090" t="str">
        <f>'BR2'!I126</f>
        <v/>
      </c>
      <c r="J126" s="36">
        <f t="shared" si="30"/>
        <v>0</v>
      </c>
      <c r="K126" s="1090" t="str">
        <f>'BR2'!K126</f>
        <v/>
      </c>
      <c r="L126" s="36">
        <f t="shared" si="31"/>
        <v>0</v>
      </c>
      <c r="M126" s="1090" t="str">
        <f>'BR2'!M126</f>
        <v/>
      </c>
      <c r="N126" s="1016">
        <f t="shared" si="32"/>
        <v>0</v>
      </c>
      <c r="O126" s="1090" t="str">
        <f>'BR2'!O126</f>
        <v/>
      </c>
      <c r="P126" s="1016">
        <f t="shared" si="33"/>
        <v>0</v>
      </c>
      <c r="Q126" s="1090" t="str">
        <f>'BR2'!Q126</f>
        <v/>
      </c>
      <c r="R126" s="1016">
        <f t="shared" si="28"/>
        <v>0</v>
      </c>
      <c r="S126" s="1090" t="str">
        <f>'BR2'!S126</f>
        <v/>
      </c>
      <c r="T126" s="1016">
        <f t="shared" si="29"/>
        <v>0</v>
      </c>
      <c r="U126" s="1018"/>
      <c r="V126" s="303"/>
      <c r="W126" s="303"/>
      <c r="X126" s="303"/>
      <c r="Y126" s="203"/>
      <c r="Z126" s="203"/>
      <c r="AA126" s="203"/>
      <c r="AB126" s="204"/>
      <c r="AD126" s="57"/>
      <c r="AE126" s="193"/>
      <c r="AF126" s="193"/>
      <c r="AG126" s="57"/>
      <c r="AH126" s="193"/>
      <c r="AI126" s="193"/>
      <c r="AJ126" s="193"/>
      <c r="AK126" s="193"/>
      <c r="AS126" s="10"/>
      <c r="AT126" s="10"/>
      <c r="AY126" s="1104"/>
    </row>
    <row r="127" spans="1:53" ht="23.25" hidden="1" customHeight="1">
      <c r="A127" s="122">
        <v>10</v>
      </c>
      <c r="B127" s="1526">
        <f>'BR2'!B127</f>
        <v>0</v>
      </c>
      <c r="C127" s="1527"/>
      <c r="D127" s="1527"/>
      <c r="E127" s="1527"/>
      <c r="F127" s="978">
        <f>'BR2'!F127</f>
        <v>0</v>
      </c>
      <c r="G127" s="847" t="str">
        <f t="shared" si="26"/>
        <v/>
      </c>
      <c r="H127" s="980">
        <f t="shared" si="27"/>
        <v>0</v>
      </c>
      <c r="I127" s="1090" t="str">
        <f>'BR2'!I127</f>
        <v/>
      </c>
      <c r="J127" s="36">
        <f t="shared" si="30"/>
        <v>0</v>
      </c>
      <c r="K127" s="1090" t="str">
        <f>'BR2'!K127</f>
        <v/>
      </c>
      <c r="L127" s="36">
        <f t="shared" si="31"/>
        <v>0</v>
      </c>
      <c r="M127" s="1090" t="str">
        <f>'BR2'!M127</f>
        <v/>
      </c>
      <c r="N127" s="1016">
        <f t="shared" si="32"/>
        <v>0</v>
      </c>
      <c r="O127" s="1090" t="str">
        <f>'BR2'!O127</f>
        <v/>
      </c>
      <c r="P127" s="1016">
        <f t="shared" si="33"/>
        <v>0</v>
      </c>
      <c r="Q127" s="1090" t="str">
        <f>'BR2'!Q127</f>
        <v/>
      </c>
      <c r="R127" s="1016">
        <f t="shared" si="28"/>
        <v>0</v>
      </c>
      <c r="S127" s="1090" t="str">
        <f>'BR2'!S127</f>
        <v/>
      </c>
      <c r="T127" s="1016">
        <f t="shared" si="29"/>
        <v>0</v>
      </c>
      <c r="U127" s="1018"/>
      <c r="V127" s="303"/>
      <c r="W127" s="303"/>
      <c r="X127" s="303"/>
      <c r="Y127" s="203"/>
      <c r="Z127" s="203"/>
      <c r="AA127" s="203"/>
      <c r="AB127" s="204"/>
      <c r="AD127" s="57"/>
      <c r="AE127" s="193"/>
      <c r="AF127" s="193"/>
      <c r="AG127" s="57"/>
      <c r="AH127" s="193"/>
      <c r="AI127" s="193"/>
      <c r="AJ127" s="193"/>
      <c r="AK127" s="193"/>
      <c r="AS127" s="10"/>
      <c r="AT127" s="10"/>
      <c r="AY127" s="1104"/>
    </row>
    <row r="128" spans="1:53" ht="23.25" hidden="1" customHeight="1">
      <c r="A128" s="122">
        <v>11</v>
      </c>
      <c r="B128" s="1526">
        <f>'BR2'!B128</f>
        <v>0</v>
      </c>
      <c r="C128" s="1527"/>
      <c r="D128" s="1527"/>
      <c r="E128" s="1527"/>
      <c r="F128" s="978">
        <f>'BR2'!F128</f>
        <v>0</v>
      </c>
      <c r="G128" s="847" t="str">
        <f t="shared" si="26"/>
        <v/>
      </c>
      <c r="H128" s="980">
        <f t="shared" si="27"/>
        <v>0</v>
      </c>
      <c r="I128" s="1090" t="str">
        <f>'BR2'!I128</f>
        <v/>
      </c>
      <c r="J128" s="36">
        <f t="shared" si="30"/>
        <v>0</v>
      </c>
      <c r="K128" s="1090" t="str">
        <f>'BR2'!K128</f>
        <v/>
      </c>
      <c r="L128" s="36">
        <f t="shared" si="31"/>
        <v>0</v>
      </c>
      <c r="M128" s="1090" t="str">
        <f>'BR2'!M128</f>
        <v/>
      </c>
      <c r="N128" s="1016">
        <f t="shared" si="32"/>
        <v>0</v>
      </c>
      <c r="O128" s="1090" t="str">
        <f>'BR2'!O128</f>
        <v/>
      </c>
      <c r="P128" s="1016">
        <f t="shared" si="33"/>
        <v>0</v>
      </c>
      <c r="Q128" s="1090" t="str">
        <f>'BR2'!Q128</f>
        <v/>
      </c>
      <c r="R128" s="1016">
        <f t="shared" si="28"/>
        <v>0</v>
      </c>
      <c r="S128" s="1090" t="str">
        <f>'BR2'!S128</f>
        <v/>
      </c>
      <c r="T128" s="1016">
        <f t="shared" si="29"/>
        <v>0</v>
      </c>
      <c r="U128" s="1018"/>
      <c r="V128" s="303"/>
      <c r="W128" s="303"/>
      <c r="X128" s="303"/>
      <c r="Y128" s="203"/>
      <c r="Z128" s="203"/>
      <c r="AA128" s="203"/>
      <c r="AB128" s="204"/>
      <c r="AD128" s="57"/>
      <c r="AE128" s="193"/>
      <c r="AF128" s="193"/>
      <c r="AG128" s="57"/>
      <c r="AH128" s="193"/>
      <c r="AI128" s="193"/>
      <c r="AJ128" s="193"/>
      <c r="AK128" s="193"/>
      <c r="AS128" s="10"/>
      <c r="AT128" s="10"/>
      <c r="AY128" s="1104"/>
    </row>
    <row r="129" spans="1:53" ht="23.25" hidden="1" customHeight="1">
      <c r="A129" s="122">
        <v>12</v>
      </c>
      <c r="B129" s="1526">
        <f>'BR2'!B129</f>
        <v>0</v>
      </c>
      <c r="C129" s="1527"/>
      <c r="D129" s="1527"/>
      <c r="E129" s="1527"/>
      <c r="F129" s="978">
        <f>'BR2'!F129</f>
        <v>0</v>
      </c>
      <c r="G129" s="847" t="str">
        <f t="shared" si="26"/>
        <v/>
      </c>
      <c r="H129" s="980">
        <f t="shared" si="27"/>
        <v>0</v>
      </c>
      <c r="I129" s="1090" t="str">
        <f>'BR2'!I129</f>
        <v/>
      </c>
      <c r="J129" s="36">
        <f t="shared" si="30"/>
        <v>0</v>
      </c>
      <c r="K129" s="1090" t="str">
        <f>'BR2'!K129</f>
        <v/>
      </c>
      <c r="L129" s="36">
        <f t="shared" si="31"/>
        <v>0</v>
      </c>
      <c r="M129" s="1090" t="str">
        <f>'BR2'!M129</f>
        <v/>
      </c>
      <c r="N129" s="1016">
        <f t="shared" si="32"/>
        <v>0</v>
      </c>
      <c r="O129" s="1090" t="str">
        <f>'BR2'!O129</f>
        <v/>
      </c>
      <c r="P129" s="1016">
        <f t="shared" si="33"/>
        <v>0</v>
      </c>
      <c r="Q129" s="1090" t="str">
        <f>'BR2'!Q129</f>
        <v/>
      </c>
      <c r="R129" s="1016">
        <f t="shared" si="28"/>
        <v>0</v>
      </c>
      <c r="S129" s="1090" t="str">
        <f>'BR2'!S129</f>
        <v/>
      </c>
      <c r="T129" s="1016">
        <f t="shared" si="29"/>
        <v>0</v>
      </c>
      <c r="U129" s="1018"/>
      <c r="V129" s="303"/>
      <c r="W129" s="303"/>
      <c r="X129" s="303"/>
      <c r="Y129" s="203"/>
      <c r="Z129" s="203"/>
      <c r="AA129" s="203"/>
      <c r="AB129" s="204"/>
      <c r="AD129" s="57"/>
      <c r="AE129" s="193"/>
      <c r="AF129" s="193"/>
      <c r="AG129" s="57"/>
      <c r="AH129" s="193"/>
      <c r="AI129" s="193"/>
      <c r="AJ129" s="193"/>
      <c r="AK129" s="193"/>
      <c r="AS129" s="10"/>
      <c r="AT129" s="10"/>
      <c r="AY129" s="1104"/>
    </row>
    <row r="130" spans="1:53" ht="23.25" hidden="1" customHeight="1">
      <c r="A130" s="122">
        <v>13</v>
      </c>
      <c r="B130" s="1526">
        <f>'BR2'!B130</f>
        <v>0</v>
      </c>
      <c r="C130" s="1527"/>
      <c r="D130" s="1527"/>
      <c r="E130" s="1528"/>
      <c r="F130" s="978">
        <f>'BR2'!F130</f>
        <v>0</v>
      </c>
      <c r="G130" s="847" t="str">
        <f t="shared" si="26"/>
        <v/>
      </c>
      <c r="H130" s="980">
        <f t="shared" si="27"/>
        <v>0</v>
      </c>
      <c r="I130" s="1090" t="str">
        <f>'BR2'!I130</f>
        <v/>
      </c>
      <c r="J130" s="36">
        <f t="shared" si="30"/>
        <v>0</v>
      </c>
      <c r="K130" s="1090" t="str">
        <f>'BR2'!K130</f>
        <v/>
      </c>
      <c r="L130" s="36">
        <f t="shared" si="31"/>
        <v>0</v>
      </c>
      <c r="M130" s="1090" t="str">
        <f>'BR2'!M130</f>
        <v/>
      </c>
      <c r="N130" s="1016">
        <f t="shared" si="32"/>
        <v>0</v>
      </c>
      <c r="O130" s="1090" t="str">
        <f>'BR2'!O130</f>
        <v/>
      </c>
      <c r="P130" s="1016">
        <f t="shared" si="33"/>
        <v>0</v>
      </c>
      <c r="Q130" s="1090" t="str">
        <f>'BR2'!Q130</f>
        <v/>
      </c>
      <c r="R130" s="1016">
        <f t="shared" si="28"/>
        <v>0</v>
      </c>
      <c r="S130" s="1090" t="str">
        <f>'BR2'!S130</f>
        <v/>
      </c>
      <c r="T130" s="1016">
        <f t="shared" si="29"/>
        <v>0</v>
      </c>
      <c r="U130" s="1018"/>
      <c r="V130" s="303"/>
      <c r="W130" s="303"/>
      <c r="X130" s="303"/>
      <c r="Y130" s="203"/>
      <c r="Z130" s="203"/>
      <c r="AA130" s="203"/>
      <c r="AB130" s="204"/>
      <c r="AD130" s="57"/>
      <c r="AE130" s="193"/>
      <c r="AF130" s="193"/>
      <c r="AG130" s="57"/>
      <c r="AH130" s="193"/>
      <c r="AI130" s="193"/>
      <c r="AJ130" s="193"/>
      <c r="AK130" s="193"/>
      <c r="AS130" s="10"/>
      <c r="AT130" s="10"/>
      <c r="AY130" s="1104"/>
    </row>
    <row r="131" spans="1:53" ht="23.25" hidden="1" customHeight="1">
      <c r="A131" s="122">
        <v>14</v>
      </c>
      <c r="B131" s="1526">
        <f>'BR2'!B131</f>
        <v>0</v>
      </c>
      <c r="C131" s="1527"/>
      <c r="D131" s="1527"/>
      <c r="E131" s="1528"/>
      <c r="F131" s="978">
        <f>'BR2'!F131</f>
        <v>0</v>
      </c>
      <c r="G131" s="847" t="str">
        <f t="shared" si="26"/>
        <v/>
      </c>
      <c r="H131" s="980">
        <f t="shared" si="27"/>
        <v>0</v>
      </c>
      <c r="I131" s="1090" t="str">
        <f>'BR2'!I131</f>
        <v/>
      </c>
      <c r="J131" s="36">
        <f t="shared" si="30"/>
        <v>0</v>
      </c>
      <c r="K131" s="1090" t="str">
        <f>'BR2'!K131</f>
        <v/>
      </c>
      <c r="L131" s="36">
        <f t="shared" si="31"/>
        <v>0</v>
      </c>
      <c r="M131" s="1090" t="str">
        <f>'BR2'!M131</f>
        <v/>
      </c>
      <c r="N131" s="1016">
        <f t="shared" si="32"/>
        <v>0</v>
      </c>
      <c r="O131" s="1090" t="str">
        <f>'BR2'!O131</f>
        <v/>
      </c>
      <c r="P131" s="1016">
        <f t="shared" si="33"/>
        <v>0</v>
      </c>
      <c r="Q131" s="1090" t="str">
        <f>'BR2'!Q131</f>
        <v/>
      </c>
      <c r="R131" s="1016">
        <f t="shared" si="28"/>
        <v>0</v>
      </c>
      <c r="S131" s="1090" t="str">
        <f>'BR2'!S131</f>
        <v/>
      </c>
      <c r="T131" s="1016">
        <f t="shared" si="29"/>
        <v>0</v>
      </c>
      <c r="U131" s="1018"/>
      <c r="V131" s="303"/>
      <c r="W131" s="303"/>
      <c r="X131" s="303"/>
      <c r="Y131" s="203"/>
      <c r="Z131" s="203"/>
      <c r="AA131" s="203"/>
      <c r="AB131" s="204"/>
      <c r="AD131" s="57"/>
      <c r="AE131" s="193"/>
      <c r="AF131" s="193"/>
      <c r="AG131" s="57"/>
      <c r="AH131" s="193"/>
      <c r="AI131" s="193"/>
      <c r="AJ131" s="193"/>
      <c r="AK131" s="193"/>
      <c r="AS131" s="10"/>
      <c r="AT131" s="10"/>
      <c r="AY131" s="1104"/>
    </row>
    <row r="132" spans="1:53" ht="23.25" hidden="1" customHeight="1" thickBot="1">
      <c r="A132" s="123">
        <v>15</v>
      </c>
      <c r="B132" s="1523">
        <f>'BR2'!B132</f>
        <v>0</v>
      </c>
      <c r="C132" s="1524"/>
      <c r="D132" s="1524"/>
      <c r="E132" s="1525"/>
      <c r="F132" s="1002">
        <f>'BR2'!F132</f>
        <v>0</v>
      </c>
      <c r="G132" s="850" t="str">
        <f t="shared" si="26"/>
        <v/>
      </c>
      <c r="H132" s="1003">
        <f t="shared" si="27"/>
        <v>0</v>
      </c>
      <c r="I132" s="1094" t="str">
        <f>'BR2'!I132</f>
        <v/>
      </c>
      <c r="J132" s="995">
        <f t="shared" si="30"/>
        <v>0</v>
      </c>
      <c r="K132" s="1094" t="str">
        <f>'BR2'!K132</f>
        <v/>
      </c>
      <c r="L132" s="995">
        <f t="shared" si="31"/>
        <v>0</v>
      </c>
      <c r="M132" s="1094" t="str">
        <f>'BR2'!M132</f>
        <v/>
      </c>
      <c r="N132" s="1019">
        <f t="shared" si="32"/>
        <v>0</v>
      </c>
      <c r="O132" s="1094" t="str">
        <f>'BR2'!O132</f>
        <v/>
      </c>
      <c r="P132" s="1019">
        <f t="shared" si="33"/>
        <v>0</v>
      </c>
      <c r="Q132" s="1094" t="str">
        <f>'BR2'!Q132</f>
        <v/>
      </c>
      <c r="R132" s="1019">
        <f t="shared" si="28"/>
        <v>0</v>
      </c>
      <c r="S132" s="1094" t="str">
        <f>'BR2'!S132</f>
        <v/>
      </c>
      <c r="T132" s="1019">
        <f t="shared" si="29"/>
        <v>0</v>
      </c>
      <c r="U132" s="1018"/>
      <c r="V132" s="303"/>
      <c r="W132" s="303"/>
      <c r="X132" s="303"/>
      <c r="Y132" s="203"/>
      <c r="Z132" s="203"/>
      <c r="AA132" s="203"/>
      <c r="AB132" s="204"/>
      <c r="AD132" s="57"/>
      <c r="AE132" s="193"/>
      <c r="AF132" s="193"/>
      <c r="AG132" s="57"/>
      <c r="AH132" s="193"/>
      <c r="AI132" s="193"/>
      <c r="AJ132" s="193"/>
      <c r="AK132" s="193"/>
      <c r="AS132" s="10"/>
      <c r="AT132" s="10"/>
      <c r="AY132" s="1104"/>
    </row>
    <row r="133" spans="1:53" s="197" customFormat="1" ht="16.5" thickTop="1" thickBot="1">
      <c r="A133" s="435"/>
      <c r="B133" s="520"/>
      <c r="C133" s="521"/>
      <c r="D133" s="522"/>
      <c r="E133" s="523"/>
      <c r="F133" s="436"/>
      <c r="G133" s="849"/>
      <c r="H133" s="437"/>
      <c r="I133" s="437"/>
      <c r="J133" s="437"/>
      <c r="K133" s="437"/>
      <c r="L133" s="437"/>
      <c r="M133" s="437"/>
      <c r="N133" s="437"/>
      <c r="O133" s="437"/>
      <c r="P133" s="437"/>
      <c r="Q133" s="437"/>
      <c r="R133" s="437"/>
      <c r="S133" s="437"/>
      <c r="T133" s="437"/>
      <c r="U133" s="274"/>
      <c r="V133" s="274"/>
      <c r="W133" s="274"/>
      <c r="X133" s="274"/>
      <c r="Y133" s="275"/>
      <c r="Z133" s="275"/>
      <c r="AA133" s="275"/>
      <c r="AK133" s="326"/>
      <c r="AL133" s="326"/>
      <c r="AM133" s="326"/>
      <c r="AN133" s="326"/>
      <c r="AO133" s="326"/>
      <c r="AP133" s="326"/>
      <c r="AQ133" s="326"/>
      <c r="AS133" s="10"/>
      <c r="AT133" s="10"/>
      <c r="AY133" s="1104"/>
      <c r="AZ133" s="169"/>
      <c r="BA133" s="169"/>
    </row>
    <row r="134" spans="1:53" ht="20.25" customHeight="1" thickTop="1">
      <c r="A134" s="1541" t="str">
        <f>A14</f>
        <v>OTHER COSTS</v>
      </c>
      <c r="B134" s="1542"/>
      <c r="C134" s="1542"/>
      <c r="D134" s="1542"/>
      <c r="E134" s="1542"/>
      <c r="F134" s="1543"/>
      <c r="G134" s="1531" t="s">
        <v>84</v>
      </c>
      <c r="H134" s="1532"/>
      <c r="I134" s="1532"/>
      <c r="J134" s="1532"/>
      <c r="K134" s="1532"/>
      <c r="L134" s="1532"/>
      <c r="M134" s="1532"/>
      <c r="N134" s="1532"/>
      <c r="O134" s="1532"/>
      <c r="P134" s="1532"/>
      <c r="Q134" s="1532"/>
      <c r="R134" s="1532"/>
      <c r="S134" s="1532"/>
      <c r="T134" s="1533"/>
      <c r="U134" s="944"/>
      <c r="V134" s="299"/>
      <c r="W134" s="299"/>
      <c r="X134" s="299"/>
      <c r="Y134" s="38"/>
      <c r="Z134" s="38"/>
      <c r="AA134" s="38"/>
      <c r="AD134" s="55"/>
      <c r="AE134" s="11"/>
      <c r="AF134" s="11"/>
      <c r="AG134" s="55"/>
      <c r="AH134" s="11"/>
      <c r="AI134" s="11"/>
      <c r="AJ134" s="11"/>
      <c r="AK134" s="11"/>
      <c r="AS134" s="10"/>
      <c r="AT134" s="10"/>
      <c r="AY134" s="1104"/>
    </row>
    <row r="135" spans="1:53" ht="15" customHeight="1" thickBot="1">
      <c r="A135" s="1544"/>
      <c r="B135" s="1545"/>
      <c r="C135" s="1545"/>
      <c r="D135" s="1545"/>
      <c r="E135" s="1545"/>
      <c r="F135" s="1546"/>
      <c r="G135" s="608" t="str">
        <f>'Fund Rec'!G141</f>
        <v/>
      </c>
      <c r="H135" s="999">
        <f>'Fund Rec'!H141</f>
        <v>0</v>
      </c>
      <c r="I135" s="590" t="str">
        <f>'Fund Rec'!I141</f>
        <v/>
      </c>
      <c r="J135" s="698">
        <f>'Fund Rec'!J141</f>
        <v>0</v>
      </c>
      <c r="K135" s="700" t="str">
        <f>'Fund Rec'!K141</f>
        <v/>
      </c>
      <c r="L135" s="698">
        <f>'Fund Rec'!L141</f>
        <v>0</v>
      </c>
      <c r="M135" s="700" t="str">
        <f>'Fund Rec'!M141</f>
        <v/>
      </c>
      <c r="N135" s="698">
        <f>'Fund Rec'!N141</f>
        <v>0</v>
      </c>
      <c r="O135" s="696" t="str">
        <f>'Fund Rec'!O141</f>
        <v/>
      </c>
      <c r="P135" s="698">
        <f>'Fund Rec'!P141</f>
        <v>0</v>
      </c>
      <c r="Q135" s="701" t="str">
        <f>'Fund Rec'!Q141</f>
        <v/>
      </c>
      <c r="R135" s="698">
        <f>'Fund Rec'!R141</f>
        <v>0</v>
      </c>
      <c r="S135" s="696" t="str">
        <f>'Fund Rec'!S141</f>
        <v/>
      </c>
      <c r="T135" s="698">
        <f>'Fund Rec'!T141</f>
        <v>0</v>
      </c>
      <c r="U135" s="202"/>
      <c r="V135" s="300"/>
      <c r="W135" s="300"/>
      <c r="X135" s="300"/>
      <c r="AE135" s="169"/>
      <c r="AF135" s="169"/>
      <c r="AH135" s="169"/>
      <c r="AI135" s="169"/>
      <c r="AJ135" s="169"/>
      <c r="AK135" s="169"/>
      <c r="AS135" s="10"/>
      <c r="AT135" s="10"/>
      <c r="AY135" s="1104"/>
    </row>
    <row r="136" spans="1:53" ht="25.5" customHeight="1" thickTop="1" thickBot="1">
      <c r="A136" s="131"/>
      <c r="B136" s="159"/>
      <c r="C136" s="159"/>
      <c r="D136" s="18"/>
      <c r="E136" s="130" t="s">
        <v>16</v>
      </c>
      <c r="F136" s="1423">
        <f>SUM(F137:F151)</f>
        <v>0</v>
      </c>
      <c r="G136" s="614"/>
      <c r="H136" s="982">
        <f>SUM(H137:H151)</f>
        <v>0</v>
      </c>
      <c r="I136" s="607"/>
      <c r="J136" s="979">
        <f>SUM(J137:J151)</f>
        <v>0</v>
      </c>
      <c r="K136" s="607"/>
      <c r="L136" s="990">
        <f>SUM(L137:L151)</f>
        <v>0</v>
      </c>
      <c r="M136" s="695"/>
      <c r="N136" s="990">
        <f>SUM(N137:N151)</f>
        <v>0</v>
      </c>
      <c r="O136" s="607"/>
      <c r="P136" s="990">
        <f>SUM(P137:P151)</f>
        <v>0</v>
      </c>
      <c r="Q136" s="607"/>
      <c r="R136" s="990">
        <f>SUM(R137:R151)</f>
        <v>0</v>
      </c>
      <c r="S136" s="695"/>
      <c r="T136" s="990">
        <f>SUM(T137:T151)</f>
        <v>0</v>
      </c>
      <c r="U136" s="260"/>
      <c r="V136" s="301"/>
      <c r="W136" s="301"/>
      <c r="X136" s="301"/>
      <c r="Y136" s="38"/>
      <c r="Z136" s="38"/>
      <c r="AA136" s="38"/>
      <c r="AD136" s="55"/>
      <c r="AE136" s="11"/>
      <c r="AF136" s="11"/>
      <c r="AG136" s="55"/>
      <c r="AH136" s="11"/>
      <c r="AI136" s="11"/>
      <c r="AJ136" s="11"/>
      <c r="AK136" s="11"/>
      <c r="AS136" s="10"/>
      <c r="AT136" s="10"/>
      <c r="AY136" s="1104"/>
    </row>
    <row r="137" spans="1:53" ht="23.25" customHeight="1" thickTop="1">
      <c r="A137" s="122">
        <v>1</v>
      </c>
      <c r="B137" s="1526">
        <f>'BR2'!B137</f>
        <v>0</v>
      </c>
      <c r="C137" s="1527"/>
      <c r="D137" s="1527"/>
      <c r="E137" s="1528"/>
      <c r="F137" s="1425">
        <f>'BR2'!F137</f>
        <v>0</v>
      </c>
      <c r="G137" s="847" t="str">
        <f t="shared" ref="G137:G151" si="34">IF(AND(F137&lt;&gt;0, 1-I137-K137-Q137-S137-M137-O137),1-I137-K137-Q137-S137-M137-O137,"")</f>
        <v/>
      </c>
      <c r="H137" s="980">
        <f t="shared" ref="H137:H151" si="35">IF(AND(G137*F137&lt;0.0001,G137*F137&gt;0),"",G137*F137)</f>
        <v>0</v>
      </c>
      <c r="I137" s="1090" t="str">
        <f>'BR2'!I137</f>
        <v/>
      </c>
      <c r="J137" s="36">
        <f>I137*F137</f>
        <v>0</v>
      </c>
      <c r="K137" s="1090" t="str">
        <f>'BR2'!K137</f>
        <v/>
      </c>
      <c r="L137" s="36">
        <f>K137*F137</f>
        <v>0</v>
      </c>
      <c r="M137" s="1090" t="str">
        <f>'BR2'!M137</f>
        <v/>
      </c>
      <c r="N137" s="1016">
        <f>M137*F137</f>
        <v>0</v>
      </c>
      <c r="O137" s="1090" t="str">
        <f>'BR2'!O137</f>
        <v/>
      </c>
      <c r="P137" s="1016">
        <f>O137*F137</f>
        <v>0</v>
      </c>
      <c r="Q137" s="1090" t="str">
        <f>'BR2'!Q137</f>
        <v/>
      </c>
      <c r="R137" s="1016">
        <f t="shared" ref="R137:R151" si="36">Q137*F137</f>
        <v>0</v>
      </c>
      <c r="S137" s="1090" t="str">
        <f>'BR2'!S137</f>
        <v/>
      </c>
      <c r="T137" s="1016">
        <f t="shared" ref="T137:T151" si="37">S137*F137</f>
        <v>0</v>
      </c>
      <c r="U137" s="1018"/>
      <c r="V137" s="303"/>
      <c r="W137" s="303"/>
      <c r="X137" s="303"/>
      <c r="Y137" s="203"/>
      <c r="Z137" s="203"/>
      <c r="AA137" s="203"/>
      <c r="AB137" s="204"/>
      <c r="AD137" s="57"/>
      <c r="AE137" s="193"/>
      <c r="AF137" s="193"/>
      <c r="AG137" s="57"/>
      <c r="AH137" s="193"/>
      <c r="AI137" s="193"/>
      <c r="AJ137" s="193"/>
      <c r="AK137" s="193"/>
      <c r="AS137" s="10"/>
      <c r="AT137" s="10"/>
      <c r="AY137" s="1104"/>
    </row>
    <row r="138" spans="1:53" ht="23.25" customHeight="1">
      <c r="A138" s="122">
        <v>2</v>
      </c>
      <c r="B138" s="1526">
        <f>'BR2'!B138</f>
        <v>0</v>
      </c>
      <c r="C138" s="1527"/>
      <c r="D138" s="1527"/>
      <c r="E138" s="1528"/>
      <c r="F138" s="1425">
        <f>'BR2'!F138</f>
        <v>0</v>
      </c>
      <c r="G138" s="847" t="str">
        <f t="shared" si="34"/>
        <v/>
      </c>
      <c r="H138" s="980">
        <f t="shared" si="35"/>
        <v>0</v>
      </c>
      <c r="I138" s="1090" t="str">
        <f>'BR2'!I138</f>
        <v/>
      </c>
      <c r="J138" s="36">
        <f t="shared" ref="J138:J151" si="38">I138*F138</f>
        <v>0</v>
      </c>
      <c r="K138" s="1090" t="str">
        <f>'BR2'!K138</f>
        <v/>
      </c>
      <c r="L138" s="36">
        <f t="shared" ref="L138:L151" si="39">K138*F138</f>
        <v>0</v>
      </c>
      <c r="M138" s="1090" t="str">
        <f>'BR2'!M138</f>
        <v/>
      </c>
      <c r="N138" s="1016">
        <f t="shared" ref="N138:N151" si="40">M138*F138</f>
        <v>0</v>
      </c>
      <c r="O138" s="1090" t="str">
        <f>'BR2'!O138</f>
        <v/>
      </c>
      <c r="P138" s="1016">
        <f t="shared" ref="P138:P151" si="41">O138*F138</f>
        <v>0</v>
      </c>
      <c r="Q138" s="1090" t="str">
        <f>'BR2'!Q138</f>
        <v/>
      </c>
      <c r="R138" s="1016">
        <f t="shared" si="36"/>
        <v>0</v>
      </c>
      <c r="S138" s="1090" t="str">
        <f>'BR2'!S138</f>
        <v/>
      </c>
      <c r="T138" s="1016">
        <f t="shared" si="37"/>
        <v>0</v>
      </c>
      <c r="U138" s="1018"/>
      <c r="V138" s="303"/>
      <c r="W138" s="303"/>
      <c r="X138" s="303"/>
      <c r="Y138" s="203"/>
      <c r="Z138" s="203"/>
      <c r="AA138" s="203"/>
      <c r="AB138" s="204"/>
      <c r="AD138" s="57"/>
      <c r="AE138" s="193"/>
      <c r="AF138" s="193"/>
      <c r="AG138" s="57"/>
      <c r="AH138" s="193"/>
      <c r="AI138" s="193"/>
      <c r="AJ138" s="193"/>
      <c r="AK138" s="193"/>
      <c r="AS138" s="10"/>
      <c r="AT138" s="10"/>
      <c r="AY138" s="1104"/>
    </row>
    <row r="139" spans="1:53" ht="23.25" customHeight="1">
      <c r="A139" s="122">
        <v>3</v>
      </c>
      <c r="B139" s="1526">
        <f>'BR2'!B139</f>
        <v>0</v>
      </c>
      <c r="C139" s="1527"/>
      <c r="D139" s="1527"/>
      <c r="E139" s="1528"/>
      <c r="F139" s="1425">
        <f>'BR2'!F139</f>
        <v>0</v>
      </c>
      <c r="G139" s="847" t="str">
        <f t="shared" si="34"/>
        <v/>
      </c>
      <c r="H139" s="980">
        <f t="shared" si="35"/>
        <v>0</v>
      </c>
      <c r="I139" s="1090" t="str">
        <f>'BR2'!I139</f>
        <v/>
      </c>
      <c r="J139" s="36">
        <f t="shared" si="38"/>
        <v>0</v>
      </c>
      <c r="K139" s="1090" t="str">
        <f>'BR2'!K139</f>
        <v/>
      </c>
      <c r="L139" s="36">
        <f t="shared" si="39"/>
        <v>0</v>
      </c>
      <c r="M139" s="1090" t="str">
        <f>'BR2'!M139</f>
        <v/>
      </c>
      <c r="N139" s="1016">
        <f t="shared" si="40"/>
        <v>0</v>
      </c>
      <c r="O139" s="1090" t="str">
        <f>'BR2'!O139</f>
        <v/>
      </c>
      <c r="P139" s="1016">
        <f t="shared" si="41"/>
        <v>0</v>
      </c>
      <c r="Q139" s="1090" t="str">
        <f>'BR2'!Q139</f>
        <v/>
      </c>
      <c r="R139" s="1016">
        <f t="shared" si="36"/>
        <v>0</v>
      </c>
      <c r="S139" s="1090" t="str">
        <f>'BR2'!S139</f>
        <v/>
      </c>
      <c r="T139" s="1016">
        <f t="shared" si="37"/>
        <v>0</v>
      </c>
      <c r="U139" s="1018"/>
      <c r="V139" s="303"/>
      <c r="W139" s="303"/>
      <c r="X139" s="303"/>
      <c r="Y139" s="203"/>
      <c r="Z139" s="203"/>
      <c r="AA139" s="203"/>
      <c r="AB139" s="204"/>
      <c r="AD139" s="57"/>
      <c r="AE139" s="193"/>
      <c r="AF139" s="193"/>
      <c r="AG139" s="57"/>
      <c r="AH139" s="193"/>
      <c r="AI139" s="193"/>
      <c r="AJ139" s="193"/>
      <c r="AK139" s="193"/>
      <c r="AS139" s="10"/>
      <c r="AT139" s="10"/>
      <c r="AY139" s="1104"/>
    </row>
    <row r="140" spans="1:53" ht="23.25" customHeight="1">
      <c r="A140" s="122">
        <v>4</v>
      </c>
      <c r="B140" s="1536">
        <f>'BR2'!B140</f>
        <v>0</v>
      </c>
      <c r="C140" s="1537"/>
      <c r="D140" s="1537"/>
      <c r="E140" s="1538"/>
      <c r="F140" s="996">
        <f>'BR2'!F140</f>
        <v>0</v>
      </c>
      <c r="G140" s="847" t="str">
        <f t="shared" si="34"/>
        <v/>
      </c>
      <c r="H140" s="980">
        <f t="shared" si="35"/>
        <v>0</v>
      </c>
      <c r="I140" s="1090" t="str">
        <f>'BR2'!I140</f>
        <v/>
      </c>
      <c r="J140" s="36">
        <f t="shared" si="38"/>
        <v>0</v>
      </c>
      <c r="K140" s="1090" t="str">
        <f>'BR2'!K140</f>
        <v/>
      </c>
      <c r="L140" s="36">
        <f t="shared" si="39"/>
        <v>0</v>
      </c>
      <c r="M140" s="1090" t="str">
        <f>'BR2'!M140</f>
        <v/>
      </c>
      <c r="N140" s="1016">
        <f t="shared" si="40"/>
        <v>0</v>
      </c>
      <c r="O140" s="1090" t="str">
        <f>'BR2'!O140</f>
        <v/>
      </c>
      <c r="P140" s="1016">
        <f t="shared" si="41"/>
        <v>0</v>
      </c>
      <c r="Q140" s="1090" t="str">
        <f>'BR2'!Q140</f>
        <v/>
      </c>
      <c r="R140" s="1016">
        <f t="shared" si="36"/>
        <v>0</v>
      </c>
      <c r="S140" s="1090" t="str">
        <f>'BR2'!S140</f>
        <v/>
      </c>
      <c r="T140" s="1016">
        <f t="shared" si="37"/>
        <v>0</v>
      </c>
      <c r="U140" s="1018"/>
      <c r="V140" s="303"/>
      <c r="W140" s="303"/>
      <c r="X140" s="303"/>
      <c r="Y140" s="203"/>
      <c r="Z140" s="203"/>
      <c r="AA140" s="203"/>
      <c r="AB140" s="204"/>
      <c r="AD140" s="57"/>
      <c r="AE140" s="193"/>
      <c r="AF140" s="193"/>
      <c r="AG140" s="57"/>
      <c r="AH140" s="193"/>
      <c r="AI140" s="193"/>
      <c r="AJ140" s="193"/>
      <c r="AK140" s="193"/>
      <c r="AS140" s="10"/>
      <c r="AT140" s="10"/>
      <c r="AY140" s="1104"/>
    </row>
    <row r="141" spans="1:53" ht="23.25" customHeight="1" thickBot="1">
      <c r="A141" s="122">
        <v>5</v>
      </c>
      <c r="B141" s="1526">
        <f>'BR2'!B141</f>
        <v>0</v>
      </c>
      <c r="C141" s="1527"/>
      <c r="D141" s="1527"/>
      <c r="E141" s="1528"/>
      <c r="F141" s="996">
        <f>'BR2'!F141</f>
        <v>0</v>
      </c>
      <c r="G141" s="847" t="str">
        <f t="shared" si="34"/>
        <v/>
      </c>
      <c r="H141" s="980">
        <f t="shared" si="35"/>
        <v>0</v>
      </c>
      <c r="I141" s="1090" t="str">
        <f>'BR2'!I141</f>
        <v/>
      </c>
      <c r="J141" s="36">
        <f t="shared" si="38"/>
        <v>0</v>
      </c>
      <c r="K141" s="1090" t="str">
        <f>'BR2'!K141</f>
        <v/>
      </c>
      <c r="L141" s="36">
        <f t="shared" si="39"/>
        <v>0</v>
      </c>
      <c r="M141" s="1090" t="str">
        <f>'BR2'!M141</f>
        <v/>
      </c>
      <c r="N141" s="1016">
        <f t="shared" si="40"/>
        <v>0</v>
      </c>
      <c r="O141" s="1090" t="str">
        <f>'BR2'!O141</f>
        <v/>
      </c>
      <c r="P141" s="1016">
        <f t="shared" si="41"/>
        <v>0</v>
      </c>
      <c r="Q141" s="1090" t="str">
        <f>'BR2'!Q141</f>
        <v/>
      </c>
      <c r="R141" s="1016">
        <f t="shared" si="36"/>
        <v>0</v>
      </c>
      <c r="S141" s="1090" t="str">
        <f>'BR2'!S141</f>
        <v/>
      </c>
      <c r="T141" s="1016">
        <f t="shared" si="37"/>
        <v>0</v>
      </c>
      <c r="U141" s="1018"/>
      <c r="V141" s="303"/>
      <c r="W141" s="303"/>
      <c r="X141" s="303"/>
      <c r="Y141" s="203"/>
      <c r="Z141" s="203"/>
      <c r="AA141" s="203"/>
      <c r="AB141" s="204"/>
      <c r="AD141" s="57"/>
      <c r="AE141" s="193"/>
      <c r="AF141" s="193"/>
      <c r="AG141" s="57"/>
      <c r="AH141" s="193"/>
      <c r="AI141" s="193"/>
      <c r="AJ141" s="193"/>
      <c r="AK141" s="193"/>
      <c r="AS141" s="10"/>
      <c r="AT141" s="10"/>
      <c r="AY141" s="1104"/>
    </row>
    <row r="142" spans="1:53" ht="23.25" hidden="1" customHeight="1">
      <c r="A142" s="122">
        <v>6</v>
      </c>
      <c r="B142" s="1526">
        <f>'BR2'!B142</f>
        <v>0</v>
      </c>
      <c r="C142" s="1527"/>
      <c r="D142" s="1527"/>
      <c r="E142" s="1528"/>
      <c r="F142" s="996">
        <f>'BR2'!F142</f>
        <v>0</v>
      </c>
      <c r="G142" s="847" t="str">
        <f t="shared" si="34"/>
        <v/>
      </c>
      <c r="H142" s="980">
        <f t="shared" si="35"/>
        <v>0</v>
      </c>
      <c r="I142" s="1090" t="str">
        <f>'BR2'!I142</f>
        <v/>
      </c>
      <c r="J142" s="36">
        <f t="shared" si="38"/>
        <v>0</v>
      </c>
      <c r="K142" s="1090" t="str">
        <f>'BR2'!K142</f>
        <v/>
      </c>
      <c r="L142" s="36">
        <f t="shared" si="39"/>
        <v>0</v>
      </c>
      <c r="M142" s="1090" t="str">
        <f>'BR2'!M142</f>
        <v/>
      </c>
      <c r="N142" s="1016">
        <f t="shared" si="40"/>
        <v>0</v>
      </c>
      <c r="O142" s="1090" t="str">
        <f>'BR2'!O142</f>
        <v/>
      </c>
      <c r="P142" s="1016">
        <f t="shared" si="41"/>
        <v>0</v>
      </c>
      <c r="Q142" s="1090" t="str">
        <f>'BR2'!Q142</f>
        <v/>
      </c>
      <c r="R142" s="1016">
        <f t="shared" si="36"/>
        <v>0</v>
      </c>
      <c r="S142" s="1090" t="str">
        <f>'BR2'!S142</f>
        <v/>
      </c>
      <c r="T142" s="1016">
        <f t="shared" si="37"/>
        <v>0</v>
      </c>
      <c r="U142" s="1018"/>
      <c r="V142" s="303"/>
      <c r="W142" s="303"/>
      <c r="X142" s="303"/>
      <c r="Y142" s="203"/>
      <c r="Z142" s="203"/>
      <c r="AA142" s="203"/>
      <c r="AB142" s="204"/>
      <c r="AD142" s="57"/>
      <c r="AE142" s="193"/>
      <c r="AF142" s="193"/>
      <c r="AG142" s="57"/>
      <c r="AH142" s="193"/>
      <c r="AI142" s="193"/>
      <c r="AJ142" s="193"/>
      <c r="AK142" s="193"/>
      <c r="AS142" s="10"/>
      <c r="AT142" s="10"/>
      <c r="AY142" s="1104"/>
    </row>
    <row r="143" spans="1:53" ht="23.25" hidden="1" customHeight="1">
      <c r="A143" s="122">
        <v>7</v>
      </c>
      <c r="B143" s="1526">
        <f>'BR2'!B143</f>
        <v>0</v>
      </c>
      <c r="C143" s="1527"/>
      <c r="D143" s="1527"/>
      <c r="E143" s="1528"/>
      <c r="F143" s="996">
        <f>'BR2'!F143</f>
        <v>0</v>
      </c>
      <c r="G143" s="847" t="str">
        <f t="shared" si="34"/>
        <v/>
      </c>
      <c r="H143" s="980">
        <f t="shared" si="35"/>
        <v>0</v>
      </c>
      <c r="I143" s="1090" t="str">
        <f>'BR2'!I143</f>
        <v/>
      </c>
      <c r="J143" s="36">
        <f t="shared" si="38"/>
        <v>0</v>
      </c>
      <c r="K143" s="1090" t="str">
        <f>'BR2'!K143</f>
        <v/>
      </c>
      <c r="L143" s="36">
        <f t="shared" si="39"/>
        <v>0</v>
      </c>
      <c r="M143" s="1090" t="str">
        <f>'BR2'!M143</f>
        <v/>
      </c>
      <c r="N143" s="1016">
        <f t="shared" si="40"/>
        <v>0</v>
      </c>
      <c r="O143" s="1090" t="str">
        <f>'BR2'!O143</f>
        <v/>
      </c>
      <c r="P143" s="1016">
        <f t="shared" si="41"/>
        <v>0</v>
      </c>
      <c r="Q143" s="1090" t="str">
        <f>'BR2'!Q143</f>
        <v/>
      </c>
      <c r="R143" s="1016">
        <f t="shared" si="36"/>
        <v>0</v>
      </c>
      <c r="S143" s="1090" t="str">
        <f>'BR2'!S143</f>
        <v/>
      </c>
      <c r="T143" s="1016">
        <f t="shared" si="37"/>
        <v>0</v>
      </c>
      <c r="U143" s="1018"/>
      <c r="V143" s="303"/>
      <c r="W143" s="303"/>
      <c r="X143" s="303"/>
      <c r="Y143" s="203"/>
      <c r="Z143" s="203"/>
      <c r="AA143" s="203"/>
      <c r="AB143" s="204"/>
      <c r="AD143" s="57"/>
      <c r="AE143" s="193"/>
      <c r="AF143" s="193"/>
      <c r="AG143" s="57"/>
      <c r="AH143" s="193"/>
      <c r="AI143" s="193"/>
      <c r="AJ143" s="193"/>
      <c r="AK143" s="193"/>
      <c r="AS143" s="10"/>
      <c r="AT143" s="10"/>
      <c r="AY143" s="1104"/>
    </row>
    <row r="144" spans="1:53" ht="23.25" hidden="1" customHeight="1">
      <c r="A144" s="122">
        <v>8</v>
      </c>
      <c r="B144" s="1526">
        <f>'BR2'!B144</f>
        <v>0</v>
      </c>
      <c r="C144" s="1527"/>
      <c r="D144" s="1527"/>
      <c r="E144" s="1527"/>
      <c r="F144" s="996">
        <f>'BR2'!F144</f>
        <v>0</v>
      </c>
      <c r="G144" s="847" t="str">
        <f t="shared" si="34"/>
        <v/>
      </c>
      <c r="H144" s="980">
        <f t="shared" si="35"/>
        <v>0</v>
      </c>
      <c r="I144" s="1090" t="str">
        <f>'BR2'!I144</f>
        <v/>
      </c>
      <c r="J144" s="36">
        <f t="shared" si="38"/>
        <v>0</v>
      </c>
      <c r="K144" s="1090" t="str">
        <f>'BR2'!K144</f>
        <v/>
      </c>
      <c r="L144" s="36">
        <f t="shared" si="39"/>
        <v>0</v>
      </c>
      <c r="M144" s="1090" t="str">
        <f>'BR2'!M144</f>
        <v/>
      </c>
      <c r="N144" s="1016">
        <f t="shared" si="40"/>
        <v>0</v>
      </c>
      <c r="O144" s="1090" t="str">
        <f>'BR2'!O144</f>
        <v/>
      </c>
      <c r="P144" s="1016">
        <f t="shared" si="41"/>
        <v>0</v>
      </c>
      <c r="Q144" s="1090" t="str">
        <f>'BR2'!Q144</f>
        <v/>
      </c>
      <c r="R144" s="1016">
        <f t="shared" si="36"/>
        <v>0</v>
      </c>
      <c r="S144" s="1090" t="str">
        <f>'BR2'!S144</f>
        <v/>
      </c>
      <c r="T144" s="1016">
        <f t="shared" si="37"/>
        <v>0</v>
      </c>
      <c r="U144" s="1018"/>
      <c r="V144" s="303"/>
      <c r="W144" s="303"/>
      <c r="X144" s="303"/>
      <c r="Y144" s="203"/>
      <c r="Z144" s="203"/>
      <c r="AA144" s="203"/>
      <c r="AB144" s="204"/>
      <c r="AD144" s="57"/>
      <c r="AE144" s="193"/>
      <c r="AF144" s="193"/>
      <c r="AG144" s="57"/>
      <c r="AH144" s="193"/>
      <c r="AI144" s="193"/>
      <c r="AJ144" s="193"/>
      <c r="AK144" s="193"/>
      <c r="AS144" s="10"/>
      <c r="AT144" s="10"/>
      <c r="AY144" s="1104"/>
    </row>
    <row r="145" spans="1:53" ht="23.25" hidden="1" customHeight="1">
      <c r="A145" s="122">
        <v>9</v>
      </c>
      <c r="B145" s="1526">
        <f>'BR2'!B145</f>
        <v>0</v>
      </c>
      <c r="C145" s="1527"/>
      <c r="D145" s="1527"/>
      <c r="E145" s="1527"/>
      <c r="F145" s="996">
        <f>'BR2'!F145</f>
        <v>0</v>
      </c>
      <c r="G145" s="847" t="str">
        <f t="shared" si="34"/>
        <v/>
      </c>
      <c r="H145" s="980">
        <f t="shared" si="35"/>
        <v>0</v>
      </c>
      <c r="I145" s="1090" t="str">
        <f>'BR2'!I145</f>
        <v/>
      </c>
      <c r="J145" s="36">
        <f t="shared" si="38"/>
        <v>0</v>
      </c>
      <c r="K145" s="1090" t="str">
        <f>'BR2'!K145</f>
        <v/>
      </c>
      <c r="L145" s="36">
        <f t="shared" si="39"/>
        <v>0</v>
      </c>
      <c r="M145" s="1090" t="str">
        <f>'BR2'!M145</f>
        <v/>
      </c>
      <c r="N145" s="1016">
        <f t="shared" si="40"/>
        <v>0</v>
      </c>
      <c r="O145" s="1090" t="str">
        <f>'BR2'!O145</f>
        <v/>
      </c>
      <c r="P145" s="1016">
        <f t="shared" si="41"/>
        <v>0</v>
      </c>
      <c r="Q145" s="1090" t="str">
        <f>'BR2'!Q145</f>
        <v/>
      </c>
      <c r="R145" s="1016">
        <f t="shared" si="36"/>
        <v>0</v>
      </c>
      <c r="S145" s="1090" t="str">
        <f>'BR2'!S145</f>
        <v/>
      </c>
      <c r="T145" s="1016">
        <f t="shared" si="37"/>
        <v>0</v>
      </c>
      <c r="U145" s="1018"/>
      <c r="V145" s="303"/>
      <c r="W145" s="303"/>
      <c r="X145" s="303"/>
      <c r="Y145" s="203"/>
      <c r="Z145" s="203"/>
      <c r="AA145" s="203"/>
      <c r="AB145" s="204"/>
      <c r="AD145" s="57"/>
      <c r="AE145" s="193"/>
      <c r="AF145" s="193"/>
      <c r="AG145" s="57"/>
      <c r="AH145" s="193"/>
      <c r="AI145" s="193"/>
      <c r="AJ145" s="193"/>
      <c r="AK145" s="193"/>
      <c r="AS145" s="10"/>
      <c r="AT145" s="10"/>
      <c r="AY145" s="1104"/>
    </row>
    <row r="146" spans="1:53" ht="23.25" hidden="1" customHeight="1">
      <c r="A146" s="122">
        <v>10</v>
      </c>
      <c r="B146" s="1526">
        <f>'BR2'!B146</f>
        <v>0</v>
      </c>
      <c r="C146" s="1527"/>
      <c r="D146" s="1527"/>
      <c r="E146" s="1527"/>
      <c r="F146" s="996">
        <f>'BR2'!F146</f>
        <v>0</v>
      </c>
      <c r="G146" s="847" t="str">
        <f t="shared" si="34"/>
        <v/>
      </c>
      <c r="H146" s="980">
        <f t="shared" si="35"/>
        <v>0</v>
      </c>
      <c r="I146" s="1090" t="str">
        <f>'BR2'!I146</f>
        <v/>
      </c>
      <c r="J146" s="36">
        <f t="shared" si="38"/>
        <v>0</v>
      </c>
      <c r="K146" s="1090" t="str">
        <f>'BR2'!K146</f>
        <v/>
      </c>
      <c r="L146" s="36">
        <f t="shared" si="39"/>
        <v>0</v>
      </c>
      <c r="M146" s="1090" t="str">
        <f>'BR2'!M146</f>
        <v/>
      </c>
      <c r="N146" s="1016">
        <f t="shared" si="40"/>
        <v>0</v>
      </c>
      <c r="O146" s="1090" t="str">
        <f>'BR2'!O146</f>
        <v/>
      </c>
      <c r="P146" s="1016">
        <f t="shared" si="41"/>
        <v>0</v>
      </c>
      <c r="Q146" s="1090" t="str">
        <f>'BR2'!Q146</f>
        <v/>
      </c>
      <c r="R146" s="1016">
        <f t="shared" si="36"/>
        <v>0</v>
      </c>
      <c r="S146" s="1090" t="str">
        <f>'BR2'!S146</f>
        <v/>
      </c>
      <c r="T146" s="1016">
        <f t="shared" si="37"/>
        <v>0</v>
      </c>
      <c r="U146" s="1018"/>
      <c r="V146" s="303"/>
      <c r="W146" s="303"/>
      <c r="X146" s="303"/>
      <c r="Y146" s="203"/>
      <c r="Z146" s="203"/>
      <c r="AA146" s="203"/>
      <c r="AB146" s="204"/>
      <c r="AD146" s="57"/>
      <c r="AE146" s="193"/>
      <c r="AF146" s="193"/>
      <c r="AG146" s="57"/>
      <c r="AH146" s="193"/>
      <c r="AI146" s="193"/>
      <c r="AJ146" s="193"/>
      <c r="AK146" s="193"/>
      <c r="AS146" s="10"/>
      <c r="AT146" s="10"/>
      <c r="AY146" s="1104"/>
    </row>
    <row r="147" spans="1:53" ht="23.25" hidden="1" customHeight="1">
      <c r="A147" s="122">
        <v>11</v>
      </c>
      <c r="B147" s="1526">
        <f>'BR2'!B147</f>
        <v>0</v>
      </c>
      <c r="C147" s="1527"/>
      <c r="D147" s="1527"/>
      <c r="E147" s="1527"/>
      <c r="F147" s="996">
        <f>'BR2'!F147</f>
        <v>0</v>
      </c>
      <c r="G147" s="847" t="str">
        <f t="shared" si="34"/>
        <v/>
      </c>
      <c r="H147" s="980">
        <f t="shared" si="35"/>
        <v>0</v>
      </c>
      <c r="I147" s="1090" t="str">
        <f>'BR2'!I147</f>
        <v/>
      </c>
      <c r="J147" s="36">
        <f t="shared" si="38"/>
        <v>0</v>
      </c>
      <c r="K147" s="1090" t="str">
        <f>'BR2'!K147</f>
        <v/>
      </c>
      <c r="L147" s="36">
        <f t="shared" si="39"/>
        <v>0</v>
      </c>
      <c r="M147" s="1090" t="str">
        <f>'BR2'!M147</f>
        <v/>
      </c>
      <c r="N147" s="1016">
        <f t="shared" si="40"/>
        <v>0</v>
      </c>
      <c r="O147" s="1090" t="str">
        <f>'BR2'!O147</f>
        <v/>
      </c>
      <c r="P147" s="1016">
        <f t="shared" si="41"/>
        <v>0</v>
      </c>
      <c r="Q147" s="1090" t="str">
        <f>'BR2'!Q147</f>
        <v/>
      </c>
      <c r="R147" s="1016">
        <f t="shared" si="36"/>
        <v>0</v>
      </c>
      <c r="S147" s="1090" t="str">
        <f>'BR2'!S147</f>
        <v/>
      </c>
      <c r="T147" s="1016">
        <f t="shared" si="37"/>
        <v>0</v>
      </c>
      <c r="U147" s="1018"/>
      <c r="V147" s="303"/>
      <c r="W147" s="303"/>
      <c r="X147" s="303"/>
      <c r="Y147" s="203"/>
      <c r="Z147" s="203"/>
      <c r="AA147" s="203"/>
      <c r="AB147" s="204"/>
      <c r="AD147" s="57"/>
      <c r="AE147" s="193"/>
      <c r="AF147" s="193"/>
      <c r="AG147" s="57"/>
      <c r="AH147" s="193"/>
      <c r="AI147" s="193"/>
      <c r="AJ147" s="193"/>
      <c r="AK147" s="193"/>
      <c r="AS147" s="10"/>
      <c r="AT147" s="10"/>
      <c r="AY147" s="1104"/>
    </row>
    <row r="148" spans="1:53" ht="23.25" hidden="1" customHeight="1">
      <c r="A148" s="122">
        <v>12</v>
      </c>
      <c r="B148" s="1526">
        <f>'BR2'!B148</f>
        <v>0</v>
      </c>
      <c r="C148" s="1527"/>
      <c r="D148" s="1527"/>
      <c r="E148" s="1527"/>
      <c r="F148" s="996">
        <f>'BR2'!F148</f>
        <v>0</v>
      </c>
      <c r="G148" s="847" t="str">
        <f t="shared" si="34"/>
        <v/>
      </c>
      <c r="H148" s="980">
        <f t="shared" si="35"/>
        <v>0</v>
      </c>
      <c r="I148" s="1090" t="str">
        <f>'BR2'!I148</f>
        <v/>
      </c>
      <c r="J148" s="36">
        <f t="shared" si="38"/>
        <v>0</v>
      </c>
      <c r="K148" s="1090" t="str">
        <f>'BR2'!K148</f>
        <v/>
      </c>
      <c r="L148" s="36">
        <f t="shared" si="39"/>
        <v>0</v>
      </c>
      <c r="M148" s="1090" t="str">
        <f>'BR2'!M148</f>
        <v/>
      </c>
      <c r="N148" s="1016">
        <f t="shared" si="40"/>
        <v>0</v>
      </c>
      <c r="O148" s="1090" t="str">
        <f>'BR2'!O148</f>
        <v/>
      </c>
      <c r="P148" s="1016">
        <f t="shared" si="41"/>
        <v>0</v>
      </c>
      <c r="Q148" s="1090" t="str">
        <f>'BR2'!Q148</f>
        <v/>
      </c>
      <c r="R148" s="1016">
        <f t="shared" si="36"/>
        <v>0</v>
      </c>
      <c r="S148" s="1090" t="str">
        <f>'BR2'!S148</f>
        <v/>
      </c>
      <c r="T148" s="1016">
        <f t="shared" si="37"/>
        <v>0</v>
      </c>
      <c r="U148" s="1018"/>
      <c r="V148" s="303"/>
      <c r="W148" s="303"/>
      <c r="X148" s="303"/>
      <c r="Y148" s="203"/>
      <c r="Z148" s="203"/>
      <c r="AA148" s="203"/>
      <c r="AB148" s="204"/>
      <c r="AD148" s="57"/>
      <c r="AE148" s="193"/>
      <c r="AF148" s="193"/>
      <c r="AG148" s="57"/>
      <c r="AH148" s="193"/>
      <c r="AI148" s="193"/>
      <c r="AJ148" s="193"/>
      <c r="AK148" s="193"/>
      <c r="AS148" s="10"/>
      <c r="AT148" s="10"/>
      <c r="AY148" s="1104"/>
    </row>
    <row r="149" spans="1:53" ht="23.25" hidden="1" customHeight="1">
      <c r="A149" s="122">
        <v>13</v>
      </c>
      <c r="B149" s="1526">
        <f>'BR2'!B149</f>
        <v>0</v>
      </c>
      <c r="C149" s="1527"/>
      <c r="D149" s="1527"/>
      <c r="E149" s="1528"/>
      <c r="F149" s="996">
        <f>'BR2'!F149</f>
        <v>0</v>
      </c>
      <c r="G149" s="847" t="str">
        <f t="shared" si="34"/>
        <v/>
      </c>
      <c r="H149" s="980">
        <f t="shared" si="35"/>
        <v>0</v>
      </c>
      <c r="I149" s="1090" t="str">
        <f>'BR2'!I149</f>
        <v/>
      </c>
      <c r="J149" s="36">
        <f t="shared" si="38"/>
        <v>0</v>
      </c>
      <c r="K149" s="1090" t="str">
        <f>'BR2'!K149</f>
        <v/>
      </c>
      <c r="L149" s="36">
        <f t="shared" si="39"/>
        <v>0</v>
      </c>
      <c r="M149" s="1090" t="str">
        <f>'BR2'!M149</f>
        <v/>
      </c>
      <c r="N149" s="1016">
        <f t="shared" si="40"/>
        <v>0</v>
      </c>
      <c r="O149" s="1090" t="str">
        <f>'BR2'!O149</f>
        <v/>
      </c>
      <c r="P149" s="1016">
        <f t="shared" si="41"/>
        <v>0</v>
      </c>
      <c r="Q149" s="1090" t="str">
        <f>'BR2'!Q149</f>
        <v/>
      </c>
      <c r="R149" s="1016">
        <f t="shared" si="36"/>
        <v>0</v>
      </c>
      <c r="S149" s="1090" t="str">
        <f>'BR2'!S149</f>
        <v/>
      </c>
      <c r="T149" s="1016">
        <f t="shared" si="37"/>
        <v>0</v>
      </c>
      <c r="U149" s="1018"/>
      <c r="V149" s="303"/>
      <c r="W149" s="303"/>
      <c r="X149" s="303"/>
      <c r="Y149" s="203"/>
      <c r="Z149" s="203"/>
      <c r="AA149" s="203"/>
      <c r="AB149" s="204"/>
      <c r="AD149" s="57"/>
      <c r="AE149" s="193"/>
      <c r="AF149" s="193"/>
      <c r="AG149" s="57"/>
      <c r="AH149" s="193"/>
      <c r="AI149" s="193"/>
      <c r="AJ149" s="193"/>
      <c r="AK149" s="193"/>
      <c r="AS149" s="10"/>
      <c r="AT149" s="10"/>
      <c r="AY149" s="1104"/>
    </row>
    <row r="150" spans="1:53" ht="23.25" hidden="1" customHeight="1">
      <c r="A150" s="122">
        <v>14</v>
      </c>
      <c r="B150" s="1526">
        <f>'BR2'!B150</f>
        <v>0</v>
      </c>
      <c r="C150" s="1527"/>
      <c r="D150" s="1527"/>
      <c r="E150" s="1528"/>
      <c r="F150" s="996">
        <f>'BR2'!F150</f>
        <v>0</v>
      </c>
      <c r="G150" s="847" t="str">
        <f t="shared" si="34"/>
        <v/>
      </c>
      <c r="H150" s="980">
        <f t="shared" si="35"/>
        <v>0</v>
      </c>
      <c r="I150" s="1090" t="str">
        <f>'BR2'!I150</f>
        <v/>
      </c>
      <c r="J150" s="36">
        <f t="shared" si="38"/>
        <v>0</v>
      </c>
      <c r="K150" s="1090" t="str">
        <f>'BR2'!K150</f>
        <v/>
      </c>
      <c r="L150" s="36">
        <f t="shared" si="39"/>
        <v>0</v>
      </c>
      <c r="M150" s="1090" t="str">
        <f>'BR2'!M150</f>
        <v/>
      </c>
      <c r="N150" s="1016">
        <f t="shared" si="40"/>
        <v>0</v>
      </c>
      <c r="O150" s="1090" t="str">
        <f>'BR2'!O150</f>
        <v/>
      </c>
      <c r="P150" s="1016">
        <f t="shared" si="41"/>
        <v>0</v>
      </c>
      <c r="Q150" s="1090" t="str">
        <f>'BR2'!Q150</f>
        <v/>
      </c>
      <c r="R150" s="1016">
        <f t="shared" si="36"/>
        <v>0</v>
      </c>
      <c r="S150" s="1090" t="str">
        <f>'BR2'!S150</f>
        <v/>
      </c>
      <c r="T150" s="1016">
        <f t="shared" si="37"/>
        <v>0</v>
      </c>
      <c r="U150" s="1018"/>
      <c r="V150" s="303"/>
      <c r="W150" s="303"/>
      <c r="X150" s="303"/>
      <c r="Y150" s="203"/>
      <c r="Z150" s="203"/>
      <c r="AA150" s="203"/>
      <c r="AB150" s="204"/>
      <c r="AD150" s="57"/>
      <c r="AE150" s="193"/>
      <c r="AF150" s="193"/>
      <c r="AG150" s="57"/>
      <c r="AH150" s="193"/>
      <c r="AI150" s="193"/>
      <c r="AJ150" s="193"/>
      <c r="AK150" s="193"/>
      <c r="AS150" s="10"/>
      <c r="AT150" s="10"/>
      <c r="AY150" s="1104"/>
    </row>
    <row r="151" spans="1:53" ht="23.25" hidden="1" customHeight="1" thickBot="1">
      <c r="A151" s="123">
        <v>15</v>
      </c>
      <c r="B151" s="1523">
        <f>'BR2'!B151</f>
        <v>0</v>
      </c>
      <c r="C151" s="1524"/>
      <c r="D151" s="1524"/>
      <c r="E151" s="1525"/>
      <c r="F151" s="997">
        <f>'BR2'!F151</f>
        <v>0</v>
      </c>
      <c r="G151" s="850" t="str">
        <f t="shared" si="34"/>
        <v/>
      </c>
      <c r="H151" s="1004">
        <f t="shared" si="35"/>
        <v>0</v>
      </c>
      <c r="I151" s="1094" t="str">
        <f>'BR2'!I151</f>
        <v/>
      </c>
      <c r="J151" s="995">
        <f t="shared" si="38"/>
        <v>0</v>
      </c>
      <c r="K151" s="1094" t="str">
        <f>'BR2'!K151</f>
        <v/>
      </c>
      <c r="L151" s="995">
        <f t="shared" si="39"/>
        <v>0</v>
      </c>
      <c r="M151" s="1094" t="str">
        <f>'BR2'!M151</f>
        <v/>
      </c>
      <c r="N151" s="1019">
        <f t="shared" si="40"/>
        <v>0</v>
      </c>
      <c r="O151" s="1094" t="str">
        <f>'BR2'!O151</f>
        <v/>
      </c>
      <c r="P151" s="1019">
        <f t="shared" si="41"/>
        <v>0</v>
      </c>
      <c r="Q151" s="1094" t="str">
        <f>'BR2'!Q151</f>
        <v/>
      </c>
      <c r="R151" s="1019">
        <f t="shared" si="36"/>
        <v>0</v>
      </c>
      <c r="S151" s="1094" t="str">
        <f>'BR2'!S151</f>
        <v/>
      </c>
      <c r="T151" s="1019">
        <f t="shared" si="37"/>
        <v>0</v>
      </c>
      <c r="U151" s="1018"/>
      <c r="V151" s="303"/>
      <c r="W151" s="303"/>
      <c r="X151" s="303"/>
      <c r="Y151" s="203"/>
      <c r="Z151" s="203"/>
      <c r="AA151" s="203"/>
      <c r="AB151" s="204"/>
      <c r="AD151" s="57"/>
      <c r="AE151" s="193"/>
      <c r="AF151" s="193"/>
      <c r="AG151" s="57"/>
      <c r="AH151" s="193"/>
      <c r="AI151" s="193"/>
      <c r="AJ151" s="193"/>
      <c r="AK151" s="193"/>
      <c r="AS151" s="10"/>
      <c r="AT151" s="10"/>
      <c r="AY151" s="1104"/>
    </row>
    <row r="152" spans="1:53" s="197" customFormat="1" ht="16.5" thickTop="1" thickBot="1">
      <c r="A152" s="415"/>
      <c r="B152" s="516"/>
      <c r="C152" s="517"/>
      <c r="D152" s="518"/>
      <c r="E152" s="519"/>
      <c r="F152" s="416"/>
      <c r="G152" s="846"/>
      <c r="H152" s="417"/>
      <c r="I152" s="417"/>
      <c r="J152" s="417"/>
      <c r="K152" s="417"/>
      <c r="L152" s="417"/>
      <c r="M152" s="417"/>
      <c r="N152" s="417"/>
      <c r="O152" s="417"/>
      <c r="P152" s="417"/>
      <c r="Q152" s="417"/>
      <c r="R152" s="417"/>
      <c r="S152" s="417"/>
      <c r="T152" s="417"/>
      <c r="U152" s="274"/>
      <c r="V152" s="274"/>
      <c r="W152" s="274"/>
      <c r="X152" s="274"/>
      <c r="Y152" s="275"/>
      <c r="Z152" s="275"/>
      <c r="AA152" s="275"/>
      <c r="AK152" s="326"/>
      <c r="AL152" s="326"/>
      <c r="AM152" s="326"/>
      <c r="AN152" s="326"/>
      <c r="AO152" s="326"/>
      <c r="AP152" s="326"/>
      <c r="AQ152" s="326"/>
      <c r="AS152" s="10"/>
      <c r="AT152" s="10"/>
      <c r="AY152" s="1104"/>
      <c r="AZ152" s="169"/>
      <c r="BA152" s="169"/>
    </row>
    <row r="153" spans="1:53" ht="20.25" customHeight="1" thickTop="1">
      <c r="A153" s="1541" t="str">
        <f>A15</f>
        <v>INDIRECT COSTS</v>
      </c>
      <c r="B153" s="1542"/>
      <c r="C153" s="1542"/>
      <c r="D153" s="1542"/>
      <c r="E153" s="1542"/>
      <c r="F153" s="1543"/>
      <c r="G153" s="1531" t="s">
        <v>84</v>
      </c>
      <c r="H153" s="1532"/>
      <c r="I153" s="1532"/>
      <c r="J153" s="1532"/>
      <c r="K153" s="1532"/>
      <c r="L153" s="1532"/>
      <c r="M153" s="1532"/>
      <c r="N153" s="1532"/>
      <c r="O153" s="1532"/>
      <c r="P153" s="1532"/>
      <c r="Q153" s="1532"/>
      <c r="R153" s="1532"/>
      <c r="S153" s="1532"/>
      <c r="T153" s="1533"/>
      <c r="U153" s="944"/>
      <c r="V153" s="1180"/>
      <c r="W153" s="299"/>
      <c r="X153" s="299"/>
      <c r="Y153" s="38"/>
      <c r="Z153" s="38"/>
      <c r="AA153" s="38"/>
      <c r="AD153" s="55"/>
      <c r="AE153" s="11"/>
      <c r="AF153" s="11"/>
      <c r="AG153" s="55"/>
      <c r="AH153" s="11"/>
      <c r="AI153" s="11"/>
      <c r="AJ153" s="11"/>
      <c r="AK153" s="11"/>
      <c r="AS153" s="10"/>
      <c r="AT153" s="10"/>
      <c r="AY153" s="1104"/>
    </row>
    <row r="154" spans="1:53" ht="15" customHeight="1" thickBot="1">
      <c r="A154" s="1544"/>
      <c r="B154" s="1545"/>
      <c r="C154" s="1545"/>
      <c r="D154" s="1545"/>
      <c r="E154" s="1545"/>
      <c r="F154" s="1546"/>
      <c r="G154" s="608" t="str">
        <f>'Fund Rec'!G172</f>
        <v/>
      </c>
      <c r="H154" s="698">
        <f>'Fund Rec'!H172</f>
        <v>0</v>
      </c>
      <c r="I154" s="590" t="str">
        <f>'Fund Rec'!I172</f>
        <v/>
      </c>
      <c r="J154" s="698">
        <f>'Fund Rec'!J172</f>
        <v>0</v>
      </c>
      <c r="K154" s="700" t="str">
        <f>'Fund Rec'!K172</f>
        <v/>
      </c>
      <c r="L154" s="698">
        <f>'Fund Rec'!L172</f>
        <v>0</v>
      </c>
      <c r="M154" s="700" t="str">
        <f>'Fund Rec'!M172</f>
        <v/>
      </c>
      <c r="N154" s="698">
        <f>'Fund Rec'!N172</f>
        <v>0</v>
      </c>
      <c r="O154" s="701" t="str">
        <f>'Fund Rec'!O172</f>
        <v/>
      </c>
      <c r="P154" s="698">
        <f>'Fund Rec'!P172</f>
        <v>0</v>
      </c>
      <c r="Q154" s="701" t="str">
        <f>'Fund Rec'!Q172</f>
        <v/>
      </c>
      <c r="R154" s="698">
        <f>'Fund Rec'!R172</f>
        <v>0</v>
      </c>
      <c r="S154" s="701" t="str">
        <f>'Fund Rec'!S172</f>
        <v/>
      </c>
      <c r="T154" s="698">
        <f>'Fund Rec'!T172</f>
        <v>0</v>
      </c>
      <c r="U154" s="942"/>
      <c r="V154" s="1088"/>
      <c r="W154" s="300"/>
      <c r="X154" s="300"/>
      <c r="AE154" s="169"/>
      <c r="AF154" s="169"/>
      <c r="AH154" s="169"/>
      <c r="AI154" s="169"/>
      <c r="AJ154" s="169"/>
      <c r="AK154" s="169"/>
      <c r="AS154" s="10"/>
      <c r="AT154" s="10"/>
      <c r="AY154" s="1104"/>
    </row>
    <row r="155" spans="1:53" ht="25.5" customHeight="1" thickTop="1" thickBot="1">
      <c r="A155" s="131"/>
      <c r="B155" s="159"/>
      <c r="C155" s="159"/>
      <c r="D155" s="18"/>
      <c r="E155" s="130" t="s">
        <v>117</v>
      </c>
      <c r="F155" s="981">
        <f>SUM(F156:F156)</f>
        <v>0</v>
      </c>
      <c r="G155" s="619"/>
      <c r="H155" s="990">
        <f>SUM(H156:H156)</f>
        <v>0</v>
      </c>
      <c r="I155" s="607"/>
      <c r="J155" s="990">
        <f>SUM(J156:J156)</f>
        <v>0</v>
      </c>
      <c r="K155" s="695"/>
      <c r="L155" s="990">
        <f>SUM(L156:L156)</f>
        <v>0</v>
      </c>
      <c r="M155" s="695"/>
      <c r="N155" s="990">
        <f>SUM(N156:N156)</f>
        <v>0</v>
      </c>
      <c r="O155" s="695"/>
      <c r="P155" s="990">
        <f>SUM(P156:P156)</f>
        <v>0</v>
      </c>
      <c r="Q155" s="607"/>
      <c r="R155" s="990">
        <f>SUM(R156:R156)</f>
        <v>0</v>
      </c>
      <c r="S155" s="695"/>
      <c r="T155" s="990">
        <f>SUM(T156:T156)</f>
        <v>0</v>
      </c>
      <c r="U155" s="943"/>
      <c r="V155" s="868"/>
      <c r="W155" s="301"/>
      <c r="X155" s="301"/>
      <c r="Y155" s="38"/>
      <c r="Z155" s="38"/>
      <c r="AA155" s="38"/>
      <c r="AD155" s="55"/>
      <c r="AE155" s="11"/>
      <c r="AF155" s="11"/>
      <c r="AG155" s="55"/>
      <c r="AH155" s="11"/>
      <c r="AI155" s="11"/>
      <c r="AJ155" s="11"/>
      <c r="AK155" s="11"/>
      <c r="AS155" s="10"/>
      <c r="AT155" s="10"/>
      <c r="AY155" s="1104"/>
    </row>
    <row r="156" spans="1:53" ht="23.25" customHeight="1" thickTop="1" thickBot="1">
      <c r="A156" s="1087"/>
      <c r="B156" s="1557" t="str">
        <f>'BR2'!B156:E156</f>
        <v>of Total Wages and Benefits</v>
      </c>
      <c r="C156" s="1558">
        <f>'BR2'!C156</f>
        <v>0</v>
      </c>
      <c r="D156" s="1558">
        <f>'BR2'!D156</f>
        <v>0</v>
      </c>
      <c r="E156" s="1559">
        <f>'BR2'!E156</f>
        <v>0</v>
      </c>
      <c r="F156" s="1120">
        <f>IF($B156='ORIGINAL BUDGET'!$V154,((F11+F12+F13+F14)*$A156),IF($B156='ORIGINAL BUDGET'!$V155,(F11*$A156),F43*$A156))</f>
        <v>0</v>
      </c>
      <c r="G156" s="851" t="str">
        <f t="shared" ref="G156" si="42">IF(AND(F156&lt;&gt;0, 1-I156-K156-Q156-S156-M156-O156),1-I156-K156-Q156-S156-M156-O156,"")</f>
        <v/>
      </c>
      <c r="H156" s="998">
        <f>IF($B156='ORIGINAL BUDGET'!$V154,((H11+H12+H13+H14)*$A156),IF($B156='ORIGINAL BUDGET'!$V155,(H11*$A156),H43*$A156))</f>
        <v>0</v>
      </c>
      <c r="I156" s="1095" t="str">
        <f>IF($F156&lt;&gt;0,J156/$F156,"")</f>
        <v/>
      </c>
      <c r="J156" s="995">
        <f>IF($B156='ORIGINAL BUDGET'!$V154,((J11+J12+J13+J14)*$A156),IF($B156='ORIGINAL BUDGET'!$V155,(J11*$A156),J43*$A156))</f>
        <v>0</v>
      </c>
      <c r="K156" s="1095" t="str">
        <f>IF($F156&lt;&gt;0,L156/$F156,"")</f>
        <v/>
      </c>
      <c r="L156" s="995">
        <f>IF($B156='ORIGINAL BUDGET'!$V154,((L11+L12+L13+L14)*$A156),IF($B156='ORIGINAL BUDGET'!$V155,(L11*$A156),L43*$A156))</f>
        <v>0</v>
      </c>
      <c r="M156" s="1095" t="str">
        <f>IF($F156&lt;&gt;0,N156/$F156,"")</f>
        <v/>
      </c>
      <c r="N156" s="995">
        <f>IF($B156='ORIGINAL BUDGET'!$V154,((N11+N12+N13+N14)*$A156),IF($B156='ORIGINAL BUDGET'!$V155,(N11*$A156),N43*$A156))</f>
        <v>0</v>
      </c>
      <c r="O156" s="1095" t="str">
        <f>IF($F156&lt;&gt;0,P156/$F156,"")</f>
        <v/>
      </c>
      <c r="P156" s="995">
        <f>IF($B156='ORIGINAL BUDGET'!$V154,((P11+P12+P13+P14)*$A156),IF($B156='ORIGINAL BUDGET'!$V155,(P11*$A156),P43*$A156))</f>
        <v>0</v>
      </c>
      <c r="Q156" s="1096" t="str">
        <f>IF($F156&lt;&gt;0,R156/$F156,"")</f>
        <v/>
      </c>
      <c r="R156" s="1119">
        <f>IF($B156='ORIGINAL BUDGET'!$V154,((R11+R12+R13+R14)*$A156),IF($B156='ORIGINAL BUDGET'!$V155,(R11*$A156),R43*$A156))</f>
        <v>0</v>
      </c>
      <c r="S156" s="1095" t="str">
        <f>IF($F156&lt;&gt;0,T156/$F156,"")</f>
        <v/>
      </c>
      <c r="T156" s="1119">
        <f>IF($B156='ORIGINAL BUDGET'!$V154,((T11+T12+T13+T14)*$A156),IF($B156='ORIGINAL BUDGET'!$V155,(T11*$A156),T43*$A156))</f>
        <v>0</v>
      </c>
      <c r="U156" s="945"/>
      <c r="V156" s="868"/>
      <c r="W156" s="303"/>
      <c r="X156" s="303"/>
      <c r="Y156" s="203"/>
      <c r="Z156" s="203"/>
      <c r="AA156" s="203"/>
      <c r="AB156" s="204"/>
      <c r="AD156" s="57"/>
      <c r="AE156" s="193"/>
      <c r="AF156" s="193"/>
      <c r="AG156" s="57"/>
      <c r="AH156" s="193"/>
      <c r="AI156" s="193"/>
      <c r="AJ156" s="193"/>
      <c r="AK156" s="193"/>
      <c r="AS156" s="10"/>
      <c r="AT156" s="10"/>
      <c r="AY156" s="1104"/>
    </row>
    <row r="157" spans="1:53" ht="15.75" thickTop="1">
      <c r="AS157" s="10"/>
      <c r="AT157" s="10"/>
      <c r="AY157" s="1104"/>
    </row>
    <row r="158" spans="1:53">
      <c r="B158" s="1060" t="s">
        <v>179</v>
      </c>
      <c r="AS158" s="10"/>
      <c r="AT158" s="10"/>
      <c r="AY158" s="1104"/>
    </row>
    <row r="159" spans="1:53">
      <c r="B159" s="1058" t="s">
        <v>190</v>
      </c>
      <c r="AS159" s="10"/>
      <c r="AT159" s="10"/>
      <c r="AY159" s="1104"/>
    </row>
    <row r="160" spans="1:53">
      <c r="B160" s="1059" t="s">
        <v>180</v>
      </c>
      <c r="AS160" s="10"/>
      <c r="AT160" s="10"/>
      <c r="AY160" s="1104"/>
    </row>
    <row r="161" spans="2:51">
      <c r="B161" s="1059" t="s">
        <v>181</v>
      </c>
      <c r="AS161" s="10"/>
      <c r="AT161" s="10"/>
      <c r="AY161" s="1104"/>
    </row>
    <row r="162" spans="2:51">
      <c r="B162" s="1061"/>
      <c r="AS162" s="10"/>
      <c r="AT162" s="10"/>
      <c r="AY162" s="1104"/>
    </row>
    <row r="163" spans="2:51">
      <c r="B163" s="1061"/>
      <c r="AS163" s="10"/>
      <c r="AT163" s="10"/>
      <c r="AY163" s="1104"/>
    </row>
    <row r="164" spans="2:51">
      <c r="B164" s="1061"/>
      <c r="AS164" s="10"/>
      <c r="AT164" s="10"/>
      <c r="AY164" s="1104"/>
    </row>
    <row r="165" spans="2:51">
      <c r="AS165" s="10"/>
      <c r="AT165" s="10"/>
      <c r="AY165" s="1104"/>
    </row>
    <row r="166" spans="2:51">
      <c r="AS166" s="10"/>
      <c r="AT166" s="10"/>
      <c r="AY166" s="1104"/>
    </row>
    <row r="167" spans="2:51">
      <c r="AS167" s="10"/>
      <c r="AT167" s="10"/>
      <c r="AY167" s="1104"/>
    </row>
    <row r="168" spans="2:51">
      <c r="AS168" s="10"/>
      <c r="AT168" s="10"/>
      <c r="AY168" s="1104"/>
    </row>
    <row r="169" spans="2:51">
      <c r="AS169" s="10"/>
      <c r="AT169" s="10"/>
      <c r="AY169" s="1104"/>
    </row>
    <row r="170" spans="2:51">
      <c r="AS170" s="10"/>
      <c r="AT170" s="10"/>
      <c r="AY170" s="1104"/>
    </row>
    <row r="171" spans="2:51">
      <c r="AS171" s="10"/>
      <c r="AT171" s="10"/>
      <c r="AY171" s="1104"/>
    </row>
    <row r="172" spans="2:51">
      <c r="AS172" s="10"/>
      <c r="AT172" s="10"/>
      <c r="AY172" s="1104"/>
    </row>
    <row r="173" spans="2:51">
      <c r="AS173" s="10"/>
      <c r="AT173" s="10"/>
      <c r="AY173" s="1104"/>
    </row>
    <row r="174" spans="2:51">
      <c r="AS174" s="10"/>
      <c r="AT174" s="10"/>
      <c r="AY174" s="1104"/>
    </row>
    <row r="175" spans="2:51">
      <c r="AS175" s="10"/>
      <c r="AT175" s="10"/>
      <c r="AY175" s="1104"/>
    </row>
    <row r="176" spans="2:51">
      <c r="AS176" s="10"/>
      <c r="AT176" s="10"/>
      <c r="AY176" s="1104"/>
    </row>
    <row r="177" spans="45:51">
      <c r="AS177" s="10"/>
      <c r="AT177" s="10"/>
      <c r="AY177" s="1104"/>
    </row>
    <row r="178" spans="45:51">
      <c r="AS178" s="10"/>
      <c r="AT178" s="10"/>
      <c r="AY178" s="1104"/>
    </row>
    <row r="179" spans="45:51">
      <c r="AS179" s="10"/>
      <c r="AT179" s="10"/>
      <c r="AY179" s="1104"/>
    </row>
    <row r="180" spans="45:51">
      <c r="AS180" s="10"/>
      <c r="AT180" s="10"/>
      <c r="AY180" s="1104"/>
    </row>
    <row r="181" spans="45:51">
      <c r="AS181" s="10"/>
      <c r="AT181" s="10"/>
      <c r="AY181" s="1104"/>
    </row>
    <row r="182" spans="45:51">
      <c r="AS182" s="10"/>
      <c r="AT182" s="10"/>
      <c r="AY182" s="1104"/>
    </row>
    <row r="183" spans="45:51">
      <c r="AS183" s="10"/>
      <c r="AT183" s="10"/>
      <c r="AY183" s="1104"/>
    </row>
    <row r="184" spans="45:51">
      <c r="AS184" s="10"/>
      <c r="AT184" s="10"/>
      <c r="AY184" s="1104"/>
    </row>
    <row r="185" spans="45:51">
      <c r="AS185" s="10"/>
      <c r="AT185" s="10"/>
      <c r="AY185" s="1104"/>
    </row>
    <row r="186" spans="45:51">
      <c r="AS186" s="10"/>
      <c r="AT186" s="10"/>
      <c r="AY186" s="1104"/>
    </row>
    <row r="187" spans="45:51">
      <c r="AS187" s="10"/>
      <c r="AT187" s="10"/>
      <c r="AY187" s="1104"/>
    </row>
    <row r="188" spans="45:51">
      <c r="AS188" s="10"/>
      <c r="AT188" s="10"/>
      <c r="AY188" s="1104"/>
    </row>
    <row r="189" spans="45:51">
      <c r="AS189" s="10"/>
      <c r="AT189" s="10"/>
      <c r="AY189" s="1104"/>
    </row>
    <row r="190" spans="45:51">
      <c r="AS190" s="10"/>
      <c r="AT190" s="10"/>
      <c r="AY190" s="1104"/>
    </row>
    <row r="191" spans="45:51">
      <c r="AS191" s="10"/>
      <c r="AT191" s="10"/>
      <c r="AY191" s="1104"/>
    </row>
    <row r="192" spans="45:51">
      <c r="AS192" s="10"/>
      <c r="AT192" s="10"/>
      <c r="AY192" s="1104"/>
    </row>
    <row r="193" spans="45:51">
      <c r="AS193" s="10"/>
      <c r="AT193" s="10"/>
      <c r="AY193" s="1104"/>
    </row>
    <row r="194" spans="45:51">
      <c r="AS194" s="10"/>
      <c r="AT194" s="10"/>
      <c r="AY194" s="1104"/>
    </row>
    <row r="195" spans="45:51">
      <c r="AS195" s="10"/>
      <c r="AT195" s="10"/>
      <c r="AY195" s="1104"/>
    </row>
    <row r="196" spans="45:51">
      <c r="AS196" s="10"/>
      <c r="AT196" s="10"/>
      <c r="AY196" s="1104"/>
    </row>
    <row r="197" spans="45:51">
      <c r="AS197" s="10"/>
      <c r="AT197" s="10"/>
      <c r="AY197" s="1104"/>
    </row>
    <row r="198" spans="45:51">
      <c r="AS198" s="10"/>
      <c r="AT198" s="10"/>
      <c r="AY198" s="1104"/>
    </row>
    <row r="199" spans="45:51">
      <c r="AS199" s="10"/>
      <c r="AT199" s="10"/>
      <c r="AY199" s="1104"/>
    </row>
    <row r="200" spans="45:51">
      <c r="AS200" s="10"/>
      <c r="AT200" s="10"/>
      <c r="AY200" s="1104"/>
    </row>
    <row r="201" spans="45:51">
      <c r="AS201" s="10"/>
      <c r="AT201" s="10"/>
      <c r="AY201" s="1104"/>
    </row>
    <row r="202" spans="45:51">
      <c r="AS202" s="10"/>
      <c r="AT202" s="10"/>
      <c r="AY202" s="1104"/>
    </row>
    <row r="203" spans="45:51">
      <c r="AS203" s="10"/>
      <c r="AT203" s="10"/>
      <c r="AY203" s="1104"/>
    </row>
    <row r="204" spans="45:51">
      <c r="AS204" s="10"/>
      <c r="AT204" s="10"/>
      <c r="AY204" s="1104"/>
    </row>
    <row r="205" spans="45:51">
      <c r="AS205" s="10"/>
      <c r="AT205" s="10"/>
      <c r="AY205" s="1104"/>
    </row>
    <row r="206" spans="45:51">
      <c r="AS206" s="10"/>
      <c r="AT206" s="10"/>
      <c r="AY206" s="1104"/>
    </row>
    <row r="207" spans="45:51">
      <c r="AS207" s="10"/>
      <c r="AT207" s="10"/>
      <c r="AY207" s="1104"/>
    </row>
    <row r="208" spans="45:51">
      <c r="AS208" s="10"/>
      <c r="AT208" s="10"/>
      <c r="AY208" s="1104"/>
    </row>
    <row r="209" spans="45:51">
      <c r="AS209" s="10"/>
      <c r="AT209" s="10"/>
      <c r="AY209" s="1104"/>
    </row>
    <row r="210" spans="45:51">
      <c r="AS210" s="10"/>
      <c r="AT210" s="10"/>
      <c r="AY210" s="1104"/>
    </row>
    <row r="211" spans="45:51">
      <c r="AS211" s="10"/>
      <c r="AT211" s="10"/>
      <c r="AY211" s="1104"/>
    </row>
    <row r="212" spans="45:51">
      <c r="AS212" s="10"/>
      <c r="AT212" s="10"/>
      <c r="AY212" s="1104"/>
    </row>
    <row r="213" spans="45:51">
      <c r="AS213" s="10"/>
      <c r="AT213" s="10"/>
      <c r="AY213" s="1104"/>
    </row>
    <row r="214" spans="45:51">
      <c r="AS214" s="10"/>
      <c r="AT214" s="10"/>
      <c r="AY214" s="1104"/>
    </row>
    <row r="215" spans="45:51">
      <c r="AS215" s="10"/>
      <c r="AT215" s="10"/>
      <c r="AY215" s="1104"/>
    </row>
    <row r="216" spans="45:51">
      <c r="AS216" s="10"/>
      <c r="AT216" s="10"/>
      <c r="AY216" s="1104"/>
    </row>
    <row r="217" spans="45:51">
      <c r="AS217" s="10"/>
      <c r="AT217" s="10"/>
      <c r="AY217" s="1104"/>
    </row>
    <row r="218" spans="45:51">
      <c r="AS218" s="10"/>
      <c r="AT218" s="10"/>
      <c r="AY218" s="1104"/>
    </row>
    <row r="219" spans="45:51">
      <c r="AS219" s="10"/>
      <c r="AT219" s="10"/>
      <c r="AY219" s="1104"/>
    </row>
    <row r="220" spans="45:51">
      <c r="AY220" s="1104"/>
    </row>
    <row r="221" spans="45:51">
      <c r="AY221" s="1104"/>
    </row>
    <row r="222" spans="45:51">
      <c r="AY222" s="1104"/>
    </row>
    <row r="223" spans="45:51">
      <c r="AY223" s="1104"/>
    </row>
    <row r="224" spans="45:51">
      <c r="AY224" s="1104"/>
    </row>
    <row r="225" spans="51:51">
      <c r="AY225" s="1104"/>
    </row>
    <row r="226" spans="51:51">
      <c r="AY226" s="1104"/>
    </row>
    <row r="227" spans="51:51">
      <c r="AY227" s="1104"/>
    </row>
    <row r="228" spans="51:51">
      <c r="AY228" s="1104"/>
    </row>
    <row r="229" spans="51:51">
      <c r="AY229" s="1104"/>
    </row>
    <row r="230" spans="51:51">
      <c r="AY230" s="1104"/>
    </row>
    <row r="231" spans="51:51">
      <c r="AY231" s="1104"/>
    </row>
    <row r="232" spans="51:51">
      <c r="AY232" s="1104"/>
    </row>
    <row r="233" spans="51:51">
      <c r="AY233" s="1104"/>
    </row>
    <row r="234" spans="51:51">
      <c r="AY234" s="1104"/>
    </row>
    <row r="235" spans="51:51">
      <c r="AY235" s="1104"/>
    </row>
    <row r="236" spans="51:51">
      <c r="AY236" s="1104"/>
    </row>
    <row r="237" spans="51:51">
      <c r="AY237" s="1104"/>
    </row>
    <row r="238" spans="51:51">
      <c r="AY238" s="1104"/>
    </row>
    <row r="239" spans="51:51">
      <c r="AY239" s="1104"/>
    </row>
    <row r="240" spans="51:51">
      <c r="AY240" s="1104"/>
    </row>
    <row r="241" spans="51:51">
      <c r="AY241" s="1104"/>
    </row>
    <row r="242" spans="51:51">
      <c r="AY242" s="1104"/>
    </row>
    <row r="243" spans="51:51">
      <c r="AY243" s="1104"/>
    </row>
    <row r="244" spans="51:51">
      <c r="AY244" s="1104"/>
    </row>
    <row r="245" spans="51:51">
      <c r="AY245" s="1104"/>
    </row>
    <row r="246" spans="51:51">
      <c r="AY246" s="1104"/>
    </row>
    <row r="247" spans="51:51">
      <c r="AY247" s="1104"/>
    </row>
    <row r="248" spans="51:51">
      <c r="AY248" s="1104"/>
    </row>
    <row r="249" spans="51:51">
      <c r="AY249" s="1104"/>
    </row>
    <row r="250" spans="51:51">
      <c r="AY250" s="1104"/>
    </row>
    <row r="251" spans="51:51">
      <c r="AY251" s="1104"/>
    </row>
    <row r="252" spans="51:51">
      <c r="AY252" s="1104"/>
    </row>
    <row r="253" spans="51:51">
      <c r="AY253" s="1104"/>
    </row>
    <row r="254" spans="51:51">
      <c r="AY254" s="1104"/>
    </row>
    <row r="255" spans="51:51">
      <c r="AY255" s="1104"/>
    </row>
    <row r="256" spans="51:51">
      <c r="AY256" s="1104"/>
    </row>
    <row r="257" spans="51:51">
      <c r="AY257" s="1104"/>
    </row>
    <row r="258" spans="51:51">
      <c r="AY258" s="1104"/>
    </row>
    <row r="259" spans="51:51">
      <c r="AY259" s="1104"/>
    </row>
    <row r="260" spans="51:51">
      <c r="AY260" s="1104"/>
    </row>
    <row r="261" spans="51:51">
      <c r="AY261" s="1104"/>
    </row>
    <row r="262" spans="51:51">
      <c r="AY262" s="1104"/>
    </row>
    <row r="263" spans="51:51">
      <c r="AY263" s="1104"/>
    </row>
    <row r="264" spans="51:51">
      <c r="AY264" s="1104"/>
    </row>
    <row r="265" spans="51:51">
      <c r="AY265" s="1104"/>
    </row>
    <row r="266" spans="51:51">
      <c r="AY266" s="1104"/>
    </row>
    <row r="267" spans="51:51">
      <c r="AY267" s="1104"/>
    </row>
    <row r="268" spans="51:51">
      <c r="AY268" s="1104"/>
    </row>
    <row r="269" spans="51:51">
      <c r="AY269" s="1104"/>
    </row>
    <row r="270" spans="51:51">
      <c r="AY270" s="1104"/>
    </row>
    <row r="271" spans="51:51">
      <c r="AY271" s="1104"/>
    </row>
    <row r="272" spans="51:51">
      <c r="AY272" s="1104"/>
    </row>
    <row r="273" spans="51:51">
      <c r="AY273" s="1104"/>
    </row>
    <row r="274" spans="51:51">
      <c r="AY274" s="1104"/>
    </row>
    <row r="275" spans="51:51">
      <c r="AY275" s="1104"/>
    </row>
    <row r="276" spans="51:51">
      <c r="AY276" s="1104"/>
    </row>
    <row r="277" spans="51:51">
      <c r="AY277" s="1104"/>
    </row>
    <row r="278" spans="51:51">
      <c r="AY278" s="1104"/>
    </row>
    <row r="279" spans="51:51">
      <c r="AY279" s="1104"/>
    </row>
    <row r="280" spans="51:51">
      <c r="AY280" s="1104"/>
    </row>
    <row r="281" spans="51:51">
      <c r="AY281" s="1104"/>
    </row>
    <row r="282" spans="51:51">
      <c r="AY282" s="1104"/>
    </row>
    <row r="283" spans="51:51">
      <c r="AY283" s="1104"/>
    </row>
    <row r="284" spans="51:51">
      <c r="AY284" s="1104"/>
    </row>
    <row r="285" spans="51:51">
      <c r="AY285" s="1104"/>
    </row>
    <row r="286" spans="51:51">
      <c r="AY286" s="1104"/>
    </row>
    <row r="287" spans="51:51">
      <c r="AY287" s="1104"/>
    </row>
    <row r="288" spans="51:51">
      <c r="AY288" s="1104"/>
    </row>
    <row r="289" spans="51:51">
      <c r="AY289" s="1104"/>
    </row>
    <row r="290" spans="51:51">
      <c r="AY290" s="1104"/>
    </row>
    <row r="291" spans="51:51">
      <c r="AY291" s="1104"/>
    </row>
    <row r="292" spans="51:51">
      <c r="AY292" s="1104"/>
    </row>
    <row r="293" spans="51:51">
      <c r="AY293" s="1104"/>
    </row>
    <row r="294" spans="51:51">
      <c r="AY294" s="1104"/>
    </row>
    <row r="295" spans="51:51">
      <c r="AY295" s="1104"/>
    </row>
    <row r="296" spans="51:51">
      <c r="AY296" s="1104"/>
    </row>
    <row r="297" spans="51:51">
      <c r="AY297" s="1104"/>
    </row>
    <row r="298" spans="51:51">
      <c r="AY298" s="1104"/>
    </row>
    <row r="299" spans="51:51">
      <c r="AY299" s="1104"/>
    </row>
    <row r="300" spans="51:51">
      <c r="AY300" s="1104"/>
    </row>
    <row r="301" spans="51:51">
      <c r="AY301" s="1104"/>
    </row>
    <row r="302" spans="51:51">
      <c r="AY302" s="1104"/>
    </row>
    <row r="303" spans="51:51">
      <c r="AY303" s="1104"/>
    </row>
    <row r="304" spans="51:51">
      <c r="AY304" s="1104"/>
    </row>
    <row r="305" spans="51:51">
      <c r="AY305" s="1104"/>
    </row>
    <row r="306" spans="51:51">
      <c r="AY306" s="1104"/>
    </row>
    <row r="307" spans="51:51">
      <c r="AY307" s="1104"/>
    </row>
    <row r="308" spans="51:51">
      <c r="AY308" s="1104"/>
    </row>
    <row r="309" spans="51:51">
      <c r="AY309" s="1104"/>
    </row>
    <row r="310" spans="51:51">
      <c r="AY310" s="1104"/>
    </row>
    <row r="311" spans="51:51">
      <c r="AY311" s="1104"/>
    </row>
    <row r="312" spans="51:51">
      <c r="AY312" s="1104"/>
    </row>
    <row r="313" spans="51:51">
      <c r="AY313" s="1104"/>
    </row>
    <row r="314" spans="51:51">
      <c r="AY314" s="1104"/>
    </row>
    <row r="315" spans="51:51">
      <c r="AY315" s="1104"/>
    </row>
    <row r="316" spans="51:51">
      <c r="AY316" s="1104"/>
    </row>
    <row r="317" spans="51:51">
      <c r="AY317" s="1104"/>
    </row>
    <row r="318" spans="51:51">
      <c r="AY318" s="1104"/>
    </row>
    <row r="319" spans="51:51">
      <c r="AY319" s="1104"/>
    </row>
    <row r="320" spans="51:51">
      <c r="AY320" s="1104"/>
    </row>
    <row r="321" spans="51:51">
      <c r="AY321" s="1104"/>
    </row>
    <row r="322" spans="51:51">
      <c r="AY322" s="1104"/>
    </row>
    <row r="323" spans="51:51">
      <c r="AY323" s="1104"/>
    </row>
    <row r="324" spans="51:51">
      <c r="AY324" s="1104"/>
    </row>
    <row r="325" spans="51:51">
      <c r="AY325" s="1104"/>
    </row>
    <row r="326" spans="51:51">
      <c r="AY326" s="1104"/>
    </row>
    <row r="327" spans="51:51">
      <c r="AY327" s="1104"/>
    </row>
    <row r="328" spans="51:51">
      <c r="AY328" s="1104"/>
    </row>
    <row r="329" spans="51:51">
      <c r="AY329" s="1104"/>
    </row>
    <row r="330" spans="51:51">
      <c r="AY330" s="1104"/>
    </row>
    <row r="331" spans="51:51">
      <c r="AY331" s="1104"/>
    </row>
    <row r="332" spans="51:51">
      <c r="AY332" s="1104"/>
    </row>
    <row r="333" spans="51:51">
      <c r="AY333" s="1104"/>
    </row>
    <row r="334" spans="51:51">
      <c r="AY334" s="1104"/>
    </row>
    <row r="335" spans="51:51">
      <c r="AY335" s="1104"/>
    </row>
    <row r="336" spans="51:51">
      <c r="AY336" s="1104"/>
    </row>
    <row r="337" spans="51:51">
      <c r="AY337" s="1104"/>
    </row>
    <row r="338" spans="51:51">
      <c r="AY338" s="1104"/>
    </row>
    <row r="339" spans="51:51">
      <c r="AY339" s="1104"/>
    </row>
    <row r="340" spans="51:51">
      <c r="AY340" s="1104"/>
    </row>
    <row r="341" spans="51:51">
      <c r="AY341" s="1104"/>
    </row>
    <row r="342" spans="51:51">
      <c r="AY342" s="1104"/>
    </row>
    <row r="343" spans="51:51">
      <c r="AY343" s="1104"/>
    </row>
    <row r="344" spans="51:51">
      <c r="AY344" s="1104"/>
    </row>
    <row r="345" spans="51:51">
      <c r="AY345" s="1104"/>
    </row>
    <row r="346" spans="51:51">
      <c r="AY346" s="1104"/>
    </row>
    <row r="347" spans="51:51">
      <c r="AY347" s="1104"/>
    </row>
    <row r="348" spans="51:51">
      <c r="AY348" s="1104"/>
    </row>
    <row r="349" spans="51:51">
      <c r="AY349" s="1104"/>
    </row>
    <row r="350" spans="51:51">
      <c r="AY350" s="1104"/>
    </row>
    <row r="351" spans="51:51">
      <c r="AY351" s="1104"/>
    </row>
    <row r="352" spans="51:51">
      <c r="AY352" s="1104"/>
    </row>
    <row r="353" spans="51:51">
      <c r="AY353" s="1104"/>
    </row>
    <row r="354" spans="51:51">
      <c r="AY354" s="1104"/>
    </row>
    <row r="355" spans="51:51">
      <c r="AY355" s="1104"/>
    </row>
    <row r="356" spans="51:51">
      <c r="AY356" s="1104"/>
    </row>
    <row r="357" spans="51:51">
      <c r="AY357" s="1104"/>
    </row>
    <row r="358" spans="51:51">
      <c r="AY358" s="1104"/>
    </row>
    <row r="359" spans="51:51">
      <c r="AY359" s="1104"/>
    </row>
    <row r="360" spans="51:51">
      <c r="AY360" s="1104"/>
    </row>
    <row r="361" spans="51:51">
      <c r="AY361" s="1104"/>
    </row>
    <row r="362" spans="51:51">
      <c r="AY362" s="1104"/>
    </row>
    <row r="363" spans="51:51">
      <c r="AY363" s="1104"/>
    </row>
    <row r="364" spans="51:51">
      <c r="AY364" s="1104"/>
    </row>
    <row r="365" spans="51:51">
      <c r="AY365" s="1104"/>
    </row>
    <row r="366" spans="51:51">
      <c r="AY366" s="1104"/>
    </row>
    <row r="367" spans="51:51">
      <c r="AY367" s="1104"/>
    </row>
    <row r="368" spans="51:51">
      <c r="AY368" s="1104"/>
    </row>
    <row r="369" spans="51:51">
      <c r="AY369" s="1104"/>
    </row>
    <row r="370" spans="51:51">
      <c r="AY370" s="1104"/>
    </row>
    <row r="371" spans="51:51">
      <c r="AY371" s="1104"/>
    </row>
    <row r="372" spans="51:51">
      <c r="AY372" s="1104"/>
    </row>
    <row r="373" spans="51:51">
      <c r="AY373" s="1104"/>
    </row>
    <row r="374" spans="51:51">
      <c r="AY374" s="1104"/>
    </row>
    <row r="375" spans="51:51">
      <c r="AY375" s="1104"/>
    </row>
    <row r="376" spans="51:51">
      <c r="AY376" s="1104"/>
    </row>
    <row r="377" spans="51:51">
      <c r="AY377" s="1104"/>
    </row>
    <row r="378" spans="51:51">
      <c r="AY378" s="1104"/>
    </row>
    <row r="379" spans="51:51">
      <c r="AY379" s="1104"/>
    </row>
    <row r="380" spans="51:51">
      <c r="AY380" s="1104"/>
    </row>
    <row r="381" spans="51:51">
      <c r="AY381" s="1104"/>
    </row>
    <row r="382" spans="51:51">
      <c r="AY382" s="1104"/>
    </row>
    <row r="383" spans="51:51">
      <c r="AY383" s="1104"/>
    </row>
    <row r="384" spans="51:51">
      <c r="AY384" s="1104"/>
    </row>
    <row r="385" spans="51:51">
      <c r="AY385" s="1104"/>
    </row>
    <row r="386" spans="51:51">
      <c r="AY386" s="1104"/>
    </row>
    <row r="387" spans="51:51">
      <c r="AY387" s="1104"/>
    </row>
    <row r="388" spans="51:51">
      <c r="AY388" s="1104"/>
    </row>
    <row r="389" spans="51:51">
      <c r="AY389" s="1104"/>
    </row>
    <row r="390" spans="51:51">
      <c r="AY390" s="1104"/>
    </row>
    <row r="391" spans="51:51">
      <c r="AY391" s="1104"/>
    </row>
    <row r="392" spans="51:51">
      <c r="AY392" s="1104"/>
    </row>
    <row r="393" spans="51:51">
      <c r="AY393" s="1104"/>
    </row>
    <row r="394" spans="51:51">
      <c r="AY394" s="1104"/>
    </row>
    <row r="395" spans="51:51">
      <c r="AY395" s="1104"/>
    </row>
    <row r="396" spans="51:51">
      <c r="AY396" s="1104"/>
    </row>
    <row r="397" spans="51:51">
      <c r="AY397" s="1104"/>
    </row>
    <row r="398" spans="51:51">
      <c r="AY398" s="1104"/>
    </row>
    <row r="399" spans="51:51">
      <c r="AY399" s="1104"/>
    </row>
    <row r="400" spans="51:51">
      <c r="AY400" s="1104"/>
    </row>
    <row r="401" spans="51:51">
      <c r="AY401" s="1104"/>
    </row>
    <row r="402" spans="51:51">
      <c r="AY402" s="1104"/>
    </row>
    <row r="403" spans="51:51">
      <c r="AY403" s="1104"/>
    </row>
    <row r="404" spans="51:51">
      <c r="AY404" s="1104"/>
    </row>
    <row r="405" spans="51:51">
      <c r="AY405" s="1104"/>
    </row>
    <row r="406" spans="51:51">
      <c r="AY406" s="1104"/>
    </row>
    <row r="407" spans="51:51">
      <c r="AY407" s="1104"/>
    </row>
    <row r="408" spans="51:51">
      <c r="AY408" s="1104"/>
    </row>
    <row r="409" spans="51:51">
      <c r="AY409" s="1104"/>
    </row>
    <row r="410" spans="51:51">
      <c r="AY410" s="1104"/>
    </row>
    <row r="411" spans="51:51">
      <c r="AY411" s="1104"/>
    </row>
    <row r="412" spans="51:51">
      <c r="AY412" s="1104"/>
    </row>
    <row r="413" spans="51:51">
      <c r="AY413" s="1104"/>
    </row>
    <row r="414" spans="51:51">
      <c r="AY414" s="1104"/>
    </row>
    <row r="415" spans="51:51">
      <c r="AY415" s="1104"/>
    </row>
    <row r="416" spans="51:51">
      <c r="AY416" s="1104"/>
    </row>
    <row r="417" spans="51:51">
      <c r="AY417" s="1104"/>
    </row>
    <row r="418" spans="51:51">
      <c r="AY418" s="1104"/>
    </row>
    <row r="419" spans="51:51">
      <c r="AY419" s="1104"/>
    </row>
    <row r="420" spans="51:51">
      <c r="AY420" s="1104"/>
    </row>
    <row r="421" spans="51:51">
      <c r="AY421" s="1104"/>
    </row>
    <row r="422" spans="51:51">
      <c r="AY422" s="1104"/>
    </row>
    <row r="423" spans="51:51">
      <c r="AY423" s="1104"/>
    </row>
    <row r="424" spans="51:51">
      <c r="AY424" s="1104"/>
    </row>
    <row r="425" spans="51:51">
      <c r="AY425" s="1104"/>
    </row>
    <row r="426" spans="51:51">
      <c r="AY426" s="1104"/>
    </row>
    <row r="427" spans="51:51">
      <c r="AY427" s="1104"/>
    </row>
    <row r="428" spans="51:51">
      <c r="AY428" s="1104"/>
    </row>
    <row r="429" spans="51:51">
      <c r="AY429" s="1104"/>
    </row>
    <row r="430" spans="51:51">
      <c r="AY430" s="1104"/>
    </row>
    <row r="431" spans="51:51">
      <c r="AY431" s="1104"/>
    </row>
    <row r="432" spans="51:51">
      <c r="AY432" s="1104"/>
    </row>
    <row r="433" spans="51:51">
      <c r="AY433" s="1104"/>
    </row>
    <row r="434" spans="51:51">
      <c r="AY434" s="1104"/>
    </row>
    <row r="435" spans="51:51">
      <c r="AY435" s="1104"/>
    </row>
    <row r="436" spans="51:51">
      <c r="AY436" s="1104"/>
    </row>
    <row r="437" spans="51:51">
      <c r="AY437" s="1104"/>
    </row>
    <row r="438" spans="51:51">
      <c r="AY438" s="1104"/>
    </row>
    <row r="439" spans="51:51">
      <c r="AY439" s="1104"/>
    </row>
    <row r="440" spans="51:51">
      <c r="AY440" s="1104"/>
    </row>
    <row r="441" spans="51:51">
      <c r="AY441" s="1104"/>
    </row>
    <row r="442" spans="51:51">
      <c r="AY442" s="1104"/>
    </row>
    <row r="443" spans="51:51">
      <c r="AY443" s="1104"/>
    </row>
    <row r="444" spans="51:51">
      <c r="AY444" s="1104"/>
    </row>
    <row r="445" spans="51:51">
      <c r="AY445" s="1104"/>
    </row>
    <row r="446" spans="51:51">
      <c r="AY446" s="1104"/>
    </row>
    <row r="447" spans="51:51">
      <c r="AY447" s="1104"/>
    </row>
    <row r="448" spans="51:51">
      <c r="AY448" s="1104"/>
    </row>
    <row r="449" spans="51:51">
      <c r="AY449" s="1104"/>
    </row>
    <row r="450" spans="51:51">
      <c r="AY450" s="1104"/>
    </row>
    <row r="451" spans="51:51">
      <c r="AY451" s="1104"/>
    </row>
    <row r="452" spans="51:51">
      <c r="AY452" s="1104"/>
    </row>
    <row r="453" spans="51:51">
      <c r="AY453" s="1104"/>
    </row>
    <row r="454" spans="51:51">
      <c r="AY454" s="1104"/>
    </row>
    <row r="455" spans="51:51">
      <c r="AY455" s="1104"/>
    </row>
    <row r="456" spans="51:51">
      <c r="AY456" s="1104"/>
    </row>
    <row r="457" spans="51:51">
      <c r="AY457" s="1104"/>
    </row>
    <row r="458" spans="51:51">
      <c r="AY458" s="1104"/>
    </row>
    <row r="459" spans="51:51">
      <c r="AY459" s="1104"/>
    </row>
    <row r="460" spans="51:51">
      <c r="AY460" s="1104"/>
    </row>
    <row r="461" spans="51:51">
      <c r="AY461" s="1104"/>
    </row>
    <row r="462" spans="51:51">
      <c r="AY462" s="1104"/>
    </row>
    <row r="463" spans="51:51">
      <c r="AY463" s="1104"/>
    </row>
    <row r="464" spans="51:51">
      <c r="AY464" s="1104"/>
    </row>
    <row r="465" spans="51:51">
      <c r="AY465" s="1104"/>
    </row>
    <row r="466" spans="51:51">
      <c r="AY466" s="1104"/>
    </row>
    <row r="467" spans="51:51">
      <c r="AY467" s="1104"/>
    </row>
    <row r="468" spans="51:51">
      <c r="AY468" s="1104"/>
    </row>
    <row r="469" spans="51:51">
      <c r="AY469" s="1104"/>
    </row>
    <row r="470" spans="51:51">
      <c r="AY470" s="1104"/>
    </row>
    <row r="471" spans="51:51">
      <c r="AY471" s="1104"/>
    </row>
    <row r="472" spans="51:51">
      <c r="AY472" s="1104"/>
    </row>
    <row r="473" spans="51:51">
      <c r="AY473" s="1104"/>
    </row>
    <row r="474" spans="51:51">
      <c r="AY474" s="1104"/>
    </row>
    <row r="475" spans="51:51">
      <c r="AY475" s="1104"/>
    </row>
    <row r="476" spans="51:51">
      <c r="AY476" s="1104"/>
    </row>
    <row r="477" spans="51:51">
      <c r="AY477" s="1104"/>
    </row>
    <row r="478" spans="51:51">
      <c r="AY478" s="1104"/>
    </row>
    <row r="479" spans="51:51">
      <c r="AY479" s="1104"/>
    </row>
    <row r="480" spans="51:51">
      <c r="AY480" s="1104"/>
    </row>
    <row r="481" spans="51:51">
      <c r="AY481" s="1104"/>
    </row>
    <row r="482" spans="51:51">
      <c r="AY482" s="1104"/>
    </row>
    <row r="483" spans="51:51">
      <c r="AY483" s="1104"/>
    </row>
    <row r="484" spans="51:51">
      <c r="AY484" s="1104"/>
    </row>
    <row r="485" spans="51:51">
      <c r="AY485" s="1104"/>
    </row>
    <row r="486" spans="51:51">
      <c r="AY486" s="1104"/>
    </row>
    <row r="487" spans="51:51">
      <c r="AY487" s="1104"/>
    </row>
    <row r="488" spans="51:51">
      <c r="AY488" s="1104"/>
    </row>
    <row r="489" spans="51:51">
      <c r="AY489" s="1104"/>
    </row>
    <row r="490" spans="51:51">
      <c r="AY490" s="1104"/>
    </row>
    <row r="491" spans="51:51">
      <c r="AY491" s="1104"/>
    </row>
    <row r="492" spans="51:51">
      <c r="AY492" s="1104"/>
    </row>
    <row r="493" spans="51:51">
      <c r="AY493" s="1104"/>
    </row>
    <row r="494" spans="51:51">
      <c r="AY494" s="1104"/>
    </row>
    <row r="495" spans="51:51">
      <c r="AY495" s="1104"/>
    </row>
    <row r="496" spans="51:51">
      <c r="AY496" s="1104"/>
    </row>
    <row r="497" spans="51:51">
      <c r="AY497" s="1104"/>
    </row>
    <row r="498" spans="51:51">
      <c r="AY498" s="1104"/>
    </row>
    <row r="499" spans="51:51">
      <c r="AY499" s="1104"/>
    </row>
    <row r="500" spans="51:51">
      <c r="AY500" s="1104"/>
    </row>
    <row r="501" spans="51:51">
      <c r="AY501" s="1104"/>
    </row>
    <row r="502" spans="51:51">
      <c r="AY502" s="1104"/>
    </row>
    <row r="503" spans="51:51">
      <c r="AY503" s="1104"/>
    </row>
    <row r="504" spans="51:51">
      <c r="AY504" s="1104"/>
    </row>
    <row r="505" spans="51:51">
      <c r="AY505" s="1104"/>
    </row>
    <row r="506" spans="51:51">
      <c r="AY506" s="1104"/>
    </row>
    <row r="507" spans="51:51">
      <c r="AY507" s="1104"/>
    </row>
    <row r="508" spans="51:51">
      <c r="AY508" s="1104"/>
    </row>
    <row r="509" spans="51:51">
      <c r="AY509" s="1104"/>
    </row>
    <row r="510" spans="51:51">
      <c r="AY510" s="1104"/>
    </row>
    <row r="511" spans="51:51">
      <c r="AY511" s="1104"/>
    </row>
    <row r="512" spans="51:51">
      <c r="AY512" s="1104"/>
    </row>
    <row r="513" spans="51:51">
      <c r="AY513" s="1104"/>
    </row>
    <row r="514" spans="51:51">
      <c r="AY514" s="1104"/>
    </row>
    <row r="515" spans="51:51">
      <c r="AY515" s="1104"/>
    </row>
    <row r="516" spans="51:51">
      <c r="AY516" s="1104"/>
    </row>
    <row r="517" spans="51:51">
      <c r="AY517" s="1104"/>
    </row>
    <row r="518" spans="51:51">
      <c r="AY518" s="1104"/>
    </row>
    <row r="519" spans="51:51">
      <c r="AY519" s="1104"/>
    </row>
    <row r="520" spans="51:51">
      <c r="AY520" s="1104"/>
    </row>
    <row r="521" spans="51:51">
      <c r="AY521" s="1104"/>
    </row>
    <row r="522" spans="51:51">
      <c r="AY522" s="1104"/>
    </row>
    <row r="523" spans="51:51">
      <c r="AY523" s="1104"/>
    </row>
    <row r="524" spans="51:51">
      <c r="AY524" s="1104"/>
    </row>
    <row r="525" spans="51:51">
      <c r="AY525" s="1104"/>
    </row>
    <row r="526" spans="51:51">
      <c r="AY526" s="1104"/>
    </row>
    <row r="527" spans="51:51">
      <c r="AY527" s="1104"/>
    </row>
    <row r="528" spans="51:51">
      <c r="AY528" s="1104"/>
    </row>
    <row r="529" spans="51:51">
      <c r="AY529" s="1104"/>
    </row>
    <row r="530" spans="51:51">
      <c r="AY530" s="1104"/>
    </row>
    <row r="531" spans="51:51">
      <c r="AY531" s="1104"/>
    </row>
    <row r="532" spans="51:51">
      <c r="AY532" s="1104"/>
    </row>
    <row r="533" spans="51:51">
      <c r="AY533" s="1104"/>
    </row>
    <row r="534" spans="51:51">
      <c r="AY534" s="1104"/>
    </row>
    <row r="535" spans="51:51">
      <c r="AY535" s="1104"/>
    </row>
    <row r="536" spans="51:51">
      <c r="AY536" s="1104"/>
    </row>
    <row r="537" spans="51:51">
      <c r="AY537" s="1104"/>
    </row>
    <row r="538" spans="51:51">
      <c r="AY538" s="1104"/>
    </row>
    <row r="539" spans="51:51">
      <c r="AY539" s="1104"/>
    </row>
    <row r="540" spans="51:51">
      <c r="AY540" s="1104"/>
    </row>
    <row r="541" spans="51:51">
      <c r="AY541" s="1104"/>
    </row>
    <row r="542" spans="51:51">
      <c r="AY542" s="1104"/>
    </row>
    <row r="543" spans="51:51">
      <c r="AY543" s="1104"/>
    </row>
    <row r="544" spans="51:51">
      <c r="AY544" s="1104"/>
    </row>
    <row r="545" spans="51:51">
      <c r="AY545" s="1104"/>
    </row>
    <row r="546" spans="51:51">
      <c r="AY546" s="1104"/>
    </row>
    <row r="547" spans="51:51">
      <c r="AY547" s="1104"/>
    </row>
    <row r="548" spans="51:51">
      <c r="AY548" s="1104"/>
    </row>
    <row r="549" spans="51:51">
      <c r="AY549" s="1104"/>
    </row>
    <row r="550" spans="51:51">
      <c r="AY550" s="1104"/>
    </row>
    <row r="551" spans="51:51">
      <c r="AY551" s="1104"/>
    </row>
    <row r="552" spans="51:51">
      <c r="AY552" s="1104"/>
    </row>
    <row r="553" spans="51:51">
      <c r="AY553" s="1104"/>
    </row>
    <row r="554" spans="51:51">
      <c r="AY554" s="1104"/>
    </row>
    <row r="555" spans="51:51">
      <c r="AY555" s="1104"/>
    </row>
    <row r="556" spans="51:51">
      <c r="AY556" s="1104"/>
    </row>
    <row r="557" spans="51:51">
      <c r="AY557" s="1104"/>
    </row>
    <row r="558" spans="51:51">
      <c r="AY558" s="1104"/>
    </row>
    <row r="559" spans="51:51">
      <c r="AY559" s="1104"/>
    </row>
    <row r="560" spans="51:51">
      <c r="AY560" s="1104"/>
    </row>
    <row r="561" spans="51:51">
      <c r="AY561" s="1104"/>
    </row>
    <row r="562" spans="51:51">
      <c r="AY562" s="1104"/>
    </row>
    <row r="563" spans="51:51">
      <c r="AY563" s="1104"/>
    </row>
    <row r="564" spans="51:51">
      <c r="AY564" s="1104"/>
    </row>
    <row r="565" spans="51:51">
      <c r="AY565" s="1104"/>
    </row>
    <row r="566" spans="51:51">
      <c r="AY566" s="1104"/>
    </row>
    <row r="567" spans="51:51">
      <c r="AY567" s="1104"/>
    </row>
    <row r="568" spans="51:51">
      <c r="AY568" s="1104"/>
    </row>
    <row r="569" spans="51:51">
      <c r="AY569" s="1104"/>
    </row>
    <row r="570" spans="51:51">
      <c r="AY570" s="1104"/>
    </row>
    <row r="571" spans="51:51">
      <c r="AY571" s="1104"/>
    </row>
    <row r="572" spans="51:51">
      <c r="AY572" s="1104"/>
    </row>
    <row r="573" spans="51:51">
      <c r="AY573" s="1104"/>
    </row>
    <row r="574" spans="51:51">
      <c r="AY574" s="1104"/>
    </row>
    <row r="575" spans="51:51">
      <c r="AY575" s="1104"/>
    </row>
    <row r="576" spans="51:51">
      <c r="AY576" s="1104"/>
    </row>
    <row r="577" spans="51:51">
      <c r="AY577" s="1104"/>
    </row>
    <row r="578" spans="51:51">
      <c r="AY578" s="1104"/>
    </row>
    <row r="579" spans="51:51">
      <c r="AY579" s="1104"/>
    </row>
    <row r="580" spans="51:51">
      <c r="AY580" s="1104"/>
    </row>
    <row r="581" spans="51:51">
      <c r="AY581" s="1104"/>
    </row>
    <row r="582" spans="51:51">
      <c r="AY582" s="1104"/>
    </row>
    <row r="583" spans="51:51">
      <c r="AY583" s="1104"/>
    </row>
    <row r="584" spans="51:51">
      <c r="AY584" s="1104"/>
    </row>
    <row r="585" spans="51:51">
      <c r="AY585" s="1104"/>
    </row>
    <row r="586" spans="51:51">
      <c r="AY586" s="1104"/>
    </row>
    <row r="587" spans="51:51">
      <c r="AY587" s="1104"/>
    </row>
    <row r="588" spans="51:51">
      <c r="AY588" s="1104"/>
    </row>
    <row r="589" spans="51:51">
      <c r="AY589" s="1104"/>
    </row>
    <row r="590" spans="51:51">
      <c r="AY590" s="1104"/>
    </row>
    <row r="591" spans="51:51">
      <c r="AY591" s="1104"/>
    </row>
    <row r="592" spans="51:51">
      <c r="AY592" s="1104"/>
    </row>
    <row r="593" spans="51:51">
      <c r="AY593" s="1104"/>
    </row>
    <row r="594" spans="51:51">
      <c r="AY594" s="1104"/>
    </row>
    <row r="595" spans="51:51">
      <c r="AY595" s="1104"/>
    </row>
    <row r="596" spans="51:51">
      <c r="AY596" s="1104"/>
    </row>
    <row r="597" spans="51:51">
      <c r="AY597" s="1104"/>
    </row>
    <row r="598" spans="51:51">
      <c r="AY598" s="1104"/>
    </row>
    <row r="599" spans="51:51">
      <c r="AY599" s="1104"/>
    </row>
    <row r="600" spans="51:51">
      <c r="AY600" s="1104"/>
    </row>
    <row r="601" spans="51:51">
      <c r="AY601" s="1104"/>
    </row>
    <row r="602" spans="51:51">
      <c r="AY602" s="1104"/>
    </row>
    <row r="603" spans="51:51">
      <c r="AY603" s="1104"/>
    </row>
    <row r="604" spans="51:51">
      <c r="AY604" s="1104"/>
    </row>
    <row r="605" spans="51:51">
      <c r="AY605" s="1104"/>
    </row>
    <row r="606" spans="51:51">
      <c r="AY606" s="1104"/>
    </row>
    <row r="607" spans="51:51">
      <c r="AY607" s="1104"/>
    </row>
    <row r="608" spans="51:51">
      <c r="AY608" s="1104"/>
    </row>
    <row r="609" spans="51:51">
      <c r="AY609" s="1104"/>
    </row>
    <row r="610" spans="51:51">
      <c r="AY610" s="1104"/>
    </row>
    <row r="611" spans="51:51">
      <c r="AY611" s="1104"/>
    </row>
    <row r="612" spans="51:51">
      <c r="AY612" s="1104"/>
    </row>
    <row r="613" spans="51:51">
      <c r="AY613" s="1104"/>
    </row>
    <row r="614" spans="51:51">
      <c r="AY614" s="1104"/>
    </row>
    <row r="615" spans="51:51">
      <c r="AY615" s="1104"/>
    </row>
    <row r="616" spans="51:51">
      <c r="AY616" s="1104"/>
    </row>
    <row r="617" spans="51:51">
      <c r="AY617" s="1104"/>
    </row>
    <row r="618" spans="51:51">
      <c r="AY618" s="1104"/>
    </row>
    <row r="619" spans="51:51">
      <c r="AY619" s="1104"/>
    </row>
    <row r="620" spans="51:51">
      <c r="AY620" s="1104"/>
    </row>
    <row r="621" spans="51:51">
      <c r="AY621" s="1104"/>
    </row>
    <row r="622" spans="51:51">
      <c r="AY622" s="1104"/>
    </row>
    <row r="623" spans="51:51">
      <c r="AY623" s="1104"/>
    </row>
    <row r="624" spans="51:51">
      <c r="AY624" s="1104"/>
    </row>
    <row r="625" spans="51:51">
      <c r="AY625" s="1104"/>
    </row>
    <row r="626" spans="51:51">
      <c r="AY626" s="1104"/>
    </row>
    <row r="627" spans="51:51">
      <c r="AY627" s="1104"/>
    </row>
    <row r="628" spans="51:51">
      <c r="AY628" s="1104"/>
    </row>
    <row r="629" spans="51:51">
      <c r="AY629" s="1104"/>
    </row>
    <row r="630" spans="51:51">
      <c r="AY630" s="1104"/>
    </row>
    <row r="631" spans="51:51">
      <c r="AY631" s="1104"/>
    </row>
    <row r="632" spans="51:51">
      <c r="AY632" s="1104"/>
    </row>
    <row r="633" spans="51:51">
      <c r="AY633" s="1104"/>
    </row>
    <row r="634" spans="51:51">
      <c r="AY634" s="1104"/>
    </row>
    <row r="635" spans="51:51">
      <c r="AY635" s="1104"/>
    </row>
    <row r="636" spans="51:51">
      <c r="AY636" s="1104"/>
    </row>
    <row r="637" spans="51:51">
      <c r="AY637" s="1104"/>
    </row>
    <row r="638" spans="51:51">
      <c r="AY638" s="1104"/>
    </row>
    <row r="639" spans="51:51">
      <c r="AY639" s="1104"/>
    </row>
    <row r="640" spans="51:51">
      <c r="AY640" s="1104"/>
    </row>
    <row r="641" spans="51:51">
      <c r="AY641" s="1104"/>
    </row>
    <row r="642" spans="51:51">
      <c r="AY642" s="1104"/>
    </row>
    <row r="643" spans="51:51">
      <c r="AY643" s="1104"/>
    </row>
    <row r="644" spans="51:51">
      <c r="AY644" s="1104"/>
    </row>
    <row r="645" spans="51:51">
      <c r="AY645" s="1104"/>
    </row>
    <row r="646" spans="51:51">
      <c r="AY646" s="1104"/>
    </row>
    <row r="647" spans="51:51">
      <c r="AY647" s="1104"/>
    </row>
    <row r="648" spans="51:51">
      <c r="AY648" s="1104"/>
    </row>
    <row r="649" spans="51:51">
      <c r="AY649" s="1104"/>
    </row>
    <row r="650" spans="51:51">
      <c r="AY650" s="1104"/>
    </row>
    <row r="651" spans="51:51">
      <c r="AY651" s="1104"/>
    </row>
    <row r="652" spans="51:51">
      <c r="AY652" s="1104"/>
    </row>
    <row r="653" spans="51:51">
      <c r="AY653" s="1104"/>
    </row>
    <row r="654" spans="51:51">
      <c r="AY654" s="1104"/>
    </row>
    <row r="655" spans="51:51">
      <c r="AY655" s="1104"/>
    </row>
    <row r="656" spans="51:51">
      <c r="AY656" s="1104"/>
    </row>
    <row r="657" spans="51:51">
      <c r="AY657" s="1104"/>
    </row>
    <row r="658" spans="51:51">
      <c r="AY658" s="1104"/>
    </row>
    <row r="659" spans="51:51">
      <c r="AY659" s="1104"/>
    </row>
    <row r="660" spans="51:51">
      <c r="AY660" s="1104"/>
    </row>
    <row r="661" spans="51:51">
      <c r="AY661" s="1104"/>
    </row>
    <row r="662" spans="51:51">
      <c r="AY662" s="1104"/>
    </row>
    <row r="663" spans="51:51">
      <c r="AY663" s="1104"/>
    </row>
    <row r="664" spans="51:51">
      <c r="AY664" s="1104"/>
    </row>
    <row r="665" spans="51:51">
      <c r="AY665" s="1104"/>
    </row>
    <row r="666" spans="51:51">
      <c r="AY666" s="1104"/>
    </row>
    <row r="667" spans="51:51">
      <c r="AY667" s="1104"/>
    </row>
    <row r="668" spans="51:51">
      <c r="AY668" s="1104"/>
    </row>
    <row r="669" spans="51:51">
      <c r="AY669" s="1104"/>
    </row>
    <row r="670" spans="51:51">
      <c r="AY670" s="1104"/>
    </row>
    <row r="671" spans="51:51">
      <c r="AY671" s="1104"/>
    </row>
    <row r="672" spans="51:51">
      <c r="AY672" s="1104"/>
    </row>
    <row r="673" spans="51:51">
      <c r="AY673" s="1104"/>
    </row>
    <row r="674" spans="51:51">
      <c r="AY674" s="1104"/>
    </row>
    <row r="675" spans="51:51">
      <c r="AY675" s="1104"/>
    </row>
    <row r="676" spans="51:51">
      <c r="AY676" s="1104"/>
    </row>
    <row r="677" spans="51:51">
      <c r="AY677" s="1104"/>
    </row>
    <row r="678" spans="51:51">
      <c r="AY678" s="1104"/>
    </row>
    <row r="679" spans="51:51">
      <c r="AY679" s="1104"/>
    </row>
    <row r="680" spans="51:51">
      <c r="AY680" s="1104"/>
    </row>
    <row r="681" spans="51:51">
      <c r="AY681" s="1104"/>
    </row>
    <row r="682" spans="51:51">
      <c r="AY682" s="1104"/>
    </row>
    <row r="683" spans="51:51">
      <c r="AY683" s="1104"/>
    </row>
    <row r="684" spans="51:51">
      <c r="AY684" s="1104"/>
    </row>
    <row r="685" spans="51:51">
      <c r="AY685" s="1104"/>
    </row>
    <row r="686" spans="51:51">
      <c r="AY686" s="1104"/>
    </row>
    <row r="687" spans="51:51">
      <c r="AY687" s="1104"/>
    </row>
    <row r="688" spans="51:51">
      <c r="AY688" s="1104"/>
    </row>
    <row r="689" spans="51:51">
      <c r="AY689" s="1104"/>
    </row>
    <row r="690" spans="51:51">
      <c r="AY690" s="1104"/>
    </row>
    <row r="691" spans="51:51">
      <c r="AY691" s="1104"/>
    </row>
    <row r="692" spans="51:51">
      <c r="AY692" s="1104"/>
    </row>
    <row r="693" spans="51:51">
      <c r="AY693" s="1104"/>
    </row>
    <row r="694" spans="51:51">
      <c r="AY694" s="1104"/>
    </row>
    <row r="695" spans="51:51">
      <c r="AY695" s="1104"/>
    </row>
    <row r="696" spans="51:51">
      <c r="AY696" s="1104"/>
    </row>
    <row r="697" spans="51:51">
      <c r="AY697" s="1104"/>
    </row>
    <row r="698" spans="51:51">
      <c r="AY698" s="1104"/>
    </row>
    <row r="699" spans="51:51">
      <c r="AY699" s="1104"/>
    </row>
    <row r="700" spans="51:51">
      <c r="AY700" s="1104"/>
    </row>
    <row r="701" spans="51:51">
      <c r="AY701" s="1104"/>
    </row>
    <row r="702" spans="51:51">
      <c r="AY702" s="1104"/>
    </row>
    <row r="703" spans="51:51">
      <c r="AY703" s="1104"/>
    </row>
    <row r="704" spans="51:51">
      <c r="AY704" s="1104"/>
    </row>
    <row r="705" spans="51:51">
      <c r="AY705" s="1104"/>
    </row>
    <row r="706" spans="51:51">
      <c r="AY706" s="1104"/>
    </row>
    <row r="707" spans="51:51">
      <c r="AY707" s="1104"/>
    </row>
    <row r="708" spans="51:51">
      <c r="AY708" s="1104"/>
    </row>
    <row r="709" spans="51:51">
      <c r="AY709" s="1104"/>
    </row>
    <row r="710" spans="51:51">
      <c r="AY710" s="1104"/>
    </row>
    <row r="711" spans="51:51">
      <c r="AY711" s="1104"/>
    </row>
    <row r="712" spans="51:51">
      <c r="AY712" s="1104"/>
    </row>
    <row r="713" spans="51:51">
      <c r="AY713" s="1104"/>
    </row>
    <row r="714" spans="51:51">
      <c r="AY714" s="1104"/>
    </row>
    <row r="715" spans="51:51">
      <c r="AY715" s="1104"/>
    </row>
    <row r="716" spans="51:51">
      <c r="AY716" s="1104"/>
    </row>
    <row r="717" spans="51:51">
      <c r="AY717" s="1104"/>
    </row>
    <row r="718" spans="51:51">
      <c r="AY718" s="1104"/>
    </row>
    <row r="719" spans="51:51">
      <c r="AY719" s="1104"/>
    </row>
    <row r="720" spans="51:51">
      <c r="AY720" s="1104"/>
    </row>
    <row r="721" spans="51:51">
      <c r="AY721" s="1104"/>
    </row>
    <row r="722" spans="51:51">
      <c r="AY722" s="1104"/>
    </row>
    <row r="723" spans="51:51">
      <c r="AY723" s="1104"/>
    </row>
    <row r="724" spans="51:51">
      <c r="AY724" s="1104"/>
    </row>
    <row r="725" spans="51:51">
      <c r="AY725" s="1104"/>
    </row>
    <row r="726" spans="51:51">
      <c r="AY726" s="1104"/>
    </row>
    <row r="727" spans="51:51">
      <c r="AY727" s="1104"/>
    </row>
    <row r="728" spans="51:51">
      <c r="AY728" s="1104"/>
    </row>
    <row r="729" spans="51:51">
      <c r="AY729" s="1104"/>
    </row>
    <row r="730" spans="51:51">
      <c r="AY730" s="1104"/>
    </row>
    <row r="731" spans="51:51">
      <c r="AY731" s="1104"/>
    </row>
    <row r="732" spans="51:51">
      <c r="AY732" s="1104"/>
    </row>
    <row r="733" spans="51:51">
      <c r="AY733" s="1104"/>
    </row>
    <row r="734" spans="51:51">
      <c r="AY734" s="1104"/>
    </row>
    <row r="735" spans="51:51">
      <c r="AY735" s="1104"/>
    </row>
    <row r="736" spans="51:51">
      <c r="AY736" s="1104"/>
    </row>
    <row r="737" spans="51:51">
      <c r="AY737" s="1104"/>
    </row>
    <row r="738" spans="51:51">
      <c r="AY738" s="1104"/>
    </row>
    <row r="739" spans="51:51">
      <c r="AY739" s="1104"/>
    </row>
    <row r="740" spans="51:51">
      <c r="AY740" s="1104"/>
    </row>
    <row r="741" spans="51:51">
      <c r="AY741" s="1104"/>
    </row>
    <row r="742" spans="51:51">
      <c r="AY742" s="1104"/>
    </row>
    <row r="743" spans="51:51">
      <c r="AY743" s="1104"/>
    </row>
    <row r="744" spans="51:51">
      <c r="AY744" s="1104"/>
    </row>
    <row r="745" spans="51:51">
      <c r="AY745" s="1104"/>
    </row>
    <row r="746" spans="51:51">
      <c r="AY746" s="1104"/>
    </row>
    <row r="747" spans="51:51">
      <c r="AY747" s="1104"/>
    </row>
    <row r="748" spans="51:51">
      <c r="AY748" s="1104"/>
    </row>
    <row r="749" spans="51:51">
      <c r="AY749" s="1104"/>
    </row>
    <row r="750" spans="51:51">
      <c r="AY750" s="1104"/>
    </row>
    <row r="751" spans="51:51">
      <c r="AY751" s="1104"/>
    </row>
    <row r="752" spans="51:51">
      <c r="AY752" s="1104"/>
    </row>
    <row r="753" spans="51:51">
      <c r="AY753" s="1104"/>
    </row>
    <row r="754" spans="51:51">
      <c r="AY754" s="1104"/>
    </row>
    <row r="755" spans="51:51">
      <c r="AY755" s="1104"/>
    </row>
    <row r="756" spans="51:51">
      <c r="AY756" s="1104"/>
    </row>
    <row r="757" spans="51:51">
      <c r="AY757" s="1104"/>
    </row>
    <row r="758" spans="51:51">
      <c r="AY758" s="1104"/>
    </row>
    <row r="759" spans="51:51">
      <c r="AY759" s="1104"/>
    </row>
    <row r="760" spans="51:51">
      <c r="AY760" s="1104"/>
    </row>
    <row r="761" spans="51:51">
      <c r="AY761" s="1104"/>
    </row>
    <row r="762" spans="51:51">
      <c r="AY762" s="1104"/>
    </row>
    <row r="763" spans="51:51">
      <c r="AY763" s="1104"/>
    </row>
    <row r="764" spans="51:51">
      <c r="AY764" s="1104"/>
    </row>
    <row r="765" spans="51:51">
      <c r="AY765" s="1104"/>
    </row>
    <row r="766" spans="51:51">
      <c r="AY766" s="1104"/>
    </row>
    <row r="767" spans="51:51">
      <c r="AY767" s="1104"/>
    </row>
    <row r="768" spans="51:51">
      <c r="AY768" s="1104"/>
    </row>
    <row r="769" spans="51:51">
      <c r="AY769" s="1104"/>
    </row>
    <row r="770" spans="51:51">
      <c r="AY770" s="1104"/>
    </row>
    <row r="771" spans="51:51">
      <c r="AY771" s="1104"/>
    </row>
    <row r="772" spans="51:51">
      <c r="AY772" s="1104"/>
    </row>
    <row r="773" spans="51:51">
      <c r="AY773" s="1104"/>
    </row>
    <row r="774" spans="51:51">
      <c r="AY774" s="1104"/>
    </row>
    <row r="775" spans="51:51">
      <c r="AY775" s="1104"/>
    </row>
    <row r="776" spans="51:51">
      <c r="AY776" s="1104"/>
    </row>
    <row r="777" spans="51:51">
      <c r="AY777" s="1104"/>
    </row>
    <row r="778" spans="51:51">
      <c r="AY778" s="1104"/>
    </row>
    <row r="779" spans="51:51">
      <c r="AY779" s="1104"/>
    </row>
    <row r="780" spans="51:51">
      <c r="AY780" s="1104"/>
    </row>
    <row r="781" spans="51:51">
      <c r="AY781" s="1104"/>
    </row>
    <row r="782" spans="51:51">
      <c r="AY782" s="1104"/>
    </row>
    <row r="783" spans="51:51">
      <c r="AY783" s="1104"/>
    </row>
    <row r="784" spans="51:51">
      <c r="AY784" s="1104"/>
    </row>
    <row r="785" spans="51:51">
      <c r="AY785" s="1104"/>
    </row>
    <row r="786" spans="51:51">
      <c r="AY786" s="1104"/>
    </row>
    <row r="787" spans="51:51">
      <c r="AY787" s="1104"/>
    </row>
    <row r="788" spans="51:51">
      <c r="AY788" s="1104"/>
    </row>
    <row r="789" spans="51:51">
      <c r="AY789" s="1104"/>
    </row>
    <row r="790" spans="51:51">
      <c r="AY790" s="1104"/>
    </row>
    <row r="791" spans="51:51">
      <c r="AY791" s="1104"/>
    </row>
    <row r="792" spans="51:51">
      <c r="AY792" s="1104"/>
    </row>
    <row r="793" spans="51:51">
      <c r="AY793" s="1104"/>
    </row>
    <row r="794" spans="51:51">
      <c r="AY794" s="1104"/>
    </row>
    <row r="795" spans="51:51">
      <c r="AY795" s="1104"/>
    </row>
    <row r="796" spans="51:51">
      <c r="AY796" s="1104"/>
    </row>
    <row r="797" spans="51:51">
      <c r="AY797" s="1104"/>
    </row>
    <row r="798" spans="51:51">
      <c r="AY798" s="1104"/>
    </row>
    <row r="799" spans="51:51">
      <c r="AY799" s="1104"/>
    </row>
    <row r="800" spans="51:51">
      <c r="AY800" s="1104"/>
    </row>
    <row r="801" spans="51:51">
      <c r="AY801" s="1104"/>
    </row>
    <row r="802" spans="51:51">
      <c r="AY802" s="1104"/>
    </row>
    <row r="803" spans="51:51">
      <c r="AY803" s="1104"/>
    </row>
    <row r="804" spans="51:51">
      <c r="AY804" s="1104"/>
    </row>
    <row r="805" spans="51:51">
      <c r="AY805" s="1104"/>
    </row>
    <row r="806" spans="51:51">
      <c r="AY806" s="1104"/>
    </row>
    <row r="807" spans="51:51">
      <c r="AY807" s="1104"/>
    </row>
    <row r="808" spans="51:51">
      <c r="AY808" s="1104"/>
    </row>
    <row r="809" spans="51:51">
      <c r="AY809" s="1104"/>
    </row>
    <row r="810" spans="51:51">
      <c r="AY810" s="1104"/>
    </row>
    <row r="811" spans="51:51">
      <c r="AY811" s="1104"/>
    </row>
    <row r="812" spans="51:51">
      <c r="AY812" s="1104"/>
    </row>
    <row r="813" spans="51:51">
      <c r="AY813" s="1104"/>
    </row>
    <row r="814" spans="51:51">
      <c r="AY814" s="1104"/>
    </row>
    <row r="815" spans="51:51">
      <c r="AY815" s="1104"/>
    </row>
    <row r="816" spans="51:51">
      <c r="AY816" s="1104"/>
    </row>
    <row r="817" spans="51:51">
      <c r="AY817" s="1104"/>
    </row>
    <row r="818" spans="51:51">
      <c r="AY818" s="1104"/>
    </row>
    <row r="819" spans="51:51">
      <c r="AY819" s="1104"/>
    </row>
    <row r="820" spans="51:51">
      <c r="AY820" s="1104"/>
    </row>
    <row r="821" spans="51:51">
      <c r="AY821" s="1104"/>
    </row>
    <row r="822" spans="51:51">
      <c r="AY822" s="1104"/>
    </row>
    <row r="823" spans="51:51">
      <c r="AY823" s="1104"/>
    </row>
    <row r="824" spans="51:51">
      <c r="AY824" s="1104"/>
    </row>
    <row r="825" spans="51:51">
      <c r="AY825" s="1104"/>
    </row>
    <row r="826" spans="51:51">
      <c r="AY826" s="1104"/>
    </row>
    <row r="827" spans="51:51">
      <c r="AY827" s="1104"/>
    </row>
    <row r="828" spans="51:51">
      <c r="AY828" s="1104"/>
    </row>
    <row r="829" spans="51:51">
      <c r="AY829" s="1104"/>
    </row>
    <row r="830" spans="51:51">
      <c r="AY830" s="1104"/>
    </row>
    <row r="831" spans="51:51">
      <c r="AY831" s="1104"/>
    </row>
    <row r="832" spans="51:51">
      <c r="AY832" s="1104"/>
    </row>
    <row r="833" spans="51:51">
      <c r="AY833" s="1104"/>
    </row>
    <row r="834" spans="51:51">
      <c r="AY834" s="1104"/>
    </row>
    <row r="835" spans="51:51">
      <c r="AY835" s="1104"/>
    </row>
    <row r="836" spans="51:51">
      <c r="AY836" s="1104"/>
    </row>
    <row r="837" spans="51:51">
      <c r="AY837" s="1104"/>
    </row>
    <row r="838" spans="51:51">
      <c r="AY838" s="1104"/>
    </row>
    <row r="839" spans="51:51">
      <c r="AY839" s="1104"/>
    </row>
    <row r="840" spans="51:51">
      <c r="AY840" s="1104"/>
    </row>
    <row r="841" spans="51:51">
      <c r="AY841" s="1104"/>
    </row>
    <row r="842" spans="51:51">
      <c r="AY842" s="1104"/>
    </row>
    <row r="843" spans="51:51">
      <c r="AY843" s="1104"/>
    </row>
    <row r="844" spans="51:51">
      <c r="AY844" s="1104"/>
    </row>
    <row r="845" spans="51:51">
      <c r="AY845" s="1104"/>
    </row>
    <row r="846" spans="51:51">
      <c r="AY846" s="1104"/>
    </row>
    <row r="847" spans="51:51">
      <c r="AY847" s="1104"/>
    </row>
    <row r="848" spans="51:51">
      <c r="AY848" s="1104"/>
    </row>
    <row r="849" spans="51:51">
      <c r="AY849" s="1104"/>
    </row>
    <row r="850" spans="51:51">
      <c r="AY850" s="1104"/>
    </row>
    <row r="851" spans="51:51">
      <c r="AY851" s="1104"/>
    </row>
    <row r="852" spans="51:51">
      <c r="AY852" s="1104"/>
    </row>
    <row r="853" spans="51:51">
      <c r="AY853" s="1104"/>
    </row>
    <row r="854" spans="51:51">
      <c r="AY854" s="1104"/>
    </row>
    <row r="855" spans="51:51">
      <c r="AY855" s="1104"/>
    </row>
    <row r="856" spans="51:51">
      <c r="AY856" s="1104"/>
    </row>
    <row r="857" spans="51:51">
      <c r="AY857" s="1104"/>
    </row>
    <row r="858" spans="51:51">
      <c r="AY858" s="1104"/>
    </row>
    <row r="859" spans="51:51">
      <c r="AY859" s="1104"/>
    </row>
    <row r="860" spans="51:51">
      <c r="AY860" s="1104"/>
    </row>
    <row r="861" spans="51:51">
      <c r="AY861" s="1104"/>
    </row>
    <row r="862" spans="51:51">
      <c r="AY862" s="1104"/>
    </row>
    <row r="863" spans="51:51">
      <c r="AY863" s="1104"/>
    </row>
    <row r="864" spans="51:51">
      <c r="AY864" s="1104"/>
    </row>
    <row r="865" spans="51:51">
      <c r="AY865" s="1104"/>
    </row>
    <row r="866" spans="51:51">
      <c r="AY866" s="1104"/>
    </row>
    <row r="867" spans="51:51">
      <c r="AY867" s="1104"/>
    </row>
    <row r="868" spans="51:51">
      <c r="AY868" s="1104"/>
    </row>
    <row r="869" spans="51:51">
      <c r="AY869" s="1104"/>
    </row>
    <row r="870" spans="51:51">
      <c r="AY870" s="1104"/>
    </row>
    <row r="871" spans="51:51">
      <c r="AY871" s="1104"/>
    </row>
    <row r="872" spans="51:51">
      <c r="AY872" s="1104"/>
    </row>
    <row r="873" spans="51:51">
      <c r="AY873" s="1104"/>
    </row>
    <row r="874" spans="51:51">
      <c r="AY874" s="1104"/>
    </row>
    <row r="875" spans="51:51">
      <c r="AY875" s="1104"/>
    </row>
    <row r="876" spans="51:51">
      <c r="AY876" s="1104"/>
    </row>
    <row r="877" spans="51:51">
      <c r="AY877" s="1104"/>
    </row>
    <row r="878" spans="51:51">
      <c r="AY878" s="1104"/>
    </row>
    <row r="879" spans="51:51">
      <c r="AY879" s="1104"/>
    </row>
    <row r="880" spans="51:51">
      <c r="AY880" s="1104"/>
    </row>
    <row r="881" spans="51:51">
      <c r="AY881" s="1104"/>
    </row>
    <row r="882" spans="51:51">
      <c r="AY882" s="1104"/>
    </row>
    <row r="883" spans="51:51">
      <c r="AY883" s="1104"/>
    </row>
    <row r="884" spans="51:51">
      <c r="AY884" s="1104"/>
    </row>
    <row r="885" spans="51:51">
      <c r="AY885" s="1104"/>
    </row>
    <row r="886" spans="51:51">
      <c r="AY886" s="1104"/>
    </row>
    <row r="887" spans="51:51">
      <c r="AY887" s="1104"/>
    </row>
    <row r="888" spans="51:51">
      <c r="AY888" s="1104"/>
    </row>
    <row r="889" spans="51:51">
      <c r="AY889" s="1104"/>
    </row>
    <row r="890" spans="51:51">
      <c r="AY890" s="1104"/>
    </row>
    <row r="891" spans="51:51">
      <c r="AY891" s="1104"/>
    </row>
    <row r="892" spans="51:51">
      <c r="AY892" s="1104"/>
    </row>
    <row r="893" spans="51:51">
      <c r="AY893" s="1104"/>
    </row>
    <row r="894" spans="51:51">
      <c r="AY894" s="1104"/>
    </row>
    <row r="895" spans="51:51">
      <c r="AY895" s="1104"/>
    </row>
    <row r="896" spans="51:51">
      <c r="AY896" s="1104"/>
    </row>
    <row r="897" spans="51:51">
      <c r="AY897" s="1104"/>
    </row>
    <row r="898" spans="51:51">
      <c r="AY898" s="1104"/>
    </row>
    <row r="899" spans="51:51">
      <c r="AY899" s="1104"/>
    </row>
    <row r="900" spans="51:51">
      <c r="AY900" s="1104"/>
    </row>
    <row r="901" spans="51:51">
      <c r="AY901" s="1104"/>
    </row>
    <row r="902" spans="51:51">
      <c r="AY902" s="1104"/>
    </row>
    <row r="903" spans="51:51">
      <c r="AY903" s="1104"/>
    </row>
    <row r="904" spans="51:51">
      <c r="AY904" s="1104"/>
    </row>
    <row r="905" spans="51:51">
      <c r="AY905" s="1104"/>
    </row>
    <row r="906" spans="51:51">
      <c r="AY906" s="1104"/>
    </row>
    <row r="907" spans="51:51">
      <c r="AY907" s="1104"/>
    </row>
    <row r="908" spans="51:51">
      <c r="AY908" s="1104"/>
    </row>
    <row r="909" spans="51:51">
      <c r="AY909" s="1104"/>
    </row>
    <row r="910" spans="51:51">
      <c r="AY910" s="1104"/>
    </row>
    <row r="911" spans="51:51">
      <c r="AY911" s="1104"/>
    </row>
    <row r="912" spans="51:51">
      <c r="AY912" s="1104"/>
    </row>
    <row r="913" spans="51:51">
      <c r="AY913" s="1104"/>
    </row>
    <row r="914" spans="51:51">
      <c r="AY914" s="1104"/>
    </row>
    <row r="915" spans="51:51">
      <c r="AY915" s="1104"/>
    </row>
    <row r="916" spans="51:51">
      <c r="AY916" s="1104"/>
    </row>
    <row r="917" spans="51:51">
      <c r="AY917" s="1104"/>
    </row>
    <row r="918" spans="51:51">
      <c r="AY918" s="1104"/>
    </row>
    <row r="919" spans="51:51">
      <c r="AY919" s="1104"/>
    </row>
    <row r="920" spans="51:51">
      <c r="AY920" s="1104"/>
    </row>
    <row r="921" spans="51:51">
      <c r="AY921" s="1104"/>
    </row>
    <row r="922" spans="51:51">
      <c r="AY922" s="1104"/>
    </row>
    <row r="923" spans="51:51">
      <c r="AY923" s="1104"/>
    </row>
    <row r="924" spans="51:51">
      <c r="AY924" s="1104"/>
    </row>
    <row r="925" spans="51:51">
      <c r="AY925" s="1104"/>
    </row>
    <row r="926" spans="51:51">
      <c r="AY926" s="1104"/>
    </row>
    <row r="927" spans="51:51">
      <c r="AY927" s="1104"/>
    </row>
    <row r="928" spans="51:51">
      <c r="AY928" s="1104"/>
    </row>
    <row r="929" spans="51:51">
      <c r="AY929" s="1104"/>
    </row>
    <row r="930" spans="51:51">
      <c r="AY930" s="1104"/>
    </row>
    <row r="931" spans="51:51">
      <c r="AY931" s="1104"/>
    </row>
    <row r="932" spans="51:51">
      <c r="AY932" s="1104"/>
    </row>
    <row r="933" spans="51:51">
      <c r="AY933" s="1104"/>
    </row>
    <row r="934" spans="51:51">
      <c r="AY934" s="1104"/>
    </row>
    <row r="935" spans="51:51">
      <c r="AY935" s="1104"/>
    </row>
    <row r="936" spans="51:51">
      <c r="AY936" s="1104"/>
    </row>
    <row r="937" spans="51:51">
      <c r="AY937" s="1104"/>
    </row>
    <row r="938" spans="51:51">
      <c r="AY938" s="1104"/>
    </row>
    <row r="939" spans="51:51">
      <c r="AY939" s="1104"/>
    </row>
    <row r="940" spans="51:51">
      <c r="AY940" s="1104"/>
    </row>
    <row r="941" spans="51:51">
      <c r="AY941" s="1104"/>
    </row>
    <row r="942" spans="51:51">
      <c r="AY942" s="1104"/>
    </row>
    <row r="943" spans="51:51">
      <c r="AY943" s="1104"/>
    </row>
    <row r="944" spans="51:51">
      <c r="AY944" s="1104"/>
    </row>
    <row r="945" spans="51:51">
      <c r="AY945" s="1104"/>
    </row>
    <row r="946" spans="51:51">
      <c r="AY946" s="1104"/>
    </row>
    <row r="947" spans="51:51">
      <c r="AY947" s="1104"/>
    </row>
    <row r="948" spans="51:51">
      <c r="AY948" s="1104"/>
    </row>
  </sheetData>
  <sheetProtection algorithmName="SHA-512" hashValue="E8hg+XJbCOrghVPO3Mpo6265lWNFixBDRA1BoYVgwvUKsFclY/OlGsbJYbHK545B3adP5uupdI4kkuh9+W5+Kw==" saltValue="Pr4TRPTqhMFatSjNYnU2YQ==" spinCount="100000" sheet="1" objects="1" scenarios="1"/>
  <mergeCells count="120">
    <mergeCell ref="A1:D1"/>
    <mergeCell ref="A2:D2"/>
    <mergeCell ref="K1:L1"/>
    <mergeCell ref="F1:G1"/>
    <mergeCell ref="B42:E42"/>
    <mergeCell ref="M1:N1"/>
    <mergeCell ref="C5:F5"/>
    <mergeCell ref="K5:L5"/>
    <mergeCell ref="F2:G2"/>
    <mergeCell ref="G39:T39"/>
    <mergeCell ref="G4:H4"/>
    <mergeCell ref="I4:J4"/>
    <mergeCell ref="O5:P5"/>
    <mergeCell ref="C4:F4"/>
    <mergeCell ref="M5:N5"/>
    <mergeCell ref="A13:E13"/>
    <mergeCell ref="C6:E6"/>
    <mergeCell ref="A12:E12"/>
    <mergeCell ref="A10:E10"/>
    <mergeCell ref="A14:E14"/>
    <mergeCell ref="K2:L2"/>
    <mergeCell ref="A15:E15"/>
    <mergeCell ref="I1:J1"/>
    <mergeCell ref="M30:N30"/>
    <mergeCell ref="I2:J2"/>
    <mergeCell ref="M2:N2"/>
    <mergeCell ref="K30:L30"/>
    <mergeCell ref="K4:L4"/>
    <mergeCell ref="M4:N4"/>
    <mergeCell ref="O4:P4"/>
    <mergeCell ref="Q4:R4"/>
    <mergeCell ref="S4:T4"/>
    <mergeCell ref="Q5:R5"/>
    <mergeCell ref="S2:T2"/>
    <mergeCell ref="S5:T5"/>
    <mergeCell ref="H26:I26"/>
    <mergeCell ref="G5:H5"/>
    <mergeCell ref="I5:J5"/>
    <mergeCell ref="L19:N19"/>
    <mergeCell ref="AG11:AK11"/>
    <mergeCell ref="U43:U44"/>
    <mergeCell ref="G19:J19"/>
    <mergeCell ref="A39:F40"/>
    <mergeCell ref="A11:E11"/>
    <mergeCell ref="B19:F19"/>
    <mergeCell ref="U7:U10"/>
    <mergeCell ref="G30:H30"/>
    <mergeCell ref="I30:J30"/>
    <mergeCell ref="C7:E7"/>
    <mergeCell ref="B43:E43"/>
    <mergeCell ref="D26:F26"/>
    <mergeCell ref="D27:F27"/>
    <mergeCell ref="A22:T23"/>
    <mergeCell ref="A30:E30"/>
    <mergeCell ref="O30:P30"/>
    <mergeCell ref="Q30:R30"/>
    <mergeCell ref="S30:T30"/>
    <mergeCell ref="B156:E156"/>
    <mergeCell ref="AK43:AQ43"/>
    <mergeCell ref="B128:E128"/>
    <mergeCell ref="B129:E129"/>
    <mergeCell ref="B125:E125"/>
    <mergeCell ref="B131:E131"/>
    <mergeCell ref="B132:E132"/>
    <mergeCell ref="B105:E105"/>
    <mergeCell ref="B101:E101"/>
    <mergeCell ref="B151:E151"/>
    <mergeCell ref="B139:E139"/>
    <mergeCell ref="B140:E140"/>
    <mergeCell ref="B141:E141"/>
    <mergeCell ref="B142:E142"/>
    <mergeCell ref="B143:E143"/>
    <mergeCell ref="B144:E144"/>
    <mergeCell ref="B145:E145"/>
    <mergeCell ref="B146:E146"/>
    <mergeCell ref="B147:E147"/>
    <mergeCell ref="B148:E148"/>
    <mergeCell ref="B113:E113"/>
    <mergeCell ref="U45:U46"/>
    <mergeCell ref="U47:U48"/>
    <mergeCell ref="B112:E112"/>
    <mergeCell ref="U49:U50"/>
    <mergeCell ref="U51:U52"/>
    <mergeCell ref="U53:U54"/>
    <mergeCell ref="U55:U56"/>
    <mergeCell ref="U57:U58"/>
    <mergeCell ref="U59:U60"/>
    <mergeCell ref="B120:E120"/>
    <mergeCell ref="B102:E102"/>
    <mergeCell ref="B103:E103"/>
    <mergeCell ref="B104:E104"/>
    <mergeCell ref="G115:T115"/>
    <mergeCell ref="B119:E119"/>
    <mergeCell ref="A115:F116"/>
    <mergeCell ref="B118:E118"/>
    <mergeCell ref="B110:E110"/>
    <mergeCell ref="G96:T96"/>
    <mergeCell ref="B111:E111"/>
    <mergeCell ref="B107:E107"/>
    <mergeCell ref="B99:E99"/>
    <mergeCell ref="B100:E100"/>
    <mergeCell ref="B106:E106"/>
    <mergeCell ref="A96:F97"/>
    <mergeCell ref="B108:E108"/>
    <mergeCell ref="B109:E109"/>
    <mergeCell ref="A153:F154"/>
    <mergeCell ref="G153:T153"/>
    <mergeCell ref="B138:E138"/>
    <mergeCell ref="B126:E126"/>
    <mergeCell ref="B127:E127"/>
    <mergeCell ref="B149:E149"/>
    <mergeCell ref="B150:E150"/>
    <mergeCell ref="B121:E121"/>
    <mergeCell ref="B122:E122"/>
    <mergeCell ref="B123:E123"/>
    <mergeCell ref="B124:E124"/>
    <mergeCell ref="B130:E130"/>
    <mergeCell ref="A134:F135"/>
    <mergeCell ref="G134:T134"/>
    <mergeCell ref="B137:E137"/>
  </mergeCells>
  <phoneticPr fontId="21" type="noConversion"/>
  <conditionalFormatting sqref="R11">
    <cfRule type="cellIs" dxfId="7629" priority="50" stopIfTrue="1" operator="equal">
      <formula>"ERROR"</formula>
    </cfRule>
  </conditionalFormatting>
  <conditionalFormatting sqref="I40">
    <cfRule type="expression" dxfId="7628" priority="48" stopIfTrue="1">
      <formula>ISERROR(I40)</formula>
    </cfRule>
  </conditionalFormatting>
  <conditionalFormatting sqref="G40">
    <cfRule type="expression" dxfId="7627" priority="47" stopIfTrue="1">
      <formula>ISERROR(G40)</formula>
    </cfRule>
  </conditionalFormatting>
  <conditionalFormatting sqref="K40">
    <cfRule type="expression" dxfId="7626" priority="46" stopIfTrue="1">
      <formula>ISERROR(K40)</formula>
    </cfRule>
  </conditionalFormatting>
  <conditionalFormatting sqref="M40">
    <cfRule type="expression" dxfId="7625" priority="45" stopIfTrue="1">
      <formula>ISERROR(M40)</formula>
    </cfRule>
  </conditionalFormatting>
  <conditionalFormatting sqref="O40">
    <cfRule type="expression" dxfId="7624" priority="44" stopIfTrue="1">
      <formula>ISERROR(O40)</formula>
    </cfRule>
  </conditionalFormatting>
  <conditionalFormatting sqref="Q40">
    <cfRule type="expression" dxfId="7623" priority="43" stopIfTrue="1">
      <formula>ISERROR(Q40)</formula>
    </cfRule>
  </conditionalFormatting>
  <conditionalFormatting sqref="I97">
    <cfRule type="expression" dxfId="7622" priority="40" stopIfTrue="1">
      <formula>ISERROR(I97)</formula>
    </cfRule>
  </conditionalFormatting>
  <conditionalFormatting sqref="G97">
    <cfRule type="expression" dxfId="7621" priority="39" stopIfTrue="1">
      <formula>ISERROR(G97)</formula>
    </cfRule>
  </conditionalFormatting>
  <conditionalFormatting sqref="K97">
    <cfRule type="expression" dxfId="7620" priority="38" stopIfTrue="1">
      <formula>ISERROR(K97)</formula>
    </cfRule>
  </conditionalFormatting>
  <conditionalFormatting sqref="M97">
    <cfRule type="expression" dxfId="7619" priority="37" stopIfTrue="1">
      <formula>ISERROR(M97)</formula>
    </cfRule>
  </conditionalFormatting>
  <conditionalFormatting sqref="O97">
    <cfRule type="expression" dxfId="7618" priority="36" stopIfTrue="1">
      <formula>ISERROR(O97)</formula>
    </cfRule>
  </conditionalFormatting>
  <conditionalFormatting sqref="Q97">
    <cfRule type="expression" dxfId="7617" priority="35" stopIfTrue="1">
      <formula>ISERROR(Q97)</formula>
    </cfRule>
  </conditionalFormatting>
  <conditionalFormatting sqref="I116">
    <cfRule type="expression" dxfId="7616" priority="32" stopIfTrue="1">
      <formula>ISERROR(I116)</formula>
    </cfRule>
  </conditionalFormatting>
  <conditionalFormatting sqref="G116">
    <cfRule type="expression" dxfId="7615" priority="31" stopIfTrue="1">
      <formula>ISERROR(G116)</formula>
    </cfRule>
  </conditionalFormatting>
  <conditionalFormatting sqref="K116">
    <cfRule type="expression" dxfId="7614" priority="30" stopIfTrue="1">
      <formula>ISERROR(K116)</formula>
    </cfRule>
  </conditionalFormatting>
  <conditionalFormatting sqref="M116">
    <cfRule type="expression" dxfId="7613" priority="29" stopIfTrue="1">
      <formula>ISERROR(M116)</formula>
    </cfRule>
  </conditionalFormatting>
  <conditionalFormatting sqref="O116">
    <cfRule type="expression" dxfId="7612" priority="28" stopIfTrue="1">
      <formula>ISERROR(O116)</formula>
    </cfRule>
  </conditionalFormatting>
  <conditionalFormatting sqref="Q116">
    <cfRule type="expression" dxfId="7611" priority="27" stopIfTrue="1">
      <formula>ISERROR(Q116)</formula>
    </cfRule>
  </conditionalFormatting>
  <conditionalFormatting sqref="I135">
    <cfRule type="expression" dxfId="7610" priority="24" stopIfTrue="1">
      <formula>ISERROR(I135)</formula>
    </cfRule>
  </conditionalFormatting>
  <conditionalFormatting sqref="G135">
    <cfRule type="expression" dxfId="7609" priority="23" stopIfTrue="1">
      <formula>ISERROR(G135)</formula>
    </cfRule>
  </conditionalFormatting>
  <conditionalFormatting sqref="K135">
    <cfRule type="expression" dxfId="7608" priority="22" stopIfTrue="1">
      <formula>ISERROR(K135)</formula>
    </cfRule>
  </conditionalFormatting>
  <conditionalFormatting sqref="M135">
    <cfRule type="expression" dxfId="7607" priority="21" stopIfTrue="1">
      <formula>ISERROR(M135)</formula>
    </cfRule>
  </conditionalFormatting>
  <conditionalFormatting sqref="O135">
    <cfRule type="expression" dxfId="7606" priority="20" stopIfTrue="1">
      <formula>ISERROR(O135)</formula>
    </cfRule>
  </conditionalFormatting>
  <conditionalFormatting sqref="Q135">
    <cfRule type="expression" dxfId="7605" priority="19" stopIfTrue="1">
      <formula>ISERROR(Q135)</formula>
    </cfRule>
  </conditionalFormatting>
  <conditionalFormatting sqref="I154">
    <cfRule type="expression" dxfId="7604" priority="16" stopIfTrue="1">
      <formula>ISERROR(I154)</formula>
    </cfRule>
  </conditionalFormatting>
  <conditionalFormatting sqref="G154">
    <cfRule type="expression" dxfId="7603" priority="15" stopIfTrue="1">
      <formula>ISERROR(G154)</formula>
    </cfRule>
  </conditionalFormatting>
  <conditionalFormatting sqref="K154">
    <cfRule type="expression" dxfId="7602" priority="14" stopIfTrue="1">
      <formula>ISERROR(K154)</formula>
    </cfRule>
  </conditionalFormatting>
  <conditionalFormatting sqref="M154">
    <cfRule type="expression" dxfId="7601" priority="13" stopIfTrue="1">
      <formula>ISERROR(M154)</formula>
    </cfRule>
  </conditionalFormatting>
  <conditionalFormatting sqref="O154">
    <cfRule type="expression" dxfId="7600" priority="12" stopIfTrue="1">
      <formula>ISERROR(O154)</formula>
    </cfRule>
  </conditionalFormatting>
  <conditionalFormatting sqref="Q154">
    <cfRule type="expression" dxfId="7599" priority="11" stopIfTrue="1">
      <formula>ISERROR(Q154)</formula>
    </cfRule>
  </conditionalFormatting>
  <conditionalFormatting sqref="K2:L2">
    <cfRule type="expression" dxfId="7598" priority="8" stopIfTrue="1">
      <formula>IF($K$2="not active",TRUE,FALSE)</formula>
    </cfRule>
  </conditionalFormatting>
  <conditionalFormatting sqref="H17">
    <cfRule type="expression" dxfId="7597" priority="7" stopIfTrue="1">
      <formula>ISERROR($G$11:$T$16)</formula>
    </cfRule>
  </conditionalFormatting>
  <conditionalFormatting sqref="J17">
    <cfRule type="expression" dxfId="7596" priority="6" stopIfTrue="1">
      <formula>ISERROR($G$11:$T$16)</formula>
    </cfRule>
  </conditionalFormatting>
  <conditionalFormatting sqref="L17">
    <cfRule type="expression" dxfId="7595" priority="5" stopIfTrue="1">
      <formula>ISERROR($G$11:$T$16)</formula>
    </cfRule>
  </conditionalFormatting>
  <conditionalFormatting sqref="N17">
    <cfRule type="expression" dxfId="7594" priority="4" stopIfTrue="1">
      <formula>ISERROR($G$11:$T$16)</formula>
    </cfRule>
  </conditionalFormatting>
  <conditionalFormatting sqref="F41 H41:J41 L41:S41">
    <cfRule type="expression" dxfId="7593" priority="51" stopIfTrue="1">
      <formula>ISERROR($F$41:$T$41)</formula>
    </cfRule>
  </conditionalFormatting>
  <conditionalFormatting sqref="T41">
    <cfRule type="expression" dxfId="7592" priority="52" stopIfTrue="1">
      <formula>ISERROR($T$41)</formula>
    </cfRule>
  </conditionalFormatting>
  <conditionalFormatting sqref="M17 O17:T17">
    <cfRule type="expression" dxfId="7591" priority="53" stopIfTrue="1">
      <formula>ISERROR($G$11:$T$16)</formula>
    </cfRule>
  </conditionalFormatting>
  <conditionalFormatting sqref="T18">
    <cfRule type="expression" dxfId="7590" priority="54" stopIfTrue="1">
      <formula>ISERROR($T$18)</formula>
    </cfRule>
  </conditionalFormatting>
  <conditionalFormatting sqref="T13 T11">
    <cfRule type="cellIs" dxfId="7589" priority="55" stopIfTrue="1" operator="equal">
      <formula>"ERROR"</formula>
    </cfRule>
  </conditionalFormatting>
  <conditionalFormatting sqref="L3:O3">
    <cfRule type="expression" dxfId="7588" priority="56" stopIfTrue="1">
      <formula>ISERROR($L$3:$O$3)</formula>
    </cfRule>
  </conditionalFormatting>
  <conditionalFormatting sqref="R13">
    <cfRule type="cellIs" dxfId="7587" priority="49" stopIfTrue="1" operator="equal">
      <formula>"ERROR"</formula>
    </cfRule>
  </conditionalFormatting>
  <conditionalFormatting sqref="S40">
    <cfRule type="expression" dxfId="7586" priority="42" stopIfTrue="1">
      <formula>ISERROR(S40)</formula>
    </cfRule>
  </conditionalFormatting>
  <conditionalFormatting sqref="U17:X17">
    <cfRule type="expression" dxfId="7585" priority="57" stopIfTrue="1">
      <formula>ISERROR(#REF!)</formula>
    </cfRule>
  </conditionalFormatting>
  <conditionalFormatting sqref="G98">
    <cfRule type="cellIs" dxfId="7584" priority="41" stopIfTrue="1" operator="lessThan">
      <formula>-0.0000444444444444444</formula>
    </cfRule>
  </conditionalFormatting>
  <conditionalFormatting sqref="S97">
    <cfRule type="expression" dxfId="7583" priority="34" stopIfTrue="1">
      <formula>ISERROR(S97)</formula>
    </cfRule>
  </conditionalFormatting>
  <conditionalFormatting sqref="G117">
    <cfRule type="cellIs" dxfId="7582" priority="33" stopIfTrue="1" operator="lessThan">
      <formula>-0.0000444444444444444</formula>
    </cfRule>
  </conditionalFormatting>
  <conditionalFormatting sqref="S116">
    <cfRule type="expression" dxfId="7581" priority="26" stopIfTrue="1">
      <formula>ISERROR(S116)</formula>
    </cfRule>
  </conditionalFormatting>
  <conditionalFormatting sqref="G136">
    <cfRule type="cellIs" dxfId="7580" priority="25" stopIfTrue="1" operator="lessThan">
      <formula>-0.0000444444444444444</formula>
    </cfRule>
  </conditionalFormatting>
  <conditionalFormatting sqref="S135">
    <cfRule type="expression" dxfId="7579" priority="18" stopIfTrue="1">
      <formula>ISERROR(S135)</formula>
    </cfRule>
  </conditionalFormatting>
  <conditionalFormatting sqref="G155">
    <cfRule type="cellIs" dxfId="7578" priority="17" stopIfTrue="1" operator="lessThan">
      <formula>-0.0000444444444444444</formula>
    </cfRule>
  </conditionalFormatting>
  <conditionalFormatting sqref="S154">
    <cfRule type="expression" dxfId="7577" priority="10" stopIfTrue="1">
      <formula>ISERROR(S154)</formula>
    </cfRule>
  </conditionalFormatting>
  <conditionalFormatting sqref="P11">
    <cfRule type="cellIs" dxfId="7576" priority="3" stopIfTrue="1" operator="equal">
      <formula>"ERROR"</formula>
    </cfRule>
  </conditionalFormatting>
  <conditionalFormatting sqref="P13">
    <cfRule type="cellIs" dxfId="7575" priority="2" stopIfTrue="1" operator="equal">
      <formula>"ERROR"</formula>
    </cfRule>
  </conditionalFormatting>
  <conditionalFormatting sqref="M2">
    <cfRule type="expression" dxfId="7574" priority="1" stopIfTrue="1">
      <formula>ISERROR($L$19)</formula>
    </cfRule>
  </conditionalFormatting>
  <dataValidations xWindow="819" yWindow="532" count="8">
    <dataValidation type="decimal" operator="lessThanOrEqual" allowBlank="1" showInputMessage="1" showErrorMessage="1" error="FTE % cannot exceed 100%. " sqref="M95">
      <formula1>1</formula1>
    </dataValidation>
    <dataValidation type="decimal" operator="lessThanOrEqual" allowBlank="1" showInputMessage="1" showErrorMessage="1" error="Indirect Costs cannot exceed 10 percent. " sqref="E15">
      <formula1>0.1</formula1>
    </dataValidation>
    <dataValidation allowBlank="1" showInputMessage="1" showErrorMessage="1" prompt="Please enter the Name of the Subcontract." sqref="C6:E6"/>
    <dataValidation type="list" allowBlank="1" showInputMessage="1" showErrorMessage="1" promptTitle="***********IMPORTANT************" prompt="Only one budget can be &quot;Active&quot; at all times. You must set this budget to &quot;Not Active&quot; before you can &quot;Activate&quot; another budget.  _x000a__x000a_Hit ESC to remove this message." sqref="K2:L2">
      <formula1>Activation</formula1>
    </dataValidation>
    <dataValidation allowBlank="1" showInputMessage="1" showErrorMessage="1" prompt="Indirect Costs are auto-calculated using the methodology chosen in cell B190.  " sqref="F156"/>
    <dataValidation type="list" allowBlank="1" showInputMessage="1" showErrorMessage="1" sqref="B156:E156">
      <formula1>Indirect_Costs_Options</formula1>
    </dataValidation>
    <dataValidation type="list" allowBlank="1" showInputMessage="1" showErrorMessage="1" sqref="D27:F27">
      <formula1>Position_Title</formula1>
    </dataValidation>
    <dataValidation allowBlank="1" errorTitle="Fiscal Year" prompt="Choose Fiscal Year" sqref="F2:G2"/>
  </dataValidations>
  <printOptions horizontalCentered="1"/>
  <pageMargins left="0" right="0" top="0.5" bottom="0.25" header="0" footer="0"/>
  <pageSetup scale="49" fitToHeight="3" orientation="landscape" blackAndWhite="1" r:id="rId1"/>
  <headerFooter>
    <oddHeader>&amp;L&amp;12&amp;GMaternal, Child and Adolescent Health Division&amp;C&amp;16&amp;A&amp;R</oddHeader>
    <oddFooter>&amp;L&amp;14&amp;F&amp;C&amp;14&amp;P of &amp;N&amp;R&amp;14Printed: &amp;D &amp;T</oddFooter>
  </headerFooter>
  <rowBreaks count="2" manualBreakCount="2">
    <brk id="38" max="20" man="1"/>
    <brk id="114" max="20"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5233" r:id="rId5" name="Button 1">
              <controlPr defaultSize="0" print="0" autoFill="0" autoPict="0">
                <anchor moveWithCells="1" sizeWithCells="1">
                  <from>
                    <xdr:col>0</xdr:col>
                    <xdr:colOff>57150</xdr:colOff>
                    <xdr:row>0</xdr:row>
                    <xdr:rowOff>0</xdr:rowOff>
                  </from>
                  <to>
                    <xdr:col>0</xdr:col>
                    <xdr:colOff>57150</xdr:colOff>
                    <xdr:row>0</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15"/>
    <pageSetUpPr autoPageBreaks="0" fitToPage="1"/>
  </sheetPr>
  <dimension ref="A1:AS157"/>
  <sheetViews>
    <sheetView showGridLines="0" showZeros="0" topLeftCell="A36" zoomScale="70" zoomScaleNormal="70" zoomScaleSheetLayoutView="70" workbookViewId="0">
      <pane ySplit="5" topLeftCell="A41" activePane="bottomLeft" state="frozen"/>
      <selection activeCell="A156" sqref="A156"/>
      <selection pane="bottomLeft" activeCell="G45" sqref="G45"/>
    </sheetView>
  </sheetViews>
  <sheetFormatPr defaultColWidth="0" defaultRowHeight="12.75"/>
  <cols>
    <col min="1" max="1" width="10.7109375" style="154" customWidth="1"/>
    <col min="2" max="2" width="8.7109375" style="154" customWidth="1"/>
    <col min="3" max="3" width="45.5703125" style="154" customWidth="1"/>
    <col min="4" max="4" width="13.42578125" style="154" customWidth="1"/>
    <col min="5" max="6" width="21.85546875" style="154" customWidth="1"/>
    <col min="7" max="7" width="13.85546875" style="154" customWidth="1"/>
    <col min="8" max="8" width="21.85546875" style="154" customWidth="1"/>
    <col min="9" max="9" width="80.7109375" style="154" customWidth="1"/>
    <col min="10" max="11" width="72.42578125" style="154" hidden="1" customWidth="1"/>
    <col min="12" max="12" width="10.7109375" style="154" hidden="1" customWidth="1"/>
    <col min="13" max="13" width="8.7109375" style="154" hidden="1" customWidth="1"/>
    <col min="14" max="14" width="45.5703125" style="154" hidden="1" customWidth="1"/>
    <col min="15" max="15" width="13.42578125" style="154" hidden="1" customWidth="1"/>
    <col min="16" max="17" width="21.85546875" style="154" hidden="1" customWidth="1"/>
    <col min="18" max="18" width="13.85546875" style="154" hidden="1" customWidth="1"/>
    <col min="19" max="19" width="21.85546875" style="154" hidden="1" customWidth="1"/>
    <col min="20" max="20" width="80.7109375" style="154" hidden="1" customWidth="1"/>
    <col min="21" max="22" width="72.42578125" style="154" hidden="1" customWidth="1"/>
    <col min="23" max="23" width="10.7109375" style="154" hidden="1" customWidth="1"/>
    <col min="24" max="24" width="8.7109375" style="154" hidden="1" customWidth="1"/>
    <col min="25" max="25" width="45.5703125" style="154" hidden="1" customWidth="1"/>
    <col min="26" max="26" width="13.42578125" style="154" hidden="1" customWidth="1"/>
    <col min="27" max="28" width="21.85546875" style="154" hidden="1" customWidth="1"/>
    <col min="29" max="29" width="13.85546875" style="154" hidden="1" customWidth="1"/>
    <col min="30" max="30" width="21.85546875" style="154" hidden="1" customWidth="1"/>
    <col min="31" max="31" width="80.7109375" style="154" hidden="1" customWidth="1"/>
    <col min="32" max="33" width="72.42578125" style="154" hidden="1" customWidth="1"/>
    <col min="34" max="34" width="10.7109375" style="154" hidden="1" customWidth="1"/>
    <col min="35" max="35" width="8.7109375" style="154" hidden="1" customWidth="1"/>
    <col min="36" max="36" width="45.5703125" style="154" hidden="1" customWidth="1"/>
    <col min="37" max="37" width="13.42578125" style="154" hidden="1" customWidth="1"/>
    <col min="38" max="39" width="21.85546875" style="154" hidden="1" customWidth="1"/>
    <col min="40" max="40" width="13.85546875" style="154" hidden="1" customWidth="1"/>
    <col min="41" max="41" width="21.85546875" style="154" hidden="1" customWidth="1"/>
    <col min="42" max="42" width="80.7109375" style="154" hidden="1" customWidth="1"/>
    <col min="43" max="43" width="72.42578125" style="154" hidden="1" customWidth="1"/>
    <col min="44" max="44" width="56.28515625" style="154" hidden="1" customWidth="1"/>
    <col min="45" max="45" width="0" style="333" hidden="1" customWidth="1"/>
    <col min="46" max="16384" width="9.140625" style="333" hidden="1"/>
  </cols>
  <sheetData>
    <row r="1" spans="23:44" s="154" customFormat="1" hidden="1">
      <c r="W1" s="443"/>
      <c r="X1" s="443"/>
      <c r="Y1" s="443"/>
      <c r="Z1" s="443"/>
      <c r="AA1" s="443"/>
      <c r="AB1" s="443"/>
      <c r="AC1" s="443"/>
      <c r="AD1" s="443"/>
      <c r="AE1" s="443"/>
      <c r="AF1" s="443"/>
      <c r="AG1" s="443"/>
    </row>
    <row r="2" spans="23:44" s="154" customFormat="1" ht="25.5" hidden="1">
      <c r="AR2" s="937"/>
    </row>
    <row r="3" spans="23:44" s="154" customFormat="1" ht="25.5" hidden="1">
      <c r="AR3" s="937"/>
    </row>
    <row r="4" spans="23:44" s="154" customFormat="1" ht="25.5" hidden="1">
      <c r="AR4" s="937"/>
    </row>
    <row r="5" spans="23:44" s="154" customFormat="1" ht="25.5" hidden="1">
      <c r="AR5" s="937"/>
    </row>
    <row r="6" spans="23:44" s="154" customFormat="1" ht="25.5" hidden="1">
      <c r="AR6" s="937"/>
    </row>
    <row r="7" spans="23:44" s="154" customFormat="1" ht="25.5" hidden="1">
      <c r="AR7" s="937"/>
    </row>
    <row r="8" spans="23:44" s="154" customFormat="1" ht="25.5" hidden="1">
      <c r="AR8" s="937"/>
    </row>
    <row r="9" spans="23:44" s="154" customFormat="1" ht="25.5" hidden="1">
      <c r="AR9" s="937"/>
    </row>
    <row r="10" spans="23:44" s="154" customFormat="1" ht="25.5" hidden="1">
      <c r="AR10" s="937"/>
    </row>
    <row r="11" spans="23:44" s="154" customFormat="1" ht="25.5" hidden="1">
      <c r="AR11" s="937"/>
    </row>
    <row r="12" spans="23:44" s="154" customFormat="1" ht="25.5" hidden="1">
      <c r="AR12" s="937"/>
    </row>
    <row r="13" spans="23:44" s="154" customFormat="1" ht="25.5" hidden="1">
      <c r="AR13" s="937"/>
    </row>
    <row r="14" spans="23:44" s="154" customFormat="1" ht="25.5" hidden="1">
      <c r="AR14" s="937"/>
    </row>
    <row r="15" spans="23:44" s="154" customFormat="1" ht="25.5" hidden="1">
      <c r="AR15" s="937"/>
    </row>
    <row r="16" spans="23:44" s="154" customFormat="1" ht="25.5" hidden="1">
      <c r="AR16" s="937"/>
    </row>
    <row r="17" spans="44:44" s="154" customFormat="1" ht="25.5" hidden="1">
      <c r="AR17" s="937"/>
    </row>
    <row r="18" spans="44:44" s="154" customFormat="1" ht="25.5" hidden="1">
      <c r="AR18" s="937"/>
    </row>
    <row r="19" spans="44:44" s="154" customFormat="1" ht="25.5" hidden="1">
      <c r="AR19" s="937"/>
    </row>
    <row r="20" spans="44:44" s="154" customFormat="1" ht="25.5" hidden="1">
      <c r="AR20" s="937"/>
    </row>
    <row r="21" spans="44:44" s="154" customFormat="1" ht="25.5" hidden="1">
      <c r="AR21" s="937"/>
    </row>
    <row r="22" spans="44:44" s="154" customFormat="1" ht="25.5" hidden="1">
      <c r="AR22" s="937"/>
    </row>
    <row r="23" spans="44:44" s="154" customFormat="1" ht="25.5" hidden="1">
      <c r="AR23" s="937"/>
    </row>
    <row r="24" spans="44:44" s="154" customFormat="1" ht="25.5" hidden="1">
      <c r="AR24" s="937"/>
    </row>
    <row r="25" spans="44:44" s="154" customFormat="1" ht="25.5" hidden="1">
      <c r="AR25" s="937"/>
    </row>
    <row r="26" spans="44:44" s="154" customFormat="1" ht="25.5" hidden="1">
      <c r="AR26" s="937"/>
    </row>
    <row r="27" spans="44:44" s="154" customFormat="1" ht="25.5" hidden="1">
      <c r="AR27" s="937"/>
    </row>
    <row r="28" spans="44:44" s="154" customFormat="1" ht="25.5" hidden="1">
      <c r="AR28" s="937"/>
    </row>
    <row r="29" spans="44:44" s="154" customFormat="1" ht="25.5" hidden="1">
      <c r="AR29" s="937"/>
    </row>
    <row r="30" spans="44:44" s="154" customFormat="1" ht="25.5" hidden="1">
      <c r="AR30" s="937"/>
    </row>
    <row r="31" spans="44:44" s="154" customFormat="1" ht="25.5" hidden="1">
      <c r="AR31" s="937"/>
    </row>
    <row r="32" spans="44:44" s="154" customFormat="1" ht="25.5" hidden="1">
      <c r="AR32" s="937"/>
    </row>
    <row r="33" spans="1:44" s="154" customFormat="1" ht="25.5" hidden="1">
      <c r="AR33" s="937"/>
    </row>
    <row r="34" spans="1:44" s="154" customFormat="1" ht="25.5" hidden="1">
      <c r="AR34" s="937"/>
    </row>
    <row r="35" spans="1:44" s="154" customFormat="1" ht="26.25" hidden="1" thickBot="1">
      <c r="AR35" s="937"/>
    </row>
    <row r="36" spans="1:44" s="154" customFormat="1" ht="53.25" thickBot="1">
      <c r="A36" s="1689" t="s">
        <v>159</v>
      </c>
      <c r="B36" s="1690"/>
      <c r="C36" s="1690"/>
      <c r="D36" s="1690"/>
      <c r="E36" s="1690"/>
      <c r="F36" s="1690"/>
      <c r="G36" s="1690"/>
      <c r="H36" s="1690"/>
      <c r="I36" s="1691"/>
      <c r="L36" s="1689" t="s">
        <v>185</v>
      </c>
      <c r="M36" s="1690"/>
      <c r="N36" s="1690"/>
      <c r="O36" s="1690"/>
      <c r="P36" s="1690"/>
      <c r="Q36" s="1690"/>
      <c r="R36" s="1690"/>
      <c r="S36" s="1690"/>
      <c r="T36" s="1691"/>
      <c r="U36" s="161"/>
      <c r="V36" s="161"/>
      <c r="W36" s="1689" t="s">
        <v>186</v>
      </c>
      <c r="X36" s="1690"/>
      <c r="Y36" s="1690"/>
      <c r="Z36" s="1690"/>
      <c r="AA36" s="1690"/>
      <c r="AB36" s="1690"/>
      <c r="AC36" s="1690"/>
      <c r="AD36" s="1690"/>
      <c r="AE36" s="1691"/>
      <c r="AF36" s="161"/>
      <c r="AG36" s="161"/>
      <c r="AH36" s="1689" t="s">
        <v>187</v>
      </c>
      <c r="AI36" s="1690"/>
      <c r="AJ36" s="1690"/>
      <c r="AK36" s="1690"/>
      <c r="AL36" s="1690"/>
      <c r="AM36" s="1690"/>
      <c r="AN36" s="1690"/>
      <c r="AO36" s="1690"/>
      <c r="AP36" s="1691"/>
      <c r="AQ36" s="161"/>
      <c r="AR36" s="1431" t="s">
        <v>184</v>
      </c>
    </row>
    <row r="37" spans="1:44" s="1249" customFormat="1" ht="56.25">
      <c r="A37" s="1247"/>
      <c r="B37" s="1248"/>
      <c r="C37" s="1248"/>
      <c r="D37" s="1248"/>
      <c r="E37" s="1248"/>
      <c r="I37" s="1250"/>
      <c r="L37" s="1251"/>
      <c r="M37" s="1252"/>
      <c r="N37" s="1252"/>
      <c r="O37" s="1252"/>
      <c r="P37" s="1252"/>
      <c r="Q37" s="1253"/>
      <c r="R37" s="1252"/>
      <c r="S37" s="1252"/>
      <c r="T37" s="1254"/>
      <c r="U37" s="1650" t="s">
        <v>188</v>
      </c>
      <c r="V37" s="1255"/>
      <c r="W37" s="1256"/>
      <c r="X37" s="1257"/>
      <c r="Y37" s="1257"/>
      <c r="Z37" s="1257"/>
      <c r="AA37" s="1257"/>
      <c r="AB37" s="1257"/>
      <c r="AC37" s="1257"/>
      <c r="AD37" s="1257"/>
      <c r="AE37" s="1258"/>
      <c r="AF37" s="1650" t="s">
        <v>188</v>
      </c>
      <c r="AG37" s="1255"/>
      <c r="AH37" s="1256"/>
      <c r="AI37" s="1257"/>
      <c r="AJ37" s="1257"/>
      <c r="AK37" s="1257"/>
      <c r="AL37" s="1257"/>
      <c r="AM37" s="1257"/>
      <c r="AN37" s="1257"/>
      <c r="AO37" s="1257"/>
      <c r="AP37" s="1258"/>
      <c r="AQ37" s="1650" t="s">
        <v>188</v>
      </c>
      <c r="AR37" s="1432" t="s">
        <v>183</v>
      </c>
    </row>
    <row r="38" spans="1:44" s="154" customFormat="1" ht="27.75">
      <c r="A38" s="419"/>
      <c r="B38" s="163"/>
      <c r="C38" s="164"/>
      <c r="D38" s="402"/>
      <c r="E38" s="402"/>
      <c r="F38" s="1705" t="str">
        <f>IF('BR3'!$K$2="ACTIVE","**The BR3 is currently Active**",IF('BR2'!$K$2="ACTIVE","**The BR2 is currently Active**",IF('BR1'!$K$2="ACTIVE","**The BR1 is currently Active",IF('ORIGINAL BUDGET'!$K$2="ACTIVE","ACTIVE","Please activate a budget"))))</f>
        <v>ACTIVE</v>
      </c>
      <c r="G38" s="1705"/>
      <c r="H38" s="1705"/>
      <c r="I38" s="282"/>
      <c r="J38" s="163"/>
      <c r="K38" s="163"/>
      <c r="L38" s="420"/>
      <c r="N38" s="164"/>
      <c r="Q38" s="1705" t="str">
        <f>IF('BR3'!$K$2="ACTIVE","**The BR3 is currently Active**",IF('BR2'!$K$2="ACTIVE","**The BR2 is currently Active**",IF('BR1'!$K$2="ACTIVE","ACTIVE",IF('ORIGINAL BUDGET'!$K$2="ACTIVE","**The Original budget is currently Active**","Please activate a budget"))))</f>
        <v>**The Original budget is currently Active**</v>
      </c>
      <c r="R38" s="1705"/>
      <c r="S38" s="1705"/>
      <c r="T38" s="282"/>
      <c r="U38" s="1650"/>
      <c r="V38" s="163"/>
      <c r="W38" s="421"/>
      <c r="X38" s="162"/>
      <c r="Y38" s="164"/>
      <c r="AB38" s="1705" t="str">
        <f>IF('BR3'!$K$2="ACTIVE","**The BR3 is currently Active**",IF('BR2'!$K$2="ACTIVE","ACTIVE",IF('BR1'!$K$2="ACTIVE","**The BR1 is currently Active**",IF('ORIGINAL BUDGET'!$K$2="ACTIVE","**The Original budget is currently Active**","Please activate a budget"))))</f>
        <v>**The Original budget is currently Active**</v>
      </c>
      <c r="AC38" s="1705"/>
      <c r="AD38" s="1705"/>
      <c r="AE38" s="190"/>
      <c r="AF38" s="1650"/>
      <c r="AG38" s="163"/>
      <c r="AH38" s="421"/>
      <c r="AI38" s="164"/>
      <c r="AJ38" s="164"/>
      <c r="AL38" s="255"/>
      <c r="AM38" s="1705" t="str">
        <f>IF('BR3'!$K$2="ACTIVE","ACTIVE",IF('BR2'!$K$2="ACTIVE","**The BR2 is currently Active**",IF('BR1'!$K$2="ACTIVE","**The BR1 is currently Active**",IF('ORIGINAL BUDGET'!$K$2="ACTIVE","**The Original budget is currently Active**","Please activate a budget"))))</f>
        <v>**The Original budget is currently Active**</v>
      </c>
      <c r="AN38" s="1705"/>
      <c r="AO38" s="1705"/>
      <c r="AP38" s="444"/>
      <c r="AQ38" s="1650"/>
      <c r="AR38" s="938"/>
    </row>
    <row r="39" spans="1:44" s="154" customFormat="1" ht="25.5">
      <c r="A39" s="420"/>
      <c r="B39" s="162"/>
      <c r="C39" s="162"/>
      <c r="D39" s="162"/>
      <c r="E39" s="162"/>
      <c r="F39" s="162"/>
      <c r="G39" s="162"/>
      <c r="H39" s="162"/>
      <c r="I39" s="282"/>
      <c r="J39" s="161"/>
      <c r="K39" s="161"/>
      <c r="L39" s="420"/>
      <c r="M39" s="162"/>
      <c r="O39" s="162"/>
      <c r="P39" s="255"/>
      <c r="Q39" s="162"/>
      <c r="R39" s="162"/>
      <c r="S39" s="269"/>
      <c r="T39" s="282"/>
      <c r="U39" s="1650"/>
      <c r="V39" s="161"/>
      <c r="W39" s="420"/>
      <c r="X39" s="162"/>
      <c r="Y39" s="507"/>
      <c r="Z39" s="162"/>
      <c r="AA39" s="162"/>
      <c r="AB39" s="162"/>
      <c r="AC39" s="162"/>
      <c r="AD39" s="162"/>
      <c r="AE39" s="282"/>
      <c r="AF39" s="1650"/>
      <c r="AG39" s="161"/>
      <c r="AH39" s="420"/>
      <c r="AI39" s="162"/>
      <c r="AJ39" s="507"/>
      <c r="AK39" s="162"/>
      <c r="AL39" s="162"/>
      <c r="AM39" s="162"/>
      <c r="AN39" s="162"/>
      <c r="AO39" s="162"/>
      <c r="AP39" s="282"/>
      <c r="AQ39" s="1650"/>
      <c r="AR39" s="939"/>
    </row>
    <row r="40" spans="1:44" s="512" customFormat="1" ht="26.25" thickBot="1">
      <c r="A40" s="1706" t="str">
        <f>TemplateVersion</f>
        <v>Rev. 10/11/18</v>
      </c>
      <c r="B40" s="1707"/>
      <c r="C40" s="1707"/>
      <c r="D40" s="513"/>
      <c r="E40" s="524"/>
      <c r="G40" s="525"/>
      <c r="H40" s="509"/>
      <c r="I40" s="510"/>
      <c r="J40" s="226"/>
      <c r="K40" s="60"/>
      <c r="L40" s="514"/>
      <c r="M40" s="509"/>
      <c r="N40" s="526"/>
      <c r="O40" s="508"/>
      <c r="R40" s="801"/>
      <c r="S40" s="801"/>
      <c r="T40" s="510"/>
      <c r="U40" s="1650"/>
      <c r="V40" s="59"/>
      <c r="W40" s="515"/>
      <c r="X40" s="511"/>
      <c r="Y40" s="524"/>
      <c r="Z40" s="524"/>
      <c r="AA40" s="508"/>
      <c r="AB40" s="799"/>
      <c r="AC40" s="800"/>
      <c r="AD40" s="800"/>
      <c r="AE40" s="510"/>
      <c r="AF40" s="1650"/>
      <c r="AG40" s="60"/>
      <c r="AH40" s="515"/>
      <c r="AI40" s="511"/>
      <c r="AJ40" s="526"/>
      <c r="AK40" s="526"/>
      <c r="AL40" s="526"/>
      <c r="AM40" s="1704"/>
      <c r="AN40" s="1704"/>
      <c r="AO40" s="1704"/>
      <c r="AP40" s="422"/>
      <c r="AQ40" s="1650"/>
      <c r="AR40" s="940"/>
    </row>
    <row r="41" spans="1:44" s="154" customFormat="1" ht="26.25" customHeight="1" thickTop="1">
      <c r="A41" s="1698" t="str">
        <f xml:space="preserve">    'ORIGINAL BUDGET'!A11</f>
        <v>PERSONNEL</v>
      </c>
      <c r="B41" s="1699"/>
      <c r="C41" s="1699"/>
      <c r="D41" s="1699"/>
      <c r="E41" s="1699"/>
      <c r="F41" s="1699"/>
      <c r="G41" s="1699"/>
      <c r="H41" s="1699"/>
      <c r="I41" s="1700"/>
      <c r="J41" s="161"/>
      <c r="K41" s="161"/>
      <c r="L41" s="1692" t="str">
        <f>A41</f>
        <v>PERSONNEL</v>
      </c>
      <c r="M41" s="1693"/>
      <c r="N41" s="1693"/>
      <c r="O41" s="1693"/>
      <c r="P41" s="1693"/>
      <c r="Q41" s="1693"/>
      <c r="R41" s="1693"/>
      <c r="S41" s="1693"/>
      <c r="T41" s="1694"/>
      <c r="U41" s="161"/>
      <c r="V41" s="161"/>
      <c r="W41" s="1698" t="str">
        <f>A41</f>
        <v>PERSONNEL</v>
      </c>
      <c r="X41" s="1699"/>
      <c r="Y41" s="1699"/>
      <c r="Z41" s="1699"/>
      <c r="AA41" s="1699"/>
      <c r="AB41" s="1699"/>
      <c r="AC41" s="1699"/>
      <c r="AD41" s="1699"/>
      <c r="AE41" s="1700"/>
      <c r="AF41" s="161"/>
      <c r="AG41" s="161"/>
      <c r="AH41" s="1698" t="str">
        <f>A41</f>
        <v>PERSONNEL</v>
      </c>
      <c r="AI41" s="1699"/>
      <c r="AJ41" s="1699"/>
      <c r="AK41" s="1699"/>
      <c r="AL41" s="1699"/>
      <c r="AM41" s="1699"/>
      <c r="AN41" s="1699"/>
      <c r="AO41" s="1699"/>
      <c r="AP41" s="1700"/>
      <c r="AQ41" s="161"/>
      <c r="AR41" s="839"/>
    </row>
    <row r="42" spans="1:44" s="154" customFormat="1" ht="26.25" customHeight="1" thickBot="1">
      <c r="A42" s="1701"/>
      <c r="B42" s="1696"/>
      <c r="C42" s="1696"/>
      <c r="D42" s="1696"/>
      <c r="E42" s="1696"/>
      <c r="F42" s="1696"/>
      <c r="G42" s="1696"/>
      <c r="H42" s="1696"/>
      <c r="I42" s="1697"/>
      <c r="J42" s="161"/>
      <c r="K42" s="161"/>
      <c r="L42" s="1695"/>
      <c r="M42" s="1696"/>
      <c r="N42" s="1696"/>
      <c r="O42" s="1696"/>
      <c r="P42" s="1696"/>
      <c r="Q42" s="1696"/>
      <c r="R42" s="1696"/>
      <c r="S42" s="1696"/>
      <c r="T42" s="1697"/>
      <c r="U42" s="161"/>
      <c r="V42" s="161"/>
      <c r="W42" s="1701"/>
      <c r="X42" s="1696"/>
      <c r="Y42" s="1696"/>
      <c r="Z42" s="1696"/>
      <c r="AA42" s="1696"/>
      <c r="AB42" s="1696"/>
      <c r="AC42" s="1696"/>
      <c r="AD42" s="1696"/>
      <c r="AE42" s="1697"/>
      <c r="AF42" s="161"/>
      <c r="AG42" s="161"/>
      <c r="AH42" s="1701"/>
      <c r="AI42" s="1696"/>
      <c r="AJ42" s="1696"/>
      <c r="AK42" s="1696"/>
      <c r="AL42" s="1696"/>
      <c r="AM42" s="1696"/>
      <c r="AN42" s="1696"/>
      <c r="AO42" s="1696"/>
      <c r="AP42" s="1697"/>
      <c r="AQ42" s="161"/>
      <c r="AR42" s="839"/>
    </row>
    <row r="43" spans="1:44" s="334" customFormat="1" ht="27" thickTop="1" thickBot="1">
      <c r="A43" s="423"/>
      <c r="B43" s="424"/>
      <c r="C43" s="425" t="s">
        <v>73</v>
      </c>
      <c r="D43" s="867">
        <f>SUM(D45:D94)</f>
        <v>0</v>
      </c>
      <c r="E43" s="1007">
        <f t="shared" ref="E43:H43" si="0">SUM(E45:E94)</f>
        <v>0</v>
      </c>
      <c r="F43" s="1011">
        <f t="shared" si="0"/>
        <v>0</v>
      </c>
      <c r="G43" s="859"/>
      <c r="H43" s="1010">
        <f t="shared" si="0"/>
        <v>0</v>
      </c>
      <c r="I43" s="1702" t="s">
        <v>118</v>
      </c>
      <c r="J43" s="162"/>
      <c r="K43" s="162"/>
      <c r="L43" s="423"/>
      <c r="M43" s="424"/>
      <c r="N43" s="425" t="s">
        <v>73</v>
      </c>
      <c r="O43" s="867">
        <f>SUM(O45:O94)</f>
        <v>0</v>
      </c>
      <c r="P43" s="1007">
        <f t="shared" ref="P43:S43" si="1">SUM(P45:P94)</f>
        <v>0</v>
      </c>
      <c r="Q43" s="1011">
        <f t="shared" si="1"/>
        <v>0</v>
      </c>
      <c r="R43" s="859"/>
      <c r="S43" s="1010">
        <f t="shared" si="1"/>
        <v>0</v>
      </c>
      <c r="T43" s="1410"/>
      <c r="U43" s="162"/>
      <c r="V43" s="162"/>
      <c r="W43" s="423"/>
      <c r="X43" s="424"/>
      <c r="Y43" s="425" t="s">
        <v>73</v>
      </c>
      <c r="Z43" s="867">
        <f>SUM(Z45:Z94)</f>
        <v>0</v>
      </c>
      <c r="AA43" s="1007">
        <f t="shared" ref="AA43:AB43" si="2">SUM(AA45:AA94)</f>
        <v>0</v>
      </c>
      <c r="AB43" s="1011">
        <f t="shared" si="2"/>
        <v>0</v>
      </c>
      <c r="AC43" s="859"/>
      <c r="AD43" s="1010">
        <f t="shared" ref="AD43" si="3">SUM(AD45:AD94)</f>
        <v>0</v>
      </c>
      <c r="AE43" s="1702" t="str">
        <f>$I43</f>
        <v>Justification</v>
      </c>
      <c r="AF43" s="162"/>
      <c r="AG43" s="162"/>
      <c r="AH43" s="423"/>
      <c r="AI43" s="424"/>
      <c r="AJ43" s="425" t="s">
        <v>73</v>
      </c>
      <c r="AK43" s="867">
        <f>SUM(AK45:AK94)</f>
        <v>0</v>
      </c>
      <c r="AL43" s="1007">
        <f t="shared" ref="AL43:AM43" si="4">SUM(AL45:AL94)</f>
        <v>0</v>
      </c>
      <c r="AM43" s="1011">
        <f t="shared" si="4"/>
        <v>0</v>
      </c>
      <c r="AN43" s="859"/>
      <c r="AO43" s="1010">
        <f t="shared" ref="AO43" si="5">SUM(AO45:AO94)</f>
        <v>0</v>
      </c>
      <c r="AP43" s="1702" t="str">
        <f>$I43</f>
        <v>Justification</v>
      </c>
      <c r="AQ43" s="162"/>
      <c r="AR43" s="941"/>
    </row>
    <row r="44" spans="1:44" ht="57.75" thickTop="1">
      <c r="A44" s="426"/>
      <c r="B44" s="427" t="s">
        <v>31</v>
      </c>
      <c r="C44" s="263" t="str">
        <f>'ORIGINAL BUDGET'!C44</f>
        <v>TITLE / CLASSIFICATION</v>
      </c>
      <c r="D44" s="264" t="s">
        <v>176</v>
      </c>
      <c r="E44" s="153" t="s">
        <v>28</v>
      </c>
      <c r="F44" s="153" t="s">
        <v>24</v>
      </c>
      <c r="G44" s="428" t="s">
        <v>178</v>
      </c>
      <c r="H44" s="283" t="s">
        <v>177</v>
      </c>
      <c r="I44" s="1703" t="s">
        <v>118</v>
      </c>
      <c r="J44" s="161"/>
      <c r="K44" s="161"/>
      <c r="L44" s="426"/>
      <c r="M44" s="427" t="str">
        <f>$B44</f>
        <v>INITIALS</v>
      </c>
      <c r="N44" s="263" t="str">
        <f>$C44</f>
        <v>TITLE / CLASSIFICATION</v>
      </c>
      <c r="O44" s="264" t="str">
        <f>$D44</f>
        <v>FTE %</v>
      </c>
      <c r="P44" s="153" t="str">
        <f>$E44</f>
        <v>ANNUAL SALARY</v>
      </c>
      <c r="Q44" s="153" t="str">
        <f>$F44</f>
        <v>TOTAL WAGES</v>
      </c>
      <c r="R44" s="428" t="str">
        <f>$G44</f>
        <v>FRINGE BENEFIT RATE %</v>
      </c>
      <c r="S44" s="283" t="str">
        <f>$H44</f>
        <v>FRINGE BENEFIT AMOUNT</v>
      </c>
      <c r="T44" s="1411" t="s">
        <v>118</v>
      </c>
      <c r="U44" s="161"/>
      <c r="V44" s="161"/>
      <c r="W44" s="426"/>
      <c r="X44" s="427" t="str">
        <f>$B44</f>
        <v>INITIALS</v>
      </c>
      <c r="Y44" s="263" t="str">
        <f>$C44</f>
        <v>TITLE / CLASSIFICATION</v>
      </c>
      <c r="Z44" s="264" t="str">
        <f>$D44</f>
        <v>FTE %</v>
      </c>
      <c r="AA44" s="153" t="str">
        <f>$E44</f>
        <v>ANNUAL SALARY</v>
      </c>
      <c r="AB44" s="153" t="str">
        <f>$F44</f>
        <v>TOTAL WAGES</v>
      </c>
      <c r="AC44" s="428" t="str">
        <f>$G44</f>
        <v>FRINGE BENEFIT RATE %</v>
      </c>
      <c r="AD44" s="283" t="str">
        <f>$H44</f>
        <v>FRINGE BENEFIT AMOUNT</v>
      </c>
      <c r="AE44" s="1703" t="s">
        <v>118</v>
      </c>
      <c r="AF44" s="161"/>
      <c r="AG44" s="161"/>
      <c r="AH44" s="426"/>
      <c r="AI44" s="427" t="str">
        <f>$B44</f>
        <v>INITIALS</v>
      </c>
      <c r="AJ44" s="263" t="str">
        <f>$C44</f>
        <v>TITLE / CLASSIFICATION</v>
      </c>
      <c r="AK44" s="264" t="str">
        <f>$D44</f>
        <v>FTE %</v>
      </c>
      <c r="AL44" s="153" t="str">
        <f>$E44</f>
        <v>ANNUAL SALARY</v>
      </c>
      <c r="AM44" s="153" t="str">
        <f>$F44</f>
        <v>TOTAL WAGES</v>
      </c>
      <c r="AN44" s="428" t="str">
        <f>$G44</f>
        <v>FRINGE BENEFIT RATE %</v>
      </c>
      <c r="AO44" s="283" t="str">
        <f>$H44</f>
        <v>FRINGE BENEFIT AMOUNT</v>
      </c>
      <c r="AP44" s="1703" t="s">
        <v>118</v>
      </c>
      <c r="AQ44" s="161"/>
      <c r="AR44" s="839"/>
    </row>
    <row r="45" spans="1:44" ht="25.5">
      <c r="A45" s="266">
        <v>1</v>
      </c>
      <c r="B45" s="430" t="str">
        <f>IF('ORIGINAL BUDGET'!B45="","",'ORIGINAL BUDGET'!B45)</f>
        <v/>
      </c>
      <c r="C45" s="1030" t="str">
        <f>IF('ORIGINAL BUDGET'!C45="","",'ORIGINAL BUDGET'!C45)</f>
        <v/>
      </c>
      <c r="D45" s="869" t="str">
        <f>IF('ORIGINAL BUDGET'!D45="","",'ORIGINAL BUDGET'!D45)</f>
        <v/>
      </c>
      <c r="E45" s="429" t="str">
        <f>IF('ORIGINAL BUDGET'!E45="","",'ORIGINAL BUDGET'!E45)</f>
        <v/>
      </c>
      <c r="F45" s="1008">
        <f>IF('ORIGINAL BUDGET'!F45="","",'ORIGINAL BUDGET'!F45)</f>
        <v>0</v>
      </c>
      <c r="G45" s="950"/>
      <c r="H45" s="1244" t="str">
        <f>IF(G45&gt;0,F45*G45,"")</f>
        <v/>
      </c>
      <c r="I45" s="925"/>
      <c r="J45" s="267"/>
      <c r="K45" s="267"/>
      <c r="L45" s="266">
        <v>1</v>
      </c>
      <c r="M45" s="430">
        <f>IF('BR1'!B45="","",'BR1'!B45)</f>
        <v>0</v>
      </c>
      <c r="N45" s="1030">
        <f>IF('BR1'!C45="","",'BR1'!C45)</f>
        <v>0</v>
      </c>
      <c r="O45" s="869">
        <f>IF('BR1'!D45="","",'BR1'!D45)</f>
        <v>0</v>
      </c>
      <c r="P45" s="429">
        <f>IF('BR1'!E45="","",'BR1'!E45)</f>
        <v>0</v>
      </c>
      <c r="Q45" s="1008">
        <f>IF('BR1'!F45="","",'BR1'!F45)</f>
        <v>0</v>
      </c>
      <c r="R45" s="950">
        <f t="shared" ref="R45:R51" si="6">G45</f>
        <v>0</v>
      </c>
      <c r="S45" s="1244" t="str">
        <f>IF(R45&gt;0,Q45*R45,"")</f>
        <v/>
      </c>
      <c r="T45" s="925">
        <f>IF(F45=0,0,IF(SUM(Q45+S45)&lt;&gt;SUM(F45+H45),"Please enter a new justification",I45))</f>
        <v>0</v>
      </c>
      <c r="U45" s="936">
        <f>IF(Q45=0,0,SUM(Q45+S45)-SUM(F45+H45))</f>
        <v>0</v>
      </c>
      <c r="V45" s="267"/>
      <c r="W45" s="266">
        <v>1</v>
      </c>
      <c r="X45" s="430">
        <f>IF('BR2'!B45="","",'BR2'!B45)</f>
        <v>0</v>
      </c>
      <c r="Y45" s="1030">
        <f>IF('BR2'!C45="","",'BR2'!C45)</f>
        <v>0</v>
      </c>
      <c r="Z45" s="869">
        <f>IF('BR2'!D45="","",'BR2'!D45)</f>
        <v>0</v>
      </c>
      <c r="AA45" s="429">
        <f>IF('BR2'!E45="","",'BR2'!E45)</f>
        <v>0</v>
      </c>
      <c r="AB45" s="1008">
        <f>IF('BR2'!F45="","",'BR2'!F45)</f>
        <v>0</v>
      </c>
      <c r="AC45" s="950">
        <f t="shared" ref="AC45:AC48" si="7">R45</f>
        <v>0</v>
      </c>
      <c r="AD45" s="1244" t="str">
        <f>IF(AC45&gt;0,AB45*AC45,"")</f>
        <v/>
      </c>
      <c r="AE45" s="925">
        <f>IF(Q45=0,0,IF(SUM(AB45+AD45)&lt;&gt;SUM(Q45+S45),"Please enter a new justification",T45))</f>
        <v>0</v>
      </c>
      <c r="AF45" s="935">
        <f>IF(AB45=0,0,SUM(AB45+AD45)-SUM(Q45+S45))</f>
        <v>0</v>
      </c>
      <c r="AG45" s="267"/>
      <c r="AH45" s="266">
        <v>1</v>
      </c>
      <c r="AI45" s="430">
        <f>IF('BR3'!B45=0,0,'BR3'!B45)</f>
        <v>0</v>
      </c>
      <c r="AJ45" s="1030">
        <f>IF('BR3'!C45=0,0,'BR3'!C45)</f>
        <v>0</v>
      </c>
      <c r="AK45" s="869">
        <f>IF('BR3'!D45=0,0,'BR3'!D45)</f>
        <v>0</v>
      </c>
      <c r="AL45" s="429">
        <f>IF('BR3'!E45=0,0,'BR3'!E45)</f>
        <v>0</v>
      </c>
      <c r="AM45" s="1008">
        <f>IF('BR3'!F45=0,0,'BR3'!F45)</f>
        <v>0</v>
      </c>
      <c r="AN45" s="950">
        <f t="shared" ref="AN45" si="8">AC45</f>
        <v>0</v>
      </c>
      <c r="AO45" s="1244" t="str">
        <f>IF(AN45&gt;0,AM45*AN45,"")</f>
        <v/>
      </c>
      <c r="AP45" s="925">
        <f>IF(AB45=0,0,IF(SUM(AM45+AO45)&lt;&gt;SUM(AB45+AD45),"Please enter a new justification",AE45))</f>
        <v>0</v>
      </c>
      <c r="AQ45" s="935">
        <f>IF(AM45=0,0,SUM(AM45+AO45)-SUM(AB45+AD45))</f>
        <v>0</v>
      </c>
      <c r="AR45" s="839"/>
    </row>
    <row r="46" spans="1:44" ht="25.5">
      <c r="A46" s="268">
        <v>2</v>
      </c>
      <c r="B46" s="265" t="str">
        <f>IF('ORIGINAL BUDGET'!B46="","",'ORIGINAL BUDGET'!B46)</f>
        <v/>
      </c>
      <c r="C46" s="1031" t="str">
        <f>IF('ORIGINAL BUDGET'!C46="","",'ORIGINAL BUDGET'!C46)</f>
        <v/>
      </c>
      <c r="D46" s="869" t="str">
        <f>IF('ORIGINAL BUDGET'!D46="","",'ORIGINAL BUDGET'!D46)</f>
        <v/>
      </c>
      <c r="E46" s="431" t="str">
        <f>IF('ORIGINAL BUDGET'!E46="","",'ORIGINAL BUDGET'!E46)</f>
        <v/>
      </c>
      <c r="F46" s="1009">
        <f>IF('ORIGINAL BUDGET'!F46="","",'ORIGINAL BUDGET'!F46)</f>
        <v>0</v>
      </c>
      <c r="G46" s="950"/>
      <c r="H46" s="1244" t="str">
        <f>IF(G46&gt;0,F46*G46,"")</f>
        <v/>
      </c>
      <c r="I46" s="925"/>
      <c r="J46" s="267"/>
      <c r="K46" s="267"/>
      <c r="L46" s="268">
        <v>2</v>
      </c>
      <c r="M46" s="265">
        <f>IF('BR1'!B46="","",'BR1'!B46)</f>
        <v>0</v>
      </c>
      <c r="N46" s="1031">
        <f>IF('BR1'!C46="","",'BR1'!C46)</f>
        <v>0</v>
      </c>
      <c r="O46" s="869">
        <f>IF('BR1'!D46="","",'BR1'!D46)</f>
        <v>0</v>
      </c>
      <c r="P46" s="431">
        <f>IF('BR1'!E46="","",'BR1'!E46)</f>
        <v>0</v>
      </c>
      <c r="Q46" s="1009">
        <f>IF('BR1'!F46="","",'BR1'!F46)</f>
        <v>0</v>
      </c>
      <c r="R46" s="950">
        <f t="shared" si="6"/>
        <v>0</v>
      </c>
      <c r="S46" s="1244" t="str">
        <f>IF(R46&gt;0,Q46*R46,"")</f>
        <v/>
      </c>
      <c r="T46" s="925">
        <f>IF(F46=0,0,IF(SUM(Q46+S46)&lt;&gt;SUM(F46+H46),"Please enter a new justification",I46))</f>
        <v>0</v>
      </c>
      <c r="U46" s="936">
        <f t="shared" ref="U46:U94" si="9">IF(Q46=0,0,SUM(Q46+S46)-SUM(F46+H46))</f>
        <v>0</v>
      </c>
      <c r="V46" s="267"/>
      <c r="W46" s="268">
        <v>2</v>
      </c>
      <c r="X46" s="265">
        <f>IF('BR2'!B46="","",'BR2'!B46)</f>
        <v>0</v>
      </c>
      <c r="Y46" s="1031">
        <f>IF('BR2'!C46="","",'BR2'!C46)</f>
        <v>0</v>
      </c>
      <c r="Z46" s="869">
        <f>IF('BR2'!D46="","",'BR2'!D46)</f>
        <v>0</v>
      </c>
      <c r="AA46" s="431">
        <f>IF('BR2'!E46="","",'BR2'!E46)</f>
        <v>0</v>
      </c>
      <c r="AB46" s="1009">
        <f>IF('BR2'!F46="","",'BR2'!F46)</f>
        <v>0</v>
      </c>
      <c r="AC46" s="950">
        <f t="shared" si="7"/>
        <v>0</v>
      </c>
      <c r="AD46" s="1244" t="str">
        <f>IF(AC46&gt;0,AB46*AC46,"")</f>
        <v/>
      </c>
      <c r="AE46" s="925">
        <f>IF(Q46=0,0,IF(SUM(AB46+AD46)&lt;&gt;SUM(Q46+S46),"Please enter a new justification",T46))</f>
        <v>0</v>
      </c>
      <c r="AF46" s="935">
        <f t="shared" ref="AF46:AF94" si="10">IF(AB46=0,0,SUM(AB46+AD46)-SUM(Q46+S46))</f>
        <v>0</v>
      </c>
      <c r="AG46" s="267"/>
      <c r="AH46" s="268">
        <v>2</v>
      </c>
      <c r="AI46" s="265">
        <f>IF('BR3'!B46=0,0,'BR3'!B46)</f>
        <v>0</v>
      </c>
      <c r="AJ46" s="1031">
        <f>IF('BR3'!C46=0,0,'BR3'!C46)</f>
        <v>0</v>
      </c>
      <c r="AK46" s="869">
        <f>IF('BR3'!D46=0,0,'BR3'!D46)</f>
        <v>0</v>
      </c>
      <c r="AL46" s="431">
        <f>IF('BR3'!E46=0,0,'BR3'!E46)</f>
        <v>0</v>
      </c>
      <c r="AM46" s="1009">
        <f>IF('BR3'!F46=0,0,'BR3'!F46)</f>
        <v>0</v>
      </c>
      <c r="AN46" s="950">
        <f t="shared" ref="AN46:AN94" si="11">AC46</f>
        <v>0</v>
      </c>
      <c r="AO46" s="1244" t="str">
        <f>IF(AN46&gt;0,AM46*AN46,"")</f>
        <v/>
      </c>
      <c r="AP46" s="925">
        <f>IF(AB46=0,0,IF(SUM(AM46+AO46)&lt;&gt;SUM(AB46+AD46),"Please enter a new justification",AE46))</f>
        <v>0</v>
      </c>
      <c r="AQ46" s="935">
        <f t="shared" ref="AQ46:AQ94" si="12">IF(AM46=0,0,SUM(AM46+AO46)-SUM(AB46+AD46))</f>
        <v>0</v>
      </c>
      <c r="AR46" s="839"/>
    </row>
    <row r="47" spans="1:44" ht="25.5">
      <c r="A47" s="266">
        <v>3</v>
      </c>
      <c r="B47" s="265" t="str">
        <f>IF('ORIGINAL BUDGET'!B47="","",'ORIGINAL BUDGET'!B47)</f>
        <v/>
      </c>
      <c r="C47" s="1031" t="str">
        <f>IF('ORIGINAL BUDGET'!C47="","",'ORIGINAL BUDGET'!C47)</f>
        <v/>
      </c>
      <c r="D47" s="869" t="str">
        <f>IF('ORIGINAL BUDGET'!D47="","",'ORIGINAL BUDGET'!D47)</f>
        <v/>
      </c>
      <c r="E47" s="431" t="str">
        <f>IF('ORIGINAL BUDGET'!E47="","",'ORIGINAL BUDGET'!E47)</f>
        <v/>
      </c>
      <c r="F47" s="1009">
        <f>IF('ORIGINAL BUDGET'!F47="","",'ORIGINAL BUDGET'!F47)</f>
        <v>0</v>
      </c>
      <c r="G47" s="950"/>
      <c r="H47" s="1244" t="str">
        <f t="shared" ref="H47:H94" si="13">IF(G47&gt;0,F47*G47,"")</f>
        <v/>
      </c>
      <c r="I47" s="925"/>
      <c r="J47" s="267"/>
      <c r="K47" s="267"/>
      <c r="L47" s="266">
        <v>3</v>
      </c>
      <c r="M47" s="265">
        <f>IF('BR1'!B47="","",'BR1'!B47)</f>
        <v>0</v>
      </c>
      <c r="N47" s="1031">
        <f>IF('BR1'!C47="","",'BR1'!C47)</f>
        <v>0</v>
      </c>
      <c r="O47" s="869">
        <f>IF('BR1'!D47="","",'BR1'!D47)</f>
        <v>0</v>
      </c>
      <c r="P47" s="431">
        <f>IF('BR1'!E47="","",'BR1'!E47)</f>
        <v>0</v>
      </c>
      <c r="Q47" s="1009">
        <f>IF('BR1'!F47="","",'BR1'!F47)</f>
        <v>0</v>
      </c>
      <c r="R47" s="950">
        <f t="shared" si="6"/>
        <v>0</v>
      </c>
      <c r="S47" s="1244" t="str">
        <f t="shared" ref="S47:S94" si="14">IF(R47&gt;0,Q47*R47,"")</f>
        <v/>
      </c>
      <c r="T47" s="925">
        <f t="shared" ref="T47:T94" si="15">IF(F47=0,0,IF(SUM(Q47+S47)&lt;&gt;SUM(F47+H47),"Please enter a new justification",I47))</f>
        <v>0</v>
      </c>
      <c r="U47" s="936">
        <f t="shared" si="9"/>
        <v>0</v>
      </c>
      <c r="V47" s="267"/>
      <c r="W47" s="266">
        <v>3</v>
      </c>
      <c r="X47" s="265">
        <f>IF('BR2'!B47="","",'BR2'!B47)</f>
        <v>0</v>
      </c>
      <c r="Y47" s="1031">
        <f>IF('BR2'!C47="","",'BR2'!C47)</f>
        <v>0</v>
      </c>
      <c r="Z47" s="869">
        <f>IF('BR2'!D47="","",'BR2'!D47)</f>
        <v>0</v>
      </c>
      <c r="AA47" s="431">
        <f>IF('BR2'!E47="","",'BR2'!E47)</f>
        <v>0</v>
      </c>
      <c r="AB47" s="1009">
        <f>IF('BR2'!F47="","",'BR2'!F47)</f>
        <v>0</v>
      </c>
      <c r="AC47" s="950">
        <f t="shared" si="7"/>
        <v>0</v>
      </c>
      <c r="AD47" s="1244" t="str">
        <f t="shared" ref="AD47:AD94" si="16">IF(AC47&gt;0,AB47*AC47,"")</f>
        <v/>
      </c>
      <c r="AE47" s="925">
        <f t="shared" ref="AE47:AE94" si="17">IF(Q47=0,0,IF(SUM(AB47+AD47)&lt;&gt;SUM(Q47+S47),"Please enter a new justification",T47))</f>
        <v>0</v>
      </c>
      <c r="AF47" s="935">
        <f t="shared" si="10"/>
        <v>0</v>
      </c>
      <c r="AG47" s="267"/>
      <c r="AH47" s="266">
        <v>3</v>
      </c>
      <c r="AI47" s="265">
        <f>IF('BR3'!B47=0,0,'BR3'!B47)</f>
        <v>0</v>
      </c>
      <c r="AJ47" s="1031">
        <f>IF('BR3'!C47=0,0,'BR3'!C47)</f>
        <v>0</v>
      </c>
      <c r="AK47" s="869">
        <f>IF('BR3'!D47=0,0,'BR3'!D47)</f>
        <v>0</v>
      </c>
      <c r="AL47" s="431">
        <f>IF('BR3'!E47=0,0,'BR3'!E47)</f>
        <v>0</v>
      </c>
      <c r="AM47" s="1009">
        <f>IF('BR3'!F47=0,0,'BR3'!F47)</f>
        <v>0</v>
      </c>
      <c r="AN47" s="950">
        <f t="shared" si="11"/>
        <v>0</v>
      </c>
      <c r="AO47" s="1244" t="str">
        <f t="shared" ref="AO47:AO94" si="18">IF(AN47&gt;0,AM47*AN47,"")</f>
        <v/>
      </c>
      <c r="AP47" s="925">
        <f t="shared" ref="AP47:AP94" si="19">IF(AB47=0,0,IF(SUM(AM47+AO47)&lt;&gt;SUM(AB47+AD47),"Please enter a new justification",AE47))</f>
        <v>0</v>
      </c>
      <c r="AQ47" s="935">
        <f t="shared" si="12"/>
        <v>0</v>
      </c>
      <c r="AR47" s="839"/>
    </row>
    <row r="48" spans="1:44" ht="25.5">
      <c r="A48" s="268">
        <v>4</v>
      </c>
      <c r="B48" s="265" t="str">
        <f>IF('ORIGINAL BUDGET'!B48="","",'ORIGINAL BUDGET'!B48)</f>
        <v/>
      </c>
      <c r="C48" s="1031" t="str">
        <f>IF('ORIGINAL BUDGET'!C48="","",'ORIGINAL BUDGET'!C48)</f>
        <v/>
      </c>
      <c r="D48" s="1241" t="str">
        <f>IF('ORIGINAL BUDGET'!D48="","",'ORIGINAL BUDGET'!D48)</f>
        <v/>
      </c>
      <c r="E48" s="431" t="str">
        <f>IF('ORIGINAL BUDGET'!E48="","",'ORIGINAL BUDGET'!E48)</f>
        <v/>
      </c>
      <c r="F48" s="1009">
        <f>IF('ORIGINAL BUDGET'!F48="","",'ORIGINAL BUDGET'!F48)</f>
        <v>0</v>
      </c>
      <c r="G48" s="950"/>
      <c r="H48" s="1244" t="str">
        <f t="shared" si="13"/>
        <v/>
      </c>
      <c r="I48" s="925"/>
      <c r="J48" s="267"/>
      <c r="K48" s="267"/>
      <c r="L48" s="268">
        <v>4</v>
      </c>
      <c r="M48" s="265">
        <f>IF('BR1'!B48="","",'BR1'!B48)</f>
        <v>0</v>
      </c>
      <c r="N48" s="1031">
        <f>IF('BR1'!C48="","",'BR1'!C48)</f>
        <v>0</v>
      </c>
      <c r="O48" s="1241">
        <f>IF('BR1'!D48="","",'BR1'!D48)</f>
        <v>0</v>
      </c>
      <c r="P48" s="431">
        <f>IF('BR1'!E48="","",'BR1'!E48)</f>
        <v>0</v>
      </c>
      <c r="Q48" s="1009">
        <f>IF('BR1'!F48="","",'BR1'!F48)</f>
        <v>0</v>
      </c>
      <c r="R48" s="950">
        <f t="shared" si="6"/>
        <v>0</v>
      </c>
      <c r="S48" s="1244" t="str">
        <f t="shared" si="14"/>
        <v/>
      </c>
      <c r="T48" s="925">
        <f t="shared" si="15"/>
        <v>0</v>
      </c>
      <c r="U48" s="936">
        <f t="shared" si="9"/>
        <v>0</v>
      </c>
      <c r="V48" s="267"/>
      <c r="W48" s="268">
        <v>4</v>
      </c>
      <c r="X48" s="265">
        <f>IF('BR2'!B48="","",'BR2'!B48)</f>
        <v>0</v>
      </c>
      <c r="Y48" s="1031">
        <f>IF('BR2'!C48="","",'BR2'!C48)</f>
        <v>0</v>
      </c>
      <c r="Z48" s="1241">
        <f>IF('BR2'!D48="","",'BR2'!D48)</f>
        <v>0</v>
      </c>
      <c r="AA48" s="431">
        <f>IF('BR2'!E48="","",'BR2'!E48)</f>
        <v>0</v>
      </c>
      <c r="AB48" s="1009">
        <f>IF('BR2'!F48="","",'BR2'!F48)</f>
        <v>0</v>
      </c>
      <c r="AC48" s="950">
        <f t="shared" si="7"/>
        <v>0</v>
      </c>
      <c r="AD48" s="1244" t="str">
        <f t="shared" si="16"/>
        <v/>
      </c>
      <c r="AE48" s="925">
        <f t="shared" si="17"/>
        <v>0</v>
      </c>
      <c r="AF48" s="935">
        <f t="shared" si="10"/>
        <v>0</v>
      </c>
      <c r="AG48" s="267"/>
      <c r="AH48" s="268">
        <v>4</v>
      </c>
      <c r="AI48" s="265">
        <f>IF('BR3'!B48=0,0,'BR3'!B48)</f>
        <v>0</v>
      </c>
      <c r="AJ48" s="1031">
        <f>IF('BR3'!C48=0,0,'BR3'!C48)</f>
        <v>0</v>
      </c>
      <c r="AK48" s="1241">
        <f>IF('BR3'!D48=0,0,'BR3'!D48)</f>
        <v>0</v>
      </c>
      <c r="AL48" s="431">
        <f>IF('BR3'!E48=0,0,'BR3'!E48)</f>
        <v>0</v>
      </c>
      <c r="AM48" s="1009">
        <f>IF('BR3'!F48=0,0,'BR3'!F48)</f>
        <v>0</v>
      </c>
      <c r="AN48" s="950">
        <f t="shared" si="11"/>
        <v>0</v>
      </c>
      <c r="AO48" s="1244" t="str">
        <f t="shared" si="18"/>
        <v/>
      </c>
      <c r="AP48" s="925">
        <f t="shared" si="19"/>
        <v>0</v>
      </c>
      <c r="AQ48" s="935">
        <f t="shared" si="12"/>
        <v>0</v>
      </c>
      <c r="AR48" s="839"/>
    </row>
    <row r="49" spans="1:44" ht="25.5">
      <c r="A49" s="266">
        <v>5</v>
      </c>
      <c r="B49" s="265" t="str">
        <f>IF('ORIGINAL BUDGET'!B49="","",'ORIGINAL BUDGET'!B49)</f>
        <v/>
      </c>
      <c r="C49" s="1031" t="str">
        <f>IF('ORIGINAL BUDGET'!C49="","",'ORIGINAL BUDGET'!C49)</f>
        <v/>
      </c>
      <c r="D49" s="1241" t="str">
        <f>IF('ORIGINAL BUDGET'!D49="","",'ORIGINAL BUDGET'!D49)</f>
        <v/>
      </c>
      <c r="E49" s="431" t="str">
        <f>IF('ORIGINAL BUDGET'!E49="","",'ORIGINAL BUDGET'!E49)</f>
        <v/>
      </c>
      <c r="F49" s="1009">
        <f>IF('ORIGINAL BUDGET'!F49="","",'ORIGINAL BUDGET'!F49)</f>
        <v>0</v>
      </c>
      <c r="G49" s="950"/>
      <c r="H49" s="1244" t="str">
        <f t="shared" si="13"/>
        <v/>
      </c>
      <c r="I49" s="925"/>
      <c r="J49" s="267"/>
      <c r="K49" s="267"/>
      <c r="L49" s="266">
        <v>5</v>
      </c>
      <c r="M49" s="265">
        <f>IF('BR1'!B49="","",'BR1'!B49)</f>
        <v>0</v>
      </c>
      <c r="N49" s="1031">
        <f>IF('BR1'!C49="","",'BR1'!C49)</f>
        <v>0</v>
      </c>
      <c r="O49" s="1241">
        <f>IF('BR1'!D49="","",'BR1'!D49)</f>
        <v>0</v>
      </c>
      <c r="P49" s="431">
        <f>IF('BR1'!E49="","",'BR1'!E49)</f>
        <v>0</v>
      </c>
      <c r="Q49" s="1009">
        <f>IF('BR1'!F49="","",'BR1'!F49)</f>
        <v>0</v>
      </c>
      <c r="R49" s="950">
        <f t="shared" si="6"/>
        <v>0</v>
      </c>
      <c r="S49" s="1244" t="str">
        <f t="shared" si="14"/>
        <v/>
      </c>
      <c r="T49" s="925">
        <f t="shared" si="15"/>
        <v>0</v>
      </c>
      <c r="U49" s="936">
        <f t="shared" si="9"/>
        <v>0</v>
      </c>
      <c r="V49" s="267"/>
      <c r="W49" s="266">
        <v>5</v>
      </c>
      <c r="X49" s="265">
        <f>IF('BR2'!B49="","",'BR2'!B49)</f>
        <v>0</v>
      </c>
      <c r="Y49" s="1031">
        <f>IF('BR2'!C49="","",'BR2'!C49)</f>
        <v>0</v>
      </c>
      <c r="Z49" s="1241">
        <f>IF('BR2'!D49="","",'BR2'!D49)</f>
        <v>0</v>
      </c>
      <c r="AA49" s="431">
        <f>IF('BR2'!E49="","",'BR2'!E49)</f>
        <v>0</v>
      </c>
      <c r="AB49" s="1009">
        <f>IF('BR2'!F49="","",'BR2'!F49)</f>
        <v>0</v>
      </c>
      <c r="AC49" s="950">
        <f t="shared" ref="AC49:AC94" si="20">R49</f>
        <v>0</v>
      </c>
      <c r="AD49" s="1244" t="str">
        <f t="shared" si="16"/>
        <v/>
      </c>
      <c r="AE49" s="925">
        <f t="shared" si="17"/>
        <v>0</v>
      </c>
      <c r="AF49" s="935">
        <f t="shared" si="10"/>
        <v>0</v>
      </c>
      <c r="AG49" s="267"/>
      <c r="AH49" s="266">
        <v>5</v>
      </c>
      <c r="AI49" s="265">
        <f>IF('BR3'!B49=0,0,'BR3'!B49)</f>
        <v>0</v>
      </c>
      <c r="AJ49" s="1031">
        <f>IF('BR3'!C49=0,0,'BR3'!C49)</f>
        <v>0</v>
      </c>
      <c r="AK49" s="1241">
        <f>IF('BR3'!D49=0,0,'BR3'!D49)</f>
        <v>0</v>
      </c>
      <c r="AL49" s="431">
        <f>IF('BR3'!E49=0,0,'BR3'!E49)</f>
        <v>0</v>
      </c>
      <c r="AM49" s="1009">
        <f>IF('BR3'!F49=0,0,'BR3'!F49)</f>
        <v>0</v>
      </c>
      <c r="AN49" s="950">
        <f t="shared" si="11"/>
        <v>0</v>
      </c>
      <c r="AO49" s="1244" t="str">
        <f t="shared" si="18"/>
        <v/>
      </c>
      <c r="AP49" s="925">
        <f t="shared" si="19"/>
        <v>0</v>
      </c>
      <c r="AQ49" s="935">
        <f t="shared" si="12"/>
        <v>0</v>
      </c>
      <c r="AR49" s="839"/>
    </row>
    <row r="50" spans="1:44" ht="25.5">
      <c r="A50" s="268">
        <v>6</v>
      </c>
      <c r="B50" s="265" t="str">
        <f>IF('ORIGINAL BUDGET'!B50="","",'ORIGINAL BUDGET'!B50)</f>
        <v/>
      </c>
      <c r="C50" s="1031" t="str">
        <f>IF('ORIGINAL BUDGET'!C50="","",'ORIGINAL BUDGET'!C50)</f>
        <v/>
      </c>
      <c r="D50" s="1241" t="str">
        <f>IF('ORIGINAL BUDGET'!D50="","",'ORIGINAL BUDGET'!D50)</f>
        <v/>
      </c>
      <c r="E50" s="431" t="str">
        <f>IF('ORIGINAL BUDGET'!E50="","",'ORIGINAL BUDGET'!E50)</f>
        <v/>
      </c>
      <c r="F50" s="1009">
        <f>IF('ORIGINAL BUDGET'!F50="","",'ORIGINAL BUDGET'!F50)</f>
        <v>0</v>
      </c>
      <c r="G50" s="950"/>
      <c r="H50" s="1244" t="str">
        <f t="shared" si="13"/>
        <v/>
      </c>
      <c r="I50" s="925"/>
      <c r="J50" s="267"/>
      <c r="K50" s="267"/>
      <c r="L50" s="268">
        <v>6</v>
      </c>
      <c r="M50" s="265">
        <f>IF('BR1'!B50="","",'BR1'!B50)</f>
        <v>0</v>
      </c>
      <c r="N50" s="1031">
        <f>IF('BR1'!C50="","",'BR1'!C50)</f>
        <v>0</v>
      </c>
      <c r="O50" s="1241">
        <f>IF('BR1'!D50="","",'BR1'!D50)</f>
        <v>0</v>
      </c>
      <c r="P50" s="431">
        <f>IF('BR1'!E50="","",'BR1'!E50)</f>
        <v>0</v>
      </c>
      <c r="Q50" s="1009">
        <f>IF('BR1'!F50="","",'BR1'!F50)</f>
        <v>0</v>
      </c>
      <c r="R50" s="950">
        <f t="shared" si="6"/>
        <v>0</v>
      </c>
      <c r="S50" s="1244" t="str">
        <f t="shared" si="14"/>
        <v/>
      </c>
      <c r="T50" s="925">
        <f t="shared" si="15"/>
        <v>0</v>
      </c>
      <c r="U50" s="936">
        <f t="shared" si="9"/>
        <v>0</v>
      </c>
      <c r="V50" s="267"/>
      <c r="W50" s="268">
        <v>6</v>
      </c>
      <c r="X50" s="265">
        <f>IF('BR2'!B50="","",'BR2'!B50)</f>
        <v>0</v>
      </c>
      <c r="Y50" s="1031">
        <f>IF('BR2'!C50="","",'BR2'!C50)</f>
        <v>0</v>
      </c>
      <c r="Z50" s="1241">
        <f>IF('BR2'!D50="","",'BR2'!D50)</f>
        <v>0</v>
      </c>
      <c r="AA50" s="431">
        <f>IF('BR2'!E50="","",'BR2'!E50)</f>
        <v>0</v>
      </c>
      <c r="AB50" s="1009">
        <f>IF('BR2'!F50="","",'BR2'!F50)</f>
        <v>0</v>
      </c>
      <c r="AC50" s="950">
        <f t="shared" si="20"/>
        <v>0</v>
      </c>
      <c r="AD50" s="1244" t="str">
        <f t="shared" si="16"/>
        <v/>
      </c>
      <c r="AE50" s="925">
        <f t="shared" si="17"/>
        <v>0</v>
      </c>
      <c r="AF50" s="935">
        <f t="shared" si="10"/>
        <v>0</v>
      </c>
      <c r="AG50" s="267"/>
      <c r="AH50" s="268">
        <v>6</v>
      </c>
      <c r="AI50" s="265">
        <f>IF('BR3'!B50=0,0,'BR3'!B50)</f>
        <v>0</v>
      </c>
      <c r="AJ50" s="1031">
        <f>IF('BR3'!C50=0,0,'BR3'!C50)</f>
        <v>0</v>
      </c>
      <c r="AK50" s="1241">
        <f>IF('BR3'!D50=0,0,'BR3'!D50)</f>
        <v>0</v>
      </c>
      <c r="AL50" s="431">
        <f>IF('BR3'!E50=0,0,'BR3'!E50)</f>
        <v>0</v>
      </c>
      <c r="AM50" s="1009">
        <f>IF('BR3'!F50=0,0,'BR3'!F50)</f>
        <v>0</v>
      </c>
      <c r="AN50" s="950">
        <f t="shared" si="11"/>
        <v>0</v>
      </c>
      <c r="AO50" s="1244" t="str">
        <f t="shared" si="18"/>
        <v/>
      </c>
      <c r="AP50" s="925">
        <f t="shared" si="19"/>
        <v>0</v>
      </c>
      <c r="AQ50" s="935">
        <f t="shared" si="12"/>
        <v>0</v>
      </c>
      <c r="AR50" s="839"/>
    </row>
    <row r="51" spans="1:44" ht="25.5">
      <c r="A51" s="266">
        <v>7</v>
      </c>
      <c r="B51" s="265" t="str">
        <f>IF('ORIGINAL BUDGET'!B51="","",'ORIGINAL BUDGET'!B51)</f>
        <v/>
      </c>
      <c r="C51" s="1031" t="str">
        <f>IF('ORIGINAL BUDGET'!C51="","",'ORIGINAL BUDGET'!C51)</f>
        <v/>
      </c>
      <c r="D51" s="1241" t="str">
        <f>IF('ORIGINAL BUDGET'!D51="","",'ORIGINAL BUDGET'!D51)</f>
        <v/>
      </c>
      <c r="E51" s="431" t="str">
        <f>IF('ORIGINAL BUDGET'!E51="","",'ORIGINAL BUDGET'!E51)</f>
        <v/>
      </c>
      <c r="F51" s="1009">
        <f>IF('ORIGINAL BUDGET'!F51="","",'ORIGINAL BUDGET'!F51)</f>
        <v>0</v>
      </c>
      <c r="G51" s="950"/>
      <c r="H51" s="1244" t="str">
        <f t="shared" si="13"/>
        <v/>
      </c>
      <c r="I51" s="925"/>
      <c r="J51" s="267"/>
      <c r="K51" s="267"/>
      <c r="L51" s="266">
        <v>7</v>
      </c>
      <c r="M51" s="265">
        <f>IF('BR1'!B51="","",'BR1'!B51)</f>
        <v>0</v>
      </c>
      <c r="N51" s="1031">
        <f>IF('BR1'!C51="","",'BR1'!C51)</f>
        <v>0</v>
      </c>
      <c r="O51" s="1241">
        <f>IF('BR1'!D51="","",'BR1'!D51)</f>
        <v>0</v>
      </c>
      <c r="P51" s="431">
        <f>IF('BR1'!E51="","",'BR1'!E51)</f>
        <v>0</v>
      </c>
      <c r="Q51" s="1009">
        <f>IF('BR1'!F51="","",'BR1'!F51)</f>
        <v>0</v>
      </c>
      <c r="R51" s="950">
        <f t="shared" si="6"/>
        <v>0</v>
      </c>
      <c r="S51" s="1244" t="str">
        <f t="shared" si="14"/>
        <v/>
      </c>
      <c r="T51" s="925">
        <f t="shared" si="15"/>
        <v>0</v>
      </c>
      <c r="U51" s="936">
        <f t="shared" si="9"/>
        <v>0</v>
      </c>
      <c r="V51" s="267"/>
      <c r="W51" s="266">
        <v>7</v>
      </c>
      <c r="X51" s="265">
        <f>IF('BR2'!B51="","",'BR2'!B51)</f>
        <v>0</v>
      </c>
      <c r="Y51" s="1031">
        <f>IF('BR2'!C51="","",'BR2'!C51)</f>
        <v>0</v>
      </c>
      <c r="Z51" s="1241">
        <f>IF('BR2'!D51="","",'BR2'!D51)</f>
        <v>0</v>
      </c>
      <c r="AA51" s="431">
        <f>IF('BR2'!E51="","",'BR2'!E51)</f>
        <v>0</v>
      </c>
      <c r="AB51" s="1009">
        <f>IF('BR2'!F51="","",'BR2'!F51)</f>
        <v>0</v>
      </c>
      <c r="AC51" s="950">
        <f t="shared" si="20"/>
        <v>0</v>
      </c>
      <c r="AD51" s="1244" t="str">
        <f t="shared" si="16"/>
        <v/>
      </c>
      <c r="AE51" s="925">
        <f t="shared" si="17"/>
        <v>0</v>
      </c>
      <c r="AF51" s="935">
        <f t="shared" si="10"/>
        <v>0</v>
      </c>
      <c r="AG51" s="267"/>
      <c r="AH51" s="266">
        <v>7</v>
      </c>
      <c r="AI51" s="265">
        <f>IF('BR3'!B51=0,0,'BR3'!B51)</f>
        <v>0</v>
      </c>
      <c r="AJ51" s="1031">
        <f>IF('BR3'!C51=0,0,'BR3'!C51)</f>
        <v>0</v>
      </c>
      <c r="AK51" s="1241">
        <f>IF('BR3'!D51=0,0,'BR3'!D51)</f>
        <v>0</v>
      </c>
      <c r="AL51" s="431">
        <f>IF('BR3'!E51=0,0,'BR3'!E51)</f>
        <v>0</v>
      </c>
      <c r="AM51" s="1009">
        <f>IF('BR3'!F51=0,0,'BR3'!F51)</f>
        <v>0</v>
      </c>
      <c r="AN51" s="950">
        <f t="shared" si="11"/>
        <v>0</v>
      </c>
      <c r="AO51" s="1244" t="str">
        <f t="shared" si="18"/>
        <v/>
      </c>
      <c r="AP51" s="925">
        <f t="shared" si="19"/>
        <v>0</v>
      </c>
      <c r="AQ51" s="935">
        <f t="shared" si="12"/>
        <v>0</v>
      </c>
      <c r="AR51" s="839"/>
    </row>
    <row r="52" spans="1:44" ht="25.5">
      <c r="A52" s="268">
        <v>8</v>
      </c>
      <c r="B52" s="265" t="str">
        <f>IF('ORIGINAL BUDGET'!B52="","",'ORIGINAL BUDGET'!B52)</f>
        <v/>
      </c>
      <c r="C52" s="1031" t="str">
        <f>IF('ORIGINAL BUDGET'!C52="","",'ORIGINAL BUDGET'!C52)</f>
        <v/>
      </c>
      <c r="D52" s="1241" t="str">
        <f>IF('ORIGINAL BUDGET'!D52="","",'ORIGINAL BUDGET'!D52)</f>
        <v/>
      </c>
      <c r="E52" s="431" t="str">
        <f>IF('ORIGINAL BUDGET'!E52="","",'ORIGINAL BUDGET'!E52)</f>
        <v/>
      </c>
      <c r="F52" s="1009">
        <f>IF('ORIGINAL BUDGET'!F52="","",'ORIGINAL BUDGET'!F52)</f>
        <v>0</v>
      </c>
      <c r="G52" s="950"/>
      <c r="H52" s="1244" t="str">
        <f t="shared" si="13"/>
        <v/>
      </c>
      <c r="I52" s="925"/>
      <c r="J52" s="267"/>
      <c r="K52" s="267"/>
      <c r="L52" s="268">
        <v>8</v>
      </c>
      <c r="M52" s="265">
        <f>IF('BR1'!B52="","",'BR1'!B52)</f>
        <v>0</v>
      </c>
      <c r="N52" s="1031">
        <f>IF('BR1'!C52="","",'BR1'!C52)</f>
        <v>0</v>
      </c>
      <c r="O52" s="1241">
        <f>IF('BR1'!D52="","",'BR1'!D52)</f>
        <v>0</v>
      </c>
      <c r="P52" s="431">
        <f>IF('BR1'!E52="","",'BR1'!E52)</f>
        <v>0</v>
      </c>
      <c r="Q52" s="1009">
        <f>IF('BR1'!F52="","",'BR1'!F52)</f>
        <v>0</v>
      </c>
      <c r="R52" s="950">
        <f t="shared" ref="R52:R94" si="21">G52</f>
        <v>0</v>
      </c>
      <c r="S52" s="1244" t="str">
        <f t="shared" si="14"/>
        <v/>
      </c>
      <c r="T52" s="925">
        <f t="shared" si="15"/>
        <v>0</v>
      </c>
      <c r="U52" s="936">
        <f t="shared" si="9"/>
        <v>0</v>
      </c>
      <c r="V52" s="267"/>
      <c r="W52" s="268">
        <v>8</v>
      </c>
      <c r="X52" s="265">
        <f>IF('BR2'!B52="","",'BR2'!B52)</f>
        <v>0</v>
      </c>
      <c r="Y52" s="1031" t="str">
        <f>IF('BR2'!C52="","",'BR2'!C52)</f>
        <v/>
      </c>
      <c r="Z52" s="1241">
        <f>IF('BR2'!D52="","",'BR2'!D52)</f>
        <v>0</v>
      </c>
      <c r="AA52" s="431">
        <f>IF('BR2'!E52="","",'BR2'!E52)</f>
        <v>0</v>
      </c>
      <c r="AB52" s="1009">
        <f>IF('BR2'!F52="","",'BR2'!F52)</f>
        <v>0</v>
      </c>
      <c r="AC52" s="950">
        <f t="shared" ref="AC52" si="22">R52</f>
        <v>0</v>
      </c>
      <c r="AD52" s="1244" t="str">
        <f t="shared" ref="AD52" si="23">IF(AC52&gt;0,AB52*AC52,"")</f>
        <v/>
      </c>
      <c r="AE52" s="925">
        <f t="shared" si="17"/>
        <v>0</v>
      </c>
      <c r="AF52" s="935">
        <f t="shared" si="10"/>
        <v>0</v>
      </c>
      <c r="AG52" s="267"/>
      <c r="AH52" s="268">
        <v>8</v>
      </c>
      <c r="AI52" s="265">
        <f>IF('BR3'!B52=0,0,'BR3'!B52)</f>
        <v>0</v>
      </c>
      <c r="AJ52" s="1031">
        <f>IF('BR3'!C52=0,0,'BR3'!C52)</f>
        <v>0</v>
      </c>
      <c r="AK52" s="1241">
        <f>IF('BR3'!D52=0,0,'BR3'!D52)</f>
        <v>0</v>
      </c>
      <c r="AL52" s="431">
        <f>IF('BR3'!E52=0,0,'BR3'!E52)</f>
        <v>0</v>
      </c>
      <c r="AM52" s="1009">
        <f>IF('BR3'!F52=0,0,'BR3'!F52)</f>
        <v>0</v>
      </c>
      <c r="AN52" s="950">
        <f t="shared" ref="AN52" si="24">AC52</f>
        <v>0</v>
      </c>
      <c r="AO52" s="1244" t="str">
        <f t="shared" ref="AO52" si="25">IF(AN52&gt;0,AM52*AN52,"")</f>
        <v/>
      </c>
      <c r="AP52" s="925">
        <f t="shared" si="19"/>
        <v>0</v>
      </c>
      <c r="AQ52" s="935">
        <f t="shared" si="12"/>
        <v>0</v>
      </c>
      <c r="AR52" s="839"/>
    </row>
    <row r="53" spans="1:44" ht="25.5">
      <c r="A53" s="266">
        <v>9</v>
      </c>
      <c r="B53" s="265" t="str">
        <f>IF('ORIGINAL BUDGET'!B53="","",'ORIGINAL BUDGET'!B53)</f>
        <v/>
      </c>
      <c r="C53" s="1031" t="str">
        <f>IF('ORIGINAL BUDGET'!C53="","",'ORIGINAL BUDGET'!C53)</f>
        <v/>
      </c>
      <c r="D53" s="1241" t="str">
        <f>IF('ORIGINAL BUDGET'!D53="","",'ORIGINAL BUDGET'!D53)</f>
        <v/>
      </c>
      <c r="E53" s="431" t="str">
        <f>IF('ORIGINAL BUDGET'!E53="","",'ORIGINAL BUDGET'!E53)</f>
        <v/>
      </c>
      <c r="F53" s="1009">
        <f>IF('ORIGINAL BUDGET'!F53="","",'ORIGINAL BUDGET'!F53)</f>
        <v>0</v>
      </c>
      <c r="G53" s="950"/>
      <c r="H53" s="1244" t="str">
        <f t="shared" si="13"/>
        <v/>
      </c>
      <c r="I53" s="925"/>
      <c r="J53" s="267"/>
      <c r="K53" s="267"/>
      <c r="L53" s="266">
        <v>9</v>
      </c>
      <c r="M53" s="265">
        <f>IF('BR1'!B53="","",'BR1'!B53)</f>
        <v>0</v>
      </c>
      <c r="N53" s="1031">
        <f>IF('BR1'!C53="","",'BR1'!C53)</f>
        <v>0</v>
      </c>
      <c r="O53" s="1241">
        <f>IF('BR1'!D53="","",'BR1'!D53)</f>
        <v>0</v>
      </c>
      <c r="P53" s="431">
        <f>IF('BR1'!E53="","",'BR1'!E53)</f>
        <v>0</v>
      </c>
      <c r="Q53" s="1009">
        <f>IF('BR1'!F53="","",'BR1'!F53)</f>
        <v>0</v>
      </c>
      <c r="R53" s="950">
        <f t="shared" si="21"/>
        <v>0</v>
      </c>
      <c r="S53" s="1244" t="str">
        <f t="shared" si="14"/>
        <v/>
      </c>
      <c r="T53" s="925">
        <f t="shared" si="15"/>
        <v>0</v>
      </c>
      <c r="U53" s="936">
        <f t="shared" si="9"/>
        <v>0</v>
      </c>
      <c r="V53" s="267"/>
      <c r="W53" s="266">
        <v>9</v>
      </c>
      <c r="X53" s="265">
        <f>IF('BR2'!B53="","",'BR2'!B53)</f>
        <v>0</v>
      </c>
      <c r="Y53" s="1031">
        <f>IF('BR2'!C53="","",'BR2'!C53)</f>
        <v>0</v>
      </c>
      <c r="Z53" s="1241">
        <f>IF('BR2'!D53="","",'BR2'!D53)</f>
        <v>0</v>
      </c>
      <c r="AA53" s="431">
        <f>IF('BR2'!E53="","",'BR2'!E53)</f>
        <v>0</v>
      </c>
      <c r="AB53" s="1009">
        <f>IF('BR2'!F53="","",'BR2'!F53)</f>
        <v>0</v>
      </c>
      <c r="AC53" s="950">
        <f t="shared" si="20"/>
        <v>0</v>
      </c>
      <c r="AD53" s="1244" t="str">
        <f t="shared" si="16"/>
        <v/>
      </c>
      <c r="AE53" s="925">
        <f t="shared" si="17"/>
        <v>0</v>
      </c>
      <c r="AF53" s="935">
        <f t="shared" si="10"/>
        <v>0</v>
      </c>
      <c r="AG53" s="267"/>
      <c r="AH53" s="266">
        <v>9</v>
      </c>
      <c r="AI53" s="265">
        <f>IF('BR3'!B53=0,0,'BR3'!B53)</f>
        <v>0</v>
      </c>
      <c r="AJ53" s="1031">
        <f>IF('BR3'!C53=0,0,'BR3'!C53)</f>
        <v>0</v>
      </c>
      <c r="AK53" s="1241">
        <f>IF('BR3'!D53=0,0,'BR3'!D53)</f>
        <v>0</v>
      </c>
      <c r="AL53" s="431">
        <f>IF('BR3'!E53=0,0,'BR3'!E53)</f>
        <v>0</v>
      </c>
      <c r="AM53" s="1009">
        <f>IF('BR3'!F53=0,0,'BR3'!F53)</f>
        <v>0</v>
      </c>
      <c r="AN53" s="950">
        <f t="shared" si="11"/>
        <v>0</v>
      </c>
      <c r="AO53" s="1244" t="str">
        <f t="shared" si="18"/>
        <v/>
      </c>
      <c r="AP53" s="925">
        <f t="shared" si="19"/>
        <v>0</v>
      </c>
      <c r="AQ53" s="935">
        <f t="shared" si="12"/>
        <v>0</v>
      </c>
      <c r="AR53" s="839"/>
    </row>
    <row r="54" spans="1:44" ht="25.5">
      <c r="A54" s="268">
        <v>10</v>
      </c>
      <c r="B54" s="265" t="str">
        <f>IF('ORIGINAL BUDGET'!B54="","",'ORIGINAL BUDGET'!B54)</f>
        <v/>
      </c>
      <c r="C54" s="1031" t="str">
        <f>IF('ORIGINAL BUDGET'!C54="","",'ORIGINAL BUDGET'!C54)</f>
        <v/>
      </c>
      <c r="D54" s="1241" t="str">
        <f>IF('ORIGINAL BUDGET'!D54="","",'ORIGINAL BUDGET'!D54)</f>
        <v/>
      </c>
      <c r="E54" s="431" t="str">
        <f>IF('ORIGINAL BUDGET'!E54="","",'ORIGINAL BUDGET'!E54)</f>
        <v/>
      </c>
      <c r="F54" s="1009">
        <f>IF('ORIGINAL BUDGET'!F54="","",'ORIGINAL BUDGET'!F54)</f>
        <v>0</v>
      </c>
      <c r="G54" s="950"/>
      <c r="H54" s="1244" t="str">
        <f t="shared" si="13"/>
        <v/>
      </c>
      <c r="I54" s="925"/>
      <c r="J54" s="267"/>
      <c r="K54" s="267"/>
      <c r="L54" s="268">
        <v>10</v>
      </c>
      <c r="M54" s="265">
        <f>IF('BR1'!B54="","",'BR1'!B54)</f>
        <v>0</v>
      </c>
      <c r="N54" s="1031">
        <f>IF('BR1'!C54="","",'BR1'!C54)</f>
        <v>0</v>
      </c>
      <c r="O54" s="1241">
        <f>IF('BR1'!D54="","",'BR1'!D54)</f>
        <v>0</v>
      </c>
      <c r="P54" s="431">
        <f>IF('BR1'!E54="","",'BR1'!E54)</f>
        <v>0</v>
      </c>
      <c r="Q54" s="1009">
        <f>IF('BR1'!F54="","",'BR1'!F54)</f>
        <v>0</v>
      </c>
      <c r="R54" s="950">
        <f t="shared" si="21"/>
        <v>0</v>
      </c>
      <c r="S54" s="1244" t="str">
        <f t="shared" si="14"/>
        <v/>
      </c>
      <c r="T54" s="925">
        <f t="shared" si="15"/>
        <v>0</v>
      </c>
      <c r="U54" s="936">
        <f t="shared" si="9"/>
        <v>0</v>
      </c>
      <c r="V54" s="267"/>
      <c r="W54" s="268">
        <v>10</v>
      </c>
      <c r="X54" s="265">
        <f>IF('BR2'!B54="","",'BR2'!B54)</f>
        <v>0</v>
      </c>
      <c r="Y54" s="1031">
        <f>IF('BR2'!C54="","",'BR2'!C54)</f>
        <v>0</v>
      </c>
      <c r="Z54" s="1241">
        <f>IF('BR2'!D54="","",'BR2'!D54)</f>
        <v>0</v>
      </c>
      <c r="AA54" s="431">
        <f>IF('BR2'!E54="","",'BR2'!E54)</f>
        <v>0</v>
      </c>
      <c r="AB54" s="1009">
        <f>IF('BR2'!F54="","",'BR2'!F54)</f>
        <v>0</v>
      </c>
      <c r="AC54" s="950">
        <f t="shared" si="20"/>
        <v>0</v>
      </c>
      <c r="AD54" s="1244" t="str">
        <f t="shared" si="16"/>
        <v/>
      </c>
      <c r="AE54" s="925">
        <f t="shared" si="17"/>
        <v>0</v>
      </c>
      <c r="AF54" s="935">
        <f t="shared" si="10"/>
        <v>0</v>
      </c>
      <c r="AG54" s="267"/>
      <c r="AH54" s="268">
        <v>10</v>
      </c>
      <c r="AI54" s="265">
        <f>IF('BR3'!B54=0,0,'BR3'!B54)</f>
        <v>0</v>
      </c>
      <c r="AJ54" s="1031">
        <f>IF('BR3'!C54=0,0,'BR3'!C54)</f>
        <v>0</v>
      </c>
      <c r="AK54" s="1241">
        <f>IF('BR3'!D54=0,0,'BR3'!D54)</f>
        <v>0</v>
      </c>
      <c r="AL54" s="431">
        <f>IF('BR3'!E54=0,0,'BR3'!E54)</f>
        <v>0</v>
      </c>
      <c r="AM54" s="1009">
        <f>IF('BR3'!F54=0,0,'BR3'!F54)</f>
        <v>0</v>
      </c>
      <c r="AN54" s="950">
        <f t="shared" si="11"/>
        <v>0</v>
      </c>
      <c r="AO54" s="1244" t="str">
        <f t="shared" si="18"/>
        <v/>
      </c>
      <c r="AP54" s="925">
        <f t="shared" si="19"/>
        <v>0</v>
      </c>
      <c r="AQ54" s="935">
        <f t="shared" si="12"/>
        <v>0</v>
      </c>
      <c r="AR54" s="839"/>
    </row>
    <row r="55" spans="1:44" ht="25.5" hidden="1">
      <c r="A55" s="266">
        <v>11</v>
      </c>
      <c r="B55" s="265" t="str">
        <f>IF('ORIGINAL BUDGET'!B55="","",'ORIGINAL BUDGET'!B55)</f>
        <v/>
      </c>
      <c r="C55" s="1031" t="str">
        <f>IF('ORIGINAL BUDGET'!C55="","",'ORIGINAL BUDGET'!C55)</f>
        <v/>
      </c>
      <c r="D55" s="1241" t="str">
        <f>IF('ORIGINAL BUDGET'!D55="","",'ORIGINAL BUDGET'!D55)</f>
        <v/>
      </c>
      <c r="E55" s="431" t="str">
        <f>IF('ORIGINAL BUDGET'!E55="","",'ORIGINAL BUDGET'!E55)</f>
        <v/>
      </c>
      <c r="F55" s="1009">
        <f>IF('ORIGINAL BUDGET'!F55="","",'ORIGINAL BUDGET'!F55)</f>
        <v>0</v>
      </c>
      <c r="G55" s="950"/>
      <c r="H55" s="1244" t="str">
        <f t="shared" si="13"/>
        <v/>
      </c>
      <c r="I55" s="925"/>
      <c r="J55" s="267"/>
      <c r="K55" s="267"/>
      <c r="L55" s="266">
        <v>11</v>
      </c>
      <c r="M55" s="265">
        <f>IF('BR1'!B55="","",'BR1'!B55)</f>
        <v>0</v>
      </c>
      <c r="N55" s="1031">
        <f>IF('BR1'!C55="","",'BR1'!C55)</f>
        <v>0</v>
      </c>
      <c r="O55" s="1241">
        <f>IF('BR1'!D55="","",'BR1'!D55)</f>
        <v>0</v>
      </c>
      <c r="P55" s="431">
        <f>IF('BR1'!E55="","",'BR1'!E55)</f>
        <v>0</v>
      </c>
      <c r="Q55" s="1009">
        <f>IF('BR1'!F55="","",'BR1'!F55)</f>
        <v>0</v>
      </c>
      <c r="R55" s="950">
        <f t="shared" si="21"/>
        <v>0</v>
      </c>
      <c r="S55" s="1244" t="str">
        <f t="shared" si="14"/>
        <v/>
      </c>
      <c r="T55" s="925">
        <f t="shared" si="15"/>
        <v>0</v>
      </c>
      <c r="U55" s="936">
        <f t="shared" si="9"/>
        <v>0</v>
      </c>
      <c r="V55" s="267"/>
      <c r="W55" s="266">
        <v>11</v>
      </c>
      <c r="X55" s="265">
        <f>IF('BR2'!B55="","",'BR2'!B55)</f>
        <v>0</v>
      </c>
      <c r="Y55" s="1031">
        <f>IF('BR2'!C55="","",'BR2'!C55)</f>
        <v>0</v>
      </c>
      <c r="Z55" s="1241">
        <f>IF('BR2'!D55="","",'BR2'!D55)</f>
        <v>0</v>
      </c>
      <c r="AA55" s="431">
        <f>IF('BR2'!E55="","",'BR2'!E55)</f>
        <v>0</v>
      </c>
      <c r="AB55" s="1009">
        <f>IF('BR2'!F55="","",'BR2'!F55)</f>
        <v>0</v>
      </c>
      <c r="AC55" s="950">
        <f t="shared" si="20"/>
        <v>0</v>
      </c>
      <c r="AD55" s="1244" t="str">
        <f t="shared" si="16"/>
        <v/>
      </c>
      <c r="AE55" s="925">
        <f t="shared" si="17"/>
        <v>0</v>
      </c>
      <c r="AF55" s="935">
        <f t="shared" si="10"/>
        <v>0</v>
      </c>
      <c r="AG55" s="267"/>
      <c r="AH55" s="266">
        <v>11</v>
      </c>
      <c r="AI55" s="265">
        <f>IF('BR3'!B55=0,0,'BR3'!B55)</f>
        <v>0</v>
      </c>
      <c r="AJ55" s="1031">
        <f>IF('BR3'!C55=0,0,'BR3'!C55)</f>
        <v>0</v>
      </c>
      <c r="AK55" s="1241">
        <f>IF('BR3'!D55=0,0,'BR3'!D55)</f>
        <v>0</v>
      </c>
      <c r="AL55" s="431">
        <f>IF('BR3'!E55=0,0,'BR3'!E55)</f>
        <v>0</v>
      </c>
      <c r="AM55" s="1009">
        <f>IF('BR3'!F55=0,0,'BR3'!F55)</f>
        <v>0</v>
      </c>
      <c r="AN55" s="950">
        <f t="shared" si="11"/>
        <v>0</v>
      </c>
      <c r="AO55" s="1244" t="str">
        <f t="shared" si="18"/>
        <v/>
      </c>
      <c r="AP55" s="925">
        <f t="shared" si="19"/>
        <v>0</v>
      </c>
      <c r="AQ55" s="935">
        <f t="shared" si="12"/>
        <v>0</v>
      </c>
      <c r="AR55" s="839"/>
    </row>
    <row r="56" spans="1:44" ht="25.5" hidden="1">
      <c r="A56" s="268">
        <v>12</v>
      </c>
      <c r="B56" s="265" t="str">
        <f>IF('ORIGINAL BUDGET'!B56="","",'ORIGINAL BUDGET'!B56)</f>
        <v/>
      </c>
      <c r="C56" s="1031" t="str">
        <f>IF('ORIGINAL BUDGET'!C56="","",'ORIGINAL BUDGET'!C56)</f>
        <v/>
      </c>
      <c r="D56" s="1241" t="str">
        <f>IF('ORIGINAL BUDGET'!D56="","",'ORIGINAL BUDGET'!D56)</f>
        <v/>
      </c>
      <c r="E56" s="431" t="str">
        <f>IF('ORIGINAL BUDGET'!E56="","",'ORIGINAL BUDGET'!E56)</f>
        <v/>
      </c>
      <c r="F56" s="1009">
        <f>IF('ORIGINAL BUDGET'!F56="","",'ORIGINAL BUDGET'!F56)</f>
        <v>0</v>
      </c>
      <c r="G56" s="950"/>
      <c r="H56" s="1244" t="str">
        <f t="shared" si="13"/>
        <v/>
      </c>
      <c r="I56" s="925"/>
      <c r="J56" s="267"/>
      <c r="K56" s="267"/>
      <c r="L56" s="268">
        <v>12</v>
      </c>
      <c r="M56" s="265">
        <f>IF('BR1'!B56="","",'BR1'!B56)</f>
        <v>0</v>
      </c>
      <c r="N56" s="1031">
        <f>IF('BR1'!C56="","",'BR1'!C56)</f>
        <v>0</v>
      </c>
      <c r="O56" s="1241">
        <f>IF('BR1'!D56="","",'BR1'!D56)</f>
        <v>0</v>
      </c>
      <c r="P56" s="431">
        <f>IF('BR1'!E56="","",'BR1'!E56)</f>
        <v>0</v>
      </c>
      <c r="Q56" s="1009">
        <f>IF('BR1'!F56="","",'BR1'!F56)</f>
        <v>0</v>
      </c>
      <c r="R56" s="950">
        <f t="shared" si="21"/>
        <v>0</v>
      </c>
      <c r="S56" s="1244" t="str">
        <f t="shared" si="14"/>
        <v/>
      </c>
      <c r="T56" s="925">
        <f t="shared" si="15"/>
        <v>0</v>
      </c>
      <c r="U56" s="936">
        <f t="shared" si="9"/>
        <v>0</v>
      </c>
      <c r="V56" s="267"/>
      <c r="W56" s="268">
        <v>12</v>
      </c>
      <c r="X56" s="265">
        <f>IF('BR2'!B56="","",'BR2'!B56)</f>
        <v>0</v>
      </c>
      <c r="Y56" s="1031">
        <f>IF('BR2'!C56="","",'BR2'!C56)</f>
        <v>0</v>
      </c>
      <c r="Z56" s="1241">
        <f>IF('BR2'!D56="","",'BR2'!D56)</f>
        <v>0</v>
      </c>
      <c r="AA56" s="431">
        <f>IF('BR2'!E56="","",'BR2'!E56)</f>
        <v>0</v>
      </c>
      <c r="AB56" s="1009">
        <f>IF('BR2'!F56="","",'BR2'!F56)</f>
        <v>0</v>
      </c>
      <c r="AC56" s="950">
        <f t="shared" si="20"/>
        <v>0</v>
      </c>
      <c r="AD56" s="1244" t="str">
        <f t="shared" si="16"/>
        <v/>
      </c>
      <c r="AE56" s="925">
        <f t="shared" si="17"/>
        <v>0</v>
      </c>
      <c r="AF56" s="935">
        <f t="shared" si="10"/>
        <v>0</v>
      </c>
      <c r="AG56" s="267"/>
      <c r="AH56" s="268">
        <v>12</v>
      </c>
      <c r="AI56" s="265">
        <f>IF('BR3'!B56=0,0,'BR3'!B56)</f>
        <v>0</v>
      </c>
      <c r="AJ56" s="1031">
        <f>IF('BR3'!C56=0,0,'BR3'!C56)</f>
        <v>0</v>
      </c>
      <c r="AK56" s="1241">
        <f>IF('BR3'!D56=0,0,'BR3'!D56)</f>
        <v>0</v>
      </c>
      <c r="AL56" s="431">
        <f>IF('BR3'!E56=0,0,'BR3'!E56)</f>
        <v>0</v>
      </c>
      <c r="AM56" s="1009">
        <f>IF('BR3'!F56=0,0,'BR3'!F56)</f>
        <v>0</v>
      </c>
      <c r="AN56" s="950">
        <f t="shared" si="11"/>
        <v>0</v>
      </c>
      <c r="AO56" s="1244" t="str">
        <f t="shared" si="18"/>
        <v/>
      </c>
      <c r="AP56" s="925">
        <f t="shared" si="19"/>
        <v>0</v>
      </c>
      <c r="AQ56" s="935">
        <f t="shared" si="12"/>
        <v>0</v>
      </c>
      <c r="AR56" s="839"/>
    </row>
    <row r="57" spans="1:44" ht="25.5" hidden="1">
      <c r="A57" s="266">
        <v>13</v>
      </c>
      <c r="B57" s="265" t="str">
        <f>IF('ORIGINAL BUDGET'!B57="","",'ORIGINAL BUDGET'!B57)</f>
        <v/>
      </c>
      <c r="C57" s="1031" t="str">
        <f>IF('ORIGINAL BUDGET'!C57="","",'ORIGINAL BUDGET'!C57)</f>
        <v/>
      </c>
      <c r="D57" s="1241" t="str">
        <f>IF('ORIGINAL BUDGET'!D57="","",'ORIGINAL BUDGET'!D57)</f>
        <v/>
      </c>
      <c r="E57" s="431" t="str">
        <f>IF('ORIGINAL BUDGET'!E57="","",'ORIGINAL BUDGET'!E57)</f>
        <v/>
      </c>
      <c r="F57" s="1009">
        <f>IF('ORIGINAL BUDGET'!F57="","",'ORIGINAL BUDGET'!F57)</f>
        <v>0</v>
      </c>
      <c r="G57" s="950"/>
      <c r="H57" s="1244" t="str">
        <f t="shared" si="13"/>
        <v/>
      </c>
      <c r="I57" s="925"/>
      <c r="J57" s="267"/>
      <c r="K57" s="267"/>
      <c r="L57" s="266">
        <v>13</v>
      </c>
      <c r="M57" s="265">
        <f>IF('BR1'!B57="","",'BR1'!B57)</f>
        <v>0</v>
      </c>
      <c r="N57" s="1031">
        <f>IF('BR1'!C57="","",'BR1'!C57)</f>
        <v>0</v>
      </c>
      <c r="O57" s="1241">
        <f>IF('BR1'!D57="","",'BR1'!D57)</f>
        <v>0</v>
      </c>
      <c r="P57" s="431">
        <f>IF('BR1'!E57="","",'BR1'!E57)</f>
        <v>0</v>
      </c>
      <c r="Q57" s="1009">
        <f>IF('BR1'!F57="","",'BR1'!F57)</f>
        <v>0</v>
      </c>
      <c r="R57" s="950">
        <f t="shared" si="21"/>
        <v>0</v>
      </c>
      <c r="S57" s="1244" t="str">
        <f t="shared" si="14"/>
        <v/>
      </c>
      <c r="T57" s="925">
        <f t="shared" si="15"/>
        <v>0</v>
      </c>
      <c r="U57" s="936">
        <f t="shared" si="9"/>
        <v>0</v>
      </c>
      <c r="V57" s="267"/>
      <c r="W57" s="266">
        <v>13</v>
      </c>
      <c r="X57" s="265">
        <f>IF('BR2'!B57="","",'BR2'!B57)</f>
        <v>0</v>
      </c>
      <c r="Y57" s="1031">
        <f>IF('BR2'!C57="","",'BR2'!C57)</f>
        <v>0</v>
      </c>
      <c r="Z57" s="1241">
        <f>IF('BR2'!D57="","",'BR2'!D57)</f>
        <v>0</v>
      </c>
      <c r="AA57" s="431">
        <f>IF('BR2'!E57="","",'BR2'!E57)</f>
        <v>0</v>
      </c>
      <c r="AB57" s="1009">
        <f>IF('BR2'!F57="","",'BR2'!F57)</f>
        <v>0</v>
      </c>
      <c r="AC57" s="950">
        <f t="shared" si="20"/>
        <v>0</v>
      </c>
      <c r="AD57" s="1244" t="str">
        <f t="shared" si="16"/>
        <v/>
      </c>
      <c r="AE57" s="925">
        <f t="shared" si="17"/>
        <v>0</v>
      </c>
      <c r="AF57" s="935">
        <f t="shared" si="10"/>
        <v>0</v>
      </c>
      <c r="AG57" s="267"/>
      <c r="AH57" s="266">
        <v>13</v>
      </c>
      <c r="AI57" s="265">
        <f>IF('BR3'!B57=0,0,'BR3'!B57)</f>
        <v>0</v>
      </c>
      <c r="AJ57" s="1031">
        <f>IF('BR3'!C57=0,0,'BR3'!C57)</f>
        <v>0</v>
      </c>
      <c r="AK57" s="1241">
        <f>IF('BR3'!D57=0,0,'BR3'!D57)</f>
        <v>0</v>
      </c>
      <c r="AL57" s="431">
        <f>IF('BR3'!E57=0,0,'BR3'!E57)</f>
        <v>0</v>
      </c>
      <c r="AM57" s="1009">
        <f>IF('BR3'!F57=0,0,'BR3'!F57)</f>
        <v>0</v>
      </c>
      <c r="AN57" s="950">
        <f t="shared" si="11"/>
        <v>0</v>
      </c>
      <c r="AO57" s="1244" t="str">
        <f t="shared" si="18"/>
        <v/>
      </c>
      <c r="AP57" s="925">
        <f t="shared" si="19"/>
        <v>0</v>
      </c>
      <c r="AQ57" s="935">
        <f t="shared" si="12"/>
        <v>0</v>
      </c>
      <c r="AR57" s="839"/>
    </row>
    <row r="58" spans="1:44" ht="25.5" hidden="1">
      <c r="A58" s="268">
        <v>14</v>
      </c>
      <c r="B58" s="265" t="str">
        <f>IF('ORIGINAL BUDGET'!B58="","",'ORIGINAL BUDGET'!B58)</f>
        <v/>
      </c>
      <c r="C58" s="1031" t="str">
        <f>IF('ORIGINAL BUDGET'!C58="","",'ORIGINAL BUDGET'!C58)</f>
        <v/>
      </c>
      <c r="D58" s="1241" t="str">
        <f>IF('ORIGINAL BUDGET'!D58="","",'ORIGINAL BUDGET'!D58)</f>
        <v/>
      </c>
      <c r="E58" s="431" t="str">
        <f>IF('ORIGINAL BUDGET'!E58="","",'ORIGINAL BUDGET'!E58)</f>
        <v/>
      </c>
      <c r="F58" s="1009">
        <f>IF('ORIGINAL BUDGET'!F58="","",'ORIGINAL BUDGET'!F58)</f>
        <v>0</v>
      </c>
      <c r="G58" s="1414"/>
      <c r="H58" s="1244" t="str">
        <f t="shared" si="13"/>
        <v/>
      </c>
      <c r="I58" s="925"/>
      <c r="J58" s="267"/>
      <c r="K58" s="267"/>
      <c r="L58" s="268">
        <v>14</v>
      </c>
      <c r="M58" s="265">
        <f>IF('BR1'!B58="","",'BR1'!B58)</f>
        <v>0</v>
      </c>
      <c r="N58" s="1031">
        <f>IF('BR1'!C58="","",'BR1'!C58)</f>
        <v>0</v>
      </c>
      <c r="O58" s="1241">
        <f>IF('BR1'!D58="","",'BR1'!D58)</f>
        <v>0</v>
      </c>
      <c r="P58" s="431">
        <f>IF('BR1'!E58="","",'BR1'!E58)</f>
        <v>0</v>
      </c>
      <c r="Q58" s="1009">
        <f>IF('BR1'!F58="","",'BR1'!F58)</f>
        <v>0</v>
      </c>
      <c r="R58" s="1414">
        <f t="shared" si="21"/>
        <v>0</v>
      </c>
      <c r="S58" s="1244" t="str">
        <f t="shared" si="14"/>
        <v/>
      </c>
      <c r="T58" s="925">
        <f t="shared" si="15"/>
        <v>0</v>
      </c>
      <c r="U58" s="936">
        <f t="shared" si="9"/>
        <v>0</v>
      </c>
      <c r="V58" s="267"/>
      <c r="W58" s="268">
        <v>14</v>
      </c>
      <c r="X58" s="265">
        <f>IF('BR2'!B58="","",'BR2'!B58)</f>
        <v>0</v>
      </c>
      <c r="Y58" s="1031">
        <f>IF('BR2'!C58="","",'BR2'!C58)</f>
        <v>0</v>
      </c>
      <c r="Z58" s="1241">
        <f>IF('BR2'!D58="","",'BR2'!D58)</f>
        <v>0</v>
      </c>
      <c r="AA58" s="431">
        <f>IF('BR2'!E58="","",'BR2'!E58)</f>
        <v>0</v>
      </c>
      <c r="AB58" s="1009">
        <f>IF('BR2'!F58="","",'BR2'!F58)</f>
        <v>0</v>
      </c>
      <c r="AC58" s="1414">
        <f t="shared" si="20"/>
        <v>0</v>
      </c>
      <c r="AD58" s="1244" t="str">
        <f t="shared" si="16"/>
        <v/>
      </c>
      <c r="AE58" s="925">
        <f t="shared" si="17"/>
        <v>0</v>
      </c>
      <c r="AF58" s="935">
        <f t="shared" si="10"/>
        <v>0</v>
      </c>
      <c r="AG58" s="267"/>
      <c r="AH58" s="268">
        <v>14</v>
      </c>
      <c r="AI58" s="265">
        <f>IF('BR3'!B58=0,0,'BR3'!B58)</f>
        <v>0</v>
      </c>
      <c r="AJ58" s="1031">
        <f>IF('BR3'!C58=0,0,'BR3'!C58)</f>
        <v>0</v>
      </c>
      <c r="AK58" s="1241">
        <f>IF('BR3'!D58=0,0,'BR3'!D58)</f>
        <v>0</v>
      </c>
      <c r="AL58" s="431">
        <f>IF('BR3'!E58=0,0,'BR3'!E58)</f>
        <v>0</v>
      </c>
      <c r="AM58" s="1009">
        <f>IF('BR3'!F58=0,0,'BR3'!F58)</f>
        <v>0</v>
      </c>
      <c r="AN58" s="1414">
        <f t="shared" si="11"/>
        <v>0</v>
      </c>
      <c r="AO58" s="1244" t="str">
        <f t="shared" si="18"/>
        <v/>
      </c>
      <c r="AP58" s="925">
        <f t="shared" si="19"/>
        <v>0</v>
      </c>
      <c r="AQ58" s="935">
        <f t="shared" si="12"/>
        <v>0</v>
      </c>
      <c r="AR58" s="839"/>
    </row>
    <row r="59" spans="1:44" ht="25.5" hidden="1">
      <c r="A59" s="266">
        <v>15</v>
      </c>
      <c r="B59" s="265" t="str">
        <f>IF('ORIGINAL BUDGET'!B59="","",'ORIGINAL BUDGET'!B59)</f>
        <v/>
      </c>
      <c r="C59" s="1031" t="str">
        <f>IF('ORIGINAL BUDGET'!C59="","",'ORIGINAL BUDGET'!C59)</f>
        <v/>
      </c>
      <c r="D59" s="1241" t="str">
        <f>IF('ORIGINAL BUDGET'!D59="","",'ORIGINAL BUDGET'!D59)</f>
        <v/>
      </c>
      <c r="E59" s="431" t="str">
        <f>IF('ORIGINAL BUDGET'!E59="","",'ORIGINAL BUDGET'!E59)</f>
        <v/>
      </c>
      <c r="F59" s="1009">
        <f>IF('ORIGINAL BUDGET'!F59="","",'ORIGINAL BUDGET'!F59)</f>
        <v>0</v>
      </c>
      <c r="G59" s="1415"/>
      <c r="H59" s="1244" t="str">
        <f t="shared" si="13"/>
        <v/>
      </c>
      <c r="I59" s="925"/>
      <c r="J59" s="267"/>
      <c r="K59" s="267"/>
      <c r="L59" s="266">
        <v>15</v>
      </c>
      <c r="M59" s="265">
        <f>IF('BR1'!B59="","",'BR1'!B59)</f>
        <v>0</v>
      </c>
      <c r="N59" s="1031">
        <f>IF('BR1'!C59="","",'BR1'!C59)</f>
        <v>0</v>
      </c>
      <c r="O59" s="1241">
        <f>IF('BR1'!D59="","",'BR1'!D59)</f>
        <v>0</v>
      </c>
      <c r="P59" s="431">
        <f>IF('BR1'!E59="","",'BR1'!E59)</f>
        <v>0</v>
      </c>
      <c r="Q59" s="1009">
        <f>IF('BR1'!F59="","",'BR1'!F59)</f>
        <v>0</v>
      </c>
      <c r="R59" s="1415">
        <f t="shared" si="21"/>
        <v>0</v>
      </c>
      <c r="S59" s="1244" t="str">
        <f t="shared" si="14"/>
        <v/>
      </c>
      <c r="T59" s="925">
        <f t="shared" si="15"/>
        <v>0</v>
      </c>
      <c r="U59" s="936">
        <f t="shared" si="9"/>
        <v>0</v>
      </c>
      <c r="V59" s="267"/>
      <c r="W59" s="266">
        <v>15</v>
      </c>
      <c r="X59" s="265">
        <f>IF('BR2'!B59="","",'BR2'!B59)</f>
        <v>0</v>
      </c>
      <c r="Y59" s="1031">
        <f>IF('BR2'!C59="","",'BR2'!C59)</f>
        <v>0</v>
      </c>
      <c r="Z59" s="1241">
        <f>IF('BR2'!D59="","",'BR2'!D59)</f>
        <v>0</v>
      </c>
      <c r="AA59" s="431">
        <f>IF('BR2'!E59="","",'BR2'!E59)</f>
        <v>0</v>
      </c>
      <c r="AB59" s="1009">
        <f>IF('BR2'!F59="","",'BR2'!F59)</f>
        <v>0</v>
      </c>
      <c r="AC59" s="1415">
        <f t="shared" si="20"/>
        <v>0</v>
      </c>
      <c r="AD59" s="1244" t="str">
        <f t="shared" si="16"/>
        <v/>
      </c>
      <c r="AE59" s="925">
        <f t="shared" si="17"/>
        <v>0</v>
      </c>
      <c r="AF59" s="935">
        <f t="shared" si="10"/>
        <v>0</v>
      </c>
      <c r="AG59" s="267"/>
      <c r="AH59" s="266">
        <v>15</v>
      </c>
      <c r="AI59" s="265">
        <f>IF('BR3'!B59=0,0,'BR3'!B59)</f>
        <v>0</v>
      </c>
      <c r="AJ59" s="1031">
        <f>IF('BR3'!C59=0,0,'BR3'!C59)</f>
        <v>0</v>
      </c>
      <c r="AK59" s="1241">
        <f>IF('BR3'!D59=0,0,'BR3'!D59)</f>
        <v>0</v>
      </c>
      <c r="AL59" s="431">
        <f>IF('BR3'!E59=0,0,'BR3'!E59)</f>
        <v>0</v>
      </c>
      <c r="AM59" s="1009">
        <f>IF('BR3'!F59=0,0,'BR3'!F59)</f>
        <v>0</v>
      </c>
      <c r="AN59" s="1415">
        <f t="shared" si="11"/>
        <v>0</v>
      </c>
      <c r="AO59" s="1244" t="str">
        <f t="shared" si="18"/>
        <v/>
      </c>
      <c r="AP59" s="925">
        <f t="shared" si="19"/>
        <v>0</v>
      </c>
      <c r="AQ59" s="935">
        <f t="shared" si="12"/>
        <v>0</v>
      </c>
      <c r="AR59" s="839"/>
    </row>
    <row r="60" spans="1:44" ht="25.5" hidden="1">
      <c r="A60" s="268">
        <v>16</v>
      </c>
      <c r="B60" s="265" t="str">
        <f>IF('ORIGINAL BUDGET'!B60="","",'ORIGINAL BUDGET'!B60)</f>
        <v/>
      </c>
      <c r="C60" s="1031" t="str">
        <f>IF('ORIGINAL BUDGET'!C60="","",'ORIGINAL BUDGET'!C60)</f>
        <v/>
      </c>
      <c r="D60" s="1241" t="str">
        <f>IF('ORIGINAL BUDGET'!D60="","",'ORIGINAL BUDGET'!D60)</f>
        <v/>
      </c>
      <c r="E60" s="431" t="str">
        <f>IF('ORIGINAL BUDGET'!E60="","",'ORIGINAL BUDGET'!E60)</f>
        <v/>
      </c>
      <c r="F60" s="1009">
        <f>IF('ORIGINAL BUDGET'!F60="","",'ORIGINAL BUDGET'!F60)</f>
        <v>0</v>
      </c>
      <c r="G60" s="1415"/>
      <c r="H60" s="1244" t="str">
        <f t="shared" si="13"/>
        <v/>
      </c>
      <c r="I60" s="925"/>
      <c r="J60" s="267"/>
      <c r="K60" s="267"/>
      <c r="L60" s="268">
        <v>16</v>
      </c>
      <c r="M60" s="265">
        <f>IF('BR1'!B60="","",'BR1'!B60)</f>
        <v>0</v>
      </c>
      <c r="N60" s="1031">
        <f>IF('BR1'!C60="","",'BR1'!C60)</f>
        <v>0</v>
      </c>
      <c r="O60" s="1241">
        <f>IF('BR1'!D60="","",'BR1'!D60)</f>
        <v>0</v>
      </c>
      <c r="P60" s="431">
        <f>IF('BR1'!E60="","",'BR1'!E60)</f>
        <v>0</v>
      </c>
      <c r="Q60" s="1009">
        <f>IF('BR1'!F60="","",'BR1'!F60)</f>
        <v>0</v>
      </c>
      <c r="R60" s="1415">
        <f t="shared" si="21"/>
        <v>0</v>
      </c>
      <c r="S60" s="1244" t="str">
        <f t="shared" si="14"/>
        <v/>
      </c>
      <c r="T60" s="925">
        <f t="shared" si="15"/>
        <v>0</v>
      </c>
      <c r="U60" s="936">
        <f t="shared" si="9"/>
        <v>0</v>
      </c>
      <c r="V60" s="267"/>
      <c r="W60" s="268">
        <v>16</v>
      </c>
      <c r="X60" s="265">
        <f>IF('BR2'!B60="","",'BR2'!B60)</f>
        <v>0</v>
      </c>
      <c r="Y60" s="1031">
        <f>IF('BR2'!C60="","",'BR2'!C60)</f>
        <v>0</v>
      </c>
      <c r="Z60" s="1241">
        <f>IF('BR2'!D60="","",'BR2'!D60)</f>
        <v>0</v>
      </c>
      <c r="AA60" s="431">
        <f>IF('BR2'!E60="","",'BR2'!E60)</f>
        <v>0</v>
      </c>
      <c r="AB60" s="1009">
        <f>IF('BR2'!F60="","",'BR2'!F60)</f>
        <v>0</v>
      </c>
      <c r="AC60" s="1415">
        <f t="shared" si="20"/>
        <v>0</v>
      </c>
      <c r="AD60" s="1244" t="str">
        <f t="shared" si="16"/>
        <v/>
      </c>
      <c r="AE60" s="925">
        <f t="shared" si="17"/>
        <v>0</v>
      </c>
      <c r="AF60" s="935">
        <f t="shared" si="10"/>
        <v>0</v>
      </c>
      <c r="AG60" s="267"/>
      <c r="AH60" s="268">
        <v>16</v>
      </c>
      <c r="AI60" s="265">
        <f>IF('BR3'!B60=0,0,'BR3'!B60)</f>
        <v>0</v>
      </c>
      <c r="AJ60" s="1031">
        <f>IF('BR3'!C60=0,0,'BR3'!C60)</f>
        <v>0</v>
      </c>
      <c r="AK60" s="1241">
        <f>IF('BR3'!D60=0,0,'BR3'!D60)</f>
        <v>0</v>
      </c>
      <c r="AL60" s="431">
        <f>IF('BR3'!E60=0,0,'BR3'!E60)</f>
        <v>0</v>
      </c>
      <c r="AM60" s="1009">
        <f>IF('BR3'!F60=0,0,'BR3'!F60)</f>
        <v>0</v>
      </c>
      <c r="AN60" s="1415">
        <f t="shared" si="11"/>
        <v>0</v>
      </c>
      <c r="AO60" s="1244" t="str">
        <f t="shared" si="18"/>
        <v/>
      </c>
      <c r="AP60" s="925">
        <f t="shared" si="19"/>
        <v>0</v>
      </c>
      <c r="AQ60" s="935">
        <f t="shared" si="12"/>
        <v>0</v>
      </c>
      <c r="AR60" s="839"/>
    </row>
    <row r="61" spans="1:44" ht="25.5" hidden="1">
      <c r="A61" s="266">
        <v>17</v>
      </c>
      <c r="B61" s="265" t="str">
        <f>IF('ORIGINAL BUDGET'!B61="","",'ORIGINAL BUDGET'!B61)</f>
        <v/>
      </c>
      <c r="C61" s="1031" t="str">
        <f>IF('ORIGINAL BUDGET'!C61="","",'ORIGINAL BUDGET'!C61)</f>
        <v/>
      </c>
      <c r="D61" s="1241" t="str">
        <f>IF('ORIGINAL BUDGET'!D61="","",'ORIGINAL BUDGET'!D61)</f>
        <v/>
      </c>
      <c r="E61" s="431" t="str">
        <f>IF('ORIGINAL BUDGET'!E61="","",'ORIGINAL BUDGET'!E61)</f>
        <v/>
      </c>
      <c r="F61" s="1009">
        <f>IF('ORIGINAL BUDGET'!F61="","",'ORIGINAL BUDGET'!F61)</f>
        <v>0</v>
      </c>
      <c r="G61" s="1415"/>
      <c r="H61" s="1244" t="str">
        <f t="shared" si="13"/>
        <v/>
      </c>
      <c r="I61" s="925"/>
      <c r="J61" s="267"/>
      <c r="K61" s="267"/>
      <c r="L61" s="266">
        <v>17</v>
      </c>
      <c r="M61" s="265">
        <f>IF('BR1'!B61="","",'BR1'!B61)</f>
        <v>0</v>
      </c>
      <c r="N61" s="1031">
        <f>IF('BR1'!C61="","",'BR1'!C61)</f>
        <v>0</v>
      </c>
      <c r="O61" s="1241">
        <f>IF('BR1'!D61="","",'BR1'!D61)</f>
        <v>0</v>
      </c>
      <c r="P61" s="431">
        <f>IF('BR1'!E61="","",'BR1'!E61)</f>
        <v>0</v>
      </c>
      <c r="Q61" s="1009">
        <f>IF('BR1'!F61="","",'BR1'!F61)</f>
        <v>0</v>
      </c>
      <c r="R61" s="1415">
        <f t="shared" si="21"/>
        <v>0</v>
      </c>
      <c r="S61" s="1244" t="str">
        <f t="shared" si="14"/>
        <v/>
      </c>
      <c r="T61" s="925">
        <f t="shared" si="15"/>
        <v>0</v>
      </c>
      <c r="U61" s="936">
        <f t="shared" si="9"/>
        <v>0</v>
      </c>
      <c r="V61" s="267"/>
      <c r="W61" s="266">
        <v>17</v>
      </c>
      <c r="X61" s="265">
        <f>IF('BR2'!B61="","",'BR2'!B61)</f>
        <v>0</v>
      </c>
      <c r="Y61" s="1031">
        <f>IF('BR2'!C61="","",'BR2'!C61)</f>
        <v>0</v>
      </c>
      <c r="Z61" s="1241">
        <f>IF('BR2'!D61="","",'BR2'!D61)</f>
        <v>0</v>
      </c>
      <c r="AA61" s="431">
        <f>IF('BR2'!E61="","",'BR2'!E61)</f>
        <v>0</v>
      </c>
      <c r="AB61" s="1009">
        <f>IF('BR2'!F61="","",'BR2'!F61)</f>
        <v>0</v>
      </c>
      <c r="AC61" s="1415">
        <f t="shared" si="20"/>
        <v>0</v>
      </c>
      <c r="AD61" s="1244" t="str">
        <f t="shared" si="16"/>
        <v/>
      </c>
      <c r="AE61" s="925">
        <f t="shared" si="17"/>
        <v>0</v>
      </c>
      <c r="AF61" s="935">
        <f t="shared" si="10"/>
        <v>0</v>
      </c>
      <c r="AG61" s="267"/>
      <c r="AH61" s="266">
        <v>17</v>
      </c>
      <c r="AI61" s="265">
        <f>IF('BR3'!B61=0,0,'BR3'!B61)</f>
        <v>0</v>
      </c>
      <c r="AJ61" s="1031">
        <f>IF('BR3'!C61=0,0,'BR3'!C61)</f>
        <v>0</v>
      </c>
      <c r="AK61" s="1241">
        <f>IF('BR3'!D61=0,0,'BR3'!D61)</f>
        <v>0</v>
      </c>
      <c r="AL61" s="431">
        <f>IF('BR3'!E61=0,0,'BR3'!E61)</f>
        <v>0</v>
      </c>
      <c r="AM61" s="1009">
        <f>IF('BR3'!F61=0,0,'BR3'!F61)</f>
        <v>0</v>
      </c>
      <c r="AN61" s="1415">
        <f t="shared" si="11"/>
        <v>0</v>
      </c>
      <c r="AO61" s="1244" t="str">
        <f t="shared" si="18"/>
        <v/>
      </c>
      <c r="AP61" s="925">
        <f t="shared" si="19"/>
        <v>0</v>
      </c>
      <c r="AQ61" s="935">
        <f t="shared" si="12"/>
        <v>0</v>
      </c>
      <c r="AR61" s="839"/>
    </row>
    <row r="62" spans="1:44" ht="25.5" hidden="1">
      <c r="A62" s="268">
        <v>18</v>
      </c>
      <c r="B62" s="265" t="str">
        <f>IF('ORIGINAL BUDGET'!B62="","",'ORIGINAL BUDGET'!B62)</f>
        <v/>
      </c>
      <c r="C62" s="1031" t="str">
        <f>IF('ORIGINAL BUDGET'!C62="","",'ORIGINAL BUDGET'!C62)</f>
        <v/>
      </c>
      <c r="D62" s="1241" t="str">
        <f>IF('ORIGINAL BUDGET'!D62="","",'ORIGINAL BUDGET'!D62)</f>
        <v/>
      </c>
      <c r="E62" s="431" t="str">
        <f>IF('ORIGINAL BUDGET'!E62="","",'ORIGINAL BUDGET'!E62)</f>
        <v/>
      </c>
      <c r="F62" s="1009">
        <f>IF('ORIGINAL BUDGET'!F62="","",'ORIGINAL BUDGET'!F62)</f>
        <v>0</v>
      </c>
      <c r="G62" s="1415"/>
      <c r="H62" s="1244" t="str">
        <f t="shared" si="13"/>
        <v/>
      </c>
      <c r="I62" s="925"/>
      <c r="J62" s="267"/>
      <c r="K62" s="267"/>
      <c r="L62" s="268">
        <v>18</v>
      </c>
      <c r="M62" s="265">
        <f>IF('BR1'!B62="","",'BR1'!B62)</f>
        <v>0</v>
      </c>
      <c r="N62" s="1031">
        <f>IF('BR1'!C62="","",'BR1'!C62)</f>
        <v>0</v>
      </c>
      <c r="O62" s="1241">
        <f>IF('BR1'!D62="","",'BR1'!D62)</f>
        <v>0</v>
      </c>
      <c r="P62" s="431">
        <f>IF('BR1'!E62="","",'BR1'!E62)</f>
        <v>0</v>
      </c>
      <c r="Q62" s="1009">
        <f>IF('BR1'!F62="","",'BR1'!F62)</f>
        <v>0</v>
      </c>
      <c r="R62" s="1415">
        <f t="shared" si="21"/>
        <v>0</v>
      </c>
      <c r="S62" s="1244" t="str">
        <f t="shared" si="14"/>
        <v/>
      </c>
      <c r="T62" s="925">
        <f t="shared" si="15"/>
        <v>0</v>
      </c>
      <c r="U62" s="936">
        <f t="shared" si="9"/>
        <v>0</v>
      </c>
      <c r="V62" s="267"/>
      <c r="W62" s="268">
        <v>18</v>
      </c>
      <c r="X62" s="265">
        <f>IF('BR2'!B62="","",'BR2'!B62)</f>
        <v>0</v>
      </c>
      <c r="Y62" s="1031">
        <f>IF('BR2'!C62="","",'BR2'!C62)</f>
        <v>0</v>
      </c>
      <c r="Z62" s="1241">
        <f>IF('BR2'!D62="","",'BR2'!D62)</f>
        <v>0</v>
      </c>
      <c r="AA62" s="431">
        <f>IF('BR2'!E62="","",'BR2'!E62)</f>
        <v>0</v>
      </c>
      <c r="AB62" s="1009">
        <f>IF('BR2'!F62="","",'BR2'!F62)</f>
        <v>0</v>
      </c>
      <c r="AC62" s="1415">
        <f t="shared" si="20"/>
        <v>0</v>
      </c>
      <c r="AD62" s="1244" t="str">
        <f t="shared" si="16"/>
        <v/>
      </c>
      <c r="AE62" s="925">
        <f t="shared" si="17"/>
        <v>0</v>
      </c>
      <c r="AF62" s="935">
        <f t="shared" si="10"/>
        <v>0</v>
      </c>
      <c r="AG62" s="267"/>
      <c r="AH62" s="268">
        <v>18</v>
      </c>
      <c r="AI62" s="265">
        <f>IF('BR3'!B62=0,0,'BR3'!B62)</f>
        <v>0</v>
      </c>
      <c r="AJ62" s="1031">
        <f>IF('BR3'!C62=0,0,'BR3'!C62)</f>
        <v>0</v>
      </c>
      <c r="AK62" s="1241">
        <f>IF('BR3'!D62=0,0,'BR3'!D62)</f>
        <v>0</v>
      </c>
      <c r="AL62" s="431">
        <f>IF('BR3'!E62=0,0,'BR3'!E62)</f>
        <v>0</v>
      </c>
      <c r="AM62" s="1009">
        <f>IF('BR3'!F62=0,0,'BR3'!F62)</f>
        <v>0</v>
      </c>
      <c r="AN62" s="1415">
        <f t="shared" si="11"/>
        <v>0</v>
      </c>
      <c r="AO62" s="1244" t="str">
        <f t="shared" si="18"/>
        <v/>
      </c>
      <c r="AP62" s="925">
        <f t="shared" si="19"/>
        <v>0</v>
      </c>
      <c r="AQ62" s="935">
        <f t="shared" si="12"/>
        <v>0</v>
      </c>
      <c r="AR62" s="839"/>
    </row>
    <row r="63" spans="1:44" ht="25.5" hidden="1">
      <c r="A63" s="266">
        <v>19</v>
      </c>
      <c r="B63" s="265" t="str">
        <f>IF('ORIGINAL BUDGET'!B63="","",'ORIGINAL BUDGET'!B63)</f>
        <v/>
      </c>
      <c r="C63" s="1031" t="str">
        <f>IF('ORIGINAL BUDGET'!C63="","",'ORIGINAL BUDGET'!C63)</f>
        <v/>
      </c>
      <c r="D63" s="1241" t="str">
        <f>IF('ORIGINAL BUDGET'!D63="","",'ORIGINAL BUDGET'!D63)</f>
        <v/>
      </c>
      <c r="E63" s="431" t="str">
        <f>IF('ORIGINAL BUDGET'!E63="","",'ORIGINAL BUDGET'!E63)</f>
        <v/>
      </c>
      <c r="F63" s="1009">
        <f>IF('ORIGINAL BUDGET'!F63="","",'ORIGINAL BUDGET'!F63)</f>
        <v>0</v>
      </c>
      <c r="G63" s="1415"/>
      <c r="H63" s="1244" t="str">
        <f t="shared" si="13"/>
        <v/>
      </c>
      <c r="I63" s="925"/>
      <c r="J63" s="267"/>
      <c r="K63" s="267"/>
      <c r="L63" s="266">
        <v>19</v>
      </c>
      <c r="M63" s="265">
        <f>IF('BR1'!B63="","",'BR1'!B63)</f>
        <v>0</v>
      </c>
      <c r="N63" s="1031">
        <f>IF('BR1'!C63="","",'BR1'!C63)</f>
        <v>0</v>
      </c>
      <c r="O63" s="1241">
        <f>IF('BR1'!D63="","",'BR1'!D63)</f>
        <v>0</v>
      </c>
      <c r="P63" s="431">
        <f>IF('BR1'!E63="","",'BR1'!E63)</f>
        <v>0</v>
      </c>
      <c r="Q63" s="1009">
        <f>IF('BR1'!F63="","",'BR1'!F63)</f>
        <v>0</v>
      </c>
      <c r="R63" s="1415">
        <f t="shared" si="21"/>
        <v>0</v>
      </c>
      <c r="S63" s="1244" t="str">
        <f t="shared" si="14"/>
        <v/>
      </c>
      <c r="T63" s="925">
        <f t="shared" si="15"/>
        <v>0</v>
      </c>
      <c r="U63" s="936">
        <f t="shared" si="9"/>
        <v>0</v>
      </c>
      <c r="V63" s="267"/>
      <c r="W63" s="266">
        <v>19</v>
      </c>
      <c r="X63" s="265">
        <f>IF('BR2'!B63="","",'BR2'!B63)</f>
        <v>0</v>
      </c>
      <c r="Y63" s="1031">
        <f>IF('BR2'!C63="","",'BR2'!C63)</f>
        <v>0</v>
      </c>
      <c r="Z63" s="1241">
        <f>IF('BR2'!D63="","",'BR2'!D63)</f>
        <v>0</v>
      </c>
      <c r="AA63" s="431">
        <f>IF('BR2'!E63="","",'BR2'!E63)</f>
        <v>0</v>
      </c>
      <c r="AB63" s="1009">
        <f>IF('BR2'!F63="","",'BR2'!F63)</f>
        <v>0</v>
      </c>
      <c r="AC63" s="1415">
        <f t="shared" si="20"/>
        <v>0</v>
      </c>
      <c r="AD63" s="1244" t="str">
        <f t="shared" si="16"/>
        <v/>
      </c>
      <c r="AE63" s="925">
        <f t="shared" si="17"/>
        <v>0</v>
      </c>
      <c r="AF63" s="935">
        <f t="shared" si="10"/>
        <v>0</v>
      </c>
      <c r="AG63" s="267"/>
      <c r="AH63" s="266">
        <v>19</v>
      </c>
      <c r="AI63" s="265">
        <f>IF('BR3'!B63=0,0,'BR3'!B63)</f>
        <v>0</v>
      </c>
      <c r="AJ63" s="1031">
        <f>IF('BR3'!C63=0,0,'BR3'!C63)</f>
        <v>0</v>
      </c>
      <c r="AK63" s="1241">
        <f>IF('BR3'!D63=0,0,'BR3'!D63)</f>
        <v>0</v>
      </c>
      <c r="AL63" s="431">
        <f>IF('BR3'!E63=0,0,'BR3'!E63)</f>
        <v>0</v>
      </c>
      <c r="AM63" s="1009">
        <f>IF('BR3'!F63=0,0,'BR3'!F63)</f>
        <v>0</v>
      </c>
      <c r="AN63" s="1415">
        <f t="shared" si="11"/>
        <v>0</v>
      </c>
      <c r="AO63" s="1244" t="str">
        <f t="shared" si="18"/>
        <v/>
      </c>
      <c r="AP63" s="925">
        <f t="shared" si="19"/>
        <v>0</v>
      </c>
      <c r="AQ63" s="935">
        <f t="shared" si="12"/>
        <v>0</v>
      </c>
      <c r="AR63" s="839"/>
    </row>
    <row r="64" spans="1:44" ht="25.5" hidden="1">
      <c r="A64" s="266">
        <v>20</v>
      </c>
      <c r="B64" s="265" t="str">
        <f>IF('ORIGINAL BUDGET'!B64="","",'ORIGINAL BUDGET'!B64)</f>
        <v/>
      </c>
      <c r="C64" s="1031" t="str">
        <f>IF('ORIGINAL BUDGET'!C64="","",'ORIGINAL BUDGET'!C64)</f>
        <v/>
      </c>
      <c r="D64" s="1241" t="str">
        <f>IF('ORIGINAL BUDGET'!D64="","",'ORIGINAL BUDGET'!D64)</f>
        <v/>
      </c>
      <c r="E64" s="431" t="str">
        <f>IF('ORIGINAL BUDGET'!E64="","",'ORIGINAL BUDGET'!E64)</f>
        <v/>
      </c>
      <c r="F64" s="1009">
        <f>IF('ORIGINAL BUDGET'!F64="","",'ORIGINAL BUDGET'!F64)</f>
        <v>0</v>
      </c>
      <c r="G64" s="1415"/>
      <c r="H64" s="1244" t="str">
        <f t="shared" si="13"/>
        <v/>
      </c>
      <c r="I64" s="925"/>
      <c r="J64" s="267"/>
      <c r="K64" s="267"/>
      <c r="L64" s="266">
        <v>20</v>
      </c>
      <c r="M64" s="265">
        <f>IF('BR1'!B64="","",'BR1'!B64)</f>
        <v>0</v>
      </c>
      <c r="N64" s="1031">
        <f>IF('BR1'!C64="","",'BR1'!C64)</f>
        <v>0</v>
      </c>
      <c r="O64" s="1241">
        <f>IF('BR1'!D64="","",'BR1'!D64)</f>
        <v>0</v>
      </c>
      <c r="P64" s="431">
        <f>IF('BR1'!E64="","",'BR1'!E64)</f>
        <v>0</v>
      </c>
      <c r="Q64" s="1009">
        <f>IF('BR1'!F64="","",'BR1'!F64)</f>
        <v>0</v>
      </c>
      <c r="R64" s="1415">
        <f t="shared" si="21"/>
        <v>0</v>
      </c>
      <c r="S64" s="1244" t="str">
        <f t="shared" si="14"/>
        <v/>
      </c>
      <c r="T64" s="925">
        <f t="shared" si="15"/>
        <v>0</v>
      </c>
      <c r="U64" s="936">
        <f t="shared" si="9"/>
        <v>0</v>
      </c>
      <c r="V64" s="267"/>
      <c r="W64" s="266">
        <v>20</v>
      </c>
      <c r="X64" s="265">
        <f>IF('BR2'!B64="","",'BR2'!B64)</f>
        <v>0</v>
      </c>
      <c r="Y64" s="1031">
        <f>IF('BR2'!C64="","",'BR2'!C64)</f>
        <v>0</v>
      </c>
      <c r="Z64" s="1241">
        <f>IF('BR2'!D64="","",'BR2'!D64)</f>
        <v>0</v>
      </c>
      <c r="AA64" s="431">
        <f>IF('BR2'!E64="","",'BR2'!E64)</f>
        <v>0</v>
      </c>
      <c r="AB64" s="1009">
        <f>IF('BR2'!F64="","",'BR2'!F64)</f>
        <v>0</v>
      </c>
      <c r="AC64" s="1415">
        <f t="shared" si="20"/>
        <v>0</v>
      </c>
      <c r="AD64" s="1244" t="str">
        <f t="shared" si="16"/>
        <v/>
      </c>
      <c r="AE64" s="925">
        <f t="shared" si="17"/>
        <v>0</v>
      </c>
      <c r="AF64" s="935">
        <f t="shared" si="10"/>
        <v>0</v>
      </c>
      <c r="AG64" s="267"/>
      <c r="AH64" s="266">
        <v>20</v>
      </c>
      <c r="AI64" s="265">
        <f>IF('BR3'!B64=0,0,'BR3'!B64)</f>
        <v>0</v>
      </c>
      <c r="AJ64" s="1031">
        <f>IF('BR3'!C64=0,0,'BR3'!C64)</f>
        <v>0</v>
      </c>
      <c r="AK64" s="1241">
        <f>IF('BR3'!D64=0,0,'BR3'!D64)</f>
        <v>0</v>
      </c>
      <c r="AL64" s="431">
        <f>IF('BR3'!E64=0,0,'BR3'!E64)</f>
        <v>0</v>
      </c>
      <c r="AM64" s="1009">
        <f>IF('BR3'!F64=0,0,'BR3'!F64)</f>
        <v>0</v>
      </c>
      <c r="AN64" s="1415">
        <f t="shared" si="11"/>
        <v>0</v>
      </c>
      <c r="AO64" s="1244" t="str">
        <f t="shared" si="18"/>
        <v/>
      </c>
      <c r="AP64" s="925">
        <f t="shared" si="19"/>
        <v>0</v>
      </c>
      <c r="AQ64" s="935">
        <f t="shared" si="12"/>
        <v>0</v>
      </c>
      <c r="AR64" s="839"/>
    </row>
    <row r="65" spans="1:44" ht="25.5" hidden="1">
      <c r="A65" s="266">
        <v>21</v>
      </c>
      <c r="B65" s="265" t="str">
        <f>IF('ORIGINAL BUDGET'!B65="","",'ORIGINAL BUDGET'!B65)</f>
        <v/>
      </c>
      <c r="C65" s="1031" t="str">
        <f>IF('ORIGINAL BUDGET'!C65="","",'ORIGINAL BUDGET'!C65)</f>
        <v/>
      </c>
      <c r="D65" s="1241" t="str">
        <f>IF('ORIGINAL BUDGET'!D65="","",'ORIGINAL BUDGET'!D65)</f>
        <v/>
      </c>
      <c r="E65" s="431" t="str">
        <f>IF('ORIGINAL BUDGET'!E65="","",'ORIGINAL BUDGET'!E65)</f>
        <v/>
      </c>
      <c r="F65" s="1009">
        <f>IF('ORIGINAL BUDGET'!F65="","",'ORIGINAL BUDGET'!F65)</f>
        <v>0</v>
      </c>
      <c r="G65" s="1415"/>
      <c r="H65" s="1244" t="str">
        <f t="shared" si="13"/>
        <v/>
      </c>
      <c r="I65" s="925"/>
      <c r="J65" s="267"/>
      <c r="K65" s="267"/>
      <c r="L65" s="266">
        <v>21</v>
      </c>
      <c r="M65" s="265">
        <f>IF('BR1'!B65="","",'BR1'!B65)</f>
        <v>0</v>
      </c>
      <c r="N65" s="1031">
        <f>IF('BR1'!C65="","",'BR1'!C65)</f>
        <v>0</v>
      </c>
      <c r="O65" s="1241">
        <f>IF('BR1'!D65="","",'BR1'!D65)</f>
        <v>0</v>
      </c>
      <c r="P65" s="431">
        <f>IF('BR1'!E65="","",'BR1'!E65)</f>
        <v>0</v>
      </c>
      <c r="Q65" s="1009">
        <f>IF('BR1'!F65="","",'BR1'!F65)</f>
        <v>0</v>
      </c>
      <c r="R65" s="1415">
        <f t="shared" si="21"/>
        <v>0</v>
      </c>
      <c r="S65" s="1244" t="str">
        <f t="shared" si="14"/>
        <v/>
      </c>
      <c r="T65" s="925">
        <f t="shared" si="15"/>
        <v>0</v>
      </c>
      <c r="U65" s="936">
        <f t="shared" si="9"/>
        <v>0</v>
      </c>
      <c r="V65" s="267"/>
      <c r="W65" s="266">
        <v>21</v>
      </c>
      <c r="X65" s="265">
        <f>IF('BR2'!B65="","",'BR2'!B65)</f>
        <v>0</v>
      </c>
      <c r="Y65" s="1031">
        <f>IF('BR2'!C65="","",'BR2'!C65)</f>
        <v>0</v>
      </c>
      <c r="Z65" s="1241">
        <f>IF('BR2'!D65="","",'BR2'!D65)</f>
        <v>0</v>
      </c>
      <c r="AA65" s="431">
        <f>IF('BR2'!E65="","",'BR2'!E65)</f>
        <v>0</v>
      </c>
      <c r="AB65" s="1009">
        <f>IF('BR2'!F65="","",'BR2'!F65)</f>
        <v>0</v>
      </c>
      <c r="AC65" s="1415">
        <f t="shared" si="20"/>
        <v>0</v>
      </c>
      <c r="AD65" s="1244" t="str">
        <f t="shared" si="16"/>
        <v/>
      </c>
      <c r="AE65" s="925">
        <f t="shared" si="17"/>
        <v>0</v>
      </c>
      <c r="AF65" s="935">
        <f t="shared" si="10"/>
        <v>0</v>
      </c>
      <c r="AG65" s="267"/>
      <c r="AH65" s="266">
        <v>21</v>
      </c>
      <c r="AI65" s="265">
        <f>IF('BR3'!B65=0,0,'BR3'!B65)</f>
        <v>0</v>
      </c>
      <c r="AJ65" s="1031">
        <f>IF('BR3'!C65=0,0,'BR3'!C65)</f>
        <v>0</v>
      </c>
      <c r="AK65" s="1241">
        <f>IF('BR3'!D65=0,0,'BR3'!D65)</f>
        <v>0</v>
      </c>
      <c r="AL65" s="431">
        <f>IF('BR3'!E65=0,0,'BR3'!E65)</f>
        <v>0</v>
      </c>
      <c r="AM65" s="1009">
        <f>IF('BR3'!F65=0,0,'BR3'!F65)</f>
        <v>0</v>
      </c>
      <c r="AN65" s="1415">
        <f t="shared" si="11"/>
        <v>0</v>
      </c>
      <c r="AO65" s="1244" t="str">
        <f t="shared" si="18"/>
        <v/>
      </c>
      <c r="AP65" s="925">
        <f t="shared" si="19"/>
        <v>0</v>
      </c>
      <c r="AQ65" s="935">
        <f t="shared" si="12"/>
        <v>0</v>
      </c>
      <c r="AR65" s="839"/>
    </row>
    <row r="66" spans="1:44" ht="25.5" hidden="1">
      <c r="A66" s="266">
        <v>22</v>
      </c>
      <c r="B66" s="265" t="str">
        <f>IF('ORIGINAL BUDGET'!B66="","",'ORIGINAL BUDGET'!B66)</f>
        <v/>
      </c>
      <c r="C66" s="1031" t="str">
        <f>IF('ORIGINAL BUDGET'!C66="","",'ORIGINAL BUDGET'!C66)</f>
        <v/>
      </c>
      <c r="D66" s="1241" t="str">
        <f>IF('ORIGINAL BUDGET'!D66="","",'ORIGINAL BUDGET'!D66)</f>
        <v/>
      </c>
      <c r="E66" s="431" t="str">
        <f>IF('ORIGINAL BUDGET'!E66="","",'ORIGINAL BUDGET'!E66)</f>
        <v/>
      </c>
      <c r="F66" s="1009">
        <f>IF('ORIGINAL BUDGET'!F66="","",'ORIGINAL BUDGET'!F66)</f>
        <v>0</v>
      </c>
      <c r="G66" s="1415"/>
      <c r="H66" s="1244" t="str">
        <f t="shared" si="13"/>
        <v/>
      </c>
      <c r="I66" s="925"/>
      <c r="J66" s="267"/>
      <c r="K66" s="267"/>
      <c r="L66" s="266">
        <v>22</v>
      </c>
      <c r="M66" s="265">
        <f>IF('BR1'!B66="","",'BR1'!B66)</f>
        <v>0</v>
      </c>
      <c r="N66" s="1031">
        <f>IF('BR1'!C66="","",'BR1'!C66)</f>
        <v>0</v>
      </c>
      <c r="O66" s="1241">
        <f>IF('BR1'!D66="","",'BR1'!D66)</f>
        <v>0</v>
      </c>
      <c r="P66" s="431">
        <f>IF('BR1'!E66="","",'BR1'!E66)</f>
        <v>0</v>
      </c>
      <c r="Q66" s="1009">
        <f>IF('BR1'!F66="","",'BR1'!F66)</f>
        <v>0</v>
      </c>
      <c r="R66" s="1415">
        <f t="shared" si="21"/>
        <v>0</v>
      </c>
      <c r="S66" s="1244" t="str">
        <f t="shared" si="14"/>
        <v/>
      </c>
      <c r="T66" s="925">
        <f t="shared" si="15"/>
        <v>0</v>
      </c>
      <c r="U66" s="936">
        <f t="shared" si="9"/>
        <v>0</v>
      </c>
      <c r="V66" s="267"/>
      <c r="W66" s="266">
        <v>22</v>
      </c>
      <c r="X66" s="265">
        <f>IF('BR2'!B66="","",'BR2'!B66)</f>
        <v>0</v>
      </c>
      <c r="Y66" s="1031">
        <f>IF('BR2'!C66="","",'BR2'!C66)</f>
        <v>0</v>
      </c>
      <c r="Z66" s="1241">
        <f>IF('BR2'!D66="","",'BR2'!D66)</f>
        <v>0</v>
      </c>
      <c r="AA66" s="431">
        <f>IF('BR2'!E66="","",'BR2'!E66)</f>
        <v>0</v>
      </c>
      <c r="AB66" s="1009">
        <f>IF('BR2'!F66="","",'BR2'!F66)</f>
        <v>0</v>
      </c>
      <c r="AC66" s="1415">
        <f t="shared" si="20"/>
        <v>0</v>
      </c>
      <c r="AD66" s="1244" t="str">
        <f t="shared" si="16"/>
        <v/>
      </c>
      <c r="AE66" s="925">
        <f t="shared" si="17"/>
        <v>0</v>
      </c>
      <c r="AF66" s="935">
        <f t="shared" si="10"/>
        <v>0</v>
      </c>
      <c r="AG66" s="267"/>
      <c r="AH66" s="266">
        <v>22</v>
      </c>
      <c r="AI66" s="265">
        <f>IF('BR3'!B66=0,0,'BR3'!B66)</f>
        <v>0</v>
      </c>
      <c r="AJ66" s="1031">
        <f>IF('BR3'!C66=0,0,'BR3'!C66)</f>
        <v>0</v>
      </c>
      <c r="AK66" s="1241">
        <f>IF('BR3'!D66=0,0,'BR3'!D66)</f>
        <v>0</v>
      </c>
      <c r="AL66" s="431">
        <f>IF('BR3'!E66=0,0,'BR3'!E66)</f>
        <v>0</v>
      </c>
      <c r="AM66" s="1009">
        <f>IF('BR3'!F66=0,0,'BR3'!F66)</f>
        <v>0</v>
      </c>
      <c r="AN66" s="1415">
        <f t="shared" si="11"/>
        <v>0</v>
      </c>
      <c r="AO66" s="1244" t="str">
        <f t="shared" si="18"/>
        <v/>
      </c>
      <c r="AP66" s="925">
        <f t="shared" si="19"/>
        <v>0</v>
      </c>
      <c r="AQ66" s="935">
        <f t="shared" si="12"/>
        <v>0</v>
      </c>
      <c r="AR66" s="839"/>
    </row>
    <row r="67" spans="1:44" ht="25.5" hidden="1">
      <c r="A67" s="266">
        <v>23</v>
      </c>
      <c r="B67" s="265" t="str">
        <f>IF('ORIGINAL BUDGET'!B67="","",'ORIGINAL BUDGET'!B67)</f>
        <v/>
      </c>
      <c r="C67" s="1031" t="str">
        <f>IF('ORIGINAL BUDGET'!C67="","",'ORIGINAL BUDGET'!C67)</f>
        <v/>
      </c>
      <c r="D67" s="1241" t="str">
        <f>IF('ORIGINAL BUDGET'!D67="","",'ORIGINAL BUDGET'!D67)</f>
        <v/>
      </c>
      <c r="E67" s="431" t="str">
        <f>IF('ORIGINAL BUDGET'!E67="","",'ORIGINAL BUDGET'!E67)</f>
        <v/>
      </c>
      <c r="F67" s="1009">
        <f>IF('ORIGINAL BUDGET'!F67="","",'ORIGINAL BUDGET'!F67)</f>
        <v>0</v>
      </c>
      <c r="G67" s="1415"/>
      <c r="H67" s="1244" t="str">
        <f t="shared" si="13"/>
        <v/>
      </c>
      <c r="I67" s="925"/>
      <c r="J67" s="267"/>
      <c r="K67" s="267"/>
      <c r="L67" s="266">
        <v>23</v>
      </c>
      <c r="M67" s="265">
        <f>IF('BR1'!B67="","",'BR1'!B67)</f>
        <v>0</v>
      </c>
      <c r="N67" s="1031">
        <f>IF('BR1'!C67="","",'BR1'!C67)</f>
        <v>0</v>
      </c>
      <c r="O67" s="1241">
        <f>IF('BR1'!D67="","",'BR1'!D67)</f>
        <v>0</v>
      </c>
      <c r="P67" s="431">
        <f>IF('BR1'!E67="","",'BR1'!E67)</f>
        <v>0</v>
      </c>
      <c r="Q67" s="1009">
        <f>IF('BR1'!F67="","",'BR1'!F67)</f>
        <v>0</v>
      </c>
      <c r="R67" s="1415">
        <f t="shared" si="21"/>
        <v>0</v>
      </c>
      <c r="S67" s="1244" t="str">
        <f t="shared" si="14"/>
        <v/>
      </c>
      <c r="T67" s="925">
        <f t="shared" si="15"/>
        <v>0</v>
      </c>
      <c r="U67" s="936">
        <f t="shared" si="9"/>
        <v>0</v>
      </c>
      <c r="V67" s="267"/>
      <c r="W67" s="266">
        <v>23</v>
      </c>
      <c r="X67" s="265">
        <f>IF('BR2'!B67="","",'BR2'!B67)</f>
        <v>0</v>
      </c>
      <c r="Y67" s="1031">
        <f>IF('BR2'!C67="","",'BR2'!C67)</f>
        <v>0</v>
      </c>
      <c r="Z67" s="1241">
        <f>IF('BR2'!D67="","",'BR2'!D67)</f>
        <v>0</v>
      </c>
      <c r="AA67" s="431">
        <f>IF('BR2'!E67="","",'BR2'!E67)</f>
        <v>0</v>
      </c>
      <c r="AB67" s="1009">
        <f>IF('BR2'!F67="","",'BR2'!F67)</f>
        <v>0</v>
      </c>
      <c r="AC67" s="1415">
        <f t="shared" si="20"/>
        <v>0</v>
      </c>
      <c r="AD67" s="1244" t="str">
        <f t="shared" si="16"/>
        <v/>
      </c>
      <c r="AE67" s="925">
        <f t="shared" si="17"/>
        <v>0</v>
      </c>
      <c r="AF67" s="935">
        <f t="shared" si="10"/>
        <v>0</v>
      </c>
      <c r="AG67" s="267"/>
      <c r="AH67" s="266">
        <v>23</v>
      </c>
      <c r="AI67" s="265">
        <f>IF('BR3'!B67=0,0,'BR3'!B67)</f>
        <v>0</v>
      </c>
      <c r="AJ67" s="1031">
        <f>IF('BR3'!C67=0,0,'BR3'!C67)</f>
        <v>0</v>
      </c>
      <c r="AK67" s="1241">
        <f>IF('BR3'!D67=0,0,'BR3'!D67)</f>
        <v>0</v>
      </c>
      <c r="AL67" s="431">
        <f>IF('BR3'!E67=0,0,'BR3'!E67)</f>
        <v>0</v>
      </c>
      <c r="AM67" s="1009">
        <f>IF('BR3'!F67=0,0,'BR3'!F67)</f>
        <v>0</v>
      </c>
      <c r="AN67" s="1415">
        <f t="shared" si="11"/>
        <v>0</v>
      </c>
      <c r="AO67" s="1244" t="str">
        <f t="shared" si="18"/>
        <v/>
      </c>
      <c r="AP67" s="925">
        <f t="shared" si="19"/>
        <v>0</v>
      </c>
      <c r="AQ67" s="935">
        <f t="shared" si="12"/>
        <v>0</v>
      </c>
      <c r="AR67" s="839"/>
    </row>
    <row r="68" spans="1:44" ht="25.5" hidden="1">
      <c r="A68" s="266">
        <v>24</v>
      </c>
      <c r="B68" s="265" t="str">
        <f>IF('ORIGINAL BUDGET'!B68="","",'ORIGINAL BUDGET'!B68)</f>
        <v/>
      </c>
      <c r="C68" s="1031" t="str">
        <f>IF('ORIGINAL BUDGET'!C68="","",'ORIGINAL BUDGET'!C68)</f>
        <v/>
      </c>
      <c r="D68" s="1241" t="str">
        <f>IF('ORIGINAL BUDGET'!D68="","",'ORIGINAL BUDGET'!D68)</f>
        <v/>
      </c>
      <c r="E68" s="431" t="str">
        <f>IF('ORIGINAL BUDGET'!E68="","",'ORIGINAL BUDGET'!E68)</f>
        <v/>
      </c>
      <c r="F68" s="1009">
        <f>IF('ORIGINAL BUDGET'!F68="","",'ORIGINAL BUDGET'!F68)</f>
        <v>0</v>
      </c>
      <c r="G68" s="1415"/>
      <c r="H68" s="1244" t="str">
        <f t="shared" si="13"/>
        <v/>
      </c>
      <c r="I68" s="925"/>
      <c r="J68" s="267"/>
      <c r="K68" s="267"/>
      <c r="L68" s="266">
        <v>24</v>
      </c>
      <c r="M68" s="265">
        <f>IF('BR1'!B68="","",'BR1'!B68)</f>
        <v>0</v>
      </c>
      <c r="N68" s="1031">
        <f>IF('BR1'!C68="","",'BR1'!C68)</f>
        <v>0</v>
      </c>
      <c r="O68" s="1241">
        <f>IF('BR1'!D68="","",'BR1'!D68)</f>
        <v>0</v>
      </c>
      <c r="P68" s="431">
        <f>IF('BR1'!E68="","",'BR1'!E68)</f>
        <v>0</v>
      </c>
      <c r="Q68" s="1009">
        <f>IF('BR1'!F68="","",'BR1'!F68)</f>
        <v>0</v>
      </c>
      <c r="R68" s="1415">
        <f t="shared" si="21"/>
        <v>0</v>
      </c>
      <c r="S68" s="1244" t="str">
        <f t="shared" si="14"/>
        <v/>
      </c>
      <c r="T68" s="925">
        <f t="shared" si="15"/>
        <v>0</v>
      </c>
      <c r="U68" s="936">
        <f t="shared" si="9"/>
        <v>0</v>
      </c>
      <c r="V68" s="267"/>
      <c r="W68" s="266">
        <v>24</v>
      </c>
      <c r="X68" s="265">
        <f>IF('BR2'!B68="","",'BR2'!B68)</f>
        <v>0</v>
      </c>
      <c r="Y68" s="1031">
        <f>IF('BR2'!C68="","",'BR2'!C68)</f>
        <v>0</v>
      </c>
      <c r="Z68" s="1241">
        <f>IF('BR2'!D68="","",'BR2'!D68)</f>
        <v>0</v>
      </c>
      <c r="AA68" s="431">
        <f>IF('BR2'!E68="","",'BR2'!E68)</f>
        <v>0</v>
      </c>
      <c r="AB68" s="1009">
        <f>IF('BR2'!F68="","",'BR2'!F68)</f>
        <v>0</v>
      </c>
      <c r="AC68" s="1415">
        <f t="shared" si="20"/>
        <v>0</v>
      </c>
      <c r="AD68" s="1244" t="str">
        <f t="shared" si="16"/>
        <v/>
      </c>
      <c r="AE68" s="925">
        <f t="shared" si="17"/>
        <v>0</v>
      </c>
      <c r="AF68" s="935">
        <f t="shared" si="10"/>
        <v>0</v>
      </c>
      <c r="AG68" s="267"/>
      <c r="AH68" s="266">
        <v>24</v>
      </c>
      <c r="AI68" s="265">
        <f>IF('BR3'!B68=0,0,'BR3'!B68)</f>
        <v>0</v>
      </c>
      <c r="AJ68" s="1031">
        <f>IF('BR3'!C68=0,0,'BR3'!C68)</f>
        <v>0</v>
      </c>
      <c r="AK68" s="1241">
        <f>IF('BR3'!D68=0,0,'BR3'!D68)</f>
        <v>0</v>
      </c>
      <c r="AL68" s="431">
        <f>IF('BR3'!E68=0,0,'BR3'!E68)</f>
        <v>0</v>
      </c>
      <c r="AM68" s="1009">
        <f>IF('BR3'!F68=0,0,'BR3'!F68)</f>
        <v>0</v>
      </c>
      <c r="AN68" s="1415">
        <f t="shared" si="11"/>
        <v>0</v>
      </c>
      <c r="AO68" s="1244" t="str">
        <f t="shared" si="18"/>
        <v/>
      </c>
      <c r="AP68" s="925">
        <f t="shared" si="19"/>
        <v>0</v>
      </c>
      <c r="AQ68" s="935">
        <f t="shared" si="12"/>
        <v>0</v>
      </c>
      <c r="AR68" s="839"/>
    </row>
    <row r="69" spans="1:44" s="334" customFormat="1" ht="25.5" hidden="1">
      <c r="A69" s="266">
        <v>25</v>
      </c>
      <c r="B69" s="1051" t="str">
        <f>IF('ORIGINAL BUDGET'!B69="","",'ORIGINAL BUDGET'!B69)</f>
        <v/>
      </c>
      <c r="C69" s="1052" t="str">
        <f>IF('ORIGINAL BUDGET'!C69="","",'ORIGINAL BUDGET'!C69)</f>
        <v/>
      </c>
      <c r="D69" s="1242" t="str">
        <f>IF('ORIGINAL BUDGET'!D69="","",'ORIGINAL BUDGET'!D69)</f>
        <v/>
      </c>
      <c r="E69" s="1053" t="str">
        <f>IF('ORIGINAL BUDGET'!E69="","",'ORIGINAL BUDGET'!E69)</f>
        <v/>
      </c>
      <c r="F69" s="1054">
        <f>IF('ORIGINAL BUDGET'!F69="","",'ORIGINAL BUDGET'!F69)</f>
        <v>0</v>
      </c>
      <c r="G69" s="1416"/>
      <c r="H69" s="1245" t="str">
        <f t="shared" si="13"/>
        <v/>
      </c>
      <c r="I69" s="1055"/>
      <c r="J69" s="1033"/>
      <c r="K69" s="267"/>
      <c r="L69" s="266">
        <v>25</v>
      </c>
      <c r="M69" s="1051">
        <f>IF('BR1'!B69="","",'BR1'!B69)</f>
        <v>0</v>
      </c>
      <c r="N69" s="1052">
        <f>IF('BR1'!C69="","",'BR1'!C69)</f>
        <v>0</v>
      </c>
      <c r="O69" s="1242">
        <f>IF('BR1'!D69="","",'BR1'!D69)</f>
        <v>0</v>
      </c>
      <c r="P69" s="1053">
        <f>IF('BR1'!E69="","",'BR1'!E69)</f>
        <v>0</v>
      </c>
      <c r="Q69" s="1054">
        <f>IF('BR1'!F69="","",'BR1'!F69)</f>
        <v>0</v>
      </c>
      <c r="R69" s="1416">
        <f t="shared" si="21"/>
        <v>0</v>
      </c>
      <c r="S69" s="1245" t="str">
        <f t="shared" si="14"/>
        <v/>
      </c>
      <c r="T69" s="1055">
        <f t="shared" si="15"/>
        <v>0</v>
      </c>
      <c r="U69" s="1034">
        <f t="shared" si="9"/>
        <v>0</v>
      </c>
      <c r="V69" s="1033"/>
      <c r="W69" s="266">
        <v>25</v>
      </c>
      <c r="X69" s="1051">
        <f>IF('BR2'!B69="","",'BR2'!B69)</f>
        <v>0</v>
      </c>
      <c r="Y69" s="1052">
        <f>IF('BR2'!C69="","",'BR2'!C69)</f>
        <v>0</v>
      </c>
      <c r="Z69" s="1242">
        <f>IF('BR2'!D69="","",'BR2'!D69)</f>
        <v>0</v>
      </c>
      <c r="AA69" s="1053">
        <f>IF('BR2'!E69="","",'BR2'!E69)</f>
        <v>0</v>
      </c>
      <c r="AB69" s="1054">
        <f>IF('BR2'!F69="","",'BR2'!F69)</f>
        <v>0</v>
      </c>
      <c r="AC69" s="1416">
        <f t="shared" si="20"/>
        <v>0</v>
      </c>
      <c r="AD69" s="1245" t="str">
        <f t="shared" si="16"/>
        <v/>
      </c>
      <c r="AE69" s="1055">
        <f t="shared" si="17"/>
        <v>0</v>
      </c>
      <c r="AF69" s="1035">
        <f t="shared" si="10"/>
        <v>0</v>
      </c>
      <c r="AG69" s="1033"/>
      <c r="AH69" s="266">
        <v>25</v>
      </c>
      <c r="AI69" s="1051">
        <f>IF('BR3'!B69=0,0,'BR3'!B69)</f>
        <v>0</v>
      </c>
      <c r="AJ69" s="1052">
        <f>IF('BR3'!C69=0,0,'BR3'!C69)</f>
        <v>0</v>
      </c>
      <c r="AK69" s="1242">
        <f>IF('BR3'!D69=0,0,'BR3'!D69)</f>
        <v>0</v>
      </c>
      <c r="AL69" s="1053">
        <f>IF('BR3'!E69=0,0,'BR3'!E69)</f>
        <v>0</v>
      </c>
      <c r="AM69" s="1054">
        <f>IF('BR3'!F69=0,0,'BR3'!F69)</f>
        <v>0</v>
      </c>
      <c r="AN69" s="1416">
        <f t="shared" si="11"/>
        <v>0</v>
      </c>
      <c r="AO69" s="1245" t="str">
        <f t="shared" si="18"/>
        <v/>
      </c>
      <c r="AP69" s="1055">
        <f t="shared" si="19"/>
        <v>0</v>
      </c>
      <c r="AQ69" s="1035">
        <f t="shared" si="12"/>
        <v>0</v>
      </c>
      <c r="AR69" s="941"/>
    </row>
    <row r="70" spans="1:44" ht="25.5" hidden="1">
      <c r="A70" s="266">
        <v>26</v>
      </c>
      <c r="B70" s="265" t="str">
        <f>IF('ORIGINAL BUDGET'!B70="","",'ORIGINAL BUDGET'!B70)</f>
        <v/>
      </c>
      <c r="C70" s="1031" t="str">
        <f>IF('ORIGINAL BUDGET'!C70="","",'ORIGINAL BUDGET'!C70)</f>
        <v/>
      </c>
      <c r="D70" s="1241" t="str">
        <f>IF('ORIGINAL BUDGET'!D70="","",'ORIGINAL BUDGET'!D70)</f>
        <v/>
      </c>
      <c r="E70" s="431" t="str">
        <f>IF('ORIGINAL BUDGET'!E70="","",'ORIGINAL BUDGET'!E70)</f>
        <v/>
      </c>
      <c r="F70" s="1009">
        <f>IF('ORIGINAL BUDGET'!F70="","",'ORIGINAL BUDGET'!F70)</f>
        <v>0</v>
      </c>
      <c r="G70" s="1415"/>
      <c r="H70" s="1244" t="str">
        <f t="shared" si="13"/>
        <v/>
      </c>
      <c r="I70" s="925"/>
      <c r="J70" s="267"/>
      <c r="K70" s="267"/>
      <c r="L70" s="266">
        <v>26</v>
      </c>
      <c r="M70" s="265">
        <f>IF('BR1'!B70="","",'BR1'!B70)</f>
        <v>0</v>
      </c>
      <c r="N70" s="1031">
        <f>IF('BR1'!C70="","",'BR1'!C70)</f>
        <v>0</v>
      </c>
      <c r="O70" s="1241">
        <f>IF('BR1'!D70="","",'BR1'!D70)</f>
        <v>0</v>
      </c>
      <c r="P70" s="431">
        <f>IF('BR1'!E70="","",'BR1'!E70)</f>
        <v>0</v>
      </c>
      <c r="Q70" s="1009">
        <f>IF('BR1'!F70="","",'BR1'!F70)</f>
        <v>0</v>
      </c>
      <c r="R70" s="1415">
        <f t="shared" si="21"/>
        <v>0</v>
      </c>
      <c r="S70" s="1244" t="str">
        <f t="shared" si="14"/>
        <v/>
      </c>
      <c r="T70" s="925">
        <f t="shared" si="15"/>
        <v>0</v>
      </c>
      <c r="U70" s="936">
        <f t="shared" si="9"/>
        <v>0</v>
      </c>
      <c r="V70" s="267"/>
      <c r="W70" s="266">
        <v>26</v>
      </c>
      <c r="X70" s="265">
        <f>IF('BR2'!B70="","",'BR2'!B70)</f>
        <v>0</v>
      </c>
      <c r="Y70" s="1031">
        <f>IF('BR2'!C70="","",'BR2'!C70)</f>
        <v>0</v>
      </c>
      <c r="Z70" s="1241">
        <f>IF('BR2'!D70="","",'BR2'!D70)</f>
        <v>0</v>
      </c>
      <c r="AA70" s="431">
        <f>IF('BR2'!E70="","",'BR2'!E70)</f>
        <v>0</v>
      </c>
      <c r="AB70" s="1009">
        <f>IF('BR2'!F70="","",'BR2'!F70)</f>
        <v>0</v>
      </c>
      <c r="AC70" s="1415">
        <f t="shared" si="20"/>
        <v>0</v>
      </c>
      <c r="AD70" s="1244" t="str">
        <f t="shared" si="16"/>
        <v/>
      </c>
      <c r="AE70" s="925">
        <f t="shared" si="17"/>
        <v>0</v>
      </c>
      <c r="AF70" s="935">
        <f t="shared" si="10"/>
        <v>0</v>
      </c>
      <c r="AG70" s="267"/>
      <c r="AH70" s="266">
        <v>26</v>
      </c>
      <c r="AI70" s="265">
        <f>IF('BR3'!B70=0,0,'BR3'!B70)</f>
        <v>0</v>
      </c>
      <c r="AJ70" s="1031">
        <f>IF('BR3'!C70=0,0,'BR3'!C70)</f>
        <v>0</v>
      </c>
      <c r="AK70" s="1241">
        <f>IF('BR3'!D70=0,0,'BR3'!D70)</f>
        <v>0</v>
      </c>
      <c r="AL70" s="431">
        <f>IF('BR3'!E70=0,0,'BR3'!E70)</f>
        <v>0</v>
      </c>
      <c r="AM70" s="1009">
        <f>IF('BR3'!F70=0,0,'BR3'!F70)</f>
        <v>0</v>
      </c>
      <c r="AN70" s="1415">
        <f t="shared" si="11"/>
        <v>0</v>
      </c>
      <c r="AO70" s="1244" t="str">
        <f t="shared" si="18"/>
        <v/>
      </c>
      <c r="AP70" s="925">
        <f t="shared" si="19"/>
        <v>0</v>
      </c>
      <c r="AQ70" s="935">
        <f t="shared" si="12"/>
        <v>0</v>
      </c>
      <c r="AR70" s="839"/>
    </row>
    <row r="71" spans="1:44" ht="25.5" hidden="1">
      <c r="A71" s="266">
        <v>27</v>
      </c>
      <c r="B71" s="265" t="str">
        <f>IF('ORIGINAL BUDGET'!B71="","",'ORIGINAL BUDGET'!B71)</f>
        <v/>
      </c>
      <c r="C71" s="1031" t="str">
        <f>IF('ORIGINAL BUDGET'!C71="","",'ORIGINAL BUDGET'!C71)</f>
        <v/>
      </c>
      <c r="D71" s="1241" t="str">
        <f>IF('ORIGINAL BUDGET'!D71="","",'ORIGINAL BUDGET'!D71)</f>
        <v/>
      </c>
      <c r="E71" s="431" t="str">
        <f>IF('ORIGINAL BUDGET'!E71="","",'ORIGINAL BUDGET'!E71)</f>
        <v/>
      </c>
      <c r="F71" s="793">
        <f>IF('ORIGINAL BUDGET'!F71="","",'ORIGINAL BUDGET'!F71)</f>
        <v>0</v>
      </c>
      <c r="G71" s="1415"/>
      <c r="H71" s="1244" t="str">
        <f t="shared" si="13"/>
        <v/>
      </c>
      <c r="I71" s="925"/>
      <c r="J71" s="267"/>
      <c r="K71" s="267"/>
      <c r="L71" s="266">
        <v>27</v>
      </c>
      <c r="M71" s="265">
        <f>IF('BR1'!B71="","",'BR1'!B71)</f>
        <v>0</v>
      </c>
      <c r="N71" s="1031">
        <f>IF('BR1'!C71="","",'BR1'!C71)</f>
        <v>0</v>
      </c>
      <c r="O71" s="1241">
        <f>IF('BR1'!D71="","",'BR1'!D71)</f>
        <v>0</v>
      </c>
      <c r="P71" s="431">
        <f>IF('BR1'!E71="","",'BR1'!E71)</f>
        <v>0</v>
      </c>
      <c r="Q71" s="793">
        <f>IF('BR1'!F71="","",'BR1'!F71)</f>
        <v>0</v>
      </c>
      <c r="R71" s="1415">
        <f t="shared" si="21"/>
        <v>0</v>
      </c>
      <c r="S71" s="1244" t="str">
        <f t="shared" si="14"/>
        <v/>
      </c>
      <c r="T71" s="925">
        <f t="shared" si="15"/>
        <v>0</v>
      </c>
      <c r="U71" s="935">
        <f t="shared" si="9"/>
        <v>0</v>
      </c>
      <c r="V71" s="267"/>
      <c r="W71" s="266">
        <v>27</v>
      </c>
      <c r="X71" s="265">
        <f>IF('BR2'!B71="","",'BR2'!B71)</f>
        <v>0</v>
      </c>
      <c r="Y71" s="1031">
        <f>IF('BR2'!C71="","",'BR2'!C71)</f>
        <v>0</v>
      </c>
      <c r="Z71" s="1241">
        <f>IF('BR2'!D71="","",'BR2'!D71)</f>
        <v>0</v>
      </c>
      <c r="AA71" s="431">
        <f>IF('BR2'!E71="","",'BR2'!E71)</f>
        <v>0</v>
      </c>
      <c r="AB71" s="793">
        <f>IF('BR2'!F71="","",'BR2'!F71)</f>
        <v>0</v>
      </c>
      <c r="AC71" s="1415">
        <f t="shared" si="20"/>
        <v>0</v>
      </c>
      <c r="AD71" s="1244" t="str">
        <f t="shared" si="16"/>
        <v/>
      </c>
      <c r="AE71" s="925">
        <f t="shared" si="17"/>
        <v>0</v>
      </c>
      <c r="AF71" s="935">
        <f t="shared" si="10"/>
        <v>0</v>
      </c>
      <c r="AG71" s="267"/>
      <c r="AH71" s="266">
        <v>27</v>
      </c>
      <c r="AI71" s="265">
        <f>IF('BR3'!B71=0,0,'BR3'!B71)</f>
        <v>0</v>
      </c>
      <c r="AJ71" s="1031">
        <f>IF('BR3'!C71=0,0,'BR3'!C71)</f>
        <v>0</v>
      </c>
      <c r="AK71" s="1241">
        <f>IF('BR3'!D71=0,0,'BR3'!D71)</f>
        <v>0</v>
      </c>
      <c r="AL71" s="431">
        <f>IF('BR3'!E71=0,0,'BR3'!E71)</f>
        <v>0</v>
      </c>
      <c r="AM71" s="793">
        <f>IF('BR3'!F71=0,0,'BR3'!F71)</f>
        <v>0</v>
      </c>
      <c r="AN71" s="1415">
        <f t="shared" si="11"/>
        <v>0</v>
      </c>
      <c r="AO71" s="1244" t="str">
        <f t="shared" si="18"/>
        <v/>
      </c>
      <c r="AP71" s="925">
        <f t="shared" si="19"/>
        <v>0</v>
      </c>
      <c r="AQ71" s="935">
        <f t="shared" si="12"/>
        <v>0</v>
      </c>
      <c r="AR71" s="839"/>
    </row>
    <row r="72" spans="1:44" ht="25.5" hidden="1">
      <c r="A72" s="266">
        <v>28</v>
      </c>
      <c r="B72" s="265" t="str">
        <f>IF('ORIGINAL BUDGET'!B72="","",'ORIGINAL BUDGET'!B72)</f>
        <v/>
      </c>
      <c r="C72" s="1031" t="str">
        <f>IF('ORIGINAL BUDGET'!C72="","",'ORIGINAL BUDGET'!C72)</f>
        <v/>
      </c>
      <c r="D72" s="1241" t="str">
        <f>IF('ORIGINAL BUDGET'!D72="","",'ORIGINAL BUDGET'!D72)</f>
        <v/>
      </c>
      <c r="E72" s="431" t="str">
        <f>IF('ORIGINAL BUDGET'!E72="","",'ORIGINAL BUDGET'!E72)</f>
        <v/>
      </c>
      <c r="F72" s="793">
        <f>IF('ORIGINAL BUDGET'!F72="","",'ORIGINAL BUDGET'!F72)</f>
        <v>0</v>
      </c>
      <c r="G72" s="1415"/>
      <c r="H72" s="1244" t="str">
        <f t="shared" si="13"/>
        <v/>
      </c>
      <c r="I72" s="925"/>
      <c r="J72" s="267"/>
      <c r="K72" s="267"/>
      <c r="L72" s="266">
        <v>28</v>
      </c>
      <c r="M72" s="265">
        <f>IF('BR1'!B72="","",'BR1'!B72)</f>
        <v>0</v>
      </c>
      <c r="N72" s="1031">
        <f>IF('BR1'!C72="","",'BR1'!C72)</f>
        <v>0</v>
      </c>
      <c r="O72" s="1241">
        <f>IF('BR1'!D72="","",'BR1'!D72)</f>
        <v>0</v>
      </c>
      <c r="P72" s="431">
        <f>IF('BR1'!E72="","",'BR1'!E72)</f>
        <v>0</v>
      </c>
      <c r="Q72" s="793">
        <f>IF('BR1'!F72="","",'BR1'!F72)</f>
        <v>0</v>
      </c>
      <c r="R72" s="1415">
        <f t="shared" si="21"/>
        <v>0</v>
      </c>
      <c r="S72" s="1244" t="str">
        <f t="shared" si="14"/>
        <v/>
      </c>
      <c r="T72" s="925">
        <f t="shared" si="15"/>
        <v>0</v>
      </c>
      <c r="U72" s="935">
        <f t="shared" si="9"/>
        <v>0</v>
      </c>
      <c r="V72" s="267"/>
      <c r="W72" s="266">
        <v>28</v>
      </c>
      <c r="X72" s="265">
        <f>IF('BR2'!B72="","",'BR2'!B72)</f>
        <v>0</v>
      </c>
      <c r="Y72" s="1031">
        <f>IF('BR2'!C72="","",'BR2'!C72)</f>
        <v>0</v>
      </c>
      <c r="Z72" s="1241">
        <f>IF('BR2'!D72="","",'BR2'!D72)</f>
        <v>0</v>
      </c>
      <c r="AA72" s="431">
        <f>IF('BR2'!E72="","",'BR2'!E72)</f>
        <v>0</v>
      </c>
      <c r="AB72" s="793">
        <f>IF('BR2'!F72="","",'BR2'!F72)</f>
        <v>0</v>
      </c>
      <c r="AC72" s="1415">
        <f t="shared" si="20"/>
        <v>0</v>
      </c>
      <c r="AD72" s="1244" t="str">
        <f t="shared" si="16"/>
        <v/>
      </c>
      <c r="AE72" s="925">
        <f t="shared" si="17"/>
        <v>0</v>
      </c>
      <c r="AF72" s="935">
        <f t="shared" si="10"/>
        <v>0</v>
      </c>
      <c r="AG72" s="267"/>
      <c r="AH72" s="266">
        <v>28</v>
      </c>
      <c r="AI72" s="265">
        <f>IF('BR3'!B72=0,0,'BR3'!B72)</f>
        <v>0</v>
      </c>
      <c r="AJ72" s="1031">
        <f>IF('BR3'!C72=0,0,'BR3'!C72)</f>
        <v>0</v>
      </c>
      <c r="AK72" s="1241">
        <f>IF('BR3'!D72=0,0,'BR3'!D72)</f>
        <v>0</v>
      </c>
      <c r="AL72" s="431">
        <f>IF('BR3'!E72=0,0,'BR3'!E72)</f>
        <v>0</v>
      </c>
      <c r="AM72" s="793">
        <f>IF('BR3'!F72=0,0,'BR3'!F72)</f>
        <v>0</v>
      </c>
      <c r="AN72" s="1415">
        <f t="shared" si="11"/>
        <v>0</v>
      </c>
      <c r="AO72" s="1244" t="str">
        <f t="shared" si="18"/>
        <v/>
      </c>
      <c r="AP72" s="925">
        <f t="shared" si="19"/>
        <v>0</v>
      </c>
      <c r="AQ72" s="935">
        <f t="shared" si="12"/>
        <v>0</v>
      </c>
      <c r="AR72" s="839"/>
    </row>
    <row r="73" spans="1:44" ht="25.5" hidden="1">
      <c r="A73" s="266">
        <v>29</v>
      </c>
      <c r="B73" s="265" t="str">
        <f>IF('ORIGINAL BUDGET'!B73="","",'ORIGINAL BUDGET'!B73)</f>
        <v/>
      </c>
      <c r="C73" s="1031" t="str">
        <f>IF('ORIGINAL BUDGET'!C73="","",'ORIGINAL BUDGET'!C73)</f>
        <v/>
      </c>
      <c r="D73" s="1241" t="str">
        <f>IF('ORIGINAL BUDGET'!D73="","",'ORIGINAL BUDGET'!D73)</f>
        <v/>
      </c>
      <c r="E73" s="431" t="str">
        <f>IF('ORIGINAL BUDGET'!E73="","",'ORIGINAL BUDGET'!E73)</f>
        <v/>
      </c>
      <c r="F73" s="793">
        <f>IF('ORIGINAL BUDGET'!F73="","",'ORIGINAL BUDGET'!F73)</f>
        <v>0</v>
      </c>
      <c r="G73" s="1415"/>
      <c r="H73" s="1244" t="str">
        <f t="shared" si="13"/>
        <v/>
      </c>
      <c r="I73" s="925"/>
      <c r="J73" s="267"/>
      <c r="K73" s="267"/>
      <c r="L73" s="266">
        <v>29</v>
      </c>
      <c r="M73" s="265">
        <f>IF('BR1'!B73="","",'BR1'!B73)</f>
        <v>0</v>
      </c>
      <c r="N73" s="1031">
        <f>IF('BR1'!C73="","",'BR1'!C73)</f>
        <v>0</v>
      </c>
      <c r="O73" s="1241">
        <f>IF('BR1'!D73="","",'BR1'!D73)</f>
        <v>0</v>
      </c>
      <c r="P73" s="431">
        <f>IF('BR1'!E73="","",'BR1'!E73)</f>
        <v>0</v>
      </c>
      <c r="Q73" s="793">
        <f>IF('BR1'!F73="","",'BR1'!F73)</f>
        <v>0</v>
      </c>
      <c r="R73" s="1415">
        <f t="shared" si="21"/>
        <v>0</v>
      </c>
      <c r="S73" s="1244" t="str">
        <f t="shared" si="14"/>
        <v/>
      </c>
      <c r="T73" s="925">
        <f t="shared" si="15"/>
        <v>0</v>
      </c>
      <c r="U73" s="935">
        <f t="shared" si="9"/>
        <v>0</v>
      </c>
      <c r="V73" s="267"/>
      <c r="W73" s="266">
        <v>29</v>
      </c>
      <c r="X73" s="265">
        <f>IF('BR2'!B73="","",'BR2'!B73)</f>
        <v>0</v>
      </c>
      <c r="Y73" s="1031">
        <f>IF('BR2'!C73="","",'BR2'!C73)</f>
        <v>0</v>
      </c>
      <c r="Z73" s="1241">
        <f>IF('BR2'!D73="","",'BR2'!D73)</f>
        <v>0</v>
      </c>
      <c r="AA73" s="431">
        <f>IF('BR2'!E73="","",'BR2'!E73)</f>
        <v>0</v>
      </c>
      <c r="AB73" s="793">
        <f>IF('BR2'!F73="","",'BR2'!F73)</f>
        <v>0</v>
      </c>
      <c r="AC73" s="1415">
        <f t="shared" si="20"/>
        <v>0</v>
      </c>
      <c r="AD73" s="1244" t="str">
        <f t="shared" si="16"/>
        <v/>
      </c>
      <c r="AE73" s="925">
        <f t="shared" si="17"/>
        <v>0</v>
      </c>
      <c r="AF73" s="935">
        <f t="shared" si="10"/>
        <v>0</v>
      </c>
      <c r="AG73" s="267"/>
      <c r="AH73" s="266">
        <v>29</v>
      </c>
      <c r="AI73" s="265">
        <f>IF('BR3'!B73=0,0,'BR3'!B73)</f>
        <v>0</v>
      </c>
      <c r="AJ73" s="1031">
        <f>IF('BR3'!C73=0,0,'BR3'!C73)</f>
        <v>0</v>
      </c>
      <c r="AK73" s="1241">
        <f>IF('BR3'!D73=0,0,'BR3'!D73)</f>
        <v>0</v>
      </c>
      <c r="AL73" s="431">
        <f>IF('BR3'!E73=0,0,'BR3'!E73)</f>
        <v>0</v>
      </c>
      <c r="AM73" s="793">
        <f>IF('BR3'!F73=0,0,'BR3'!F73)</f>
        <v>0</v>
      </c>
      <c r="AN73" s="1415">
        <f t="shared" si="11"/>
        <v>0</v>
      </c>
      <c r="AO73" s="1244" t="str">
        <f t="shared" si="18"/>
        <v/>
      </c>
      <c r="AP73" s="925">
        <f t="shared" si="19"/>
        <v>0</v>
      </c>
      <c r="AQ73" s="935">
        <f t="shared" si="12"/>
        <v>0</v>
      </c>
      <c r="AR73" s="839"/>
    </row>
    <row r="74" spans="1:44" ht="25.5" hidden="1">
      <c r="A74" s="266">
        <v>30</v>
      </c>
      <c r="B74" s="265" t="str">
        <f>IF('ORIGINAL BUDGET'!B74="","",'ORIGINAL BUDGET'!B74)</f>
        <v/>
      </c>
      <c r="C74" s="1031" t="str">
        <f>IF('ORIGINAL BUDGET'!C74="","",'ORIGINAL BUDGET'!C74)</f>
        <v/>
      </c>
      <c r="D74" s="1241" t="str">
        <f>IF('ORIGINAL BUDGET'!D74="","",'ORIGINAL BUDGET'!D74)</f>
        <v/>
      </c>
      <c r="E74" s="431" t="str">
        <f>IF('ORIGINAL BUDGET'!E74="","",'ORIGINAL BUDGET'!E74)</f>
        <v/>
      </c>
      <c r="F74" s="793">
        <f>IF('ORIGINAL BUDGET'!F74="","",'ORIGINAL BUDGET'!F74)</f>
        <v>0</v>
      </c>
      <c r="G74" s="1415"/>
      <c r="H74" s="1244" t="str">
        <f t="shared" si="13"/>
        <v/>
      </c>
      <c r="I74" s="925"/>
      <c r="J74" s="267"/>
      <c r="K74" s="267"/>
      <c r="L74" s="266">
        <v>30</v>
      </c>
      <c r="M74" s="265">
        <f>IF('BR1'!B74="","",'BR1'!B74)</f>
        <v>0</v>
      </c>
      <c r="N74" s="1031">
        <f>IF('BR1'!C74="","",'BR1'!C74)</f>
        <v>0</v>
      </c>
      <c r="O74" s="1241">
        <f>IF('BR1'!D74="","",'BR1'!D74)</f>
        <v>0</v>
      </c>
      <c r="P74" s="431">
        <f>IF('BR1'!E74="","",'BR1'!E74)</f>
        <v>0</v>
      </c>
      <c r="Q74" s="793">
        <f>IF('BR1'!F74="","",'BR1'!F74)</f>
        <v>0</v>
      </c>
      <c r="R74" s="1415">
        <f t="shared" si="21"/>
        <v>0</v>
      </c>
      <c r="S74" s="1244" t="str">
        <f t="shared" si="14"/>
        <v/>
      </c>
      <c r="T74" s="925">
        <f t="shared" si="15"/>
        <v>0</v>
      </c>
      <c r="U74" s="935">
        <f t="shared" si="9"/>
        <v>0</v>
      </c>
      <c r="V74" s="267"/>
      <c r="W74" s="266">
        <v>30</v>
      </c>
      <c r="X74" s="265">
        <f>IF('BR2'!B74="","",'BR2'!B74)</f>
        <v>0</v>
      </c>
      <c r="Y74" s="1031">
        <f>IF('BR2'!C74="","",'BR2'!C74)</f>
        <v>0</v>
      </c>
      <c r="Z74" s="1241">
        <f>IF('BR2'!D74="","",'BR2'!D74)</f>
        <v>0</v>
      </c>
      <c r="AA74" s="431">
        <f>IF('BR2'!E74="","",'BR2'!E74)</f>
        <v>0</v>
      </c>
      <c r="AB74" s="793">
        <f>IF('BR2'!F74="","",'BR2'!F74)</f>
        <v>0</v>
      </c>
      <c r="AC74" s="1415">
        <f t="shared" si="20"/>
        <v>0</v>
      </c>
      <c r="AD74" s="1244" t="str">
        <f t="shared" si="16"/>
        <v/>
      </c>
      <c r="AE74" s="925">
        <f t="shared" si="17"/>
        <v>0</v>
      </c>
      <c r="AF74" s="935">
        <f t="shared" si="10"/>
        <v>0</v>
      </c>
      <c r="AG74" s="267"/>
      <c r="AH74" s="266">
        <v>30</v>
      </c>
      <c r="AI74" s="265">
        <f>IF('BR3'!B74=0,0,'BR3'!B74)</f>
        <v>0</v>
      </c>
      <c r="AJ74" s="1031">
        <f>IF('BR3'!C74=0,0,'BR3'!C74)</f>
        <v>0</v>
      </c>
      <c r="AK74" s="1241">
        <f>IF('BR3'!D74=0,0,'BR3'!D74)</f>
        <v>0</v>
      </c>
      <c r="AL74" s="431">
        <f>IF('BR3'!E74=0,0,'BR3'!E74)</f>
        <v>0</v>
      </c>
      <c r="AM74" s="793">
        <f>IF('BR3'!F74=0,0,'BR3'!F74)</f>
        <v>0</v>
      </c>
      <c r="AN74" s="1415">
        <f t="shared" si="11"/>
        <v>0</v>
      </c>
      <c r="AO74" s="1244" t="str">
        <f t="shared" si="18"/>
        <v/>
      </c>
      <c r="AP74" s="925">
        <f t="shared" si="19"/>
        <v>0</v>
      </c>
      <c r="AQ74" s="935">
        <f t="shared" si="12"/>
        <v>0</v>
      </c>
      <c r="AR74" s="839"/>
    </row>
    <row r="75" spans="1:44" ht="25.5" hidden="1">
      <c r="A75" s="266">
        <v>31</v>
      </c>
      <c r="B75" s="265" t="str">
        <f>IF('ORIGINAL BUDGET'!B75="","",'ORIGINAL BUDGET'!B75)</f>
        <v/>
      </c>
      <c r="C75" s="1031" t="str">
        <f>IF('ORIGINAL BUDGET'!C75="","",'ORIGINAL BUDGET'!C75)</f>
        <v/>
      </c>
      <c r="D75" s="1241" t="str">
        <f>IF('ORIGINAL BUDGET'!D75="","",'ORIGINAL BUDGET'!D75)</f>
        <v/>
      </c>
      <c r="E75" s="431" t="str">
        <f>IF('ORIGINAL BUDGET'!E75="","",'ORIGINAL BUDGET'!E75)</f>
        <v/>
      </c>
      <c r="F75" s="793">
        <f>IF('ORIGINAL BUDGET'!F75="","",'ORIGINAL BUDGET'!F75)</f>
        <v>0</v>
      </c>
      <c r="G75" s="1415"/>
      <c r="H75" s="1244" t="str">
        <f t="shared" si="13"/>
        <v/>
      </c>
      <c r="I75" s="925"/>
      <c r="J75" s="267"/>
      <c r="K75" s="267"/>
      <c r="L75" s="266">
        <v>31</v>
      </c>
      <c r="M75" s="265">
        <f>IF('BR1'!B75="","",'BR1'!B75)</f>
        <v>0</v>
      </c>
      <c r="N75" s="1031">
        <f>IF('BR1'!C75="","",'BR1'!C75)</f>
        <v>0</v>
      </c>
      <c r="O75" s="1241">
        <f>IF('BR1'!D75="","",'BR1'!D75)</f>
        <v>0</v>
      </c>
      <c r="P75" s="431">
        <f>IF('BR1'!E75="","",'BR1'!E75)</f>
        <v>0</v>
      </c>
      <c r="Q75" s="793">
        <f>IF('BR1'!F75="","",'BR1'!F75)</f>
        <v>0</v>
      </c>
      <c r="R75" s="1415">
        <f t="shared" si="21"/>
        <v>0</v>
      </c>
      <c r="S75" s="1244" t="str">
        <f t="shared" si="14"/>
        <v/>
      </c>
      <c r="T75" s="925">
        <f t="shared" si="15"/>
        <v>0</v>
      </c>
      <c r="U75" s="935">
        <f t="shared" si="9"/>
        <v>0</v>
      </c>
      <c r="V75" s="267"/>
      <c r="W75" s="266">
        <v>31</v>
      </c>
      <c r="X75" s="265">
        <f>IF('BR2'!B75="","",'BR2'!B75)</f>
        <v>0</v>
      </c>
      <c r="Y75" s="1031">
        <f>IF('BR2'!C75="","",'BR2'!C75)</f>
        <v>0</v>
      </c>
      <c r="Z75" s="1241">
        <f>IF('BR2'!D75="","",'BR2'!D75)</f>
        <v>0</v>
      </c>
      <c r="AA75" s="431">
        <f>IF('BR2'!E75="","",'BR2'!E75)</f>
        <v>0</v>
      </c>
      <c r="AB75" s="793">
        <f>IF('BR2'!F75="","",'BR2'!F75)</f>
        <v>0</v>
      </c>
      <c r="AC75" s="1415">
        <f t="shared" si="20"/>
        <v>0</v>
      </c>
      <c r="AD75" s="1244" t="str">
        <f t="shared" si="16"/>
        <v/>
      </c>
      <c r="AE75" s="925">
        <f t="shared" si="17"/>
        <v>0</v>
      </c>
      <c r="AF75" s="935">
        <f t="shared" si="10"/>
        <v>0</v>
      </c>
      <c r="AG75" s="267"/>
      <c r="AH75" s="266">
        <v>31</v>
      </c>
      <c r="AI75" s="265">
        <f>IF('BR3'!B75=0,0,'BR3'!B75)</f>
        <v>0</v>
      </c>
      <c r="AJ75" s="1031">
        <f>IF('BR3'!C75=0,0,'BR3'!C75)</f>
        <v>0</v>
      </c>
      <c r="AK75" s="1241">
        <f>IF('BR3'!D75=0,0,'BR3'!D75)</f>
        <v>0</v>
      </c>
      <c r="AL75" s="431">
        <f>IF('BR3'!E75=0,0,'BR3'!E75)</f>
        <v>0</v>
      </c>
      <c r="AM75" s="793">
        <f>IF('BR3'!F75=0,0,'BR3'!F75)</f>
        <v>0</v>
      </c>
      <c r="AN75" s="1415">
        <f t="shared" si="11"/>
        <v>0</v>
      </c>
      <c r="AO75" s="1244" t="str">
        <f t="shared" si="18"/>
        <v/>
      </c>
      <c r="AP75" s="925">
        <f t="shared" si="19"/>
        <v>0</v>
      </c>
      <c r="AQ75" s="935">
        <f t="shared" si="12"/>
        <v>0</v>
      </c>
      <c r="AR75" s="839"/>
    </row>
    <row r="76" spans="1:44" ht="25.5" hidden="1">
      <c r="A76" s="266">
        <v>32</v>
      </c>
      <c r="B76" s="265" t="str">
        <f>IF('ORIGINAL BUDGET'!B76="","",'ORIGINAL BUDGET'!B76)</f>
        <v/>
      </c>
      <c r="C76" s="1031" t="str">
        <f>IF('ORIGINAL BUDGET'!C76="","",'ORIGINAL BUDGET'!C76)</f>
        <v/>
      </c>
      <c r="D76" s="1241" t="str">
        <f>IF('ORIGINAL BUDGET'!D76="","",'ORIGINAL BUDGET'!D76)</f>
        <v/>
      </c>
      <c r="E76" s="431" t="str">
        <f>IF('ORIGINAL BUDGET'!E76="","",'ORIGINAL BUDGET'!E76)</f>
        <v/>
      </c>
      <c r="F76" s="793">
        <f>IF('ORIGINAL BUDGET'!F76="","",'ORIGINAL BUDGET'!F76)</f>
        <v>0</v>
      </c>
      <c r="G76" s="1415"/>
      <c r="H76" s="1244" t="str">
        <f t="shared" si="13"/>
        <v/>
      </c>
      <c r="I76" s="925"/>
      <c r="J76" s="267"/>
      <c r="K76" s="267"/>
      <c r="L76" s="266">
        <v>32</v>
      </c>
      <c r="M76" s="265">
        <f>IF('BR1'!B76="","",'BR1'!B76)</f>
        <v>0</v>
      </c>
      <c r="N76" s="1031">
        <f>IF('BR1'!C76="","",'BR1'!C76)</f>
        <v>0</v>
      </c>
      <c r="O76" s="1241">
        <f>IF('BR1'!D76="","",'BR1'!D76)</f>
        <v>0</v>
      </c>
      <c r="P76" s="431">
        <f>IF('BR1'!E76="","",'BR1'!E76)</f>
        <v>0</v>
      </c>
      <c r="Q76" s="793">
        <f>IF('BR1'!F76="","",'BR1'!F76)</f>
        <v>0</v>
      </c>
      <c r="R76" s="1415">
        <f t="shared" si="21"/>
        <v>0</v>
      </c>
      <c r="S76" s="1244" t="str">
        <f t="shared" si="14"/>
        <v/>
      </c>
      <c r="T76" s="925">
        <f t="shared" si="15"/>
        <v>0</v>
      </c>
      <c r="U76" s="935">
        <f t="shared" si="9"/>
        <v>0</v>
      </c>
      <c r="V76" s="267"/>
      <c r="W76" s="266">
        <v>32</v>
      </c>
      <c r="X76" s="265">
        <f>IF('BR2'!B76="","",'BR2'!B76)</f>
        <v>0</v>
      </c>
      <c r="Y76" s="1031">
        <f>IF('BR2'!C76="","",'BR2'!C76)</f>
        <v>0</v>
      </c>
      <c r="Z76" s="1241">
        <f>IF('BR2'!D76="","",'BR2'!D76)</f>
        <v>0</v>
      </c>
      <c r="AA76" s="431">
        <f>IF('BR2'!E76="","",'BR2'!E76)</f>
        <v>0</v>
      </c>
      <c r="AB76" s="793">
        <f>IF('BR2'!F76="","",'BR2'!F76)</f>
        <v>0</v>
      </c>
      <c r="AC76" s="1415">
        <f t="shared" si="20"/>
        <v>0</v>
      </c>
      <c r="AD76" s="1244" t="str">
        <f t="shared" si="16"/>
        <v/>
      </c>
      <c r="AE76" s="925">
        <f t="shared" si="17"/>
        <v>0</v>
      </c>
      <c r="AF76" s="935">
        <f t="shared" si="10"/>
        <v>0</v>
      </c>
      <c r="AG76" s="267"/>
      <c r="AH76" s="266">
        <v>32</v>
      </c>
      <c r="AI76" s="265">
        <f>IF('BR3'!B76=0,0,'BR3'!B76)</f>
        <v>0</v>
      </c>
      <c r="AJ76" s="1031">
        <f>IF('BR3'!C76=0,0,'BR3'!C76)</f>
        <v>0</v>
      </c>
      <c r="AK76" s="1241">
        <f>IF('BR3'!D76=0,0,'BR3'!D76)</f>
        <v>0</v>
      </c>
      <c r="AL76" s="431">
        <f>IF('BR3'!E76=0,0,'BR3'!E76)</f>
        <v>0</v>
      </c>
      <c r="AM76" s="793">
        <f>IF('BR3'!F76=0,0,'BR3'!F76)</f>
        <v>0</v>
      </c>
      <c r="AN76" s="1415">
        <f t="shared" si="11"/>
        <v>0</v>
      </c>
      <c r="AO76" s="1244" t="str">
        <f t="shared" si="18"/>
        <v/>
      </c>
      <c r="AP76" s="925">
        <f t="shared" si="19"/>
        <v>0</v>
      </c>
      <c r="AQ76" s="935">
        <f t="shared" si="12"/>
        <v>0</v>
      </c>
      <c r="AR76" s="839"/>
    </row>
    <row r="77" spans="1:44" ht="25.5" hidden="1">
      <c r="A77" s="266">
        <v>33</v>
      </c>
      <c r="B77" s="265" t="str">
        <f>IF('ORIGINAL BUDGET'!B77="","",'ORIGINAL BUDGET'!B77)</f>
        <v/>
      </c>
      <c r="C77" s="1031" t="str">
        <f>IF('ORIGINAL BUDGET'!C77="","",'ORIGINAL BUDGET'!C77)</f>
        <v/>
      </c>
      <c r="D77" s="1241" t="str">
        <f>IF('ORIGINAL BUDGET'!D77="","",'ORIGINAL BUDGET'!D77)</f>
        <v/>
      </c>
      <c r="E77" s="431" t="str">
        <f>IF('ORIGINAL BUDGET'!E77="","",'ORIGINAL BUDGET'!E77)</f>
        <v/>
      </c>
      <c r="F77" s="793">
        <f>IF('ORIGINAL BUDGET'!F77="","",'ORIGINAL BUDGET'!F77)</f>
        <v>0</v>
      </c>
      <c r="G77" s="1415"/>
      <c r="H77" s="1244" t="str">
        <f t="shared" si="13"/>
        <v/>
      </c>
      <c r="I77" s="925"/>
      <c r="J77" s="267"/>
      <c r="K77" s="267"/>
      <c r="L77" s="266">
        <v>33</v>
      </c>
      <c r="M77" s="265">
        <f>IF('BR1'!B77="","",'BR1'!B77)</f>
        <v>0</v>
      </c>
      <c r="N77" s="1031">
        <f>IF('BR1'!C77="","",'BR1'!C77)</f>
        <v>0</v>
      </c>
      <c r="O77" s="1241">
        <f>IF('BR1'!D77="","",'BR1'!D77)</f>
        <v>0</v>
      </c>
      <c r="P77" s="431">
        <f>IF('BR1'!E77="","",'BR1'!E77)</f>
        <v>0</v>
      </c>
      <c r="Q77" s="793">
        <f>IF('BR1'!F77="","",'BR1'!F77)</f>
        <v>0</v>
      </c>
      <c r="R77" s="1415">
        <f t="shared" si="21"/>
        <v>0</v>
      </c>
      <c r="S77" s="1244" t="str">
        <f t="shared" si="14"/>
        <v/>
      </c>
      <c r="T77" s="925">
        <f t="shared" si="15"/>
        <v>0</v>
      </c>
      <c r="U77" s="935">
        <f t="shared" si="9"/>
        <v>0</v>
      </c>
      <c r="V77" s="267"/>
      <c r="W77" s="266">
        <v>33</v>
      </c>
      <c r="X77" s="265">
        <f>IF('BR2'!B77="","",'BR2'!B77)</f>
        <v>0</v>
      </c>
      <c r="Y77" s="1031">
        <f>IF('BR2'!C77="","",'BR2'!C77)</f>
        <v>0</v>
      </c>
      <c r="Z77" s="1241">
        <f>IF('BR2'!D77="","",'BR2'!D77)</f>
        <v>0</v>
      </c>
      <c r="AA77" s="431">
        <f>IF('BR2'!E77="","",'BR2'!E77)</f>
        <v>0</v>
      </c>
      <c r="AB77" s="793">
        <f>IF('BR2'!F77="","",'BR2'!F77)</f>
        <v>0</v>
      </c>
      <c r="AC77" s="1415">
        <f t="shared" si="20"/>
        <v>0</v>
      </c>
      <c r="AD77" s="1244" t="str">
        <f t="shared" si="16"/>
        <v/>
      </c>
      <c r="AE77" s="925">
        <f t="shared" si="17"/>
        <v>0</v>
      </c>
      <c r="AF77" s="935">
        <f t="shared" si="10"/>
        <v>0</v>
      </c>
      <c r="AG77" s="267"/>
      <c r="AH77" s="266">
        <v>33</v>
      </c>
      <c r="AI77" s="265">
        <f>IF('BR3'!B77=0,0,'BR3'!B77)</f>
        <v>0</v>
      </c>
      <c r="AJ77" s="1031">
        <f>IF('BR3'!C77=0,0,'BR3'!C77)</f>
        <v>0</v>
      </c>
      <c r="AK77" s="1241">
        <f>IF('BR3'!D77=0,0,'BR3'!D77)</f>
        <v>0</v>
      </c>
      <c r="AL77" s="431">
        <f>IF('BR3'!E77=0,0,'BR3'!E77)</f>
        <v>0</v>
      </c>
      <c r="AM77" s="793">
        <f>IF('BR3'!F77=0,0,'BR3'!F77)</f>
        <v>0</v>
      </c>
      <c r="AN77" s="1415">
        <f t="shared" si="11"/>
        <v>0</v>
      </c>
      <c r="AO77" s="1244" t="str">
        <f t="shared" si="18"/>
        <v/>
      </c>
      <c r="AP77" s="925">
        <f t="shared" si="19"/>
        <v>0</v>
      </c>
      <c r="AQ77" s="935">
        <f t="shared" si="12"/>
        <v>0</v>
      </c>
      <c r="AR77" s="839"/>
    </row>
    <row r="78" spans="1:44" ht="25.5" hidden="1">
      <c r="A78" s="266">
        <v>34</v>
      </c>
      <c r="B78" s="265" t="str">
        <f>IF('ORIGINAL BUDGET'!B78="","",'ORIGINAL BUDGET'!B78)</f>
        <v/>
      </c>
      <c r="C78" s="1031" t="str">
        <f>IF('ORIGINAL BUDGET'!C78="","",'ORIGINAL BUDGET'!C78)</f>
        <v/>
      </c>
      <c r="D78" s="1241" t="str">
        <f>IF('ORIGINAL BUDGET'!D78="","",'ORIGINAL BUDGET'!D78)</f>
        <v/>
      </c>
      <c r="E78" s="431" t="str">
        <f>IF('ORIGINAL BUDGET'!E78="","",'ORIGINAL BUDGET'!E78)</f>
        <v/>
      </c>
      <c r="F78" s="793">
        <f>IF('ORIGINAL BUDGET'!F78="","",'ORIGINAL BUDGET'!F78)</f>
        <v>0</v>
      </c>
      <c r="G78" s="1415"/>
      <c r="H78" s="1244" t="str">
        <f t="shared" si="13"/>
        <v/>
      </c>
      <c r="I78" s="925"/>
      <c r="J78" s="267"/>
      <c r="K78" s="267"/>
      <c r="L78" s="266">
        <v>34</v>
      </c>
      <c r="M78" s="265">
        <f>IF('BR1'!B78="","",'BR1'!B78)</f>
        <v>0</v>
      </c>
      <c r="N78" s="1031">
        <f>IF('BR1'!C78="","",'BR1'!C78)</f>
        <v>0</v>
      </c>
      <c r="O78" s="1241">
        <f>IF('BR1'!D78="","",'BR1'!D78)</f>
        <v>0</v>
      </c>
      <c r="P78" s="431">
        <f>IF('BR1'!E78="","",'BR1'!E78)</f>
        <v>0</v>
      </c>
      <c r="Q78" s="793">
        <f>IF('BR1'!F78="","",'BR1'!F78)</f>
        <v>0</v>
      </c>
      <c r="R78" s="1415">
        <f t="shared" si="21"/>
        <v>0</v>
      </c>
      <c r="S78" s="1244" t="str">
        <f t="shared" si="14"/>
        <v/>
      </c>
      <c r="T78" s="925">
        <f t="shared" si="15"/>
        <v>0</v>
      </c>
      <c r="U78" s="935">
        <f t="shared" si="9"/>
        <v>0</v>
      </c>
      <c r="V78" s="267"/>
      <c r="W78" s="266">
        <v>34</v>
      </c>
      <c r="X78" s="265">
        <f>IF('BR2'!B78="","",'BR2'!B78)</f>
        <v>0</v>
      </c>
      <c r="Y78" s="1031">
        <f>IF('BR2'!C78="","",'BR2'!C78)</f>
        <v>0</v>
      </c>
      <c r="Z78" s="1241">
        <f>IF('BR2'!D78="","",'BR2'!D78)</f>
        <v>0</v>
      </c>
      <c r="AA78" s="431">
        <f>IF('BR2'!E78="","",'BR2'!E78)</f>
        <v>0</v>
      </c>
      <c r="AB78" s="793">
        <f>IF('BR2'!F78="","",'BR2'!F78)</f>
        <v>0</v>
      </c>
      <c r="AC78" s="1415">
        <f t="shared" si="20"/>
        <v>0</v>
      </c>
      <c r="AD78" s="1244" t="str">
        <f t="shared" si="16"/>
        <v/>
      </c>
      <c r="AE78" s="925">
        <f t="shared" si="17"/>
        <v>0</v>
      </c>
      <c r="AF78" s="935">
        <f t="shared" si="10"/>
        <v>0</v>
      </c>
      <c r="AG78" s="267"/>
      <c r="AH78" s="266">
        <v>34</v>
      </c>
      <c r="AI78" s="265">
        <f>IF('BR3'!B78=0,0,'BR3'!B78)</f>
        <v>0</v>
      </c>
      <c r="AJ78" s="1031">
        <f>IF('BR3'!C78=0,0,'BR3'!C78)</f>
        <v>0</v>
      </c>
      <c r="AK78" s="1241">
        <f>IF('BR3'!D78=0,0,'BR3'!D78)</f>
        <v>0</v>
      </c>
      <c r="AL78" s="431">
        <f>IF('BR3'!E78=0,0,'BR3'!E78)</f>
        <v>0</v>
      </c>
      <c r="AM78" s="793">
        <f>IF('BR3'!F78=0,0,'BR3'!F78)</f>
        <v>0</v>
      </c>
      <c r="AN78" s="1415">
        <f t="shared" si="11"/>
        <v>0</v>
      </c>
      <c r="AO78" s="1244" t="str">
        <f t="shared" si="18"/>
        <v/>
      </c>
      <c r="AP78" s="925">
        <f t="shared" si="19"/>
        <v>0</v>
      </c>
      <c r="AQ78" s="935">
        <f t="shared" si="12"/>
        <v>0</v>
      </c>
      <c r="AR78" s="839"/>
    </row>
    <row r="79" spans="1:44" ht="25.5" hidden="1">
      <c r="A79" s="266">
        <v>35</v>
      </c>
      <c r="B79" s="265" t="str">
        <f>IF('ORIGINAL BUDGET'!B79="","",'ORIGINAL BUDGET'!B79)</f>
        <v/>
      </c>
      <c r="C79" s="1031" t="str">
        <f>IF('ORIGINAL BUDGET'!C79="","",'ORIGINAL BUDGET'!C79)</f>
        <v/>
      </c>
      <c r="D79" s="1241" t="str">
        <f>IF('ORIGINAL BUDGET'!D79="","",'ORIGINAL BUDGET'!D79)</f>
        <v/>
      </c>
      <c r="E79" s="431" t="str">
        <f>IF('ORIGINAL BUDGET'!E79="","",'ORIGINAL BUDGET'!E79)</f>
        <v/>
      </c>
      <c r="F79" s="793">
        <f>IF('ORIGINAL BUDGET'!F79="","",'ORIGINAL BUDGET'!F79)</f>
        <v>0</v>
      </c>
      <c r="G79" s="1415"/>
      <c r="H79" s="1244" t="str">
        <f t="shared" si="13"/>
        <v/>
      </c>
      <c r="I79" s="925"/>
      <c r="J79" s="267"/>
      <c r="K79" s="267"/>
      <c r="L79" s="266">
        <v>35</v>
      </c>
      <c r="M79" s="265">
        <f>IF('BR1'!B79="","",'BR1'!B79)</f>
        <v>0</v>
      </c>
      <c r="N79" s="1031">
        <f>IF('BR1'!C79="","",'BR1'!C79)</f>
        <v>0</v>
      </c>
      <c r="O79" s="1241">
        <f>IF('BR1'!D79="","",'BR1'!D79)</f>
        <v>0</v>
      </c>
      <c r="P79" s="431">
        <f>IF('BR1'!E79="","",'BR1'!E79)</f>
        <v>0</v>
      </c>
      <c r="Q79" s="793">
        <f>IF('BR1'!F79="","",'BR1'!F79)</f>
        <v>0</v>
      </c>
      <c r="R79" s="1415">
        <f t="shared" si="21"/>
        <v>0</v>
      </c>
      <c r="S79" s="1244" t="str">
        <f t="shared" si="14"/>
        <v/>
      </c>
      <c r="T79" s="925">
        <f t="shared" si="15"/>
        <v>0</v>
      </c>
      <c r="U79" s="935">
        <f t="shared" si="9"/>
        <v>0</v>
      </c>
      <c r="V79" s="267"/>
      <c r="W79" s="266">
        <v>35</v>
      </c>
      <c r="X79" s="265">
        <f>IF('BR2'!B79="","",'BR2'!B79)</f>
        <v>0</v>
      </c>
      <c r="Y79" s="1031">
        <f>IF('BR2'!C79="","",'BR2'!C79)</f>
        <v>0</v>
      </c>
      <c r="Z79" s="1241">
        <f>IF('BR2'!D79="","",'BR2'!D79)</f>
        <v>0</v>
      </c>
      <c r="AA79" s="431">
        <f>IF('BR2'!E79="","",'BR2'!E79)</f>
        <v>0</v>
      </c>
      <c r="AB79" s="793">
        <f>IF('BR2'!F79="","",'BR2'!F79)</f>
        <v>0</v>
      </c>
      <c r="AC79" s="1415">
        <f t="shared" si="20"/>
        <v>0</v>
      </c>
      <c r="AD79" s="1244" t="str">
        <f t="shared" si="16"/>
        <v/>
      </c>
      <c r="AE79" s="925">
        <f t="shared" si="17"/>
        <v>0</v>
      </c>
      <c r="AF79" s="935">
        <f t="shared" si="10"/>
        <v>0</v>
      </c>
      <c r="AG79" s="267"/>
      <c r="AH79" s="266">
        <v>35</v>
      </c>
      <c r="AI79" s="265">
        <f>IF('BR3'!B79=0,0,'BR3'!B79)</f>
        <v>0</v>
      </c>
      <c r="AJ79" s="1031">
        <f>IF('BR3'!C79=0,0,'BR3'!C79)</f>
        <v>0</v>
      </c>
      <c r="AK79" s="1241">
        <f>IF('BR3'!D79=0,0,'BR3'!D79)</f>
        <v>0</v>
      </c>
      <c r="AL79" s="431">
        <f>IF('BR3'!E79=0,0,'BR3'!E79)</f>
        <v>0</v>
      </c>
      <c r="AM79" s="793">
        <f>IF('BR3'!F79=0,0,'BR3'!F79)</f>
        <v>0</v>
      </c>
      <c r="AN79" s="1415">
        <f t="shared" si="11"/>
        <v>0</v>
      </c>
      <c r="AO79" s="1244" t="str">
        <f t="shared" si="18"/>
        <v/>
      </c>
      <c r="AP79" s="925">
        <f t="shared" si="19"/>
        <v>0</v>
      </c>
      <c r="AQ79" s="935">
        <f t="shared" si="12"/>
        <v>0</v>
      </c>
      <c r="AR79" s="839"/>
    </row>
    <row r="80" spans="1:44" ht="25.5" hidden="1">
      <c r="A80" s="266">
        <v>36</v>
      </c>
      <c r="B80" s="265" t="str">
        <f>IF('ORIGINAL BUDGET'!B80="","",'ORIGINAL BUDGET'!B80)</f>
        <v/>
      </c>
      <c r="C80" s="1031" t="str">
        <f>IF('ORIGINAL BUDGET'!C80="","",'ORIGINAL BUDGET'!C80)</f>
        <v/>
      </c>
      <c r="D80" s="1241" t="str">
        <f>IF('ORIGINAL BUDGET'!D80="","",'ORIGINAL BUDGET'!D80)</f>
        <v/>
      </c>
      <c r="E80" s="431" t="str">
        <f>IF('ORIGINAL BUDGET'!E80="","",'ORIGINAL BUDGET'!E80)</f>
        <v/>
      </c>
      <c r="F80" s="793">
        <f>IF('ORIGINAL BUDGET'!F80="","",'ORIGINAL BUDGET'!F80)</f>
        <v>0</v>
      </c>
      <c r="G80" s="1415"/>
      <c r="H80" s="1244" t="str">
        <f t="shared" si="13"/>
        <v/>
      </c>
      <c r="I80" s="925"/>
      <c r="J80" s="267"/>
      <c r="K80" s="267"/>
      <c r="L80" s="266">
        <v>36</v>
      </c>
      <c r="M80" s="265">
        <f>IF('BR1'!B80="","",'BR1'!B80)</f>
        <v>0</v>
      </c>
      <c r="N80" s="1031">
        <f>IF('BR1'!C80="","",'BR1'!C80)</f>
        <v>0</v>
      </c>
      <c r="O80" s="1241">
        <f>IF('BR1'!D80="","",'BR1'!D80)</f>
        <v>0</v>
      </c>
      <c r="P80" s="431">
        <f>IF('BR1'!E80="","",'BR1'!E80)</f>
        <v>0</v>
      </c>
      <c r="Q80" s="793">
        <f>IF('BR1'!F80="","",'BR1'!F80)</f>
        <v>0</v>
      </c>
      <c r="R80" s="1415">
        <f t="shared" si="21"/>
        <v>0</v>
      </c>
      <c r="S80" s="1244" t="str">
        <f t="shared" si="14"/>
        <v/>
      </c>
      <c r="T80" s="925">
        <f t="shared" si="15"/>
        <v>0</v>
      </c>
      <c r="U80" s="935">
        <f t="shared" si="9"/>
        <v>0</v>
      </c>
      <c r="V80" s="267"/>
      <c r="W80" s="266">
        <v>36</v>
      </c>
      <c r="X80" s="265">
        <f>IF('BR2'!B80="","",'BR2'!B80)</f>
        <v>0</v>
      </c>
      <c r="Y80" s="1031">
        <f>IF('BR2'!C80="","",'BR2'!C80)</f>
        <v>0</v>
      </c>
      <c r="Z80" s="1241">
        <f>IF('BR2'!D80="","",'BR2'!D80)</f>
        <v>0</v>
      </c>
      <c r="AA80" s="431">
        <f>IF('BR2'!E80="","",'BR2'!E80)</f>
        <v>0</v>
      </c>
      <c r="AB80" s="793">
        <f>IF('BR2'!F80="","",'BR2'!F80)</f>
        <v>0</v>
      </c>
      <c r="AC80" s="1415">
        <f t="shared" si="20"/>
        <v>0</v>
      </c>
      <c r="AD80" s="1244" t="str">
        <f t="shared" si="16"/>
        <v/>
      </c>
      <c r="AE80" s="925">
        <f t="shared" si="17"/>
        <v>0</v>
      </c>
      <c r="AF80" s="935">
        <f t="shared" si="10"/>
        <v>0</v>
      </c>
      <c r="AG80" s="267"/>
      <c r="AH80" s="266">
        <v>36</v>
      </c>
      <c r="AI80" s="265">
        <f>IF('BR3'!B80=0,0,'BR3'!B80)</f>
        <v>0</v>
      </c>
      <c r="AJ80" s="1031">
        <f>IF('BR3'!C80=0,0,'BR3'!C80)</f>
        <v>0</v>
      </c>
      <c r="AK80" s="1241">
        <f>IF('BR3'!D80=0,0,'BR3'!D80)</f>
        <v>0</v>
      </c>
      <c r="AL80" s="431">
        <f>IF('BR3'!E80=0,0,'BR3'!E80)</f>
        <v>0</v>
      </c>
      <c r="AM80" s="793">
        <f>IF('BR3'!F80=0,0,'BR3'!F80)</f>
        <v>0</v>
      </c>
      <c r="AN80" s="1415">
        <f t="shared" si="11"/>
        <v>0</v>
      </c>
      <c r="AO80" s="1244" t="str">
        <f t="shared" si="18"/>
        <v/>
      </c>
      <c r="AP80" s="925">
        <f t="shared" si="19"/>
        <v>0</v>
      </c>
      <c r="AQ80" s="935">
        <f t="shared" si="12"/>
        <v>0</v>
      </c>
      <c r="AR80" s="839"/>
    </row>
    <row r="81" spans="1:44" ht="25.5" hidden="1">
      <c r="A81" s="266">
        <v>37</v>
      </c>
      <c r="B81" s="265" t="str">
        <f>IF('ORIGINAL BUDGET'!B81="","",'ORIGINAL BUDGET'!B81)</f>
        <v/>
      </c>
      <c r="C81" s="1031" t="str">
        <f>IF('ORIGINAL BUDGET'!C81="","",'ORIGINAL BUDGET'!C81)</f>
        <v/>
      </c>
      <c r="D81" s="1241" t="str">
        <f>IF('ORIGINAL BUDGET'!D81="","",'ORIGINAL BUDGET'!D81)</f>
        <v/>
      </c>
      <c r="E81" s="431" t="str">
        <f>IF('ORIGINAL BUDGET'!E81="","",'ORIGINAL BUDGET'!E81)</f>
        <v/>
      </c>
      <c r="F81" s="793">
        <f>IF('ORIGINAL BUDGET'!F81="","",'ORIGINAL BUDGET'!F81)</f>
        <v>0</v>
      </c>
      <c r="G81" s="1415"/>
      <c r="H81" s="1244" t="str">
        <f t="shared" si="13"/>
        <v/>
      </c>
      <c r="I81" s="925"/>
      <c r="J81" s="267"/>
      <c r="K81" s="267"/>
      <c r="L81" s="266">
        <v>37</v>
      </c>
      <c r="M81" s="265">
        <f>IF('BR1'!B81="","",'BR1'!B81)</f>
        <v>0</v>
      </c>
      <c r="N81" s="1031">
        <f>IF('BR1'!C81="","",'BR1'!C81)</f>
        <v>0</v>
      </c>
      <c r="O81" s="1241">
        <f>IF('BR1'!D81="","",'BR1'!D81)</f>
        <v>0</v>
      </c>
      <c r="P81" s="431">
        <f>IF('BR1'!E81="","",'BR1'!E81)</f>
        <v>0</v>
      </c>
      <c r="Q81" s="793">
        <f>IF('BR1'!F81="","",'BR1'!F81)</f>
        <v>0</v>
      </c>
      <c r="R81" s="1415">
        <f t="shared" si="21"/>
        <v>0</v>
      </c>
      <c r="S81" s="1244" t="str">
        <f t="shared" si="14"/>
        <v/>
      </c>
      <c r="T81" s="925">
        <f t="shared" si="15"/>
        <v>0</v>
      </c>
      <c r="U81" s="935">
        <f t="shared" si="9"/>
        <v>0</v>
      </c>
      <c r="V81" s="267"/>
      <c r="W81" s="266">
        <v>37</v>
      </c>
      <c r="X81" s="265">
        <f>IF('BR2'!B81="","",'BR2'!B81)</f>
        <v>0</v>
      </c>
      <c r="Y81" s="1031">
        <f>IF('BR2'!C81="","",'BR2'!C81)</f>
        <v>0</v>
      </c>
      <c r="Z81" s="1241">
        <f>IF('BR2'!D81="","",'BR2'!D81)</f>
        <v>0</v>
      </c>
      <c r="AA81" s="431">
        <f>IF('BR2'!E81="","",'BR2'!E81)</f>
        <v>0</v>
      </c>
      <c r="AB81" s="793">
        <f>IF('BR2'!F81="","",'BR2'!F81)</f>
        <v>0</v>
      </c>
      <c r="AC81" s="1415">
        <f t="shared" si="20"/>
        <v>0</v>
      </c>
      <c r="AD81" s="1244" t="str">
        <f t="shared" si="16"/>
        <v/>
      </c>
      <c r="AE81" s="925">
        <f t="shared" si="17"/>
        <v>0</v>
      </c>
      <c r="AF81" s="935">
        <f t="shared" si="10"/>
        <v>0</v>
      </c>
      <c r="AG81" s="267"/>
      <c r="AH81" s="266">
        <v>37</v>
      </c>
      <c r="AI81" s="265">
        <f>IF('BR3'!B81=0,0,'BR3'!B81)</f>
        <v>0</v>
      </c>
      <c r="AJ81" s="1031">
        <f>IF('BR3'!C81=0,0,'BR3'!C81)</f>
        <v>0</v>
      </c>
      <c r="AK81" s="1241">
        <f>IF('BR3'!D81=0,0,'BR3'!D81)</f>
        <v>0</v>
      </c>
      <c r="AL81" s="431">
        <f>IF('BR3'!E81=0,0,'BR3'!E81)</f>
        <v>0</v>
      </c>
      <c r="AM81" s="793">
        <f>IF('BR3'!F81=0,0,'BR3'!F81)</f>
        <v>0</v>
      </c>
      <c r="AN81" s="1415">
        <f t="shared" si="11"/>
        <v>0</v>
      </c>
      <c r="AO81" s="1244" t="str">
        <f t="shared" si="18"/>
        <v/>
      </c>
      <c r="AP81" s="925">
        <f t="shared" si="19"/>
        <v>0</v>
      </c>
      <c r="AQ81" s="935">
        <f t="shared" si="12"/>
        <v>0</v>
      </c>
      <c r="AR81" s="839"/>
    </row>
    <row r="82" spans="1:44" ht="25.5" hidden="1">
      <c r="A82" s="266">
        <v>38</v>
      </c>
      <c r="B82" s="265" t="str">
        <f>IF('ORIGINAL BUDGET'!B82="","",'ORIGINAL BUDGET'!B82)</f>
        <v/>
      </c>
      <c r="C82" s="1031" t="str">
        <f>IF('ORIGINAL BUDGET'!C82="","",'ORIGINAL BUDGET'!C82)</f>
        <v/>
      </c>
      <c r="D82" s="1241" t="str">
        <f>IF('ORIGINAL BUDGET'!D82="","",'ORIGINAL BUDGET'!D82)</f>
        <v/>
      </c>
      <c r="E82" s="431" t="str">
        <f>IF('ORIGINAL BUDGET'!E82="","",'ORIGINAL BUDGET'!E82)</f>
        <v/>
      </c>
      <c r="F82" s="793">
        <f>IF('ORIGINAL BUDGET'!F82="","",'ORIGINAL BUDGET'!F82)</f>
        <v>0</v>
      </c>
      <c r="G82" s="1415"/>
      <c r="H82" s="1244" t="str">
        <f t="shared" si="13"/>
        <v/>
      </c>
      <c r="I82" s="925"/>
      <c r="J82" s="267"/>
      <c r="K82" s="267"/>
      <c r="L82" s="266">
        <v>38</v>
      </c>
      <c r="M82" s="265">
        <f>IF('BR1'!B82="","",'BR1'!B82)</f>
        <v>0</v>
      </c>
      <c r="N82" s="1031">
        <f>IF('BR1'!C82="","",'BR1'!C82)</f>
        <v>0</v>
      </c>
      <c r="O82" s="1241">
        <f>IF('BR1'!D82="","",'BR1'!D82)</f>
        <v>0</v>
      </c>
      <c r="P82" s="431">
        <f>IF('BR1'!E82="","",'BR1'!E82)</f>
        <v>0</v>
      </c>
      <c r="Q82" s="793">
        <f>IF('BR1'!F82="","",'BR1'!F82)</f>
        <v>0</v>
      </c>
      <c r="R82" s="1415">
        <f t="shared" si="21"/>
        <v>0</v>
      </c>
      <c r="S82" s="1244" t="str">
        <f t="shared" si="14"/>
        <v/>
      </c>
      <c r="T82" s="925">
        <f t="shared" si="15"/>
        <v>0</v>
      </c>
      <c r="U82" s="935">
        <f t="shared" si="9"/>
        <v>0</v>
      </c>
      <c r="V82" s="267"/>
      <c r="W82" s="266">
        <v>38</v>
      </c>
      <c r="X82" s="265">
        <f>IF('BR2'!B82="","",'BR2'!B82)</f>
        <v>0</v>
      </c>
      <c r="Y82" s="1031">
        <f>IF('BR2'!C82="","",'BR2'!C82)</f>
        <v>0</v>
      </c>
      <c r="Z82" s="1241">
        <f>IF('BR2'!D82="","",'BR2'!D82)</f>
        <v>0</v>
      </c>
      <c r="AA82" s="431">
        <f>IF('BR2'!E82="","",'BR2'!E82)</f>
        <v>0</v>
      </c>
      <c r="AB82" s="793">
        <f>IF('BR2'!F82="","",'BR2'!F82)</f>
        <v>0</v>
      </c>
      <c r="AC82" s="1415">
        <f t="shared" si="20"/>
        <v>0</v>
      </c>
      <c r="AD82" s="1244" t="str">
        <f t="shared" si="16"/>
        <v/>
      </c>
      <c r="AE82" s="925">
        <f t="shared" si="17"/>
        <v>0</v>
      </c>
      <c r="AF82" s="935">
        <f t="shared" si="10"/>
        <v>0</v>
      </c>
      <c r="AG82" s="267"/>
      <c r="AH82" s="266">
        <v>38</v>
      </c>
      <c r="AI82" s="265">
        <f>IF('BR3'!B82=0,0,'BR3'!B82)</f>
        <v>0</v>
      </c>
      <c r="AJ82" s="1031">
        <f>IF('BR3'!C82=0,0,'BR3'!C82)</f>
        <v>0</v>
      </c>
      <c r="AK82" s="1241">
        <f>IF('BR3'!D82=0,0,'BR3'!D82)</f>
        <v>0</v>
      </c>
      <c r="AL82" s="431">
        <f>IF('BR3'!E82=0,0,'BR3'!E82)</f>
        <v>0</v>
      </c>
      <c r="AM82" s="793">
        <f>IF('BR3'!F82=0,0,'BR3'!F82)</f>
        <v>0</v>
      </c>
      <c r="AN82" s="1415">
        <f t="shared" si="11"/>
        <v>0</v>
      </c>
      <c r="AO82" s="1244" t="str">
        <f t="shared" si="18"/>
        <v/>
      </c>
      <c r="AP82" s="925">
        <f t="shared" si="19"/>
        <v>0</v>
      </c>
      <c r="AQ82" s="935">
        <f t="shared" si="12"/>
        <v>0</v>
      </c>
      <c r="AR82" s="839"/>
    </row>
    <row r="83" spans="1:44" ht="25.5" hidden="1">
      <c r="A83" s="266">
        <v>39</v>
      </c>
      <c r="B83" s="265" t="str">
        <f>IF('ORIGINAL BUDGET'!B83="","",'ORIGINAL BUDGET'!B83)</f>
        <v/>
      </c>
      <c r="C83" s="1031" t="str">
        <f>IF('ORIGINAL BUDGET'!C83="","",'ORIGINAL BUDGET'!C83)</f>
        <v/>
      </c>
      <c r="D83" s="1241" t="str">
        <f>IF('ORIGINAL BUDGET'!D83="","",'ORIGINAL BUDGET'!D83)</f>
        <v/>
      </c>
      <c r="E83" s="431" t="str">
        <f>IF('ORIGINAL BUDGET'!E83="","",'ORIGINAL BUDGET'!E83)</f>
        <v/>
      </c>
      <c r="F83" s="793">
        <f>IF('ORIGINAL BUDGET'!F83="","",'ORIGINAL BUDGET'!F83)</f>
        <v>0</v>
      </c>
      <c r="G83" s="1415"/>
      <c r="H83" s="1244" t="str">
        <f t="shared" si="13"/>
        <v/>
      </c>
      <c r="I83" s="925"/>
      <c r="J83" s="267"/>
      <c r="K83" s="267"/>
      <c r="L83" s="266">
        <v>39</v>
      </c>
      <c r="M83" s="265">
        <f>IF('BR1'!B83="","",'BR1'!B83)</f>
        <v>0</v>
      </c>
      <c r="N83" s="1031">
        <f>IF('BR1'!C83="","",'BR1'!C83)</f>
        <v>0</v>
      </c>
      <c r="O83" s="1241">
        <f>IF('BR1'!D83="","",'BR1'!D83)</f>
        <v>0</v>
      </c>
      <c r="P83" s="431">
        <f>IF('BR1'!E83="","",'BR1'!E83)</f>
        <v>0</v>
      </c>
      <c r="Q83" s="793">
        <f>IF('BR1'!F83="","",'BR1'!F83)</f>
        <v>0</v>
      </c>
      <c r="R83" s="1415">
        <f t="shared" si="21"/>
        <v>0</v>
      </c>
      <c r="S83" s="1244" t="str">
        <f t="shared" si="14"/>
        <v/>
      </c>
      <c r="T83" s="925">
        <f t="shared" si="15"/>
        <v>0</v>
      </c>
      <c r="U83" s="935">
        <f t="shared" si="9"/>
        <v>0</v>
      </c>
      <c r="V83" s="267"/>
      <c r="W83" s="266">
        <v>39</v>
      </c>
      <c r="X83" s="265">
        <f>IF('BR2'!B83="","",'BR2'!B83)</f>
        <v>0</v>
      </c>
      <c r="Y83" s="1031">
        <f>IF('BR2'!C83="","",'BR2'!C83)</f>
        <v>0</v>
      </c>
      <c r="Z83" s="1241">
        <f>IF('BR2'!D83="","",'BR2'!D83)</f>
        <v>0</v>
      </c>
      <c r="AA83" s="431">
        <f>IF('BR2'!E83="","",'BR2'!E83)</f>
        <v>0</v>
      </c>
      <c r="AB83" s="793">
        <f>IF('BR2'!F83="","",'BR2'!F83)</f>
        <v>0</v>
      </c>
      <c r="AC83" s="1415">
        <f t="shared" si="20"/>
        <v>0</v>
      </c>
      <c r="AD83" s="1244" t="str">
        <f t="shared" si="16"/>
        <v/>
      </c>
      <c r="AE83" s="925">
        <f t="shared" si="17"/>
        <v>0</v>
      </c>
      <c r="AF83" s="935">
        <f t="shared" si="10"/>
        <v>0</v>
      </c>
      <c r="AG83" s="267"/>
      <c r="AH83" s="266">
        <v>39</v>
      </c>
      <c r="AI83" s="265">
        <f>IF('BR3'!B83=0,0,'BR3'!B83)</f>
        <v>0</v>
      </c>
      <c r="AJ83" s="1031">
        <f>IF('BR3'!C83=0,0,'BR3'!C83)</f>
        <v>0</v>
      </c>
      <c r="AK83" s="1241">
        <f>IF('BR3'!D83=0,0,'BR3'!D83)</f>
        <v>0</v>
      </c>
      <c r="AL83" s="431">
        <f>IF('BR3'!E83=0,0,'BR3'!E83)</f>
        <v>0</v>
      </c>
      <c r="AM83" s="793">
        <f>IF('BR3'!F83=0,0,'BR3'!F83)</f>
        <v>0</v>
      </c>
      <c r="AN83" s="1415">
        <f t="shared" si="11"/>
        <v>0</v>
      </c>
      <c r="AO83" s="1244" t="str">
        <f t="shared" si="18"/>
        <v/>
      </c>
      <c r="AP83" s="925">
        <f t="shared" si="19"/>
        <v>0</v>
      </c>
      <c r="AQ83" s="935">
        <f t="shared" si="12"/>
        <v>0</v>
      </c>
      <c r="AR83" s="839"/>
    </row>
    <row r="84" spans="1:44" ht="25.5" hidden="1">
      <c r="A84" s="266">
        <v>40</v>
      </c>
      <c r="B84" s="265" t="str">
        <f>IF('ORIGINAL BUDGET'!B84="","",'ORIGINAL BUDGET'!B84)</f>
        <v/>
      </c>
      <c r="C84" s="1031" t="str">
        <f>IF('ORIGINAL BUDGET'!C84="","",'ORIGINAL BUDGET'!C84)</f>
        <v/>
      </c>
      <c r="D84" s="1241" t="str">
        <f>IF('ORIGINAL BUDGET'!D84="","",'ORIGINAL BUDGET'!D84)</f>
        <v/>
      </c>
      <c r="E84" s="431" t="str">
        <f>IF('ORIGINAL BUDGET'!E84="","",'ORIGINAL BUDGET'!E84)</f>
        <v/>
      </c>
      <c r="F84" s="793">
        <f>IF('ORIGINAL BUDGET'!F84="","",'ORIGINAL BUDGET'!F84)</f>
        <v>0</v>
      </c>
      <c r="G84" s="1415"/>
      <c r="H84" s="1244" t="str">
        <f t="shared" si="13"/>
        <v/>
      </c>
      <c r="I84" s="925"/>
      <c r="J84" s="267"/>
      <c r="K84" s="267"/>
      <c r="L84" s="266">
        <v>40</v>
      </c>
      <c r="M84" s="265">
        <f>IF('BR1'!B84="","",'BR1'!B84)</f>
        <v>0</v>
      </c>
      <c r="N84" s="1031">
        <f>IF('BR1'!C84="","",'BR1'!C84)</f>
        <v>0</v>
      </c>
      <c r="O84" s="1241">
        <f>IF('BR1'!D84="","",'BR1'!D84)</f>
        <v>0</v>
      </c>
      <c r="P84" s="431">
        <f>IF('BR1'!E84="","",'BR1'!E84)</f>
        <v>0</v>
      </c>
      <c r="Q84" s="793">
        <f>IF('BR1'!F84="","",'BR1'!F84)</f>
        <v>0</v>
      </c>
      <c r="R84" s="1415">
        <f t="shared" si="21"/>
        <v>0</v>
      </c>
      <c r="S84" s="1244" t="str">
        <f t="shared" si="14"/>
        <v/>
      </c>
      <c r="T84" s="925">
        <f t="shared" si="15"/>
        <v>0</v>
      </c>
      <c r="U84" s="935">
        <f t="shared" si="9"/>
        <v>0</v>
      </c>
      <c r="V84" s="267"/>
      <c r="W84" s="266">
        <v>40</v>
      </c>
      <c r="X84" s="265">
        <f>IF('BR2'!B84="","",'BR2'!B84)</f>
        <v>0</v>
      </c>
      <c r="Y84" s="1031">
        <f>IF('BR2'!C84="","",'BR2'!C84)</f>
        <v>0</v>
      </c>
      <c r="Z84" s="1241">
        <f>IF('BR2'!D84="","",'BR2'!D84)</f>
        <v>0</v>
      </c>
      <c r="AA84" s="431">
        <f>IF('BR2'!E84="","",'BR2'!E84)</f>
        <v>0</v>
      </c>
      <c r="AB84" s="793">
        <f>IF('BR2'!F84="","",'BR2'!F84)</f>
        <v>0</v>
      </c>
      <c r="AC84" s="1415">
        <f t="shared" si="20"/>
        <v>0</v>
      </c>
      <c r="AD84" s="1244" t="str">
        <f t="shared" si="16"/>
        <v/>
      </c>
      <c r="AE84" s="925">
        <f t="shared" si="17"/>
        <v>0</v>
      </c>
      <c r="AF84" s="935">
        <f t="shared" si="10"/>
        <v>0</v>
      </c>
      <c r="AG84" s="267"/>
      <c r="AH84" s="266">
        <v>40</v>
      </c>
      <c r="AI84" s="265">
        <f>IF('BR3'!B84=0,0,'BR3'!B84)</f>
        <v>0</v>
      </c>
      <c r="AJ84" s="1031">
        <f>IF('BR3'!C84=0,0,'BR3'!C84)</f>
        <v>0</v>
      </c>
      <c r="AK84" s="1241">
        <f>IF('BR3'!D84=0,0,'BR3'!D84)</f>
        <v>0</v>
      </c>
      <c r="AL84" s="431">
        <f>IF('BR3'!E84=0,0,'BR3'!E84)</f>
        <v>0</v>
      </c>
      <c r="AM84" s="793">
        <f>IF('BR3'!F84=0,0,'BR3'!F84)</f>
        <v>0</v>
      </c>
      <c r="AN84" s="1415">
        <f t="shared" si="11"/>
        <v>0</v>
      </c>
      <c r="AO84" s="1244" t="str">
        <f t="shared" si="18"/>
        <v/>
      </c>
      <c r="AP84" s="925">
        <f t="shared" si="19"/>
        <v>0</v>
      </c>
      <c r="AQ84" s="935">
        <f t="shared" si="12"/>
        <v>0</v>
      </c>
      <c r="AR84" s="839"/>
    </row>
    <row r="85" spans="1:44" ht="25.5" hidden="1">
      <c r="A85" s="266">
        <v>41</v>
      </c>
      <c r="B85" s="265" t="str">
        <f>IF('ORIGINAL BUDGET'!B85="","",'ORIGINAL BUDGET'!B85)</f>
        <v/>
      </c>
      <c r="C85" s="1031" t="str">
        <f>IF('ORIGINAL BUDGET'!C85="","",'ORIGINAL BUDGET'!C85)</f>
        <v/>
      </c>
      <c r="D85" s="1241" t="str">
        <f>IF('ORIGINAL BUDGET'!D85="","",'ORIGINAL BUDGET'!D85)</f>
        <v/>
      </c>
      <c r="E85" s="431" t="str">
        <f>IF('ORIGINAL BUDGET'!E85="","",'ORIGINAL BUDGET'!E85)</f>
        <v/>
      </c>
      <c r="F85" s="793">
        <f>IF('ORIGINAL BUDGET'!F85="","",'ORIGINAL BUDGET'!F85)</f>
        <v>0</v>
      </c>
      <c r="G85" s="1415"/>
      <c r="H85" s="1244" t="str">
        <f t="shared" si="13"/>
        <v/>
      </c>
      <c r="I85" s="925"/>
      <c r="J85" s="267"/>
      <c r="K85" s="267"/>
      <c r="L85" s="266">
        <v>41</v>
      </c>
      <c r="M85" s="265">
        <f>IF('BR1'!B85="","",'BR1'!B85)</f>
        <v>0</v>
      </c>
      <c r="N85" s="1031">
        <f>IF('BR1'!C85="","",'BR1'!C85)</f>
        <v>0</v>
      </c>
      <c r="O85" s="1241">
        <f>IF('BR1'!D85="","",'BR1'!D85)</f>
        <v>0</v>
      </c>
      <c r="P85" s="431">
        <f>IF('BR1'!E85="","",'BR1'!E85)</f>
        <v>0</v>
      </c>
      <c r="Q85" s="793">
        <f>IF('BR1'!F85="","",'BR1'!F85)</f>
        <v>0</v>
      </c>
      <c r="R85" s="1415">
        <f t="shared" si="21"/>
        <v>0</v>
      </c>
      <c r="S85" s="1244" t="str">
        <f t="shared" si="14"/>
        <v/>
      </c>
      <c r="T85" s="925">
        <f t="shared" si="15"/>
        <v>0</v>
      </c>
      <c r="U85" s="935">
        <f t="shared" si="9"/>
        <v>0</v>
      </c>
      <c r="V85" s="267"/>
      <c r="W85" s="266">
        <v>41</v>
      </c>
      <c r="X85" s="265">
        <f>IF('BR2'!B85="","",'BR2'!B85)</f>
        <v>0</v>
      </c>
      <c r="Y85" s="1031">
        <f>IF('BR2'!C85="","",'BR2'!C85)</f>
        <v>0</v>
      </c>
      <c r="Z85" s="1241">
        <f>IF('BR2'!D85="","",'BR2'!D85)</f>
        <v>0</v>
      </c>
      <c r="AA85" s="431">
        <f>IF('BR2'!E85="","",'BR2'!E85)</f>
        <v>0</v>
      </c>
      <c r="AB85" s="793">
        <f>IF('BR2'!F85="","",'BR2'!F85)</f>
        <v>0</v>
      </c>
      <c r="AC85" s="1415">
        <f t="shared" si="20"/>
        <v>0</v>
      </c>
      <c r="AD85" s="1244" t="str">
        <f t="shared" si="16"/>
        <v/>
      </c>
      <c r="AE85" s="925">
        <f t="shared" si="17"/>
        <v>0</v>
      </c>
      <c r="AF85" s="935">
        <f t="shared" si="10"/>
        <v>0</v>
      </c>
      <c r="AG85" s="267"/>
      <c r="AH85" s="266">
        <v>41</v>
      </c>
      <c r="AI85" s="265">
        <f>IF('BR3'!B85=0,0,'BR3'!B85)</f>
        <v>0</v>
      </c>
      <c r="AJ85" s="1031">
        <f>IF('BR3'!C85=0,0,'BR3'!C85)</f>
        <v>0</v>
      </c>
      <c r="AK85" s="1241">
        <f>IF('BR3'!D85=0,0,'BR3'!D85)</f>
        <v>0</v>
      </c>
      <c r="AL85" s="431">
        <f>IF('BR3'!E85=0,0,'BR3'!E85)</f>
        <v>0</v>
      </c>
      <c r="AM85" s="793">
        <f>IF('BR3'!F85=0,0,'BR3'!F85)</f>
        <v>0</v>
      </c>
      <c r="AN85" s="1415">
        <f t="shared" si="11"/>
        <v>0</v>
      </c>
      <c r="AO85" s="1244" t="str">
        <f t="shared" si="18"/>
        <v/>
      </c>
      <c r="AP85" s="925">
        <f t="shared" si="19"/>
        <v>0</v>
      </c>
      <c r="AQ85" s="935">
        <f t="shared" si="12"/>
        <v>0</v>
      </c>
      <c r="AR85" s="839"/>
    </row>
    <row r="86" spans="1:44" ht="25.5" hidden="1">
      <c r="A86" s="266">
        <v>42</v>
      </c>
      <c r="B86" s="265" t="str">
        <f>IF('ORIGINAL BUDGET'!B86="","",'ORIGINAL BUDGET'!B86)</f>
        <v/>
      </c>
      <c r="C86" s="1031" t="str">
        <f>IF('ORIGINAL BUDGET'!C86="","",'ORIGINAL BUDGET'!C86)</f>
        <v/>
      </c>
      <c r="D86" s="1241" t="str">
        <f>IF('ORIGINAL BUDGET'!D86="","",'ORIGINAL BUDGET'!D86)</f>
        <v/>
      </c>
      <c r="E86" s="431" t="str">
        <f>IF('ORIGINAL BUDGET'!E86="","",'ORIGINAL BUDGET'!E86)</f>
        <v/>
      </c>
      <c r="F86" s="793">
        <f>IF('ORIGINAL BUDGET'!F86="","",'ORIGINAL BUDGET'!F86)</f>
        <v>0</v>
      </c>
      <c r="G86" s="1415"/>
      <c r="H86" s="1244" t="str">
        <f t="shared" si="13"/>
        <v/>
      </c>
      <c r="I86" s="925"/>
      <c r="J86" s="267"/>
      <c r="K86" s="267"/>
      <c r="L86" s="266">
        <v>42</v>
      </c>
      <c r="M86" s="265">
        <f>IF('BR1'!B86="","",'BR1'!B86)</f>
        <v>0</v>
      </c>
      <c r="N86" s="1031">
        <f>IF('BR1'!C86="","",'BR1'!C86)</f>
        <v>0</v>
      </c>
      <c r="O86" s="1241">
        <f>IF('BR1'!D86="","",'BR1'!D86)</f>
        <v>0</v>
      </c>
      <c r="P86" s="431">
        <f>IF('BR1'!E86="","",'BR1'!E86)</f>
        <v>0</v>
      </c>
      <c r="Q86" s="793">
        <f>IF('BR1'!F86="","",'BR1'!F86)</f>
        <v>0</v>
      </c>
      <c r="R86" s="1415">
        <f t="shared" si="21"/>
        <v>0</v>
      </c>
      <c r="S86" s="1244" t="str">
        <f t="shared" si="14"/>
        <v/>
      </c>
      <c r="T86" s="925">
        <f t="shared" si="15"/>
        <v>0</v>
      </c>
      <c r="U86" s="935">
        <f t="shared" si="9"/>
        <v>0</v>
      </c>
      <c r="V86" s="267"/>
      <c r="W86" s="266">
        <v>42</v>
      </c>
      <c r="X86" s="265">
        <f>IF('BR2'!B86="","",'BR2'!B86)</f>
        <v>0</v>
      </c>
      <c r="Y86" s="1031">
        <f>IF('BR2'!C86="","",'BR2'!C86)</f>
        <v>0</v>
      </c>
      <c r="Z86" s="1241">
        <f>IF('BR2'!D86="","",'BR2'!D86)</f>
        <v>0</v>
      </c>
      <c r="AA86" s="431">
        <f>IF('BR2'!E86="","",'BR2'!E86)</f>
        <v>0</v>
      </c>
      <c r="AB86" s="793">
        <f>IF('BR2'!F86="","",'BR2'!F86)</f>
        <v>0</v>
      </c>
      <c r="AC86" s="1415">
        <f t="shared" si="20"/>
        <v>0</v>
      </c>
      <c r="AD86" s="1244" t="str">
        <f t="shared" si="16"/>
        <v/>
      </c>
      <c r="AE86" s="925">
        <f t="shared" si="17"/>
        <v>0</v>
      </c>
      <c r="AF86" s="935">
        <f t="shared" si="10"/>
        <v>0</v>
      </c>
      <c r="AG86" s="267"/>
      <c r="AH86" s="266">
        <v>42</v>
      </c>
      <c r="AI86" s="265">
        <f>IF('BR3'!B86=0,0,'BR3'!B86)</f>
        <v>0</v>
      </c>
      <c r="AJ86" s="1031">
        <f>IF('BR3'!C86=0,0,'BR3'!C86)</f>
        <v>0</v>
      </c>
      <c r="AK86" s="1241">
        <f>IF('BR3'!D86=0,0,'BR3'!D86)</f>
        <v>0</v>
      </c>
      <c r="AL86" s="431">
        <f>IF('BR3'!E86=0,0,'BR3'!E86)</f>
        <v>0</v>
      </c>
      <c r="AM86" s="793">
        <f>IF('BR3'!F86=0,0,'BR3'!F86)</f>
        <v>0</v>
      </c>
      <c r="AN86" s="1415">
        <f t="shared" si="11"/>
        <v>0</v>
      </c>
      <c r="AO86" s="1244" t="str">
        <f t="shared" si="18"/>
        <v/>
      </c>
      <c r="AP86" s="925">
        <f t="shared" si="19"/>
        <v>0</v>
      </c>
      <c r="AQ86" s="935">
        <f t="shared" si="12"/>
        <v>0</v>
      </c>
      <c r="AR86" s="839"/>
    </row>
    <row r="87" spans="1:44" ht="25.5" hidden="1">
      <c r="A87" s="266">
        <v>43</v>
      </c>
      <c r="B87" s="265" t="str">
        <f>IF('ORIGINAL BUDGET'!B87="","",'ORIGINAL BUDGET'!B87)</f>
        <v/>
      </c>
      <c r="C87" s="1031" t="str">
        <f>IF('ORIGINAL BUDGET'!C87="","",'ORIGINAL BUDGET'!C87)</f>
        <v/>
      </c>
      <c r="D87" s="1241" t="str">
        <f>IF('ORIGINAL BUDGET'!D87="","",'ORIGINAL BUDGET'!D87)</f>
        <v/>
      </c>
      <c r="E87" s="431" t="str">
        <f>IF('ORIGINAL BUDGET'!E87="","",'ORIGINAL BUDGET'!E87)</f>
        <v/>
      </c>
      <c r="F87" s="793">
        <f>IF('ORIGINAL BUDGET'!F87="","",'ORIGINAL BUDGET'!F87)</f>
        <v>0</v>
      </c>
      <c r="G87" s="1415"/>
      <c r="H87" s="1244" t="str">
        <f t="shared" si="13"/>
        <v/>
      </c>
      <c r="I87" s="925"/>
      <c r="J87" s="267"/>
      <c r="K87" s="267"/>
      <c r="L87" s="266">
        <v>43</v>
      </c>
      <c r="M87" s="265">
        <f>IF('BR1'!B87="","",'BR1'!B87)</f>
        <v>0</v>
      </c>
      <c r="N87" s="1031">
        <f>IF('BR1'!C87="","",'BR1'!C87)</f>
        <v>0</v>
      </c>
      <c r="O87" s="1241">
        <f>IF('BR1'!D87="","",'BR1'!D87)</f>
        <v>0</v>
      </c>
      <c r="P87" s="431">
        <f>IF('BR1'!E87="","",'BR1'!E87)</f>
        <v>0</v>
      </c>
      <c r="Q87" s="793">
        <f>IF('BR1'!F87="","",'BR1'!F87)</f>
        <v>0</v>
      </c>
      <c r="R87" s="1415">
        <f t="shared" si="21"/>
        <v>0</v>
      </c>
      <c r="S87" s="1244" t="str">
        <f t="shared" si="14"/>
        <v/>
      </c>
      <c r="T87" s="925">
        <f t="shared" si="15"/>
        <v>0</v>
      </c>
      <c r="U87" s="935">
        <f t="shared" si="9"/>
        <v>0</v>
      </c>
      <c r="V87" s="267"/>
      <c r="W87" s="266">
        <v>43</v>
      </c>
      <c r="X87" s="265">
        <f>IF('BR2'!B87="","",'BR2'!B87)</f>
        <v>0</v>
      </c>
      <c r="Y87" s="1031">
        <f>IF('BR2'!C87="","",'BR2'!C87)</f>
        <v>0</v>
      </c>
      <c r="Z87" s="1241">
        <f>IF('BR2'!D87="","",'BR2'!D87)</f>
        <v>0</v>
      </c>
      <c r="AA87" s="431">
        <f>IF('BR2'!E87="","",'BR2'!E87)</f>
        <v>0</v>
      </c>
      <c r="AB87" s="793">
        <f>IF('BR2'!F87="","",'BR2'!F87)</f>
        <v>0</v>
      </c>
      <c r="AC87" s="1415">
        <f t="shared" si="20"/>
        <v>0</v>
      </c>
      <c r="AD87" s="1244" t="str">
        <f t="shared" si="16"/>
        <v/>
      </c>
      <c r="AE87" s="925">
        <f t="shared" si="17"/>
        <v>0</v>
      </c>
      <c r="AF87" s="935">
        <f t="shared" si="10"/>
        <v>0</v>
      </c>
      <c r="AG87" s="267"/>
      <c r="AH87" s="266">
        <v>43</v>
      </c>
      <c r="AI87" s="265">
        <f>IF('BR3'!B87=0,0,'BR3'!B87)</f>
        <v>0</v>
      </c>
      <c r="AJ87" s="1031">
        <f>IF('BR3'!C87=0,0,'BR3'!C87)</f>
        <v>0</v>
      </c>
      <c r="AK87" s="1241">
        <f>IF('BR3'!D87=0,0,'BR3'!D87)</f>
        <v>0</v>
      </c>
      <c r="AL87" s="431">
        <f>IF('BR3'!E87=0,0,'BR3'!E87)</f>
        <v>0</v>
      </c>
      <c r="AM87" s="793">
        <f>IF('BR3'!F87=0,0,'BR3'!F87)</f>
        <v>0</v>
      </c>
      <c r="AN87" s="1415">
        <f t="shared" si="11"/>
        <v>0</v>
      </c>
      <c r="AO87" s="1244" t="str">
        <f t="shared" si="18"/>
        <v/>
      </c>
      <c r="AP87" s="925">
        <f t="shared" si="19"/>
        <v>0</v>
      </c>
      <c r="AQ87" s="935">
        <f t="shared" si="12"/>
        <v>0</v>
      </c>
      <c r="AR87" s="839"/>
    </row>
    <row r="88" spans="1:44" ht="25.5" hidden="1">
      <c r="A88" s="266">
        <v>44</v>
      </c>
      <c r="B88" s="265" t="str">
        <f>IF('ORIGINAL BUDGET'!B88="","",'ORIGINAL BUDGET'!B88)</f>
        <v/>
      </c>
      <c r="C88" s="1031" t="str">
        <f>IF('ORIGINAL BUDGET'!C88="","",'ORIGINAL BUDGET'!C88)</f>
        <v/>
      </c>
      <c r="D88" s="1241" t="str">
        <f>IF('ORIGINAL BUDGET'!D88="","",'ORIGINAL BUDGET'!D88)</f>
        <v/>
      </c>
      <c r="E88" s="431" t="str">
        <f>IF('ORIGINAL BUDGET'!E88="","",'ORIGINAL BUDGET'!E88)</f>
        <v/>
      </c>
      <c r="F88" s="793">
        <f>IF('ORIGINAL BUDGET'!F88="","",'ORIGINAL BUDGET'!F88)</f>
        <v>0</v>
      </c>
      <c r="G88" s="1415"/>
      <c r="H88" s="1244" t="str">
        <f t="shared" si="13"/>
        <v/>
      </c>
      <c r="I88" s="925"/>
      <c r="J88" s="267"/>
      <c r="K88" s="267"/>
      <c r="L88" s="266">
        <v>44</v>
      </c>
      <c r="M88" s="265">
        <f>IF('BR1'!B88="","",'BR1'!B88)</f>
        <v>0</v>
      </c>
      <c r="N88" s="1031">
        <f>IF('BR1'!C88="","",'BR1'!C88)</f>
        <v>0</v>
      </c>
      <c r="O88" s="1241">
        <f>IF('BR1'!D88="","",'BR1'!D88)</f>
        <v>0</v>
      </c>
      <c r="P88" s="431">
        <f>IF('BR1'!E88="","",'BR1'!E88)</f>
        <v>0</v>
      </c>
      <c r="Q88" s="793">
        <f>IF('BR1'!F88="","",'BR1'!F88)</f>
        <v>0</v>
      </c>
      <c r="R88" s="1415">
        <f t="shared" si="21"/>
        <v>0</v>
      </c>
      <c r="S88" s="1244" t="str">
        <f t="shared" si="14"/>
        <v/>
      </c>
      <c r="T88" s="925">
        <f t="shared" si="15"/>
        <v>0</v>
      </c>
      <c r="U88" s="935">
        <f t="shared" si="9"/>
        <v>0</v>
      </c>
      <c r="V88" s="267"/>
      <c r="W88" s="266">
        <v>44</v>
      </c>
      <c r="X88" s="265">
        <f>IF('BR2'!B88="","",'BR2'!B88)</f>
        <v>0</v>
      </c>
      <c r="Y88" s="1031">
        <f>IF('BR2'!C88="","",'BR2'!C88)</f>
        <v>0</v>
      </c>
      <c r="Z88" s="1241">
        <f>IF('BR2'!D88="","",'BR2'!D88)</f>
        <v>0</v>
      </c>
      <c r="AA88" s="431">
        <f>IF('BR2'!E88="","",'BR2'!E88)</f>
        <v>0</v>
      </c>
      <c r="AB88" s="793">
        <f>IF('BR2'!F88="","",'BR2'!F88)</f>
        <v>0</v>
      </c>
      <c r="AC88" s="1415">
        <f t="shared" si="20"/>
        <v>0</v>
      </c>
      <c r="AD88" s="1244" t="str">
        <f t="shared" si="16"/>
        <v/>
      </c>
      <c r="AE88" s="925">
        <f t="shared" si="17"/>
        <v>0</v>
      </c>
      <c r="AF88" s="935">
        <f t="shared" si="10"/>
        <v>0</v>
      </c>
      <c r="AG88" s="267"/>
      <c r="AH88" s="266">
        <v>44</v>
      </c>
      <c r="AI88" s="265">
        <f>IF('BR3'!B88=0,0,'BR3'!B88)</f>
        <v>0</v>
      </c>
      <c r="AJ88" s="1031">
        <f>IF('BR3'!C88=0,0,'BR3'!C88)</f>
        <v>0</v>
      </c>
      <c r="AK88" s="1241">
        <f>IF('BR3'!D88=0,0,'BR3'!D88)</f>
        <v>0</v>
      </c>
      <c r="AL88" s="431">
        <f>IF('BR3'!E88=0,0,'BR3'!E88)</f>
        <v>0</v>
      </c>
      <c r="AM88" s="793">
        <f>IF('BR3'!F88=0,0,'BR3'!F88)</f>
        <v>0</v>
      </c>
      <c r="AN88" s="1415">
        <f t="shared" si="11"/>
        <v>0</v>
      </c>
      <c r="AO88" s="1244" t="str">
        <f t="shared" si="18"/>
        <v/>
      </c>
      <c r="AP88" s="925">
        <f t="shared" si="19"/>
        <v>0</v>
      </c>
      <c r="AQ88" s="935">
        <f t="shared" si="12"/>
        <v>0</v>
      </c>
      <c r="AR88" s="839"/>
    </row>
    <row r="89" spans="1:44" ht="25.5" hidden="1">
      <c r="A89" s="266">
        <v>45</v>
      </c>
      <c r="B89" s="265" t="str">
        <f>IF('ORIGINAL BUDGET'!B89="","",'ORIGINAL BUDGET'!B89)</f>
        <v/>
      </c>
      <c r="C89" s="1031" t="str">
        <f>IF('ORIGINAL BUDGET'!C89="","",'ORIGINAL BUDGET'!C89)</f>
        <v/>
      </c>
      <c r="D89" s="1241" t="str">
        <f>IF('ORIGINAL BUDGET'!D89="","",'ORIGINAL BUDGET'!D89)</f>
        <v/>
      </c>
      <c r="E89" s="431" t="str">
        <f>IF('ORIGINAL BUDGET'!E89="","",'ORIGINAL BUDGET'!E89)</f>
        <v/>
      </c>
      <c r="F89" s="793">
        <f>IF('ORIGINAL BUDGET'!F89="","",'ORIGINAL BUDGET'!F89)</f>
        <v>0</v>
      </c>
      <c r="G89" s="1415"/>
      <c r="H89" s="1244" t="str">
        <f t="shared" si="13"/>
        <v/>
      </c>
      <c r="I89" s="925"/>
      <c r="J89" s="267"/>
      <c r="K89" s="267"/>
      <c r="L89" s="266">
        <v>45</v>
      </c>
      <c r="M89" s="265">
        <f>IF('BR1'!B89="","",'BR1'!B89)</f>
        <v>0</v>
      </c>
      <c r="N89" s="1031">
        <f>IF('BR1'!C89="","",'BR1'!C89)</f>
        <v>0</v>
      </c>
      <c r="O89" s="1241">
        <f>IF('BR1'!D89="","",'BR1'!D89)</f>
        <v>0</v>
      </c>
      <c r="P89" s="431">
        <f>IF('BR1'!E89="","",'BR1'!E89)</f>
        <v>0</v>
      </c>
      <c r="Q89" s="793">
        <f>IF('BR1'!F89="","",'BR1'!F89)</f>
        <v>0</v>
      </c>
      <c r="R89" s="1415">
        <f t="shared" si="21"/>
        <v>0</v>
      </c>
      <c r="S89" s="1244" t="str">
        <f t="shared" si="14"/>
        <v/>
      </c>
      <c r="T89" s="925">
        <f t="shared" si="15"/>
        <v>0</v>
      </c>
      <c r="U89" s="935">
        <f t="shared" si="9"/>
        <v>0</v>
      </c>
      <c r="V89" s="267"/>
      <c r="W89" s="266">
        <v>45</v>
      </c>
      <c r="X89" s="265">
        <f>IF('BR2'!B89="","",'BR2'!B89)</f>
        <v>0</v>
      </c>
      <c r="Y89" s="1031">
        <f>IF('BR2'!C89="","",'BR2'!C89)</f>
        <v>0</v>
      </c>
      <c r="Z89" s="1241">
        <f>IF('BR2'!D89="","",'BR2'!D89)</f>
        <v>0</v>
      </c>
      <c r="AA89" s="431">
        <f>IF('BR2'!E89="","",'BR2'!E89)</f>
        <v>0</v>
      </c>
      <c r="AB89" s="793">
        <f>IF('BR2'!F89="","",'BR2'!F89)</f>
        <v>0</v>
      </c>
      <c r="AC89" s="1415">
        <f t="shared" si="20"/>
        <v>0</v>
      </c>
      <c r="AD89" s="1244" t="str">
        <f t="shared" si="16"/>
        <v/>
      </c>
      <c r="AE89" s="925">
        <f t="shared" si="17"/>
        <v>0</v>
      </c>
      <c r="AF89" s="935">
        <f t="shared" si="10"/>
        <v>0</v>
      </c>
      <c r="AG89" s="267"/>
      <c r="AH89" s="266">
        <v>45</v>
      </c>
      <c r="AI89" s="265">
        <f>IF('BR3'!B89=0,0,'BR3'!B89)</f>
        <v>0</v>
      </c>
      <c r="AJ89" s="1031">
        <f>IF('BR3'!C89=0,0,'BR3'!C89)</f>
        <v>0</v>
      </c>
      <c r="AK89" s="1241">
        <f>IF('BR3'!D89=0,0,'BR3'!D89)</f>
        <v>0</v>
      </c>
      <c r="AL89" s="431">
        <f>IF('BR3'!E89=0,0,'BR3'!E89)</f>
        <v>0</v>
      </c>
      <c r="AM89" s="793">
        <f>IF('BR3'!F89=0,0,'BR3'!F89)</f>
        <v>0</v>
      </c>
      <c r="AN89" s="1415">
        <f t="shared" si="11"/>
        <v>0</v>
      </c>
      <c r="AO89" s="1244" t="str">
        <f t="shared" si="18"/>
        <v/>
      </c>
      <c r="AP89" s="925">
        <f t="shared" si="19"/>
        <v>0</v>
      </c>
      <c r="AQ89" s="935">
        <f t="shared" si="12"/>
        <v>0</v>
      </c>
      <c r="AR89" s="839"/>
    </row>
    <row r="90" spans="1:44" ht="25.5" hidden="1">
      <c r="A90" s="266">
        <v>46</v>
      </c>
      <c r="B90" s="265" t="str">
        <f>IF('ORIGINAL BUDGET'!B90="","",'ORIGINAL BUDGET'!B90)</f>
        <v/>
      </c>
      <c r="C90" s="1031" t="str">
        <f>IF('ORIGINAL BUDGET'!C90="","",'ORIGINAL BUDGET'!C90)</f>
        <v/>
      </c>
      <c r="D90" s="1241" t="str">
        <f>IF('ORIGINAL BUDGET'!D90="","",'ORIGINAL BUDGET'!D90)</f>
        <v/>
      </c>
      <c r="E90" s="431" t="str">
        <f>IF('ORIGINAL BUDGET'!E90="","",'ORIGINAL BUDGET'!E90)</f>
        <v/>
      </c>
      <c r="F90" s="793">
        <f>IF('ORIGINAL BUDGET'!F90="","",'ORIGINAL BUDGET'!F90)</f>
        <v>0</v>
      </c>
      <c r="G90" s="1415"/>
      <c r="H90" s="1244" t="str">
        <f t="shared" si="13"/>
        <v/>
      </c>
      <c r="I90" s="925"/>
      <c r="J90" s="267"/>
      <c r="K90" s="267"/>
      <c r="L90" s="266">
        <v>46</v>
      </c>
      <c r="M90" s="265">
        <f>IF('BR1'!B90="","",'BR1'!B90)</f>
        <v>0</v>
      </c>
      <c r="N90" s="1031">
        <f>IF('BR1'!C90="","",'BR1'!C90)</f>
        <v>0</v>
      </c>
      <c r="O90" s="1241">
        <f>IF('BR1'!D90="","",'BR1'!D90)</f>
        <v>0</v>
      </c>
      <c r="P90" s="431">
        <f>IF('BR1'!E90="","",'BR1'!E90)</f>
        <v>0</v>
      </c>
      <c r="Q90" s="793">
        <f>IF('BR1'!F90="","",'BR1'!F90)</f>
        <v>0</v>
      </c>
      <c r="R90" s="1415">
        <f t="shared" si="21"/>
        <v>0</v>
      </c>
      <c r="S90" s="1244" t="str">
        <f t="shared" si="14"/>
        <v/>
      </c>
      <c r="T90" s="925">
        <f t="shared" si="15"/>
        <v>0</v>
      </c>
      <c r="U90" s="935">
        <f t="shared" si="9"/>
        <v>0</v>
      </c>
      <c r="V90" s="267"/>
      <c r="W90" s="266">
        <v>46</v>
      </c>
      <c r="X90" s="265">
        <f>IF('BR2'!B90="","",'BR2'!B90)</f>
        <v>0</v>
      </c>
      <c r="Y90" s="1031">
        <f>IF('BR2'!C90="","",'BR2'!C90)</f>
        <v>0</v>
      </c>
      <c r="Z90" s="1241">
        <f>IF('BR2'!D90="","",'BR2'!D90)</f>
        <v>0</v>
      </c>
      <c r="AA90" s="431">
        <f>IF('BR2'!E90="","",'BR2'!E90)</f>
        <v>0</v>
      </c>
      <c r="AB90" s="793">
        <f>IF('BR2'!F90="","",'BR2'!F90)</f>
        <v>0</v>
      </c>
      <c r="AC90" s="1415">
        <f t="shared" si="20"/>
        <v>0</v>
      </c>
      <c r="AD90" s="1244" t="str">
        <f t="shared" si="16"/>
        <v/>
      </c>
      <c r="AE90" s="925">
        <f t="shared" si="17"/>
        <v>0</v>
      </c>
      <c r="AF90" s="935">
        <f t="shared" si="10"/>
        <v>0</v>
      </c>
      <c r="AG90" s="267"/>
      <c r="AH90" s="266">
        <v>46</v>
      </c>
      <c r="AI90" s="265">
        <f>IF('BR3'!B90=0,0,'BR3'!B90)</f>
        <v>0</v>
      </c>
      <c r="AJ90" s="1031">
        <f>IF('BR3'!C90=0,0,'BR3'!C90)</f>
        <v>0</v>
      </c>
      <c r="AK90" s="1241">
        <f>IF('BR3'!D90=0,0,'BR3'!D90)</f>
        <v>0</v>
      </c>
      <c r="AL90" s="431">
        <f>IF('BR3'!E90=0,0,'BR3'!E90)</f>
        <v>0</v>
      </c>
      <c r="AM90" s="793">
        <f>IF('BR3'!F90=0,0,'BR3'!F90)</f>
        <v>0</v>
      </c>
      <c r="AN90" s="1415">
        <f t="shared" si="11"/>
        <v>0</v>
      </c>
      <c r="AO90" s="1244" t="str">
        <f t="shared" si="18"/>
        <v/>
      </c>
      <c r="AP90" s="925">
        <f t="shared" si="19"/>
        <v>0</v>
      </c>
      <c r="AQ90" s="935">
        <f t="shared" si="12"/>
        <v>0</v>
      </c>
      <c r="AR90" s="839"/>
    </row>
    <row r="91" spans="1:44" ht="25.5" hidden="1">
      <c r="A91" s="266">
        <v>47</v>
      </c>
      <c r="B91" s="265" t="str">
        <f>IF('ORIGINAL BUDGET'!B91="","",'ORIGINAL BUDGET'!B91)</f>
        <v/>
      </c>
      <c r="C91" s="1031" t="str">
        <f>IF('ORIGINAL BUDGET'!C91="","",'ORIGINAL BUDGET'!C91)</f>
        <v/>
      </c>
      <c r="D91" s="1241" t="str">
        <f>IF('ORIGINAL BUDGET'!D91="","",'ORIGINAL BUDGET'!D91)</f>
        <v/>
      </c>
      <c r="E91" s="431" t="str">
        <f>IF('ORIGINAL BUDGET'!E91="","",'ORIGINAL BUDGET'!E91)</f>
        <v/>
      </c>
      <c r="F91" s="793">
        <f>IF('ORIGINAL BUDGET'!F91="","",'ORIGINAL BUDGET'!F91)</f>
        <v>0</v>
      </c>
      <c r="G91" s="1415"/>
      <c r="H91" s="1244" t="str">
        <f t="shared" si="13"/>
        <v/>
      </c>
      <c r="I91" s="925"/>
      <c r="J91" s="267"/>
      <c r="K91" s="267"/>
      <c r="L91" s="266">
        <v>47</v>
      </c>
      <c r="M91" s="265">
        <f>IF('BR1'!B91="","",'BR1'!B91)</f>
        <v>0</v>
      </c>
      <c r="N91" s="1031">
        <f>IF('BR1'!C91="","",'BR1'!C91)</f>
        <v>0</v>
      </c>
      <c r="O91" s="1241">
        <f>IF('BR1'!D91="","",'BR1'!D91)</f>
        <v>0</v>
      </c>
      <c r="P91" s="431">
        <f>IF('BR1'!E91="","",'BR1'!E91)</f>
        <v>0</v>
      </c>
      <c r="Q91" s="793">
        <f>IF('BR1'!F91="","",'BR1'!F91)</f>
        <v>0</v>
      </c>
      <c r="R91" s="1415">
        <f t="shared" si="21"/>
        <v>0</v>
      </c>
      <c r="S91" s="1244" t="str">
        <f t="shared" si="14"/>
        <v/>
      </c>
      <c r="T91" s="925">
        <f t="shared" si="15"/>
        <v>0</v>
      </c>
      <c r="U91" s="935">
        <f t="shared" si="9"/>
        <v>0</v>
      </c>
      <c r="V91" s="267"/>
      <c r="W91" s="266">
        <v>47</v>
      </c>
      <c r="X91" s="265">
        <f>IF('BR2'!B91="","",'BR2'!B91)</f>
        <v>0</v>
      </c>
      <c r="Y91" s="1031">
        <f>IF('BR2'!C91="","",'BR2'!C91)</f>
        <v>0</v>
      </c>
      <c r="Z91" s="1241">
        <f>IF('BR2'!D91="","",'BR2'!D91)</f>
        <v>0</v>
      </c>
      <c r="AA91" s="431">
        <f>IF('BR2'!E91="","",'BR2'!E91)</f>
        <v>0</v>
      </c>
      <c r="AB91" s="793">
        <f>IF('BR2'!F91="","",'BR2'!F91)</f>
        <v>0</v>
      </c>
      <c r="AC91" s="1415">
        <f t="shared" si="20"/>
        <v>0</v>
      </c>
      <c r="AD91" s="1244" t="str">
        <f t="shared" si="16"/>
        <v/>
      </c>
      <c r="AE91" s="925">
        <f t="shared" si="17"/>
        <v>0</v>
      </c>
      <c r="AF91" s="935">
        <f t="shared" si="10"/>
        <v>0</v>
      </c>
      <c r="AG91" s="267"/>
      <c r="AH91" s="266">
        <v>47</v>
      </c>
      <c r="AI91" s="265">
        <f>IF('BR3'!B91=0,0,'BR3'!B91)</f>
        <v>0</v>
      </c>
      <c r="AJ91" s="1031">
        <f>IF('BR3'!C91=0,0,'BR3'!C91)</f>
        <v>0</v>
      </c>
      <c r="AK91" s="1241">
        <f>IF('BR3'!D91=0,0,'BR3'!D91)</f>
        <v>0</v>
      </c>
      <c r="AL91" s="431">
        <f>IF('BR3'!E91=0,0,'BR3'!E91)</f>
        <v>0</v>
      </c>
      <c r="AM91" s="793">
        <f>IF('BR3'!F91=0,0,'BR3'!F91)</f>
        <v>0</v>
      </c>
      <c r="AN91" s="1415">
        <f t="shared" si="11"/>
        <v>0</v>
      </c>
      <c r="AO91" s="1244" t="str">
        <f t="shared" si="18"/>
        <v/>
      </c>
      <c r="AP91" s="925">
        <f t="shared" si="19"/>
        <v>0</v>
      </c>
      <c r="AQ91" s="935">
        <f t="shared" si="12"/>
        <v>0</v>
      </c>
      <c r="AR91" s="839"/>
    </row>
    <row r="92" spans="1:44" ht="25.5" hidden="1">
      <c r="A92" s="266">
        <v>48</v>
      </c>
      <c r="B92" s="265" t="str">
        <f>IF('ORIGINAL BUDGET'!B92="","",'ORIGINAL BUDGET'!B92)</f>
        <v/>
      </c>
      <c r="C92" s="1031" t="str">
        <f>IF('ORIGINAL BUDGET'!C92="","",'ORIGINAL BUDGET'!C92)</f>
        <v/>
      </c>
      <c r="D92" s="1241" t="str">
        <f>IF('ORIGINAL BUDGET'!D92="","",'ORIGINAL BUDGET'!D92)</f>
        <v/>
      </c>
      <c r="E92" s="431" t="str">
        <f>IF('ORIGINAL BUDGET'!E92="","",'ORIGINAL BUDGET'!E92)</f>
        <v/>
      </c>
      <c r="F92" s="793">
        <f>IF('ORIGINAL BUDGET'!F92="","",'ORIGINAL BUDGET'!F92)</f>
        <v>0</v>
      </c>
      <c r="G92" s="1415"/>
      <c r="H92" s="1244" t="str">
        <f t="shared" si="13"/>
        <v/>
      </c>
      <c r="I92" s="925"/>
      <c r="J92" s="267"/>
      <c r="K92" s="267"/>
      <c r="L92" s="266">
        <v>48</v>
      </c>
      <c r="M92" s="265">
        <f>IF('BR1'!B92="","",'BR1'!B92)</f>
        <v>0</v>
      </c>
      <c r="N92" s="1031">
        <f>IF('BR1'!C92="","",'BR1'!C92)</f>
        <v>0</v>
      </c>
      <c r="O92" s="1241">
        <f>IF('BR1'!D92="","",'BR1'!D92)</f>
        <v>0</v>
      </c>
      <c r="P92" s="431">
        <f>IF('BR1'!E92="","",'BR1'!E92)</f>
        <v>0</v>
      </c>
      <c r="Q92" s="793">
        <f>IF('BR1'!F92="","",'BR1'!F92)</f>
        <v>0</v>
      </c>
      <c r="R92" s="1415">
        <f t="shared" si="21"/>
        <v>0</v>
      </c>
      <c r="S92" s="1244" t="str">
        <f t="shared" si="14"/>
        <v/>
      </c>
      <c r="T92" s="925">
        <f t="shared" si="15"/>
        <v>0</v>
      </c>
      <c r="U92" s="935">
        <f t="shared" si="9"/>
        <v>0</v>
      </c>
      <c r="V92" s="267"/>
      <c r="W92" s="266">
        <v>48</v>
      </c>
      <c r="X92" s="265">
        <f>IF('BR2'!B92="","",'BR2'!B92)</f>
        <v>0</v>
      </c>
      <c r="Y92" s="1031">
        <f>IF('BR2'!C92="","",'BR2'!C92)</f>
        <v>0</v>
      </c>
      <c r="Z92" s="1241">
        <f>IF('BR2'!D92="","",'BR2'!D92)</f>
        <v>0</v>
      </c>
      <c r="AA92" s="431">
        <f>IF('BR2'!E92="","",'BR2'!E92)</f>
        <v>0</v>
      </c>
      <c r="AB92" s="793">
        <f>IF('BR2'!F92="","",'BR2'!F92)</f>
        <v>0</v>
      </c>
      <c r="AC92" s="1415">
        <f t="shared" si="20"/>
        <v>0</v>
      </c>
      <c r="AD92" s="1244" t="str">
        <f t="shared" si="16"/>
        <v/>
      </c>
      <c r="AE92" s="925">
        <f t="shared" si="17"/>
        <v>0</v>
      </c>
      <c r="AF92" s="935">
        <f t="shared" si="10"/>
        <v>0</v>
      </c>
      <c r="AG92" s="267"/>
      <c r="AH92" s="266">
        <v>48</v>
      </c>
      <c r="AI92" s="265">
        <f>IF('BR3'!B92=0,0,'BR3'!B92)</f>
        <v>0</v>
      </c>
      <c r="AJ92" s="1031">
        <f>IF('BR3'!C92=0,0,'BR3'!C92)</f>
        <v>0</v>
      </c>
      <c r="AK92" s="1241">
        <f>IF('BR3'!D92=0,0,'BR3'!D92)</f>
        <v>0</v>
      </c>
      <c r="AL92" s="431">
        <f>IF('BR3'!E92=0,0,'BR3'!E92)</f>
        <v>0</v>
      </c>
      <c r="AM92" s="793">
        <f>IF('BR3'!F92=0,0,'BR3'!F92)</f>
        <v>0</v>
      </c>
      <c r="AN92" s="1415">
        <f t="shared" si="11"/>
        <v>0</v>
      </c>
      <c r="AO92" s="1244" t="str">
        <f t="shared" si="18"/>
        <v/>
      </c>
      <c r="AP92" s="925">
        <f t="shared" si="19"/>
        <v>0</v>
      </c>
      <c r="AQ92" s="935">
        <f t="shared" si="12"/>
        <v>0</v>
      </c>
      <c r="AR92" s="839"/>
    </row>
    <row r="93" spans="1:44" ht="25.5" hidden="1">
      <c r="A93" s="266">
        <v>49</v>
      </c>
      <c r="B93" s="265" t="str">
        <f>IF('ORIGINAL BUDGET'!B93="","",'ORIGINAL BUDGET'!B93)</f>
        <v/>
      </c>
      <c r="C93" s="1031" t="str">
        <f>IF('ORIGINAL BUDGET'!C93="","",'ORIGINAL BUDGET'!C93)</f>
        <v/>
      </c>
      <c r="D93" s="1241" t="str">
        <f>IF('ORIGINAL BUDGET'!D93="","",'ORIGINAL BUDGET'!D93)</f>
        <v/>
      </c>
      <c r="E93" s="431" t="str">
        <f>IF('ORIGINAL BUDGET'!E93="","",'ORIGINAL BUDGET'!E93)</f>
        <v/>
      </c>
      <c r="F93" s="793">
        <f>IF('ORIGINAL BUDGET'!F93="","",'ORIGINAL BUDGET'!F93)</f>
        <v>0</v>
      </c>
      <c r="G93" s="1415"/>
      <c r="H93" s="1244" t="str">
        <f t="shared" si="13"/>
        <v/>
      </c>
      <c r="I93" s="925"/>
      <c r="J93" s="267"/>
      <c r="K93" s="267"/>
      <c r="L93" s="266">
        <v>49</v>
      </c>
      <c r="M93" s="265">
        <f>IF('BR1'!B93="","",'BR1'!B93)</f>
        <v>0</v>
      </c>
      <c r="N93" s="1031">
        <f>IF('BR1'!C93="","",'BR1'!C93)</f>
        <v>0</v>
      </c>
      <c r="O93" s="1241">
        <f>IF('BR1'!D93="","",'BR1'!D93)</f>
        <v>0</v>
      </c>
      <c r="P93" s="431">
        <f>IF('BR1'!E93="","",'BR1'!E93)</f>
        <v>0</v>
      </c>
      <c r="Q93" s="793">
        <f>IF('BR1'!F93="","",'BR1'!F93)</f>
        <v>0</v>
      </c>
      <c r="R93" s="1415">
        <f t="shared" si="21"/>
        <v>0</v>
      </c>
      <c r="S93" s="1244" t="str">
        <f t="shared" si="14"/>
        <v/>
      </c>
      <c r="T93" s="925">
        <f t="shared" si="15"/>
        <v>0</v>
      </c>
      <c r="U93" s="935">
        <f t="shared" si="9"/>
        <v>0</v>
      </c>
      <c r="V93" s="267"/>
      <c r="W93" s="266">
        <v>49</v>
      </c>
      <c r="X93" s="265">
        <f>IF('BR2'!B93="","",'BR2'!B93)</f>
        <v>0</v>
      </c>
      <c r="Y93" s="1031">
        <f>IF('BR2'!C93="","",'BR2'!C93)</f>
        <v>0</v>
      </c>
      <c r="Z93" s="1241">
        <f>IF('BR2'!D93="","",'BR2'!D93)</f>
        <v>0</v>
      </c>
      <c r="AA93" s="431">
        <f>IF('BR2'!E93="","",'BR2'!E93)</f>
        <v>0</v>
      </c>
      <c r="AB93" s="793">
        <f>IF('BR2'!F93="","",'BR2'!F93)</f>
        <v>0</v>
      </c>
      <c r="AC93" s="1415">
        <f t="shared" si="20"/>
        <v>0</v>
      </c>
      <c r="AD93" s="1244" t="str">
        <f t="shared" si="16"/>
        <v/>
      </c>
      <c r="AE93" s="925">
        <f t="shared" si="17"/>
        <v>0</v>
      </c>
      <c r="AF93" s="935">
        <f t="shared" si="10"/>
        <v>0</v>
      </c>
      <c r="AG93" s="267"/>
      <c r="AH93" s="266">
        <v>49</v>
      </c>
      <c r="AI93" s="265">
        <f>IF('BR3'!B93=0,0,'BR3'!B93)</f>
        <v>0</v>
      </c>
      <c r="AJ93" s="1031">
        <f>IF('BR3'!C93=0,0,'BR3'!C93)</f>
        <v>0</v>
      </c>
      <c r="AK93" s="1241">
        <f>IF('BR3'!D93=0,0,'BR3'!D93)</f>
        <v>0</v>
      </c>
      <c r="AL93" s="431">
        <f>IF('BR3'!E93=0,0,'BR3'!E93)</f>
        <v>0</v>
      </c>
      <c r="AM93" s="793">
        <f>IF('BR3'!F93=0,0,'BR3'!F93)</f>
        <v>0</v>
      </c>
      <c r="AN93" s="1415">
        <f t="shared" si="11"/>
        <v>0</v>
      </c>
      <c r="AO93" s="1244" t="str">
        <f t="shared" si="18"/>
        <v/>
      </c>
      <c r="AP93" s="925">
        <f t="shared" si="19"/>
        <v>0</v>
      </c>
      <c r="AQ93" s="935">
        <f t="shared" si="12"/>
        <v>0</v>
      </c>
      <c r="AR93" s="839"/>
    </row>
    <row r="94" spans="1:44" ht="26.25" hidden="1" thickBot="1">
      <c r="A94" s="338">
        <v>50</v>
      </c>
      <c r="B94" s="270" t="str">
        <f>IF('ORIGINAL BUDGET'!B94="","",'ORIGINAL BUDGET'!B94)</f>
        <v/>
      </c>
      <c r="C94" s="1032" t="str">
        <f>IF('ORIGINAL BUDGET'!C94="","",'ORIGINAL BUDGET'!C94)</f>
        <v/>
      </c>
      <c r="D94" s="1243" t="str">
        <f>IF('ORIGINAL BUDGET'!D94="","",'ORIGINAL BUDGET'!D94)</f>
        <v/>
      </c>
      <c r="E94" s="271" t="str">
        <f>IF('ORIGINAL BUDGET'!E94="","",'ORIGINAL BUDGET'!E94)</f>
        <v/>
      </c>
      <c r="F94" s="794">
        <f>IF('ORIGINAL BUDGET'!F94="","",'ORIGINAL BUDGET'!F94)</f>
        <v>0</v>
      </c>
      <c r="G94" s="1417"/>
      <c r="H94" s="1246" t="str">
        <f t="shared" si="13"/>
        <v/>
      </c>
      <c r="I94" s="926"/>
      <c r="J94" s="267"/>
      <c r="K94" s="267"/>
      <c r="L94" s="338">
        <v>50</v>
      </c>
      <c r="M94" s="270">
        <f>IF('BR1'!B94="","",'BR1'!B94)</f>
        <v>0</v>
      </c>
      <c r="N94" s="1032">
        <f>IF('BR1'!C94="","",'BR1'!C94)</f>
        <v>0</v>
      </c>
      <c r="O94" s="1243">
        <f>IF('BR1'!D94="","",'BR1'!D94)</f>
        <v>0</v>
      </c>
      <c r="P94" s="271">
        <f>IF('BR1'!E94="","",'BR1'!E94)</f>
        <v>0</v>
      </c>
      <c r="Q94" s="794">
        <f>IF('BR1'!F94="","",'BR1'!F94)</f>
        <v>0</v>
      </c>
      <c r="R94" s="1417">
        <f t="shared" si="21"/>
        <v>0</v>
      </c>
      <c r="S94" s="1246" t="str">
        <f t="shared" si="14"/>
        <v/>
      </c>
      <c r="T94" s="926">
        <f t="shared" si="15"/>
        <v>0</v>
      </c>
      <c r="U94" s="935">
        <f t="shared" si="9"/>
        <v>0</v>
      </c>
      <c r="V94" s="267"/>
      <c r="W94" s="338">
        <v>50</v>
      </c>
      <c r="X94" s="270">
        <f>IF('BR2'!B94="","",'BR2'!B94)</f>
        <v>0</v>
      </c>
      <c r="Y94" s="1032">
        <f>IF('BR2'!C94="","",'BR2'!C94)</f>
        <v>0</v>
      </c>
      <c r="Z94" s="1243">
        <f>IF('BR2'!D94="","",'BR2'!D94)</f>
        <v>0</v>
      </c>
      <c r="AA94" s="271">
        <f>IF('BR2'!E94="","",'BR2'!E94)</f>
        <v>0</v>
      </c>
      <c r="AB94" s="794">
        <f>IF('BR2'!F94="","",'BR2'!F94)</f>
        <v>0</v>
      </c>
      <c r="AC94" s="1417">
        <f t="shared" si="20"/>
        <v>0</v>
      </c>
      <c r="AD94" s="1246" t="str">
        <f t="shared" si="16"/>
        <v/>
      </c>
      <c r="AE94" s="926">
        <f t="shared" si="17"/>
        <v>0</v>
      </c>
      <c r="AF94" s="935">
        <f t="shared" si="10"/>
        <v>0</v>
      </c>
      <c r="AG94" s="267"/>
      <c r="AH94" s="338">
        <v>50</v>
      </c>
      <c r="AI94" s="270">
        <f>IF('BR3'!B94=0,0,'BR3'!B94)</f>
        <v>0</v>
      </c>
      <c r="AJ94" s="1032">
        <f>IF('BR3'!C94=0,0,'BR3'!C94)</f>
        <v>0</v>
      </c>
      <c r="AK94" s="1243">
        <f>IF('BR3'!D94=0,0,'BR3'!D94)</f>
        <v>0</v>
      </c>
      <c r="AL94" s="271">
        <f>IF('BR3'!E94=0,0,'BR3'!E94)</f>
        <v>0</v>
      </c>
      <c r="AM94" s="794">
        <f>IF('BR3'!F94=0,0,'BR3'!F94)</f>
        <v>0</v>
      </c>
      <c r="AN94" s="1417">
        <f t="shared" si="11"/>
        <v>0</v>
      </c>
      <c r="AO94" s="1246" t="str">
        <f t="shared" si="18"/>
        <v/>
      </c>
      <c r="AP94" s="926">
        <f t="shared" si="19"/>
        <v>0</v>
      </c>
      <c r="AQ94" s="935">
        <f t="shared" si="12"/>
        <v>0</v>
      </c>
      <c r="AR94" s="839"/>
    </row>
    <row r="95" spans="1:44" ht="14.25" customHeight="1" thickBot="1">
      <c r="A95" s="147"/>
      <c r="B95" s="155"/>
      <c r="C95" s="156"/>
      <c r="D95" s="157"/>
      <c r="E95" s="158"/>
      <c r="F95" s="148"/>
      <c r="G95" s="255"/>
      <c r="H95" s="162"/>
      <c r="I95" s="162"/>
      <c r="J95" s="162"/>
      <c r="K95" s="161"/>
      <c r="L95" s="147"/>
      <c r="M95" s="155"/>
      <c r="N95" s="156"/>
      <c r="O95" s="157"/>
      <c r="P95" s="158"/>
      <c r="Q95" s="148"/>
      <c r="R95" s="255"/>
      <c r="S95" s="162"/>
      <c r="T95" s="162"/>
      <c r="U95" s="934"/>
      <c r="V95" s="161"/>
      <c r="W95" s="147"/>
      <c r="X95" s="155"/>
      <c r="Y95" s="156"/>
      <c r="Z95" s="157"/>
      <c r="AA95" s="158"/>
      <c r="AB95" s="148"/>
      <c r="AC95" s="255"/>
      <c r="AD95" s="162"/>
      <c r="AE95" s="162"/>
      <c r="AF95" s="934"/>
      <c r="AG95" s="161"/>
      <c r="AH95" s="147"/>
      <c r="AI95" s="155"/>
      <c r="AJ95" s="156"/>
      <c r="AK95" s="157"/>
      <c r="AL95" s="158"/>
      <c r="AM95" s="148"/>
      <c r="AN95" s="255"/>
      <c r="AO95" s="162"/>
      <c r="AP95" s="162"/>
      <c r="AQ95" s="934"/>
      <c r="AR95" s="839"/>
    </row>
    <row r="96" spans="1:44" ht="27.75" thickTop="1">
      <c r="A96" s="1651" t="str">
        <f>'ORIGINAL BUDGET'!A12</f>
        <v>OPERATING EXPENSES</v>
      </c>
      <c r="B96" s="1652"/>
      <c r="C96" s="1652"/>
      <c r="D96" s="1652"/>
      <c r="E96" s="1652"/>
      <c r="F96" s="1652"/>
      <c r="G96" s="1652"/>
      <c r="H96" s="1653"/>
      <c r="I96" s="1656" t="s">
        <v>118</v>
      </c>
      <c r="J96" s="161"/>
      <c r="K96" s="161"/>
      <c r="L96" s="1638" t="str">
        <f>A96</f>
        <v>OPERATING EXPENSES</v>
      </c>
      <c r="M96" s="1639"/>
      <c r="N96" s="1639"/>
      <c r="O96" s="1639"/>
      <c r="P96" s="1639"/>
      <c r="Q96" s="1639"/>
      <c r="R96" s="1639"/>
      <c r="S96" s="1640"/>
      <c r="T96" s="1708" t="s">
        <v>118</v>
      </c>
      <c r="U96" s="933"/>
      <c r="V96" s="161"/>
      <c r="W96" s="1651" t="str">
        <f>A96</f>
        <v>OPERATING EXPENSES</v>
      </c>
      <c r="X96" s="1652"/>
      <c r="Y96" s="1652"/>
      <c r="Z96" s="1652"/>
      <c r="AA96" s="1652"/>
      <c r="AB96" s="1652"/>
      <c r="AC96" s="1652" t="s">
        <v>118</v>
      </c>
      <c r="AD96" s="1653"/>
      <c r="AE96" s="1656" t="s">
        <v>118</v>
      </c>
      <c r="AF96" s="933"/>
      <c r="AG96" s="161"/>
      <c r="AH96" s="1651" t="str">
        <f>A96</f>
        <v>OPERATING EXPENSES</v>
      </c>
      <c r="AI96" s="1652"/>
      <c r="AJ96" s="1652"/>
      <c r="AK96" s="1652"/>
      <c r="AL96" s="1652"/>
      <c r="AM96" s="1652"/>
      <c r="AN96" s="1652" t="s">
        <v>118</v>
      </c>
      <c r="AO96" s="1653"/>
      <c r="AP96" s="1656" t="s">
        <v>118</v>
      </c>
      <c r="AQ96" s="933"/>
      <c r="AR96" s="839"/>
    </row>
    <row r="97" spans="1:44" ht="27.75" thickBot="1">
      <c r="A97" s="1654"/>
      <c r="B97" s="1642"/>
      <c r="C97" s="1642"/>
      <c r="D97" s="1642"/>
      <c r="E97" s="1642"/>
      <c r="F97" s="1642"/>
      <c r="G97" s="1642"/>
      <c r="H97" s="1655"/>
      <c r="I97" s="1657"/>
      <c r="J97" s="161"/>
      <c r="K97" s="161"/>
      <c r="L97" s="1641"/>
      <c r="M97" s="1642"/>
      <c r="N97" s="1642"/>
      <c r="O97" s="1642"/>
      <c r="P97" s="1642"/>
      <c r="Q97" s="1642"/>
      <c r="R97" s="1642"/>
      <c r="S97" s="1643"/>
      <c r="T97" s="1657"/>
      <c r="U97" s="933"/>
      <c r="V97" s="161"/>
      <c r="W97" s="1654"/>
      <c r="X97" s="1642"/>
      <c r="Y97" s="1642"/>
      <c r="Z97" s="1642"/>
      <c r="AA97" s="1642"/>
      <c r="AB97" s="1642"/>
      <c r="AC97" s="1642"/>
      <c r="AD97" s="1655"/>
      <c r="AE97" s="1657"/>
      <c r="AF97" s="933"/>
      <c r="AG97" s="161"/>
      <c r="AH97" s="1654"/>
      <c r="AI97" s="1642"/>
      <c r="AJ97" s="1642"/>
      <c r="AK97" s="1642"/>
      <c r="AL97" s="1642"/>
      <c r="AM97" s="1642"/>
      <c r="AN97" s="1642"/>
      <c r="AO97" s="1655"/>
      <c r="AP97" s="1657"/>
      <c r="AQ97" s="933"/>
      <c r="AR97" s="839"/>
    </row>
    <row r="98" spans="1:44" ht="28.5" thickTop="1" thickBot="1">
      <c r="A98" s="423"/>
      <c r="B98" s="424"/>
      <c r="C98" s="424"/>
      <c r="D98" s="424"/>
      <c r="E98" s="425" t="str">
        <f>"TOTAL"&amp;" "&amp;'ORIGINAL BUDGET'!A12</f>
        <v>TOTAL OPERATING EXPENSES</v>
      </c>
      <c r="F98" s="1659">
        <f>SUM(F99:F113)</f>
        <v>0</v>
      </c>
      <c r="G98" s="1660"/>
      <c r="H98" s="1661"/>
      <c r="I98" s="1658"/>
      <c r="J98" s="161"/>
      <c r="K98" s="161"/>
      <c r="L98" s="423"/>
      <c r="M98" s="424"/>
      <c r="N98" s="424"/>
      <c r="O98" s="424"/>
      <c r="P98" s="425" t="str">
        <f>E98</f>
        <v>TOTAL OPERATING EXPENSES</v>
      </c>
      <c r="Q98" s="1659">
        <f>SUM(Q99:Q113)</f>
        <v>0</v>
      </c>
      <c r="R98" s="1709"/>
      <c r="S98" s="1661"/>
      <c r="T98" s="1658"/>
      <c r="U98" s="933"/>
      <c r="V98" s="161"/>
      <c r="W98" s="423"/>
      <c r="X98" s="424"/>
      <c r="Y98" s="424"/>
      <c r="Z98" s="424"/>
      <c r="AA98" s="425" t="str">
        <f>E98</f>
        <v>TOTAL OPERATING EXPENSES</v>
      </c>
      <c r="AB98" s="1659">
        <f>SUM(AB99:AB113)</f>
        <v>0</v>
      </c>
      <c r="AC98" s="1660"/>
      <c r="AD98" s="1661"/>
      <c r="AE98" s="1658"/>
      <c r="AF98" s="933"/>
      <c r="AG98" s="161"/>
      <c r="AH98" s="423"/>
      <c r="AI98" s="424"/>
      <c r="AJ98" s="424"/>
      <c r="AK98" s="424"/>
      <c r="AL98" s="425" t="str">
        <f>E98</f>
        <v>TOTAL OPERATING EXPENSES</v>
      </c>
      <c r="AM98" s="1659">
        <f>SUM(AM99:AM113)</f>
        <v>0</v>
      </c>
      <c r="AN98" s="1660"/>
      <c r="AO98" s="1661"/>
      <c r="AP98" s="1658"/>
      <c r="AQ98" s="933"/>
      <c r="AR98" s="839"/>
    </row>
    <row r="99" spans="1:44" ht="26.25" thickTop="1">
      <c r="A99" s="122">
        <v>1</v>
      </c>
      <c r="B99" s="1710" t="str">
        <f>IF('ORIGINAL BUDGET'!B99="","",'ORIGINAL BUDGET'!B99)</f>
        <v/>
      </c>
      <c r="C99" s="1711" t="s">
        <v>78</v>
      </c>
      <c r="D99" s="1711" t="s">
        <v>78</v>
      </c>
      <c r="E99" s="1712" t="s">
        <v>78</v>
      </c>
      <c r="F99" s="1662" t="str">
        <f>IF('ORIGINAL BUDGET'!F99="","",'ORIGINAL BUDGET'!F99)</f>
        <v/>
      </c>
      <c r="G99" s="1663"/>
      <c r="H99" s="1664"/>
      <c r="I99" s="925"/>
      <c r="J99" s="161"/>
      <c r="K99" s="161"/>
      <c r="L99" s="122">
        <v>1</v>
      </c>
      <c r="M99" s="1383">
        <f>IF('BR1'!B99="","",'BR1'!B99)</f>
        <v>0</v>
      </c>
      <c r="N99" s="1384" t="s">
        <v>78</v>
      </c>
      <c r="O99" s="1384" t="s">
        <v>78</v>
      </c>
      <c r="P99" s="1385" t="s">
        <v>78</v>
      </c>
      <c r="Q99" s="1392">
        <f>IF('BR1'!F99="","",'BR1'!F99)</f>
        <v>0</v>
      </c>
      <c r="R99" s="1393">
        <f>G99</f>
        <v>0</v>
      </c>
      <c r="S99" s="1394"/>
      <c r="T99" s="1057">
        <f>IF(Q99=0,0,IF(Q99&lt;&gt;F99,"Please enter a new justification",I99))</f>
        <v>0</v>
      </c>
      <c r="U99" s="936">
        <f t="shared" ref="U99:U113" si="26">IF(Q99=0,0,SUM(Q99+S99)-SUM(F99+H99))</f>
        <v>0</v>
      </c>
      <c r="V99" s="161"/>
      <c r="W99" s="122">
        <v>1</v>
      </c>
      <c r="X99" s="1710">
        <f>IF('BR2'!B99="","",'BR2'!B99)</f>
        <v>0</v>
      </c>
      <c r="Y99" s="1711" t="s">
        <v>78</v>
      </c>
      <c r="Z99" s="1711" t="s">
        <v>78</v>
      </c>
      <c r="AA99" s="1712" t="s">
        <v>78</v>
      </c>
      <c r="AB99" s="1662">
        <f>IF('BR2'!F99="","",'BR2'!F99)</f>
        <v>0</v>
      </c>
      <c r="AC99" s="1663">
        <f>R99</f>
        <v>0</v>
      </c>
      <c r="AD99" s="1664"/>
      <c r="AE99" s="1057">
        <f>IF(AB99=0,0,IF(AB99&lt;&gt;Q99,"Please enter a new justification",T99))</f>
        <v>0</v>
      </c>
      <c r="AF99" s="935">
        <f t="shared" ref="AF99:AF113" si="27">IF(AB99=0,0,SUM(AB99+AD99)-SUM(Q99+S99))</f>
        <v>0</v>
      </c>
      <c r="AG99" s="161"/>
      <c r="AH99" s="122">
        <v>1</v>
      </c>
      <c r="AI99" s="1710">
        <f>IF('BR3'!B99=0,0,'BR3'!B99)</f>
        <v>0</v>
      </c>
      <c r="AJ99" s="1711">
        <v>0</v>
      </c>
      <c r="AK99" s="1711">
        <v>0</v>
      </c>
      <c r="AL99" s="1712">
        <v>0</v>
      </c>
      <c r="AM99" s="1662">
        <f>IF('BR3'!F99=0,0,'BR3'!F99)</f>
        <v>0</v>
      </c>
      <c r="AN99" s="1663">
        <f>AC99</f>
        <v>0</v>
      </c>
      <c r="AO99" s="1664"/>
      <c r="AP99" s="1057">
        <f>IF(AM99=0,0,IF(AM99&lt;&gt;AB99,"Please enter a new justification",AE99))</f>
        <v>0</v>
      </c>
      <c r="AQ99" s="935">
        <f t="shared" ref="AQ99:AQ113" si="28">IF(AM99=0,0,SUM(AM99+AO99)-SUM(AB99+AD99))</f>
        <v>0</v>
      </c>
      <c r="AR99" s="839"/>
    </row>
    <row r="100" spans="1:44" ht="25.5">
      <c r="A100" s="122">
        <v>2</v>
      </c>
      <c r="B100" s="1713" t="str">
        <f>IF('ORIGINAL BUDGET'!B100="","",'ORIGINAL BUDGET'!B100)</f>
        <v/>
      </c>
      <c r="C100" s="1714" t="s">
        <v>78</v>
      </c>
      <c r="D100" s="1714" t="s">
        <v>78</v>
      </c>
      <c r="E100" s="1715" t="s">
        <v>78</v>
      </c>
      <c r="F100" s="1662" t="str">
        <f>IF('ORIGINAL BUDGET'!F100="","",'ORIGINAL BUDGET'!F100)</f>
        <v/>
      </c>
      <c r="G100" s="1663"/>
      <c r="H100" s="1664"/>
      <c r="I100" s="925"/>
      <c r="J100" s="161"/>
      <c r="K100" s="161"/>
      <c r="L100" s="122">
        <v>2</v>
      </c>
      <c r="M100" s="1386">
        <f>IF('BR1'!B100="","",'BR1'!B100)</f>
        <v>0</v>
      </c>
      <c r="N100" s="1387" t="s">
        <v>78</v>
      </c>
      <c r="O100" s="1387" t="s">
        <v>78</v>
      </c>
      <c r="P100" s="1388" t="s">
        <v>78</v>
      </c>
      <c r="Q100" s="1392">
        <f>IF('BR1'!F100="","",'BR1'!F100)</f>
        <v>0</v>
      </c>
      <c r="R100" s="1393">
        <f t="shared" ref="R100:R113" si="29">G100</f>
        <v>0</v>
      </c>
      <c r="S100" s="1394"/>
      <c r="T100" s="930">
        <f t="shared" ref="T100:T113" si="30">IF(Q100=0,0,IF(Q100&lt;&gt;F100,"Please enter a new justification",I100))</f>
        <v>0</v>
      </c>
      <c r="U100" s="936">
        <f t="shared" si="26"/>
        <v>0</v>
      </c>
      <c r="V100" s="161"/>
      <c r="W100" s="122">
        <v>2</v>
      </c>
      <c r="X100" s="1713">
        <f>IF('BR2'!B100="","",'BR2'!B100)</f>
        <v>0</v>
      </c>
      <c r="Y100" s="1714" t="s">
        <v>78</v>
      </c>
      <c r="Z100" s="1714" t="s">
        <v>78</v>
      </c>
      <c r="AA100" s="1715" t="s">
        <v>78</v>
      </c>
      <c r="AB100" s="1662">
        <f>IF('BR2'!F100="","",'BR2'!F100)</f>
        <v>0</v>
      </c>
      <c r="AC100" s="1663">
        <f t="shared" ref="AC100:AC113" si="31">R100</f>
        <v>0</v>
      </c>
      <c r="AD100" s="1664"/>
      <c r="AE100" s="930">
        <f t="shared" ref="AE100:AE113" si="32">IF(AB100=0,0,IF(AB100&lt;&gt;Q100,"Please enter a new justification",T100))</f>
        <v>0</v>
      </c>
      <c r="AF100" s="935">
        <f t="shared" si="27"/>
        <v>0</v>
      </c>
      <c r="AG100" s="161"/>
      <c r="AH100" s="122">
        <v>2</v>
      </c>
      <c r="AI100" s="1713">
        <f>IF('BR3'!B100=0,0,'BR3'!B100)</f>
        <v>0</v>
      </c>
      <c r="AJ100" s="1714">
        <v>0</v>
      </c>
      <c r="AK100" s="1714">
        <v>0</v>
      </c>
      <c r="AL100" s="1715">
        <v>0</v>
      </c>
      <c r="AM100" s="1662">
        <f>IF('BR3'!F100=0,0,'BR3'!F100)</f>
        <v>0</v>
      </c>
      <c r="AN100" s="1663">
        <f t="shared" ref="AN100:AN113" si="33">AC100</f>
        <v>0</v>
      </c>
      <c r="AO100" s="1664"/>
      <c r="AP100" s="930">
        <f t="shared" ref="AP100:AP113" si="34">IF(AM100=0,0,IF(AM100&lt;&gt;AB100,"Please enter a new justification",AE100))</f>
        <v>0</v>
      </c>
      <c r="AQ100" s="935">
        <f t="shared" si="28"/>
        <v>0</v>
      </c>
      <c r="AR100" s="839"/>
    </row>
    <row r="101" spans="1:44" ht="25.5">
      <c r="A101" s="122">
        <v>3</v>
      </c>
      <c r="B101" s="1644" t="str">
        <f>IF('ORIGINAL BUDGET'!B101="","",'ORIGINAL BUDGET'!B101)</f>
        <v/>
      </c>
      <c r="C101" s="1645" t="s">
        <v>78</v>
      </c>
      <c r="D101" s="1645" t="s">
        <v>78</v>
      </c>
      <c r="E101" s="1646" t="s">
        <v>78</v>
      </c>
      <c r="F101" s="1647" t="str">
        <f>IF('ORIGINAL BUDGET'!F101="","",'ORIGINAL BUDGET'!F101)</f>
        <v/>
      </c>
      <c r="G101" s="1648"/>
      <c r="H101" s="1649"/>
      <c r="I101" s="925"/>
      <c r="J101" s="161"/>
      <c r="K101" s="161"/>
      <c r="L101" s="122">
        <v>3</v>
      </c>
      <c r="M101" s="1389">
        <f>IF('BR1'!B101="","",'BR1'!B101)</f>
        <v>0</v>
      </c>
      <c r="N101" s="1390" t="s">
        <v>78</v>
      </c>
      <c r="O101" s="1390" t="s">
        <v>78</v>
      </c>
      <c r="P101" s="1391" t="s">
        <v>78</v>
      </c>
      <c r="Q101" s="1380">
        <f>IF('BR1'!F101="","",'BR1'!F101)</f>
        <v>0</v>
      </c>
      <c r="R101" s="1381">
        <f t="shared" si="29"/>
        <v>0</v>
      </c>
      <c r="S101" s="1382"/>
      <c r="T101" s="931">
        <f t="shared" si="30"/>
        <v>0</v>
      </c>
      <c r="U101" s="936">
        <f t="shared" si="26"/>
        <v>0</v>
      </c>
      <c r="V101" s="161"/>
      <c r="W101" s="122">
        <v>3</v>
      </c>
      <c r="X101" s="1644">
        <f>IF('BR2'!B101="","",'BR2'!B101)</f>
        <v>0</v>
      </c>
      <c r="Y101" s="1645" t="s">
        <v>78</v>
      </c>
      <c r="Z101" s="1645" t="s">
        <v>78</v>
      </c>
      <c r="AA101" s="1646" t="s">
        <v>78</v>
      </c>
      <c r="AB101" s="1647">
        <f>IF('BR2'!F101="","",'BR2'!F101)</f>
        <v>0</v>
      </c>
      <c r="AC101" s="1648">
        <f t="shared" si="31"/>
        <v>0</v>
      </c>
      <c r="AD101" s="1649"/>
      <c r="AE101" s="931">
        <f t="shared" si="32"/>
        <v>0</v>
      </c>
      <c r="AF101" s="935">
        <f t="shared" si="27"/>
        <v>0</v>
      </c>
      <c r="AG101" s="161"/>
      <c r="AH101" s="122">
        <v>3</v>
      </c>
      <c r="AI101" s="1644">
        <f>IF('BR3'!B101=0,0,'BR3'!B101)</f>
        <v>0</v>
      </c>
      <c r="AJ101" s="1645">
        <v>0</v>
      </c>
      <c r="AK101" s="1645">
        <v>0</v>
      </c>
      <c r="AL101" s="1646">
        <v>0</v>
      </c>
      <c r="AM101" s="1647">
        <f>IF('BR3'!F101=0,0,'BR3'!F101)</f>
        <v>0</v>
      </c>
      <c r="AN101" s="1648">
        <f t="shared" si="33"/>
        <v>0</v>
      </c>
      <c r="AO101" s="1649"/>
      <c r="AP101" s="931">
        <f t="shared" si="34"/>
        <v>0</v>
      </c>
      <c r="AQ101" s="935">
        <f t="shared" si="28"/>
        <v>0</v>
      </c>
      <c r="AR101" s="839"/>
    </row>
    <row r="102" spans="1:44" ht="25.5">
      <c r="A102" s="122">
        <v>4</v>
      </c>
      <c r="B102" s="1644" t="str">
        <f>IF('ORIGINAL BUDGET'!B102="","",'ORIGINAL BUDGET'!B102)</f>
        <v/>
      </c>
      <c r="C102" s="1645" t="s">
        <v>78</v>
      </c>
      <c r="D102" s="1645" t="s">
        <v>78</v>
      </c>
      <c r="E102" s="1646" t="s">
        <v>78</v>
      </c>
      <c r="F102" s="1647" t="str">
        <f>IF('ORIGINAL BUDGET'!F102="","",'ORIGINAL BUDGET'!F102)</f>
        <v/>
      </c>
      <c r="G102" s="1648"/>
      <c r="H102" s="1649"/>
      <c r="I102" s="925"/>
      <c r="J102" s="161"/>
      <c r="K102" s="161"/>
      <c r="L102" s="122">
        <v>4</v>
      </c>
      <c r="M102" s="1389">
        <f>IF('BR1'!B102="","",'BR1'!B102)</f>
        <v>0</v>
      </c>
      <c r="N102" s="1390" t="s">
        <v>78</v>
      </c>
      <c r="O102" s="1390" t="s">
        <v>78</v>
      </c>
      <c r="P102" s="1391" t="s">
        <v>78</v>
      </c>
      <c r="Q102" s="1380">
        <f>IF('BR1'!F102="","",'BR1'!F102)</f>
        <v>0</v>
      </c>
      <c r="R102" s="1381">
        <f t="shared" si="29"/>
        <v>0</v>
      </c>
      <c r="S102" s="1382"/>
      <c r="T102" s="931">
        <f t="shared" si="30"/>
        <v>0</v>
      </c>
      <c r="U102" s="936">
        <f t="shared" si="26"/>
        <v>0</v>
      </c>
      <c r="V102" s="161"/>
      <c r="W102" s="122">
        <v>4</v>
      </c>
      <c r="X102" s="1644">
        <f>IF('BR2'!B102="","",'BR2'!B102)</f>
        <v>0</v>
      </c>
      <c r="Y102" s="1645" t="s">
        <v>78</v>
      </c>
      <c r="Z102" s="1645" t="s">
        <v>78</v>
      </c>
      <c r="AA102" s="1646" t="s">
        <v>78</v>
      </c>
      <c r="AB102" s="1647">
        <f>IF('BR2'!F102="","",'BR2'!F102)</f>
        <v>0</v>
      </c>
      <c r="AC102" s="1648">
        <f t="shared" si="31"/>
        <v>0</v>
      </c>
      <c r="AD102" s="1649"/>
      <c r="AE102" s="931">
        <f t="shared" si="32"/>
        <v>0</v>
      </c>
      <c r="AF102" s="935">
        <f t="shared" si="27"/>
        <v>0</v>
      </c>
      <c r="AG102" s="161"/>
      <c r="AH102" s="122">
        <v>4</v>
      </c>
      <c r="AI102" s="1644">
        <f>IF('BR3'!B102=0,0,'BR3'!B102)</f>
        <v>0</v>
      </c>
      <c r="AJ102" s="1645">
        <v>0</v>
      </c>
      <c r="AK102" s="1645">
        <v>0</v>
      </c>
      <c r="AL102" s="1646">
        <v>0</v>
      </c>
      <c r="AM102" s="1647">
        <f>IF('BR3'!F102=0,0,'BR3'!F102)</f>
        <v>0</v>
      </c>
      <c r="AN102" s="1648">
        <f t="shared" si="33"/>
        <v>0</v>
      </c>
      <c r="AO102" s="1649"/>
      <c r="AP102" s="931">
        <f t="shared" si="34"/>
        <v>0</v>
      </c>
      <c r="AQ102" s="935">
        <f t="shared" si="28"/>
        <v>0</v>
      </c>
      <c r="AR102" s="839"/>
    </row>
    <row r="103" spans="1:44" ht="25.5">
      <c r="A103" s="122">
        <v>5</v>
      </c>
      <c r="B103" s="1644" t="str">
        <f>IF('ORIGINAL BUDGET'!B103="","",'ORIGINAL BUDGET'!B103)</f>
        <v/>
      </c>
      <c r="C103" s="1645" t="s">
        <v>78</v>
      </c>
      <c r="D103" s="1645" t="s">
        <v>78</v>
      </c>
      <c r="E103" s="1646" t="s">
        <v>78</v>
      </c>
      <c r="F103" s="1647" t="str">
        <f>IF('ORIGINAL BUDGET'!F103="","",'ORIGINAL BUDGET'!F103)</f>
        <v/>
      </c>
      <c r="G103" s="1648"/>
      <c r="H103" s="1649"/>
      <c r="I103" s="925"/>
      <c r="J103" s="161"/>
      <c r="K103" s="161"/>
      <c r="L103" s="122">
        <v>5</v>
      </c>
      <c r="M103" s="1389">
        <f>IF('BR1'!B103="","",'BR1'!B103)</f>
        <v>0</v>
      </c>
      <c r="N103" s="1390" t="s">
        <v>78</v>
      </c>
      <c r="O103" s="1390" t="s">
        <v>78</v>
      </c>
      <c r="P103" s="1391" t="s">
        <v>78</v>
      </c>
      <c r="Q103" s="1380">
        <f>IF('BR1'!F103="","",'BR1'!F103)</f>
        <v>0</v>
      </c>
      <c r="R103" s="1381">
        <f t="shared" si="29"/>
        <v>0</v>
      </c>
      <c r="S103" s="1382"/>
      <c r="T103" s="931">
        <f t="shared" si="30"/>
        <v>0</v>
      </c>
      <c r="U103" s="936">
        <f t="shared" si="26"/>
        <v>0</v>
      </c>
      <c r="V103" s="161"/>
      <c r="W103" s="122">
        <v>5</v>
      </c>
      <c r="X103" s="1644">
        <f>IF('BR2'!B103="","",'BR2'!B103)</f>
        <v>0</v>
      </c>
      <c r="Y103" s="1645" t="s">
        <v>78</v>
      </c>
      <c r="Z103" s="1645" t="s">
        <v>78</v>
      </c>
      <c r="AA103" s="1646" t="s">
        <v>78</v>
      </c>
      <c r="AB103" s="1647">
        <f>IF('BR2'!F103="","",'BR2'!F103)</f>
        <v>0</v>
      </c>
      <c r="AC103" s="1648">
        <f t="shared" si="31"/>
        <v>0</v>
      </c>
      <c r="AD103" s="1649"/>
      <c r="AE103" s="931">
        <f t="shared" si="32"/>
        <v>0</v>
      </c>
      <c r="AF103" s="935">
        <f t="shared" si="27"/>
        <v>0</v>
      </c>
      <c r="AG103" s="161"/>
      <c r="AH103" s="122">
        <v>5</v>
      </c>
      <c r="AI103" s="1644">
        <f>IF('BR3'!B103=0,0,'BR3'!B103)</f>
        <v>0</v>
      </c>
      <c r="AJ103" s="1645">
        <v>0</v>
      </c>
      <c r="AK103" s="1645">
        <v>0</v>
      </c>
      <c r="AL103" s="1646">
        <v>0</v>
      </c>
      <c r="AM103" s="1647">
        <f>IF('BR3'!F103=0,0,'BR3'!F103)</f>
        <v>0</v>
      </c>
      <c r="AN103" s="1648">
        <f t="shared" si="33"/>
        <v>0</v>
      </c>
      <c r="AO103" s="1649"/>
      <c r="AP103" s="931">
        <f t="shared" si="34"/>
        <v>0</v>
      </c>
      <c r="AQ103" s="935">
        <f t="shared" si="28"/>
        <v>0</v>
      </c>
      <c r="AR103" s="839"/>
    </row>
    <row r="104" spans="1:44" ht="25.5">
      <c r="A104" s="122">
        <v>6</v>
      </c>
      <c r="B104" s="1644" t="str">
        <f>IF('ORIGINAL BUDGET'!B104="","",'ORIGINAL BUDGET'!B104)</f>
        <v/>
      </c>
      <c r="C104" s="1645" t="s">
        <v>78</v>
      </c>
      <c r="D104" s="1645" t="s">
        <v>78</v>
      </c>
      <c r="E104" s="1646" t="s">
        <v>78</v>
      </c>
      <c r="F104" s="1647" t="str">
        <f>IF('ORIGINAL BUDGET'!F104="","",'ORIGINAL BUDGET'!F104)</f>
        <v/>
      </c>
      <c r="G104" s="1648"/>
      <c r="H104" s="1649"/>
      <c r="I104" s="925"/>
      <c r="J104" s="161"/>
      <c r="K104" s="161"/>
      <c r="L104" s="122">
        <v>6</v>
      </c>
      <c r="M104" s="1389">
        <f>IF('BR1'!B104="","",'BR1'!B104)</f>
        <v>0</v>
      </c>
      <c r="N104" s="1390" t="s">
        <v>78</v>
      </c>
      <c r="O104" s="1390" t="s">
        <v>78</v>
      </c>
      <c r="P104" s="1391" t="s">
        <v>78</v>
      </c>
      <c r="Q104" s="1380">
        <f>IF('BR1'!F104="","",'BR1'!F104)</f>
        <v>0</v>
      </c>
      <c r="R104" s="1381">
        <f t="shared" si="29"/>
        <v>0</v>
      </c>
      <c r="S104" s="1382"/>
      <c r="T104" s="931">
        <f t="shared" si="30"/>
        <v>0</v>
      </c>
      <c r="U104" s="936">
        <f t="shared" si="26"/>
        <v>0</v>
      </c>
      <c r="V104" s="161"/>
      <c r="W104" s="122">
        <v>6</v>
      </c>
      <c r="X104" s="1644">
        <f>IF('BR2'!B104="","",'BR2'!B104)</f>
        <v>0</v>
      </c>
      <c r="Y104" s="1645" t="s">
        <v>78</v>
      </c>
      <c r="Z104" s="1645" t="s">
        <v>78</v>
      </c>
      <c r="AA104" s="1646" t="s">
        <v>78</v>
      </c>
      <c r="AB104" s="1647">
        <f>IF('BR2'!F104="","",'BR2'!F104)</f>
        <v>0</v>
      </c>
      <c r="AC104" s="1648">
        <f t="shared" si="31"/>
        <v>0</v>
      </c>
      <c r="AD104" s="1649"/>
      <c r="AE104" s="931">
        <f t="shared" si="32"/>
        <v>0</v>
      </c>
      <c r="AF104" s="935">
        <f t="shared" si="27"/>
        <v>0</v>
      </c>
      <c r="AG104" s="161"/>
      <c r="AH104" s="122">
        <v>6</v>
      </c>
      <c r="AI104" s="1644">
        <f>IF('BR3'!B104=0,0,'BR3'!B104)</f>
        <v>0</v>
      </c>
      <c r="AJ104" s="1645">
        <v>0</v>
      </c>
      <c r="AK104" s="1645">
        <v>0</v>
      </c>
      <c r="AL104" s="1646">
        <v>0</v>
      </c>
      <c r="AM104" s="1647">
        <f>IF('BR3'!F104=0,0,'BR3'!F104)</f>
        <v>0</v>
      </c>
      <c r="AN104" s="1648">
        <f t="shared" si="33"/>
        <v>0</v>
      </c>
      <c r="AO104" s="1649"/>
      <c r="AP104" s="931">
        <f t="shared" si="34"/>
        <v>0</v>
      </c>
      <c r="AQ104" s="935">
        <f t="shared" si="28"/>
        <v>0</v>
      </c>
      <c r="AR104" s="839"/>
    </row>
    <row r="105" spans="1:44" ht="25.5">
      <c r="A105" s="122">
        <v>7</v>
      </c>
      <c r="B105" s="1644" t="str">
        <f>IF('ORIGINAL BUDGET'!B105="","",'ORIGINAL BUDGET'!B105)</f>
        <v/>
      </c>
      <c r="C105" s="1645" t="s">
        <v>78</v>
      </c>
      <c r="D105" s="1645" t="s">
        <v>78</v>
      </c>
      <c r="E105" s="1646" t="s">
        <v>78</v>
      </c>
      <c r="F105" s="1647" t="str">
        <f>IF('ORIGINAL BUDGET'!F105="","",'ORIGINAL BUDGET'!F105)</f>
        <v/>
      </c>
      <c r="G105" s="1648"/>
      <c r="H105" s="1649"/>
      <c r="I105" s="925"/>
      <c r="J105" s="161"/>
      <c r="K105" s="161"/>
      <c r="L105" s="122">
        <v>7</v>
      </c>
      <c r="M105" s="1389">
        <f>IF('BR1'!B105="","",'BR1'!B105)</f>
        <v>0</v>
      </c>
      <c r="N105" s="1390" t="s">
        <v>78</v>
      </c>
      <c r="O105" s="1390" t="s">
        <v>78</v>
      </c>
      <c r="P105" s="1391" t="s">
        <v>78</v>
      </c>
      <c r="Q105" s="1380">
        <f>IF('BR1'!F105="","",'BR1'!F105)</f>
        <v>0</v>
      </c>
      <c r="R105" s="1381">
        <f t="shared" si="29"/>
        <v>0</v>
      </c>
      <c r="S105" s="1382"/>
      <c r="T105" s="931">
        <f t="shared" si="30"/>
        <v>0</v>
      </c>
      <c r="U105" s="935">
        <f t="shared" si="26"/>
        <v>0</v>
      </c>
      <c r="V105" s="161"/>
      <c r="W105" s="122">
        <v>7</v>
      </c>
      <c r="X105" s="1644">
        <f>IF('BR2'!B105="","",'BR2'!B105)</f>
        <v>0</v>
      </c>
      <c r="Y105" s="1645" t="s">
        <v>78</v>
      </c>
      <c r="Z105" s="1645" t="s">
        <v>78</v>
      </c>
      <c r="AA105" s="1646" t="s">
        <v>78</v>
      </c>
      <c r="AB105" s="1647">
        <f>IF('BR2'!F105="","",'BR2'!F105)</f>
        <v>0</v>
      </c>
      <c r="AC105" s="1648">
        <f t="shared" si="31"/>
        <v>0</v>
      </c>
      <c r="AD105" s="1649"/>
      <c r="AE105" s="931">
        <f t="shared" si="32"/>
        <v>0</v>
      </c>
      <c r="AF105" s="935">
        <f t="shared" si="27"/>
        <v>0</v>
      </c>
      <c r="AG105" s="161"/>
      <c r="AH105" s="122">
        <v>7</v>
      </c>
      <c r="AI105" s="1644">
        <f>IF('BR3'!B105=0,0,'BR3'!B105)</f>
        <v>0</v>
      </c>
      <c r="AJ105" s="1645">
        <v>0</v>
      </c>
      <c r="AK105" s="1645">
        <v>0</v>
      </c>
      <c r="AL105" s="1646">
        <v>0</v>
      </c>
      <c r="AM105" s="1647">
        <f>IF('BR3'!F105=0,0,'BR3'!F105)</f>
        <v>0</v>
      </c>
      <c r="AN105" s="1648">
        <f t="shared" si="33"/>
        <v>0</v>
      </c>
      <c r="AO105" s="1649"/>
      <c r="AP105" s="931">
        <f t="shared" si="34"/>
        <v>0</v>
      </c>
      <c r="AQ105" s="935">
        <f t="shared" si="28"/>
        <v>0</v>
      </c>
      <c r="AR105" s="839"/>
    </row>
    <row r="106" spans="1:44" ht="25.5">
      <c r="A106" s="122">
        <v>8</v>
      </c>
      <c r="B106" s="1644" t="str">
        <f>IF('ORIGINAL BUDGET'!B106="","",'ORIGINAL BUDGET'!B106)</f>
        <v/>
      </c>
      <c r="C106" s="1645" t="s">
        <v>78</v>
      </c>
      <c r="D106" s="1645" t="s">
        <v>78</v>
      </c>
      <c r="E106" s="1646" t="s">
        <v>78</v>
      </c>
      <c r="F106" s="1647" t="str">
        <f>IF('ORIGINAL BUDGET'!F106="","",'ORIGINAL BUDGET'!F106)</f>
        <v/>
      </c>
      <c r="G106" s="1648"/>
      <c r="H106" s="1649"/>
      <c r="I106" s="925"/>
      <c r="J106" s="161"/>
      <c r="K106" s="161"/>
      <c r="L106" s="122">
        <v>8</v>
      </c>
      <c r="M106" s="1389">
        <f>IF('BR1'!B106="","",'BR1'!B106)</f>
        <v>0</v>
      </c>
      <c r="N106" s="1390" t="s">
        <v>78</v>
      </c>
      <c r="O106" s="1390" t="s">
        <v>78</v>
      </c>
      <c r="P106" s="1391" t="s">
        <v>78</v>
      </c>
      <c r="Q106" s="1380">
        <f>IF('BR1'!F106="","",'BR1'!F106)</f>
        <v>0</v>
      </c>
      <c r="R106" s="1381">
        <f t="shared" si="29"/>
        <v>0</v>
      </c>
      <c r="S106" s="1382"/>
      <c r="T106" s="931">
        <f t="shared" si="30"/>
        <v>0</v>
      </c>
      <c r="U106" s="935">
        <f t="shared" si="26"/>
        <v>0</v>
      </c>
      <c r="V106" s="161"/>
      <c r="W106" s="122">
        <v>8</v>
      </c>
      <c r="X106" s="1644">
        <f>IF('BR2'!B106="","",'BR2'!B106)</f>
        <v>0</v>
      </c>
      <c r="Y106" s="1645" t="s">
        <v>78</v>
      </c>
      <c r="Z106" s="1645" t="s">
        <v>78</v>
      </c>
      <c r="AA106" s="1646" t="s">
        <v>78</v>
      </c>
      <c r="AB106" s="1647">
        <f>IF('BR2'!F106="","",'BR2'!F106)</f>
        <v>0</v>
      </c>
      <c r="AC106" s="1648">
        <f t="shared" si="31"/>
        <v>0</v>
      </c>
      <c r="AD106" s="1649"/>
      <c r="AE106" s="931">
        <f t="shared" si="32"/>
        <v>0</v>
      </c>
      <c r="AF106" s="935">
        <f t="shared" si="27"/>
        <v>0</v>
      </c>
      <c r="AG106" s="161"/>
      <c r="AH106" s="122">
        <v>8</v>
      </c>
      <c r="AI106" s="1644">
        <f>IF('BR3'!B106=0,0,'BR3'!B106)</f>
        <v>0</v>
      </c>
      <c r="AJ106" s="1645">
        <v>0</v>
      </c>
      <c r="AK106" s="1645">
        <v>0</v>
      </c>
      <c r="AL106" s="1646">
        <v>0</v>
      </c>
      <c r="AM106" s="1647">
        <f>IF('BR3'!F106=0,0,'BR3'!F106)</f>
        <v>0</v>
      </c>
      <c r="AN106" s="1648">
        <f t="shared" si="33"/>
        <v>0</v>
      </c>
      <c r="AO106" s="1649"/>
      <c r="AP106" s="931">
        <f t="shared" si="34"/>
        <v>0</v>
      </c>
      <c r="AQ106" s="935">
        <f t="shared" si="28"/>
        <v>0</v>
      </c>
      <c r="AR106" s="839"/>
    </row>
    <row r="107" spans="1:44" ht="25.5">
      <c r="A107" s="122">
        <v>9</v>
      </c>
      <c r="B107" s="1644" t="str">
        <f>IF('ORIGINAL BUDGET'!B107="","",'ORIGINAL BUDGET'!B107)</f>
        <v/>
      </c>
      <c r="C107" s="1645" t="s">
        <v>78</v>
      </c>
      <c r="D107" s="1645" t="s">
        <v>78</v>
      </c>
      <c r="E107" s="1665" t="s">
        <v>78</v>
      </c>
      <c r="F107" s="1647" t="str">
        <f>IF('ORIGINAL BUDGET'!F107="","",'ORIGINAL BUDGET'!F107)</f>
        <v/>
      </c>
      <c r="G107" s="1648"/>
      <c r="H107" s="1649"/>
      <c r="I107" s="925"/>
      <c r="J107" s="161"/>
      <c r="K107" s="161"/>
      <c r="L107" s="122">
        <v>9</v>
      </c>
      <c r="M107" s="1389">
        <f>IF('BR1'!B107="","",'BR1'!B107)</f>
        <v>0</v>
      </c>
      <c r="N107" s="1390" t="s">
        <v>78</v>
      </c>
      <c r="O107" s="1390" t="s">
        <v>78</v>
      </c>
      <c r="P107" s="1395" t="s">
        <v>78</v>
      </c>
      <c r="Q107" s="1380">
        <f>IF('BR1'!F107="","",'BR1'!F107)</f>
        <v>0</v>
      </c>
      <c r="R107" s="1381">
        <f t="shared" si="29"/>
        <v>0</v>
      </c>
      <c r="S107" s="1382"/>
      <c r="T107" s="931">
        <f t="shared" si="30"/>
        <v>0</v>
      </c>
      <c r="U107" s="935">
        <f t="shared" si="26"/>
        <v>0</v>
      </c>
      <c r="V107" s="161"/>
      <c r="W107" s="122">
        <v>9</v>
      </c>
      <c r="X107" s="1644">
        <f>IF('BR2'!B107="","",'BR2'!B107)</f>
        <v>0</v>
      </c>
      <c r="Y107" s="1645" t="s">
        <v>78</v>
      </c>
      <c r="Z107" s="1645" t="s">
        <v>78</v>
      </c>
      <c r="AA107" s="1665" t="s">
        <v>78</v>
      </c>
      <c r="AB107" s="1647">
        <f>IF('BR2'!F107="","",'BR2'!F107)</f>
        <v>0</v>
      </c>
      <c r="AC107" s="1648">
        <f t="shared" si="31"/>
        <v>0</v>
      </c>
      <c r="AD107" s="1649"/>
      <c r="AE107" s="931">
        <f t="shared" si="32"/>
        <v>0</v>
      </c>
      <c r="AF107" s="935">
        <f t="shared" si="27"/>
        <v>0</v>
      </c>
      <c r="AG107" s="161"/>
      <c r="AH107" s="122">
        <v>9</v>
      </c>
      <c r="AI107" s="1644">
        <f>IF('BR3'!B107=0,0,'BR3'!B107)</f>
        <v>0</v>
      </c>
      <c r="AJ107" s="1645">
        <v>0</v>
      </c>
      <c r="AK107" s="1645">
        <v>0</v>
      </c>
      <c r="AL107" s="1665">
        <v>0</v>
      </c>
      <c r="AM107" s="1647">
        <f>IF('BR3'!F107=0,0,'BR3'!F107)</f>
        <v>0</v>
      </c>
      <c r="AN107" s="1648">
        <f t="shared" si="33"/>
        <v>0</v>
      </c>
      <c r="AO107" s="1649"/>
      <c r="AP107" s="931">
        <f t="shared" si="34"/>
        <v>0</v>
      </c>
      <c r="AQ107" s="935">
        <f t="shared" si="28"/>
        <v>0</v>
      </c>
      <c r="AR107" s="839"/>
    </row>
    <row r="108" spans="1:44" ht="26.25" thickBot="1">
      <c r="A108" s="122">
        <v>10</v>
      </c>
      <c r="B108" s="1644" t="str">
        <f>IF('ORIGINAL BUDGET'!B108="","",'ORIGINAL BUDGET'!B108)</f>
        <v/>
      </c>
      <c r="C108" s="1645" t="s">
        <v>78</v>
      </c>
      <c r="D108" s="1645" t="s">
        <v>78</v>
      </c>
      <c r="E108" s="1665" t="s">
        <v>78</v>
      </c>
      <c r="F108" s="1647" t="str">
        <f>IF('ORIGINAL BUDGET'!F108="","",'ORIGINAL BUDGET'!F108)</f>
        <v/>
      </c>
      <c r="G108" s="1648"/>
      <c r="H108" s="1649"/>
      <c r="I108" s="925"/>
      <c r="J108" s="161"/>
      <c r="K108" s="161"/>
      <c r="L108" s="122">
        <v>10</v>
      </c>
      <c r="M108" s="1389">
        <f>IF('BR1'!B108="","",'BR1'!B108)</f>
        <v>0</v>
      </c>
      <c r="N108" s="1390" t="s">
        <v>78</v>
      </c>
      <c r="O108" s="1390" t="s">
        <v>78</v>
      </c>
      <c r="P108" s="1395" t="s">
        <v>78</v>
      </c>
      <c r="Q108" s="1380">
        <f>IF('BR1'!F108="","",'BR1'!F108)</f>
        <v>0</v>
      </c>
      <c r="R108" s="1381">
        <f t="shared" si="29"/>
        <v>0</v>
      </c>
      <c r="S108" s="1382"/>
      <c r="T108" s="931">
        <f t="shared" si="30"/>
        <v>0</v>
      </c>
      <c r="U108" s="935">
        <f t="shared" si="26"/>
        <v>0</v>
      </c>
      <c r="V108" s="161"/>
      <c r="W108" s="122">
        <v>10</v>
      </c>
      <c r="X108" s="1644">
        <f>IF('BR2'!B108="","",'BR2'!B108)</f>
        <v>0</v>
      </c>
      <c r="Y108" s="1645" t="s">
        <v>78</v>
      </c>
      <c r="Z108" s="1645" t="s">
        <v>78</v>
      </c>
      <c r="AA108" s="1665" t="s">
        <v>78</v>
      </c>
      <c r="AB108" s="1647">
        <f>IF('BR2'!F108="","",'BR2'!F108)</f>
        <v>0</v>
      </c>
      <c r="AC108" s="1648">
        <f t="shared" si="31"/>
        <v>0</v>
      </c>
      <c r="AD108" s="1649"/>
      <c r="AE108" s="931">
        <f t="shared" si="32"/>
        <v>0</v>
      </c>
      <c r="AF108" s="935">
        <f t="shared" si="27"/>
        <v>0</v>
      </c>
      <c r="AG108" s="161"/>
      <c r="AH108" s="122">
        <v>10</v>
      </c>
      <c r="AI108" s="1644">
        <f>IF('BR3'!B108=0,0,'BR3'!B108)</f>
        <v>0</v>
      </c>
      <c r="AJ108" s="1645">
        <v>0</v>
      </c>
      <c r="AK108" s="1645">
        <v>0</v>
      </c>
      <c r="AL108" s="1665">
        <v>0</v>
      </c>
      <c r="AM108" s="1647">
        <f>IF('BR3'!F108=0,0,'BR3'!F108)</f>
        <v>0</v>
      </c>
      <c r="AN108" s="1648">
        <f t="shared" si="33"/>
        <v>0</v>
      </c>
      <c r="AO108" s="1649"/>
      <c r="AP108" s="931">
        <f t="shared" si="34"/>
        <v>0</v>
      </c>
      <c r="AQ108" s="935">
        <f t="shared" si="28"/>
        <v>0</v>
      </c>
      <c r="AR108" s="839"/>
    </row>
    <row r="109" spans="1:44" ht="25.5" hidden="1">
      <c r="A109" s="122">
        <v>11</v>
      </c>
      <c r="B109" s="1644" t="str">
        <f>IF('ORIGINAL BUDGET'!B109="","",'ORIGINAL BUDGET'!B109)</f>
        <v/>
      </c>
      <c r="C109" s="1645" t="s">
        <v>78</v>
      </c>
      <c r="D109" s="1645" t="s">
        <v>78</v>
      </c>
      <c r="E109" s="1665" t="s">
        <v>78</v>
      </c>
      <c r="F109" s="1647" t="str">
        <f>IF('ORIGINAL BUDGET'!F109="","",'ORIGINAL BUDGET'!F109)</f>
        <v/>
      </c>
      <c r="G109" s="1648"/>
      <c r="H109" s="1649"/>
      <c r="I109" s="931"/>
      <c r="J109" s="161"/>
      <c r="K109" s="161"/>
      <c r="L109" s="122">
        <v>11</v>
      </c>
      <c r="M109" s="1389">
        <f>IF('BR1'!B109="","",'BR1'!B109)</f>
        <v>0</v>
      </c>
      <c r="N109" s="1390" t="s">
        <v>78</v>
      </c>
      <c r="O109" s="1390" t="s">
        <v>78</v>
      </c>
      <c r="P109" s="1395" t="s">
        <v>78</v>
      </c>
      <c r="Q109" s="1380">
        <f>IF('BR1'!F109="","",'BR1'!F109)</f>
        <v>0</v>
      </c>
      <c r="R109" s="1381">
        <f t="shared" si="29"/>
        <v>0</v>
      </c>
      <c r="S109" s="1382"/>
      <c r="T109" s="931">
        <f t="shared" si="30"/>
        <v>0</v>
      </c>
      <c r="U109" s="935">
        <f t="shared" si="26"/>
        <v>0</v>
      </c>
      <c r="V109" s="161"/>
      <c r="W109" s="122">
        <v>11</v>
      </c>
      <c r="X109" s="1644">
        <f>IF('BR2'!B109="","",'BR2'!B109)</f>
        <v>0</v>
      </c>
      <c r="Y109" s="1645" t="s">
        <v>78</v>
      </c>
      <c r="Z109" s="1645" t="s">
        <v>78</v>
      </c>
      <c r="AA109" s="1665" t="s">
        <v>78</v>
      </c>
      <c r="AB109" s="1647">
        <f>IF('BR2'!F109="","",'BR2'!F109)</f>
        <v>0</v>
      </c>
      <c r="AC109" s="1648">
        <f t="shared" si="31"/>
        <v>0</v>
      </c>
      <c r="AD109" s="1649"/>
      <c r="AE109" s="931">
        <f t="shared" si="32"/>
        <v>0</v>
      </c>
      <c r="AF109" s="935">
        <f t="shared" si="27"/>
        <v>0</v>
      </c>
      <c r="AG109" s="161"/>
      <c r="AH109" s="122">
        <v>11</v>
      </c>
      <c r="AI109" s="1644">
        <f>IF('BR3'!B109=0,0,'BR3'!B109)</f>
        <v>0</v>
      </c>
      <c r="AJ109" s="1645">
        <v>0</v>
      </c>
      <c r="AK109" s="1645">
        <v>0</v>
      </c>
      <c r="AL109" s="1665">
        <v>0</v>
      </c>
      <c r="AM109" s="1647">
        <f>IF('BR3'!F109=0,0,'BR3'!F109)</f>
        <v>0</v>
      </c>
      <c r="AN109" s="1648">
        <f t="shared" si="33"/>
        <v>0</v>
      </c>
      <c r="AO109" s="1649"/>
      <c r="AP109" s="931">
        <f t="shared" si="34"/>
        <v>0</v>
      </c>
      <c r="AQ109" s="935">
        <f t="shared" si="28"/>
        <v>0</v>
      </c>
      <c r="AR109" s="839"/>
    </row>
    <row r="110" spans="1:44" ht="25.5" hidden="1">
      <c r="A110" s="122">
        <v>12</v>
      </c>
      <c r="B110" s="1644" t="str">
        <f>IF('ORIGINAL BUDGET'!B110="","",'ORIGINAL BUDGET'!B110)</f>
        <v/>
      </c>
      <c r="C110" s="1645" t="s">
        <v>78</v>
      </c>
      <c r="D110" s="1645" t="s">
        <v>78</v>
      </c>
      <c r="E110" s="1665" t="s">
        <v>78</v>
      </c>
      <c r="F110" s="1647" t="str">
        <f>IF('ORIGINAL BUDGET'!F110="","",'ORIGINAL BUDGET'!F110)</f>
        <v/>
      </c>
      <c r="G110" s="1648"/>
      <c r="H110" s="1649"/>
      <c r="I110" s="931"/>
      <c r="J110" s="161"/>
      <c r="K110" s="161"/>
      <c r="L110" s="122">
        <v>12</v>
      </c>
      <c r="M110" s="1389">
        <f>IF('BR1'!B110="","",'BR1'!B110)</f>
        <v>0</v>
      </c>
      <c r="N110" s="1390" t="s">
        <v>78</v>
      </c>
      <c r="O110" s="1390" t="s">
        <v>78</v>
      </c>
      <c r="P110" s="1395" t="s">
        <v>78</v>
      </c>
      <c r="Q110" s="1380">
        <f>IF('BR1'!F110="","",'BR1'!F110)</f>
        <v>0</v>
      </c>
      <c r="R110" s="1381">
        <f t="shared" si="29"/>
        <v>0</v>
      </c>
      <c r="S110" s="1382"/>
      <c r="T110" s="931">
        <f t="shared" si="30"/>
        <v>0</v>
      </c>
      <c r="U110" s="935">
        <f t="shared" si="26"/>
        <v>0</v>
      </c>
      <c r="V110" s="161"/>
      <c r="W110" s="122">
        <v>12</v>
      </c>
      <c r="X110" s="1644">
        <f>IF('BR2'!B110="","",'BR2'!B110)</f>
        <v>0</v>
      </c>
      <c r="Y110" s="1645" t="s">
        <v>78</v>
      </c>
      <c r="Z110" s="1645" t="s">
        <v>78</v>
      </c>
      <c r="AA110" s="1665" t="s">
        <v>78</v>
      </c>
      <c r="AB110" s="1647">
        <f>IF('BR2'!F110="","",'BR2'!F110)</f>
        <v>0</v>
      </c>
      <c r="AC110" s="1648">
        <f t="shared" si="31"/>
        <v>0</v>
      </c>
      <c r="AD110" s="1649"/>
      <c r="AE110" s="931">
        <f t="shared" si="32"/>
        <v>0</v>
      </c>
      <c r="AF110" s="935">
        <f t="shared" si="27"/>
        <v>0</v>
      </c>
      <c r="AG110" s="161"/>
      <c r="AH110" s="122">
        <v>12</v>
      </c>
      <c r="AI110" s="1644">
        <f>IF('BR3'!B110=0,0,'BR3'!B110)</f>
        <v>0</v>
      </c>
      <c r="AJ110" s="1645">
        <v>0</v>
      </c>
      <c r="AK110" s="1645">
        <v>0</v>
      </c>
      <c r="AL110" s="1665">
        <v>0</v>
      </c>
      <c r="AM110" s="1647">
        <f>IF('BR3'!F110=0,0,'BR3'!F110)</f>
        <v>0</v>
      </c>
      <c r="AN110" s="1648">
        <f t="shared" si="33"/>
        <v>0</v>
      </c>
      <c r="AO110" s="1649"/>
      <c r="AP110" s="931">
        <f t="shared" si="34"/>
        <v>0</v>
      </c>
      <c r="AQ110" s="935">
        <f t="shared" si="28"/>
        <v>0</v>
      </c>
      <c r="AR110" s="839"/>
    </row>
    <row r="111" spans="1:44" ht="25.5" hidden="1">
      <c r="A111" s="122">
        <v>13</v>
      </c>
      <c r="B111" s="1644" t="str">
        <f>IF('ORIGINAL BUDGET'!B111="","",'ORIGINAL BUDGET'!B111)</f>
        <v/>
      </c>
      <c r="C111" s="1645" t="s">
        <v>78</v>
      </c>
      <c r="D111" s="1645" t="s">
        <v>78</v>
      </c>
      <c r="E111" s="1665" t="s">
        <v>78</v>
      </c>
      <c r="F111" s="1647" t="str">
        <f>IF('ORIGINAL BUDGET'!F111="","",'ORIGINAL BUDGET'!F111)</f>
        <v/>
      </c>
      <c r="G111" s="1648"/>
      <c r="H111" s="1649"/>
      <c r="I111" s="931"/>
      <c r="J111" s="161"/>
      <c r="K111" s="161"/>
      <c r="L111" s="122">
        <v>13</v>
      </c>
      <c r="M111" s="1389">
        <f>IF('BR1'!B111="","",'BR1'!B111)</f>
        <v>0</v>
      </c>
      <c r="N111" s="1390" t="s">
        <v>78</v>
      </c>
      <c r="O111" s="1390" t="s">
        <v>78</v>
      </c>
      <c r="P111" s="1395" t="s">
        <v>78</v>
      </c>
      <c r="Q111" s="1380">
        <f>IF('BR1'!F111="","",'BR1'!F111)</f>
        <v>0</v>
      </c>
      <c r="R111" s="1381">
        <f t="shared" si="29"/>
        <v>0</v>
      </c>
      <c r="S111" s="1382"/>
      <c r="T111" s="931">
        <f t="shared" si="30"/>
        <v>0</v>
      </c>
      <c r="U111" s="935">
        <f t="shared" si="26"/>
        <v>0</v>
      </c>
      <c r="V111" s="161"/>
      <c r="W111" s="122">
        <v>13</v>
      </c>
      <c r="X111" s="1644">
        <f>IF('BR2'!B111="","",'BR2'!B111)</f>
        <v>0</v>
      </c>
      <c r="Y111" s="1645" t="s">
        <v>78</v>
      </c>
      <c r="Z111" s="1645" t="s">
        <v>78</v>
      </c>
      <c r="AA111" s="1665" t="s">
        <v>78</v>
      </c>
      <c r="AB111" s="1647">
        <f>IF('BR2'!F111="","",'BR2'!F111)</f>
        <v>0</v>
      </c>
      <c r="AC111" s="1648">
        <f t="shared" si="31"/>
        <v>0</v>
      </c>
      <c r="AD111" s="1649"/>
      <c r="AE111" s="931">
        <f t="shared" si="32"/>
        <v>0</v>
      </c>
      <c r="AF111" s="935">
        <f t="shared" si="27"/>
        <v>0</v>
      </c>
      <c r="AG111" s="161"/>
      <c r="AH111" s="122">
        <v>13</v>
      </c>
      <c r="AI111" s="1644">
        <f>IF('BR3'!B111=0,0,'BR3'!B111)</f>
        <v>0</v>
      </c>
      <c r="AJ111" s="1645">
        <v>0</v>
      </c>
      <c r="AK111" s="1645">
        <v>0</v>
      </c>
      <c r="AL111" s="1665">
        <v>0</v>
      </c>
      <c r="AM111" s="1647">
        <f>IF('BR3'!F111=0,0,'BR3'!F111)</f>
        <v>0</v>
      </c>
      <c r="AN111" s="1648">
        <f t="shared" si="33"/>
        <v>0</v>
      </c>
      <c r="AO111" s="1649"/>
      <c r="AP111" s="931">
        <f t="shared" si="34"/>
        <v>0</v>
      </c>
      <c r="AQ111" s="935">
        <f t="shared" si="28"/>
        <v>0</v>
      </c>
      <c r="AR111" s="839"/>
    </row>
    <row r="112" spans="1:44" ht="25.5" hidden="1">
      <c r="A112" s="122">
        <v>14</v>
      </c>
      <c r="B112" s="1644" t="str">
        <f>IF('ORIGINAL BUDGET'!B112="","",'ORIGINAL BUDGET'!B112)</f>
        <v/>
      </c>
      <c r="C112" s="1645" t="s">
        <v>78</v>
      </c>
      <c r="D112" s="1645" t="s">
        <v>78</v>
      </c>
      <c r="E112" s="1646" t="s">
        <v>78</v>
      </c>
      <c r="F112" s="1647" t="str">
        <f>IF('ORIGINAL BUDGET'!F112="","",'ORIGINAL BUDGET'!F112)</f>
        <v/>
      </c>
      <c r="G112" s="1648"/>
      <c r="H112" s="1649"/>
      <c r="I112" s="931"/>
      <c r="J112" s="161"/>
      <c r="K112" s="161"/>
      <c r="L112" s="122">
        <v>14</v>
      </c>
      <c r="M112" s="1389">
        <f>IF('BR1'!B112="","",'BR1'!B112)</f>
        <v>0</v>
      </c>
      <c r="N112" s="1390" t="s">
        <v>78</v>
      </c>
      <c r="O112" s="1390" t="s">
        <v>78</v>
      </c>
      <c r="P112" s="1391" t="s">
        <v>78</v>
      </c>
      <c r="Q112" s="1380">
        <f>IF('BR1'!F112="","",'BR1'!F112)</f>
        <v>0</v>
      </c>
      <c r="R112" s="1381">
        <f t="shared" si="29"/>
        <v>0</v>
      </c>
      <c r="S112" s="1382"/>
      <c r="T112" s="931">
        <f t="shared" si="30"/>
        <v>0</v>
      </c>
      <c r="U112" s="935">
        <f t="shared" si="26"/>
        <v>0</v>
      </c>
      <c r="V112" s="161"/>
      <c r="W112" s="122">
        <v>14</v>
      </c>
      <c r="X112" s="1644">
        <f>IF('BR2'!B112="","",'BR2'!B112)</f>
        <v>0</v>
      </c>
      <c r="Y112" s="1645" t="s">
        <v>78</v>
      </c>
      <c r="Z112" s="1645" t="s">
        <v>78</v>
      </c>
      <c r="AA112" s="1646" t="s">
        <v>78</v>
      </c>
      <c r="AB112" s="1647">
        <f>IF('BR2'!F112="","",'BR2'!F112)</f>
        <v>0</v>
      </c>
      <c r="AC112" s="1648">
        <f t="shared" si="31"/>
        <v>0</v>
      </c>
      <c r="AD112" s="1649"/>
      <c r="AE112" s="931">
        <f t="shared" si="32"/>
        <v>0</v>
      </c>
      <c r="AF112" s="935">
        <f t="shared" si="27"/>
        <v>0</v>
      </c>
      <c r="AG112" s="161"/>
      <c r="AH112" s="122">
        <v>14</v>
      </c>
      <c r="AI112" s="1644">
        <f>IF('BR3'!B112=0,0,'BR3'!B112)</f>
        <v>0</v>
      </c>
      <c r="AJ112" s="1645">
        <v>0</v>
      </c>
      <c r="AK112" s="1645">
        <v>0</v>
      </c>
      <c r="AL112" s="1646">
        <v>0</v>
      </c>
      <c r="AM112" s="1647">
        <f>IF('BR3'!F112=0,0,'BR3'!F112)</f>
        <v>0</v>
      </c>
      <c r="AN112" s="1648">
        <f t="shared" si="33"/>
        <v>0</v>
      </c>
      <c r="AO112" s="1649"/>
      <c r="AP112" s="931">
        <f t="shared" si="34"/>
        <v>0</v>
      </c>
      <c r="AQ112" s="935">
        <f t="shared" si="28"/>
        <v>0</v>
      </c>
      <c r="AR112" s="839"/>
    </row>
    <row r="113" spans="1:44" ht="26.25" hidden="1" thickBot="1">
      <c r="A113" s="123">
        <v>15</v>
      </c>
      <c r="B113" s="1681" t="str">
        <f>IF('ORIGINAL BUDGET'!B113="","",'ORIGINAL BUDGET'!B113)</f>
        <v/>
      </c>
      <c r="C113" s="1682" t="s">
        <v>78</v>
      </c>
      <c r="D113" s="1682" t="s">
        <v>78</v>
      </c>
      <c r="E113" s="1683" t="s">
        <v>78</v>
      </c>
      <c r="F113" s="1647" t="str">
        <f>IF('ORIGINAL BUDGET'!F113="","",'ORIGINAL BUDGET'!F113)</f>
        <v/>
      </c>
      <c r="G113" s="1648"/>
      <c r="H113" s="1649"/>
      <c r="I113" s="932"/>
      <c r="J113" s="161"/>
      <c r="K113" s="161"/>
      <c r="L113" s="123">
        <v>15</v>
      </c>
      <c r="M113" s="1402">
        <f>IF('BR1'!B113="","",'BR1'!B113)</f>
        <v>0</v>
      </c>
      <c r="N113" s="1403" t="s">
        <v>78</v>
      </c>
      <c r="O113" s="1403" t="s">
        <v>78</v>
      </c>
      <c r="P113" s="1404" t="s">
        <v>78</v>
      </c>
      <c r="Q113" s="1380">
        <f>IF('BR1'!F113="","",'BR1'!F113)</f>
        <v>0</v>
      </c>
      <c r="R113" s="1381">
        <f t="shared" si="29"/>
        <v>0</v>
      </c>
      <c r="S113" s="1382"/>
      <c r="T113" s="932">
        <f t="shared" si="30"/>
        <v>0</v>
      </c>
      <c r="U113" s="935">
        <f t="shared" si="26"/>
        <v>0</v>
      </c>
      <c r="V113" s="161"/>
      <c r="W113" s="123">
        <v>15</v>
      </c>
      <c r="X113" s="1681">
        <f>IF('BR2'!B113="","",'BR2'!B113)</f>
        <v>0</v>
      </c>
      <c r="Y113" s="1682" t="s">
        <v>78</v>
      </c>
      <c r="Z113" s="1682" t="s">
        <v>78</v>
      </c>
      <c r="AA113" s="1683" t="s">
        <v>78</v>
      </c>
      <c r="AB113" s="1647">
        <f>IF('BR2'!F113="","",'BR2'!F113)</f>
        <v>0</v>
      </c>
      <c r="AC113" s="1648">
        <f t="shared" si="31"/>
        <v>0</v>
      </c>
      <c r="AD113" s="1649"/>
      <c r="AE113" s="932">
        <f t="shared" si="32"/>
        <v>0</v>
      </c>
      <c r="AF113" s="935">
        <f t="shared" si="27"/>
        <v>0</v>
      </c>
      <c r="AG113" s="161"/>
      <c r="AH113" s="123">
        <v>15</v>
      </c>
      <c r="AI113" s="1681">
        <f>IF('BR3'!B113=0,0,'BR3'!B113)</f>
        <v>0</v>
      </c>
      <c r="AJ113" s="1682">
        <v>0</v>
      </c>
      <c r="AK113" s="1682">
        <v>0</v>
      </c>
      <c r="AL113" s="1683">
        <v>0</v>
      </c>
      <c r="AM113" s="1647">
        <f>IF('BR3'!F113=0,0,'BR3'!F113)</f>
        <v>0</v>
      </c>
      <c r="AN113" s="1648">
        <f t="shared" si="33"/>
        <v>0</v>
      </c>
      <c r="AO113" s="1649"/>
      <c r="AP113" s="932">
        <f t="shared" si="34"/>
        <v>0</v>
      </c>
      <c r="AQ113" s="935">
        <f t="shared" si="28"/>
        <v>0</v>
      </c>
      <c r="AR113" s="839"/>
    </row>
    <row r="114" spans="1:44" ht="14.25" customHeight="1" thickTop="1" thickBot="1">
      <c r="A114" s="432"/>
      <c r="B114" s="433"/>
      <c r="C114" s="412"/>
      <c r="D114" s="412"/>
      <c r="E114" s="412"/>
      <c r="F114" s="412"/>
      <c r="G114" s="434"/>
      <c r="H114" s="434"/>
      <c r="I114" s="434"/>
      <c r="J114" s="161"/>
      <c r="K114" s="161"/>
      <c r="L114" s="432"/>
      <c r="M114" s="433"/>
      <c r="N114" s="412"/>
      <c r="O114" s="412"/>
      <c r="P114" s="412"/>
      <c r="Q114" s="412"/>
      <c r="R114" s="434"/>
      <c r="S114" s="434"/>
      <c r="T114" s="434"/>
      <c r="U114" s="933"/>
      <c r="V114" s="161"/>
      <c r="W114" s="432"/>
      <c r="X114" s="433"/>
      <c r="Y114" s="412"/>
      <c r="Z114" s="412"/>
      <c r="AA114" s="412"/>
      <c r="AB114" s="412"/>
      <c r="AC114" s="434"/>
      <c r="AD114" s="434"/>
      <c r="AE114" s="434"/>
      <c r="AF114" s="933"/>
      <c r="AG114" s="161"/>
      <c r="AH114" s="432"/>
      <c r="AI114" s="433"/>
      <c r="AJ114" s="412"/>
      <c r="AK114" s="412"/>
      <c r="AL114" s="412"/>
      <c r="AM114" s="412"/>
      <c r="AN114" s="434"/>
      <c r="AO114" s="434"/>
      <c r="AP114" s="434"/>
      <c r="AQ114" s="933"/>
      <c r="AR114" s="839"/>
    </row>
    <row r="115" spans="1:44" ht="27.75" thickTop="1">
      <c r="A115" s="1651" t="str">
        <f>'ORIGINAL BUDGET'!A13</f>
        <v>CAPITAL EXPENDITURES</v>
      </c>
      <c r="B115" s="1652"/>
      <c r="C115" s="1652"/>
      <c r="D115" s="1652"/>
      <c r="E115" s="1652"/>
      <c r="F115" s="1652"/>
      <c r="G115" s="1652" t="s">
        <v>118</v>
      </c>
      <c r="H115" s="1653"/>
      <c r="I115" s="1656" t="s">
        <v>118</v>
      </c>
      <c r="J115" s="161"/>
      <c r="K115" s="161"/>
      <c r="L115" s="1638" t="str">
        <f>A115</f>
        <v>CAPITAL EXPENDITURES</v>
      </c>
      <c r="M115" s="1639"/>
      <c r="N115" s="1639"/>
      <c r="O115" s="1639"/>
      <c r="P115" s="1639"/>
      <c r="Q115" s="1639"/>
      <c r="R115" s="1639"/>
      <c r="S115" s="1640"/>
      <c r="T115" s="1708" t="s">
        <v>118</v>
      </c>
      <c r="U115" s="933"/>
      <c r="V115" s="161"/>
      <c r="W115" s="1651" t="str">
        <f>A115</f>
        <v>CAPITAL EXPENDITURES</v>
      </c>
      <c r="X115" s="1652"/>
      <c r="Y115" s="1652"/>
      <c r="Z115" s="1652"/>
      <c r="AA115" s="1652"/>
      <c r="AB115" s="1652"/>
      <c r="AC115" s="1652" t="s">
        <v>118</v>
      </c>
      <c r="AD115" s="1653"/>
      <c r="AE115" s="1656" t="s">
        <v>118</v>
      </c>
      <c r="AF115" s="933"/>
      <c r="AG115" s="161"/>
      <c r="AH115" s="1651" t="str">
        <f>A115</f>
        <v>CAPITAL EXPENDITURES</v>
      </c>
      <c r="AI115" s="1652"/>
      <c r="AJ115" s="1652"/>
      <c r="AK115" s="1652"/>
      <c r="AL115" s="1652"/>
      <c r="AM115" s="1652"/>
      <c r="AN115" s="1652" t="s">
        <v>118</v>
      </c>
      <c r="AO115" s="1653"/>
      <c r="AP115" s="1656" t="s">
        <v>118</v>
      </c>
      <c r="AQ115" s="933"/>
      <c r="AR115" s="839"/>
    </row>
    <row r="116" spans="1:44" ht="27.75" thickBot="1">
      <c r="A116" s="1669"/>
      <c r="B116" s="1670"/>
      <c r="C116" s="1670"/>
      <c r="D116" s="1670"/>
      <c r="E116" s="1670"/>
      <c r="F116" s="1670"/>
      <c r="G116" s="1670"/>
      <c r="H116" s="1671"/>
      <c r="I116" s="1657"/>
      <c r="J116" s="161"/>
      <c r="K116" s="161"/>
      <c r="L116" s="1641"/>
      <c r="M116" s="1642"/>
      <c r="N116" s="1642"/>
      <c r="O116" s="1642"/>
      <c r="P116" s="1642"/>
      <c r="Q116" s="1642"/>
      <c r="R116" s="1642"/>
      <c r="S116" s="1643"/>
      <c r="T116" s="1657"/>
      <c r="U116" s="933"/>
      <c r="V116" s="161"/>
      <c r="W116" s="1669"/>
      <c r="X116" s="1670"/>
      <c r="Y116" s="1670"/>
      <c r="Z116" s="1670"/>
      <c r="AA116" s="1670"/>
      <c r="AB116" s="1670"/>
      <c r="AC116" s="1670"/>
      <c r="AD116" s="1671"/>
      <c r="AE116" s="1657"/>
      <c r="AF116" s="933"/>
      <c r="AG116" s="161"/>
      <c r="AH116" s="1669"/>
      <c r="AI116" s="1670"/>
      <c r="AJ116" s="1670"/>
      <c r="AK116" s="1670"/>
      <c r="AL116" s="1670"/>
      <c r="AM116" s="1670"/>
      <c r="AN116" s="1670"/>
      <c r="AO116" s="1671"/>
      <c r="AP116" s="1657"/>
      <c r="AQ116" s="933"/>
      <c r="AR116" s="839"/>
    </row>
    <row r="117" spans="1:44" ht="28.5" thickTop="1" thickBot="1">
      <c r="A117" s="131"/>
      <c r="B117" s="159"/>
      <c r="C117" s="159"/>
      <c r="D117" s="18"/>
      <c r="E117" s="130" t="str">
        <f>'ORIGINAL BUDGET'!E117</f>
        <v>TOTAL CAPITAL EXPENDITURES</v>
      </c>
      <c r="F117" s="1672">
        <f>SUM(F118:F132)</f>
        <v>0</v>
      </c>
      <c r="G117" s="1673"/>
      <c r="H117" s="1674"/>
      <c r="I117" s="1658"/>
      <c r="J117" s="161"/>
      <c r="K117" s="161"/>
      <c r="L117" s="131"/>
      <c r="M117" s="159"/>
      <c r="N117" s="159"/>
      <c r="O117" s="18"/>
      <c r="P117" s="130" t="str">
        <f>E117</f>
        <v>TOTAL CAPITAL EXPENDITURES</v>
      </c>
      <c r="Q117" s="1666">
        <f>SUM(Q118:Q132)</f>
        <v>0</v>
      </c>
      <c r="R117" s="1667"/>
      <c r="S117" s="1668"/>
      <c r="T117" s="1658"/>
      <c r="U117" s="933"/>
      <c r="V117" s="161"/>
      <c r="W117" s="131"/>
      <c r="X117" s="159"/>
      <c r="Y117" s="159"/>
      <c r="Z117" s="18"/>
      <c r="AA117" s="130" t="str">
        <f>E117</f>
        <v>TOTAL CAPITAL EXPENDITURES</v>
      </c>
      <c r="AB117" s="1672">
        <f>SUM(AB118:AB132)</f>
        <v>0</v>
      </c>
      <c r="AC117" s="1673"/>
      <c r="AD117" s="1674"/>
      <c r="AE117" s="1658"/>
      <c r="AF117" s="933"/>
      <c r="AG117" s="161"/>
      <c r="AH117" s="131"/>
      <c r="AI117" s="159"/>
      <c r="AJ117" s="159"/>
      <c r="AK117" s="18"/>
      <c r="AL117" s="130" t="str">
        <f>E117</f>
        <v>TOTAL CAPITAL EXPENDITURES</v>
      </c>
      <c r="AM117" s="1672">
        <f>SUM(AM118:AM132)</f>
        <v>0</v>
      </c>
      <c r="AN117" s="1673"/>
      <c r="AO117" s="1674"/>
      <c r="AP117" s="1658"/>
      <c r="AQ117" s="933"/>
      <c r="AR117" s="839"/>
    </row>
    <row r="118" spans="1:44" ht="26.25" thickTop="1">
      <c r="A118" s="122">
        <v>1</v>
      </c>
      <c r="B118" s="1678" t="str">
        <f>IF('ORIGINAL BUDGET'!B118="","",'ORIGINAL BUDGET'!B118)</f>
        <v/>
      </c>
      <c r="C118" s="1679" t="s">
        <v>78</v>
      </c>
      <c r="D118" s="1679" t="s">
        <v>78</v>
      </c>
      <c r="E118" s="1680" t="s">
        <v>78</v>
      </c>
      <c r="F118" s="1675" t="str">
        <f>IF('ORIGINAL BUDGET'!F118="","",'ORIGINAL BUDGET'!F118)</f>
        <v/>
      </c>
      <c r="G118" s="1676"/>
      <c r="H118" s="1677"/>
      <c r="I118" s="927"/>
      <c r="J118" s="161"/>
      <c r="K118" s="161"/>
      <c r="L118" s="122">
        <v>1</v>
      </c>
      <c r="M118" s="1399">
        <f>IF('BR1'!B118="","",'BR1'!B118)</f>
        <v>0</v>
      </c>
      <c r="N118" s="1400" t="s">
        <v>78</v>
      </c>
      <c r="O118" s="1400" t="s">
        <v>78</v>
      </c>
      <c r="P118" s="1401" t="s">
        <v>78</v>
      </c>
      <c r="Q118" s="1396">
        <f>IF('BR1'!F118="","",'BR1'!F118)</f>
        <v>0</v>
      </c>
      <c r="R118" s="1397">
        <f>G118</f>
        <v>0</v>
      </c>
      <c r="S118" s="1398"/>
      <c r="T118" s="927">
        <f t="shared" ref="T118:T132" si="35">IF(Q118=0,0,IF(Q118&lt;&gt;F118,"Please enter a new justification",I118))</f>
        <v>0</v>
      </c>
      <c r="U118" s="936">
        <f t="shared" ref="U118:U132" si="36">IF(Q118=0,0,SUM(Q118+S118)-SUM(F118+H118))</f>
        <v>0</v>
      </c>
      <c r="V118" s="161"/>
      <c r="W118" s="122">
        <v>1</v>
      </c>
      <c r="X118" s="1678">
        <f>IF('BR2'!B118="","",'BR2'!B118)</f>
        <v>0</v>
      </c>
      <c r="Y118" s="1679" t="s">
        <v>78</v>
      </c>
      <c r="Z118" s="1679" t="s">
        <v>78</v>
      </c>
      <c r="AA118" s="1680" t="s">
        <v>78</v>
      </c>
      <c r="AB118" s="1675">
        <f>IF('BR2'!F118="","",'BR2'!F118)</f>
        <v>0</v>
      </c>
      <c r="AC118" s="1676">
        <f t="shared" ref="AC118:AC132" si="37">R118</f>
        <v>0</v>
      </c>
      <c r="AD118" s="1677"/>
      <c r="AE118" s="927">
        <f t="shared" ref="AE118:AE132" si="38">IF(AB118=0,0,IF(AB118&lt;&gt;Q118,"Please enter a new justification",T118))</f>
        <v>0</v>
      </c>
      <c r="AF118" s="935">
        <f t="shared" ref="AF118:AF132" si="39">IF(AB118=0,0,SUM(AB118+AD118)-SUM(Q118+S118))</f>
        <v>0</v>
      </c>
      <c r="AG118" s="161"/>
      <c r="AH118" s="122">
        <v>1</v>
      </c>
      <c r="AI118" s="1678">
        <f>IF('BR3'!B118=0,0,'BR3'!B118)</f>
        <v>0</v>
      </c>
      <c r="AJ118" s="1679">
        <v>0</v>
      </c>
      <c r="AK118" s="1679">
        <v>0</v>
      </c>
      <c r="AL118" s="1680">
        <v>0</v>
      </c>
      <c r="AM118" s="1675">
        <f>IF('BR3'!F118=0,0,'BR3'!F118)</f>
        <v>0</v>
      </c>
      <c r="AN118" s="1676">
        <f t="shared" ref="AN118:AN132" si="40">AC118</f>
        <v>0</v>
      </c>
      <c r="AO118" s="1677"/>
      <c r="AP118" s="927">
        <f t="shared" ref="AP118:AP132" si="41">IF(AM118=0,0,IF(AM118&lt;&gt;AB118,"Please enter a new justification",AE118))</f>
        <v>0</v>
      </c>
      <c r="AQ118" s="935">
        <f t="shared" ref="AQ118:AQ132" si="42">IF(AM118=0,0,SUM(AM118+AO118)-SUM(AB118+AD118))</f>
        <v>0</v>
      </c>
      <c r="AR118" s="839"/>
    </row>
    <row r="119" spans="1:44" ht="25.5">
      <c r="A119" s="122">
        <v>2</v>
      </c>
      <c r="B119" s="1644" t="str">
        <f>IF('ORIGINAL BUDGET'!B119="","",'ORIGINAL BUDGET'!B119)</f>
        <v/>
      </c>
      <c r="C119" s="1645" t="s">
        <v>78</v>
      </c>
      <c r="D119" s="1645" t="s">
        <v>78</v>
      </c>
      <c r="E119" s="1646" t="s">
        <v>78</v>
      </c>
      <c r="F119" s="1662" t="str">
        <f>IF('ORIGINAL BUDGET'!F119="","",'ORIGINAL BUDGET'!F119)</f>
        <v/>
      </c>
      <c r="G119" s="1663"/>
      <c r="H119" s="1664"/>
      <c r="I119" s="927"/>
      <c r="J119" s="161"/>
      <c r="K119" s="161"/>
      <c r="L119" s="122">
        <v>2</v>
      </c>
      <c r="M119" s="1389">
        <f>IF('BR1'!B119="","",'BR1'!B119)</f>
        <v>0</v>
      </c>
      <c r="N119" s="1390" t="s">
        <v>78</v>
      </c>
      <c r="O119" s="1390" t="s">
        <v>78</v>
      </c>
      <c r="P119" s="1391" t="s">
        <v>78</v>
      </c>
      <c r="Q119" s="1392">
        <f>IF('BR1'!F119="","",'BR1'!F119)</f>
        <v>0</v>
      </c>
      <c r="R119" s="1393">
        <f t="shared" ref="R119:R132" si="43">G119</f>
        <v>0</v>
      </c>
      <c r="S119" s="1394"/>
      <c r="T119" s="927">
        <f t="shared" si="35"/>
        <v>0</v>
      </c>
      <c r="U119" s="936">
        <f t="shared" si="36"/>
        <v>0</v>
      </c>
      <c r="V119" s="161"/>
      <c r="W119" s="122">
        <v>2</v>
      </c>
      <c r="X119" s="1644">
        <f>IF('BR2'!B119="","",'BR2'!B119)</f>
        <v>0</v>
      </c>
      <c r="Y119" s="1645" t="s">
        <v>78</v>
      </c>
      <c r="Z119" s="1645" t="s">
        <v>78</v>
      </c>
      <c r="AA119" s="1646" t="s">
        <v>78</v>
      </c>
      <c r="AB119" s="1662">
        <f>IF('BR2'!F119="","",'BR2'!F119)</f>
        <v>0</v>
      </c>
      <c r="AC119" s="1663">
        <f t="shared" si="37"/>
        <v>0</v>
      </c>
      <c r="AD119" s="1664"/>
      <c r="AE119" s="927">
        <f t="shared" si="38"/>
        <v>0</v>
      </c>
      <c r="AF119" s="935">
        <f t="shared" si="39"/>
        <v>0</v>
      </c>
      <c r="AG119" s="161"/>
      <c r="AH119" s="122">
        <v>2</v>
      </c>
      <c r="AI119" s="1644">
        <f>IF('BR3'!B119=0,0,'BR3'!B119)</f>
        <v>0</v>
      </c>
      <c r="AJ119" s="1645">
        <v>0</v>
      </c>
      <c r="AK119" s="1645">
        <v>0</v>
      </c>
      <c r="AL119" s="1646">
        <v>0</v>
      </c>
      <c r="AM119" s="1662">
        <f>IF('BR3'!F119=0,0,'BR3'!F119)</f>
        <v>0</v>
      </c>
      <c r="AN119" s="1663">
        <f t="shared" si="40"/>
        <v>0</v>
      </c>
      <c r="AO119" s="1664"/>
      <c r="AP119" s="927">
        <f t="shared" si="41"/>
        <v>0</v>
      </c>
      <c r="AQ119" s="935">
        <f t="shared" si="42"/>
        <v>0</v>
      </c>
      <c r="AR119" s="839"/>
    </row>
    <row r="120" spans="1:44" ht="25.5">
      <c r="A120" s="122">
        <v>3</v>
      </c>
      <c r="B120" s="1644" t="str">
        <f>IF('ORIGINAL BUDGET'!B120="","",'ORIGINAL BUDGET'!B120)</f>
        <v/>
      </c>
      <c r="C120" s="1645" t="s">
        <v>78</v>
      </c>
      <c r="D120" s="1645" t="s">
        <v>78</v>
      </c>
      <c r="E120" s="1646" t="s">
        <v>78</v>
      </c>
      <c r="F120" s="1647" t="str">
        <f>IF('ORIGINAL BUDGET'!F120="","",'ORIGINAL BUDGET'!F120)</f>
        <v/>
      </c>
      <c r="G120" s="1648"/>
      <c r="H120" s="1649"/>
      <c r="I120" s="927"/>
      <c r="J120" s="161"/>
      <c r="K120" s="161"/>
      <c r="L120" s="122">
        <v>3</v>
      </c>
      <c r="M120" s="1389">
        <f>IF('BR1'!B120="","",'BR1'!B120)</f>
        <v>0</v>
      </c>
      <c r="N120" s="1390" t="s">
        <v>78</v>
      </c>
      <c r="O120" s="1390" t="s">
        <v>78</v>
      </c>
      <c r="P120" s="1391" t="s">
        <v>78</v>
      </c>
      <c r="Q120" s="1380">
        <f>IF('BR1'!F120="","",'BR1'!F120)</f>
        <v>0</v>
      </c>
      <c r="R120" s="1381">
        <f t="shared" si="43"/>
        <v>0</v>
      </c>
      <c r="S120" s="1382"/>
      <c r="T120" s="927">
        <f t="shared" si="35"/>
        <v>0</v>
      </c>
      <c r="U120" s="936">
        <f t="shared" si="36"/>
        <v>0</v>
      </c>
      <c r="V120" s="161"/>
      <c r="W120" s="122">
        <v>3</v>
      </c>
      <c r="X120" s="1644">
        <f>IF('BR2'!B120="","",'BR2'!B120)</f>
        <v>0</v>
      </c>
      <c r="Y120" s="1645" t="s">
        <v>78</v>
      </c>
      <c r="Z120" s="1645" t="s">
        <v>78</v>
      </c>
      <c r="AA120" s="1646" t="s">
        <v>78</v>
      </c>
      <c r="AB120" s="1647">
        <f>IF('BR2'!F120="","",'BR2'!F120)</f>
        <v>0</v>
      </c>
      <c r="AC120" s="1648">
        <f t="shared" si="37"/>
        <v>0</v>
      </c>
      <c r="AD120" s="1649"/>
      <c r="AE120" s="927">
        <f t="shared" si="38"/>
        <v>0</v>
      </c>
      <c r="AF120" s="935">
        <f t="shared" si="39"/>
        <v>0</v>
      </c>
      <c r="AG120" s="161"/>
      <c r="AH120" s="122">
        <v>3</v>
      </c>
      <c r="AI120" s="1644">
        <f>IF('BR3'!B120=0,0,'BR3'!B120)</f>
        <v>0</v>
      </c>
      <c r="AJ120" s="1645">
        <v>0</v>
      </c>
      <c r="AK120" s="1645">
        <v>0</v>
      </c>
      <c r="AL120" s="1646">
        <v>0</v>
      </c>
      <c r="AM120" s="1647">
        <f>IF('BR3'!F120=0,0,'BR3'!F120)</f>
        <v>0</v>
      </c>
      <c r="AN120" s="1648">
        <f t="shared" si="40"/>
        <v>0</v>
      </c>
      <c r="AO120" s="1649"/>
      <c r="AP120" s="927">
        <f t="shared" si="41"/>
        <v>0</v>
      </c>
      <c r="AQ120" s="935">
        <f t="shared" si="42"/>
        <v>0</v>
      </c>
      <c r="AR120" s="839"/>
    </row>
    <row r="121" spans="1:44" ht="25.5">
      <c r="A121" s="122">
        <v>4</v>
      </c>
      <c r="B121" s="1644" t="str">
        <f>IF('ORIGINAL BUDGET'!B121="","",'ORIGINAL BUDGET'!B121)</f>
        <v/>
      </c>
      <c r="C121" s="1645" t="s">
        <v>78</v>
      </c>
      <c r="D121" s="1645" t="s">
        <v>78</v>
      </c>
      <c r="E121" s="1646" t="s">
        <v>78</v>
      </c>
      <c r="F121" s="1647" t="str">
        <f>IF('ORIGINAL BUDGET'!F121="","",'ORIGINAL BUDGET'!F121)</f>
        <v/>
      </c>
      <c r="G121" s="1648"/>
      <c r="H121" s="1649"/>
      <c r="I121" s="927"/>
      <c r="J121" s="161"/>
      <c r="K121" s="161"/>
      <c r="L121" s="122">
        <v>4</v>
      </c>
      <c r="M121" s="1389">
        <f>IF('BR1'!B121="","",'BR1'!B121)</f>
        <v>0</v>
      </c>
      <c r="N121" s="1390" t="s">
        <v>78</v>
      </c>
      <c r="O121" s="1390" t="s">
        <v>78</v>
      </c>
      <c r="P121" s="1391" t="s">
        <v>78</v>
      </c>
      <c r="Q121" s="1380">
        <f>IF('BR1'!F121="","",'BR1'!F121)</f>
        <v>0</v>
      </c>
      <c r="R121" s="1381">
        <f t="shared" si="43"/>
        <v>0</v>
      </c>
      <c r="S121" s="1382"/>
      <c r="T121" s="927">
        <f t="shared" si="35"/>
        <v>0</v>
      </c>
      <c r="U121" s="936">
        <f t="shared" si="36"/>
        <v>0</v>
      </c>
      <c r="V121" s="161"/>
      <c r="W121" s="122">
        <v>4</v>
      </c>
      <c r="X121" s="1644">
        <f>IF('BR2'!B121="","",'BR2'!B121)</f>
        <v>0</v>
      </c>
      <c r="Y121" s="1645" t="s">
        <v>78</v>
      </c>
      <c r="Z121" s="1645" t="s">
        <v>78</v>
      </c>
      <c r="AA121" s="1646" t="s">
        <v>78</v>
      </c>
      <c r="AB121" s="1647">
        <f>IF('BR2'!F121="","",'BR2'!F121)</f>
        <v>0</v>
      </c>
      <c r="AC121" s="1648">
        <f t="shared" si="37"/>
        <v>0</v>
      </c>
      <c r="AD121" s="1649"/>
      <c r="AE121" s="927">
        <f t="shared" si="38"/>
        <v>0</v>
      </c>
      <c r="AF121" s="935">
        <f t="shared" si="39"/>
        <v>0</v>
      </c>
      <c r="AG121" s="161"/>
      <c r="AH121" s="122">
        <v>4</v>
      </c>
      <c r="AI121" s="1644">
        <f>IF('BR3'!B121=0,0,'BR3'!B121)</f>
        <v>0</v>
      </c>
      <c r="AJ121" s="1645">
        <v>0</v>
      </c>
      <c r="AK121" s="1645">
        <v>0</v>
      </c>
      <c r="AL121" s="1646">
        <v>0</v>
      </c>
      <c r="AM121" s="1647">
        <f>IF('BR3'!F121=0,0,'BR3'!F121)</f>
        <v>0</v>
      </c>
      <c r="AN121" s="1648">
        <f t="shared" si="40"/>
        <v>0</v>
      </c>
      <c r="AO121" s="1649"/>
      <c r="AP121" s="927">
        <f t="shared" si="41"/>
        <v>0</v>
      </c>
      <c r="AQ121" s="935">
        <f t="shared" si="42"/>
        <v>0</v>
      </c>
      <c r="AR121" s="839"/>
    </row>
    <row r="122" spans="1:44" ht="26.25" thickBot="1">
      <c r="A122" s="122">
        <v>5</v>
      </c>
      <c r="B122" s="1644" t="str">
        <f>IF('ORIGINAL BUDGET'!B122="","",'ORIGINAL BUDGET'!B122)</f>
        <v/>
      </c>
      <c r="C122" s="1645" t="s">
        <v>78</v>
      </c>
      <c r="D122" s="1645" t="s">
        <v>78</v>
      </c>
      <c r="E122" s="1646" t="s">
        <v>78</v>
      </c>
      <c r="F122" s="1647" t="str">
        <f>IF('ORIGINAL BUDGET'!F122="","",'ORIGINAL BUDGET'!F122)</f>
        <v/>
      </c>
      <c r="G122" s="1648"/>
      <c r="H122" s="1649"/>
      <c r="I122" s="927"/>
      <c r="J122" s="161"/>
      <c r="K122" s="161"/>
      <c r="L122" s="122">
        <v>5</v>
      </c>
      <c r="M122" s="1389">
        <f>IF('BR1'!B122="","",'BR1'!B122)</f>
        <v>0</v>
      </c>
      <c r="N122" s="1390" t="s">
        <v>78</v>
      </c>
      <c r="O122" s="1390" t="s">
        <v>78</v>
      </c>
      <c r="P122" s="1391" t="s">
        <v>78</v>
      </c>
      <c r="Q122" s="1380">
        <f>IF('BR1'!F122="","",'BR1'!F122)</f>
        <v>0</v>
      </c>
      <c r="R122" s="1381">
        <f t="shared" si="43"/>
        <v>0</v>
      </c>
      <c r="S122" s="1382"/>
      <c r="T122" s="927">
        <f t="shared" si="35"/>
        <v>0</v>
      </c>
      <c r="U122" s="936">
        <f t="shared" si="36"/>
        <v>0</v>
      </c>
      <c r="V122" s="161"/>
      <c r="W122" s="122">
        <v>5</v>
      </c>
      <c r="X122" s="1644">
        <f>IF('BR2'!B122="","",'BR2'!B122)</f>
        <v>0</v>
      </c>
      <c r="Y122" s="1645" t="s">
        <v>78</v>
      </c>
      <c r="Z122" s="1645" t="s">
        <v>78</v>
      </c>
      <c r="AA122" s="1646" t="s">
        <v>78</v>
      </c>
      <c r="AB122" s="1647">
        <f>IF('BR2'!F122="","",'BR2'!F122)</f>
        <v>0</v>
      </c>
      <c r="AC122" s="1648">
        <f t="shared" si="37"/>
        <v>0</v>
      </c>
      <c r="AD122" s="1649"/>
      <c r="AE122" s="927">
        <f t="shared" si="38"/>
        <v>0</v>
      </c>
      <c r="AF122" s="935">
        <f t="shared" si="39"/>
        <v>0</v>
      </c>
      <c r="AG122" s="161"/>
      <c r="AH122" s="122">
        <v>5</v>
      </c>
      <c r="AI122" s="1644">
        <f>IF('BR3'!B122=0,0,'BR3'!B122)</f>
        <v>0</v>
      </c>
      <c r="AJ122" s="1645">
        <v>0</v>
      </c>
      <c r="AK122" s="1645">
        <v>0</v>
      </c>
      <c r="AL122" s="1646">
        <v>0</v>
      </c>
      <c r="AM122" s="1647">
        <f>IF('BR3'!F122=0,0,'BR3'!F122)</f>
        <v>0</v>
      </c>
      <c r="AN122" s="1648">
        <f t="shared" si="40"/>
        <v>0</v>
      </c>
      <c r="AO122" s="1649"/>
      <c r="AP122" s="927">
        <f t="shared" si="41"/>
        <v>0</v>
      </c>
      <c r="AQ122" s="935">
        <f t="shared" si="42"/>
        <v>0</v>
      </c>
      <c r="AR122" s="839"/>
    </row>
    <row r="123" spans="1:44" ht="25.5" hidden="1">
      <c r="A123" s="122">
        <v>6</v>
      </c>
      <c r="B123" s="1644" t="str">
        <f>IF('ORIGINAL BUDGET'!B123="","",'ORIGINAL BUDGET'!B123)</f>
        <v/>
      </c>
      <c r="C123" s="1645" t="s">
        <v>78</v>
      </c>
      <c r="D123" s="1645" t="s">
        <v>78</v>
      </c>
      <c r="E123" s="1646" t="s">
        <v>78</v>
      </c>
      <c r="F123" s="1647" t="str">
        <f>IF('ORIGINAL BUDGET'!F123="","",'ORIGINAL BUDGET'!F123)</f>
        <v/>
      </c>
      <c r="G123" s="1648"/>
      <c r="H123" s="1649"/>
      <c r="I123" s="927"/>
      <c r="J123" s="161"/>
      <c r="K123" s="161"/>
      <c r="L123" s="122">
        <v>6</v>
      </c>
      <c r="M123" s="1389">
        <f>IF('BR1'!B123="","",'BR1'!B123)</f>
        <v>0</v>
      </c>
      <c r="N123" s="1390" t="s">
        <v>78</v>
      </c>
      <c r="O123" s="1390" t="s">
        <v>78</v>
      </c>
      <c r="P123" s="1391" t="s">
        <v>78</v>
      </c>
      <c r="Q123" s="1380">
        <f>IF('BR1'!F123="","",'BR1'!F123)</f>
        <v>0</v>
      </c>
      <c r="R123" s="1381">
        <f t="shared" si="43"/>
        <v>0</v>
      </c>
      <c r="S123" s="1382"/>
      <c r="T123" s="927">
        <f t="shared" si="35"/>
        <v>0</v>
      </c>
      <c r="U123" s="935">
        <f t="shared" si="36"/>
        <v>0</v>
      </c>
      <c r="V123" s="161"/>
      <c r="W123" s="122">
        <v>6</v>
      </c>
      <c r="X123" s="1644">
        <f>IF('BR2'!B123="","",'BR2'!B123)</f>
        <v>0</v>
      </c>
      <c r="Y123" s="1645" t="s">
        <v>78</v>
      </c>
      <c r="Z123" s="1645" t="s">
        <v>78</v>
      </c>
      <c r="AA123" s="1646" t="s">
        <v>78</v>
      </c>
      <c r="AB123" s="1647">
        <f>IF('BR2'!F123="","",'BR2'!F123)</f>
        <v>0</v>
      </c>
      <c r="AC123" s="1648">
        <f t="shared" si="37"/>
        <v>0</v>
      </c>
      <c r="AD123" s="1649"/>
      <c r="AE123" s="927">
        <f t="shared" si="38"/>
        <v>0</v>
      </c>
      <c r="AF123" s="935">
        <f t="shared" si="39"/>
        <v>0</v>
      </c>
      <c r="AG123" s="161"/>
      <c r="AH123" s="122">
        <v>6</v>
      </c>
      <c r="AI123" s="1644">
        <f>IF('BR3'!B123=0,0,'BR3'!B123)</f>
        <v>0</v>
      </c>
      <c r="AJ123" s="1645">
        <v>0</v>
      </c>
      <c r="AK123" s="1645">
        <v>0</v>
      </c>
      <c r="AL123" s="1646">
        <v>0</v>
      </c>
      <c r="AM123" s="1647">
        <f>IF('BR3'!F123=0,0,'BR3'!F123)</f>
        <v>0</v>
      </c>
      <c r="AN123" s="1648">
        <f t="shared" si="40"/>
        <v>0</v>
      </c>
      <c r="AO123" s="1649"/>
      <c r="AP123" s="927">
        <f t="shared" si="41"/>
        <v>0</v>
      </c>
      <c r="AQ123" s="935">
        <f t="shared" si="42"/>
        <v>0</v>
      </c>
      <c r="AR123" s="839"/>
    </row>
    <row r="124" spans="1:44" ht="25.5" hidden="1">
      <c r="A124" s="122">
        <v>7</v>
      </c>
      <c r="B124" s="1644" t="str">
        <f>IF('ORIGINAL BUDGET'!B124="","",'ORIGINAL BUDGET'!B124)</f>
        <v/>
      </c>
      <c r="C124" s="1645" t="s">
        <v>78</v>
      </c>
      <c r="D124" s="1645" t="s">
        <v>78</v>
      </c>
      <c r="E124" s="1646" t="s">
        <v>78</v>
      </c>
      <c r="F124" s="1647" t="str">
        <f>IF('ORIGINAL BUDGET'!F124="","",'ORIGINAL BUDGET'!F124)</f>
        <v/>
      </c>
      <c r="G124" s="1648"/>
      <c r="H124" s="1649"/>
      <c r="I124" s="927"/>
      <c r="J124" s="161"/>
      <c r="K124" s="161"/>
      <c r="L124" s="122">
        <v>7</v>
      </c>
      <c r="M124" s="1389">
        <f>IF('BR1'!B124="","",'BR1'!B124)</f>
        <v>0</v>
      </c>
      <c r="N124" s="1390" t="s">
        <v>78</v>
      </c>
      <c r="O124" s="1390" t="s">
        <v>78</v>
      </c>
      <c r="P124" s="1391" t="s">
        <v>78</v>
      </c>
      <c r="Q124" s="1380">
        <f>IF('BR1'!F124="","",'BR1'!F124)</f>
        <v>0</v>
      </c>
      <c r="R124" s="1381">
        <f t="shared" si="43"/>
        <v>0</v>
      </c>
      <c r="S124" s="1382"/>
      <c r="T124" s="927">
        <f t="shared" si="35"/>
        <v>0</v>
      </c>
      <c r="U124" s="935">
        <f t="shared" si="36"/>
        <v>0</v>
      </c>
      <c r="V124" s="161"/>
      <c r="W124" s="122">
        <v>7</v>
      </c>
      <c r="X124" s="1644">
        <f>IF('BR2'!B124="","",'BR2'!B124)</f>
        <v>0</v>
      </c>
      <c r="Y124" s="1645" t="s">
        <v>78</v>
      </c>
      <c r="Z124" s="1645" t="s">
        <v>78</v>
      </c>
      <c r="AA124" s="1646" t="s">
        <v>78</v>
      </c>
      <c r="AB124" s="1647">
        <f>IF('BR2'!F124="","",'BR2'!F124)</f>
        <v>0</v>
      </c>
      <c r="AC124" s="1648">
        <f t="shared" si="37"/>
        <v>0</v>
      </c>
      <c r="AD124" s="1649"/>
      <c r="AE124" s="927">
        <f t="shared" si="38"/>
        <v>0</v>
      </c>
      <c r="AF124" s="935">
        <f t="shared" si="39"/>
        <v>0</v>
      </c>
      <c r="AG124" s="161"/>
      <c r="AH124" s="122">
        <v>7</v>
      </c>
      <c r="AI124" s="1644">
        <f>IF('BR3'!B124=0,0,'BR3'!B124)</f>
        <v>0</v>
      </c>
      <c r="AJ124" s="1645">
        <v>0</v>
      </c>
      <c r="AK124" s="1645">
        <v>0</v>
      </c>
      <c r="AL124" s="1646">
        <v>0</v>
      </c>
      <c r="AM124" s="1647">
        <f>IF('BR3'!F124=0,0,'BR3'!F124)</f>
        <v>0</v>
      </c>
      <c r="AN124" s="1648">
        <f t="shared" si="40"/>
        <v>0</v>
      </c>
      <c r="AO124" s="1649"/>
      <c r="AP124" s="927">
        <f t="shared" si="41"/>
        <v>0</v>
      </c>
      <c r="AQ124" s="935">
        <f t="shared" si="42"/>
        <v>0</v>
      </c>
      <c r="AR124" s="839"/>
    </row>
    <row r="125" spans="1:44" ht="25.5" hidden="1">
      <c r="A125" s="122">
        <v>8</v>
      </c>
      <c r="B125" s="1644" t="str">
        <f>IF('ORIGINAL BUDGET'!B125="","",'ORIGINAL BUDGET'!B125)</f>
        <v/>
      </c>
      <c r="C125" s="1645" t="s">
        <v>78</v>
      </c>
      <c r="D125" s="1645" t="s">
        <v>78</v>
      </c>
      <c r="E125" s="1665" t="s">
        <v>78</v>
      </c>
      <c r="F125" s="1647" t="str">
        <f>IF('ORIGINAL BUDGET'!F125="","",'ORIGINAL BUDGET'!F125)</f>
        <v/>
      </c>
      <c r="G125" s="1648"/>
      <c r="H125" s="1649"/>
      <c r="I125" s="927"/>
      <c r="J125" s="161"/>
      <c r="K125" s="161"/>
      <c r="L125" s="122">
        <v>8</v>
      </c>
      <c r="M125" s="1389">
        <f>IF('BR1'!B125="","",'BR1'!B125)</f>
        <v>0</v>
      </c>
      <c r="N125" s="1390" t="s">
        <v>78</v>
      </c>
      <c r="O125" s="1390" t="s">
        <v>78</v>
      </c>
      <c r="P125" s="1395" t="s">
        <v>78</v>
      </c>
      <c r="Q125" s="1380">
        <f>IF('BR1'!F125="","",'BR1'!F125)</f>
        <v>0</v>
      </c>
      <c r="R125" s="1381">
        <f t="shared" si="43"/>
        <v>0</v>
      </c>
      <c r="S125" s="1382"/>
      <c r="T125" s="927">
        <f t="shared" si="35"/>
        <v>0</v>
      </c>
      <c r="U125" s="935">
        <f t="shared" si="36"/>
        <v>0</v>
      </c>
      <c r="V125" s="161"/>
      <c r="W125" s="122">
        <v>8</v>
      </c>
      <c r="X125" s="1644">
        <f>IF('BR2'!B125="","",'BR2'!B125)</f>
        <v>0</v>
      </c>
      <c r="Y125" s="1645" t="s">
        <v>78</v>
      </c>
      <c r="Z125" s="1645" t="s">
        <v>78</v>
      </c>
      <c r="AA125" s="1665" t="s">
        <v>78</v>
      </c>
      <c r="AB125" s="1647">
        <f>IF('BR2'!F125="","",'BR2'!F125)</f>
        <v>0</v>
      </c>
      <c r="AC125" s="1648">
        <f t="shared" si="37"/>
        <v>0</v>
      </c>
      <c r="AD125" s="1649"/>
      <c r="AE125" s="927">
        <f t="shared" si="38"/>
        <v>0</v>
      </c>
      <c r="AF125" s="935">
        <f t="shared" si="39"/>
        <v>0</v>
      </c>
      <c r="AG125" s="161"/>
      <c r="AH125" s="122">
        <v>8</v>
      </c>
      <c r="AI125" s="1644">
        <f>IF('BR3'!B125=0,0,'BR3'!B125)</f>
        <v>0</v>
      </c>
      <c r="AJ125" s="1645">
        <v>0</v>
      </c>
      <c r="AK125" s="1645">
        <v>0</v>
      </c>
      <c r="AL125" s="1665">
        <v>0</v>
      </c>
      <c r="AM125" s="1647">
        <f>IF('BR3'!F125=0,0,'BR3'!F125)</f>
        <v>0</v>
      </c>
      <c r="AN125" s="1648">
        <f t="shared" si="40"/>
        <v>0</v>
      </c>
      <c r="AO125" s="1649"/>
      <c r="AP125" s="927">
        <f t="shared" si="41"/>
        <v>0</v>
      </c>
      <c r="AQ125" s="935">
        <f t="shared" si="42"/>
        <v>0</v>
      </c>
      <c r="AR125" s="839"/>
    </row>
    <row r="126" spans="1:44" ht="25.5" hidden="1">
      <c r="A126" s="122">
        <v>9</v>
      </c>
      <c r="B126" s="1644" t="str">
        <f>IF('ORIGINAL BUDGET'!B126="","",'ORIGINAL BUDGET'!B126)</f>
        <v/>
      </c>
      <c r="C126" s="1645" t="s">
        <v>78</v>
      </c>
      <c r="D126" s="1645" t="s">
        <v>78</v>
      </c>
      <c r="E126" s="1665" t="s">
        <v>78</v>
      </c>
      <c r="F126" s="1647" t="str">
        <f>IF('ORIGINAL BUDGET'!F126="","",'ORIGINAL BUDGET'!F126)</f>
        <v/>
      </c>
      <c r="G126" s="1648"/>
      <c r="H126" s="1649"/>
      <c r="I126" s="927"/>
      <c r="J126" s="161"/>
      <c r="K126" s="161"/>
      <c r="L126" s="122">
        <v>9</v>
      </c>
      <c r="M126" s="1389">
        <f>IF('BR1'!B126="","",'BR1'!B126)</f>
        <v>0</v>
      </c>
      <c r="N126" s="1390" t="s">
        <v>78</v>
      </c>
      <c r="O126" s="1390" t="s">
        <v>78</v>
      </c>
      <c r="P126" s="1395" t="s">
        <v>78</v>
      </c>
      <c r="Q126" s="1380">
        <f>IF('BR1'!F126="","",'BR1'!F126)</f>
        <v>0</v>
      </c>
      <c r="R126" s="1381">
        <f t="shared" si="43"/>
        <v>0</v>
      </c>
      <c r="S126" s="1382"/>
      <c r="T126" s="927">
        <f t="shared" si="35"/>
        <v>0</v>
      </c>
      <c r="U126" s="935">
        <f t="shared" si="36"/>
        <v>0</v>
      </c>
      <c r="V126" s="161"/>
      <c r="W126" s="122">
        <v>9</v>
      </c>
      <c r="X126" s="1644">
        <f>IF('BR2'!B126="","",'BR2'!B126)</f>
        <v>0</v>
      </c>
      <c r="Y126" s="1645" t="s">
        <v>78</v>
      </c>
      <c r="Z126" s="1645" t="s">
        <v>78</v>
      </c>
      <c r="AA126" s="1665" t="s">
        <v>78</v>
      </c>
      <c r="AB126" s="1647">
        <f>IF('BR2'!F126="","",'BR2'!F126)</f>
        <v>0</v>
      </c>
      <c r="AC126" s="1648">
        <f t="shared" si="37"/>
        <v>0</v>
      </c>
      <c r="AD126" s="1649"/>
      <c r="AE126" s="927">
        <f t="shared" si="38"/>
        <v>0</v>
      </c>
      <c r="AF126" s="935">
        <f t="shared" si="39"/>
        <v>0</v>
      </c>
      <c r="AG126" s="161"/>
      <c r="AH126" s="122">
        <v>9</v>
      </c>
      <c r="AI126" s="1644">
        <f>IF('BR3'!B126=0,0,'BR3'!B126)</f>
        <v>0</v>
      </c>
      <c r="AJ126" s="1645">
        <v>0</v>
      </c>
      <c r="AK126" s="1645">
        <v>0</v>
      </c>
      <c r="AL126" s="1665">
        <v>0</v>
      </c>
      <c r="AM126" s="1647">
        <f>IF('BR3'!F126=0,0,'BR3'!F126)</f>
        <v>0</v>
      </c>
      <c r="AN126" s="1648">
        <f t="shared" si="40"/>
        <v>0</v>
      </c>
      <c r="AO126" s="1649"/>
      <c r="AP126" s="927">
        <f t="shared" si="41"/>
        <v>0</v>
      </c>
      <c r="AQ126" s="935">
        <f t="shared" si="42"/>
        <v>0</v>
      </c>
      <c r="AR126" s="839"/>
    </row>
    <row r="127" spans="1:44" ht="25.5" hidden="1">
      <c r="A127" s="122">
        <v>10</v>
      </c>
      <c r="B127" s="1644" t="str">
        <f>IF('ORIGINAL BUDGET'!B127="","",'ORIGINAL BUDGET'!B127)</f>
        <v/>
      </c>
      <c r="C127" s="1645" t="s">
        <v>78</v>
      </c>
      <c r="D127" s="1645" t="s">
        <v>78</v>
      </c>
      <c r="E127" s="1665" t="s">
        <v>78</v>
      </c>
      <c r="F127" s="1647" t="str">
        <f>IF('ORIGINAL BUDGET'!F127="","",'ORIGINAL BUDGET'!F127)</f>
        <v/>
      </c>
      <c r="G127" s="1648"/>
      <c r="H127" s="1649"/>
      <c r="I127" s="927"/>
      <c r="J127" s="161"/>
      <c r="K127" s="161"/>
      <c r="L127" s="122">
        <v>10</v>
      </c>
      <c r="M127" s="1389">
        <f>IF('BR1'!B127="","",'BR1'!B127)</f>
        <v>0</v>
      </c>
      <c r="N127" s="1390" t="s">
        <v>78</v>
      </c>
      <c r="O127" s="1390" t="s">
        <v>78</v>
      </c>
      <c r="P127" s="1395" t="s">
        <v>78</v>
      </c>
      <c r="Q127" s="1380">
        <f>IF('BR1'!F127="","",'BR1'!F127)</f>
        <v>0</v>
      </c>
      <c r="R127" s="1381">
        <f t="shared" si="43"/>
        <v>0</v>
      </c>
      <c r="S127" s="1382"/>
      <c r="T127" s="927">
        <f t="shared" si="35"/>
        <v>0</v>
      </c>
      <c r="U127" s="935">
        <f t="shared" si="36"/>
        <v>0</v>
      </c>
      <c r="V127" s="161"/>
      <c r="W127" s="122">
        <v>10</v>
      </c>
      <c r="X127" s="1644">
        <f>IF('BR2'!B127="","",'BR2'!B127)</f>
        <v>0</v>
      </c>
      <c r="Y127" s="1645" t="s">
        <v>78</v>
      </c>
      <c r="Z127" s="1645" t="s">
        <v>78</v>
      </c>
      <c r="AA127" s="1665" t="s">
        <v>78</v>
      </c>
      <c r="AB127" s="1647">
        <f>IF('BR2'!F127="","",'BR2'!F127)</f>
        <v>0</v>
      </c>
      <c r="AC127" s="1648">
        <f t="shared" si="37"/>
        <v>0</v>
      </c>
      <c r="AD127" s="1649"/>
      <c r="AE127" s="927">
        <f t="shared" si="38"/>
        <v>0</v>
      </c>
      <c r="AF127" s="935">
        <f t="shared" si="39"/>
        <v>0</v>
      </c>
      <c r="AG127" s="161"/>
      <c r="AH127" s="122">
        <v>10</v>
      </c>
      <c r="AI127" s="1644">
        <f>IF('BR3'!B127=0,0,'BR3'!B127)</f>
        <v>0</v>
      </c>
      <c r="AJ127" s="1645">
        <v>0</v>
      </c>
      <c r="AK127" s="1645">
        <v>0</v>
      </c>
      <c r="AL127" s="1665">
        <v>0</v>
      </c>
      <c r="AM127" s="1647">
        <f>IF('BR3'!F127=0,0,'BR3'!F127)</f>
        <v>0</v>
      </c>
      <c r="AN127" s="1648">
        <f t="shared" si="40"/>
        <v>0</v>
      </c>
      <c r="AO127" s="1649"/>
      <c r="AP127" s="927">
        <f t="shared" si="41"/>
        <v>0</v>
      </c>
      <c r="AQ127" s="935">
        <f t="shared" si="42"/>
        <v>0</v>
      </c>
      <c r="AR127" s="839"/>
    </row>
    <row r="128" spans="1:44" ht="25.5" hidden="1">
      <c r="A128" s="122">
        <v>11</v>
      </c>
      <c r="B128" s="1644" t="str">
        <f>IF('ORIGINAL BUDGET'!B128="","",'ORIGINAL BUDGET'!B128)</f>
        <v/>
      </c>
      <c r="C128" s="1645" t="s">
        <v>78</v>
      </c>
      <c r="D128" s="1645" t="s">
        <v>78</v>
      </c>
      <c r="E128" s="1665" t="s">
        <v>78</v>
      </c>
      <c r="F128" s="1647" t="str">
        <f>IF('ORIGINAL BUDGET'!F128="","",'ORIGINAL BUDGET'!F128)</f>
        <v/>
      </c>
      <c r="G128" s="1648"/>
      <c r="H128" s="1649"/>
      <c r="I128" s="927"/>
      <c r="J128" s="161"/>
      <c r="K128" s="161"/>
      <c r="L128" s="122">
        <v>11</v>
      </c>
      <c r="M128" s="1389">
        <f>IF('BR1'!B128="","",'BR1'!B128)</f>
        <v>0</v>
      </c>
      <c r="N128" s="1390" t="s">
        <v>78</v>
      </c>
      <c r="O128" s="1390" t="s">
        <v>78</v>
      </c>
      <c r="P128" s="1395" t="s">
        <v>78</v>
      </c>
      <c r="Q128" s="1380">
        <f>IF('BR1'!F128="","",'BR1'!F128)</f>
        <v>0</v>
      </c>
      <c r="R128" s="1381">
        <f t="shared" si="43"/>
        <v>0</v>
      </c>
      <c r="S128" s="1382"/>
      <c r="T128" s="927">
        <f t="shared" si="35"/>
        <v>0</v>
      </c>
      <c r="U128" s="935">
        <f t="shared" si="36"/>
        <v>0</v>
      </c>
      <c r="V128" s="161"/>
      <c r="W128" s="122">
        <v>11</v>
      </c>
      <c r="X128" s="1644">
        <f>IF('BR2'!B128="","",'BR2'!B128)</f>
        <v>0</v>
      </c>
      <c r="Y128" s="1645" t="s">
        <v>78</v>
      </c>
      <c r="Z128" s="1645" t="s">
        <v>78</v>
      </c>
      <c r="AA128" s="1665" t="s">
        <v>78</v>
      </c>
      <c r="AB128" s="1647">
        <f>IF('BR2'!F128="","",'BR2'!F128)</f>
        <v>0</v>
      </c>
      <c r="AC128" s="1648">
        <f t="shared" si="37"/>
        <v>0</v>
      </c>
      <c r="AD128" s="1649"/>
      <c r="AE128" s="927">
        <f t="shared" si="38"/>
        <v>0</v>
      </c>
      <c r="AF128" s="935">
        <f t="shared" si="39"/>
        <v>0</v>
      </c>
      <c r="AG128" s="161"/>
      <c r="AH128" s="122">
        <v>11</v>
      </c>
      <c r="AI128" s="1644">
        <f>IF('BR3'!B128=0,0,'BR3'!B128)</f>
        <v>0</v>
      </c>
      <c r="AJ128" s="1645">
        <v>0</v>
      </c>
      <c r="AK128" s="1645">
        <v>0</v>
      </c>
      <c r="AL128" s="1665">
        <v>0</v>
      </c>
      <c r="AM128" s="1647">
        <f>IF('BR3'!F128=0,0,'BR3'!F128)</f>
        <v>0</v>
      </c>
      <c r="AN128" s="1648">
        <f t="shared" si="40"/>
        <v>0</v>
      </c>
      <c r="AO128" s="1649"/>
      <c r="AP128" s="927">
        <f t="shared" si="41"/>
        <v>0</v>
      </c>
      <c r="AQ128" s="935">
        <f t="shared" si="42"/>
        <v>0</v>
      </c>
      <c r="AR128" s="839"/>
    </row>
    <row r="129" spans="1:44" ht="25.5" hidden="1">
      <c r="A129" s="122">
        <v>12</v>
      </c>
      <c r="B129" s="1644" t="str">
        <f>IF('ORIGINAL BUDGET'!B129="","",'ORIGINAL BUDGET'!B129)</f>
        <v/>
      </c>
      <c r="C129" s="1645" t="s">
        <v>78</v>
      </c>
      <c r="D129" s="1645" t="s">
        <v>78</v>
      </c>
      <c r="E129" s="1665" t="s">
        <v>78</v>
      </c>
      <c r="F129" s="1647" t="str">
        <f>IF('ORIGINAL BUDGET'!F129="","",'ORIGINAL BUDGET'!F129)</f>
        <v/>
      </c>
      <c r="G129" s="1648"/>
      <c r="H129" s="1649"/>
      <c r="I129" s="927"/>
      <c r="J129" s="161"/>
      <c r="K129" s="161"/>
      <c r="L129" s="122">
        <v>12</v>
      </c>
      <c r="M129" s="1389">
        <f>IF('BR1'!B129="","",'BR1'!B129)</f>
        <v>0</v>
      </c>
      <c r="N129" s="1390" t="s">
        <v>78</v>
      </c>
      <c r="O129" s="1390" t="s">
        <v>78</v>
      </c>
      <c r="P129" s="1395" t="s">
        <v>78</v>
      </c>
      <c r="Q129" s="1380">
        <f>IF('BR1'!F129="","",'BR1'!F129)</f>
        <v>0</v>
      </c>
      <c r="R129" s="1381">
        <f t="shared" si="43"/>
        <v>0</v>
      </c>
      <c r="S129" s="1382"/>
      <c r="T129" s="927">
        <f t="shared" si="35"/>
        <v>0</v>
      </c>
      <c r="U129" s="935">
        <f t="shared" si="36"/>
        <v>0</v>
      </c>
      <c r="V129" s="161"/>
      <c r="W129" s="122">
        <v>12</v>
      </c>
      <c r="X129" s="1644">
        <f>IF('BR2'!B129="","",'BR2'!B129)</f>
        <v>0</v>
      </c>
      <c r="Y129" s="1645" t="s">
        <v>78</v>
      </c>
      <c r="Z129" s="1645" t="s">
        <v>78</v>
      </c>
      <c r="AA129" s="1665" t="s">
        <v>78</v>
      </c>
      <c r="AB129" s="1647">
        <f>IF('BR2'!F129="","",'BR2'!F129)</f>
        <v>0</v>
      </c>
      <c r="AC129" s="1648">
        <f t="shared" si="37"/>
        <v>0</v>
      </c>
      <c r="AD129" s="1649"/>
      <c r="AE129" s="927">
        <f t="shared" si="38"/>
        <v>0</v>
      </c>
      <c r="AF129" s="935">
        <f t="shared" si="39"/>
        <v>0</v>
      </c>
      <c r="AG129" s="161"/>
      <c r="AH129" s="122">
        <v>12</v>
      </c>
      <c r="AI129" s="1644">
        <f>IF('BR3'!B129=0,0,'BR3'!B129)</f>
        <v>0</v>
      </c>
      <c r="AJ129" s="1645">
        <v>0</v>
      </c>
      <c r="AK129" s="1645">
        <v>0</v>
      </c>
      <c r="AL129" s="1665">
        <v>0</v>
      </c>
      <c r="AM129" s="1647">
        <f>IF('BR3'!F129=0,0,'BR3'!F129)</f>
        <v>0</v>
      </c>
      <c r="AN129" s="1648">
        <f t="shared" si="40"/>
        <v>0</v>
      </c>
      <c r="AO129" s="1649"/>
      <c r="AP129" s="927">
        <f t="shared" si="41"/>
        <v>0</v>
      </c>
      <c r="AQ129" s="935">
        <f t="shared" si="42"/>
        <v>0</v>
      </c>
      <c r="AR129" s="839"/>
    </row>
    <row r="130" spans="1:44" ht="25.5" hidden="1">
      <c r="A130" s="122">
        <v>13</v>
      </c>
      <c r="B130" s="1644" t="str">
        <f>IF('ORIGINAL BUDGET'!B130="","",'ORIGINAL BUDGET'!B130)</f>
        <v/>
      </c>
      <c r="C130" s="1645" t="s">
        <v>78</v>
      </c>
      <c r="D130" s="1645" t="s">
        <v>78</v>
      </c>
      <c r="E130" s="1646" t="s">
        <v>78</v>
      </c>
      <c r="F130" s="1647" t="str">
        <f>IF('ORIGINAL BUDGET'!F130="","",'ORIGINAL BUDGET'!F130)</f>
        <v/>
      </c>
      <c r="G130" s="1648"/>
      <c r="H130" s="1649"/>
      <c r="I130" s="927"/>
      <c r="J130" s="161"/>
      <c r="K130" s="161"/>
      <c r="L130" s="122">
        <v>13</v>
      </c>
      <c r="M130" s="1389">
        <f>IF('BR1'!B130="","",'BR1'!B130)</f>
        <v>0</v>
      </c>
      <c r="N130" s="1390" t="s">
        <v>78</v>
      </c>
      <c r="O130" s="1390" t="s">
        <v>78</v>
      </c>
      <c r="P130" s="1391" t="s">
        <v>78</v>
      </c>
      <c r="Q130" s="1380">
        <f>IF('BR1'!F130="","",'BR1'!F130)</f>
        <v>0</v>
      </c>
      <c r="R130" s="1381">
        <f t="shared" si="43"/>
        <v>0</v>
      </c>
      <c r="S130" s="1382"/>
      <c r="T130" s="927">
        <f t="shared" si="35"/>
        <v>0</v>
      </c>
      <c r="U130" s="935">
        <f t="shared" si="36"/>
        <v>0</v>
      </c>
      <c r="V130" s="161"/>
      <c r="W130" s="122">
        <v>13</v>
      </c>
      <c r="X130" s="1644">
        <f>IF('BR2'!B130="","",'BR2'!B130)</f>
        <v>0</v>
      </c>
      <c r="Y130" s="1645" t="s">
        <v>78</v>
      </c>
      <c r="Z130" s="1645" t="s">
        <v>78</v>
      </c>
      <c r="AA130" s="1646" t="s">
        <v>78</v>
      </c>
      <c r="AB130" s="1647">
        <f>IF('BR2'!F130="","",'BR2'!F130)</f>
        <v>0</v>
      </c>
      <c r="AC130" s="1648">
        <f t="shared" si="37"/>
        <v>0</v>
      </c>
      <c r="AD130" s="1649"/>
      <c r="AE130" s="927">
        <f t="shared" si="38"/>
        <v>0</v>
      </c>
      <c r="AF130" s="935">
        <f t="shared" si="39"/>
        <v>0</v>
      </c>
      <c r="AG130" s="161"/>
      <c r="AH130" s="122">
        <v>13</v>
      </c>
      <c r="AI130" s="1644">
        <f>IF('BR3'!B130=0,0,'BR3'!B130)</f>
        <v>0</v>
      </c>
      <c r="AJ130" s="1645">
        <v>0</v>
      </c>
      <c r="AK130" s="1645">
        <v>0</v>
      </c>
      <c r="AL130" s="1646">
        <v>0</v>
      </c>
      <c r="AM130" s="1647">
        <f>IF('BR3'!F130=0,0,'BR3'!F130)</f>
        <v>0</v>
      </c>
      <c r="AN130" s="1648">
        <f t="shared" si="40"/>
        <v>0</v>
      </c>
      <c r="AO130" s="1649"/>
      <c r="AP130" s="927">
        <f t="shared" si="41"/>
        <v>0</v>
      </c>
      <c r="AQ130" s="935">
        <f t="shared" si="42"/>
        <v>0</v>
      </c>
      <c r="AR130" s="839"/>
    </row>
    <row r="131" spans="1:44" ht="25.5" hidden="1">
      <c r="A131" s="122">
        <v>14</v>
      </c>
      <c r="B131" s="1644" t="str">
        <f>IF('ORIGINAL BUDGET'!B131="","",'ORIGINAL BUDGET'!B131)</f>
        <v/>
      </c>
      <c r="C131" s="1645" t="s">
        <v>78</v>
      </c>
      <c r="D131" s="1645" t="s">
        <v>78</v>
      </c>
      <c r="E131" s="1646" t="s">
        <v>78</v>
      </c>
      <c r="F131" s="1647" t="str">
        <f>IF('ORIGINAL BUDGET'!F131="","",'ORIGINAL BUDGET'!F131)</f>
        <v/>
      </c>
      <c r="G131" s="1648"/>
      <c r="H131" s="1649"/>
      <c r="I131" s="927"/>
      <c r="J131" s="161"/>
      <c r="K131" s="161"/>
      <c r="L131" s="122">
        <v>14</v>
      </c>
      <c r="M131" s="1389">
        <f>IF('BR1'!B131="","",'BR1'!B131)</f>
        <v>0</v>
      </c>
      <c r="N131" s="1390" t="s">
        <v>78</v>
      </c>
      <c r="O131" s="1390" t="s">
        <v>78</v>
      </c>
      <c r="P131" s="1391" t="s">
        <v>78</v>
      </c>
      <c r="Q131" s="1380">
        <f>IF('BR1'!F131="","",'BR1'!F131)</f>
        <v>0</v>
      </c>
      <c r="R131" s="1381">
        <f t="shared" si="43"/>
        <v>0</v>
      </c>
      <c r="S131" s="1382"/>
      <c r="T131" s="927">
        <f t="shared" si="35"/>
        <v>0</v>
      </c>
      <c r="U131" s="935">
        <f t="shared" si="36"/>
        <v>0</v>
      </c>
      <c r="V131" s="161"/>
      <c r="W131" s="122">
        <v>14</v>
      </c>
      <c r="X131" s="1644">
        <f>IF('BR2'!B131="","",'BR2'!B131)</f>
        <v>0</v>
      </c>
      <c r="Y131" s="1645" t="s">
        <v>78</v>
      </c>
      <c r="Z131" s="1645" t="s">
        <v>78</v>
      </c>
      <c r="AA131" s="1646" t="s">
        <v>78</v>
      </c>
      <c r="AB131" s="1647">
        <f>IF('BR2'!F131="","",'BR2'!F131)</f>
        <v>0</v>
      </c>
      <c r="AC131" s="1648">
        <f t="shared" si="37"/>
        <v>0</v>
      </c>
      <c r="AD131" s="1649"/>
      <c r="AE131" s="927">
        <f t="shared" si="38"/>
        <v>0</v>
      </c>
      <c r="AF131" s="935">
        <f t="shared" si="39"/>
        <v>0</v>
      </c>
      <c r="AG131" s="161"/>
      <c r="AH131" s="122">
        <v>14</v>
      </c>
      <c r="AI131" s="1644">
        <f>IF('BR3'!B131=0,0,'BR3'!B131)</f>
        <v>0</v>
      </c>
      <c r="AJ131" s="1645">
        <v>0</v>
      </c>
      <c r="AK131" s="1645">
        <v>0</v>
      </c>
      <c r="AL131" s="1646">
        <v>0</v>
      </c>
      <c r="AM131" s="1647">
        <f>IF('BR3'!F131=0,0,'BR3'!F131)</f>
        <v>0</v>
      </c>
      <c r="AN131" s="1648">
        <f t="shared" si="40"/>
        <v>0</v>
      </c>
      <c r="AO131" s="1649"/>
      <c r="AP131" s="927">
        <f t="shared" si="41"/>
        <v>0</v>
      </c>
      <c r="AQ131" s="935">
        <f t="shared" si="42"/>
        <v>0</v>
      </c>
      <c r="AR131" s="839"/>
    </row>
    <row r="132" spans="1:44" ht="26.25" hidden="1" thickBot="1">
      <c r="A132" s="123">
        <v>15</v>
      </c>
      <c r="B132" s="1681" t="str">
        <f>IF('ORIGINAL BUDGET'!B132="","",'ORIGINAL BUDGET'!B132)</f>
        <v/>
      </c>
      <c r="C132" s="1682" t="s">
        <v>78</v>
      </c>
      <c r="D132" s="1682" t="s">
        <v>78</v>
      </c>
      <c r="E132" s="1683" t="s">
        <v>78</v>
      </c>
      <c r="F132" s="1647" t="str">
        <f>IF('ORIGINAL BUDGET'!F132="","",'ORIGINAL BUDGET'!F132)</f>
        <v/>
      </c>
      <c r="G132" s="1648"/>
      <c r="H132" s="1649"/>
      <c r="I132" s="928"/>
      <c r="J132" s="161"/>
      <c r="K132" s="161"/>
      <c r="L132" s="123">
        <v>15</v>
      </c>
      <c r="M132" s="1402">
        <f>IF('BR1'!B132="","",'BR1'!B132)</f>
        <v>0</v>
      </c>
      <c r="N132" s="1403" t="s">
        <v>78</v>
      </c>
      <c r="O132" s="1403" t="s">
        <v>78</v>
      </c>
      <c r="P132" s="1404" t="s">
        <v>78</v>
      </c>
      <c r="Q132" s="1380">
        <f>IF('BR1'!F132="","",'BR1'!F132)</f>
        <v>0</v>
      </c>
      <c r="R132" s="1381">
        <f t="shared" si="43"/>
        <v>0</v>
      </c>
      <c r="S132" s="1382"/>
      <c r="T132" s="928">
        <f t="shared" si="35"/>
        <v>0</v>
      </c>
      <c r="U132" s="935">
        <f t="shared" si="36"/>
        <v>0</v>
      </c>
      <c r="V132" s="161"/>
      <c r="W132" s="123">
        <v>15</v>
      </c>
      <c r="X132" s="1681">
        <f>IF('BR2'!B132="","",'BR2'!B132)</f>
        <v>0</v>
      </c>
      <c r="Y132" s="1682" t="s">
        <v>78</v>
      </c>
      <c r="Z132" s="1682" t="s">
        <v>78</v>
      </c>
      <c r="AA132" s="1683" t="s">
        <v>78</v>
      </c>
      <c r="AB132" s="1647">
        <f>IF('BR2'!F132="","",'BR2'!F132)</f>
        <v>0</v>
      </c>
      <c r="AC132" s="1648">
        <f t="shared" si="37"/>
        <v>0</v>
      </c>
      <c r="AD132" s="1649"/>
      <c r="AE132" s="928">
        <f t="shared" si="38"/>
        <v>0</v>
      </c>
      <c r="AF132" s="935">
        <f t="shared" si="39"/>
        <v>0</v>
      </c>
      <c r="AG132" s="161"/>
      <c r="AH132" s="123">
        <v>15</v>
      </c>
      <c r="AI132" s="1681">
        <f>IF('BR3'!B132=0,0,'BR3'!B132)</f>
        <v>0</v>
      </c>
      <c r="AJ132" s="1682">
        <v>0</v>
      </c>
      <c r="AK132" s="1682">
        <v>0</v>
      </c>
      <c r="AL132" s="1683">
        <v>0</v>
      </c>
      <c r="AM132" s="1647">
        <f>IF('BR3'!F132=0,0,'BR3'!F132)</f>
        <v>0</v>
      </c>
      <c r="AN132" s="1648">
        <f t="shared" si="40"/>
        <v>0</v>
      </c>
      <c r="AO132" s="1649"/>
      <c r="AP132" s="928">
        <f t="shared" si="41"/>
        <v>0</v>
      </c>
      <c r="AQ132" s="935">
        <f t="shared" si="42"/>
        <v>0</v>
      </c>
      <c r="AR132" s="839"/>
    </row>
    <row r="133" spans="1:44" ht="14.25" customHeight="1" thickTop="1" thickBot="1">
      <c r="A133" s="432"/>
      <c r="B133" s="433"/>
      <c r="C133" s="412"/>
      <c r="D133" s="412"/>
      <c r="E133" s="412"/>
      <c r="F133" s="412"/>
      <c r="G133" s="434"/>
      <c r="H133" s="434"/>
      <c r="I133" s="434"/>
      <c r="J133" s="161"/>
      <c r="K133" s="161"/>
      <c r="L133" s="432"/>
      <c r="M133" s="433"/>
      <c r="N133" s="412"/>
      <c r="O133" s="412"/>
      <c r="P133" s="412"/>
      <c r="Q133" s="412"/>
      <c r="R133" s="434"/>
      <c r="S133" s="434"/>
      <c r="T133" s="434"/>
      <c r="U133" s="933"/>
      <c r="V133" s="161"/>
      <c r="W133" s="432"/>
      <c r="X133" s="433"/>
      <c r="Y133" s="412"/>
      <c r="Z133" s="412"/>
      <c r="AA133" s="412"/>
      <c r="AB133" s="412"/>
      <c r="AC133" s="434"/>
      <c r="AD133" s="434"/>
      <c r="AE133" s="434"/>
      <c r="AF133" s="933"/>
      <c r="AG133" s="161"/>
      <c r="AH133" s="432"/>
      <c r="AI133" s="433"/>
      <c r="AJ133" s="412"/>
      <c r="AK133" s="412"/>
      <c r="AL133" s="412"/>
      <c r="AM133" s="412"/>
      <c r="AN133" s="434"/>
      <c r="AO133" s="434"/>
      <c r="AP133" s="434"/>
      <c r="AQ133" s="933"/>
      <c r="AR133" s="839"/>
    </row>
    <row r="134" spans="1:44" ht="27.75" thickTop="1">
      <c r="A134" s="1651" t="str">
        <f>'ORIGINAL BUDGET'!A14</f>
        <v>OTHER COSTS</v>
      </c>
      <c r="B134" s="1652"/>
      <c r="C134" s="1652"/>
      <c r="D134" s="1652"/>
      <c r="E134" s="1652"/>
      <c r="F134" s="1652"/>
      <c r="G134" s="1652" t="s">
        <v>118</v>
      </c>
      <c r="H134" s="1653"/>
      <c r="I134" s="1656" t="s">
        <v>118</v>
      </c>
      <c r="J134" s="161"/>
      <c r="K134" s="161"/>
      <c r="L134" s="1638" t="str">
        <f>A134</f>
        <v>OTHER COSTS</v>
      </c>
      <c r="M134" s="1639"/>
      <c r="N134" s="1639"/>
      <c r="O134" s="1639"/>
      <c r="P134" s="1639"/>
      <c r="Q134" s="1639"/>
      <c r="R134" s="1639"/>
      <c r="S134" s="1640"/>
      <c r="T134" s="1708" t="s">
        <v>118</v>
      </c>
      <c r="U134" s="933"/>
      <c r="V134" s="161"/>
      <c r="W134" s="1651" t="str">
        <f>A134</f>
        <v>OTHER COSTS</v>
      </c>
      <c r="X134" s="1652"/>
      <c r="Y134" s="1652"/>
      <c r="Z134" s="1652"/>
      <c r="AA134" s="1652"/>
      <c r="AB134" s="1652"/>
      <c r="AC134" s="1652" t="s">
        <v>118</v>
      </c>
      <c r="AD134" s="1653"/>
      <c r="AE134" s="1656" t="s">
        <v>118</v>
      </c>
      <c r="AF134" s="933"/>
      <c r="AG134" s="161"/>
      <c r="AH134" s="1651" t="str">
        <f>A134</f>
        <v>OTHER COSTS</v>
      </c>
      <c r="AI134" s="1652"/>
      <c r="AJ134" s="1652"/>
      <c r="AK134" s="1652"/>
      <c r="AL134" s="1652"/>
      <c r="AM134" s="1652"/>
      <c r="AN134" s="1652" t="s">
        <v>118</v>
      </c>
      <c r="AO134" s="1653"/>
      <c r="AP134" s="1656" t="s">
        <v>118</v>
      </c>
      <c r="AQ134" s="933"/>
      <c r="AR134" s="839"/>
    </row>
    <row r="135" spans="1:44" ht="27.75" thickBot="1">
      <c r="A135" s="1669"/>
      <c r="B135" s="1670"/>
      <c r="C135" s="1670"/>
      <c r="D135" s="1670"/>
      <c r="E135" s="1670"/>
      <c r="F135" s="1670"/>
      <c r="G135" s="1670"/>
      <c r="H135" s="1671"/>
      <c r="I135" s="1657"/>
      <c r="J135" s="161"/>
      <c r="K135" s="161"/>
      <c r="L135" s="1641"/>
      <c r="M135" s="1642"/>
      <c r="N135" s="1642"/>
      <c r="O135" s="1642"/>
      <c r="P135" s="1642"/>
      <c r="Q135" s="1642"/>
      <c r="R135" s="1642"/>
      <c r="S135" s="1643"/>
      <c r="T135" s="1657"/>
      <c r="U135" s="933"/>
      <c r="V135" s="161"/>
      <c r="W135" s="1669"/>
      <c r="X135" s="1670"/>
      <c r="Y135" s="1670"/>
      <c r="Z135" s="1670"/>
      <c r="AA135" s="1670"/>
      <c r="AB135" s="1670"/>
      <c r="AC135" s="1670"/>
      <c r="AD135" s="1671"/>
      <c r="AE135" s="1657"/>
      <c r="AF135" s="933"/>
      <c r="AG135" s="161"/>
      <c r="AH135" s="1669"/>
      <c r="AI135" s="1670"/>
      <c r="AJ135" s="1670"/>
      <c r="AK135" s="1670"/>
      <c r="AL135" s="1670"/>
      <c r="AM135" s="1670"/>
      <c r="AN135" s="1670"/>
      <c r="AO135" s="1671"/>
      <c r="AP135" s="1657"/>
      <c r="AQ135" s="933"/>
      <c r="AR135" s="839"/>
    </row>
    <row r="136" spans="1:44" ht="28.5" thickTop="1" thickBot="1">
      <c r="A136" s="131"/>
      <c r="B136" s="159"/>
      <c r="C136" s="159"/>
      <c r="D136" s="18"/>
      <c r="E136" s="130" t="s">
        <v>16</v>
      </c>
      <c r="F136" s="1672">
        <f>SUM(F137:F151)</f>
        <v>0</v>
      </c>
      <c r="G136" s="1673"/>
      <c r="H136" s="1674"/>
      <c r="I136" s="1658"/>
      <c r="J136" s="161"/>
      <c r="K136" s="161"/>
      <c r="L136" s="131"/>
      <c r="M136" s="159"/>
      <c r="N136" s="159"/>
      <c r="O136" s="18"/>
      <c r="P136" s="130" t="str">
        <f>E136</f>
        <v>TOTAL OTHER COSTS</v>
      </c>
      <c r="Q136" s="1666">
        <f>SUM(Q137:Q151)</f>
        <v>0</v>
      </c>
      <c r="R136" s="1667"/>
      <c r="S136" s="1668"/>
      <c r="T136" s="1658"/>
      <c r="U136" s="933"/>
      <c r="V136" s="161"/>
      <c r="W136" s="131"/>
      <c r="X136" s="159"/>
      <c r="Y136" s="159"/>
      <c r="Z136" s="18"/>
      <c r="AA136" s="130" t="str">
        <f>E136</f>
        <v>TOTAL OTHER COSTS</v>
      </c>
      <c r="AB136" s="1672">
        <f>SUM(AB137:AB151)</f>
        <v>0</v>
      </c>
      <c r="AC136" s="1673"/>
      <c r="AD136" s="1674"/>
      <c r="AE136" s="1658"/>
      <c r="AF136" s="933"/>
      <c r="AG136" s="161"/>
      <c r="AH136" s="131"/>
      <c r="AI136" s="159"/>
      <c r="AJ136" s="159"/>
      <c r="AK136" s="18"/>
      <c r="AL136" s="130" t="str">
        <f>E136</f>
        <v>TOTAL OTHER COSTS</v>
      </c>
      <c r="AM136" s="1672">
        <f>SUM(AM137:AM151)</f>
        <v>0</v>
      </c>
      <c r="AN136" s="1673"/>
      <c r="AO136" s="1674"/>
      <c r="AP136" s="1658"/>
      <c r="AQ136" s="933"/>
      <c r="AR136" s="839"/>
    </row>
    <row r="137" spans="1:44" ht="26.25" thickTop="1">
      <c r="A137" s="122">
        <v>1</v>
      </c>
      <c r="B137" s="1678" t="str">
        <f>IF('ORIGINAL BUDGET'!B137="","",'ORIGINAL BUDGET'!B137)</f>
        <v/>
      </c>
      <c r="C137" s="1679" t="s">
        <v>78</v>
      </c>
      <c r="D137" s="1679" t="s">
        <v>78</v>
      </c>
      <c r="E137" s="1680" t="s">
        <v>78</v>
      </c>
      <c r="F137" s="1675" t="str">
        <f>IF('ORIGINAL BUDGET'!F137="","",'ORIGINAL BUDGET'!F137)</f>
        <v/>
      </c>
      <c r="G137" s="1676"/>
      <c r="H137" s="1677"/>
      <c r="I137" s="925"/>
      <c r="J137" s="161"/>
      <c r="K137" s="161"/>
      <c r="L137" s="122">
        <v>1</v>
      </c>
      <c r="M137" s="1399">
        <f>IF('BR1'!B137="","",'BR1'!B137)</f>
        <v>0</v>
      </c>
      <c r="N137" s="1400" t="s">
        <v>78</v>
      </c>
      <c r="O137" s="1400" t="s">
        <v>78</v>
      </c>
      <c r="P137" s="1401" t="s">
        <v>78</v>
      </c>
      <c r="Q137" s="1396">
        <f>IF('BR1'!F137="","",'BR1'!F137)</f>
        <v>0</v>
      </c>
      <c r="R137" s="1397">
        <f>G137</f>
        <v>0</v>
      </c>
      <c r="S137" s="1398"/>
      <c r="T137" s="927">
        <f t="shared" ref="T137:T151" si="44">IF(Q137=0,0,IF(Q137&lt;&gt;F137,"Please enter a new justification",I137))</f>
        <v>0</v>
      </c>
      <c r="U137" s="936">
        <f t="shared" ref="U137:U151" si="45">IF(Q137=0,0,SUM(Q137+S137)-SUM(F137+H137))</f>
        <v>0</v>
      </c>
      <c r="V137" s="161"/>
      <c r="W137" s="122">
        <v>1</v>
      </c>
      <c r="X137" s="1678">
        <f>IF('BR2'!B137="","",'BR2'!B137)</f>
        <v>0</v>
      </c>
      <c r="Y137" s="1679">
        <v>0</v>
      </c>
      <c r="Z137" s="1679">
        <v>0</v>
      </c>
      <c r="AA137" s="1680">
        <v>0</v>
      </c>
      <c r="AB137" s="1675">
        <f>IF('BR2'!F137="","",'BR2'!F137)</f>
        <v>0</v>
      </c>
      <c r="AC137" s="1676">
        <f>R137</f>
        <v>0</v>
      </c>
      <c r="AD137" s="1677"/>
      <c r="AE137" s="927">
        <f t="shared" ref="AE137:AE151" si="46">IF(AB137=0,0,IF(AB137&lt;&gt;Q137,"Please enter a new justification",T137))</f>
        <v>0</v>
      </c>
      <c r="AF137" s="935">
        <f t="shared" ref="AF137:AF151" si="47">IF(AB137=0,0,SUM(AB137+AD137)-SUM(Q137+S137))</f>
        <v>0</v>
      </c>
      <c r="AG137" s="161"/>
      <c r="AH137" s="122">
        <v>1</v>
      </c>
      <c r="AI137" s="1678">
        <f>IF('BR3'!B137=0,0,'BR3'!B137)</f>
        <v>0</v>
      </c>
      <c r="AJ137" s="1679">
        <v>0</v>
      </c>
      <c r="AK137" s="1679">
        <v>0</v>
      </c>
      <c r="AL137" s="1680">
        <v>0</v>
      </c>
      <c r="AM137" s="1675">
        <f>IF('BR3'!F137=0,0,'BR3'!F137)</f>
        <v>0</v>
      </c>
      <c r="AN137" s="1676">
        <f>AC137</f>
        <v>0</v>
      </c>
      <c r="AO137" s="1677"/>
      <c r="AP137" s="927">
        <f t="shared" ref="AP137:AP151" si="48">IF(AM137=0,0,IF(AM137&lt;&gt;AB137,"Please enter a new justification",AE137))</f>
        <v>0</v>
      </c>
      <c r="AQ137" s="935">
        <f t="shared" ref="AQ137:AQ151" si="49">IF(AM137=0,0,SUM(AM137+AO137)-SUM(AB137+AD137))</f>
        <v>0</v>
      </c>
      <c r="AR137" s="839"/>
    </row>
    <row r="138" spans="1:44" ht="25.5">
      <c r="A138" s="122">
        <v>2</v>
      </c>
      <c r="B138" s="1644" t="str">
        <f>IF('ORIGINAL BUDGET'!B138="","",'ORIGINAL BUDGET'!B138)</f>
        <v/>
      </c>
      <c r="C138" s="1645" t="s">
        <v>78</v>
      </c>
      <c r="D138" s="1645" t="s">
        <v>78</v>
      </c>
      <c r="E138" s="1646" t="s">
        <v>78</v>
      </c>
      <c r="F138" s="1662" t="str">
        <f>IF('ORIGINAL BUDGET'!F138="","",'ORIGINAL BUDGET'!F138)</f>
        <v/>
      </c>
      <c r="G138" s="1663"/>
      <c r="H138" s="1664"/>
      <c r="I138" s="925"/>
      <c r="J138" s="161"/>
      <c r="K138" s="161"/>
      <c r="L138" s="122">
        <v>2</v>
      </c>
      <c r="M138" s="1389">
        <f>IF('BR1'!B138="","",'BR1'!B138)</f>
        <v>0</v>
      </c>
      <c r="N138" s="1390" t="s">
        <v>78</v>
      </c>
      <c r="O138" s="1390" t="s">
        <v>78</v>
      </c>
      <c r="P138" s="1391" t="s">
        <v>78</v>
      </c>
      <c r="Q138" s="1392">
        <f>IF('BR1'!F138="","",'BR1'!F138)</f>
        <v>0</v>
      </c>
      <c r="R138" s="1393">
        <f t="shared" ref="R138:R151" si="50">G138</f>
        <v>0</v>
      </c>
      <c r="S138" s="1394"/>
      <c r="T138" s="927">
        <f t="shared" si="44"/>
        <v>0</v>
      </c>
      <c r="U138" s="936">
        <f t="shared" si="45"/>
        <v>0</v>
      </c>
      <c r="V138" s="161"/>
      <c r="W138" s="122">
        <v>2</v>
      </c>
      <c r="X138" s="1644">
        <f>IF('BR2'!B138="","",'BR2'!B138)</f>
        <v>0</v>
      </c>
      <c r="Y138" s="1645">
        <v>0</v>
      </c>
      <c r="Z138" s="1645">
        <v>0</v>
      </c>
      <c r="AA138" s="1646">
        <v>0</v>
      </c>
      <c r="AB138" s="1662">
        <f>IF('BR2'!F138="","",'BR2'!F138)</f>
        <v>0</v>
      </c>
      <c r="AC138" s="1663">
        <f t="shared" ref="AC138:AC151" si="51">R138</f>
        <v>0</v>
      </c>
      <c r="AD138" s="1664"/>
      <c r="AE138" s="927">
        <f t="shared" si="46"/>
        <v>0</v>
      </c>
      <c r="AF138" s="935">
        <f t="shared" si="47"/>
        <v>0</v>
      </c>
      <c r="AG138" s="161"/>
      <c r="AH138" s="122">
        <v>2</v>
      </c>
      <c r="AI138" s="1644">
        <f>IF('BR3'!B138=0,0,'BR3'!B138)</f>
        <v>0</v>
      </c>
      <c r="AJ138" s="1645">
        <v>0</v>
      </c>
      <c r="AK138" s="1645">
        <v>0</v>
      </c>
      <c r="AL138" s="1646">
        <v>0</v>
      </c>
      <c r="AM138" s="1662">
        <f>IF('BR3'!F138=0,0,'BR3'!F138)</f>
        <v>0</v>
      </c>
      <c r="AN138" s="1663">
        <f t="shared" ref="AN138:AN151" si="52">AC138</f>
        <v>0</v>
      </c>
      <c r="AO138" s="1664"/>
      <c r="AP138" s="927">
        <f t="shared" si="48"/>
        <v>0</v>
      </c>
      <c r="AQ138" s="935">
        <f t="shared" si="49"/>
        <v>0</v>
      </c>
      <c r="AR138" s="839"/>
    </row>
    <row r="139" spans="1:44" ht="25.5">
      <c r="A139" s="122">
        <v>3</v>
      </c>
      <c r="B139" s="1644" t="str">
        <f>IF('ORIGINAL BUDGET'!B139="","",'ORIGINAL BUDGET'!B139)</f>
        <v/>
      </c>
      <c r="C139" s="1645" t="s">
        <v>78</v>
      </c>
      <c r="D139" s="1645" t="s">
        <v>78</v>
      </c>
      <c r="E139" s="1646" t="s">
        <v>78</v>
      </c>
      <c r="F139" s="1647" t="str">
        <f>IF('ORIGINAL BUDGET'!F139="","",'ORIGINAL BUDGET'!F139)</f>
        <v/>
      </c>
      <c r="G139" s="1648"/>
      <c r="H139" s="1649"/>
      <c r="I139" s="925"/>
      <c r="J139" s="161"/>
      <c r="K139" s="161"/>
      <c r="L139" s="122">
        <v>3</v>
      </c>
      <c r="M139" s="1389">
        <f>IF('BR1'!B139="","",'BR1'!B139)</f>
        <v>0</v>
      </c>
      <c r="N139" s="1390" t="s">
        <v>78</v>
      </c>
      <c r="O139" s="1390" t="s">
        <v>78</v>
      </c>
      <c r="P139" s="1391" t="s">
        <v>78</v>
      </c>
      <c r="Q139" s="1380">
        <f>IF('BR1'!F139="","",'BR1'!F139)</f>
        <v>0</v>
      </c>
      <c r="R139" s="1381">
        <f t="shared" si="50"/>
        <v>0</v>
      </c>
      <c r="S139" s="1382"/>
      <c r="T139" s="927">
        <f t="shared" si="44"/>
        <v>0</v>
      </c>
      <c r="U139" s="936">
        <f t="shared" si="45"/>
        <v>0</v>
      </c>
      <c r="V139" s="161"/>
      <c r="W139" s="122">
        <v>3</v>
      </c>
      <c r="X139" s="1644">
        <f>IF('BR2'!B139="","",'BR2'!B139)</f>
        <v>0</v>
      </c>
      <c r="Y139" s="1645">
        <v>0</v>
      </c>
      <c r="Z139" s="1645">
        <v>0</v>
      </c>
      <c r="AA139" s="1646">
        <v>0</v>
      </c>
      <c r="AB139" s="1647">
        <f>IF('BR2'!F139="","",'BR2'!F139)</f>
        <v>0</v>
      </c>
      <c r="AC139" s="1648">
        <f t="shared" si="51"/>
        <v>0</v>
      </c>
      <c r="AD139" s="1649"/>
      <c r="AE139" s="927">
        <f t="shared" si="46"/>
        <v>0</v>
      </c>
      <c r="AF139" s="935">
        <f t="shared" si="47"/>
        <v>0</v>
      </c>
      <c r="AG139" s="161"/>
      <c r="AH139" s="122">
        <v>3</v>
      </c>
      <c r="AI139" s="1644">
        <f>IF('BR3'!B139=0,0,'BR3'!B139)</f>
        <v>0</v>
      </c>
      <c r="AJ139" s="1645">
        <v>0</v>
      </c>
      <c r="AK139" s="1645">
        <v>0</v>
      </c>
      <c r="AL139" s="1646">
        <v>0</v>
      </c>
      <c r="AM139" s="1647">
        <f>IF('BR3'!F139=0,0,'BR3'!F139)</f>
        <v>0</v>
      </c>
      <c r="AN139" s="1648">
        <f t="shared" si="52"/>
        <v>0</v>
      </c>
      <c r="AO139" s="1649"/>
      <c r="AP139" s="927">
        <f t="shared" si="48"/>
        <v>0</v>
      </c>
      <c r="AQ139" s="935">
        <f t="shared" si="49"/>
        <v>0</v>
      </c>
      <c r="AR139" s="839"/>
    </row>
    <row r="140" spans="1:44" ht="25.5">
      <c r="A140" s="122">
        <v>4</v>
      </c>
      <c r="B140" s="1644" t="str">
        <f>IF('ORIGINAL BUDGET'!B140="","",'ORIGINAL BUDGET'!B140)</f>
        <v/>
      </c>
      <c r="C140" s="1645" t="s">
        <v>78</v>
      </c>
      <c r="D140" s="1645" t="s">
        <v>78</v>
      </c>
      <c r="E140" s="1646" t="s">
        <v>78</v>
      </c>
      <c r="F140" s="1647" t="str">
        <f>IF('ORIGINAL BUDGET'!F140="","",'ORIGINAL BUDGET'!F140)</f>
        <v/>
      </c>
      <c r="G140" s="1648"/>
      <c r="H140" s="1649"/>
      <c r="I140" s="925"/>
      <c r="J140" s="161"/>
      <c r="K140" s="161"/>
      <c r="L140" s="122">
        <v>4</v>
      </c>
      <c r="M140" s="1389">
        <f>IF('BR1'!B140="","",'BR1'!B140)</f>
        <v>0</v>
      </c>
      <c r="N140" s="1390" t="s">
        <v>78</v>
      </c>
      <c r="O140" s="1390" t="s">
        <v>78</v>
      </c>
      <c r="P140" s="1391" t="s">
        <v>78</v>
      </c>
      <c r="Q140" s="1380">
        <f>IF('BR1'!F140="","",'BR1'!F140)</f>
        <v>0</v>
      </c>
      <c r="R140" s="1381">
        <f t="shared" si="50"/>
        <v>0</v>
      </c>
      <c r="S140" s="1382"/>
      <c r="T140" s="927">
        <f t="shared" si="44"/>
        <v>0</v>
      </c>
      <c r="U140" s="936">
        <f t="shared" si="45"/>
        <v>0</v>
      </c>
      <c r="V140" s="161"/>
      <c r="W140" s="122">
        <v>4</v>
      </c>
      <c r="X140" s="1644">
        <f>IF('BR2'!B140="","",'BR2'!B140)</f>
        <v>0</v>
      </c>
      <c r="Y140" s="1645">
        <v>0</v>
      </c>
      <c r="Z140" s="1645">
        <v>0</v>
      </c>
      <c r="AA140" s="1646">
        <v>0</v>
      </c>
      <c r="AB140" s="1647">
        <f>IF('BR2'!F140="","",'BR2'!F140)</f>
        <v>0</v>
      </c>
      <c r="AC140" s="1648">
        <f t="shared" si="51"/>
        <v>0</v>
      </c>
      <c r="AD140" s="1649"/>
      <c r="AE140" s="927">
        <f t="shared" si="46"/>
        <v>0</v>
      </c>
      <c r="AF140" s="935">
        <f t="shared" si="47"/>
        <v>0</v>
      </c>
      <c r="AG140" s="161"/>
      <c r="AH140" s="122">
        <v>4</v>
      </c>
      <c r="AI140" s="1644">
        <f>IF('BR3'!B140=0,0,'BR3'!B140)</f>
        <v>0</v>
      </c>
      <c r="AJ140" s="1645">
        <v>0</v>
      </c>
      <c r="AK140" s="1645">
        <v>0</v>
      </c>
      <c r="AL140" s="1646">
        <v>0</v>
      </c>
      <c r="AM140" s="1647">
        <f>IF('BR3'!F140=0,0,'BR3'!F140)</f>
        <v>0</v>
      </c>
      <c r="AN140" s="1648">
        <f t="shared" si="52"/>
        <v>0</v>
      </c>
      <c r="AO140" s="1649"/>
      <c r="AP140" s="927">
        <f t="shared" si="48"/>
        <v>0</v>
      </c>
      <c r="AQ140" s="935">
        <f t="shared" si="49"/>
        <v>0</v>
      </c>
      <c r="AR140" s="839"/>
    </row>
    <row r="141" spans="1:44" ht="25.5">
      <c r="A141" s="122">
        <v>5</v>
      </c>
      <c r="B141" s="1644" t="str">
        <f>IF('ORIGINAL BUDGET'!B141="","",'ORIGINAL BUDGET'!B141)</f>
        <v/>
      </c>
      <c r="C141" s="1645" t="s">
        <v>78</v>
      </c>
      <c r="D141" s="1645" t="s">
        <v>78</v>
      </c>
      <c r="E141" s="1646" t="s">
        <v>78</v>
      </c>
      <c r="F141" s="1647" t="str">
        <f>IF('ORIGINAL BUDGET'!F141="","",'ORIGINAL BUDGET'!F141)</f>
        <v/>
      </c>
      <c r="G141" s="1648"/>
      <c r="H141" s="1649"/>
      <c r="I141" s="925"/>
      <c r="J141" s="161"/>
      <c r="K141" s="161"/>
      <c r="L141" s="122">
        <v>5</v>
      </c>
      <c r="M141" s="1389">
        <f>IF('BR1'!B141="","",'BR1'!B141)</f>
        <v>0</v>
      </c>
      <c r="N141" s="1390" t="s">
        <v>78</v>
      </c>
      <c r="O141" s="1390" t="s">
        <v>78</v>
      </c>
      <c r="P141" s="1391" t="s">
        <v>78</v>
      </c>
      <c r="Q141" s="1380">
        <f>IF('BR1'!F141="","",'BR1'!F141)</f>
        <v>0</v>
      </c>
      <c r="R141" s="1381">
        <f t="shared" si="50"/>
        <v>0</v>
      </c>
      <c r="S141" s="1382"/>
      <c r="T141" s="927">
        <f t="shared" si="44"/>
        <v>0</v>
      </c>
      <c r="U141" s="936">
        <f t="shared" si="45"/>
        <v>0</v>
      </c>
      <c r="V141" s="161"/>
      <c r="W141" s="122">
        <v>5</v>
      </c>
      <c r="X141" s="1644">
        <f>IF('BR2'!B141="","",'BR2'!B141)</f>
        <v>0</v>
      </c>
      <c r="Y141" s="1645">
        <v>0</v>
      </c>
      <c r="Z141" s="1645">
        <v>0</v>
      </c>
      <c r="AA141" s="1646">
        <v>0</v>
      </c>
      <c r="AB141" s="1647">
        <f>IF('BR2'!F141="","",'BR2'!F141)</f>
        <v>0</v>
      </c>
      <c r="AC141" s="1648">
        <f t="shared" si="51"/>
        <v>0</v>
      </c>
      <c r="AD141" s="1649"/>
      <c r="AE141" s="927">
        <f t="shared" si="46"/>
        <v>0</v>
      </c>
      <c r="AF141" s="935">
        <f t="shared" si="47"/>
        <v>0</v>
      </c>
      <c r="AG141" s="161"/>
      <c r="AH141" s="122">
        <v>5</v>
      </c>
      <c r="AI141" s="1644">
        <f>IF('BR3'!B141=0,0,'BR3'!B141)</f>
        <v>0</v>
      </c>
      <c r="AJ141" s="1645">
        <v>0</v>
      </c>
      <c r="AK141" s="1645">
        <v>0</v>
      </c>
      <c r="AL141" s="1646">
        <v>0</v>
      </c>
      <c r="AM141" s="1647">
        <f>IF('BR3'!F141=0,0,'BR3'!F141)</f>
        <v>0</v>
      </c>
      <c r="AN141" s="1648">
        <f t="shared" si="52"/>
        <v>0</v>
      </c>
      <c r="AO141" s="1649"/>
      <c r="AP141" s="927">
        <f t="shared" si="48"/>
        <v>0</v>
      </c>
      <c r="AQ141" s="935">
        <f t="shared" si="49"/>
        <v>0</v>
      </c>
      <c r="AR141" s="839"/>
    </row>
    <row r="142" spans="1:44" ht="25.5">
      <c r="A142" s="122">
        <v>6</v>
      </c>
      <c r="B142" s="1644" t="str">
        <f>IF('ORIGINAL BUDGET'!B142="","",'ORIGINAL BUDGET'!B142)</f>
        <v/>
      </c>
      <c r="C142" s="1645" t="s">
        <v>78</v>
      </c>
      <c r="D142" s="1645" t="s">
        <v>78</v>
      </c>
      <c r="E142" s="1646" t="s">
        <v>78</v>
      </c>
      <c r="F142" s="1647" t="str">
        <f>IF('ORIGINAL BUDGET'!F142="","",'ORIGINAL BUDGET'!F142)</f>
        <v/>
      </c>
      <c r="G142" s="1648"/>
      <c r="H142" s="1649"/>
      <c r="I142" s="925"/>
      <c r="J142" s="161"/>
      <c r="K142" s="161"/>
      <c r="L142" s="122">
        <v>6</v>
      </c>
      <c r="M142" s="1389">
        <f>IF('BR1'!B142="","",'BR1'!B142)</f>
        <v>0</v>
      </c>
      <c r="N142" s="1390" t="s">
        <v>78</v>
      </c>
      <c r="O142" s="1390" t="s">
        <v>78</v>
      </c>
      <c r="P142" s="1391" t="s">
        <v>78</v>
      </c>
      <c r="Q142" s="1380">
        <f>IF('BR1'!F142="","",'BR1'!F142)</f>
        <v>0</v>
      </c>
      <c r="R142" s="1381">
        <f t="shared" si="50"/>
        <v>0</v>
      </c>
      <c r="S142" s="1382"/>
      <c r="T142" s="927">
        <f t="shared" si="44"/>
        <v>0</v>
      </c>
      <c r="U142" s="935">
        <f t="shared" si="45"/>
        <v>0</v>
      </c>
      <c r="V142" s="161"/>
      <c r="W142" s="122">
        <v>6</v>
      </c>
      <c r="X142" s="1644">
        <f>IF('BR2'!B142="","",'BR2'!B142)</f>
        <v>0</v>
      </c>
      <c r="Y142" s="1645">
        <v>0</v>
      </c>
      <c r="Z142" s="1645">
        <v>0</v>
      </c>
      <c r="AA142" s="1646">
        <v>0</v>
      </c>
      <c r="AB142" s="1647">
        <f>IF('BR2'!F142="","",'BR2'!F142)</f>
        <v>0</v>
      </c>
      <c r="AC142" s="1648">
        <f t="shared" si="51"/>
        <v>0</v>
      </c>
      <c r="AD142" s="1649"/>
      <c r="AE142" s="927">
        <f t="shared" si="46"/>
        <v>0</v>
      </c>
      <c r="AF142" s="935">
        <f t="shared" si="47"/>
        <v>0</v>
      </c>
      <c r="AG142" s="161"/>
      <c r="AH142" s="122">
        <v>6</v>
      </c>
      <c r="AI142" s="1644">
        <f>IF('BR3'!B142=0,0,'BR3'!B142)</f>
        <v>0</v>
      </c>
      <c r="AJ142" s="1645">
        <v>0</v>
      </c>
      <c r="AK142" s="1645">
        <v>0</v>
      </c>
      <c r="AL142" s="1646">
        <v>0</v>
      </c>
      <c r="AM142" s="1647">
        <f>IF('BR3'!F142=0,0,'BR3'!F142)</f>
        <v>0</v>
      </c>
      <c r="AN142" s="1648">
        <f t="shared" si="52"/>
        <v>0</v>
      </c>
      <c r="AO142" s="1649"/>
      <c r="AP142" s="927">
        <f t="shared" si="48"/>
        <v>0</v>
      </c>
      <c r="AQ142" s="935">
        <f t="shared" si="49"/>
        <v>0</v>
      </c>
      <c r="AR142" s="839"/>
    </row>
    <row r="143" spans="1:44" ht="25.5">
      <c r="A143" s="122">
        <v>7</v>
      </c>
      <c r="B143" s="1644" t="str">
        <f>IF('ORIGINAL BUDGET'!B143="","",'ORIGINAL BUDGET'!B143)</f>
        <v/>
      </c>
      <c r="C143" s="1645" t="s">
        <v>78</v>
      </c>
      <c r="D143" s="1645" t="s">
        <v>78</v>
      </c>
      <c r="E143" s="1646" t="s">
        <v>78</v>
      </c>
      <c r="F143" s="1647" t="str">
        <f>IF('ORIGINAL BUDGET'!F143="","",'ORIGINAL BUDGET'!F143)</f>
        <v/>
      </c>
      <c r="G143" s="1648"/>
      <c r="H143" s="1649"/>
      <c r="I143" s="925"/>
      <c r="J143" s="161"/>
      <c r="K143" s="161"/>
      <c r="L143" s="122">
        <v>7</v>
      </c>
      <c r="M143" s="1389">
        <f>IF('BR1'!B143="","",'BR1'!B143)</f>
        <v>0</v>
      </c>
      <c r="N143" s="1390" t="s">
        <v>78</v>
      </c>
      <c r="O143" s="1390" t="s">
        <v>78</v>
      </c>
      <c r="P143" s="1391" t="s">
        <v>78</v>
      </c>
      <c r="Q143" s="1380">
        <f>IF('BR1'!F143="","",'BR1'!F143)</f>
        <v>0</v>
      </c>
      <c r="R143" s="1381">
        <f t="shared" si="50"/>
        <v>0</v>
      </c>
      <c r="S143" s="1382"/>
      <c r="T143" s="927">
        <f t="shared" si="44"/>
        <v>0</v>
      </c>
      <c r="U143" s="935">
        <f t="shared" si="45"/>
        <v>0</v>
      </c>
      <c r="V143" s="161"/>
      <c r="W143" s="122">
        <v>7</v>
      </c>
      <c r="X143" s="1644">
        <f>IF('BR2'!B143="","",'BR2'!B143)</f>
        <v>0</v>
      </c>
      <c r="Y143" s="1645">
        <v>0</v>
      </c>
      <c r="Z143" s="1645">
        <v>0</v>
      </c>
      <c r="AA143" s="1646">
        <v>0</v>
      </c>
      <c r="AB143" s="1647">
        <f>IF('BR2'!F143="","",'BR2'!F143)</f>
        <v>0</v>
      </c>
      <c r="AC143" s="1648">
        <f t="shared" si="51"/>
        <v>0</v>
      </c>
      <c r="AD143" s="1649"/>
      <c r="AE143" s="927">
        <f t="shared" si="46"/>
        <v>0</v>
      </c>
      <c r="AF143" s="935">
        <f t="shared" si="47"/>
        <v>0</v>
      </c>
      <c r="AG143" s="161"/>
      <c r="AH143" s="122">
        <v>7</v>
      </c>
      <c r="AI143" s="1644">
        <f>IF('BR3'!B143=0,0,'BR3'!B143)</f>
        <v>0</v>
      </c>
      <c r="AJ143" s="1645">
        <v>0</v>
      </c>
      <c r="AK143" s="1645">
        <v>0</v>
      </c>
      <c r="AL143" s="1646">
        <v>0</v>
      </c>
      <c r="AM143" s="1647">
        <f>IF('BR3'!F143=0,0,'BR3'!F143)</f>
        <v>0</v>
      </c>
      <c r="AN143" s="1648">
        <f t="shared" si="52"/>
        <v>0</v>
      </c>
      <c r="AO143" s="1649"/>
      <c r="AP143" s="927">
        <f t="shared" si="48"/>
        <v>0</v>
      </c>
      <c r="AQ143" s="935">
        <f t="shared" si="49"/>
        <v>0</v>
      </c>
      <c r="AR143" s="839"/>
    </row>
    <row r="144" spans="1:44" ht="25.5">
      <c r="A144" s="122">
        <v>8</v>
      </c>
      <c r="B144" s="1644" t="str">
        <f>IF('ORIGINAL BUDGET'!B144="","",'ORIGINAL BUDGET'!B144)</f>
        <v/>
      </c>
      <c r="C144" s="1645" t="s">
        <v>78</v>
      </c>
      <c r="D144" s="1645" t="s">
        <v>78</v>
      </c>
      <c r="E144" s="1665" t="s">
        <v>78</v>
      </c>
      <c r="F144" s="1647" t="str">
        <f>IF('ORIGINAL BUDGET'!F144="","",'ORIGINAL BUDGET'!F144)</f>
        <v/>
      </c>
      <c r="G144" s="1648"/>
      <c r="H144" s="1649"/>
      <c r="I144" s="925"/>
      <c r="J144" s="161"/>
      <c r="K144" s="161"/>
      <c r="L144" s="122">
        <v>8</v>
      </c>
      <c r="M144" s="1389">
        <f>IF('BR1'!B144="","",'BR1'!B144)</f>
        <v>0</v>
      </c>
      <c r="N144" s="1390" t="s">
        <v>78</v>
      </c>
      <c r="O144" s="1390" t="s">
        <v>78</v>
      </c>
      <c r="P144" s="1395" t="s">
        <v>78</v>
      </c>
      <c r="Q144" s="1380">
        <f>IF('BR1'!F144="","",'BR1'!F144)</f>
        <v>0</v>
      </c>
      <c r="R144" s="1381">
        <f t="shared" si="50"/>
        <v>0</v>
      </c>
      <c r="S144" s="1382"/>
      <c r="T144" s="927">
        <f t="shared" si="44"/>
        <v>0</v>
      </c>
      <c r="U144" s="935">
        <f t="shared" si="45"/>
        <v>0</v>
      </c>
      <c r="V144" s="161"/>
      <c r="W144" s="122">
        <v>8</v>
      </c>
      <c r="X144" s="1644">
        <f>IF('BR2'!B144="","",'BR2'!B144)</f>
        <v>0</v>
      </c>
      <c r="Y144" s="1645">
        <v>0</v>
      </c>
      <c r="Z144" s="1645">
        <v>0</v>
      </c>
      <c r="AA144" s="1665">
        <v>0</v>
      </c>
      <c r="AB144" s="1647">
        <f>IF('BR2'!F144="","",'BR2'!F144)</f>
        <v>0</v>
      </c>
      <c r="AC144" s="1648">
        <f t="shared" si="51"/>
        <v>0</v>
      </c>
      <c r="AD144" s="1649"/>
      <c r="AE144" s="927">
        <f t="shared" si="46"/>
        <v>0</v>
      </c>
      <c r="AF144" s="935">
        <f t="shared" si="47"/>
        <v>0</v>
      </c>
      <c r="AG144" s="161"/>
      <c r="AH144" s="122">
        <v>8</v>
      </c>
      <c r="AI144" s="1644">
        <f>IF('BR3'!B144=0,0,'BR3'!B144)</f>
        <v>0</v>
      </c>
      <c r="AJ144" s="1645">
        <v>0</v>
      </c>
      <c r="AK144" s="1645">
        <v>0</v>
      </c>
      <c r="AL144" s="1665">
        <v>0</v>
      </c>
      <c r="AM144" s="1647">
        <f>IF('BR3'!F144=0,0,'BR3'!F144)</f>
        <v>0</v>
      </c>
      <c r="AN144" s="1648">
        <f t="shared" si="52"/>
        <v>0</v>
      </c>
      <c r="AO144" s="1649"/>
      <c r="AP144" s="927">
        <f t="shared" si="48"/>
        <v>0</v>
      </c>
      <c r="AQ144" s="935">
        <f t="shared" si="49"/>
        <v>0</v>
      </c>
      <c r="AR144" s="839"/>
    </row>
    <row r="145" spans="1:44" ht="25.5">
      <c r="A145" s="122">
        <v>9</v>
      </c>
      <c r="B145" s="1644" t="str">
        <f>IF('ORIGINAL BUDGET'!B145="","",'ORIGINAL BUDGET'!B145)</f>
        <v/>
      </c>
      <c r="C145" s="1645" t="s">
        <v>78</v>
      </c>
      <c r="D145" s="1645" t="s">
        <v>78</v>
      </c>
      <c r="E145" s="1665" t="s">
        <v>78</v>
      </c>
      <c r="F145" s="1647" t="str">
        <f>IF('ORIGINAL BUDGET'!F145="","",'ORIGINAL BUDGET'!F145)</f>
        <v/>
      </c>
      <c r="G145" s="1648"/>
      <c r="H145" s="1649"/>
      <c r="I145" s="925"/>
      <c r="J145" s="161"/>
      <c r="K145" s="161"/>
      <c r="L145" s="122">
        <v>9</v>
      </c>
      <c r="M145" s="1389">
        <f>IF('BR1'!B145="","",'BR1'!B145)</f>
        <v>0</v>
      </c>
      <c r="N145" s="1390" t="s">
        <v>78</v>
      </c>
      <c r="O145" s="1390" t="s">
        <v>78</v>
      </c>
      <c r="P145" s="1395" t="s">
        <v>78</v>
      </c>
      <c r="Q145" s="1380">
        <f>IF('BR1'!F145="","",'BR1'!F145)</f>
        <v>0</v>
      </c>
      <c r="R145" s="1381">
        <f t="shared" si="50"/>
        <v>0</v>
      </c>
      <c r="S145" s="1382"/>
      <c r="T145" s="927">
        <f t="shared" si="44"/>
        <v>0</v>
      </c>
      <c r="U145" s="935">
        <f t="shared" si="45"/>
        <v>0</v>
      </c>
      <c r="V145" s="161"/>
      <c r="W145" s="122">
        <v>9</v>
      </c>
      <c r="X145" s="1644">
        <f>IF('BR2'!B145="","",'BR2'!B145)</f>
        <v>0</v>
      </c>
      <c r="Y145" s="1645">
        <v>0</v>
      </c>
      <c r="Z145" s="1645">
        <v>0</v>
      </c>
      <c r="AA145" s="1665">
        <v>0</v>
      </c>
      <c r="AB145" s="1647">
        <f>IF('BR2'!F145="","",'BR2'!F145)</f>
        <v>0</v>
      </c>
      <c r="AC145" s="1648">
        <f t="shared" si="51"/>
        <v>0</v>
      </c>
      <c r="AD145" s="1649"/>
      <c r="AE145" s="927">
        <f t="shared" si="46"/>
        <v>0</v>
      </c>
      <c r="AF145" s="935">
        <f t="shared" si="47"/>
        <v>0</v>
      </c>
      <c r="AG145" s="161"/>
      <c r="AH145" s="122">
        <v>9</v>
      </c>
      <c r="AI145" s="1644">
        <f>IF('BR3'!B145=0,0,'BR3'!B145)</f>
        <v>0</v>
      </c>
      <c r="AJ145" s="1645">
        <v>0</v>
      </c>
      <c r="AK145" s="1645">
        <v>0</v>
      </c>
      <c r="AL145" s="1665">
        <v>0</v>
      </c>
      <c r="AM145" s="1647">
        <f>IF('BR3'!F145=0,0,'BR3'!F145)</f>
        <v>0</v>
      </c>
      <c r="AN145" s="1648">
        <f t="shared" si="52"/>
        <v>0</v>
      </c>
      <c r="AO145" s="1649"/>
      <c r="AP145" s="927">
        <f t="shared" si="48"/>
        <v>0</v>
      </c>
      <c r="AQ145" s="935">
        <f t="shared" si="49"/>
        <v>0</v>
      </c>
      <c r="AR145" s="839"/>
    </row>
    <row r="146" spans="1:44" ht="26.25" thickBot="1">
      <c r="A146" s="122">
        <v>10</v>
      </c>
      <c r="B146" s="1644" t="str">
        <f>IF('ORIGINAL BUDGET'!B146="","",'ORIGINAL BUDGET'!B146)</f>
        <v/>
      </c>
      <c r="C146" s="1645" t="s">
        <v>78</v>
      </c>
      <c r="D146" s="1645" t="s">
        <v>78</v>
      </c>
      <c r="E146" s="1665" t="s">
        <v>78</v>
      </c>
      <c r="F146" s="1647" t="str">
        <f>IF('ORIGINAL BUDGET'!F146="","",'ORIGINAL BUDGET'!F146)</f>
        <v/>
      </c>
      <c r="G146" s="1648"/>
      <c r="H146" s="1649"/>
      <c r="I146" s="925"/>
      <c r="J146" s="161"/>
      <c r="K146" s="161"/>
      <c r="L146" s="122">
        <v>10</v>
      </c>
      <c r="M146" s="1389">
        <f>IF('BR1'!B146="","",'BR1'!B146)</f>
        <v>0</v>
      </c>
      <c r="N146" s="1390" t="s">
        <v>78</v>
      </c>
      <c r="O146" s="1390" t="s">
        <v>78</v>
      </c>
      <c r="P146" s="1395" t="s">
        <v>78</v>
      </c>
      <c r="Q146" s="1380">
        <f>IF('BR1'!F146="","",'BR1'!F146)</f>
        <v>0</v>
      </c>
      <c r="R146" s="1381">
        <f t="shared" si="50"/>
        <v>0</v>
      </c>
      <c r="S146" s="1382"/>
      <c r="T146" s="927">
        <f t="shared" si="44"/>
        <v>0</v>
      </c>
      <c r="U146" s="935">
        <f t="shared" si="45"/>
        <v>0</v>
      </c>
      <c r="V146" s="161"/>
      <c r="W146" s="122">
        <v>10</v>
      </c>
      <c r="X146" s="1644">
        <f>IF('BR2'!B146="","",'BR2'!B146)</f>
        <v>0</v>
      </c>
      <c r="Y146" s="1645">
        <v>0</v>
      </c>
      <c r="Z146" s="1645">
        <v>0</v>
      </c>
      <c r="AA146" s="1665">
        <v>0</v>
      </c>
      <c r="AB146" s="1647">
        <f>IF('BR2'!F146="","",'BR2'!F146)</f>
        <v>0</v>
      </c>
      <c r="AC146" s="1648">
        <f t="shared" si="51"/>
        <v>0</v>
      </c>
      <c r="AD146" s="1649"/>
      <c r="AE146" s="927">
        <f t="shared" si="46"/>
        <v>0</v>
      </c>
      <c r="AF146" s="935">
        <f t="shared" si="47"/>
        <v>0</v>
      </c>
      <c r="AG146" s="161"/>
      <c r="AH146" s="122">
        <v>10</v>
      </c>
      <c r="AI146" s="1644">
        <f>IF('BR3'!B146=0,0,'BR3'!B146)</f>
        <v>0</v>
      </c>
      <c r="AJ146" s="1645">
        <v>0</v>
      </c>
      <c r="AK146" s="1645">
        <v>0</v>
      </c>
      <c r="AL146" s="1665">
        <v>0</v>
      </c>
      <c r="AM146" s="1647">
        <f>IF('BR3'!F146=0,0,'BR3'!F146)</f>
        <v>0</v>
      </c>
      <c r="AN146" s="1648">
        <f t="shared" si="52"/>
        <v>0</v>
      </c>
      <c r="AO146" s="1649"/>
      <c r="AP146" s="927">
        <f t="shared" si="48"/>
        <v>0</v>
      </c>
      <c r="AQ146" s="935">
        <f t="shared" si="49"/>
        <v>0</v>
      </c>
      <c r="AR146" s="839"/>
    </row>
    <row r="147" spans="1:44" ht="25.5" hidden="1">
      <c r="A147" s="122">
        <v>11</v>
      </c>
      <c r="B147" s="1644" t="str">
        <f>IF('ORIGINAL BUDGET'!B147="","",'ORIGINAL BUDGET'!B147)</f>
        <v/>
      </c>
      <c r="C147" s="1645" t="s">
        <v>78</v>
      </c>
      <c r="D147" s="1645" t="s">
        <v>78</v>
      </c>
      <c r="E147" s="1665" t="s">
        <v>78</v>
      </c>
      <c r="F147" s="1647" t="str">
        <f>IF('ORIGINAL BUDGET'!F147="","",'ORIGINAL BUDGET'!F147)</f>
        <v/>
      </c>
      <c r="G147" s="1648"/>
      <c r="H147" s="1649"/>
      <c r="I147" s="927"/>
      <c r="J147" s="161"/>
      <c r="K147" s="161"/>
      <c r="L147" s="122">
        <v>11</v>
      </c>
      <c r="M147" s="1389">
        <f>IF('BR1'!B147="","",'BR1'!B147)</f>
        <v>0</v>
      </c>
      <c r="N147" s="1390" t="s">
        <v>78</v>
      </c>
      <c r="O147" s="1390" t="s">
        <v>78</v>
      </c>
      <c r="P147" s="1395" t="s">
        <v>78</v>
      </c>
      <c r="Q147" s="1380">
        <f>IF('BR1'!F147="","",'BR1'!F147)</f>
        <v>0</v>
      </c>
      <c r="R147" s="1381">
        <f t="shared" si="50"/>
        <v>0</v>
      </c>
      <c r="S147" s="1382"/>
      <c r="T147" s="927">
        <f t="shared" si="44"/>
        <v>0</v>
      </c>
      <c r="U147" s="935">
        <f t="shared" si="45"/>
        <v>0</v>
      </c>
      <c r="V147" s="161"/>
      <c r="W147" s="122">
        <v>11</v>
      </c>
      <c r="X147" s="1644">
        <f>IF('BR2'!B147="","",'BR2'!B147)</f>
        <v>0</v>
      </c>
      <c r="Y147" s="1645">
        <v>0</v>
      </c>
      <c r="Z147" s="1645">
        <v>0</v>
      </c>
      <c r="AA147" s="1665">
        <v>0</v>
      </c>
      <c r="AB147" s="1647">
        <f>IF('BR2'!F147="","",'BR2'!F147)</f>
        <v>0</v>
      </c>
      <c r="AC147" s="1648">
        <f t="shared" si="51"/>
        <v>0</v>
      </c>
      <c r="AD147" s="1649"/>
      <c r="AE147" s="927">
        <f t="shared" si="46"/>
        <v>0</v>
      </c>
      <c r="AF147" s="935">
        <f t="shared" si="47"/>
        <v>0</v>
      </c>
      <c r="AG147" s="161"/>
      <c r="AH147" s="122">
        <v>11</v>
      </c>
      <c r="AI147" s="1644">
        <f>IF('BR3'!B147=0,0,'BR3'!B147)</f>
        <v>0</v>
      </c>
      <c r="AJ147" s="1645">
        <v>0</v>
      </c>
      <c r="AK147" s="1645">
        <v>0</v>
      </c>
      <c r="AL147" s="1665">
        <v>0</v>
      </c>
      <c r="AM147" s="1647">
        <f>IF('BR3'!F147=0,0,'BR3'!F147)</f>
        <v>0</v>
      </c>
      <c r="AN147" s="1648">
        <f t="shared" si="52"/>
        <v>0</v>
      </c>
      <c r="AO147" s="1649"/>
      <c r="AP147" s="927">
        <f t="shared" si="48"/>
        <v>0</v>
      </c>
      <c r="AQ147" s="935">
        <f t="shared" si="49"/>
        <v>0</v>
      </c>
      <c r="AR147" s="839"/>
    </row>
    <row r="148" spans="1:44" ht="25.5" hidden="1">
      <c r="A148" s="122">
        <v>12</v>
      </c>
      <c r="B148" s="1644" t="str">
        <f>IF('ORIGINAL BUDGET'!B148="","",'ORIGINAL BUDGET'!B148)</f>
        <v/>
      </c>
      <c r="C148" s="1645" t="s">
        <v>78</v>
      </c>
      <c r="D148" s="1645" t="s">
        <v>78</v>
      </c>
      <c r="E148" s="1665" t="s">
        <v>78</v>
      </c>
      <c r="F148" s="1647" t="str">
        <f>IF('ORIGINAL BUDGET'!F148="","",'ORIGINAL BUDGET'!F148)</f>
        <v/>
      </c>
      <c r="G148" s="1648"/>
      <c r="H148" s="1649"/>
      <c r="I148" s="927"/>
      <c r="J148" s="161"/>
      <c r="K148" s="161"/>
      <c r="L148" s="122">
        <v>12</v>
      </c>
      <c r="M148" s="1389">
        <f>IF('BR1'!B148="","",'BR1'!B148)</f>
        <v>0</v>
      </c>
      <c r="N148" s="1390" t="s">
        <v>78</v>
      </c>
      <c r="O148" s="1390" t="s">
        <v>78</v>
      </c>
      <c r="P148" s="1395" t="s">
        <v>78</v>
      </c>
      <c r="Q148" s="1380">
        <f>IF('BR1'!F148="","",'BR1'!F148)</f>
        <v>0</v>
      </c>
      <c r="R148" s="1381">
        <f t="shared" si="50"/>
        <v>0</v>
      </c>
      <c r="S148" s="1382"/>
      <c r="T148" s="927">
        <f t="shared" si="44"/>
        <v>0</v>
      </c>
      <c r="U148" s="935">
        <f t="shared" si="45"/>
        <v>0</v>
      </c>
      <c r="V148" s="161"/>
      <c r="W148" s="122">
        <v>12</v>
      </c>
      <c r="X148" s="1644">
        <f>IF('BR2'!B148="","",'BR2'!B148)</f>
        <v>0</v>
      </c>
      <c r="Y148" s="1645">
        <v>0</v>
      </c>
      <c r="Z148" s="1645">
        <v>0</v>
      </c>
      <c r="AA148" s="1665">
        <v>0</v>
      </c>
      <c r="AB148" s="1647">
        <f>IF('BR2'!F148="","",'BR2'!F148)</f>
        <v>0</v>
      </c>
      <c r="AC148" s="1648">
        <f t="shared" si="51"/>
        <v>0</v>
      </c>
      <c r="AD148" s="1649"/>
      <c r="AE148" s="927">
        <f t="shared" si="46"/>
        <v>0</v>
      </c>
      <c r="AF148" s="935">
        <f t="shared" si="47"/>
        <v>0</v>
      </c>
      <c r="AG148" s="161"/>
      <c r="AH148" s="122">
        <v>12</v>
      </c>
      <c r="AI148" s="1644">
        <f>IF('BR3'!B148=0,0,'BR3'!B148)</f>
        <v>0</v>
      </c>
      <c r="AJ148" s="1645">
        <v>0</v>
      </c>
      <c r="AK148" s="1645">
        <v>0</v>
      </c>
      <c r="AL148" s="1665">
        <v>0</v>
      </c>
      <c r="AM148" s="1647">
        <f>IF('BR3'!F148=0,0,'BR3'!F148)</f>
        <v>0</v>
      </c>
      <c r="AN148" s="1648">
        <f t="shared" si="52"/>
        <v>0</v>
      </c>
      <c r="AO148" s="1649"/>
      <c r="AP148" s="927">
        <f t="shared" si="48"/>
        <v>0</v>
      </c>
      <c r="AQ148" s="935">
        <f t="shared" si="49"/>
        <v>0</v>
      </c>
      <c r="AR148" s="839"/>
    </row>
    <row r="149" spans="1:44" ht="25.5" hidden="1">
      <c r="A149" s="122">
        <v>13</v>
      </c>
      <c r="B149" s="1644" t="str">
        <f>IF('ORIGINAL BUDGET'!B149="","",'ORIGINAL BUDGET'!B149)</f>
        <v/>
      </c>
      <c r="C149" s="1645" t="s">
        <v>78</v>
      </c>
      <c r="D149" s="1645" t="s">
        <v>78</v>
      </c>
      <c r="E149" s="1646" t="s">
        <v>78</v>
      </c>
      <c r="F149" s="1647" t="str">
        <f>IF('ORIGINAL BUDGET'!F149="","",'ORIGINAL BUDGET'!F149)</f>
        <v/>
      </c>
      <c r="G149" s="1648"/>
      <c r="H149" s="1649"/>
      <c r="I149" s="927"/>
      <c r="J149" s="161"/>
      <c r="K149" s="161"/>
      <c r="L149" s="122">
        <v>13</v>
      </c>
      <c r="M149" s="1389">
        <f>IF('BR1'!B149="","",'BR1'!B149)</f>
        <v>0</v>
      </c>
      <c r="N149" s="1390" t="s">
        <v>78</v>
      </c>
      <c r="O149" s="1390" t="s">
        <v>78</v>
      </c>
      <c r="P149" s="1391" t="s">
        <v>78</v>
      </c>
      <c r="Q149" s="1380">
        <f>IF('BR1'!F149="","",'BR1'!F149)</f>
        <v>0</v>
      </c>
      <c r="R149" s="1381">
        <f t="shared" si="50"/>
        <v>0</v>
      </c>
      <c r="S149" s="1382"/>
      <c r="T149" s="927">
        <f t="shared" si="44"/>
        <v>0</v>
      </c>
      <c r="U149" s="935">
        <f t="shared" si="45"/>
        <v>0</v>
      </c>
      <c r="V149" s="161"/>
      <c r="W149" s="122">
        <v>13</v>
      </c>
      <c r="X149" s="1644">
        <f>IF('BR2'!B149="","",'BR2'!B149)</f>
        <v>0</v>
      </c>
      <c r="Y149" s="1645">
        <v>0</v>
      </c>
      <c r="Z149" s="1645">
        <v>0</v>
      </c>
      <c r="AA149" s="1646">
        <v>0</v>
      </c>
      <c r="AB149" s="1647">
        <f>IF('BR2'!F149="","",'BR2'!F149)</f>
        <v>0</v>
      </c>
      <c r="AC149" s="1648">
        <f t="shared" si="51"/>
        <v>0</v>
      </c>
      <c r="AD149" s="1649"/>
      <c r="AE149" s="927">
        <f t="shared" si="46"/>
        <v>0</v>
      </c>
      <c r="AF149" s="935">
        <f t="shared" si="47"/>
        <v>0</v>
      </c>
      <c r="AG149" s="161"/>
      <c r="AH149" s="122">
        <v>13</v>
      </c>
      <c r="AI149" s="1644">
        <f>IF('BR3'!B149=0,0,'BR3'!B149)</f>
        <v>0</v>
      </c>
      <c r="AJ149" s="1645">
        <v>0</v>
      </c>
      <c r="AK149" s="1645">
        <v>0</v>
      </c>
      <c r="AL149" s="1646">
        <v>0</v>
      </c>
      <c r="AM149" s="1647">
        <f>IF('BR3'!F149=0,0,'BR3'!F149)</f>
        <v>0</v>
      </c>
      <c r="AN149" s="1648">
        <f t="shared" si="52"/>
        <v>0</v>
      </c>
      <c r="AO149" s="1649"/>
      <c r="AP149" s="927">
        <f t="shared" si="48"/>
        <v>0</v>
      </c>
      <c r="AQ149" s="935">
        <f t="shared" si="49"/>
        <v>0</v>
      </c>
      <c r="AR149" s="839"/>
    </row>
    <row r="150" spans="1:44" ht="25.5" hidden="1">
      <c r="A150" s="122">
        <v>14</v>
      </c>
      <c r="B150" s="1644" t="str">
        <f>IF('ORIGINAL BUDGET'!B150="","",'ORIGINAL BUDGET'!B150)</f>
        <v/>
      </c>
      <c r="C150" s="1645" t="s">
        <v>78</v>
      </c>
      <c r="D150" s="1645" t="s">
        <v>78</v>
      </c>
      <c r="E150" s="1646" t="s">
        <v>78</v>
      </c>
      <c r="F150" s="1647" t="str">
        <f>IF('ORIGINAL BUDGET'!F150="","",'ORIGINAL BUDGET'!F150)</f>
        <v/>
      </c>
      <c r="G150" s="1648"/>
      <c r="H150" s="1649"/>
      <c r="I150" s="927"/>
      <c r="J150" s="161"/>
      <c r="K150" s="161"/>
      <c r="L150" s="122">
        <v>14</v>
      </c>
      <c r="M150" s="1389">
        <f>IF('BR1'!B150="","",'BR1'!B150)</f>
        <v>0</v>
      </c>
      <c r="N150" s="1390" t="s">
        <v>78</v>
      </c>
      <c r="O150" s="1390" t="s">
        <v>78</v>
      </c>
      <c r="P150" s="1391" t="s">
        <v>78</v>
      </c>
      <c r="Q150" s="1380">
        <f>IF('BR1'!F150="","",'BR1'!F150)</f>
        <v>0</v>
      </c>
      <c r="R150" s="1381">
        <f t="shared" si="50"/>
        <v>0</v>
      </c>
      <c r="S150" s="1382"/>
      <c r="T150" s="927">
        <f t="shared" si="44"/>
        <v>0</v>
      </c>
      <c r="U150" s="935">
        <f t="shared" si="45"/>
        <v>0</v>
      </c>
      <c r="V150" s="161"/>
      <c r="W150" s="122">
        <v>14</v>
      </c>
      <c r="X150" s="1644">
        <f>IF('BR2'!B150="","",'BR2'!B150)</f>
        <v>0</v>
      </c>
      <c r="Y150" s="1645">
        <v>0</v>
      </c>
      <c r="Z150" s="1645">
        <v>0</v>
      </c>
      <c r="AA150" s="1646">
        <v>0</v>
      </c>
      <c r="AB150" s="1647">
        <f>IF('BR2'!F150="","",'BR2'!F150)</f>
        <v>0</v>
      </c>
      <c r="AC150" s="1648">
        <f t="shared" si="51"/>
        <v>0</v>
      </c>
      <c r="AD150" s="1649"/>
      <c r="AE150" s="927">
        <f t="shared" si="46"/>
        <v>0</v>
      </c>
      <c r="AF150" s="935">
        <f t="shared" si="47"/>
        <v>0</v>
      </c>
      <c r="AG150" s="161"/>
      <c r="AH150" s="122">
        <v>14</v>
      </c>
      <c r="AI150" s="1644">
        <f>IF('BR3'!B150=0,0,'BR3'!B150)</f>
        <v>0</v>
      </c>
      <c r="AJ150" s="1645">
        <v>0</v>
      </c>
      <c r="AK150" s="1645">
        <v>0</v>
      </c>
      <c r="AL150" s="1646">
        <v>0</v>
      </c>
      <c r="AM150" s="1647">
        <f>IF('BR3'!F150=0,0,'BR3'!F150)</f>
        <v>0</v>
      </c>
      <c r="AN150" s="1648">
        <f t="shared" si="52"/>
        <v>0</v>
      </c>
      <c r="AO150" s="1649"/>
      <c r="AP150" s="927">
        <f t="shared" si="48"/>
        <v>0</v>
      </c>
      <c r="AQ150" s="935">
        <f t="shared" si="49"/>
        <v>0</v>
      </c>
      <c r="AR150" s="839"/>
    </row>
    <row r="151" spans="1:44" ht="26.25" hidden="1" thickBot="1">
      <c r="A151" s="123">
        <v>15</v>
      </c>
      <c r="B151" s="1681" t="str">
        <f>IF('ORIGINAL BUDGET'!B151="","",'ORIGINAL BUDGET'!B151)</f>
        <v/>
      </c>
      <c r="C151" s="1682" t="s">
        <v>78</v>
      </c>
      <c r="D151" s="1682" t="s">
        <v>78</v>
      </c>
      <c r="E151" s="1683" t="s">
        <v>78</v>
      </c>
      <c r="F151" s="1647" t="str">
        <f>IF('ORIGINAL BUDGET'!F151="","",'ORIGINAL BUDGET'!F151)</f>
        <v/>
      </c>
      <c r="G151" s="1648"/>
      <c r="H151" s="1649"/>
      <c r="I151" s="928"/>
      <c r="J151" s="161"/>
      <c r="K151" s="161"/>
      <c r="L151" s="123">
        <v>15</v>
      </c>
      <c r="M151" s="1402">
        <f>IF('BR1'!B151="","",'BR1'!B151)</f>
        <v>0</v>
      </c>
      <c r="N151" s="1403" t="s">
        <v>78</v>
      </c>
      <c r="O151" s="1403" t="s">
        <v>78</v>
      </c>
      <c r="P151" s="1404" t="s">
        <v>78</v>
      </c>
      <c r="Q151" s="1380">
        <f>IF('BR1'!F151="","",'BR1'!F151)</f>
        <v>0</v>
      </c>
      <c r="R151" s="1381">
        <f t="shared" si="50"/>
        <v>0</v>
      </c>
      <c r="S151" s="1382"/>
      <c r="T151" s="928">
        <f t="shared" si="44"/>
        <v>0</v>
      </c>
      <c r="U151" s="935">
        <f t="shared" si="45"/>
        <v>0</v>
      </c>
      <c r="V151" s="161"/>
      <c r="W151" s="123">
        <v>15</v>
      </c>
      <c r="X151" s="1681">
        <f>IF('BR2'!B151="","",'BR2'!B151)</f>
        <v>0</v>
      </c>
      <c r="Y151" s="1682">
        <v>0</v>
      </c>
      <c r="Z151" s="1682">
        <v>0</v>
      </c>
      <c r="AA151" s="1683">
        <v>0</v>
      </c>
      <c r="AB151" s="1647">
        <f>IF('BR2'!F151="","",'BR2'!F151)</f>
        <v>0</v>
      </c>
      <c r="AC151" s="1648">
        <f t="shared" si="51"/>
        <v>0</v>
      </c>
      <c r="AD151" s="1649"/>
      <c r="AE151" s="928">
        <f t="shared" si="46"/>
        <v>0</v>
      </c>
      <c r="AF151" s="935">
        <f t="shared" si="47"/>
        <v>0</v>
      </c>
      <c r="AG151" s="161"/>
      <c r="AH151" s="123">
        <v>15</v>
      </c>
      <c r="AI151" s="1681">
        <f>IF('BR3'!B151=0,0,'BR3'!B151)</f>
        <v>0</v>
      </c>
      <c r="AJ151" s="1682">
        <v>0</v>
      </c>
      <c r="AK151" s="1682">
        <v>0</v>
      </c>
      <c r="AL151" s="1683">
        <v>0</v>
      </c>
      <c r="AM151" s="1647">
        <f>IF('BR3'!F151=0,0,'BR3'!F151)</f>
        <v>0</v>
      </c>
      <c r="AN151" s="1648">
        <f t="shared" si="52"/>
        <v>0</v>
      </c>
      <c r="AO151" s="1649"/>
      <c r="AP151" s="928">
        <f t="shared" si="48"/>
        <v>0</v>
      </c>
      <c r="AQ151" s="935">
        <f t="shared" si="49"/>
        <v>0</v>
      </c>
      <c r="AR151" s="839"/>
    </row>
    <row r="152" spans="1:44" ht="14.25" customHeight="1" thickTop="1" thickBot="1">
      <c r="A152" s="432"/>
      <c r="B152" s="433"/>
      <c r="C152" s="412"/>
      <c r="D152" s="412"/>
      <c r="E152" s="412"/>
      <c r="F152" s="412"/>
      <c r="G152" s="434"/>
      <c r="H152" s="434"/>
      <c r="I152" s="434"/>
      <c r="J152" s="161"/>
      <c r="K152" s="161"/>
      <c r="L152" s="432"/>
      <c r="M152" s="433"/>
      <c r="N152" s="412"/>
      <c r="O152" s="412"/>
      <c r="P152" s="412"/>
      <c r="Q152" s="412"/>
      <c r="R152" s="434"/>
      <c r="S152" s="434"/>
      <c r="T152" s="434"/>
      <c r="U152" s="933"/>
      <c r="V152" s="161"/>
      <c r="W152" s="432"/>
      <c r="X152" s="433"/>
      <c r="Y152" s="412"/>
      <c r="Z152" s="412"/>
      <c r="AA152" s="412"/>
      <c r="AB152" s="412"/>
      <c r="AC152" s="434"/>
      <c r="AD152" s="434"/>
      <c r="AE152" s="434"/>
      <c r="AF152" s="933"/>
      <c r="AG152" s="161"/>
      <c r="AH152" s="432"/>
      <c r="AI152" s="433"/>
      <c r="AJ152" s="412"/>
      <c r="AK152" s="412"/>
      <c r="AL152" s="412"/>
      <c r="AM152" s="412"/>
      <c r="AN152" s="434"/>
      <c r="AO152" s="434"/>
      <c r="AP152" s="434"/>
      <c r="AQ152" s="933"/>
      <c r="AR152" s="839"/>
    </row>
    <row r="153" spans="1:44" ht="27.75" thickTop="1">
      <c r="A153" s="1651" t="str">
        <f>'ORIGINAL BUDGET'!A15</f>
        <v>INDIRECT COSTS</v>
      </c>
      <c r="B153" s="1652"/>
      <c r="C153" s="1652"/>
      <c r="D153" s="1652"/>
      <c r="E153" s="1652"/>
      <c r="F153" s="1652"/>
      <c r="G153" s="1652" t="s">
        <v>118</v>
      </c>
      <c r="H153" s="1653"/>
      <c r="I153" s="1656" t="s">
        <v>118</v>
      </c>
      <c r="J153" s="161"/>
      <c r="K153" s="161"/>
      <c r="L153" s="1638" t="str">
        <f>A153</f>
        <v>INDIRECT COSTS</v>
      </c>
      <c r="M153" s="1639"/>
      <c r="N153" s="1639"/>
      <c r="O153" s="1639"/>
      <c r="P153" s="1639"/>
      <c r="Q153" s="1639"/>
      <c r="R153" s="1639"/>
      <c r="S153" s="1640"/>
      <c r="T153" s="1708" t="s">
        <v>118</v>
      </c>
      <c r="U153" s="933"/>
      <c r="V153" s="161"/>
      <c r="W153" s="1651" t="str">
        <f>A153</f>
        <v>INDIRECT COSTS</v>
      </c>
      <c r="X153" s="1652"/>
      <c r="Y153" s="1652"/>
      <c r="Z153" s="1652"/>
      <c r="AA153" s="1652"/>
      <c r="AB153" s="1652"/>
      <c r="AC153" s="1652" t="s">
        <v>118</v>
      </c>
      <c r="AD153" s="1653"/>
      <c r="AE153" s="1656" t="s">
        <v>118</v>
      </c>
      <c r="AF153" s="933"/>
      <c r="AG153" s="161"/>
      <c r="AH153" s="1651" t="str">
        <f>A153</f>
        <v>INDIRECT COSTS</v>
      </c>
      <c r="AI153" s="1652"/>
      <c r="AJ153" s="1652"/>
      <c r="AK153" s="1652"/>
      <c r="AL153" s="1652"/>
      <c r="AM153" s="1652"/>
      <c r="AN153" s="1652" t="s">
        <v>118</v>
      </c>
      <c r="AO153" s="1653"/>
      <c r="AP153" s="1656" t="s">
        <v>118</v>
      </c>
      <c r="AQ153" s="933"/>
      <c r="AR153" s="839"/>
    </row>
    <row r="154" spans="1:44" ht="27.75" thickBot="1">
      <c r="A154" s="1669"/>
      <c r="B154" s="1670"/>
      <c r="C154" s="1670"/>
      <c r="D154" s="1670"/>
      <c r="E154" s="1670"/>
      <c r="F154" s="1670"/>
      <c r="G154" s="1670"/>
      <c r="H154" s="1671"/>
      <c r="I154" s="1657"/>
      <c r="J154" s="161"/>
      <c r="K154" s="161"/>
      <c r="L154" s="1641"/>
      <c r="M154" s="1642"/>
      <c r="N154" s="1642"/>
      <c r="O154" s="1642"/>
      <c r="P154" s="1642"/>
      <c r="Q154" s="1642"/>
      <c r="R154" s="1642"/>
      <c r="S154" s="1643"/>
      <c r="T154" s="1657"/>
      <c r="U154" s="933"/>
      <c r="V154" s="161"/>
      <c r="W154" s="1669"/>
      <c r="X154" s="1670"/>
      <c r="Y154" s="1670"/>
      <c r="Z154" s="1670"/>
      <c r="AA154" s="1670"/>
      <c r="AB154" s="1670"/>
      <c r="AC154" s="1670"/>
      <c r="AD154" s="1671"/>
      <c r="AE154" s="1657"/>
      <c r="AF154" s="933"/>
      <c r="AG154" s="161"/>
      <c r="AH154" s="1669"/>
      <c r="AI154" s="1670"/>
      <c r="AJ154" s="1670"/>
      <c r="AK154" s="1670"/>
      <c r="AL154" s="1670"/>
      <c r="AM154" s="1670"/>
      <c r="AN154" s="1670"/>
      <c r="AO154" s="1671"/>
      <c r="AP154" s="1657"/>
      <c r="AQ154" s="933"/>
      <c r="AR154" s="839"/>
    </row>
    <row r="155" spans="1:44" ht="28.5" thickTop="1" thickBot="1">
      <c r="A155" s="131"/>
      <c r="B155" s="159"/>
      <c r="C155" s="159"/>
      <c r="D155" s="18"/>
      <c r="E155" s="130" t="s">
        <v>117</v>
      </c>
      <c r="F155" s="1672">
        <f>F156</f>
        <v>0</v>
      </c>
      <c r="G155" s="1673"/>
      <c r="H155" s="1674"/>
      <c r="I155" s="1658"/>
      <c r="J155" s="161"/>
      <c r="K155" s="161"/>
      <c r="L155" s="131"/>
      <c r="M155" s="159"/>
      <c r="N155" s="159"/>
      <c r="O155" s="18"/>
      <c r="P155" s="130" t="str">
        <f>E155</f>
        <v>TOTAL INDIRECT COSTS</v>
      </c>
      <c r="Q155" s="1666">
        <f>Q156</f>
        <v>0</v>
      </c>
      <c r="R155" s="1667"/>
      <c r="S155" s="1668"/>
      <c r="T155" s="1658"/>
      <c r="U155" s="933"/>
      <c r="V155" s="161"/>
      <c r="W155" s="131"/>
      <c r="X155" s="159"/>
      <c r="Y155" s="159"/>
      <c r="Z155" s="18"/>
      <c r="AA155" s="130" t="str">
        <f>E155</f>
        <v>TOTAL INDIRECT COSTS</v>
      </c>
      <c r="AB155" s="1672">
        <f>AB156</f>
        <v>0</v>
      </c>
      <c r="AC155" s="1673"/>
      <c r="AD155" s="1674"/>
      <c r="AE155" s="1658"/>
      <c r="AF155" s="933"/>
      <c r="AG155" s="161"/>
      <c r="AH155" s="131"/>
      <c r="AI155" s="159"/>
      <c r="AJ155" s="159"/>
      <c r="AK155" s="18"/>
      <c r="AL155" s="130" t="str">
        <f>E155</f>
        <v>TOTAL INDIRECT COSTS</v>
      </c>
      <c r="AM155" s="1672">
        <f>AM156</f>
        <v>0</v>
      </c>
      <c r="AN155" s="1673"/>
      <c r="AO155" s="1674"/>
      <c r="AP155" s="1658"/>
      <c r="AQ155" s="933"/>
      <c r="AR155" s="839"/>
    </row>
    <row r="156" spans="1:44" ht="27" thickTop="1" thickBot="1">
      <c r="A156" s="1412">
        <f>'ORIGINAL BUDGET'!A156</f>
        <v>0</v>
      </c>
      <c r="B156" s="1686" t="str">
        <f>IF('ORIGINAL BUDGET'!B156="","",'ORIGINAL BUDGET'!B156)</f>
        <v>of Total Wages and Benefits</v>
      </c>
      <c r="C156" s="1687" t="s">
        <v>78</v>
      </c>
      <c r="D156" s="1687" t="s">
        <v>78</v>
      </c>
      <c r="E156" s="1688" t="s">
        <v>78</v>
      </c>
      <c r="F156" s="1684">
        <f>IF('ORIGINAL BUDGET'!F156="","",'ORIGINAL BUDGET'!F156)</f>
        <v>0</v>
      </c>
      <c r="G156" s="1685"/>
      <c r="H156" s="1685"/>
      <c r="I156" s="929"/>
      <c r="J156" s="161"/>
      <c r="K156" s="161"/>
      <c r="L156" s="1413">
        <f>'BR1'!A156</f>
        <v>0</v>
      </c>
      <c r="M156" s="1407" t="str">
        <f>IF('BR1'!B156="","",'BR1'!B156)</f>
        <v>of Total Wages and Benefits</v>
      </c>
      <c r="N156" s="1408" t="s">
        <v>78</v>
      </c>
      <c r="O156" s="1408" t="s">
        <v>78</v>
      </c>
      <c r="P156" s="1409" t="s">
        <v>78</v>
      </c>
      <c r="Q156" s="1405">
        <f>IF('BR1'!F156="","",'BR1'!F156)</f>
        <v>0</v>
      </c>
      <c r="R156" s="1406">
        <f>G156</f>
        <v>0</v>
      </c>
      <c r="S156" s="1406"/>
      <c r="T156" s="929">
        <f t="shared" ref="T156" si="53">IF(Q156=0,0,IF(Q156&lt;&gt;F156,"Please enter a new justification",I156))</f>
        <v>0</v>
      </c>
      <c r="U156" s="936">
        <f t="shared" ref="U156" si="54">IF(Q156=0,0,SUM(Q156+S156)-SUM(F156+H156))</f>
        <v>0</v>
      </c>
      <c r="V156" s="161"/>
      <c r="W156" s="1413">
        <f>'BR2'!A156</f>
        <v>0</v>
      </c>
      <c r="X156" s="1686" t="str">
        <f>IF('BR2'!B156="","",'BR2'!B156)</f>
        <v>of Total Wages and Benefits</v>
      </c>
      <c r="Y156" s="1687">
        <v>0</v>
      </c>
      <c r="Z156" s="1687">
        <v>0</v>
      </c>
      <c r="AA156" s="1688">
        <v>0</v>
      </c>
      <c r="AB156" s="1684">
        <f>IF('BR2'!F156="","",'BR2'!F156)</f>
        <v>0</v>
      </c>
      <c r="AC156" s="1685">
        <f>R156</f>
        <v>0</v>
      </c>
      <c r="AD156" s="1685"/>
      <c r="AE156" s="929">
        <f t="shared" ref="AE156" si="55">IF(AB156=0,0,IF(AB156&lt;&gt;Q156,"Please enter a new justification",T156))</f>
        <v>0</v>
      </c>
      <c r="AF156" s="935">
        <f t="shared" ref="AF156" si="56">IF(AB156=0,0,SUM(AB156+AD156)-SUM(Q156+S156))</f>
        <v>0</v>
      </c>
      <c r="AG156" s="161"/>
      <c r="AH156" s="1413">
        <f>'BR3'!A156</f>
        <v>0</v>
      </c>
      <c r="AI156" s="1686" t="str">
        <f>IF('BR3'!B156=0,0,'BR3'!B156)</f>
        <v>of Total Wages and Benefits</v>
      </c>
      <c r="AJ156" s="1687">
        <v>0</v>
      </c>
      <c r="AK156" s="1687">
        <v>0</v>
      </c>
      <c r="AL156" s="1688">
        <v>0</v>
      </c>
      <c r="AM156" s="1684">
        <f>IF('BR3'!F156=0,0,'BR3'!F156)</f>
        <v>0</v>
      </c>
      <c r="AN156" s="1685">
        <f>AC156</f>
        <v>0</v>
      </c>
      <c r="AO156" s="1685"/>
      <c r="AP156" s="929">
        <f t="shared" ref="AP156" si="57">IF(AM156=0,0,IF(AM156&lt;&gt;AB156,"Please enter a new justification",AE156))</f>
        <v>0</v>
      </c>
      <c r="AQ156" s="935">
        <f t="shared" ref="AQ156" si="58">IF(AM156=0,0,SUM(AM156+AO156)-SUM(AB156+AD156))</f>
        <v>0</v>
      </c>
      <c r="AR156" s="839"/>
    </row>
    <row r="157" spans="1:44" ht="13.5" thickTop="1"/>
  </sheetData>
  <sheetProtection sheet="1" objects="1" scenarios="1" selectLockedCells="1"/>
  <mergeCells count="344">
    <mergeCell ref="X150:AA150"/>
    <mergeCell ref="AB147:AD147"/>
    <mergeCell ref="AB148:AD148"/>
    <mergeCell ref="AB149:AD149"/>
    <mergeCell ref="X147:AA147"/>
    <mergeCell ref="X148:AA148"/>
    <mergeCell ref="X149:AA149"/>
    <mergeCell ref="X151:AA151"/>
    <mergeCell ref="AI151:AL151"/>
    <mergeCell ref="AI150:AL150"/>
    <mergeCell ref="AM147:AO147"/>
    <mergeCell ref="AM148:AO148"/>
    <mergeCell ref="AM149:AO149"/>
    <mergeCell ref="AI147:AL147"/>
    <mergeCell ref="AI148:AL148"/>
    <mergeCell ref="AI149:AL149"/>
    <mergeCell ref="AB150:AD150"/>
    <mergeCell ref="AB151:AD151"/>
    <mergeCell ref="AM150:AO150"/>
    <mergeCell ref="AM151:AO151"/>
    <mergeCell ref="AP153:AP155"/>
    <mergeCell ref="AM155:AO155"/>
    <mergeCell ref="AM156:AO156"/>
    <mergeCell ref="AI156:AL156"/>
    <mergeCell ref="T153:T155"/>
    <mergeCell ref="Q155:S155"/>
    <mergeCell ref="W153:AD154"/>
    <mergeCell ref="AE153:AE155"/>
    <mergeCell ref="AB155:AD155"/>
    <mergeCell ref="AB156:AD156"/>
    <mergeCell ref="AH153:AO154"/>
    <mergeCell ref="X156:AA156"/>
    <mergeCell ref="AM141:AO141"/>
    <mergeCell ref="AM142:AO142"/>
    <mergeCell ref="AM143:AO143"/>
    <mergeCell ref="X144:AA144"/>
    <mergeCell ref="AI145:AL145"/>
    <mergeCell ref="AI146:AL146"/>
    <mergeCell ref="AI144:AL144"/>
    <mergeCell ref="X145:AA145"/>
    <mergeCell ref="X146:AA146"/>
    <mergeCell ref="X141:AA141"/>
    <mergeCell ref="X142:AA142"/>
    <mergeCell ref="X143:AA143"/>
    <mergeCell ref="AI141:AL141"/>
    <mergeCell ref="AI142:AL142"/>
    <mergeCell ref="AI143:AL143"/>
    <mergeCell ref="AB141:AD141"/>
    <mergeCell ref="AB142:AD142"/>
    <mergeCell ref="AB143:AD143"/>
    <mergeCell ref="AM144:AO144"/>
    <mergeCell ref="AM145:AO145"/>
    <mergeCell ref="AM146:AO146"/>
    <mergeCell ref="AB144:AD144"/>
    <mergeCell ref="AB145:AD145"/>
    <mergeCell ref="AB146:AD146"/>
    <mergeCell ref="AE134:AE136"/>
    <mergeCell ref="AB136:AD136"/>
    <mergeCell ref="X140:AA140"/>
    <mergeCell ref="AM137:AO137"/>
    <mergeCell ref="AM138:AO138"/>
    <mergeCell ref="AI137:AL137"/>
    <mergeCell ref="AM139:AO139"/>
    <mergeCell ref="AM140:AO140"/>
    <mergeCell ref="AI138:AL138"/>
    <mergeCell ref="AI139:AL139"/>
    <mergeCell ref="AI140:AL140"/>
    <mergeCell ref="X138:AA138"/>
    <mergeCell ref="X139:AA139"/>
    <mergeCell ref="AH134:AO135"/>
    <mergeCell ref="X126:AA126"/>
    <mergeCell ref="AB126:AD126"/>
    <mergeCell ref="AB140:AD140"/>
    <mergeCell ref="AB137:AD137"/>
    <mergeCell ref="AB138:AD138"/>
    <mergeCell ref="AB139:AD139"/>
    <mergeCell ref="X137:AA137"/>
    <mergeCell ref="W134:AD135"/>
    <mergeCell ref="T134:T136"/>
    <mergeCell ref="X127:AA127"/>
    <mergeCell ref="X128:AA128"/>
    <mergeCell ref="AB127:AD127"/>
    <mergeCell ref="AB128:AD128"/>
    <mergeCell ref="AB132:AD132"/>
    <mergeCell ref="X132:AA132"/>
    <mergeCell ref="X129:AA129"/>
    <mergeCell ref="X130:AA130"/>
    <mergeCell ref="X131:AA131"/>
    <mergeCell ref="AB129:AD129"/>
    <mergeCell ref="AB130:AD130"/>
    <mergeCell ref="AB131:AD131"/>
    <mergeCell ref="AM132:AO132"/>
    <mergeCell ref="AI132:AL132"/>
    <mergeCell ref="AI131:AL131"/>
    <mergeCell ref="AI126:AL126"/>
    <mergeCell ref="AI127:AL127"/>
    <mergeCell ref="AI128:AL128"/>
    <mergeCell ref="AM128:AO128"/>
    <mergeCell ref="AI129:AL129"/>
    <mergeCell ref="AI130:AL130"/>
    <mergeCell ref="AM126:AO126"/>
    <mergeCell ref="AM127:AO127"/>
    <mergeCell ref="AM129:AO129"/>
    <mergeCell ref="AM130:AO130"/>
    <mergeCell ref="AM131:AO131"/>
    <mergeCell ref="AB124:AD124"/>
    <mergeCell ref="AB125:AD125"/>
    <mergeCell ref="AM125:AO125"/>
    <mergeCell ref="AI121:AL121"/>
    <mergeCell ref="AI122:AL122"/>
    <mergeCell ref="X122:AA122"/>
    <mergeCell ref="AM124:AO124"/>
    <mergeCell ref="X124:AA124"/>
    <mergeCell ref="X125:AA125"/>
    <mergeCell ref="AM121:AO121"/>
    <mergeCell ref="AM122:AO122"/>
    <mergeCell ref="AB122:AD122"/>
    <mergeCell ref="X123:AA123"/>
    <mergeCell ref="AB123:AD123"/>
    <mergeCell ref="AM104:AO104"/>
    <mergeCell ref="AI99:AL99"/>
    <mergeCell ref="AI100:AL100"/>
    <mergeCell ref="W115:AD116"/>
    <mergeCell ref="AE115:AE117"/>
    <mergeCell ref="AB117:AD117"/>
    <mergeCell ref="AB118:AD118"/>
    <mergeCell ref="AB119:AD119"/>
    <mergeCell ref="X118:AA118"/>
    <mergeCell ref="X119:AA119"/>
    <mergeCell ref="AM109:AO109"/>
    <mergeCell ref="AM110:AO110"/>
    <mergeCell ref="X107:AA107"/>
    <mergeCell ref="X108:AA108"/>
    <mergeCell ref="AB107:AD107"/>
    <mergeCell ref="AB108:AD108"/>
    <mergeCell ref="AM106:AO106"/>
    <mergeCell ref="AM107:AO107"/>
    <mergeCell ref="AM108:AO108"/>
    <mergeCell ref="AB106:AD106"/>
    <mergeCell ref="X109:AA109"/>
    <mergeCell ref="X110:AA110"/>
    <mergeCell ref="AB110:AD110"/>
    <mergeCell ref="AB111:AD111"/>
    <mergeCell ref="AB120:AD120"/>
    <mergeCell ref="AB121:AD121"/>
    <mergeCell ref="AE96:AE98"/>
    <mergeCell ref="X100:AA100"/>
    <mergeCell ref="AB98:AD98"/>
    <mergeCell ref="AB99:AD99"/>
    <mergeCell ref="AB100:AD100"/>
    <mergeCell ref="X99:AA99"/>
    <mergeCell ref="AB103:AD103"/>
    <mergeCell ref="AB104:AD104"/>
    <mergeCell ref="AB105:AD105"/>
    <mergeCell ref="X120:AA120"/>
    <mergeCell ref="X121:AA121"/>
    <mergeCell ref="X113:AA113"/>
    <mergeCell ref="X112:AA112"/>
    <mergeCell ref="AB112:AD112"/>
    <mergeCell ref="AB113:AD113"/>
    <mergeCell ref="X102:AA102"/>
    <mergeCell ref="AB101:AD101"/>
    <mergeCell ref="AB102:AD102"/>
    <mergeCell ref="X101:AA101"/>
    <mergeCell ref="X106:AA106"/>
    <mergeCell ref="X111:AA111"/>
    <mergeCell ref="AB109:AD109"/>
    <mergeCell ref="X105:AA105"/>
    <mergeCell ref="X103:AA103"/>
    <mergeCell ref="X104:AA104"/>
    <mergeCell ref="I115:I117"/>
    <mergeCell ref="F110:H110"/>
    <mergeCell ref="F111:H111"/>
    <mergeCell ref="F112:H112"/>
    <mergeCell ref="F113:H113"/>
    <mergeCell ref="F117:H117"/>
    <mergeCell ref="L115:S116"/>
    <mergeCell ref="T115:T117"/>
    <mergeCell ref="Q117:S117"/>
    <mergeCell ref="F109:H109"/>
    <mergeCell ref="T96:T98"/>
    <mergeCell ref="Q98:S98"/>
    <mergeCell ref="F107:H107"/>
    <mergeCell ref="B99:E99"/>
    <mergeCell ref="B100:E100"/>
    <mergeCell ref="B101:E101"/>
    <mergeCell ref="I96:I98"/>
    <mergeCell ref="F98:H98"/>
    <mergeCell ref="A96:H97"/>
    <mergeCell ref="F99:H99"/>
    <mergeCell ref="F100:H100"/>
    <mergeCell ref="L96:S97"/>
    <mergeCell ref="F118:H118"/>
    <mergeCell ref="F119:H119"/>
    <mergeCell ref="A115:H116"/>
    <mergeCell ref="B118:E118"/>
    <mergeCell ref="B119:E119"/>
    <mergeCell ref="F108:H108"/>
    <mergeCell ref="B128:E128"/>
    <mergeCell ref="B129:E129"/>
    <mergeCell ref="F120:H120"/>
    <mergeCell ref="F121:H121"/>
    <mergeCell ref="F122:H122"/>
    <mergeCell ref="F123:H123"/>
    <mergeCell ref="F124:H124"/>
    <mergeCell ref="F125:H125"/>
    <mergeCell ref="F126:H126"/>
    <mergeCell ref="F127:H127"/>
    <mergeCell ref="F128:H128"/>
    <mergeCell ref="B120:E120"/>
    <mergeCell ref="B121:E121"/>
    <mergeCell ref="B108:E108"/>
    <mergeCell ref="B109:E109"/>
    <mergeCell ref="B110:E110"/>
    <mergeCell ref="B111:E111"/>
    <mergeCell ref="B112:E112"/>
    <mergeCell ref="B122:E122"/>
    <mergeCell ref="B123:E123"/>
    <mergeCell ref="B124:E124"/>
    <mergeCell ref="B125:E125"/>
    <mergeCell ref="B126:E126"/>
    <mergeCell ref="B127:E127"/>
    <mergeCell ref="B103:E103"/>
    <mergeCell ref="B104:E104"/>
    <mergeCell ref="B105:E105"/>
    <mergeCell ref="B106:E106"/>
    <mergeCell ref="B107:E107"/>
    <mergeCell ref="B113:E113"/>
    <mergeCell ref="I43:I44"/>
    <mergeCell ref="A40:C40"/>
    <mergeCell ref="B102:E102"/>
    <mergeCell ref="F101:H101"/>
    <mergeCell ref="F102:H102"/>
    <mergeCell ref="F103:H103"/>
    <mergeCell ref="F104:H104"/>
    <mergeCell ref="F105:H105"/>
    <mergeCell ref="F106:H106"/>
    <mergeCell ref="I134:I136"/>
    <mergeCell ref="B137:E137"/>
    <mergeCell ref="B138:E138"/>
    <mergeCell ref="B139:E139"/>
    <mergeCell ref="B140:E140"/>
    <mergeCell ref="B132:E132"/>
    <mergeCell ref="B150:E150"/>
    <mergeCell ref="AH36:AP36"/>
    <mergeCell ref="L36:T36"/>
    <mergeCell ref="A36:I36"/>
    <mergeCell ref="W36:AE36"/>
    <mergeCell ref="L41:T42"/>
    <mergeCell ref="W41:AE42"/>
    <mergeCell ref="AH41:AP42"/>
    <mergeCell ref="AE43:AE44"/>
    <mergeCell ref="AP43:AP44"/>
    <mergeCell ref="AM40:AO40"/>
    <mergeCell ref="F38:H38"/>
    <mergeCell ref="Q38:S38"/>
    <mergeCell ref="AB38:AD38"/>
    <mergeCell ref="AM38:AO38"/>
    <mergeCell ref="U37:U40"/>
    <mergeCell ref="AF37:AF40"/>
    <mergeCell ref="A41:I42"/>
    <mergeCell ref="F129:H129"/>
    <mergeCell ref="F130:H130"/>
    <mergeCell ref="F131:H131"/>
    <mergeCell ref="F132:H132"/>
    <mergeCell ref="B151:E151"/>
    <mergeCell ref="F140:H140"/>
    <mergeCell ref="F141:H141"/>
    <mergeCell ref="F147:H147"/>
    <mergeCell ref="F148:H148"/>
    <mergeCell ref="F149:H149"/>
    <mergeCell ref="F150:H150"/>
    <mergeCell ref="F151:H151"/>
    <mergeCell ref="B130:E130"/>
    <mergeCell ref="B131:E131"/>
    <mergeCell ref="F156:H156"/>
    <mergeCell ref="A153:H154"/>
    <mergeCell ref="F155:H155"/>
    <mergeCell ref="F137:H137"/>
    <mergeCell ref="F138:H138"/>
    <mergeCell ref="F139:H139"/>
    <mergeCell ref="F144:H144"/>
    <mergeCell ref="F145:H145"/>
    <mergeCell ref="F146:H146"/>
    <mergeCell ref="B156:E156"/>
    <mergeCell ref="B141:E141"/>
    <mergeCell ref="B142:E142"/>
    <mergeCell ref="B143:E143"/>
    <mergeCell ref="B144:E144"/>
    <mergeCell ref="B145:E145"/>
    <mergeCell ref="B146:E146"/>
    <mergeCell ref="B147:E147"/>
    <mergeCell ref="B148:E148"/>
    <mergeCell ref="B149:E149"/>
    <mergeCell ref="F142:H142"/>
    <mergeCell ref="F143:H143"/>
    <mergeCell ref="I153:I155"/>
    <mergeCell ref="A134:H135"/>
    <mergeCell ref="F136:H136"/>
    <mergeCell ref="AI110:AL110"/>
    <mergeCell ref="AI111:AL111"/>
    <mergeCell ref="AP134:AP136"/>
    <mergeCell ref="AM136:AO136"/>
    <mergeCell ref="AM112:AO112"/>
    <mergeCell ref="AM113:AO113"/>
    <mergeCell ref="AH115:AO116"/>
    <mergeCell ref="AP115:AP117"/>
    <mergeCell ref="AM117:AO117"/>
    <mergeCell ref="AM118:AO118"/>
    <mergeCell ref="AM119:AO119"/>
    <mergeCell ref="AM120:AO120"/>
    <mergeCell ref="AI118:AL118"/>
    <mergeCell ref="AI119:AL119"/>
    <mergeCell ref="AI113:AL113"/>
    <mergeCell ref="AI112:AL112"/>
    <mergeCell ref="AI120:AL120"/>
    <mergeCell ref="AI123:AL123"/>
    <mergeCell ref="AI124:AL124"/>
    <mergeCell ref="AI125:AL125"/>
    <mergeCell ref="AM123:AO123"/>
    <mergeCell ref="L134:S135"/>
    <mergeCell ref="L153:S154"/>
    <mergeCell ref="AI101:AL101"/>
    <mergeCell ref="AI102:AL102"/>
    <mergeCell ref="AM111:AO111"/>
    <mergeCell ref="AM105:AO105"/>
    <mergeCell ref="AQ37:AQ40"/>
    <mergeCell ref="AH96:AO97"/>
    <mergeCell ref="AP96:AP98"/>
    <mergeCell ref="AM98:AO98"/>
    <mergeCell ref="AM99:AO99"/>
    <mergeCell ref="AM100:AO100"/>
    <mergeCell ref="AM101:AO101"/>
    <mergeCell ref="AM102:AO102"/>
    <mergeCell ref="AM103:AO103"/>
    <mergeCell ref="AI103:AL103"/>
    <mergeCell ref="AI104:AL104"/>
    <mergeCell ref="AI105:AL105"/>
    <mergeCell ref="AI106:AL106"/>
    <mergeCell ref="AI107:AL107"/>
    <mergeCell ref="AI108:AL108"/>
    <mergeCell ref="AI109:AL109"/>
    <mergeCell ref="Q136:S136"/>
    <mergeCell ref="W96:AD97"/>
  </mergeCells>
  <conditionalFormatting sqref="AB40">
    <cfRule type="expression" dxfId="7573" priority="165">
      <formula>IF(AB$40="ACTIVE",TRUE,FALSE)</formula>
    </cfRule>
  </conditionalFormatting>
  <conditionalFormatting sqref="AM40">
    <cfRule type="expression" dxfId="7572" priority="164">
      <formula>IF(AM$40="ACTIVE",TRUE,FALSE)</formula>
    </cfRule>
  </conditionalFormatting>
  <conditionalFormatting sqref="Q37">
    <cfRule type="expression" dxfId="7571" priority="9299">
      <formula>IF(Q$37="ACTIVE",TRUE,FALSE)</formula>
    </cfRule>
  </conditionalFormatting>
  <conditionalFormatting sqref="Q38">
    <cfRule type="expression" dxfId="7570" priority="163">
      <formula>IF($Q$38="ACTIVE",TRUE,FALSE)</formula>
    </cfRule>
  </conditionalFormatting>
  <conditionalFormatting sqref="Q38:S38">
    <cfRule type="expression" dxfId="7569" priority="162">
      <formula>IF($Q$38&lt;&gt;"ACTIVE",TRUE,FALSE)</formula>
    </cfRule>
  </conditionalFormatting>
  <conditionalFormatting sqref="A36:I36">
    <cfRule type="expression" dxfId="7568" priority="156">
      <formula>IF(F38="Active",TRUE,FALSE)</formula>
    </cfRule>
  </conditionalFormatting>
  <conditionalFormatting sqref="L36:T36">
    <cfRule type="expression" dxfId="7567" priority="155">
      <formula>IF(Q38="Active",TRUE,FALSE)</formula>
    </cfRule>
  </conditionalFormatting>
  <conditionalFormatting sqref="W36:AE36">
    <cfRule type="expression" dxfId="7566" priority="154">
      <formula>IF(AB38="Active",TRUE,FALSE)</formula>
    </cfRule>
  </conditionalFormatting>
  <conditionalFormatting sqref="AH36:AP36">
    <cfRule type="expression" dxfId="7565" priority="153">
      <formula>IF(AM38="Active",TRUE,FALSE)</formula>
    </cfRule>
  </conditionalFormatting>
  <conditionalFormatting sqref="F38">
    <cfRule type="expression" dxfId="7564" priority="152">
      <formula>IF($F$38="ACTIVE",TRUE,FALSE)</formula>
    </cfRule>
  </conditionalFormatting>
  <conditionalFormatting sqref="F38:H38">
    <cfRule type="expression" dxfId="7563" priority="151">
      <formula>IF($F$38&lt;&gt;"ACTIVE",TRUE,FALSE)</formula>
    </cfRule>
  </conditionalFormatting>
  <conditionalFormatting sqref="AB38">
    <cfRule type="expression" dxfId="7562" priority="150">
      <formula>IF(AB$38="ACTIVE",TRUE,FALSE)</formula>
    </cfRule>
  </conditionalFormatting>
  <conditionalFormatting sqref="AB38:AD38">
    <cfRule type="expression" dxfId="7561" priority="149">
      <formula>IF(AB$38&lt;&gt;"ACTIVE",TRUE,FALSE)</formula>
    </cfRule>
  </conditionalFormatting>
  <conditionalFormatting sqref="AM38">
    <cfRule type="expression" dxfId="7560" priority="148">
      <formula>IF(AM$38="ACTIVE",TRUE,FALSE)</formula>
    </cfRule>
  </conditionalFormatting>
  <conditionalFormatting sqref="AM38:AO38">
    <cfRule type="expression" dxfId="7559" priority="147">
      <formula>IF(AM$38&lt;&gt;"ACTIVE",TRUE,FALSE)</formula>
    </cfRule>
  </conditionalFormatting>
  <conditionalFormatting sqref="U71:U94 U105:U113 AF99:AF113 AQ99:AQ113">
    <cfRule type="expression" dxfId="7558" priority="145">
      <formula>IF($U71="+",TRUE,FALSE)</formula>
    </cfRule>
    <cfRule type="expression" dxfId="7557" priority="146">
      <formula>IF($U71="-",TRUE,FALSE)</formula>
    </cfRule>
  </conditionalFormatting>
  <conditionalFormatting sqref="U123:U132">
    <cfRule type="expression" dxfId="7556" priority="75">
      <formula>IF($U123="+",TRUE,FALSE)</formula>
    </cfRule>
    <cfRule type="expression" dxfId="7555" priority="76">
      <formula>IF($U123="-",TRUE,FALSE)</formula>
    </cfRule>
  </conditionalFormatting>
  <conditionalFormatting sqref="U142:U151">
    <cfRule type="expression" dxfId="7554" priority="69">
      <formula>IF($U142="+",TRUE,FALSE)</formula>
    </cfRule>
    <cfRule type="expression" dxfId="7553" priority="70">
      <formula>IF($U142="-",TRUE,FALSE)</formula>
    </cfRule>
  </conditionalFormatting>
  <conditionalFormatting sqref="AF45:AF69 AF71:AF94">
    <cfRule type="expression" dxfId="7552" priority="65">
      <formula>IF($U45="+",TRUE,FALSE)</formula>
    </cfRule>
    <cfRule type="expression" dxfId="7551" priority="66">
      <formula>IF($U45="-",TRUE,FALSE)</formula>
    </cfRule>
  </conditionalFormatting>
  <conditionalFormatting sqref="AF118:AF132">
    <cfRule type="expression" dxfId="7550" priority="61">
      <formula>IF($U118="+",TRUE,FALSE)</formula>
    </cfRule>
    <cfRule type="expression" dxfId="7549" priority="62">
      <formula>IF($U118="-",TRUE,FALSE)</formula>
    </cfRule>
  </conditionalFormatting>
  <conditionalFormatting sqref="AF137:AF151">
    <cfRule type="expression" dxfId="7548" priority="55">
      <formula>IF($U137="+",TRUE,FALSE)</formula>
    </cfRule>
    <cfRule type="expression" dxfId="7547" priority="56">
      <formula>IF($U137="-",TRUE,FALSE)</formula>
    </cfRule>
  </conditionalFormatting>
  <conditionalFormatting sqref="AF156">
    <cfRule type="expression" dxfId="7546" priority="53">
      <formula>IF($U156="+",TRUE,FALSE)</formula>
    </cfRule>
    <cfRule type="expression" dxfId="7545" priority="54">
      <formula>IF($U156="-",TRUE,FALSE)</formula>
    </cfRule>
  </conditionalFormatting>
  <conditionalFormatting sqref="AQ45:AQ69 AQ71:AQ94">
    <cfRule type="expression" dxfId="7544" priority="51">
      <formula>IF($U45="+",TRUE,FALSE)</formula>
    </cfRule>
    <cfRule type="expression" dxfId="7543" priority="52">
      <formula>IF($U45="-",TRUE,FALSE)</formula>
    </cfRule>
  </conditionalFormatting>
  <conditionalFormatting sqref="AQ118:AQ132">
    <cfRule type="expression" dxfId="7542" priority="47">
      <formula>IF($U118="+",TRUE,FALSE)</formula>
    </cfRule>
    <cfRule type="expression" dxfId="7541" priority="48">
      <formula>IF($U118="-",TRUE,FALSE)</formula>
    </cfRule>
  </conditionalFormatting>
  <conditionalFormatting sqref="AQ137:AQ151">
    <cfRule type="expression" dxfId="7540" priority="41">
      <formula>IF($U137="+",TRUE,FALSE)</formula>
    </cfRule>
    <cfRule type="expression" dxfId="7539" priority="42">
      <formula>IF($U137="-",TRUE,FALSE)</formula>
    </cfRule>
  </conditionalFormatting>
  <conditionalFormatting sqref="AQ156">
    <cfRule type="expression" dxfId="7538" priority="39">
      <formula>IF($U156="+",TRUE,FALSE)</formula>
    </cfRule>
    <cfRule type="expression" dxfId="7537" priority="40">
      <formula>IF($U156="-",TRUE,FALSE)</formula>
    </cfRule>
  </conditionalFormatting>
  <conditionalFormatting sqref="U156">
    <cfRule type="expression" dxfId="7536" priority="23">
      <formula>IF($U156="+",TRUE,FALSE)</formula>
    </cfRule>
    <cfRule type="expression" dxfId="7535" priority="24">
      <formula>IF($U156="-",TRUE,FALSE)</formula>
    </cfRule>
  </conditionalFormatting>
  <conditionalFormatting sqref="U45:U69">
    <cfRule type="expression" dxfId="7534" priority="17">
      <formula>IF($U45="+",TRUE,FALSE)</formula>
    </cfRule>
    <cfRule type="expression" dxfId="7533" priority="18">
      <formula>IF($U45="-",TRUE,FALSE)</formula>
    </cfRule>
  </conditionalFormatting>
  <conditionalFormatting sqref="U99:U104">
    <cfRule type="expression" dxfId="7532" priority="15">
      <formula>IF($U99="+",TRUE,FALSE)</formula>
    </cfRule>
    <cfRule type="expression" dxfId="7531" priority="16">
      <formula>IF($U99="-",TRUE,FALSE)</formula>
    </cfRule>
  </conditionalFormatting>
  <conditionalFormatting sqref="U118:U122">
    <cfRule type="expression" dxfId="7530" priority="13">
      <formula>IF($U118="+",TRUE,FALSE)</formula>
    </cfRule>
    <cfRule type="expression" dxfId="7529" priority="14">
      <formula>IF($U118="-",TRUE,FALSE)</formula>
    </cfRule>
  </conditionalFormatting>
  <conditionalFormatting sqref="U137:U141">
    <cfRule type="expression" dxfId="7528" priority="7">
      <formula>IF($U137="+",TRUE,FALSE)</formula>
    </cfRule>
    <cfRule type="expression" dxfId="7527" priority="8">
      <formula>IF($U137="-",TRUE,FALSE)</formula>
    </cfRule>
  </conditionalFormatting>
  <conditionalFormatting sqref="AF70">
    <cfRule type="expression" dxfId="7526" priority="5">
      <formula>IF($U70="+",TRUE,FALSE)</formula>
    </cfRule>
    <cfRule type="expression" dxfId="7525" priority="6">
      <formula>IF($U70="-",TRUE,FALSE)</formula>
    </cfRule>
  </conditionalFormatting>
  <conditionalFormatting sqref="AQ70">
    <cfRule type="expression" dxfId="7524" priority="3">
      <formula>IF($U70="+",TRUE,FALSE)</formula>
    </cfRule>
    <cfRule type="expression" dxfId="7523" priority="4">
      <formula>IF($U70="-",TRUE,FALSE)</formula>
    </cfRule>
  </conditionalFormatting>
  <conditionalFormatting sqref="U70">
    <cfRule type="expression" dxfId="7522" priority="1">
      <formula>IF($U70="+",TRUE,FALSE)</formula>
    </cfRule>
    <cfRule type="expression" dxfId="7521" priority="2">
      <formula>IF($U70="-",TRUE,FALSE)</formula>
    </cfRule>
  </conditionalFormatting>
  <dataValidations xWindow="479" yWindow="401" count="9">
    <dataValidation type="decimal" operator="lessThanOrEqual" allowBlank="1" showInputMessage="1" showErrorMessage="1" error="FTE % cannot exceed 100%. " sqref="Z45:Z58">
      <formula1>1</formula1>
    </dataValidation>
    <dataValidation allowBlank="1" showInputMessage="1" showErrorMessage="1" promptTitle="Print Instructions" prompt="Excel 2003: Click on File&gt;Print Area&gt;Set Print Area&gt;File&gt;Print_x000a__x000a_Excel 2007/2010: On menu click Page Layout&gt;Click Print Area&gt;Click Set Print Area&gt;File&gt;Print" sqref="A36:I36 L36:T36 W36:AE36 AH36:AP36"/>
    <dataValidation allowBlank="1" showInputMessage="1" showErrorMessage="1" prompt="To restore the formula, go to the Formulas Tab and click on Name Manager.  Then look for the Justification tab in the Scope column.  Copy the formula and paste it into the formula bar_x000a_" sqref="AR37"/>
    <dataValidation allowBlank="1" showInputMessage="1" showErrorMessage="1" prompt="Fringe benefit rate (in percentage)" sqref="G45:G54"/>
    <dataValidation allowBlank="1" showInputMessage="1" showErrorMessage="1" prompt="Justification for personal expenses" sqref="I45:I54"/>
    <dataValidation allowBlank="1" showInputMessage="1" showErrorMessage="1" prompt="Justification for operating expenses" sqref="I99:I108"/>
    <dataValidation allowBlank="1" showInputMessage="1" showErrorMessage="1" prompt="Justification for capital expenditures" sqref="I118:I122"/>
    <dataValidation allowBlank="1" showInputMessage="1" showErrorMessage="1" prompt="Justification for other costs" sqref="I137:I146"/>
    <dataValidation allowBlank="1" showInputMessage="1" showErrorMessage="1" prompt="Justification for indirect costs" sqref="I156"/>
  </dataValidations>
  <printOptions horizontalCentered="1"/>
  <pageMargins left="0.25" right="0.25" top="0.25" bottom="0.35" header="0.25" footer="0.2"/>
  <pageSetup scale="43" fitToHeight="0" orientation="portrait" blackAndWhite="1" r:id="rId1"/>
  <headerFooter>
    <oddFooter>&amp;L&amp;F&amp;C&amp;P of &amp;N&amp;RPrinted: &amp;D &amp;T</oddFooter>
  </headerFooter>
  <rowBreaks count="4" manualBreakCount="4">
    <brk id="94" max="8" man="1"/>
    <brk id="95" min="11" max="19" man="1"/>
    <brk id="113" min="22" max="30" man="1"/>
    <brk id="113" min="33" max="41"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8">
    <tabColor theme="3" tint="0.79998168889431442"/>
    <pageSetUpPr autoPageBreaks="0"/>
  </sheetPr>
  <dimension ref="A1:BA948"/>
  <sheetViews>
    <sheetView showGridLines="0" showZeros="0" zoomScale="96" zoomScaleNormal="96" zoomScaleSheetLayoutView="70" workbookViewId="0">
      <pane ySplit="8" topLeftCell="A9" activePane="bottomLeft" state="frozen"/>
      <selection activeCell="A156" sqref="A156"/>
      <selection pane="bottomLeft" activeCell="A156" sqref="A156"/>
    </sheetView>
  </sheetViews>
  <sheetFormatPr defaultColWidth="9.140625" defaultRowHeight="15"/>
  <cols>
    <col min="1" max="1" width="9.85546875" style="37" customWidth="1"/>
    <col min="2" max="2" width="12.7109375" style="37" customWidth="1"/>
    <col min="3" max="3" width="51.5703125" style="37" customWidth="1"/>
    <col min="4" max="4" width="13.7109375" style="37" customWidth="1"/>
    <col min="5" max="5" width="20.7109375" style="160" customWidth="1"/>
    <col min="6" max="6" width="19.7109375" style="160" customWidth="1"/>
    <col min="7" max="7" width="18.7109375" style="37" customWidth="1"/>
    <col min="8" max="8" width="18.7109375" style="160" customWidth="1"/>
    <col min="9" max="9" width="18.7109375" style="37" customWidth="1"/>
    <col min="10" max="10" width="18.7109375" style="160" customWidth="1"/>
    <col min="11" max="11" width="18.7109375" style="37" customWidth="1"/>
    <col min="12" max="12" width="18.7109375" style="160" customWidth="1"/>
    <col min="13" max="13" width="18.7109375" style="37" customWidth="1"/>
    <col min="14" max="14" width="18.7109375" style="160" customWidth="1"/>
    <col min="15" max="15" width="18.7109375" style="37" hidden="1" customWidth="1"/>
    <col min="16" max="16" width="18.7109375" style="160" hidden="1" customWidth="1"/>
    <col min="17" max="17" width="18.7109375" style="37" hidden="1" customWidth="1"/>
    <col min="18" max="18" width="18.7109375" style="160" hidden="1" customWidth="1"/>
    <col min="19" max="19" width="18.7109375" style="37" hidden="1" customWidth="1"/>
    <col min="20" max="20" width="18.7109375" style="160" hidden="1" customWidth="1"/>
    <col min="21" max="21" width="2.5703125" style="205" customWidth="1"/>
    <col min="22" max="27" width="10" style="304" hidden="1" customWidth="1"/>
    <col min="28" max="33" width="9.7109375" style="304" hidden="1" customWidth="1"/>
    <col min="34" max="35" width="9.7109375" style="284" hidden="1" customWidth="1"/>
    <col min="36" max="36" width="30.7109375" style="169" hidden="1" customWidth="1"/>
    <col min="37" max="37" width="29.140625" style="169" hidden="1" customWidth="1"/>
    <col min="38" max="43" width="20.7109375" style="169" hidden="1" customWidth="1"/>
    <col min="44" max="44" width="22.7109375" style="169" hidden="1" customWidth="1"/>
    <col min="45" max="51" width="17.5703125" style="169" hidden="1" customWidth="1"/>
    <col min="52" max="52" width="9.140625" style="169" hidden="1" customWidth="1"/>
    <col min="53" max="16384" width="9.140625" style="169"/>
  </cols>
  <sheetData>
    <row r="1" spans="1:51" ht="35.25" customHeight="1" thickTop="1" thickBot="1">
      <c r="A1" s="1620" t="s">
        <v>148</v>
      </c>
      <c r="B1" s="1621"/>
      <c r="C1" s="1621"/>
      <c r="D1" s="1622"/>
      <c r="E1" s="783"/>
      <c r="F1" s="1791" t="s">
        <v>62</v>
      </c>
      <c r="G1" s="1792"/>
      <c r="H1" s="1605" t="s">
        <v>68</v>
      </c>
      <c r="I1" s="1790"/>
      <c r="J1" s="1605" t="s">
        <v>69</v>
      </c>
      <c r="K1" s="1606"/>
      <c r="L1" s="1793" t="s">
        <v>155</v>
      </c>
      <c r="M1" s="1794"/>
      <c r="N1" s="1795"/>
      <c r="O1" s="54"/>
      <c r="P1" s="211"/>
      <c r="Q1" s="54"/>
      <c r="R1" s="211"/>
      <c r="S1" s="1787"/>
      <c r="T1" s="1787"/>
      <c r="U1" s="779"/>
      <c r="V1" s="278"/>
      <c r="AA1" s="278"/>
      <c r="AB1" s="278"/>
      <c r="AC1" s="278"/>
      <c r="AD1" s="278"/>
      <c r="AE1" s="278"/>
      <c r="AF1" s="278"/>
      <c r="AG1" s="278"/>
      <c r="AH1" s="197"/>
      <c r="AI1" s="197"/>
      <c r="AJ1" s="2"/>
      <c r="AK1" s="223"/>
      <c r="AL1" s="1818"/>
      <c r="AM1" s="1818"/>
      <c r="AN1" s="1818"/>
      <c r="AO1" s="1818"/>
      <c r="AP1" s="1818"/>
      <c r="AQ1" s="224"/>
      <c r="AR1" s="1818"/>
      <c r="AS1" s="1818"/>
      <c r="AT1" s="1818"/>
      <c r="AU1" s="1107"/>
      <c r="AV1" s="1818"/>
      <c r="AW1" s="1818"/>
      <c r="AX1" s="1818"/>
      <c r="AY1" s="221"/>
    </row>
    <row r="2" spans="1:51" s="176" customFormat="1" ht="28.5" customHeight="1" thickTop="1" thickBot="1">
      <c r="A2" s="1623" t="str">
        <f>IF(C7&gt;"","SUBCONTRACT","")</f>
        <v/>
      </c>
      <c r="B2" s="1623"/>
      <c r="C2" s="1623"/>
      <c r="D2" s="1623"/>
      <c r="F2" s="1771" t="str">
        <f>'ORIGINAL BUDGET'!F2</f>
        <v>2019-2020</v>
      </c>
      <c r="G2" s="1772"/>
      <c r="H2" s="1800" t="str">
        <f>IF('ORIGINAL BUDGET'!I2="Quarterly","","Month 1")</f>
        <v>Month 1</v>
      </c>
      <c r="I2" s="1801"/>
      <c r="J2" s="1799" t="str">
        <f>IF('ORIGINAL BUDGET'!I2="Quarterly","","July")</f>
        <v>July</v>
      </c>
      <c r="K2" s="1772"/>
      <c r="L2" s="1796" t="s">
        <v>189</v>
      </c>
      <c r="M2" s="1797"/>
      <c r="N2" s="1798"/>
      <c r="O2" s="787"/>
      <c r="P2" s="787"/>
      <c r="Q2" s="787"/>
      <c r="R2" s="787"/>
      <c r="S2" s="1617"/>
      <c r="T2" s="1617"/>
      <c r="U2" s="780"/>
      <c r="V2" s="305"/>
      <c r="AA2" s="305"/>
      <c r="AB2" s="305"/>
      <c r="AC2" s="305"/>
      <c r="AD2" s="305"/>
      <c r="AE2" s="305"/>
      <c r="AF2" s="305"/>
      <c r="AG2" s="305"/>
      <c r="AH2" s="305"/>
      <c r="AI2" s="305"/>
      <c r="AJ2" s="225"/>
    </row>
    <row r="3" spans="1:51" ht="25.15" customHeight="1" thickTop="1" thickBot="1">
      <c r="A3" s="1430" t="str">
        <f>TemplateVersion</f>
        <v>Rev. 10/11/18</v>
      </c>
      <c r="B3" s="837"/>
      <c r="C3" s="207"/>
      <c r="D3" s="207"/>
      <c r="E3" s="207"/>
      <c r="F3" s="207"/>
      <c r="G3" s="207"/>
      <c r="H3" s="207"/>
      <c r="I3" s="207"/>
      <c r="J3" s="207"/>
      <c r="K3" s="207"/>
      <c r="L3" s="207"/>
      <c r="M3" s="207"/>
      <c r="N3" s="207"/>
      <c r="O3" s="781"/>
      <c r="P3" s="781"/>
      <c r="Q3" s="781"/>
      <c r="R3" s="781"/>
      <c r="S3" s="781"/>
      <c r="T3" s="781"/>
      <c r="U3" s="207"/>
      <c r="V3" s="197"/>
      <c r="W3" s="197"/>
      <c r="X3" s="197"/>
      <c r="Y3" s="197"/>
      <c r="Z3" s="197"/>
      <c r="AA3" s="197"/>
      <c r="AB3" s="197"/>
      <c r="AC3" s="197"/>
      <c r="AD3" s="197"/>
      <c r="AE3" s="197"/>
      <c r="AF3" s="197"/>
      <c r="AG3" s="197"/>
      <c r="AH3" s="197"/>
      <c r="AI3" s="197"/>
      <c r="AJ3" s="182"/>
      <c r="AK3" s="399"/>
    </row>
    <row r="4" spans="1:51" ht="45" customHeight="1" thickTop="1" thickBot="1">
      <c r="A4" s="527" t="s">
        <v>119</v>
      </c>
      <c r="B4" s="528"/>
      <c r="C4" s="1788" t="str">
        <f>'ORIGINAL BUDGET'!C4</f>
        <v>RPPC</v>
      </c>
      <c r="D4" s="1789"/>
      <c r="E4" s="1789"/>
      <c r="F4" s="1789"/>
      <c r="G4" s="1529" t="s">
        <v>150</v>
      </c>
      <c r="H4" s="1530"/>
      <c r="I4" s="1529" t="s">
        <v>150</v>
      </c>
      <c r="J4" s="1530"/>
      <c r="K4" s="1529" t="s">
        <v>150</v>
      </c>
      <c r="L4" s="1530"/>
      <c r="M4" s="1632" t="s">
        <v>150</v>
      </c>
      <c r="N4" s="1633"/>
      <c r="O4" s="1632" t="s">
        <v>150</v>
      </c>
      <c r="P4" s="1633"/>
      <c r="Q4" s="1632" t="s">
        <v>150</v>
      </c>
      <c r="R4" s="1633"/>
      <c r="S4" s="1632" t="s">
        <v>150</v>
      </c>
      <c r="T4" s="1633"/>
      <c r="U4" s="642"/>
      <c r="V4" s="306"/>
      <c r="W4" s="306"/>
      <c r="X4" s="306"/>
      <c r="Y4" s="306"/>
      <c r="Z4" s="306"/>
      <c r="AA4" s="306"/>
      <c r="AB4" s="307"/>
      <c r="AC4" s="307"/>
      <c r="AD4" s="307"/>
      <c r="AE4" s="307"/>
      <c r="AF4" s="307"/>
      <c r="AG4" s="307"/>
      <c r="AH4" s="29"/>
      <c r="AI4" s="29"/>
      <c r="AJ4" s="21"/>
      <c r="AK4" s="399"/>
    </row>
    <row r="5" spans="1:51" ht="45" customHeight="1" thickBot="1">
      <c r="A5" s="1751" t="s">
        <v>120</v>
      </c>
      <c r="B5" s="1752"/>
      <c r="C5" s="1748">
        <f>'ORIGINAL BUDGET'!C5</f>
        <v>0</v>
      </c>
      <c r="D5" s="1749"/>
      <c r="E5" s="1749"/>
      <c r="F5" s="1750"/>
      <c r="G5" s="1552" t="str">
        <f>IF(G30="","",CONCATENATE(G30,", ",TEXT(H31,"?????")))</f>
        <v>RPPC, 53110</v>
      </c>
      <c r="H5" s="1553"/>
      <c r="I5" s="1552" t="str">
        <f>IF(I30="","",CONCATENATE(I30,", ",TEXT(J31,"?????")))</f>
        <v>RPPC , 53129</v>
      </c>
      <c r="J5" s="1553"/>
      <c r="K5" s="1552" t="str">
        <f>IF(K30="","",CONCATENATE(K30,", ",TEXT(L31,"?????")))</f>
        <v/>
      </c>
      <c r="L5" s="1553"/>
      <c r="M5" s="1552" t="str">
        <f>IF(M30="","",CONCATENATE(M30,", ",TEXT(N31,"?????")))</f>
        <v/>
      </c>
      <c r="N5" s="1553"/>
      <c r="O5" s="1552" t="str">
        <f>IF(O30="","",CONCATENATE(O30,", ",TEXT(P31,"?????")))</f>
        <v/>
      </c>
      <c r="P5" s="1553"/>
      <c r="Q5" s="1552" t="str">
        <f>IF(Q30="","",CONCATENATE(Q30,", ",TEXT(R31,"?????")))</f>
        <v/>
      </c>
      <c r="R5" s="1553"/>
      <c r="S5" s="1552" t="str">
        <f>IF(S30="","",CONCATENATE(S30,", ",TEXT(T31,"?????")))</f>
        <v/>
      </c>
      <c r="T5" s="1553"/>
      <c r="U5" s="642"/>
      <c r="V5" s="306"/>
      <c r="W5" s="306"/>
      <c r="X5" s="306"/>
      <c r="Y5" s="306"/>
      <c r="Z5" s="306"/>
      <c r="AA5" s="306"/>
      <c r="AB5" s="307"/>
      <c r="AC5" s="307"/>
      <c r="AD5" s="307"/>
      <c r="AE5" s="307"/>
      <c r="AF5" s="307"/>
      <c r="AG5" s="307"/>
      <c r="AH5" s="29"/>
      <c r="AI5" s="29"/>
      <c r="AJ5" s="21"/>
      <c r="AK5" s="400"/>
    </row>
    <row r="6" spans="1:51" ht="45" customHeight="1" thickBot="1">
      <c r="A6" s="529" t="s">
        <v>121</v>
      </c>
      <c r="B6" s="530"/>
      <c r="C6" s="1742">
        <f>'ORIGINAL BUDGET'!C6</f>
        <v>0</v>
      </c>
      <c r="D6" s="1743"/>
      <c r="E6" s="1744"/>
      <c r="F6" s="544" t="s">
        <v>0</v>
      </c>
      <c r="G6" s="571" t="s">
        <v>1</v>
      </c>
      <c r="H6" s="572" t="s">
        <v>2</v>
      </c>
      <c r="I6" s="622" t="s">
        <v>18</v>
      </c>
      <c r="J6" s="623" t="s">
        <v>3</v>
      </c>
      <c r="K6" s="620" t="s">
        <v>19</v>
      </c>
      <c r="L6" s="626" t="s">
        <v>4</v>
      </c>
      <c r="M6" s="632" t="s">
        <v>5</v>
      </c>
      <c r="N6" s="633" t="s">
        <v>6</v>
      </c>
      <c r="O6" s="637" t="s">
        <v>20</v>
      </c>
      <c r="P6" s="638" t="s">
        <v>7</v>
      </c>
      <c r="Q6" s="640" t="s">
        <v>8</v>
      </c>
      <c r="R6" s="641" t="s">
        <v>9</v>
      </c>
      <c r="S6" s="571" t="s">
        <v>21</v>
      </c>
      <c r="T6" s="641" t="s">
        <v>10</v>
      </c>
      <c r="U6" s="643"/>
      <c r="V6" s="308"/>
      <c r="W6" s="308"/>
      <c r="X6" s="308"/>
      <c r="Y6" s="308"/>
      <c r="Z6" s="308"/>
      <c r="AA6" s="308"/>
      <c r="AB6" s="309"/>
      <c r="AC6" s="309"/>
      <c r="AD6" s="309"/>
      <c r="AE6" s="309"/>
      <c r="AF6" s="309"/>
      <c r="AG6" s="309"/>
      <c r="AH6" s="310"/>
      <c r="AI6" s="310"/>
      <c r="AJ6" s="21"/>
      <c r="AK6" s="1815" t="s">
        <v>196</v>
      </c>
      <c r="AL6" s="1813" t="str">
        <f>G5</f>
        <v>RPPC, 53110</v>
      </c>
      <c r="AM6" s="393"/>
      <c r="AN6" s="1813" t="str">
        <f>I5</f>
        <v>RPPC , 53129</v>
      </c>
      <c r="AO6" s="396"/>
      <c r="AP6" s="1813" t="str">
        <f>K5</f>
        <v/>
      </c>
      <c r="AQ6" s="393"/>
      <c r="AR6" s="1813" t="str">
        <f>M5</f>
        <v/>
      </c>
      <c r="AS6" s="393"/>
      <c r="AT6" s="1813" t="str">
        <f>O5</f>
        <v/>
      </c>
      <c r="AU6" s="393"/>
      <c r="AV6" s="1813" t="str">
        <f>Q5</f>
        <v/>
      </c>
      <c r="AW6" s="396"/>
      <c r="AX6" s="1813" t="str">
        <f>S5</f>
        <v/>
      </c>
      <c r="AY6" s="335"/>
    </row>
    <row r="7" spans="1:51" ht="45" customHeight="1" thickBot="1">
      <c r="A7" s="531" t="s">
        <v>122</v>
      </c>
      <c r="B7" s="532"/>
      <c r="C7" s="1745">
        <f>'ORIGINAL BUDGET'!C7</f>
        <v>0</v>
      </c>
      <c r="D7" s="1746"/>
      <c r="E7" s="1747"/>
      <c r="F7" s="545" t="s">
        <v>64</v>
      </c>
      <c r="G7" s="573" t="s">
        <v>13</v>
      </c>
      <c r="H7" s="574" t="s">
        <v>94</v>
      </c>
      <c r="I7" s="573" t="s">
        <v>13</v>
      </c>
      <c r="J7" s="574" t="s">
        <v>94</v>
      </c>
      <c r="K7" s="627" t="s">
        <v>13</v>
      </c>
      <c r="L7" s="574" t="s">
        <v>94</v>
      </c>
      <c r="M7" s="634" t="s">
        <v>13</v>
      </c>
      <c r="N7" s="574" t="s">
        <v>94</v>
      </c>
      <c r="O7" s="627" t="s">
        <v>13</v>
      </c>
      <c r="P7" s="574" t="s">
        <v>94</v>
      </c>
      <c r="Q7" s="573" t="s">
        <v>13</v>
      </c>
      <c r="R7" s="574" t="s">
        <v>94</v>
      </c>
      <c r="S7" s="573" t="s">
        <v>13</v>
      </c>
      <c r="T7" s="574" t="s">
        <v>94</v>
      </c>
      <c r="U7" s="1753"/>
      <c r="V7" s="311"/>
      <c r="W7" s="311"/>
      <c r="X7" s="311"/>
      <c r="Y7" s="311"/>
      <c r="Z7" s="311"/>
      <c r="AA7" s="311"/>
      <c r="AB7" s="312"/>
      <c r="AC7" s="312"/>
      <c r="AD7" s="312"/>
      <c r="AE7" s="312"/>
      <c r="AF7" s="312"/>
      <c r="AG7" s="312"/>
      <c r="AH7" s="1754"/>
      <c r="AI7" s="1754"/>
      <c r="AJ7" s="184"/>
      <c r="AK7" s="1816"/>
      <c r="AL7" s="1813"/>
      <c r="AM7" s="394"/>
      <c r="AN7" s="1813"/>
      <c r="AO7" s="397"/>
      <c r="AP7" s="1813"/>
      <c r="AQ7" s="394"/>
      <c r="AR7" s="1813"/>
      <c r="AS7" s="394"/>
      <c r="AT7" s="1813"/>
      <c r="AU7" s="394"/>
      <c r="AV7" s="1813"/>
      <c r="AW7" s="397"/>
      <c r="AX7" s="1813"/>
      <c r="AY7" s="335"/>
    </row>
    <row r="8" spans="1:51" ht="27.95" hidden="1" customHeight="1" thickTop="1" thickBot="1">
      <c r="A8" s="451"/>
      <c r="B8" s="462"/>
      <c r="C8" s="452"/>
      <c r="D8" s="452"/>
      <c r="E8" s="452"/>
      <c r="F8" s="461" t="s">
        <v>144</v>
      </c>
      <c r="G8" s="575"/>
      <c r="H8" s="576"/>
      <c r="I8" s="575"/>
      <c r="J8" s="576"/>
      <c r="K8" s="625"/>
      <c r="L8" s="576"/>
      <c r="M8" s="631"/>
      <c r="N8" s="576"/>
      <c r="O8" s="625"/>
      <c r="P8" s="576"/>
      <c r="Q8" s="575"/>
      <c r="R8" s="576"/>
      <c r="S8" s="575"/>
      <c r="T8" s="576"/>
      <c r="U8" s="1753"/>
      <c r="V8" s="311"/>
      <c r="W8" s="311"/>
      <c r="X8" s="311"/>
      <c r="Y8" s="311"/>
      <c r="Z8" s="311"/>
      <c r="AA8" s="311"/>
      <c r="AB8" s="312"/>
      <c r="AC8" s="312"/>
      <c r="AD8" s="312"/>
      <c r="AE8" s="312"/>
      <c r="AF8" s="312"/>
      <c r="AG8" s="312"/>
      <c r="AH8" s="1754"/>
      <c r="AI8" s="1754"/>
      <c r="AJ8" s="184"/>
      <c r="AK8" s="1816"/>
      <c r="AL8" s="1814"/>
      <c r="AM8" s="394"/>
      <c r="AN8" s="1814"/>
      <c r="AO8" s="397"/>
      <c r="AP8" s="1814"/>
      <c r="AQ8" s="394"/>
      <c r="AR8" s="1814"/>
      <c r="AS8" s="394"/>
      <c r="AT8" s="1814"/>
      <c r="AU8" s="394"/>
      <c r="AV8" s="1814"/>
      <c r="AW8" s="397"/>
      <c r="AX8" s="1814"/>
      <c r="AY8" s="335"/>
    </row>
    <row r="9" spans="1:51" ht="27.95" customHeight="1" thickTop="1" thickBot="1">
      <c r="A9" s="453"/>
      <c r="B9" s="146"/>
      <c r="C9" s="450"/>
      <c r="D9" s="450"/>
      <c r="E9" s="450"/>
      <c r="F9" s="1238"/>
      <c r="G9" s="1239"/>
      <c r="H9" s="1240"/>
      <c r="I9" s="1239"/>
      <c r="J9" s="458"/>
      <c r="K9" s="459"/>
      <c r="L9" s="458"/>
      <c r="M9" s="458"/>
      <c r="N9" s="458"/>
      <c r="O9" s="459"/>
      <c r="P9" s="458"/>
      <c r="Q9" s="457"/>
      <c r="R9" s="458"/>
      <c r="S9" s="457"/>
      <c r="T9" s="458"/>
      <c r="U9" s="1753"/>
      <c r="V9" s="311"/>
      <c r="W9" s="311"/>
      <c r="X9" s="311"/>
      <c r="Y9" s="311"/>
      <c r="Z9" s="311"/>
      <c r="AA9" s="311"/>
      <c r="AB9" s="312"/>
      <c r="AC9" s="312"/>
      <c r="AD9" s="312"/>
      <c r="AE9" s="312"/>
      <c r="AF9" s="312"/>
      <c r="AG9" s="312"/>
      <c r="AH9" s="1754"/>
      <c r="AI9" s="1754"/>
      <c r="AJ9" s="184"/>
      <c r="AK9" s="1816"/>
      <c r="AL9" s="1814"/>
      <c r="AM9" s="394"/>
      <c r="AN9" s="1814"/>
      <c r="AO9" s="397"/>
      <c r="AP9" s="1814"/>
      <c r="AQ9" s="394"/>
      <c r="AR9" s="1814"/>
      <c r="AS9" s="394"/>
      <c r="AT9" s="1814"/>
      <c r="AU9" s="394"/>
      <c r="AV9" s="1814"/>
      <c r="AW9" s="397"/>
      <c r="AX9" s="1814"/>
      <c r="AY9" s="335"/>
    </row>
    <row r="10" spans="1:51" ht="26.25" customHeight="1" thickTop="1" thickBot="1">
      <c r="A10" s="1611" t="s">
        <v>57</v>
      </c>
      <c r="B10" s="1612"/>
      <c r="C10" s="1612"/>
      <c r="D10" s="1612"/>
      <c r="E10" s="1613"/>
      <c r="F10" s="541"/>
      <c r="G10" s="577"/>
      <c r="H10" s="578"/>
      <c r="I10" s="554"/>
      <c r="J10" s="656"/>
      <c r="K10" s="650"/>
      <c r="L10" s="656"/>
      <c r="M10" s="659"/>
      <c r="N10" s="656"/>
      <c r="O10" s="650"/>
      <c r="P10" s="578"/>
      <c r="Q10" s="554"/>
      <c r="R10" s="656"/>
      <c r="S10" s="554"/>
      <c r="T10" s="578"/>
      <c r="U10" s="1753"/>
      <c r="V10" s="311"/>
      <c r="W10" s="311"/>
      <c r="X10" s="311"/>
      <c r="Y10" s="311"/>
      <c r="Z10" s="311"/>
      <c r="AA10" s="311"/>
      <c r="AB10" s="312"/>
      <c r="AC10" s="312"/>
      <c r="AD10" s="312"/>
      <c r="AE10" s="312"/>
      <c r="AF10" s="312"/>
      <c r="AG10" s="312"/>
      <c r="AH10" s="1755"/>
      <c r="AI10" s="1755"/>
      <c r="AJ10" s="21"/>
      <c r="AK10" s="1817"/>
      <c r="AL10" s="1813"/>
      <c r="AM10" s="395"/>
      <c r="AN10" s="1813"/>
      <c r="AO10" s="395"/>
      <c r="AP10" s="1813"/>
      <c r="AQ10" s="395"/>
      <c r="AR10" s="1813"/>
      <c r="AS10" s="395"/>
      <c r="AT10" s="1813"/>
      <c r="AU10" s="395"/>
      <c r="AV10" s="1813"/>
      <c r="AW10" s="398"/>
      <c r="AX10" s="1813"/>
      <c r="AY10" s="335"/>
    </row>
    <row r="11" spans="1:51" ht="30" customHeight="1" thickTop="1">
      <c r="A11" s="1575" t="str">
        <f>'ORIGINAL BUDGET'!A11</f>
        <v>PERSONNEL</v>
      </c>
      <c r="B11" s="1785"/>
      <c r="C11" s="1785"/>
      <c r="D11" s="1785"/>
      <c r="E11" s="1786"/>
      <c r="F11" s="542">
        <f>IF('ORIGINAL BUDGET'!$I$2="Monthly",F41,"")</f>
        <v>0</v>
      </c>
      <c r="G11" s="564" t="str">
        <f t="shared" ref="G11:G15" si="0">IF(F11=0,"",H11/F11)</f>
        <v/>
      </c>
      <c r="H11" s="565">
        <f>IF('ORIGINAL BUDGET'!$I$2="Monthly",H41,"")</f>
        <v>0</v>
      </c>
      <c r="I11" s="478" t="str">
        <f t="shared" ref="I11:I15" si="1">IF(F11=0,"",J11/F11)</f>
        <v/>
      </c>
      <c r="J11" s="654">
        <f>IF('ORIGINAL BUDGET'!$I$2="Monthly",J41,"")</f>
        <v>0</v>
      </c>
      <c r="K11" s="482" t="str">
        <f t="shared" ref="K11:K15" si="2">IF(F11=0,"",L11/F11)</f>
        <v/>
      </c>
      <c r="L11" s="565">
        <f>IF('ORIGINAL BUDGET'!$I$2="Monthly",L41,"")</f>
        <v>0</v>
      </c>
      <c r="M11" s="482" t="str">
        <f t="shared" ref="M11:M15" si="3">IF(F11=0,"",N11/F11)</f>
        <v/>
      </c>
      <c r="N11" s="565">
        <f>IF('ORIGINAL BUDGET'!$I$2="Monthly",N41,"")</f>
        <v>0</v>
      </c>
      <c r="O11" s="482" t="str">
        <f t="shared" ref="O11:O15" si="4">IF(F11=0,"",P11/F11)</f>
        <v/>
      </c>
      <c r="P11" s="565">
        <f>IF('ORIGINAL BUDGET'!$I$2="Monthly",P41,"")</f>
        <v>0</v>
      </c>
      <c r="Q11" s="482" t="str">
        <f t="shared" ref="Q11:Q14" si="5">IF(F11=0,"",R11/F11)</f>
        <v/>
      </c>
      <c r="R11" s="565">
        <f>IF('ORIGINAL BUDGET'!$I$2="Monthly",R41,"")</f>
        <v>0</v>
      </c>
      <c r="S11" s="482" t="str">
        <f t="shared" ref="S11:S15" si="6">IF(F11=0,"",T11/F11)</f>
        <v/>
      </c>
      <c r="T11" s="671">
        <f>IF('ORIGINAL BUDGET'!$I$2="Monthly",T41,"")</f>
        <v>0</v>
      </c>
      <c r="U11" s="667">
        <f t="shared" ref="U11:U15" si="7">IF(G11&lt;0, "ERROR", G11+I11+K11+M11+O11+Q11+S11)</f>
        <v>0</v>
      </c>
      <c r="V11" s="314"/>
      <c r="W11" s="314"/>
      <c r="X11" s="314"/>
      <c r="Y11" s="314"/>
      <c r="Z11" s="314"/>
      <c r="AA11" s="314"/>
      <c r="AB11" s="307"/>
      <c r="AC11" s="307"/>
      <c r="AD11" s="307"/>
      <c r="AE11" s="307"/>
      <c r="AF11" s="307"/>
      <c r="AG11" s="307"/>
      <c r="AH11" s="286"/>
      <c r="AI11" s="29"/>
      <c r="AJ11" s="21"/>
      <c r="AK11" s="210" t="str">
        <f t="shared" ref="AK11:AK15" si="8">A11</f>
        <v>PERSONNEL</v>
      </c>
      <c r="AL11" s="836" t="str">
        <f>IF(H40&lt;0,H40,"")</f>
        <v/>
      </c>
      <c r="AM11" s="836" t="str">
        <f t="shared" ref="AM11:AX11" si="9">IF(I40&lt;0,I40,"")</f>
        <v/>
      </c>
      <c r="AN11" s="836" t="str">
        <f t="shared" si="9"/>
        <v/>
      </c>
      <c r="AO11" s="836" t="str">
        <f t="shared" si="9"/>
        <v/>
      </c>
      <c r="AP11" s="836" t="str">
        <f t="shared" si="9"/>
        <v/>
      </c>
      <c r="AQ11" s="836" t="str">
        <f t="shared" si="9"/>
        <v/>
      </c>
      <c r="AR11" s="836" t="str">
        <f t="shared" si="9"/>
        <v/>
      </c>
      <c r="AS11" s="836" t="str">
        <f t="shared" si="9"/>
        <v/>
      </c>
      <c r="AT11" s="836" t="str">
        <f t="shared" si="9"/>
        <v/>
      </c>
      <c r="AU11" s="836" t="str">
        <f t="shared" si="9"/>
        <v/>
      </c>
      <c r="AV11" s="836" t="str">
        <f t="shared" si="9"/>
        <v/>
      </c>
      <c r="AW11" s="836" t="str">
        <f t="shared" si="9"/>
        <v/>
      </c>
      <c r="AX11" s="836" t="str">
        <f t="shared" si="9"/>
        <v/>
      </c>
      <c r="AY11" s="197"/>
    </row>
    <row r="12" spans="1:51" ht="30" customHeight="1">
      <c r="A12" s="1805" t="str">
        <f>'ORIGINAL BUDGET'!A12</f>
        <v>OPERATING EXPENSES</v>
      </c>
      <c r="B12" s="1806"/>
      <c r="C12" s="1806"/>
      <c r="D12" s="1806"/>
      <c r="E12" s="1807"/>
      <c r="F12" s="547">
        <f>IF('ORIGINAL BUDGET'!$I$2="Monthly",F98,"")</f>
        <v>0</v>
      </c>
      <c r="G12" s="579" t="str">
        <f t="shared" si="0"/>
        <v/>
      </c>
      <c r="H12" s="580">
        <f>IF('ORIGINAL BUDGET'!$I$2="Monthly",H98,"")</f>
        <v>0</v>
      </c>
      <c r="I12" s="552" t="str">
        <f t="shared" si="1"/>
        <v/>
      </c>
      <c r="J12" s="580">
        <f>IF('ORIGINAL BUDGET'!$I$2="Monthly",J98,"")</f>
        <v>0</v>
      </c>
      <c r="K12" s="651" t="str">
        <f t="shared" si="2"/>
        <v/>
      </c>
      <c r="L12" s="580">
        <f>IF('ORIGINAL BUDGET'!$I$2="Monthly",L98,"")</f>
        <v>0</v>
      </c>
      <c r="M12" s="551" t="str">
        <f t="shared" si="3"/>
        <v/>
      </c>
      <c r="N12" s="784">
        <f>IF('ORIGINAL BUDGET'!$I$2="Monthly",N98,"")</f>
        <v>0</v>
      </c>
      <c r="O12" s="651" t="str">
        <f t="shared" si="4"/>
        <v/>
      </c>
      <c r="P12" s="580">
        <f>IF('ORIGINAL BUDGET'!$I$2="Monthly",P98,"")</f>
        <v>0</v>
      </c>
      <c r="Q12" s="551" t="str">
        <f t="shared" si="5"/>
        <v/>
      </c>
      <c r="R12" s="567">
        <f>IF('ORIGINAL BUDGET'!$I$2="Monthly",R98,"")</f>
        <v>0</v>
      </c>
      <c r="S12" s="551" t="str">
        <f t="shared" si="6"/>
        <v/>
      </c>
      <c r="T12" s="673">
        <f>IF('ORIGINAL BUDGET'!$I$2="Monthly",T98,"")</f>
        <v>0</v>
      </c>
      <c r="U12" s="667">
        <f t="shared" si="7"/>
        <v>0</v>
      </c>
      <c r="V12" s="314"/>
      <c r="W12" s="314"/>
      <c r="X12" s="314"/>
      <c r="Y12" s="314"/>
      <c r="Z12" s="314"/>
      <c r="AA12" s="314"/>
      <c r="AB12" s="307"/>
      <c r="AC12" s="307"/>
      <c r="AD12" s="307"/>
      <c r="AE12" s="307"/>
      <c r="AF12" s="307"/>
      <c r="AG12" s="307"/>
      <c r="AH12" s="286"/>
      <c r="AI12" s="29"/>
      <c r="AJ12" s="1104"/>
      <c r="AK12" s="210" t="str">
        <f t="shared" si="8"/>
        <v>OPERATING EXPENSES</v>
      </c>
      <c r="AL12" s="836" t="str">
        <f>IF(H97&lt;0,H97,"")</f>
        <v/>
      </c>
      <c r="AM12" s="836" t="str">
        <f t="shared" ref="AM12:AX12" si="10">IF(I97&lt;0,I97,"")</f>
        <v/>
      </c>
      <c r="AN12" s="836" t="str">
        <f t="shared" si="10"/>
        <v/>
      </c>
      <c r="AO12" s="836" t="str">
        <f t="shared" si="10"/>
        <v/>
      </c>
      <c r="AP12" s="836" t="str">
        <f t="shared" si="10"/>
        <v/>
      </c>
      <c r="AQ12" s="836" t="str">
        <f t="shared" si="10"/>
        <v/>
      </c>
      <c r="AR12" s="836" t="str">
        <f t="shared" si="10"/>
        <v/>
      </c>
      <c r="AS12" s="836" t="str">
        <f t="shared" si="10"/>
        <v/>
      </c>
      <c r="AT12" s="836" t="str">
        <f t="shared" si="10"/>
        <v/>
      </c>
      <c r="AU12" s="836" t="str">
        <f t="shared" si="10"/>
        <v/>
      </c>
      <c r="AV12" s="836" t="str">
        <f t="shared" si="10"/>
        <v/>
      </c>
      <c r="AW12" s="836" t="str">
        <f t="shared" si="10"/>
        <v/>
      </c>
      <c r="AX12" s="836" t="str">
        <f t="shared" si="10"/>
        <v/>
      </c>
      <c r="AY12" s="336"/>
    </row>
    <row r="13" spans="1:51" ht="30" customHeight="1">
      <c r="A13" s="1802" t="str">
        <f>'ORIGINAL BUDGET'!A13</f>
        <v>CAPITAL EXPENDITURES</v>
      </c>
      <c r="B13" s="1803"/>
      <c r="C13" s="1803"/>
      <c r="D13" s="1803"/>
      <c r="E13" s="1804"/>
      <c r="F13" s="543">
        <f>IF('ORIGINAL BUDGET'!$I$2="Monthly",F117,"")</f>
        <v>0</v>
      </c>
      <c r="G13" s="566" t="str">
        <f t="shared" si="0"/>
        <v/>
      </c>
      <c r="H13" s="567">
        <f>IF('ORIGINAL BUDGET'!$I$2="Monthly",H117,"")</f>
        <v>0</v>
      </c>
      <c r="I13" s="479" t="str">
        <f t="shared" si="1"/>
        <v/>
      </c>
      <c r="J13" s="569">
        <f>IF('ORIGINAL BUDGET'!$I$2="Monthly",J117,"")</f>
        <v>0</v>
      </c>
      <c r="K13" s="1062" t="str">
        <f t="shared" si="2"/>
        <v/>
      </c>
      <c r="L13" s="569">
        <f>IF('ORIGINAL BUDGET'!$I$2="Monthly",L117,"")</f>
        <v>0</v>
      </c>
      <c r="M13" s="660" t="str">
        <f t="shared" si="3"/>
        <v/>
      </c>
      <c r="N13" s="569">
        <f>IF('ORIGINAL BUDGET'!$I$2="Monthly",N117,"")</f>
        <v>0</v>
      </c>
      <c r="O13" s="555" t="str">
        <f t="shared" si="4"/>
        <v/>
      </c>
      <c r="P13" s="567">
        <f>IF('ORIGINAL BUDGET'!$I$2="Monthly",P117,"")</f>
        <v>0</v>
      </c>
      <c r="Q13" s="551" t="str">
        <f t="shared" si="5"/>
        <v/>
      </c>
      <c r="R13" s="669">
        <f>IF('ORIGINAL BUDGET'!$I$2="Monthly",R117,"")</f>
        <v>0</v>
      </c>
      <c r="S13" s="551" t="str">
        <f t="shared" si="6"/>
        <v/>
      </c>
      <c r="T13" s="672">
        <f>IF('ORIGINAL BUDGET'!$I$2="Monthly",T117,"")</f>
        <v>0</v>
      </c>
      <c r="U13" s="667">
        <f t="shared" si="7"/>
        <v>0</v>
      </c>
      <c r="V13" s="314"/>
      <c r="W13" s="314"/>
      <c r="X13" s="314"/>
      <c r="Y13" s="314"/>
      <c r="Z13" s="314"/>
      <c r="AA13" s="314"/>
      <c r="AB13" s="307"/>
      <c r="AC13" s="307"/>
      <c r="AD13" s="307"/>
      <c r="AE13" s="307"/>
      <c r="AF13" s="307"/>
      <c r="AG13" s="307"/>
      <c r="AH13" s="286"/>
      <c r="AI13" s="29"/>
      <c r="AJ13" s="1104"/>
      <c r="AK13" s="210" t="str">
        <f t="shared" si="8"/>
        <v>CAPITAL EXPENDITURES</v>
      </c>
      <c r="AL13" s="836" t="str">
        <f>IF(H116&lt;0,H116,"")</f>
        <v/>
      </c>
      <c r="AM13" s="836" t="str">
        <f t="shared" ref="AM13:AX13" si="11">IF(I116&lt;0,I116,"")</f>
        <v/>
      </c>
      <c r="AN13" s="836" t="str">
        <f t="shared" si="11"/>
        <v/>
      </c>
      <c r="AO13" s="836" t="str">
        <f t="shared" si="11"/>
        <v/>
      </c>
      <c r="AP13" s="836" t="str">
        <f t="shared" si="11"/>
        <v/>
      </c>
      <c r="AQ13" s="836" t="str">
        <f t="shared" si="11"/>
        <v/>
      </c>
      <c r="AR13" s="836" t="str">
        <f t="shared" si="11"/>
        <v/>
      </c>
      <c r="AS13" s="836" t="str">
        <f t="shared" si="11"/>
        <v/>
      </c>
      <c r="AT13" s="836" t="str">
        <f t="shared" si="11"/>
        <v/>
      </c>
      <c r="AU13" s="836" t="str">
        <f t="shared" si="11"/>
        <v/>
      </c>
      <c r="AV13" s="836" t="str">
        <f t="shared" si="11"/>
        <v/>
      </c>
      <c r="AW13" s="836" t="str">
        <f t="shared" si="11"/>
        <v/>
      </c>
      <c r="AX13" s="836" t="str">
        <f t="shared" si="11"/>
        <v/>
      </c>
      <c r="AY13" s="336"/>
    </row>
    <row r="14" spans="1:51" ht="30" customHeight="1">
      <c r="A14" s="1782" t="str">
        <f>'ORIGINAL BUDGET'!A14</f>
        <v>OTHER COSTS</v>
      </c>
      <c r="B14" s="1783"/>
      <c r="C14" s="1783"/>
      <c r="D14" s="1783"/>
      <c r="E14" s="1784"/>
      <c r="F14" s="546">
        <f>IF('ORIGINAL BUDGET'!$I$2="Monthly",F136,"")</f>
        <v>0</v>
      </c>
      <c r="G14" s="566" t="str">
        <f t="shared" si="0"/>
        <v/>
      </c>
      <c r="H14" s="567">
        <f>IF('ORIGINAL BUDGET'!$I$2="Monthly",H136,"")</f>
        <v>0</v>
      </c>
      <c r="I14" s="552" t="str">
        <f t="shared" si="1"/>
        <v/>
      </c>
      <c r="J14" s="567">
        <f>IF('ORIGINAL BUDGET'!$I$2="Monthly",J136,"")</f>
        <v>0</v>
      </c>
      <c r="K14" s="553" t="str">
        <f t="shared" si="2"/>
        <v/>
      </c>
      <c r="L14" s="567">
        <f>IF('ORIGINAL BUDGET'!$I$2="Monthly",L136,"")</f>
        <v>0</v>
      </c>
      <c r="M14" s="652" t="str">
        <f t="shared" si="3"/>
        <v/>
      </c>
      <c r="N14" s="567">
        <f>IF('ORIGINAL BUDGET'!$I$2="Monthly",N136,"")</f>
        <v>0</v>
      </c>
      <c r="O14" s="553" t="str">
        <f t="shared" si="4"/>
        <v/>
      </c>
      <c r="P14" s="567">
        <f>IF('ORIGINAL BUDGET'!$I$2="Monthly",P136,"")</f>
        <v>0</v>
      </c>
      <c r="Q14" s="552" t="str">
        <f t="shared" si="5"/>
        <v/>
      </c>
      <c r="R14" s="567">
        <f>IF('ORIGINAL BUDGET'!$I$2="Monthly",R136,"")</f>
        <v>0</v>
      </c>
      <c r="S14" s="551" t="str">
        <f t="shared" si="6"/>
        <v/>
      </c>
      <c r="T14" s="673">
        <f>IF('ORIGINAL BUDGET'!$I$2="Monthly",T136,"")</f>
        <v>0</v>
      </c>
      <c r="U14" s="667">
        <f t="shared" si="7"/>
        <v>0</v>
      </c>
      <c r="V14" s="314"/>
      <c r="W14" s="314"/>
      <c r="X14" s="314"/>
      <c r="Y14" s="314"/>
      <c r="Z14" s="314"/>
      <c r="AA14" s="314"/>
      <c r="AB14" s="307"/>
      <c r="AC14" s="307"/>
      <c r="AD14" s="307"/>
      <c r="AE14" s="307"/>
      <c r="AF14" s="307"/>
      <c r="AG14" s="307"/>
      <c r="AH14" s="286"/>
      <c r="AI14" s="29"/>
      <c r="AJ14" s="1104"/>
      <c r="AK14" s="151" t="str">
        <f t="shared" si="8"/>
        <v>OTHER COSTS</v>
      </c>
      <c r="AL14" s="836" t="str">
        <f>IF(H135&lt;0,H135,"")</f>
        <v/>
      </c>
      <c r="AM14" s="836" t="str">
        <f t="shared" ref="AM14:AX14" si="12">IF(I135&lt;0,I135,"")</f>
        <v/>
      </c>
      <c r="AN14" s="836" t="str">
        <f t="shared" si="12"/>
        <v/>
      </c>
      <c r="AO14" s="836" t="str">
        <f t="shared" si="12"/>
        <v/>
      </c>
      <c r="AP14" s="836" t="str">
        <f t="shared" si="12"/>
        <v/>
      </c>
      <c r="AQ14" s="836" t="str">
        <f t="shared" si="12"/>
        <v/>
      </c>
      <c r="AR14" s="836" t="str">
        <f t="shared" si="12"/>
        <v/>
      </c>
      <c r="AS14" s="836" t="str">
        <f t="shared" si="12"/>
        <v/>
      </c>
      <c r="AT14" s="836" t="str">
        <f t="shared" si="12"/>
        <v/>
      </c>
      <c r="AU14" s="836" t="str">
        <f t="shared" si="12"/>
        <v/>
      </c>
      <c r="AV14" s="836" t="str">
        <f t="shared" si="12"/>
        <v/>
      </c>
      <c r="AW14" s="836" t="str">
        <f t="shared" si="12"/>
        <v/>
      </c>
      <c r="AX14" s="836" t="str">
        <f t="shared" si="12"/>
        <v/>
      </c>
      <c r="AY14" s="336"/>
    </row>
    <row r="15" spans="1:51" ht="30" customHeight="1" thickBot="1">
      <c r="A15" s="1779" t="str">
        <f>'ORIGINAL BUDGET'!A15</f>
        <v>INDIRECT COSTS</v>
      </c>
      <c r="B15" s="1780"/>
      <c r="C15" s="1780"/>
      <c r="D15" s="1780"/>
      <c r="E15" s="1781"/>
      <c r="F15" s="548">
        <f>IF('ORIGINAL BUDGET'!$I$2="Monthly",F155,"")</f>
        <v>0</v>
      </c>
      <c r="G15" s="581" t="str">
        <f t="shared" si="0"/>
        <v/>
      </c>
      <c r="H15" s="582">
        <f>IF('ORIGINAL BUDGET'!$I$2="Monthly",H155,"")</f>
        <v>0</v>
      </c>
      <c r="I15" s="556" t="str">
        <f t="shared" si="1"/>
        <v/>
      </c>
      <c r="J15" s="655">
        <f>IF('ORIGINAL BUDGET'!$I$2="Monthly",J155,"")</f>
        <v>0</v>
      </c>
      <c r="K15" s="653" t="str">
        <f t="shared" si="2"/>
        <v/>
      </c>
      <c r="L15" s="655">
        <f>IF('ORIGINAL BUDGET'!$I$2="Monthly",L155,"")</f>
        <v>0</v>
      </c>
      <c r="M15" s="653" t="str">
        <f t="shared" si="3"/>
        <v/>
      </c>
      <c r="N15" s="655">
        <f>IF('ORIGINAL BUDGET'!$I$2="Monthly",N155,"")</f>
        <v>0</v>
      </c>
      <c r="O15" s="662" t="str">
        <f t="shared" si="4"/>
        <v/>
      </c>
      <c r="P15" s="582">
        <f>IF('ORIGINAL BUDGET'!$I$2="Monthly",P155,"")</f>
        <v>0</v>
      </c>
      <c r="Q15" s="664" t="str">
        <f>IF(F15=0,"",T15/F15)</f>
        <v/>
      </c>
      <c r="R15" s="670">
        <f>IF('ORIGINAL BUDGET'!$I$2="Monthly",R155,"")</f>
        <v>0</v>
      </c>
      <c r="S15" s="666" t="str">
        <f t="shared" si="6"/>
        <v/>
      </c>
      <c r="T15" s="674">
        <f>IF('ORIGINAL BUDGET'!$I$2="Monthly",T155,"")</f>
        <v>0</v>
      </c>
      <c r="U15" s="667">
        <f t="shared" si="7"/>
        <v>0</v>
      </c>
      <c r="V15" s="314"/>
      <c r="W15" s="314"/>
      <c r="X15" s="314"/>
      <c r="Y15" s="314"/>
      <c r="Z15" s="314"/>
      <c r="AA15" s="314"/>
      <c r="AB15" s="307"/>
      <c r="AC15" s="307"/>
      <c r="AD15" s="307"/>
      <c r="AE15" s="307"/>
      <c r="AF15" s="307"/>
      <c r="AG15" s="307"/>
      <c r="AH15" s="286"/>
      <c r="AI15" s="29"/>
      <c r="AJ15" s="1104"/>
      <c r="AK15" s="152" t="str">
        <f t="shared" si="8"/>
        <v>INDIRECT COSTS</v>
      </c>
      <c r="AL15" s="836" t="str">
        <f>IF(H154&lt;0,H154,"")</f>
        <v/>
      </c>
      <c r="AM15" s="836" t="str">
        <f t="shared" ref="AM15:AX15" si="13">IF(I154&lt;0,I154,"")</f>
        <v/>
      </c>
      <c r="AN15" s="836" t="str">
        <f t="shared" si="13"/>
        <v/>
      </c>
      <c r="AO15" s="836" t="str">
        <f t="shared" si="13"/>
        <v/>
      </c>
      <c r="AP15" s="836" t="str">
        <f t="shared" si="13"/>
        <v/>
      </c>
      <c r="AQ15" s="836" t="str">
        <f t="shared" si="13"/>
        <v/>
      </c>
      <c r="AR15" s="836" t="str">
        <f t="shared" si="13"/>
        <v/>
      </c>
      <c r="AS15" s="836" t="str">
        <f t="shared" si="13"/>
        <v/>
      </c>
      <c r="AT15" s="836" t="str">
        <f t="shared" si="13"/>
        <v/>
      </c>
      <c r="AU15" s="836" t="str">
        <f t="shared" si="13"/>
        <v/>
      </c>
      <c r="AV15" s="836" t="str">
        <f t="shared" si="13"/>
        <v/>
      </c>
      <c r="AW15" s="836" t="str">
        <f t="shared" si="13"/>
        <v/>
      </c>
      <c r="AX15" s="836" t="str">
        <f t="shared" si="13"/>
        <v/>
      </c>
      <c r="AY15" s="336"/>
    </row>
    <row r="16" spans="1:51" ht="42" customHeight="1" thickTop="1" thickBot="1">
      <c r="A16" s="777"/>
      <c r="B16" s="125"/>
      <c r="C16" s="89"/>
      <c r="D16" s="126"/>
      <c r="E16" s="392" t="s">
        <v>73</v>
      </c>
      <c r="F16" s="549">
        <f>SUM(F11:F15)</f>
        <v>0</v>
      </c>
      <c r="G16" s="583" t="str">
        <f>IF(F16=0,"",H16/F16)</f>
        <v/>
      </c>
      <c r="H16" s="584">
        <f>SUM(H11:H15)</f>
        <v>0</v>
      </c>
      <c r="I16" s="483" t="str">
        <f>IF(F16=0,"",J16/F16)</f>
        <v/>
      </c>
      <c r="J16" s="584">
        <f>SUM(J11:J15)</f>
        <v>0</v>
      </c>
      <c r="K16" s="483" t="str">
        <f>IF(F16=0,"",L16/F16)</f>
        <v/>
      </c>
      <c r="L16" s="584">
        <f>SUM(L11:L15)</f>
        <v>0</v>
      </c>
      <c r="M16" s="661" t="str">
        <f>IF(F16=0,"",N16/F16)</f>
        <v/>
      </c>
      <c r="N16" s="584">
        <f>SUM(N11:N15)</f>
        <v>0</v>
      </c>
      <c r="O16" s="483" t="str">
        <f>IF(F16=0,"",P16/F16)</f>
        <v/>
      </c>
      <c r="P16" s="584">
        <f>SUM(P11:P15)</f>
        <v>0</v>
      </c>
      <c r="Q16" s="665" t="str">
        <f>IF(F16=0,"",R16/F16)</f>
        <v/>
      </c>
      <c r="R16" s="584">
        <f>SUM(R11:R15)</f>
        <v>0</v>
      </c>
      <c r="S16" s="483" t="str">
        <f>IF(F16=0,"",T16/F16)</f>
        <v/>
      </c>
      <c r="T16" s="584">
        <f>SUM(T11:T15)</f>
        <v>0</v>
      </c>
      <c r="U16" s="667">
        <f>G16+I16+K16+M16+O16+Q16+S16</f>
        <v>0</v>
      </c>
      <c r="V16" s="314"/>
      <c r="W16" s="314"/>
      <c r="X16" s="314"/>
      <c r="Y16" s="314"/>
      <c r="Z16" s="314"/>
      <c r="AA16" s="314"/>
      <c r="AB16" s="307"/>
      <c r="AC16" s="307"/>
      <c r="AD16" s="307"/>
      <c r="AE16" s="307"/>
      <c r="AF16" s="307"/>
      <c r="AG16" s="307"/>
      <c r="AH16" s="286"/>
      <c r="AI16" s="29"/>
      <c r="AJ16" s="1104"/>
      <c r="AK16" s="152"/>
      <c r="AL16" s="442"/>
      <c r="AM16" s="442"/>
      <c r="AN16" s="442"/>
      <c r="AO16" s="442"/>
      <c r="AP16" s="442"/>
      <c r="AQ16" s="442"/>
      <c r="AR16" s="442"/>
      <c r="AS16" s="442"/>
      <c r="AT16" s="442"/>
      <c r="AU16" s="442"/>
      <c r="AV16" s="442"/>
      <c r="AW16" s="442"/>
      <c r="AX16" s="442"/>
      <c r="AY16" s="336"/>
    </row>
    <row r="17" spans="1:53" ht="21" customHeight="1" thickTop="1" thickBot="1">
      <c r="A17" s="88"/>
      <c r="B17" s="84"/>
      <c r="C17" s="84"/>
      <c r="D17" s="88"/>
      <c r="E17" s="87"/>
      <c r="F17" s="61"/>
      <c r="G17" s="769"/>
      <c r="H17" s="770"/>
      <c r="I17" s="678"/>
      <c r="J17" s="771"/>
      <c r="K17" s="765"/>
      <c r="L17" s="771"/>
      <c r="M17" s="766"/>
      <c r="N17" s="771"/>
      <c r="O17" s="767"/>
      <c r="P17" s="772"/>
      <c r="Q17" s="768"/>
      <c r="R17" s="773"/>
      <c r="S17" s="767"/>
      <c r="T17" s="774"/>
      <c r="U17" s="668"/>
      <c r="V17" s="306"/>
      <c r="W17" s="306"/>
      <c r="X17" s="306"/>
      <c r="Y17" s="306"/>
      <c r="Z17" s="306"/>
      <c r="AA17" s="306"/>
      <c r="AB17" s="307"/>
      <c r="AC17" s="307"/>
      <c r="AD17" s="307"/>
      <c r="AE17" s="307"/>
      <c r="AF17" s="307"/>
      <c r="AG17" s="307"/>
      <c r="AH17" s="286"/>
      <c r="AI17" s="29"/>
      <c r="AJ17" s="1104"/>
      <c r="AK17" s="152"/>
      <c r="AL17" s="442"/>
      <c r="AM17" s="442"/>
      <c r="AN17" s="442"/>
      <c r="AO17" s="442"/>
      <c r="AP17" s="442"/>
      <c r="AQ17" s="442"/>
      <c r="AR17" s="442"/>
      <c r="AS17" s="442"/>
      <c r="AT17" s="442"/>
      <c r="AU17" s="442"/>
      <c r="AV17" s="442"/>
      <c r="AW17" s="442"/>
      <c r="AX17" s="442"/>
      <c r="AY17" s="336"/>
    </row>
    <row r="18" spans="1:53" s="1149" customFormat="1" ht="49.5" customHeight="1" thickTop="1" thickBot="1">
      <c r="A18" s="1163"/>
      <c r="E18" s="1164"/>
      <c r="F18" s="1808">
        <f>F37-AY18</f>
        <v>0</v>
      </c>
      <c r="G18" s="1809"/>
      <c r="H18" s="1810"/>
      <c r="I18" s="1759" t="str">
        <f>IF(AY18&gt;0.001,"W/Cuts","")</f>
        <v/>
      </c>
      <c r="J18" s="1761" t="s">
        <v>191</v>
      </c>
      <c r="K18" s="1762"/>
      <c r="L18" s="1762"/>
      <c r="M18" s="1762"/>
      <c r="N18" s="1763"/>
      <c r="O18" s="1165"/>
      <c r="P18" s="1166"/>
      <c r="Q18" s="1166"/>
      <c r="R18" s="1166"/>
      <c r="S18" s="1166"/>
      <c r="T18" s="1166"/>
      <c r="U18" s="1166"/>
      <c r="V18" s="1167"/>
      <c r="W18" s="1167"/>
      <c r="X18" s="1167"/>
      <c r="Y18" s="1167"/>
      <c r="Z18" s="1167"/>
      <c r="AA18" s="1167"/>
      <c r="AB18" s="1168"/>
      <c r="AC18" s="1168"/>
      <c r="AD18" s="1168"/>
      <c r="AE18" s="1168"/>
      <c r="AF18" s="1168"/>
      <c r="AG18" s="1168"/>
      <c r="AH18" s="1169"/>
      <c r="AI18" s="1144"/>
      <c r="AJ18" s="1170"/>
      <c r="AK18" s="1171" t="s">
        <v>73</v>
      </c>
      <c r="AL18" s="1172">
        <f t="shared" ref="AL18:AX18" si="14">SUM(AL11:AL17)</f>
        <v>0</v>
      </c>
      <c r="AM18" s="1172">
        <f t="shared" si="14"/>
        <v>0</v>
      </c>
      <c r="AN18" s="1172">
        <f t="shared" si="14"/>
        <v>0</v>
      </c>
      <c r="AO18" s="1172">
        <f t="shared" si="14"/>
        <v>0</v>
      </c>
      <c r="AP18" s="1172">
        <f t="shared" si="14"/>
        <v>0</v>
      </c>
      <c r="AQ18" s="1172">
        <f t="shared" si="14"/>
        <v>0</v>
      </c>
      <c r="AR18" s="1172">
        <f t="shared" si="14"/>
        <v>0</v>
      </c>
      <c r="AS18" s="1172">
        <f t="shared" si="14"/>
        <v>0</v>
      </c>
      <c r="AT18" s="1172">
        <f t="shared" si="14"/>
        <v>0</v>
      </c>
      <c r="AU18" s="1172">
        <f t="shared" si="14"/>
        <v>0</v>
      </c>
      <c r="AV18" s="1172">
        <f t="shared" si="14"/>
        <v>0</v>
      </c>
      <c r="AW18" s="1172">
        <f t="shared" si="14"/>
        <v>0</v>
      </c>
      <c r="AX18" s="1172">
        <f t="shared" si="14"/>
        <v>0</v>
      </c>
      <c r="AY18" s="1173">
        <f>ABS(AL18+AN18+AP18+AR18+AT18+AV18+AX18)</f>
        <v>0</v>
      </c>
    </row>
    <row r="19" spans="1:53" s="921" customFormat="1" ht="49.5" customHeight="1" thickTop="1" thickBot="1">
      <c r="A19" s="914"/>
      <c r="B19" s="915"/>
      <c r="C19" s="915"/>
      <c r="D19" s="915"/>
      <c r="E19" s="916"/>
      <c r="F19" s="1811"/>
      <c r="G19" s="1812"/>
      <c r="H19" s="1812"/>
      <c r="I19" s="1760"/>
      <c r="J19" s="1761" t="s">
        <v>197</v>
      </c>
      <c r="K19" s="1762"/>
      <c r="L19" s="1762"/>
      <c r="M19" s="1762"/>
      <c r="N19" s="1763"/>
      <c r="O19" s="922"/>
      <c r="P19" s="917"/>
      <c r="Q19" s="917"/>
      <c r="R19" s="917"/>
      <c r="S19" s="917"/>
      <c r="T19" s="917"/>
      <c r="U19" s="775"/>
      <c r="V19" s="315"/>
      <c r="W19" s="315"/>
      <c r="X19" s="315"/>
      <c r="Y19" s="315"/>
      <c r="Z19" s="315"/>
      <c r="AA19" s="315"/>
      <c r="AB19" s="918"/>
      <c r="AC19" s="918"/>
      <c r="AD19" s="918"/>
      <c r="AE19" s="918"/>
      <c r="AF19" s="918"/>
      <c r="AG19" s="918"/>
      <c r="AH19" s="919"/>
      <c r="AI19" s="919"/>
      <c r="AJ19" s="920"/>
      <c r="AK19" s="920"/>
      <c r="AL19" s="920"/>
      <c r="AM19" s="920"/>
      <c r="AN19" s="920"/>
      <c r="AO19" s="920"/>
      <c r="AP19" s="920"/>
      <c r="AQ19" s="920"/>
      <c r="AR19" s="920"/>
      <c r="AS19" s="920"/>
      <c r="AT19" s="920"/>
      <c r="AU19" s="920"/>
      <c r="AV19" s="920"/>
      <c r="AW19" s="920"/>
      <c r="AX19" s="920"/>
      <c r="AY19" s="920"/>
    </row>
    <row r="20" spans="1:53" ht="16.5" thickTop="1">
      <c r="A20" s="212"/>
      <c r="B20" s="212"/>
      <c r="C20" s="212"/>
      <c r="D20" s="213"/>
      <c r="E20" s="39"/>
      <c r="F20" s="15"/>
      <c r="G20" s="5"/>
      <c r="H20" s="15"/>
      <c r="I20" s="418"/>
      <c r="J20" s="484"/>
      <c r="K20" s="418"/>
      <c r="L20" s="484"/>
      <c r="M20" s="418"/>
      <c r="N20" s="484"/>
      <c r="O20" s="418"/>
      <c r="P20" s="484"/>
      <c r="Q20" s="418"/>
      <c r="R20" s="35"/>
      <c r="S20" s="7"/>
      <c r="T20" s="776"/>
      <c r="U20" s="668"/>
      <c r="V20" s="306"/>
      <c r="W20" s="306"/>
      <c r="X20" s="306"/>
      <c r="Y20" s="306"/>
      <c r="Z20" s="306"/>
      <c r="AA20" s="306"/>
      <c r="AB20" s="307"/>
      <c r="AC20" s="307"/>
      <c r="AD20" s="307"/>
      <c r="AE20" s="307"/>
      <c r="AF20" s="307"/>
      <c r="AG20" s="307"/>
      <c r="AH20" s="29"/>
      <c r="AI20" s="29"/>
      <c r="AJ20" s="1104"/>
      <c r="AK20" s="1104"/>
      <c r="AL20" s="1104"/>
      <c r="AM20" s="1104"/>
      <c r="AN20" s="1104"/>
      <c r="AO20" s="1104"/>
      <c r="AP20" s="1104"/>
      <c r="AQ20" s="1104"/>
      <c r="AR20" s="1104"/>
      <c r="AS20" s="1104"/>
      <c r="AT20" s="1104"/>
      <c r="AU20" s="1104"/>
      <c r="AV20" s="1104"/>
      <c r="AW20" s="1104"/>
      <c r="AX20" s="1104"/>
      <c r="AY20" s="1104"/>
    </row>
    <row r="21" spans="1:53" ht="34.5" thickBot="1">
      <c r="A21" s="778"/>
      <c r="B21" s="81"/>
      <c r="C21" s="81"/>
      <c r="D21" s="82"/>
      <c r="E21" s="83"/>
      <c r="F21" s="344">
        <f>IF('ORIGINAL BUDGET'!I2="Quarterly","!  Invoice Type on Budget sheet must be set to Monthly to use this invoice", )</f>
        <v>0</v>
      </c>
      <c r="G21" s="339"/>
      <c r="H21" s="340"/>
      <c r="I21" s="418"/>
      <c r="J21" s="484"/>
      <c r="K21" s="418"/>
      <c r="L21" s="484"/>
      <c r="M21" s="418"/>
      <c r="N21" s="484"/>
      <c r="O21" s="418"/>
      <c r="P21" s="484"/>
      <c r="Q21" s="418"/>
      <c r="R21" s="341"/>
      <c r="S21" s="6"/>
      <c r="T21" s="62"/>
      <c r="U21" s="668"/>
      <c r="V21" s="306"/>
      <c r="W21" s="306"/>
      <c r="X21" s="306"/>
      <c r="Y21" s="306"/>
      <c r="Z21" s="306"/>
      <c r="AA21" s="306"/>
      <c r="AB21" s="307"/>
      <c r="AC21" s="307"/>
      <c r="AD21" s="307"/>
      <c r="AE21" s="307"/>
      <c r="AF21" s="307"/>
      <c r="AG21" s="307"/>
      <c r="AH21" s="29"/>
      <c r="AI21" s="29"/>
      <c r="AJ21" s="1104"/>
      <c r="AK21" s="1104"/>
      <c r="AL21" s="1104"/>
      <c r="AM21" s="1104"/>
      <c r="AN21" s="1104"/>
      <c r="AO21" s="1104"/>
      <c r="AP21" s="1104"/>
      <c r="AQ21" s="1104"/>
      <c r="AR21" s="1104"/>
      <c r="AS21" s="1104"/>
      <c r="AT21" s="1104"/>
      <c r="AU21" s="1104"/>
      <c r="AV21" s="1104"/>
      <c r="AW21" s="1104"/>
      <c r="AX21" s="1104"/>
      <c r="AY21" s="1104"/>
    </row>
    <row r="22" spans="1:53" ht="15.75" customHeight="1" thickTop="1">
      <c r="A22" s="1764" t="s">
        <v>226</v>
      </c>
      <c r="B22" s="1765"/>
      <c r="C22" s="1765"/>
      <c r="D22" s="1765"/>
      <c r="E22" s="1765"/>
      <c r="F22" s="1765"/>
      <c r="G22" s="1765"/>
      <c r="H22" s="1765"/>
      <c r="I22" s="1765"/>
      <c r="J22" s="1765"/>
      <c r="K22" s="1765"/>
      <c r="L22" s="1765"/>
      <c r="M22" s="1765"/>
      <c r="N22" s="1765"/>
      <c r="O22" s="1765"/>
      <c r="P22" s="1765"/>
      <c r="Q22" s="1765"/>
      <c r="R22" s="1765"/>
      <c r="S22" s="1765"/>
      <c r="T22" s="1766"/>
      <c r="U22" s="1122"/>
      <c r="V22" s="29"/>
      <c r="W22" s="29"/>
      <c r="X22" s="29"/>
      <c r="Y22" s="10"/>
      <c r="Z22" s="10"/>
      <c r="AA22" s="10"/>
      <c r="AB22" s="10"/>
      <c r="AC22" s="169"/>
      <c r="AD22" s="10"/>
      <c r="AE22" s="11"/>
      <c r="AF22" s="11"/>
      <c r="AG22" s="55"/>
      <c r="AH22" s="11"/>
      <c r="AI22" s="11"/>
      <c r="AJ22" s="11"/>
      <c r="AK22" s="11"/>
      <c r="AS22" s="10"/>
      <c r="AT22" s="10"/>
      <c r="AY22" s="1104"/>
    </row>
    <row r="23" spans="1:53" ht="15" customHeight="1">
      <c r="A23" s="1767"/>
      <c r="B23" s="1768"/>
      <c r="C23" s="1768"/>
      <c r="D23" s="1768"/>
      <c r="E23" s="1768"/>
      <c r="F23" s="1768"/>
      <c r="G23" s="1768"/>
      <c r="H23" s="1768"/>
      <c r="I23" s="1768"/>
      <c r="J23" s="1768"/>
      <c r="K23" s="1768"/>
      <c r="L23" s="1768"/>
      <c r="M23" s="1768"/>
      <c r="N23" s="1768"/>
      <c r="O23" s="1768"/>
      <c r="P23" s="1768"/>
      <c r="Q23" s="1768"/>
      <c r="R23" s="1768"/>
      <c r="S23" s="1768"/>
      <c r="T23" s="1769"/>
      <c r="U23" s="1122"/>
      <c r="V23" s="29"/>
      <c r="W23" s="29"/>
      <c r="X23" s="29"/>
      <c r="Y23" s="10"/>
      <c r="Z23" s="10"/>
      <c r="AA23" s="10"/>
      <c r="AB23" s="10"/>
      <c r="AC23" s="169"/>
      <c r="AD23" s="10"/>
      <c r="AE23" s="11"/>
      <c r="AF23" s="11"/>
      <c r="AG23" s="55"/>
      <c r="AH23" s="11"/>
      <c r="AI23" s="11"/>
      <c r="AJ23" s="11"/>
      <c r="AK23" s="11"/>
      <c r="AS23" s="10"/>
      <c r="AT23" s="10"/>
      <c r="AY23" s="1104"/>
    </row>
    <row r="24" spans="1:53" s="1131" customFormat="1" ht="30">
      <c r="A24" s="1123"/>
      <c r="B24" s="1124"/>
      <c r="C24" s="1124"/>
      <c r="D24" s="1124"/>
      <c r="E24" s="1124"/>
      <c r="F24" s="1124"/>
      <c r="G24" s="1124"/>
      <c r="H24" s="1124"/>
      <c r="I24" s="1124"/>
      <c r="J24" s="1125"/>
      <c r="K24" s="1126"/>
      <c r="L24" s="1124"/>
      <c r="M24" s="1124"/>
      <c r="N24" s="1124"/>
      <c r="O24" s="1124"/>
      <c r="P24" s="1124"/>
      <c r="Q24" s="1124"/>
      <c r="R24" s="1124"/>
      <c r="S24" s="1124"/>
      <c r="T24" s="1127"/>
      <c r="U24" s="1128"/>
      <c r="V24" s="1129"/>
      <c r="W24" s="1129"/>
      <c r="X24" s="1129"/>
      <c r="Y24" s="1130"/>
      <c r="Z24" s="1130"/>
      <c r="AA24" s="1130"/>
      <c r="AB24" s="1130"/>
      <c r="AD24" s="1130"/>
      <c r="AE24" s="1132"/>
      <c r="AF24" s="1132"/>
      <c r="AG24" s="1133"/>
      <c r="AH24" s="1132"/>
      <c r="AI24" s="1132"/>
      <c r="AJ24" s="1132"/>
      <c r="AK24" s="1132"/>
      <c r="AS24" s="1130"/>
      <c r="AT24" s="1130"/>
      <c r="AY24" s="1104"/>
      <c r="AZ24" s="169"/>
      <c r="BA24" s="169"/>
    </row>
    <row r="25" spans="1:53" s="1131" customFormat="1" ht="30.75" thickBot="1">
      <c r="A25" s="1123"/>
      <c r="B25" s="1124"/>
      <c r="C25" s="1121" t="s">
        <v>203</v>
      </c>
      <c r="D25" s="1134"/>
      <c r="E25" s="1135"/>
      <c r="F25" s="1135"/>
      <c r="G25" s="1136"/>
      <c r="H25" s="1125"/>
      <c r="I25" s="1125"/>
      <c r="K25" s="1126"/>
      <c r="L25" s="1124"/>
      <c r="M25" s="1124"/>
      <c r="N25" s="1124"/>
      <c r="O25" s="1124"/>
      <c r="P25" s="1124"/>
      <c r="Q25" s="1124"/>
      <c r="R25" s="1124"/>
      <c r="S25" s="1124"/>
      <c r="T25" s="1127"/>
      <c r="U25" s="1128"/>
      <c r="V25" s="1129"/>
      <c r="W25" s="1129"/>
      <c r="X25" s="1129"/>
      <c r="Y25" s="1130"/>
      <c r="Z25" s="1130"/>
      <c r="AA25" s="1130"/>
      <c r="AB25" s="1130"/>
      <c r="AD25" s="1130"/>
      <c r="AE25" s="1132"/>
      <c r="AF25" s="1132"/>
      <c r="AG25" s="1133"/>
      <c r="AH25" s="1132"/>
      <c r="AI25" s="1132"/>
      <c r="AJ25" s="1132"/>
      <c r="AK25" s="1132"/>
      <c r="AS25" s="1130"/>
      <c r="AT25" s="1130"/>
      <c r="AY25" s="1104"/>
      <c r="AZ25" s="169"/>
      <c r="BA25" s="169"/>
    </row>
    <row r="26" spans="1:53" ht="23.25">
      <c r="A26" s="820"/>
      <c r="B26" s="817"/>
      <c r="C26" s="1121" t="s">
        <v>204</v>
      </c>
      <c r="D26" s="1770" t="s">
        <v>205</v>
      </c>
      <c r="E26" s="1770"/>
      <c r="F26" s="1770"/>
      <c r="G26" s="821"/>
      <c r="H26" s="1604" t="s">
        <v>173</v>
      </c>
      <c r="I26" s="1604"/>
      <c r="J26" s="169"/>
      <c r="K26" s="465"/>
      <c r="L26" s="823"/>
      <c r="M26" s="824"/>
      <c r="N26" s="823"/>
      <c r="O26" s="824"/>
      <c r="P26" s="823"/>
      <c r="Q26" s="824"/>
      <c r="R26" s="822"/>
      <c r="S26" s="825"/>
      <c r="T26" s="826"/>
      <c r="U26" s="924"/>
      <c r="V26" s="293"/>
      <c r="W26" s="293"/>
      <c r="X26" s="293"/>
      <c r="Y26" s="20"/>
      <c r="Z26" s="20"/>
      <c r="AA26" s="20"/>
      <c r="AB26" s="10"/>
      <c r="AC26" s="169"/>
      <c r="AD26" s="10"/>
      <c r="AE26" s="11"/>
      <c r="AF26" s="11"/>
      <c r="AG26" s="55"/>
      <c r="AH26" s="11"/>
      <c r="AI26" s="11"/>
      <c r="AJ26" s="11"/>
      <c r="AK26" s="11"/>
      <c r="AS26" s="10"/>
      <c r="AT26" s="10"/>
      <c r="AY26" s="1104"/>
    </row>
    <row r="27" spans="1:53" ht="23.25">
      <c r="A27" s="816"/>
      <c r="B27" s="817"/>
      <c r="C27" s="817"/>
      <c r="D27" s="1595" t="s">
        <v>206</v>
      </c>
      <c r="E27" s="1595"/>
      <c r="F27" s="1595"/>
      <c r="G27" s="817"/>
      <c r="H27" s="817"/>
      <c r="I27" s="817"/>
      <c r="J27" s="464"/>
      <c r="K27" s="818"/>
      <c r="L27" s="817"/>
      <c r="M27" s="817"/>
      <c r="N27" s="817"/>
      <c r="O27" s="817"/>
      <c r="P27" s="817"/>
      <c r="Q27" s="817"/>
      <c r="R27" s="817"/>
      <c r="S27" s="817"/>
      <c r="T27" s="819"/>
      <c r="U27" s="924"/>
      <c r="V27" s="293"/>
      <c r="W27" s="293"/>
      <c r="X27" s="293"/>
      <c r="Y27" s="20"/>
      <c r="Z27" s="20"/>
      <c r="AA27" s="20"/>
      <c r="AB27" s="10"/>
      <c r="AC27" s="169"/>
      <c r="AD27" s="10"/>
      <c r="AE27" s="11"/>
      <c r="AF27" s="11"/>
      <c r="AG27" s="55"/>
      <c r="AH27" s="11"/>
      <c r="AI27" s="11"/>
      <c r="AJ27" s="11"/>
      <c r="AK27" s="11"/>
      <c r="AS27" s="10"/>
      <c r="AT27" s="10"/>
      <c r="AY27" s="1104"/>
    </row>
    <row r="28" spans="1:53" ht="12.75" customHeight="1" thickBot="1">
      <c r="A28" s="827"/>
      <c r="B28" s="828"/>
      <c r="C28" s="828"/>
      <c r="D28" s="828"/>
      <c r="E28" s="829"/>
      <c r="F28" s="829"/>
      <c r="G28" s="828"/>
      <c r="H28" s="829"/>
      <c r="I28" s="828"/>
      <c r="J28" s="829"/>
      <c r="K28" s="830"/>
      <c r="L28" s="831"/>
      <c r="M28" s="830"/>
      <c r="N28" s="831"/>
      <c r="O28" s="832"/>
      <c r="P28" s="831"/>
      <c r="Q28" s="833"/>
      <c r="R28" s="831"/>
      <c r="S28" s="833"/>
      <c r="T28" s="834"/>
      <c r="U28" s="923"/>
      <c r="V28" s="292"/>
      <c r="W28" s="292"/>
      <c r="X28" s="292"/>
      <c r="Y28" s="10"/>
      <c r="Z28" s="10"/>
      <c r="AA28" s="10"/>
      <c r="AB28" s="10"/>
      <c r="AC28" s="169"/>
      <c r="AD28" s="10"/>
      <c r="AE28" s="11"/>
      <c r="AF28" s="11"/>
      <c r="AG28" s="55"/>
      <c r="AH28" s="11"/>
      <c r="AI28" s="11"/>
      <c r="AJ28" s="11"/>
      <c r="AK28" s="11"/>
      <c r="AS28" s="10"/>
      <c r="AT28" s="10"/>
      <c r="AY28" s="1104"/>
    </row>
    <row r="29" spans="1:53" s="1149" customFormat="1" ht="34.5" thickTop="1" thickBot="1">
      <c r="P29" s="1150"/>
      <c r="R29" s="1150"/>
      <c r="T29" s="1150"/>
      <c r="U29" s="1151"/>
      <c r="V29" s="1152"/>
      <c r="W29" s="1152"/>
      <c r="X29" s="1152"/>
      <c r="Y29" s="1152"/>
      <c r="Z29" s="1152"/>
      <c r="AA29" s="1152"/>
      <c r="AB29" s="1152"/>
      <c r="AC29" s="1152"/>
      <c r="AD29" s="1152"/>
      <c r="AE29" s="1152"/>
      <c r="AF29" s="1152"/>
      <c r="AG29" s="1152"/>
      <c r="AH29" s="1153"/>
      <c r="AI29" s="1153"/>
      <c r="AY29" s="1104"/>
      <c r="AZ29" s="169"/>
      <c r="BA29" s="169"/>
    </row>
    <row r="30" spans="1:53" ht="27" thickTop="1">
      <c r="A30" s="1602" t="s">
        <v>14</v>
      </c>
      <c r="B30" s="1603"/>
      <c r="C30" s="1603"/>
      <c r="D30" s="1603"/>
      <c r="E30" s="1603"/>
      <c r="F30" s="871" t="s">
        <v>150</v>
      </c>
      <c r="G30" s="1589" t="str">
        <f>IF('BR3'!$K$2="ACTIVE",'BR3'!G30,IF('BR2'!$K$2="ACTIVE",'BR2'!G30,IF('BR1'!$K$2="ACTIVE",'BR1'!G30,'ORIGINAL BUDGET'!G30)))</f>
        <v>RPPC</v>
      </c>
      <c r="H30" s="1590">
        <f>IF('BR3'!$K$2="ACTIVE",'BR3'!H30,IF('BR2'!$K$2="ACTIVE",'BR2'!H30,IF('BR1'!$K$2="ACTIVE",'BR1'!H30,'ORIGINAL BUDGET'!H30)))</f>
        <v>0</v>
      </c>
      <c r="I30" s="1589" t="str">
        <f>IF('BR3'!$K$2="ACTIVE",'BR3'!I30,IF('BR2'!$K$2="ACTIVE",'BR2'!I30,IF('BR1'!$K$2="ACTIVE",'BR1'!I30,'ORIGINAL BUDGET'!I30)))</f>
        <v xml:space="preserve">RPPC </v>
      </c>
      <c r="J30" s="1590">
        <f>IF('BR3'!$K$2="ACTIVE",'BR3'!J30,IF('BR2'!$K$2="ACTIVE",'BR2'!J30,IF('BR1'!$K$2="ACTIVE",'BR1'!J30,'ORIGINAL BUDGET'!J30)))</f>
        <v>0</v>
      </c>
      <c r="K30" s="1589">
        <f>IF('BR3'!$K$2="ACTIVE",'BR3'!K30,IF('BR2'!$K$2="ACTIVE",'BR2'!K30,IF('BR1'!$K$2="ACTIVE",'BR1'!K30,'ORIGINAL BUDGET'!K30)))</f>
        <v>0</v>
      </c>
      <c r="L30" s="1590">
        <f>IF('BR3'!$K$2="ACTIVE",'BR3'!L30,IF('BR2'!$K$2="ACTIVE",'BR2'!L30,IF('BR1'!$K$2="ACTIVE",'BR1'!L30,'ORIGINAL BUDGET'!L30)))</f>
        <v>0</v>
      </c>
      <c r="M30" s="1589">
        <f>IF('BR3'!$K$2="ACTIVE",'BR3'!M30,IF('BR2'!$K$2="ACTIVE",'BR2'!M30,IF('BR1'!$K$2="ACTIVE",'BR1'!M30,'ORIGINAL BUDGET'!M30)))</f>
        <v>0</v>
      </c>
      <c r="N30" s="1590">
        <f>IF('BR3'!$K$2="ACTIVE",'BR3'!N30,IF('BR2'!$K$2="ACTIVE",'BR2'!N30,IF('BR1'!$K$2="ACTIVE",'BR1'!N30,'ORIGINAL BUDGET'!N30)))</f>
        <v>0</v>
      </c>
      <c r="O30" s="1589">
        <f>IF('BR3'!$K$2="ACTIVE",'BR3'!O30,IF('BR2'!$K$2="ACTIVE",'BR2'!O30,IF('BR1'!$K$2="ACTIVE",'BR1'!O30,'ORIGINAL BUDGET'!O30)))</f>
        <v>0</v>
      </c>
      <c r="P30" s="1590">
        <f>IF('BR3'!$K$2="ACTIVE",'BR3'!P30,IF('BR2'!$K$2="ACTIVE",'BR2'!P30,IF('BR1'!$K$2="ACTIVE",'BR1'!P30,'ORIGINAL BUDGET'!P30)))</f>
        <v>0</v>
      </c>
      <c r="Q30" s="1589">
        <f>IF('BR3'!$K$2="ACTIVE",'BR3'!Q30,IF('BR2'!$K$2="ACTIVE",'BR2'!Q30,IF('BR1'!$K$2="ACTIVE",'BR1'!Q30,'ORIGINAL BUDGET'!Q30)))</f>
        <v>0</v>
      </c>
      <c r="R30" s="1590">
        <f>IF('BR3'!$K$2="ACTIVE",'BR3'!R30,IF('BR2'!$K$2="ACTIVE",'BR2'!R30,IF('BR1'!$K$2="ACTIVE",'BR1'!R30,'ORIGINAL BUDGET'!R30)))</f>
        <v>0</v>
      </c>
      <c r="S30" s="1589">
        <f>IF('BR3'!$K$2="ACTIVE",'BR3'!S30,IF('BR2'!$K$2="ACTIVE",'BR2'!S30,IF('BR1'!$K$2="ACTIVE",'BR1'!S30,'ORIGINAL BUDGET'!S30)))</f>
        <v>0</v>
      </c>
      <c r="T30" s="1590">
        <f>IF('BR3'!$K$2="ACTIVE",'BR3'!T30,IF('BR2'!$K$2="ACTIVE",'BR2'!T30,IF('BR1'!$K$2="ACTIVE",'BR1'!T30,'ORIGINAL BUDGET'!T30)))</f>
        <v>0</v>
      </c>
      <c r="U30" s="446"/>
      <c r="V30" s="317"/>
      <c r="W30" s="317"/>
      <c r="X30" s="317"/>
      <c r="Y30" s="317"/>
      <c r="Z30" s="317"/>
      <c r="AA30" s="317"/>
      <c r="AB30" s="294"/>
      <c r="AC30" s="294"/>
      <c r="AD30" s="294"/>
      <c r="AE30" s="294"/>
      <c r="AF30" s="294"/>
      <c r="AG30" s="294"/>
      <c r="AH30" s="316"/>
      <c r="AI30" s="316"/>
      <c r="AJ30" s="57"/>
      <c r="AK30" s="57"/>
      <c r="AL30" s="57"/>
      <c r="AM30" s="57"/>
      <c r="AN30" s="57"/>
      <c r="AO30" s="57"/>
      <c r="AP30" s="57"/>
      <c r="AQ30" s="57"/>
      <c r="AR30" s="57"/>
      <c r="AS30" s="57"/>
      <c r="AT30" s="57"/>
      <c r="AU30" s="57"/>
      <c r="AV30" s="57"/>
      <c r="AW30" s="57"/>
      <c r="AX30" s="57"/>
      <c r="AY30" s="1104"/>
    </row>
    <row r="31" spans="1:53" ht="16.5" thickBot="1">
      <c r="A31" s="872"/>
      <c r="B31" s="873"/>
      <c r="C31" s="873"/>
      <c r="D31" s="873"/>
      <c r="E31" s="873"/>
      <c r="F31" s="875" t="s">
        <v>149</v>
      </c>
      <c r="G31" s="911"/>
      <c r="H31" s="586">
        <f>IF('BR3'!$K$2="ACTIVE",'BR3'!H31,IF('BR2'!$K$2="ACTIVE",'BR2'!H31,IF('BR1'!$K$2="ACTIVE",'BR1'!H31,'ORIGINAL BUDGET'!H31)))</f>
        <v>53110</v>
      </c>
      <c r="I31" s="911"/>
      <c r="J31" s="586">
        <f>IF('BR3'!$K$2="ACTIVE",'BR3'!J31,IF('BR2'!$K$2="ACTIVE",'BR2'!J31,IF('BR1'!$K$2="ACTIVE",'BR1'!J31,'ORIGINAL BUDGET'!J31)))</f>
        <v>53129</v>
      </c>
      <c r="K31" s="911" t="s">
        <v>78</v>
      </c>
      <c r="L31" s="586">
        <f>IF('BR3'!$K$2="ACTIVE",'BR3'!L31,IF('BR2'!$K$2="ACTIVE",'BR2'!L31,IF('BR1'!$K$2="ACTIVE",'BR1'!L31,'ORIGINAL BUDGET'!L31)))</f>
        <v>0</v>
      </c>
      <c r="M31" s="911" t="s">
        <v>78</v>
      </c>
      <c r="N31" s="586">
        <f>IF('BR3'!$K$2="ACTIVE",'BR3'!N31,IF('BR2'!$K$2="ACTIVE",'BR2'!N31,IF('BR1'!$K$2="ACTIVE",'BR1'!N31,'ORIGINAL BUDGET'!N31)))</f>
        <v>0</v>
      </c>
      <c r="O31" s="911" t="s">
        <v>78</v>
      </c>
      <c r="P31" s="586">
        <f>IF('BR3'!$K$2="ACTIVE",'BR3'!P31,IF('BR2'!$K$2="ACTIVE",'BR2'!P31,IF('BR1'!$K$2="ACTIVE",'BR1'!P31,'ORIGINAL BUDGET'!P31)))</f>
        <v>0</v>
      </c>
      <c r="Q31" s="911"/>
      <c r="R31" s="586">
        <f>IF('BR3'!$K$2="ACTIVE",'BR3'!R31,IF('BR2'!$K$2="ACTIVE",'BR2'!R31,IF('BR1'!$K$2="ACTIVE",'BR1'!R31,'ORIGINAL BUDGET'!R31)))</f>
        <v>0</v>
      </c>
      <c r="S31" s="911" t="s">
        <v>78</v>
      </c>
      <c r="T31" s="586">
        <f>IF('BR3'!$K$2="ACTIVE",'BR3'!T31,IF('BR2'!$K$2="ACTIVE",'BR2'!T31,IF('BR1'!$K$2="ACTIVE",'BR1'!T31,'ORIGINAL BUDGET'!T31)))</f>
        <v>0</v>
      </c>
      <c r="U31" s="468" t="s">
        <v>78</v>
      </c>
      <c r="V31" s="318"/>
      <c r="W31" s="318"/>
      <c r="X31" s="318"/>
      <c r="Y31" s="318"/>
      <c r="Z31" s="318"/>
      <c r="AA31" s="318"/>
      <c r="AB31" s="275"/>
      <c r="AC31" s="275"/>
      <c r="AD31" s="275"/>
      <c r="AE31" s="275"/>
      <c r="AF31" s="275"/>
      <c r="AG31" s="275"/>
      <c r="AH31" s="275"/>
      <c r="AI31" s="275"/>
      <c r="AY31" s="1104"/>
    </row>
    <row r="32" spans="1:53" ht="24.75" customHeight="1" thickTop="1">
      <c r="A32" s="877" t="str">
        <f>A11</f>
        <v>PERSONNEL</v>
      </c>
      <c r="B32" s="878"/>
      <c r="C32" s="878"/>
      <c r="D32" s="879"/>
      <c r="E32" s="880"/>
      <c r="F32" s="880"/>
      <c r="G32" s="912"/>
      <c r="H32" s="882">
        <f>H11</f>
        <v>0</v>
      </c>
      <c r="I32" s="883"/>
      <c r="J32" s="882">
        <f>J11</f>
        <v>0</v>
      </c>
      <c r="K32" s="883"/>
      <c r="L32" s="882">
        <f>L11</f>
        <v>0</v>
      </c>
      <c r="M32" s="883"/>
      <c r="N32" s="882">
        <f>N11</f>
        <v>0</v>
      </c>
      <c r="O32" s="883"/>
      <c r="P32" s="882">
        <f>P11</f>
        <v>0</v>
      </c>
      <c r="Q32" s="883"/>
      <c r="R32" s="882">
        <f>R11</f>
        <v>0</v>
      </c>
      <c r="S32" s="883"/>
      <c r="T32" s="882">
        <f>T11</f>
        <v>0</v>
      </c>
      <c r="U32" s="194"/>
      <c r="V32" s="295"/>
      <c r="W32" s="295"/>
      <c r="X32" s="295"/>
      <c r="Y32" s="295"/>
      <c r="Z32" s="295"/>
      <c r="AA32" s="295"/>
      <c r="AB32" s="295"/>
      <c r="AC32" s="295"/>
      <c r="AD32" s="295"/>
      <c r="AE32" s="295"/>
      <c r="AF32" s="295"/>
      <c r="AG32" s="295"/>
      <c r="AH32" s="316"/>
      <c r="AI32" s="316"/>
      <c r="AJ32" s="57"/>
      <c r="AK32" s="57"/>
      <c r="AL32" s="57"/>
      <c r="AM32" s="57"/>
      <c r="AN32" s="57"/>
      <c r="AO32" s="57"/>
      <c r="AP32" s="57"/>
      <c r="AQ32" s="57"/>
      <c r="AR32" s="57"/>
      <c r="AS32" s="57"/>
      <c r="AT32" s="57"/>
      <c r="AU32" s="57"/>
      <c r="AV32" s="57"/>
      <c r="AW32" s="57"/>
      <c r="AX32" s="57"/>
      <c r="AY32" s="1104"/>
    </row>
    <row r="33" spans="1:51" ht="24.75" customHeight="1">
      <c r="A33" s="884" t="str">
        <f>A12</f>
        <v>OPERATING EXPENSES</v>
      </c>
      <c r="B33" s="885"/>
      <c r="C33" s="885"/>
      <c r="D33" s="886"/>
      <c r="E33" s="887"/>
      <c r="F33" s="888"/>
      <c r="G33" s="912"/>
      <c r="H33" s="889">
        <f>H12</f>
        <v>0</v>
      </c>
      <c r="I33" s="890"/>
      <c r="J33" s="889">
        <f>J12</f>
        <v>0</v>
      </c>
      <c r="K33" s="890"/>
      <c r="L33" s="889">
        <f>L12</f>
        <v>0</v>
      </c>
      <c r="M33" s="890"/>
      <c r="N33" s="889">
        <f>N12</f>
        <v>0</v>
      </c>
      <c r="O33" s="890"/>
      <c r="P33" s="889">
        <f>P12</f>
        <v>0</v>
      </c>
      <c r="Q33" s="890"/>
      <c r="R33" s="889">
        <f>R12</f>
        <v>0</v>
      </c>
      <c r="S33" s="890"/>
      <c r="T33" s="889">
        <f>T12</f>
        <v>0</v>
      </c>
      <c r="U33" s="194"/>
      <c r="V33" s="295"/>
      <c r="W33" s="295"/>
      <c r="X33" s="295"/>
      <c r="Y33" s="295"/>
      <c r="Z33" s="295"/>
      <c r="AA33" s="295"/>
      <c r="AB33" s="295"/>
      <c r="AC33" s="295"/>
      <c r="AD33" s="295"/>
      <c r="AE33" s="295"/>
      <c r="AF33" s="295"/>
      <c r="AG33" s="295"/>
      <c r="AH33" s="316"/>
      <c r="AI33" s="316"/>
      <c r="AJ33" s="57"/>
      <c r="AK33" s="57"/>
      <c r="AL33" s="57"/>
      <c r="AM33" s="57"/>
      <c r="AN33" s="57"/>
      <c r="AO33" s="57"/>
      <c r="AP33" s="57"/>
      <c r="AQ33" s="57"/>
      <c r="AR33" s="57"/>
      <c r="AS33" s="57"/>
      <c r="AT33" s="57"/>
      <c r="AU33" s="57"/>
      <c r="AV33" s="57"/>
      <c r="AW33" s="57"/>
      <c r="AX33" s="57"/>
      <c r="AY33" s="1104"/>
    </row>
    <row r="34" spans="1:51" ht="24.75" customHeight="1">
      <c r="A34" s="891" t="str">
        <f>A13</f>
        <v>CAPITAL EXPENDITURES</v>
      </c>
      <c r="B34" s="885"/>
      <c r="C34" s="885"/>
      <c r="D34" s="886"/>
      <c r="E34" s="887"/>
      <c r="F34" s="888"/>
      <c r="G34" s="912"/>
      <c r="H34" s="889">
        <f>H13</f>
        <v>0</v>
      </c>
      <c r="I34" s="890"/>
      <c r="J34" s="889">
        <f>J13</f>
        <v>0</v>
      </c>
      <c r="K34" s="890"/>
      <c r="L34" s="889">
        <f>L13</f>
        <v>0</v>
      </c>
      <c r="M34" s="890"/>
      <c r="N34" s="889">
        <f>N13</f>
        <v>0</v>
      </c>
      <c r="O34" s="890"/>
      <c r="P34" s="889">
        <f>P13</f>
        <v>0</v>
      </c>
      <c r="Q34" s="890"/>
      <c r="R34" s="889">
        <f>R13</f>
        <v>0</v>
      </c>
      <c r="S34" s="890"/>
      <c r="T34" s="889">
        <f>T13</f>
        <v>0</v>
      </c>
      <c r="U34" s="194"/>
      <c r="V34" s="295"/>
      <c r="W34" s="295"/>
      <c r="X34" s="295"/>
      <c r="Y34" s="295"/>
      <c r="Z34" s="295"/>
      <c r="AA34" s="295"/>
      <c r="AB34" s="295"/>
      <c r="AC34" s="295"/>
      <c r="AD34" s="295"/>
      <c r="AE34" s="295"/>
      <c r="AF34" s="295"/>
      <c r="AG34" s="295"/>
      <c r="AH34" s="316"/>
      <c r="AI34" s="316"/>
      <c r="AJ34" s="57"/>
      <c r="AK34" s="57"/>
      <c r="AL34" s="57"/>
      <c r="AM34" s="57"/>
      <c r="AN34" s="57"/>
      <c r="AO34" s="57"/>
      <c r="AP34" s="57"/>
      <c r="AQ34" s="57"/>
      <c r="AR34" s="57"/>
      <c r="AS34" s="57"/>
      <c r="AT34" s="57"/>
      <c r="AU34" s="57"/>
      <c r="AV34" s="57"/>
      <c r="AW34" s="57"/>
      <c r="AX34" s="57"/>
      <c r="AY34" s="1104"/>
    </row>
    <row r="35" spans="1:51" ht="24.75" customHeight="1">
      <c r="A35" s="891" t="str">
        <f>A14</f>
        <v>OTHER COSTS</v>
      </c>
      <c r="B35" s="892"/>
      <c r="C35" s="892"/>
      <c r="D35" s="893"/>
      <c r="E35" s="894"/>
      <c r="F35" s="895"/>
      <c r="G35" s="912"/>
      <c r="H35" s="896">
        <f>H14</f>
        <v>0</v>
      </c>
      <c r="I35" s="890"/>
      <c r="J35" s="896">
        <f>J14</f>
        <v>0</v>
      </c>
      <c r="K35" s="890"/>
      <c r="L35" s="896">
        <f>L14</f>
        <v>0</v>
      </c>
      <c r="M35" s="890"/>
      <c r="N35" s="896">
        <f>N14</f>
        <v>0</v>
      </c>
      <c r="O35" s="890"/>
      <c r="P35" s="896">
        <f>P14</f>
        <v>0</v>
      </c>
      <c r="Q35" s="890"/>
      <c r="R35" s="896">
        <f>R14</f>
        <v>0</v>
      </c>
      <c r="S35" s="890"/>
      <c r="T35" s="896">
        <f>T14</f>
        <v>0</v>
      </c>
      <c r="U35" s="194"/>
      <c r="V35" s="295"/>
      <c r="W35" s="295"/>
      <c r="X35" s="295"/>
      <c r="Y35" s="295"/>
      <c r="Z35" s="295"/>
      <c r="AA35" s="295"/>
      <c r="AB35" s="295"/>
      <c r="AC35" s="295"/>
      <c r="AD35" s="295"/>
      <c r="AE35" s="295"/>
      <c r="AF35" s="295"/>
      <c r="AG35" s="295"/>
      <c r="AH35" s="316"/>
      <c r="AI35" s="316"/>
      <c r="AJ35" s="57"/>
      <c r="AK35" s="57"/>
      <c r="AL35" s="57"/>
      <c r="AM35" s="57"/>
      <c r="AN35" s="57"/>
      <c r="AO35" s="57"/>
      <c r="AP35" s="57"/>
      <c r="AQ35" s="57"/>
      <c r="AR35" s="57"/>
      <c r="AS35" s="57"/>
      <c r="AT35" s="57"/>
      <c r="AU35" s="57"/>
      <c r="AV35" s="57"/>
      <c r="AW35" s="57"/>
      <c r="AX35" s="57"/>
      <c r="AY35" s="1104"/>
    </row>
    <row r="36" spans="1:51" ht="24.75" customHeight="1" thickBot="1">
      <c r="A36" s="897" t="str">
        <f>A15</f>
        <v>INDIRECT COSTS</v>
      </c>
      <c r="B36" s="898"/>
      <c r="C36" s="898"/>
      <c r="D36" s="899"/>
      <c r="E36" s="900"/>
      <c r="F36" s="901"/>
      <c r="G36" s="912"/>
      <c r="H36" s="902">
        <f>H15</f>
        <v>0</v>
      </c>
      <c r="I36" s="890"/>
      <c r="J36" s="902">
        <f>J15</f>
        <v>0</v>
      </c>
      <c r="K36" s="890"/>
      <c r="L36" s="902">
        <f>L15</f>
        <v>0</v>
      </c>
      <c r="M36" s="890"/>
      <c r="N36" s="902">
        <f>N15</f>
        <v>0</v>
      </c>
      <c r="O36" s="890"/>
      <c r="P36" s="902">
        <f>P15</f>
        <v>0</v>
      </c>
      <c r="Q36" s="890"/>
      <c r="R36" s="902">
        <f>R15</f>
        <v>0</v>
      </c>
      <c r="S36" s="890"/>
      <c r="T36" s="902">
        <f>T15</f>
        <v>0</v>
      </c>
      <c r="U36" s="194"/>
      <c r="V36" s="295"/>
      <c r="W36" s="295"/>
      <c r="X36" s="295"/>
      <c r="Y36" s="295"/>
      <c r="Z36" s="295"/>
      <c r="AA36" s="295"/>
      <c r="AB36" s="295"/>
      <c r="AC36" s="295"/>
      <c r="AD36" s="295"/>
      <c r="AE36" s="295"/>
      <c r="AF36" s="295"/>
      <c r="AG36" s="295"/>
      <c r="AH36" s="316"/>
      <c r="AI36" s="316"/>
      <c r="AJ36" s="57"/>
      <c r="AY36" s="1104"/>
    </row>
    <row r="37" spans="1:51" ht="24.75" customHeight="1" thickTop="1" thickBot="1">
      <c r="A37" s="903"/>
      <c r="B37" s="904" t="s">
        <v>65</v>
      </c>
      <c r="C37" s="904"/>
      <c r="D37" s="905"/>
      <c r="E37" s="906"/>
      <c r="F37" s="907">
        <f>H37+J37+L37+R37+T37+N37+P37</f>
        <v>0</v>
      </c>
      <c r="G37" s="913"/>
      <c r="H37" s="909">
        <f>SUM(H32:H36)</f>
        <v>0</v>
      </c>
      <c r="I37" s="910"/>
      <c r="J37" s="909">
        <f>SUM(J32:J36)</f>
        <v>0</v>
      </c>
      <c r="K37" s="910"/>
      <c r="L37" s="909">
        <f>SUM(L32:L36)</f>
        <v>0</v>
      </c>
      <c r="M37" s="910"/>
      <c r="N37" s="909">
        <f>SUM(N32:N36)</f>
        <v>0</v>
      </c>
      <c r="O37" s="910"/>
      <c r="P37" s="909">
        <f>SUM(P32:P36)</f>
        <v>0</v>
      </c>
      <c r="Q37" s="910"/>
      <c r="R37" s="909">
        <f>SUM(R32:R36)</f>
        <v>0</v>
      </c>
      <c r="S37" s="910"/>
      <c r="T37" s="909">
        <f>SUM(T32:T36)</f>
        <v>0</v>
      </c>
      <c r="U37" s="194"/>
      <c r="V37" s="295"/>
      <c r="W37" s="295"/>
      <c r="X37" s="295"/>
      <c r="Y37" s="295"/>
      <c r="Z37" s="295"/>
      <c r="AA37" s="295"/>
      <c r="AB37" s="295"/>
      <c r="AC37" s="295"/>
      <c r="AD37" s="295"/>
      <c r="AE37" s="295"/>
      <c r="AF37" s="295"/>
      <c r="AG37" s="295"/>
      <c r="AH37" s="316"/>
      <c r="AI37" s="316"/>
      <c r="AJ37" s="57"/>
      <c r="AY37" s="1104"/>
    </row>
    <row r="38" spans="1:51" ht="15.95" customHeight="1" thickTop="1" thickBot="1">
      <c r="A38" s="1209"/>
      <c r="B38" s="1209"/>
      <c r="C38" s="1209"/>
      <c r="D38" s="1209"/>
      <c r="E38" s="1210"/>
      <c r="F38" s="1210"/>
      <c r="G38" s="1211"/>
      <c r="H38" s="1212"/>
      <c r="I38" s="1213"/>
      <c r="J38" s="1212"/>
      <c r="K38" s="1211"/>
      <c r="L38" s="1212"/>
      <c r="M38" s="1213"/>
      <c r="N38" s="1212"/>
      <c r="O38" s="1213"/>
      <c r="P38" s="1212"/>
      <c r="Q38" s="1213"/>
      <c r="R38" s="1212"/>
      <c r="S38" s="1213"/>
      <c r="T38" s="1212"/>
      <c r="U38" s="215"/>
      <c r="V38" s="286"/>
      <c r="W38" s="286"/>
      <c r="X38" s="286"/>
      <c r="Y38" s="286"/>
      <c r="Z38" s="286"/>
      <c r="AA38" s="286"/>
      <c r="AB38" s="286"/>
      <c r="AC38" s="286"/>
      <c r="AD38" s="286"/>
      <c r="AE38" s="286"/>
      <c r="AF38" s="286"/>
      <c r="AG38" s="286"/>
      <c r="AH38" s="316"/>
      <c r="AI38" s="316"/>
      <c r="AJ38" s="55"/>
      <c r="AY38" s="1104"/>
    </row>
    <row r="39" spans="1:51" ht="21" customHeight="1" thickTop="1">
      <c r="A39" s="1739" t="str">
        <f>A11</f>
        <v>PERSONNEL</v>
      </c>
      <c r="B39" s="1740"/>
      <c r="C39" s="1740"/>
      <c r="D39" s="1740"/>
      <c r="E39" s="1740"/>
      <c r="F39" s="1740"/>
      <c r="G39" s="1736" t="s">
        <v>84</v>
      </c>
      <c r="H39" s="1737"/>
      <c r="I39" s="1737"/>
      <c r="J39" s="1737"/>
      <c r="K39" s="1737"/>
      <c r="L39" s="1737"/>
      <c r="M39" s="1737"/>
      <c r="N39" s="1737"/>
      <c r="O39" s="1737"/>
      <c r="P39" s="1737"/>
      <c r="Q39" s="1737"/>
      <c r="R39" s="1737"/>
      <c r="S39" s="1737"/>
      <c r="T39" s="1737"/>
      <c r="U39" s="1237"/>
      <c r="V39" s="275"/>
      <c r="W39" s="275"/>
      <c r="X39" s="275"/>
      <c r="Y39" s="275"/>
      <c r="Z39" s="275"/>
      <c r="AA39" s="275"/>
      <c r="AB39" s="275"/>
      <c r="AC39" s="275"/>
      <c r="AD39" s="275"/>
      <c r="AE39" s="275"/>
      <c r="AF39" s="275"/>
      <c r="AG39" s="275"/>
      <c r="AH39" s="275"/>
      <c r="AI39" s="275"/>
      <c r="AK39" s="55"/>
      <c r="AL39" s="55"/>
      <c r="AM39" s="55"/>
      <c r="AN39" s="55"/>
      <c r="AO39" s="55"/>
      <c r="AP39" s="55"/>
      <c r="AQ39" s="55"/>
      <c r="AR39" s="55"/>
      <c r="AU39" s="55"/>
      <c r="AV39" s="55"/>
      <c r="AW39" s="55"/>
      <c r="AX39" s="55"/>
      <c r="AY39" s="1104"/>
    </row>
    <row r="40" spans="1:51" ht="15.75" thickBot="1">
      <c r="A40" s="1584"/>
      <c r="B40" s="1586"/>
      <c r="C40" s="1586"/>
      <c r="D40" s="1586"/>
      <c r="E40" s="1586"/>
      <c r="F40" s="1586"/>
      <c r="G40" s="1214" t="str">
        <f>'Fund Rec'!G48</f>
        <v/>
      </c>
      <c r="H40" s="1215">
        <f>'Fund Rec'!H48</f>
        <v>0</v>
      </c>
      <c r="I40" s="1216" t="str">
        <f>'Fund Rec'!I48</f>
        <v/>
      </c>
      <c r="J40" s="1217">
        <f>'Fund Rec'!J48</f>
        <v>0</v>
      </c>
      <c r="K40" s="1214" t="str">
        <f>'Fund Rec'!K48</f>
        <v/>
      </c>
      <c r="L40" s="1215">
        <f>'Fund Rec'!L48</f>
        <v>0</v>
      </c>
      <c r="M40" s="1216" t="str">
        <f>'Fund Rec'!M48</f>
        <v/>
      </c>
      <c r="N40" s="1218">
        <f>'Fund Rec'!N48</f>
        <v>0</v>
      </c>
      <c r="O40" s="1216" t="str">
        <f>'Fund Rec'!O48</f>
        <v/>
      </c>
      <c r="P40" s="1215">
        <f>'Fund Rec'!P48</f>
        <v>0</v>
      </c>
      <c r="Q40" s="1216" t="str">
        <f>'Fund Rec'!Q48</f>
        <v/>
      </c>
      <c r="R40" s="1215">
        <f>'Fund Rec'!R48</f>
        <v>0</v>
      </c>
      <c r="S40" s="1216" t="str">
        <f>'Fund Rec'!S48</f>
        <v/>
      </c>
      <c r="T40" s="1215">
        <f>'Fund Rec'!T48</f>
        <v>0</v>
      </c>
      <c r="U40" s="139"/>
      <c r="V40" s="319"/>
      <c r="W40" s="319"/>
      <c r="X40" s="319"/>
      <c r="Y40" s="319"/>
      <c r="Z40" s="319"/>
      <c r="AA40" s="319"/>
      <c r="AB40" s="320"/>
      <c r="AC40" s="320"/>
      <c r="AD40" s="320"/>
      <c r="AE40" s="320"/>
      <c r="AF40" s="320"/>
      <c r="AG40" s="320"/>
      <c r="AH40" s="321"/>
      <c r="AI40" s="292"/>
      <c r="AJ40" s="2"/>
      <c r="AY40" s="1104"/>
    </row>
    <row r="41" spans="1:51" ht="25.5" customHeight="1" thickTop="1" thickBot="1">
      <c r="A41" s="30"/>
      <c r="B41" s="24"/>
      <c r="C41" s="24"/>
      <c r="D41" s="150"/>
      <c r="E41" s="129" t="str">
        <f>'ORIGINAL BUDGET'!E41</f>
        <v>TOTAL PERSONNEL COSTS</v>
      </c>
      <c r="F41" s="606">
        <f>F43+F42</f>
        <v>0</v>
      </c>
      <c r="G41" s="604"/>
      <c r="H41" s="605">
        <f>H43+H42</f>
        <v>0</v>
      </c>
      <c r="I41" s="594"/>
      <c r="J41" s="413">
        <f>J43+J42</f>
        <v>0</v>
      </c>
      <c r="K41" s="601"/>
      <c r="L41" s="689">
        <f>L43+L42</f>
        <v>0</v>
      </c>
      <c r="M41" s="683"/>
      <c r="N41" s="689">
        <f>N43+N42</f>
        <v>0</v>
      </c>
      <c r="O41" s="683"/>
      <c r="P41" s="693">
        <f>P43+P42</f>
        <v>0</v>
      </c>
      <c r="Q41" s="686"/>
      <c r="R41" s="679">
        <f>R43+R42</f>
        <v>0</v>
      </c>
      <c r="S41" s="688"/>
      <c r="T41" s="679">
        <f>T43+T42</f>
        <v>0</v>
      </c>
      <c r="U41" s="405"/>
      <c r="V41" s="297"/>
      <c r="W41" s="297"/>
      <c r="X41" s="297"/>
      <c r="Y41" s="297"/>
      <c r="Z41" s="297"/>
      <c r="AA41" s="297"/>
      <c r="AB41" s="322"/>
      <c r="AC41" s="322"/>
      <c r="AD41" s="322"/>
      <c r="AE41" s="322"/>
      <c r="AF41" s="322"/>
      <c r="AG41" s="322"/>
      <c r="AH41" s="297"/>
      <c r="AI41" s="297"/>
      <c r="AJ41" s="191"/>
      <c r="AY41" s="1104"/>
    </row>
    <row r="42" spans="1:51" ht="24" customHeight="1" thickTop="1" thickBot="1">
      <c r="A42" s="31"/>
      <c r="B42" s="1776" t="s">
        <v>195</v>
      </c>
      <c r="C42" s="1777"/>
      <c r="D42" s="1777"/>
      <c r="E42" s="1778"/>
      <c r="F42" s="587">
        <f>H42+J42+L42+N42+P42+R42+T42</f>
        <v>0</v>
      </c>
      <c r="G42" s="597"/>
      <c r="H42" s="598">
        <f>AK95</f>
        <v>0</v>
      </c>
      <c r="I42" s="8"/>
      <c r="J42" s="677">
        <f>AL95</f>
        <v>0</v>
      </c>
      <c r="K42" s="680"/>
      <c r="L42" s="690">
        <f>AM95</f>
        <v>0</v>
      </c>
      <c r="M42" s="8"/>
      <c r="N42" s="690">
        <f>AN95</f>
        <v>0</v>
      </c>
      <c r="O42" s="8"/>
      <c r="P42" s="690">
        <f>AO95</f>
        <v>0</v>
      </c>
      <c r="Q42" s="8"/>
      <c r="R42" s="690">
        <f>AP95</f>
        <v>0</v>
      </c>
      <c r="S42" s="8"/>
      <c r="T42" s="681">
        <f>AQ95</f>
        <v>0</v>
      </c>
      <c r="U42" s="406"/>
      <c r="V42" s="298"/>
      <c r="W42" s="298"/>
      <c r="X42" s="298"/>
      <c r="Y42" s="298"/>
      <c r="Z42" s="298"/>
      <c r="AA42" s="298"/>
      <c r="AB42" s="323" t="s">
        <v>140</v>
      </c>
      <c r="AC42" s="323"/>
      <c r="AD42" s="323" t="s">
        <v>141</v>
      </c>
      <c r="AE42" s="323"/>
      <c r="AF42" s="323" t="s">
        <v>142</v>
      </c>
      <c r="AG42" s="323"/>
      <c r="AH42" s="298"/>
      <c r="AI42" s="324"/>
      <c r="AJ42" s="216"/>
      <c r="AL42" s="329"/>
      <c r="AM42" s="329"/>
      <c r="AN42" s="329"/>
      <c r="AO42" s="329"/>
      <c r="AP42" s="329"/>
      <c r="AQ42" s="329"/>
      <c r="AU42" s="200"/>
      <c r="AV42" s="200"/>
      <c r="AW42" s="200"/>
      <c r="AX42" s="200"/>
      <c r="AY42" s="1104"/>
    </row>
    <row r="43" spans="1:51" ht="24" customHeight="1" thickTop="1" thickBot="1">
      <c r="A43" s="32"/>
      <c r="B43" s="22"/>
      <c r="C43" s="23"/>
      <c r="D43" s="23"/>
      <c r="E43" s="1103" t="s">
        <v>24</v>
      </c>
      <c r="F43" s="588">
        <f>SUM(F45:F94)</f>
        <v>0</v>
      </c>
      <c r="G43" s="599"/>
      <c r="H43" s="600">
        <f>SUM(H45:H94)</f>
        <v>0</v>
      </c>
      <c r="I43" s="593"/>
      <c r="J43" s="449">
        <f>SUM(J45:J94)</f>
        <v>0</v>
      </c>
      <c r="K43" s="682"/>
      <c r="L43" s="691">
        <f>SUM(L45:L94)</f>
        <v>0</v>
      </c>
      <c r="M43" s="684"/>
      <c r="N43" s="692">
        <f>SUM(N45:N94)</f>
        <v>0</v>
      </c>
      <c r="O43" s="685"/>
      <c r="P43" s="694">
        <f>SUM(P45:P94)</f>
        <v>0</v>
      </c>
      <c r="Q43" s="687"/>
      <c r="R43" s="692">
        <f>SUM(R45:R94)</f>
        <v>0</v>
      </c>
      <c r="S43" s="593"/>
      <c r="T43" s="670">
        <f>SUM(T45:T94)</f>
        <v>0</v>
      </c>
      <c r="U43" s="406"/>
      <c r="V43" s="1720" t="s">
        <v>153</v>
      </c>
      <c r="W43" s="1721"/>
      <c r="X43" s="1721"/>
      <c r="Y43" s="1721"/>
      <c r="Z43" s="1721"/>
      <c r="AA43" s="1721"/>
      <c r="AB43" s="1721"/>
      <c r="AC43" s="1721"/>
      <c r="AD43" s="1721"/>
      <c r="AE43" s="1721"/>
      <c r="AF43" s="1721"/>
      <c r="AG43" s="1721"/>
      <c r="AH43" s="1721"/>
      <c r="AI43" s="1722"/>
      <c r="AJ43" s="217"/>
      <c r="AK43" s="1819" t="s">
        <v>76</v>
      </c>
      <c r="AL43" s="1820"/>
      <c r="AM43" s="1820"/>
      <c r="AN43" s="1820"/>
      <c r="AO43" s="1820"/>
      <c r="AP43" s="1820"/>
      <c r="AQ43" s="1820"/>
      <c r="AU43" s="258"/>
      <c r="AV43" s="258"/>
      <c r="AW43" s="258"/>
      <c r="AX43" s="258"/>
      <c r="AY43" s="1104"/>
    </row>
    <row r="44" spans="1:51" ht="102" customHeight="1" thickTop="1">
      <c r="A44" s="9"/>
      <c r="B44" s="1063" t="s">
        <v>31</v>
      </c>
      <c r="C44" s="1064" t="s">
        <v>212</v>
      </c>
      <c r="D44" s="1065" t="s">
        <v>33</v>
      </c>
      <c r="E44" s="1066" t="s">
        <v>34</v>
      </c>
      <c r="F44" s="1067" t="s">
        <v>47</v>
      </c>
      <c r="G44" s="1076"/>
      <c r="H44" s="1069"/>
      <c r="I44" s="1077"/>
      <c r="J44" s="1071"/>
      <c r="K44" s="1078"/>
      <c r="L44" s="1073"/>
      <c r="M44" s="1079"/>
      <c r="N44" s="1073"/>
      <c r="O44" s="1079"/>
      <c r="P44" s="1080"/>
      <c r="Q44" s="1081"/>
      <c r="R44" s="1082"/>
      <c r="S44" s="1083"/>
      <c r="T44" s="1080"/>
      <c r="U44" s="407"/>
      <c r="V44" s="489" t="str">
        <f>G5&amp;" "&amp;"on budget"</f>
        <v>RPPC, 53110 on budget</v>
      </c>
      <c r="W44" s="490"/>
      <c r="X44" s="490" t="str">
        <f>I5&amp;" "&amp;"on budget"</f>
        <v>RPPC , 53129 on budget</v>
      </c>
      <c r="Y44" s="490"/>
      <c r="Z44" s="490" t="str">
        <f>K5&amp;" "&amp;"on budget"</f>
        <v xml:space="preserve"> on budget</v>
      </c>
      <c r="AA44" s="490"/>
      <c r="AB44" s="490" t="str">
        <f>M5&amp;" "&amp;"on budget"</f>
        <v xml:space="preserve"> on budget</v>
      </c>
      <c r="AC44" s="490"/>
      <c r="AD44" s="490" t="str">
        <f>O5&amp;" "&amp;"on budget"</f>
        <v xml:space="preserve"> on budget</v>
      </c>
      <c r="AE44" s="490"/>
      <c r="AF44" s="490" t="str">
        <f>Q5&amp;" "&amp;"on budget"</f>
        <v xml:space="preserve"> on budget</v>
      </c>
      <c r="AG44" s="490"/>
      <c r="AH44" s="490" t="str">
        <f>S5&amp;" "&amp;"on budget"</f>
        <v xml:space="preserve"> on budget</v>
      </c>
      <c r="AI44" s="491"/>
      <c r="AJ44" s="218"/>
      <c r="AK44" s="447" t="str">
        <f>$G$5</f>
        <v>RPPC, 53110</v>
      </c>
      <c r="AL44" s="447" t="str">
        <f>$I$5</f>
        <v>RPPC , 53129</v>
      </c>
      <c r="AM44" s="447" t="str">
        <f>$K$5</f>
        <v/>
      </c>
      <c r="AN44" s="447" t="str">
        <f>$M$5</f>
        <v/>
      </c>
      <c r="AO44" s="447" t="str">
        <f>$O$5</f>
        <v/>
      </c>
      <c r="AP44" s="447" t="str">
        <f>$Q$5</f>
        <v/>
      </c>
      <c r="AQ44" s="447" t="str">
        <f>$S$5</f>
        <v/>
      </c>
      <c r="AU44" s="137"/>
      <c r="AV44" s="137"/>
      <c r="AW44" s="137"/>
      <c r="AX44" s="137"/>
      <c r="AY44" s="1104"/>
    </row>
    <row r="45" spans="1:51" ht="23.25" customHeight="1">
      <c r="A45" s="122">
        <v>1</v>
      </c>
      <c r="B45" s="1020">
        <f>IF($L$2="","",IF($L$2="ORIGINAL",'ORIGINAL BUDGET'!$B45,IF($L$2="BR1",'BR1'!$B45,IF($L$2="BR2",'BR2'!$B45,IF($L$2="BR3",'BR3'!$B45)))))</f>
        <v>0</v>
      </c>
      <c r="C45" s="1029">
        <f>IF($L$2="","",IF($L$2="ORIGINAL",'ORIGINAL BUDGET'!$C45,IF($L$2="BR1",'BR1'!$C45,IF($L$2="BR2",'BR2'!$C45,IF($L$2="BR3",'BR3'!$C45)))))</f>
        <v>0</v>
      </c>
      <c r="D45" s="1023" t="str">
        <f>IF(F45="","",E45/F45)</f>
        <v/>
      </c>
      <c r="E45" s="1024"/>
      <c r="F45" s="589"/>
      <c r="G45" s="1022" t="str">
        <f>IF(AND(F45&lt;&gt;0, 1-I45-K45-Q45-S45-M45-O45),1-I45-K45-Q45-S45-M45-O45,"")</f>
        <v/>
      </c>
      <c r="H45" s="811">
        <f t="shared" ref="H45:H94" si="15">IF(AND(G45*F45&lt;0.0001,G45*F45&gt;0),"",G45*F45)</f>
        <v>0</v>
      </c>
      <c r="I45" s="1025"/>
      <c r="J45" s="811">
        <f>$F45*I45</f>
        <v>0</v>
      </c>
      <c r="K45" s="858"/>
      <c r="L45" s="811">
        <f>$F45*K45</f>
        <v>0</v>
      </c>
      <c r="M45" s="858"/>
      <c r="N45" s="811">
        <f>F45*M45</f>
        <v>0</v>
      </c>
      <c r="O45" s="858"/>
      <c r="P45" s="811">
        <f>F45*O45</f>
        <v>0</v>
      </c>
      <c r="Q45" s="858"/>
      <c r="R45" s="811">
        <f>F45*Q45</f>
        <v>0</v>
      </c>
      <c r="S45" s="858"/>
      <c r="T45" s="811">
        <f>F45*S45</f>
        <v>0</v>
      </c>
      <c r="U45" s="149"/>
      <c r="V45" s="492" t="str">
        <f>IF(AND('BR3'!$K$2="ACTIVE",'BR3'!H45&gt;0),"Yes",IF(AND('BR2'!$K$2="ACTIVE",'BR2'!H45&gt;0),"Yes",IF(AND('BR1'!$K$2="ACTIVE",'BR1'!H45&gt;0),"Yes",IF(AND('ORIGINAL BUDGET'!$K$2="ACTIVE",'ORIGINAL BUDGET'!H45&gt;0),"Yes",""))))</f>
        <v/>
      </c>
      <c r="W45" s="493"/>
      <c r="X45" s="325" t="str">
        <f>IF(AND('BR3'!$K$2="ACTIVE",'BR3'!J45&gt;0),"Yes",IF(AND('BR2'!$K$2="ACTIVE",'BR2'!J45&gt;0),"Yes",IF(AND('BR1'!$K$2="ACTIVE",'BR1'!J45&gt;0),"Yes",IF(AND('ORIGINAL BUDGET'!$K$2="ACTIVE",'ORIGINAL BUDGET'!J45&gt;0),"Yes",""))))</f>
        <v/>
      </c>
      <c r="Y45" s="493"/>
      <c r="Z45" s="325" t="str">
        <f>IF(AND('BR3'!$K$2="ACTIVE",'BR3'!L45&gt;0),"Yes",IF(AND('BR2'!$K$2="ACTIVE",'BR2'!L45&gt;0),"Yes",IF(AND('BR1'!$K$2="ACTIVE",'BR1'!L45&gt;0),"Yes",IF(AND('ORIGINAL BUDGET'!$K$2="ACTIVE",'ORIGINAL BUDGET'!L45&gt;0),"Yes",""))))</f>
        <v/>
      </c>
      <c r="AA45" s="493"/>
      <c r="AB45" s="325" t="str">
        <f>IF(AND('BR3'!$K$2="ACTIVE",'BR3'!N45&gt;0),"Yes",IF(AND('BR2'!$K$2="ACTIVE",'BR2'!N45&gt;0),"Yes",IF(AND('BR1'!$K$2="ACTIVE",'BR1'!N45&gt;0),"Yes",IF(AND('ORIGINAL BUDGET'!$K$2="ACTIVE",'ORIGINAL BUDGET'!N45&gt;0),"Yes",""))))</f>
        <v/>
      </c>
      <c r="AC45" s="493"/>
      <c r="AD45" s="325" t="str">
        <f>IF(AND('BR3'!$K$2="ACTIVE",'BR3'!P45&gt;0),"Yes",IF(AND('BR2'!$K$2="ACTIVE",'BR2'!P45&gt;0),"Yes",IF(AND('BR1'!$K$2="ACTIVE",'BR1'!P45&gt;0),"Yes",IF(AND('ORIGINAL BUDGET'!$K$2="ACTIVE",'ORIGINAL BUDGET'!P45&gt;0),"Yes",""))))</f>
        <v/>
      </c>
      <c r="AE45" s="493"/>
      <c r="AF45" s="325" t="str">
        <f>IF(AND('BR3'!$K$2="ACTIVE",'BR3'!R45&gt;0),"Yes",IF(AND('BR2'!$K$2="ACTIVE",'BR2'!R45&gt;0),"Yes",IF(AND('BR1'!$K$2="ACTIVE",'BR1'!R45&gt;0),"Yes",IF(AND('ORIGINAL BUDGET'!$K$2="ACTIVE",'ORIGINAL BUDGET'!R45&gt;0),"Yes",""))))</f>
        <v/>
      </c>
      <c r="AG45" s="493"/>
      <c r="AH45" s="493" t="str">
        <f>IF(AND('BR3'!$K$2="ACTIVE",'BR3'!T45&gt;0),"Yes",IF(AND('BR2'!$K$2="ACTIVE",'BR2'!T45&gt;0),"Yes",IF(AND('BR1'!$K$2="ACTIVE",'BR1'!T45&gt;0),"Yes",IF(AND('ORIGINAL BUDGET'!$K$2="ACTIVE",'ORIGINAL BUDGET'!T45&gt;0),"Yes",""))))</f>
        <v/>
      </c>
      <c r="AI45" s="494"/>
      <c r="AJ45" s="218"/>
      <c r="AK45" s="448">
        <f t="shared" ref="AK45:AK76" si="16">$E45*$G45</f>
        <v>0</v>
      </c>
      <c r="AL45" s="448">
        <f t="shared" ref="AL45:AL76" si="17">$E45*$I45</f>
        <v>0</v>
      </c>
      <c r="AM45" s="448">
        <f t="shared" ref="AM45:AM76" si="18">$E45*$K45</f>
        <v>0</v>
      </c>
      <c r="AN45" s="448">
        <f t="shared" ref="AN45:AN76" si="19">$E45*$M45</f>
        <v>0</v>
      </c>
      <c r="AO45" s="448">
        <f t="shared" ref="AO45:AO76" si="20">$E45*$O45</f>
        <v>0</v>
      </c>
      <c r="AP45" s="448">
        <f t="shared" ref="AP45:AP76" si="21">$E45*$Q45</f>
        <v>0</v>
      </c>
      <c r="AQ45" s="448">
        <f t="shared" ref="AQ45:AQ76" si="22">$E45*$S45</f>
        <v>0</v>
      </c>
      <c r="AU45" s="220"/>
      <c r="AV45" s="220"/>
      <c r="AW45" s="220"/>
      <c r="AX45" s="220"/>
      <c r="AY45" s="1104"/>
    </row>
    <row r="46" spans="1:51" ht="23.25" customHeight="1">
      <c r="A46" s="122">
        <v>2</v>
      </c>
      <c r="B46" s="273">
        <f>IF($L$2="","",IF($L$2="ORIGINAL",'ORIGINAL BUDGET'!$B46,IF($L$2="BR1",'BR1'!$B46,IF($L$2="BR2",'BR2'!$B46,IF($L$2="BR3",'BR3'!$B46)))))</f>
        <v>0</v>
      </c>
      <c r="C46" s="1028">
        <f>IF($L$2="","",IF($L$2="ORIGINAL",'ORIGINAL BUDGET'!$C46,IF($L$2="BR1",'BR1'!$C46,IF($L$2="BR2",'BR2'!$C46,IF($L$2="BR3",'BR3'!$C46)))))</f>
        <v>0</v>
      </c>
      <c r="D46" s="860" t="str">
        <f t="shared" ref="D46:D94" si="23">IF(F46="","",E46/F46)</f>
        <v/>
      </c>
      <c r="E46" s="404"/>
      <c r="F46" s="589"/>
      <c r="G46" s="845" t="str">
        <f t="shared" ref="G46:G94" si="24">IF(AND(F46&lt;&gt;0, 1-I46-K46-Q46-S46-M46-O46),1-I46-K46-Q46-S46-M46-O46,"")</f>
        <v/>
      </c>
      <c r="H46" s="811">
        <f t="shared" si="15"/>
        <v>0</v>
      </c>
      <c r="I46" s="840"/>
      <c r="J46" s="811">
        <f t="shared" ref="J46:J92" si="25">F46*I46</f>
        <v>0</v>
      </c>
      <c r="K46" s="843"/>
      <c r="L46" s="811">
        <f t="shared" ref="L46:L94" si="26">F46*K46</f>
        <v>0</v>
      </c>
      <c r="M46" s="843"/>
      <c r="N46" s="811">
        <f t="shared" ref="N46:N94" si="27">F46*M46</f>
        <v>0</v>
      </c>
      <c r="O46" s="843"/>
      <c r="P46" s="811">
        <f t="shared" ref="P46:P94" si="28">F46*O46</f>
        <v>0</v>
      </c>
      <c r="Q46" s="843"/>
      <c r="R46" s="811">
        <f t="shared" ref="R46:R94" si="29">F46*Q46</f>
        <v>0</v>
      </c>
      <c r="S46" s="843"/>
      <c r="T46" s="811">
        <f t="shared" ref="T46:T94" si="30">F46*S46</f>
        <v>0</v>
      </c>
      <c r="U46" s="149"/>
      <c r="V46" s="492" t="str">
        <f>IF(AND('BR3'!$K$2="ACTIVE",'BR3'!H46&gt;0),"Yes",IF(AND('BR2'!$K$2="ACTIVE",'BR2'!H46&gt;0),"Yes",IF(AND('BR1'!$K$2="ACTIVE",'BR1'!H46&gt;0),"Yes",IF(AND('ORIGINAL BUDGET'!$K$2="ACTIVE",'ORIGINAL BUDGET'!H46&gt;0),"Yes",""))))</f>
        <v/>
      </c>
      <c r="W46" s="493"/>
      <c r="X46" s="325" t="str">
        <f>IF(AND('BR3'!$K$2="ACTIVE",'BR3'!J46&gt;0),"Yes",IF(AND('BR2'!$K$2="ACTIVE",'BR2'!J46&gt;0),"Yes",IF(AND('BR1'!$K$2="ACTIVE",'BR1'!J46&gt;0),"Yes",IF(AND('ORIGINAL BUDGET'!$K$2="ACTIVE",'ORIGINAL BUDGET'!J46&gt;0),"Yes",""))))</f>
        <v/>
      </c>
      <c r="Y46" s="493"/>
      <c r="Z46" s="325" t="str">
        <f>IF(AND('BR3'!$K$2="ACTIVE",'BR3'!L46&gt;0),"Yes",IF(AND('BR2'!$K$2="ACTIVE",'BR2'!L46&gt;0),"Yes",IF(AND('BR1'!$K$2="ACTIVE",'BR1'!L46&gt;0),"Yes",IF(AND('ORIGINAL BUDGET'!$K$2="ACTIVE",'ORIGINAL BUDGET'!L46&gt;0),"Yes",""))))</f>
        <v/>
      </c>
      <c r="AA46" s="493"/>
      <c r="AB46" s="325" t="str">
        <f>IF(AND('BR3'!$K$2="ACTIVE",'BR3'!N46&gt;0),"Yes",IF(AND('BR2'!$K$2="ACTIVE",'BR2'!N46&gt;0),"Yes",IF(AND('BR1'!$K$2="ACTIVE",'BR1'!N46&gt;0),"Yes",IF(AND('ORIGINAL BUDGET'!$K$2="ACTIVE",'ORIGINAL BUDGET'!N46&gt;0),"Yes",""))))</f>
        <v/>
      </c>
      <c r="AC46" s="493"/>
      <c r="AD46" s="325" t="str">
        <f>IF(AND('BR3'!$K$2="ACTIVE",'BR3'!P46&gt;0),"Yes",IF(AND('BR2'!$K$2="ACTIVE",'BR2'!P46&gt;0),"Yes",IF(AND('BR1'!$K$2="ACTIVE",'BR1'!P46&gt;0),"Yes",IF(AND('ORIGINAL BUDGET'!$K$2="ACTIVE",'ORIGINAL BUDGET'!P46&gt;0),"Yes",""))))</f>
        <v/>
      </c>
      <c r="AE46" s="493"/>
      <c r="AF46" s="325" t="str">
        <f>IF(AND('BR3'!$K$2="ACTIVE",'BR3'!R46&gt;0),"Yes",IF(AND('BR2'!$K$2="ACTIVE",'BR2'!R46&gt;0),"Yes",IF(AND('BR1'!$K$2="ACTIVE",'BR1'!R46&gt;0),"Yes",IF(AND('ORIGINAL BUDGET'!$K$2="ACTIVE",'ORIGINAL BUDGET'!R46&gt;0),"Yes",""))))</f>
        <v/>
      </c>
      <c r="AG46" s="493"/>
      <c r="AH46" s="493" t="str">
        <f>IF(AND('BR3'!$K$2="ACTIVE",'BR3'!T46&gt;0),"Yes",IF(AND('BR2'!$K$2="ACTIVE",'BR2'!T46&gt;0),"Yes",IF(AND('BR1'!$K$2="ACTIVE",'BR1'!T46&gt;0),"Yes",IF(AND('ORIGINAL BUDGET'!$K$2="ACTIVE",'ORIGINAL BUDGET'!T46&gt;0),"Yes",""))))</f>
        <v/>
      </c>
      <c r="AI46" s="494"/>
      <c r="AJ46" s="218"/>
      <c r="AK46" s="448">
        <f t="shared" si="16"/>
        <v>0</v>
      </c>
      <c r="AL46" s="448">
        <f t="shared" si="17"/>
        <v>0</v>
      </c>
      <c r="AM46" s="448">
        <f t="shared" si="18"/>
        <v>0</v>
      </c>
      <c r="AN46" s="448">
        <f t="shared" si="19"/>
        <v>0</v>
      </c>
      <c r="AO46" s="448">
        <f t="shared" si="20"/>
        <v>0</v>
      </c>
      <c r="AP46" s="448">
        <f t="shared" si="21"/>
        <v>0</v>
      </c>
      <c r="AQ46" s="448">
        <f t="shared" si="22"/>
        <v>0</v>
      </c>
      <c r="AU46" s="220"/>
      <c r="AV46" s="220"/>
      <c r="AW46" s="220"/>
      <c r="AX46" s="220"/>
      <c r="AY46" s="1104"/>
    </row>
    <row r="47" spans="1:51" ht="23.25" customHeight="1">
      <c r="A47" s="122">
        <v>3</v>
      </c>
      <c r="B47" s="273">
        <f>IF($L$2="","",IF($L$2="ORIGINAL",'ORIGINAL BUDGET'!$B47,IF($L$2="BR1",'BR1'!$B47,IF($L$2="BR2",'BR2'!$B47,IF($L$2="BR3",'BR3'!$B47)))))</f>
        <v>0</v>
      </c>
      <c r="C47" s="1028">
        <f>IF($L$2="","",IF($L$2="ORIGINAL",'ORIGINAL BUDGET'!$C47,IF($L$2="BR1",'BR1'!$C47,IF($L$2="BR2",'BR2'!$C47,IF($L$2="BR3",'BR3'!$C47)))))</f>
        <v>0</v>
      </c>
      <c r="D47" s="860" t="str">
        <f t="shared" si="23"/>
        <v/>
      </c>
      <c r="E47" s="404"/>
      <c r="F47" s="589"/>
      <c r="G47" s="845" t="str">
        <f t="shared" si="24"/>
        <v/>
      </c>
      <c r="H47" s="811">
        <f t="shared" si="15"/>
        <v>0</v>
      </c>
      <c r="I47" s="840"/>
      <c r="J47" s="811">
        <f t="shared" si="25"/>
        <v>0</v>
      </c>
      <c r="K47" s="843"/>
      <c r="L47" s="811">
        <f t="shared" si="26"/>
        <v>0</v>
      </c>
      <c r="M47" s="843"/>
      <c r="N47" s="811">
        <f t="shared" si="27"/>
        <v>0</v>
      </c>
      <c r="O47" s="843"/>
      <c r="P47" s="811">
        <f t="shared" si="28"/>
        <v>0</v>
      </c>
      <c r="Q47" s="843"/>
      <c r="R47" s="811">
        <f t="shared" si="29"/>
        <v>0</v>
      </c>
      <c r="S47" s="843"/>
      <c r="T47" s="811">
        <f t="shared" si="30"/>
        <v>0</v>
      </c>
      <c r="U47" s="149"/>
      <c r="V47" s="492" t="str">
        <f>IF(AND('BR3'!$K$2="ACTIVE",'BR3'!H47&gt;0),"Yes",IF(AND('BR2'!$K$2="ACTIVE",'BR2'!H47&gt;0),"Yes",IF(AND('BR1'!$K$2="ACTIVE",'BR1'!H47&gt;0),"Yes",IF(AND('ORIGINAL BUDGET'!$K$2="ACTIVE",'ORIGINAL BUDGET'!H47&gt;0),"Yes",""))))</f>
        <v/>
      </c>
      <c r="W47" s="493"/>
      <c r="X47" s="325" t="str">
        <f>IF(AND('BR3'!$K$2="ACTIVE",'BR3'!J47&gt;0),"Yes",IF(AND('BR2'!$K$2="ACTIVE",'BR2'!J47&gt;0),"Yes",IF(AND('BR1'!$K$2="ACTIVE",'BR1'!J47&gt;0),"Yes",IF(AND('ORIGINAL BUDGET'!$K$2="ACTIVE",'ORIGINAL BUDGET'!J47&gt;0),"Yes",""))))</f>
        <v/>
      </c>
      <c r="Y47" s="493"/>
      <c r="Z47" s="325" t="str">
        <f>IF(AND('BR3'!$K$2="ACTIVE",'BR3'!L47&gt;0),"Yes",IF(AND('BR2'!$K$2="ACTIVE",'BR2'!L47&gt;0),"Yes",IF(AND('BR1'!$K$2="ACTIVE",'BR1'!L47&gt;0),"Yes",IF(AND('ORIGINAL BUDGET'!$K$2="ACTIVE",'ORIGINAL BUDGET'!L47&gt;0),"Yes",""))))</f>
        <v/>
      </c>
      <c r="AA47" s="493"/>
      <c r="AB47" s="325" t="str">
        <f>IF(AND('BR3'!$K$2="ACTIVE",'BR3'!N47&gt;0),"Yes",IF(AND('BR2'!$K$2="ACTIVE",'BR2'!N47&gt;0),"Yes",IF(AND('BR1'!$K$2="ACTIVE",'BR1'!N47&gt;0),"Yes",IF(AND('ORIGINAL BUDGET'!$K$2="ACTIVE",'ORIGINAL BUDGET'!N47&gt;0),"Yes",""))))</f>
        <v/>
      </c>
      <c r="AC47" s="493"/>
      <c r="AD47" s="325" t="str">
        <f>IF(AND('BR3'!$K$2="ACTIVE",'BR3'!P47&gt;0),"Yes",IF(AND('BR2'!$K$2="ACTIVE",'BR2'!P47&gt;0),"Yes",IF(AND('BR1'!$K$2="ACTIVE",'BR1'!P47&gt;0),"Yes",IF(AND('ORIGINAL BUDGET'!$K$2="ACTIVE",'ORIGINAL BUDGET'!P47&gt;0),"Yes",""))))</f>
        <v/>
      </c>
      <c r="AE47" s="493"/>
      <c r="AF47" s="325" t="str">
        <f>IF(AND('BR3'!$K$2="ACTIVE",'BR3'!R47&gt;0),"Yes",IF(AND('BR2'!$K$2="ACTIVE",'BR2'!R47&gt;0),"Yes",IF(AND('BR1'!$K$2="ACTIVE",'BR1'!R47&gt;0),"Yes",IF(AND('ORIGINAL BUDGET'!$K$2="ACTIVE",'ORIGINAL BUDGET'!R47&gt;0),"Yes",""))))</f>
        <v/>
      </c>
      <c r="AG47" s="493"/>
      <c r="AH47" s="493" t="str">
        <f>IF(AND('BR3'!$K$2="ACTIVE",'BR3'!T47&gt;0),"Yes",IF(AND('BR2'!$K$2="ACTIVE",'BR2'!T47&gt;0),"Yes",IF(AND('BR1'!$K$2="ACTIVE",'BR1'!T47&gt;0),"Yes",IF(AND('ORIGINAL BUDGET'!$K$2="ACTIVE",'ORIGINAL BUDGET'!T47&gt;0),"Yes",""))))</f>
        <v/>
      </c>
      <c r="AI47" s="494"/>
      <c r="AJ47" s="218"/>
      <c r="AK47" s="448">
        <f t="shared" si="16"/>
        <v>0</v>
      </c>
      <c r="AL47" s="448">
        <f t="shared" si="17"/>
        <v>0</v>
      </c>
      <c r="AM47" s="448">
        <f t="shared" si="18"/>
        <v>0</v>
      </c>
      <c r="AN47" s="448">
        <f t="shared" si="19"/>
        <v>0</v>
      </c>
      <c r="AO47" s="448">
        <f t="shared" si="20"/>
        <v>0</v>
      </c>
      <c r="AP47" s="448">
        <f t="shared" si="21"/>
        <v>0</v>
      </c>
      <c r="AQ47" s="448">
        <f t="shared" si="22"/>
        <v>0</v>
      </c>
      <c r="AU47" s="220"/>
      <c r="AV47" s="220"/>
      <c r="AW47" s="220"/>
      <c r="AX47" s="220"/>
      <c r="AY47" s="1104"/>
    </row>
    <row r="48" spans="1:51" ht="23.25" customHeight="1">
      <c r="A48" s="122">
        <v>4</v>
      </c>
      <c r="B48" s="273">
        <f>IF($L$2="","",IF($L$2="ORIGINAL",'ORIGINAL BUDGET'!$B48,IF($L$2="BR1",'BR1'!$B48,IF($L$2="BR2",'BR2'!$B48,IF($L$2="BR3",'BR3'!$B48)))))</f>
        <v>0</v>
      </c>
      <c r="C48" s="1028">
        <f>IF($L$2="","",IF($L$2="ORIGINAL",'ORIGINAL BUDGET'!$C48,IF($L$2="BR1",'BR1'!$C48,IF($L$2="BR2",'BR2'!$C48,IF($L$2="BR3",'BR3'!$C48)))))</f>
        <v>0</v>
      </c>
      <c r="D48" s="860" t="str">
        <f t="shared" si="23"/>
        <v/>
      </c>
      <c r="E48" s="404"/>
      <c r="F48" s="589"/>
      <c r="G48" s="845" t="str">
        <f t="shared" si="24"/>
        <v/>
      </c>
      <c r="H48" s="811">
        <f t="shared" si="15"/>
        <v>0</v>
      </c>
      <c r="I48" s="840"/>
      <c r="J48" s="811">
        <f t="shared" si="25"/>
        <v>0</v>
      </c>
      <c r="K48" s="843"/>
      <c r="L48" s="811">
        <f t="shared" si="26"/>
        <v>0</v>
      </c>
      <c r="M48" s="843"/>
      <c r="N48" s="811">
        <f t="shared" si="27"/>
        <v>0</v>
      </c>
      <c r="O48" s="843"/>
      <c r="P48" s="811">
        <f t="shared" si="28"/>
        <v>0</v>
      </c>
      <c r="Q48" s="843"/>
      <c r="R48" s="811">
        <f t="shared" si="29"/>
        <v>0</v>
      </c>
      <c r="S48" s="843"/>
      <c r="T48" s="811">
        <f t="shared" si="30"/>
        <v>0</v>
      </c>
      <c r="U48" s="149"/>
      <c r="V48" s="492" t="str">
        <f>IF(AND('BR3'!$K$2="ACTIVE",'BR3'!H48&gt;0),"Yes",IF(AND('BR2'!$K$2="ACTIVE",'BR2'!H48&gt;0),"Yes",IF(AND('BR1'!$K$2="ACTIVE",'BR1'!H48&gt;0),"Yes",IF(AND('ORIGINAL BUDGET'!$K$2="ACTIVE",'ORIGINAL BUDGET'!H48&gt;0),"Yes",""))))</f>
        <v/>
      </c>
      <c r="W48" s="493"/>
      <c r="X48" s="325" t="str">
        <f>IF(AND('BR3'!$K$2="ACTIVE",'BR3'!J48&gt;0),"Yes",IF(AND('BR2'!$K$2="ACTIVE",'BR2'!J48&gt;0),"Yes",IF(AND('BR1'!$K$2="ACTIVE",'BR1'!J48&gt;0),"Yes",IF(AND('ORIGINAL BUDGET'!$K$2="ACTIVE",'ORIGINAL BUDGET'!J48&gt;0),"Yes",""))))</f>
        <v/>
      </c>
      <c r="Y48" s="493"/>
      <c r="Z48" s="325" t="str">
        <f>IF(AND('BR3'!$K$2="ACTIVE",'BR3'!L48&gt;0),"Yes",IF(AND('BR2'!$K$2="ACTIVE",'BR2'!L48&gt;0),"Yes",IF(AND('BR1'!$K$2="ACTIVE",'BR1'!L48&gt;0),"Yes",IF(AND('ORIGINAL BUDGET'!$K$2="ACTIVE",'ORIGINAL BUDGET'!L48&gt;0),"Yes",""))))</f>
        <v/>
      </c>
      <c r="AA48" s="493"/>
      <c r="AB48" s="325" t="str">
        <f>IF(AND('BR3'!$K$2="ACTIVE",'BR3'!N48&gt;0),"Yes",IF(AND('BR2'!$K$2="ACTIVE",'BR2'!N48&gt;0),"Yes",IF(AND('BR1'!$K$2="ACTIVE",'BR1'!N48&gt;0),"Yes",IF(AND('ORIGINAL BUDGET'!$K$2="ACTIVE",'ORIGINAL BUDGET'!N48&gt;0),"Yes",""))))</f>
        <v/>
      </c>
      <c r="AC48" s="493"/>
      <c r="AD48" s="325" t="str">
        <f>IF(AND('BR3'!$K$2="ACTIVE",'BR3'!P48&gt;0),"Yes",IF(AND('BR2'!$K$2="ACTIVE",'BR2'!P48&gt;0),"Yes",IF(AND('BR1'!$K$2="ACTIVE",'BR1'!P48&gt;0),"Yes",IF(AND('ORIGINAL BUDGET'!$K$2="ACTIVE",'ORIGINAL BUDGET'!P48&gt;0),"Yes",""))))</f>
        <v/>
      </c>
      <c r="AE48" s="493"/>
      <c r="AF48" s="325" t="str">
        <f>IF(AND('BR3'!$K$2="ACTIVE",'BR3'!R48&gt;0),"Yes",IF(AND('BR2'!$K$2="ACTIVE",'BR2'!R48&gt;0),"Yes",IF(AND('BR1'!$K$2="ACTIVE",'BR1'!R48&gt;0),"Yes",IF(AND('ORIGINAL BUDGET'!$K$2="ACTIVE",'ORIGINAL BUDGET'!R48&gt;0),"Yes",""))))</f>
        <v/>
      </c>
      <c r="AG48" s="493"/>
      <c r="AH48" s="493" t="str">
        <f>IF(AND('BR3'!$K$2="ACTIVE",'BR3'!T48&gt;0),"Yes",IF(AND('BR2'!$K$2="ACTIVE",'BR2'!T48&gt;0),"Yes",IF(AND('BR1'!$K$2="ACTIVE",'BR1'!T48&gt;0),"Yes",IF(AND('ORIGINAL BUDGET'!$K$2="ACTIVE",'ORIGINAL BUDGET'!T48&gt;0),"Yes",""))))</f>
        <v/>
      </c>
      <c r="AI48" s="494"/>
      <c r="AJ48" s="218"/>
      <c r="AK48" s="448">
        <f t="shared" si="16"/>
        <v>0</v>
      </c>
      <c r="AL48" s="448">
        <f t="shared" si="17"/>
        <v>0</v>
      </c>
      <c r="AM48" s="448">
        <f t="shared" si="18"/>
        <v>0</v>
      </c>
      <c r="AN48" s="448">
        <f t="shared" si="19"/>
        <v>0</v>
      </c>
      <c r="AO48" s="448">
        <f t="shared" si="20"/>
        <v>0</v>
      </c>
      <c r="AP48" s="448">
        <f t="shared" si="21"/>
        <v>0</v>
      </c>
      <c r="AQ48" s="448">
        <f t="shared" si="22"/>
        <v>0</v>
      </c>
      <c r="AU48" s="220"/>
      <c r="AV48" s="220"/>
      <c r="AW48" s="220"/>
      <c r="AX48" s="220"/>
      <c r="AY48" s="1104"/>
    </row>
    <row r="49" spans="1:51" ht="23.25" customHeight="1">
      <c r="A49" s="122">
        <v>5</v>
      </c>
      <c r="B49" s="273">
        <f>IF($L$2="","",IF($L$2="ORIGINAL",'ORIGINAL BUDGET'!$B49,IF($L$2="BR1",'BR1'!$B49,IF($L$2="BR2",'BR2'!$B49,IF($L$2="BR3",'BR3'!$B49)))))</f>
        <v>0</v>
      </c>
      <c r="C49" s="1028">
        <f>IF($L$2="","",IF($L$2="ORIGINAL",'ORIGINAL BUDGET'!$C49,IF($L$2="BR1",'BR1'!$C49,IF($L$2="BR2",'BR2'!$C49,IF($L$2="BR3",'BR3'!$C49)))))</f>
        <v>0</v>
      </c>
      <c r="D49" s="860" t="str">
        <f t="shared" si="23"/>
        <v/>
      </c>
      <c r="E49" s="404"/>
      <c r="F49" s="589"/>
      <c r="G49" s="845" t="str">
        <f t="shared" si="24"/>
        <v/>
      </c>
      <c r="H49" s="811">
        <f t="shared" si="15"/>
        <v>0</v>
      </c>
      <c r="I49" s="840"/>
      <c r="J49" s="811">
        <f t="shared" si="25"/>
        <v>0</v>
      </c>
      <c r="K49" s="843"/>
      <c r="L49" s="811">
        <f t="shared" si="26"/>
        <v>0</v>
      </c>
      <c r="M49" s="843"/>
      <c r="N49" s="811">
        <f t="shared" si="27"/>
        <v>0</v>
      </c>
      <c r="O49" s="843"/>
      <c r="P49" s="811">
        <f t="shared" si="28"/>
        <v>0</v>
      </c>
      <c r="Q49" s="843"/>
      <c r="R49" s="811">
        <f t="shared" si="29"/>
        <v>0</v>
      </c>
      <c r="S49" s="843"/>
      <c r="T49" s="811">
        <f t="shared" si="30"/>
        <v>0</v>
      </c>
      <c r="U49" s="149"/>
      <c r="V49" s="492" t="str">
        <f>IF(AND('BR3'!$K$2="ACTIVE",'BR3'!H49&gt;0),"Yes",IF(AND('BR2'!$K$2="ACTIVE",'BR2'!H49&gt;0),"Yes",IF(AND('BR1'!$K$2="ACTIVE",'BR1'!H49&gt;0),"Yes",IF(AND('ORIGINAL BUDGET'!$K$2="ACTIVE",'ORIGINAL BUDGET'!H49&gt;0),"Yes",""))))</f>
        <v/>
      </c>
      <c r="W49" s="493"/>
      <c r="X49" s="325" t="str">
        <f>IF(AND('BR3'!$K$2="ACTIVE",'BR3'!J49&gt;0),"Yes",IF(AND('BR2'!$K$2="ACTIVE",'BR2'!J49&gt;0),"Yes",IF(AND('BR1'!$K$2="ACTIVE",'BR1'!J49&gt;0),"Yes",IF(AND('ORIGINAL BUDGET'!$K$2="ACTIVE",'ORIGINAL BUDGET'!J49&gt;0),"Yes",""))))</f>
        <v/>
      </c>
      <c r="Y49" s="493"/>
      <c r="Z49" s="325" t="str">
        <f>IF(AND('BR3'!$K$2="ACTIVE",'BR3'!L49&gt;0),"Yes",IF(AND('BR2'!$K$2="ACTIVE",'BR2'!L49&gt;0),"Yes",IF(AND('BR1'!$K$2="ACTIVE",'BR1'!L49&gt;0),"Yes",IF(AND('ORIGINAL BUDGET'!$K$2="ACTIVE",'ORIGINAL BUDGET'!L49&gt;0),"Yes",""))))</f>
        <v/>
      </c>
      <c r="AA49" s="493"/>
      <c r="AB49" s="325" t="str">
        <f>IF(AND('BR3'!$K$2="ACTIVE",'BR3'!N49&gt;0),"Yes",IF(AND('BR2'!$K$2="ACTIVE",'BR2'!N49&gt;0),"Yes",IF(AND('BR1'!$K$2="ACTIVE",'BR1'!N49&gt;0),"Yes",IF(AND('ORIGINAL BUDGET'!$K$2="ACTIVE",'ORIGINAL BUDGET'!N49&gt;0),"Yes",""))))</f>
        <v/>
      </c>
      <c r="AC49" s="493"/>
      <c r="AD49" s="325" t="str">
        <f>IF(AND('BR3'!$K$2="ACTIVE",'BR3'!P49&gt;0),"Yes",IF(AND('BR2'!$K$2="ACTIVE",'BR2'!P49&gt;0),"Yes",IF(AND('BR1'!$K$2="ACTIVE",'BR1'!P49&gt;0),"Yes",IF(AND('ORIGINAL BUDGET'!$K$2="ACTIVE",'ORIGINAL BUDGET'!P49&gt;0),"Yes",""))))</f>
        <v/>
      </c>
      <c r="AE49" s="493"/>
      <c r="AF49" s="325" t="str">
        <f>IF(AND('BR3'!$K$2="ACTIVE",'BR3'!R49&gt;0),"Yes",IF(AND('BR2'!$K$2="ACTIVE",'BR2'!R49&gt;0),"Yes",IF(AND('BR1'!$K$2="ACTIVE",'BR1'!R49&gt;0),"Yes",IF(AND('ORIGINAL BUDGET'!$K$2="ACTIVE",'ORIGINAL BUDGET'!R49&gt;0),"Yes",""))))</f>
        <v/>
      </c>
      <c r="AG49" s="493"/>
      <c r="AH49" s="493" t="str">
        <f>IF(AND('BR3'!$K$2="ACTIVE",'BR3'!T49&gt;0),"Yes",IF(AND('BR2'!$K$2="ACTIVE",'BR2'!T49&gt;0),"Yes",IF(AND('BR1'!$K$2="ACTIVE",'BR1'!T49&gt;0),"Yes",IF(AND('ORIGINAL BUDGET'!$K$2="ACTIVE",'ORIGINAL BUDGET'!T49&gt;0),"Yes",""))))</f>
        <v/>
      </c>
      <c r="AI49" s="494"/>
      <c r="AJ49" s="218"/>
      <c r="AK49" s="448">
        <f t="shared" si="16"/>
        <v>0</v>
      </c>
      <c r="AL49" s="448">
        <f t="shared" si="17"/>
        <v>0</v>
      </c>
      <c r="AM49" s="448">
        <f t="shared" si="18"/>
        <v>0</v>
      </c>
      <c r="AN49" s="448">
        <f t="shared" si="19"/>
        <v>0</v>
      </c>
      <c r="AO49" s="448">
        <f t="shared" si="20"/>
        <v>0</v>
      </c>
      <c r="AP49" s="448">
        <f t="shared" si="21"/>
        <v>0</v>
      </c>
      <c r="AQ49" s="448">
        <f t="shared" si="22"/>
        <v>0</v>
      </c>
      <c r="AU49" s="220"/>
      <c r="AV49" s="220"/>
      <c r="AW49" s="220"/>
      <c r="AX49" s="220"/>
      <c r="AY49" s="1104"/>
    </row>
    <row r="50" spans="1:51" ht="23.25" hidden="1" customHeight="1">
      <c r="A50" s="122">
        <v>6</v>
      </c>
      <c r="B50" s="273">
        <f>IF($L$2="","",IF($L$2="ORIGINAL",'ORIGINAL BUDGET'!$B50,IF($L$2="BR1",'BR1'!$B50,IF($L$2="BR2",'BR2'!$B50,IF($L$2="BR3",'BR3'!$B50)))))</f>
        <v>0</v>
      </c>
      <c r="C50" s="1028">
        <f>IF($L$2="","",IF($L$2="ORIGINAL",'ORIGINAL BUDGET'!$C50,IF($L$2="BR1",'BR1'!$C50,IF($L$2="BR2",'BR2'!$C50,IF($L$2="BR3",'BR3'!$C50)))))</f>
        <v>0</v>
      </c>
      <c r="D50" s="860" t="str">
        <f t="shared" si="23"/>
        <v/>
      </c>
      <c r="E50" s="404"/>
      <c r="F50" s="589"/>
      <c r="G50" s="845" t="str">
        <f t="shared" si="24"/>
        <v/>
      </c>
      <c r="H50" s="811">
        <f t="shared" si="15"/>
        <v>0</v>
      </c>
      <c r="I50" s="840"/>
      <c r="J50" s="811">
        <f t="shared" si="25"/>
        <v>0</v>
      </c>
      <c r="K50" s="843"/>
      <c r="L50" s="811">
        <f t="shared" si="26"/>
        <v>0</v>
      </c>
      <c r="M50" s="843"/>
      <c r="N50" s="811">
        <f t="shared" si="27"/>
        <v>0</v>
      </c>
      <c r="O50" s="843"/>
      <c r="P50" s="811">
        <f t="shared" si="28"/>
        <v>0</v>
      </c>
      <c r="Q50" s="843"/>
      <c r="R50" s="811">
        <f t="shared" si="29"/>
        <v>0</v>
      </c>
      <c r="S50" s="843"/>
      <c r="T50" s="811">
        <f t="shared" si="30"/>
        <v>0</v>
      </c>
      <c r="U50" s="149"/>
      <c r="V50" s="492" t="str">
        <f>IF(AND('BR3'!$K$2="ACTIVE",'BR3'!H50&gt;0),"Yes",IF(AND('BR2'!$K$2="ACTIVE",'BR2'!H50&gt;0),"Yes",IF(AND('BR1'!$K$2="ACTIVE",'BR1'!H50&gt;0),"Yes",IF(AND('ORIGINAL BUDGET'!$K$2="ACTIVE",'ORIGINAL BUDGET'!H50&gt;0),"Yes",""))))</f>
        <v/>
      </c>
      <c r="W50" s="493"/>
      <c r="X50" s="325" t="str">
        <f>IF(AND('BR3'!$K$2="ACTIVE",'BR3'!J50&gt;0),"Yes",IF(AND('BR2'!$K$2="ACTIVE",'BR2'!J50&gt;0),"Yes",IF(AND('BR1'!$K$2="ACTIVE",'BR1'!J50&gt;0),"Yes",IF(AND('ORIGINAL BUDGET'!$K$2="ACTIVE",'ORIGINAL BUDGET'!J50&gt;0),"Yes",""))))</f>
        <v/>
      </c>
      <c r="Y50" s="493"/>
      <c r="Z50" s="325" t="str">
        <f>IF(AND('BR3'!$K$2="ACTIVE",'BR3'!L50&gt;0),"Yes",IF(AND('BR2'!$K$2="ACTIVE",'BR2'!L50&gt;0),"Yes",IF(AND('BR1'!$K$2="ACTIVE",'BR1'!L50&gt;0),"Yes",IF(AND('ORIGINAL BUDGET'!$K$2="ACTIVE",'ORIGINAL BUDGET'!L50&gt;0),"Yes",""))))</f>
        <v/>
      </c>
      <c r="AA50" s="493"/>
      <c r="AB50" s="325" t="str">
        <f>IF(AND('BR3'!$K$2="ACTIVE",'BR3'!N50&gt;0),"Yes",IF(AND('BR2'!$K$2="ACTIVE",'BR2'!N50&gt;0),"Yes",IF(AND('BR1'!$K$2="ACTIVE",'BR1'!N50&gt;0),"Yes",IF(AND('ORIGINAL BUDGET'!$K$2="ACTIVE",'ORIGINAL BUDGET'!N50&gt;0),"Yes",""))))</f>
        <v/>
      </c>
      <c r="AC50" s="493"/>
      <c r="AD50" s="325" t="str">
        <f>IF(AND('BR3'!$K$2="ACTIVE",'BR3'!P50&gt;0),"Yes",IF(AND('BR2'!$K$2="ACTIVE",'BR2'!P50&gt;0),"Yes",IF(AND('BR1'!$K$2="ACTIVE",'BR1'!P50&gt;0),"Yes",IF(AND('ORIGINAL BUDGET'!$K$2="ACTIVE",'ORIGINAL BUDGET'!P50&gt;0),"Yes",""))))</f>
        <v/>
      </c>
      <c r="AE50" s="493"/>
      <c r="AF50" s="325" t="str">
        <f>IF(AND('BR3'!$K$2="ACTIVE",'BR3'!R50&gt;0),"Yes",IF(AND('BR2'!$K$2="ACTIVE",'BR2'!R50&gt;0),"Yes",IF(AND('BR1'!$K$2="ACTIVE",'BR1'!R50&gt;0),"Yes",IF(AND('ORIGINAL BUDGET'!$K$2="ACTIVE",'ORIGINAL BUDGET'!R50&gt;0),"Yes",""))))</f>
        <v/>
      </c>
      <c r="AG50" s="493"/>
      <c r="AH50" s="493" t="str">
        <f>IF(AND('BR3'!$K$2="ACTIVE",'BR3'!T50&gt;0),"Yes",IF(AND('BR2'!$K$2="ACTIVE",'BR2'!T50&gt;0),"Yes",IF(AND('BR1'!$K$2="ACTIVE",'BR1'!T50&gt;0),"Yes",IF(AND('ORIGINAL BUDGET'!$K$2="ACTIVE",'ORIGINAL BUDGET'!T50&gt;0),"Yes",""))))</f>
        <v/>
      </c>
      <c r="AI50" s="494"/>
      <c r="AJ50" s="218"/>
      <c r="AK50" s="448">
        <f t="shared" si="16"/>
        <v>0</v>
      </c>
      <c r="AL50" s="448">
        <f t="shared" si="17"/>
        <v>0</v>
      </c>
      <c r="AM50" s="448">
        <f t="shared" si="18"/>
        <v>0</v>
      </c>
      <c r="AN50" s="448">
        <f t="shared" si="19"/>
        <v>0</v>
      </c>
      <c r="AO50" s="448">
        <f t="shared" si="20"/>
        <v>0</v>
      </c>
      <c r="AP50" s="448">
        <f t="shared" si="21"/>
        <v>0</v>
      </c>
      <c r="AQ50" s="448">
        <f t="shared" si="22"/>
        <v>0</v>
      </c>
      <c r="AU50" s="220"/>
      <c r="AV50" s="220"/>
      <c r="AW50" s="220"/>
      <c r="AX50" s="220"/>
      <c r="AY50" s="1104"/>
    </row>
    <row r="51" spans="1:51" ht="23.25" hidden="1" customHeight="1">
      <c r="A51" s="122">
        <v>7</v>
      </c>
      <c r="B51" s="273">
        <f>IF($L$2="","",IF($L$2="ORIGINAL",'ORIGINAL BUDGET'!$B51,IF($L$2="BR1",'BR1'!$B51,IF($L$2="BR2",'BR2'!$B51,IF($L$2="BR3",'BR3'!$B51)))))</f>
        <v>0</v>
      </c>
      <c r="C51" s="1028">
        <f>IF($L$2="","",IF($L$2="ORIGINAL",'ORIGINAL BUDGET'!$C51,IF($L$2="BR1",'BR1'!$C51,IF($L$2="BR2",'BR2'!$C51,IF($L$2="BR3",'BR3'!$C51)))))</f>
        <v>0</v>
      </c>
      <c r="D51" s="860" t="str">
        <f t="shared" si="23"/>
        <v/>
      </c>
      <c r="E51" s="404"/>
      <c r="F51" s="589"/>
      <c r="G51" s="845" t="str">
        <f t="shared" si="24"/>
        <v/>
      </c>
      <c r="H51" s="811">
        <f t="shared" si="15"/>
        <v>0</v>
      </c>
      <c r="I51" s="840"/>
      <c r="J51" s="811">
        <f t="shared" si="25"/>
        <v>0</v>
      </c>
      <c r="K51" s="843"/>
      <c r="L51" s="811">
        <f t="shared" si="26"/>
        <v>0</v>
      </c>
      <c r="M51" s="843"/>
      <c r="N51" s="811">
        <f t="shared" si="27"/>
        <v>0</v>
      </c>
      <c r="O51" s="843"/>
      <c r="P51" s="811">
        <f t="shared" si="28"/>
        <v>0</v>
      </c>
      <c r="Q51" s="843"/>
      <c r="R51" s="811">
        <f t="shared" si="29"/>
        <v>0</v>
      </c>
      <c r="S51" s="843"/>
      <c r="T51" s="811">
        <f t="shared" si="30"/>
        <v>0</v>
      </c>
      <c r="U51" s="149"/>
      <c r="V51" s="492" t="str">
        <f>IF(AND('BR3'!$K$2="ACTIVE",'BR3'!H51&gt;0),"Yes",IF(AND('BR2'!$K$2="ACTIVE",'BR2'!H51&gt;0),"Yes",IF(AND('BR1'!$K$2="ACTIVE",'BR1'!H51&gt;0),"Yes",IF(AND('ORIGINAL BUDGET'!$K$2="ACTIVE",'ORIGINAL BUDGET'!H51&gt;0),"Yes",""))))</f>
        <v/>
      </c>
      <c r="W51" s="493"/>
      <c r="X51" s="325" t="str">
        <f>IF(AND('BR3'!$K$2="ACTIVE",'BR3'!J51&gt;0),"Yes",IF(AND('BR2'!$K$2="ACTIVE",'BR2'!J51&gt;0),"Yes",IF(AND('BR1'!$K$2="ACTIVE",'BR1'!J51&gt;0),"Yes",IF(AND('ORIGINAL BUDGET'!$K$2="ACTIVE",'ORIGINAL BUDGET'!J51&gt;0),"Yes",""))))</f>
        <v/>
      </c>
      <c r="Y51" s="493"/>
      <c r="Z51" s="325" t="str">
        <f>IF(AND('BR3'!$K$2="ACTIVE",'BR3'!L51&gt;0),"Yes",IF(AND('BR2'!$K$2="ACTIVE",'BR2'!L51&gt;0),"Yes",IF(AND('BR1'!$K$2="ACTIVE",'BR1'!L51&gt;0),"Yes",IF(AND('ORIGINAL BUDGET'!$K$2="ACTIVE",'ORIGINAL BUDGET'!L51&gt;0),"Yes",""))))</f>
        <v/>
      </c>
      <c r="AA51" s="493"/>
      <c r="AB51" s="325" t="str">
        <f>IF(AND('BR3'!$K$2="ACTIVE",'BR3'!N51&gt;0),"Yes",IF(AND('BR2'!$K$2="ACTIVE",'BR2'!N51&gt;0),"Yes",IF(AND('BR1'!$K$2="ACTIVE",'BR1'!N51&gt;0),"Yes",IF(AND('ORIGINAL BUDGET'!$K$2="ACTIVE",'ORIGINAL BUDGET'!N51&gt;0),"Yes",""))))</f>
        <v/>
      </c>
      <c r="AC51" s="493"/>
      <c r="AD51" s="325" t="str">
        <f>IF(AND('BR3'!$K$2="ACTIVE",'BR3'!P51&gt;0),"Yes",IF(AND('BR2'!$K$2="ACTIVE",'BR2'!P51&gt;0),"Yes",IF(AND('BR1'!$K$2="ACTIVE",'BR1'!P51&gt;0),"Yes",IF(AND('ORIGINAL BUDGET'!$K$2="ACTIVE",'ORIGINAL BUDGET'!P51&gt;0),"Yes",""))))</f>
        <v/>
      </c>
      <c r="AE51" s="493"/>
      <c r="AF51" s="325" t="str">
        <f>IF(AND('BR3'!$K$2="ACTIVE",'BR3'!R51&gt;0),"Yes",IF(AND('BR2'!$K$2="ACTIVE",'BR2'!R51&gt;0),"Yes",IF(AND('BR1'!$K$2="ACTIVE",'BR1'!R51&gt;0),"Yes",IF(AND('ORIGINAL BUDGET'!$K$2="ACTIVE",'ORIGINAL BUDGET'!R51&gt;0),"Yes",""))))</f>
        <v/>
      </c>
      <c r="AG51" s="493"/>
      <c r="AH51" s="493" t="str">
        <f>IF(AND('BR3'!$K$2="ACTIVE",'BR3'!T51&gt;0),"Yes",IF(AND('BR2'!$K$2="ACTIVE",'BR2'!T51&gt;0),"Yes",IF(AND('BR1'!$K$2="ACTIVE",'BR1'!T51&gt;0),"Yes",IF(AND('ORIGINAL BUDGET'!$K$2="ACTIVE",'ORIGINAL BUDGET'!T51&gt;0),"Yes",""))))</f>
        <v/>
      </c>
      <c r="AI51" s="494"/>
      <c r="AJ51" s="218"/>
      <c r="AK51" s="448">
        <f t="shared" si="16"/>
        <v>0</v>
      </c>
      <c r="AL51" s="448">
        <f t="shared" si="17"/>
        <v>0</v>
      </c>
      <c r="AM51" s="448">
        <f t="shared" si="18"/>
        <v>0</v>
      </c>
      <c r="AN51" s="448">
        <f t="shared" si="19"/>
        <v>0</v>
      </c>
      <c r="AO51" s="448">
        <f t="shared" si="20"/>
        <v>0</v>
      </c>
      <c r="AP51" s="448">
        <f t="shared" si="21"/>
        <v>0</v>
      </c>
      <c r="AQ51" s="448">
        <f t="shared" si="22"/>
        <v>0</v>
      </c>
      <c r="AU51" s="220"/>
      <c r="AV51" s="220"/>
      <c r="AW51" s="220"/>
      <c r="AX51" s="220"/>
      <c r="AY51" s="1104"/>
    </row>
    <row r="52" spans="1:51" ht="23.25" hidden="1" customHeight="1">
      <c r="A52" s="122">
        <v>8</v>
      </c>
      <c r="B52" s="273">
        <f>IF($L$2="","",IF($L$2="ORIGINAL",'ORIGINAL BUDGET'!$B52,IF($L$2="BR1",'BR1'!$B52,IF($L$2="BR2",'BR2'!$B52,IF($L$2="BR3",'BR3'!$B52)))))</f>
        <v>0</v>
      </c>
      <c r="C52" s="1028">
        <f>IF($L$2="","",IF($L$2="ORIGINAL",'ORIGINAL BUDGET'!$C52,IF($L$2="BR1",'BR1'!$C52,IF($L$2="BR2",'BR2'!$C52,IF($L$2="BR3",'BR3'!$C52)))))</f>
        <v>0</v>
      </c>
      <c r="D52" s="860" t="str">
        <f t="shared" si="23"/>
        <v/>
      </c>
      <c r="E52" s="404"/>
      <c r="F52" s="589"/>
      <c r="G52" s="845" t="str">
        <f t="shared" si="24"/>
        <v/>
      </c>
      <c r="H52" s="811">
        <f t="shared" si="15"/>
        <v>0</v>
      </c>
      <c r="I52" s="840"/>
      <c r="J52" s="811">
        <f t="shared" si="25"/>
        <v>0</v>
      </c>
      <c r="K52" s="843"/>
      <c r="L52" s="811">
        <f t="shared" si="26"/>
        <v>0</v>
      </c>
      <c r="M52" s="843"/>
      <c r="N52" s="811">
        <f t="shared" si="27"/>
        <v>0</v>
      </c>
      <c r="O52" s="843"/>
      <c r="P52" s="811">
        <f t="shared" si="28"/>
        <v>0</v>
      </c>
      <c r="Q52" s="843"/>
      <c r="R52" s="811">
        <f t="shared" si="29"/>
        <v>0</v>
      </c>
      <c r="S52" s="843"/>
      <c r="T52" s="811">
        <f t="shared" si="30"/>
        <v>0</v>
      </c>
      <c r="U52" s="149"/>
      <c r="V52" s="492" t="str">
        <f>IF(AND('BR3'!$K$2="ACTIVE",'BR3'!H52&gt;0),"Yes",IF(AND('BR2'!$K$2="ACTIVE",'BR2'!H52&gt;0),"Yes",IF(AND('BR1'!$K$2="ACTIVE",'BR1'!H52&gt;0),"Yes",IF(AND('ORIGINAL BUDGET'!$K$2="ACTIVE",'ORIGINAL BUDGET'!H52&gt;0),"Yes",""))))</f>
        <v/>
      </c>
      <c r="W52" s="493"/>
      <c r="X52" s="325" t="str">
        <f>IF(AND('BR3'!$K$2="ACTIVE",'BR3'!J52&gt;0),"Yes",IF(AND('BR2'!$K$2="ACTIVE",'BR2'!J52&gt;0),"Yes",IF(AND('BR1'!$K$2="ACTIVE",'BR1'!J52&gt;0),"Yes",IF(AND('ORIGINAL BUDGET'!$K$2="ACTIVE",'ORIGINAL BUDGET'!J52&gt;0),"Yes",""))))</f>
        <v/>
      </c>
      <c r="Y52" s="493"/>
      <c r="Z52" s="325" t="str">
        <f>IF(AND('BR3'!$K$2="ACTIVE",'BR3'!L52&gt;0),"Yes",IF(AND('BR2'!$K$2="ACTIVE",'BR2'!L52&gt;0),"Yes",IF(AND('BR1'!$K$2="ACTIVE",'BR1'!L52&gt;0),"Yes",IF(AND('ORIGINAL BUDGET'!$K$2="ACTIVE",'ORIGINAL BUDGET'!L52&gt;0),"Yes",""))))</f>
        <v/>
      </c>
      <c r="AA52" s="493"/>
      <c r="AB52" s="325" t="str">
        <f>IF(AND('BR3'!$K$2="ACTIVE",'BR3'!N52&gt;0),"Yes",IF(AND('BR2'!$K$2="ACTIVE",'BR2'!N52&gt;0),"Yes",IF(AND('BR1'!$K$2="ACTIVE",'BR1'!N52&gt;0),"Yes",IF(AND('ORIGINAL BUDGET'!$K$2="ACTIVE",'ORIGINAL BUDGET'!N52&gt;0),"Yes",""))))</f>
        <v/>
      </c>
      <c r="AC52" s="493"/>
      <c r="AD52" s="325" t="str">
        <f>IF(AND('BR3'!$K$2="ACTIVE",'BR3'!P52&gt;0),"Yes",IF(AND('BR2'!$K$2="ACTIVE",'BR2'!P52&gt;0),"Yes",IF(AND('BR1'!$K$2="ACTIVE",'BR1'!P52&gt;0),"Yes",IF(AND('ORIGINAL BUDGET'!$K$2="ACTIVE",'ORIGINAL BUDGET'!P52&gt;0),"Yes",""))))</f>
        <v/>
      </c>
      <c r="AE52" s="493"/>
      <c r="AF52" s="325" t="str">
        <f>IF(AND('BR3'!$K$2="ACTIVE",'BR3'!R52&gt;0),"Yes",IF(AND('BR2'!$K$2="ACTIVE",'BR2'!R52&gt;0),"Yes",IF(AND('BR1'!$K$2="ACTIVE",'BR1'!R52&gt;0),"Yes",IF(AND('ORIGINAL BUDGET'!$K$2="ACTIVE",'ORIGINAL BUDGET'!R52&gt;0),"Yes",""))))</f>
        <v/>
      </c>
      <c r="AG52" s="493"/>
      <c r="AH52" s="493" t="str">
        <f>IF(AND('BR3'!$K$2="ACTIVE",'BR3'!T52&gt;0),"Yes",IF(AND('BR2'!$K$2="ACTIVE",'BR2'!T52&gt;0),"Yes",IF(AND('BR1'!$K$2="ACTIVE",'BR1'!T52&gt;0),"Yes",IF(AND('ORIGINAL BUDGET'!$K$2="ACTIVE",'ORIGINAL BUDGET'!T52&gt;0),"Yes",""))))</f>
        <v/>
      </c>
      <c r="AI52" s="494"/>
      <c r="AJ52" s="218"/>
      <c r="AK52" s="448">
        <f t="shared" si="16"/>
        <v>0</v>
      </c>
      <c r="AL52" s="448">
        <f t="shared" si="17"/>
        <v>0</v>
      </c>
      <c r="AM52" s="448">
        <f t="shared" si="18"/>
        <v>0</v>
      </c>
      <c r="AN52" s="448">
        <f t="shared" si="19"/>
        <v>0</v>
      </c>
      <c r="AO52" s="448">
        <f t="shared" si="20"/>
        <v>0</v>
      </c>
      <c r="AP52" s="448">
        <f t="shared" si="21"/>
        <v>0</v>
      </c>
      <c r="AQ52" s="448">
        <f t="shared" si="22"/>
        <v>0</v>
      </c>
      <c r="AU52" s="220"/>
      <c r="AV52" s="220"/>
      <c r="AW52" s="220"/>
      <c r="AX52" s="220"/>
      <c r="AY52" s="1104"/>
    </row>
    <row r="53" spans="1:51" ht="23.25" hidden="1" customHeight="1">
      <c r="A53" s="122">
        <v>9</v>
      </c>
      <c r="B53" s="273">
        <f>IF($L$2="","",IF($L$2="ORIGINAL",'ORIGINAL BUDGET'!$B53,IF($L$2="BR1",'BR1'!$B53,IF($L$2="BR2",'BR2'!$B53,IF($L$2="BR3",'BR3'!$B53)))))</f>
        <v>0</v>
      </c>
      <c r="C53" s="1028">
        <f>IF($L$2="","",IF($L$2="ORIGINAL",'ORIGINAL BUDGET'!$C53,IF($L$2="BR1",'BR1'!$C53,IF($L$2="BR2",'BR2'!$C53,IF($L$2="BR3",'BR3'!$C53)))))</f>
        <v>0</v>
      </c>
      <c r="D53" s="860" t="str">
        <f t="shared" si="23"/>
        <v/>
      </c>
      <c r="E53" s="404"/>
      <c r="F53" s="589"/>
      <c r="G53" s="845" t="str">
        <f t="shared" si="24"/>
        <v/>
      </c>
      <c r="H53" s="811">
        <f t="shared" si="15"/>
        <v>0</v>
      </c>
      <c r="I53" s="840"/>
      <c r="J53" s="811">
        <f t="shared" si="25"/>
        <v>0</v>
      </c>
      <c r="K53" s="843"/>
      <c r="L53" s="811">
        <f t="shared" si="26"/>
        <v>0</v>
      </c>
      <c r="M53" s="843"/>
      <c r="N53" s="811">
        <f t="shared" si="27"/>
        <v>0</v>
      </c>
      <c r="O53" s="843"/>
      <c r="P53" s="811">
        <f t="shared" si="28"/>
        <v>0</v>
      </c>
      <c r="Q53" s="843"/>
      <c r="R53" s="811">
        <f t="shared" si="29"/>
        <v>0</v>
      </c>
      <c r="S53" s="843"/>
      <c r="T53" s="811">
        <f t="shared" si="30"/>
        <v>0</v>
      </c>
      <c r="U53" s="149"/>
      <c r="V53" s="492" t="str">
        <f>IF(AND('BR3'!$K$2="ACTIVE",'BR3'!H53&gt;0),"Yes",IF(AND('BR2'!$K$2="ACTIVE",'BR2'!H53&gt;0),"Yes",IF(AND('BR1'!$K$2="ACTIVE",'BR1'!H53&gt;0),"Yes",IF(AND('ORIGINAL BUDGET'!$K$2="ACTIVE",'ORIGINAL BUDGET'!H53&gt;0),"Yes",""))))</f>
        <v/>
      </c>
      <c r="W53" s="493"/>
      <c r="X53" s="325" t="str">
        <f>IF(AND('BR3'!$K$2="ACTIVE",'BR3'!J53&gt;0),"Yes",IF(AND('BR2'!$K$2="ACTIVE",'BR2'!J53&gt;0),"Yes",IF(AND('BR1'!$K$2="ACTIVE",'BR1'!J53&gt;0),"Yes",IF(AND('ORIGINAL BUDGET'!$K$2="ACTIVE",'ORIGINAL BUDGET'!J53&gt;0),"Yes",""))))</f>
        <v/>
      </c>
      <c r="Y53" s="493"/>
      <c r="Z53" s="325" t="str">
        <f>IF(AND('BR3'!$K$2="ACTIVE",'BR3'!L53&gt;0),"Yes",IF(AND('BR2'!$K$2="ACTIVE",'BR2'!L53&gt;0),"Yes",IF(AND('BR1'!$K$2="ACTIVE",'BR1'!L53&gt;0),"Yes",IF(AND('ORIGINAL BUDGET'!$K$2="ACTIVE",'ORIGINAL BUDGET'!L53&gt;0),"Yes",""))))</f>
        <v/>
      </c>
      <c r="AA53" s="493"/>
      <c r="AB53" s="325" t="str">
        <f>IF(AND('BR3'!$K$2="ACTIVE",'BR3'!N53&gt;0),"Yes",IF(AND('BR2'!$K$2="ACTIVE",'BR2'!N53&gt;0),"Yes",IF(AND('BR1'!$K$2="ACTIVE",'BR1'!N53&gt;0),"Yes",IF(AND('ORIGINAL BUDGET'!$K$2="ACTIVE",'ORIGINAL BUDGET'!N53&gt;0),"Yes",""))))</f>
        <v/>
      </c>
      <c r="AC53" s="493"/>
      <c r="AD53" s="325" t="str">
        <f>IF(AND('BR3'!$K$2="ACTIVE",'BR3'!P53&gt;0),"Yes",IF(AND('BR2'!$K$2="ACTIVE",'BR2'!P53&gt;0),"Yes",IF(AND('BR1'!$K$2="ACTIVE",'BR1'!P53&gt;0),"Yes",IF(AND('ORIGINAL BUDGET'!$K$2="ACTIVE",'ORIGINAL BUDGET'!P53&gt;0),"Yes",""))))</f>
        <v/>
      </c>
      <c r="AE53" s="493"/>
      <c r="AF53" s="325" t="str">
        <f>IF(AND('BR3'!$K$2="ACTIVE",'BR3'!R53&gt;0),"Yes",IF(AND('BR2'!$K$2="ACTIVE",'BR2'!R53&gt;0),"Yes",IF(AND('BR1'!$K$2="ACTIVE",'BR1'!R53&gt;0),"Yes",IF(AND('ORIGINAL BUDGET'!$K$2="ACTIVE",'ORIGINAL BUDGET'!R53&gt;0),"Yes",""))))</f>
        <v/>
      </c>
      <c r="AG53" s="493"/>
      <c r="AH53" s="493" t="str">
        <f>IF(AND('BR3'!$K$2="ACTIVE",'BR3'!T53&gt;0),"Yes",IF(AND('BR2'!$K$2="ACTIVE",'BR2'!T53&gt;0),"Yes",IF(AND('BR1'!$K$2="ACTIVE",'BR1'!T53&gt;0),"Yes",IF(AND('ORIGINAL BUDGET'!$K$2="ACTIVE",'ORIGINAL BUDGET'!T53&gt;0),"Yes",""))))</f>
        <v/>
      </c>
      <c r="AI53" s="494"/>
      <c r="AJ53" s="218"/>
      <c r="AK53" s="448">
        <f t="shared" si="16"/>
        <v>0</v>
      </c>
      <c r="AL53" s="448">
        <f t="shared" si="17"/>
        <v>0</v>
      </c>
      <c r="AM53" s="448">
        <f t="shared" si="18"/>
        <v>0</v>
      </c>
      <c r="AN53" s="448">
        <f t="shared" si="19"/>
        <v>0</v>
      </c>
      <c r="AO53" s="448">
        <f t="shared" si="20"/>
        <v>0</v>
      </c>
      <c r="AP53" s="448">
        <f t="shared" si="21"/>
        <v>0</v>
      </c>
      <c r="AQ53" s="448">
        <f t="shared" si="22"/>
        <v>0</v>
      </c>
      <c r="AU53" s="220"/>
      <c r="AV53" s="220"/>
      <c r="AW53" s="220"/>
      <c r="AX53" s="220"/>
      <c r="AY53" s="1104"/>
    </row>
    <row r="54" spans="1:51" ht="23.25" hidden="1" customHeight="1">
      <c r="A54" s="122">
        <v>10</v>
      </c>
      <c r="B54" s="273">
        <f>IF($L$2="","",IF($L$2="ORIGINAL",'ORIGINAL BUDGET'!$B54,IF($L$2="BR1",'BR1'!$B54,IF($L$2="BR2",'BR2'!$B54,IF($L$2="BR3",'BR3'!$B54)))))</f>
        <v>0</v>
      </c>
      <c r="C54" s="1028">
        <f>IF($L$2="","",IF($L$2="ORIGINAL",'ORIGINAL BUDGET'!$C54,IF($L$2="BR1",'BR1'!$C54,IF($L$2="BR2",'BR2'!$C54,IF($L$2="BR3",'BR3'!$C54)))))</f>
        <v>0</v>
      </c>
      <c r="D54" s="860" t="str">
        <f t="shared" si="23"/>
        <v/>
      </c>
      <c r="E54" s="404"/>
      <c r="F54" s="589"/>
      <c r="G54" s="845" t="str">
        <f t="shared" si="24"/>
        <v/>
      </c>
      <c r="H54" s="811">
        <f t="shared" si="15"/>
        <v>0</v>
      </c>
      <c r="I54" s="840"/>
      <c r="J54" s="811">
        <f t="shared" si="25"/>
        <v>0</v>
      </c>
      <c r="K54" s="843"/>
      <c r="L54" s="811">
        <f t="shared" si="26"/>
        <v>0</v>
      </c>
      <c r="M54" s="843"/>
      <c r="N54" s="811">
        <f t="shared" si="27"/>
        <v>0</v>
      </c>
      <c r="O54" s="843"/>
      <c r="P54" s="811">
        <f t="shared" si="28"/>
        <v>0</v>
      </c>
      <c r="Q54" s="843"/>
      <c r="R54" s="811">
        <f t="shared" si="29"/>
        <v>0</v>
      </c>
      <c r="S54" s="843"/>
      <c r="T54" s="811">
        <f t="shared" si="30"/>
        <v>0</v>
      </c>
      <c r="U54" s="149"/>
      <c r="V54" s="492" t="str">
        <f>IF(AND('BR3'!$K$2="ACTIVE",'BR3'!H54&gt;0),"Yes",IF(AND('BR2'!$K$2="ACTIVE",'BR2'!H54&gt;0),"Yes",IF(AND('BR1'!$K$2="ACTIVE",'BR1'!H54&gt;0),"Yes",IF(AND('ORIGINAL BUDGET'!$K$2="ACTIVE",'ORIGINAL BUDGET'!H54&gt;0),"Yes",""))))</f>
        <v/>
      </c>
      <c r="W54" s="493"/>
      <c r="X54" s="325" t="str">
        <f>IF(AND('BR3'!$K$2="ACTIVE",'BR3'!J54&gt;0),"Yes",IF(AND('BR2'!$K$2="ACTIVE",'BR2'!J54&gt;0),"Yes",IF(AND('BR1'!$K$2="ACTIVE",'BR1'!J54&gt;0),"Yes",IF(AND('ORIGINAL BUDGET'!$K$2="ACTIVE",'ORIGINAL BUDGET'!J54&gt;0),"Yes",""))))</f>
        <v/>
      </c>
      <c r="Y54" s="493"/>
      <c r="Z54" s="325" t="str">
        <f>IF(AND('BR3'!$K$2="ACTIVE",'BR3'!L54&gt;0),"Yes",IF(AND('BR2'!$K$2="ACTIVE",'BR2'!L54&gt;0),"Yes",IF(AND('BR1'!$K$2="ACTIVE",'BR1'!L54&gt;0),"Yes",IF(AND('ORIGINAL BUDGET'!$K$2="ACTIVE",'ORIGINAL BUDGET'!L54&gt;0),"Yes",""))))</f>
        <v/>
      </c>
      <c r="AA54" s="493"/>
      <c r="AB54" s="325" t="str">
        <f>IF(AND('BR3'!$K$2="ACTIVE",'BR3'!N54&gt;0),"Yes",IF(AND('BR2'!$K$2="ACTIVE",'BR2'!N54&gt;0),"Yes",IF(AND('BR1'!$K$2="ACTIVE",'BR1'!N54&gt;0),"Yes",IF(AND('ORIGINAL BUDGET'!$K$2="ACTIVE",'ORIGINAL BUDGET'!N54&gt;0),"Yes",""))))</f>
        <v/>
      </c>
      <c r="AC54" s="493"/>
      <c r="AD54" s="325" t="str">
        <f>IF(AND('BR3'!$K$2="ACTIVE",'BR3'!P54&gt;0),"Yes",IF(AND('BR2'!$K$2="ACTIVE",'BR2'!P54&gt;0),"Yes",IF(AND('BR1'!$K$2="ACTIVE",'BR1'!P54&gt;0),"Yes",IF(AND('ORIGINAL BUDGET'!$K$2="ACTIVE",'ORIGINAL BUDGET'!P54&gt;0),"Yes",""))))</f>
        <v/>
      </c>
      <c r="AE54" s="493"/>
      <c r="AF54" s="325" t="str">
        <f>IF(AND('BR3'!$K$2="ACTIVE",'BR3'!R54&gt;0),"Yes",IF(AND('BR2'!$K$2="ACTIVE",'BR2'!R54&gt;0),"Yes",IF(AND('BR1'!$K$2="ACTIVE",'BR1'!R54&gt;0),"Yes",IF(AND('ORIGINAL BUDGET'!$K$2="ACTIVE",'ORIGINAL BUDGET'!R54&gt;0),"Yes",""))))</f>
        <v/>
      </c>
      <c r="AG54" s="493"/>
      <c r="AH54" s="493" t="str">
        <f>IF(AND('BR3'!$K$2="ACTIVE",'BR3'!T54&gt;0),"Yes",IF(AND('BR2'!$K$2="ACTIVE",'BR2'!T54&gt;0),"Yes",IF(AND('BR1'!$K$2="ACTIVE",'BR1'!T54&gt;0),"Yes",IF(AND('ORIGINAL BUDGET'!$K$2="ACTIVE",'ORIGINAL BUDGET'!T54&gt;0),"Yes",""))))</f>
        <v/>
      </c>
      <c r="AI54" s="494"/>
      <c r="AJ54" s="218"/>
      <c r="AK54" s="448">
        <f t="shared" si="16"/>
        <v>0</v>
      </c>
      <c r="AL54" s="448">
        <f t="shared" si="17"/>
        <v>0</v>
      </c>
      <c r="AM54" s="448">
        <f t="shared" si="18"/>
        <v>0</v>
      </c>
      <c r="AN54" s="448">
        <f t="shared" si="19"/>
        <v>0</v>
      </c>
      <c r="AO54" s="448">
        <f t="shared" si="20"/>
        <v>0</v>
      </c>
      <c r="AP54" s="448">
        <f t="shared" si="21"/>
        <v>0</v>
      </c>
      <c r="AQ54" s="448">
        <f t="shared" si="22"/>
        <v>0</v>
      </c>
      <c r="AU54" s="220"/>
      <c r="AV54" s="220"/>
      <c r="AW54" s="220"/>
      <c r="AX54" s="220"/>
      <c r="AY54" s="1104"/>
    </row>
    <row r="55" spans="1:51" ht="23.25" customHeight="1">
      <c r="A55" s="122">
        <v>11</v>
      </c>
      <c r="B55" s="273">
        <f>IF($L$2="","",IF($L$2="ORIGINAL",'ORIGINAL BUDGET'!$B55,IF($L$2="BR1",'BR1'!$B55,IF($L$2="BR2",'BR2'!$B55,IF($L$2="BR3",'BR3'!$B55)))))</f>
        <v>0</v>
      </c>
      <c r="C55" s="1028">
        <f>IF($L$2="","",IF($L$2="ORIGINAL",'ORIGINAL BUDGET'!$C55,IF($L$2="BR1",'BR1'!$C55,IF($L$2="BR2",'BR2'!$C55,IF($L$2="BR3",'BR3'!$C55)))))</f>
        <v>0</v>
      </c>
      <c r="D55" s="860" t="str">
        <f t="shared" si="23"/>
        <v/>
      </c>
      <c r="E55" s="404"/>
      <c r="F55" s="589"/>
      <c r="G55" s="845" t="str">
        <f t="shared" si="24"/>
        <v/>
      </c>
      <c r="H55" s="811">
        <f t="shared" si="15"/>
        <v>0</v>
      </c>
      <c r="I55" s="840"/>
      <c r="J55" s="811">
        <f t="shared" si="25"/>
        <v>0</v>
      </c>
      <c r="K55" s="843"/>
      <c r="L55" s="811">
        <f t="shared" si="26"/>
        <v>0</v>
      </c>
      <c r="M55" s="843"/>
      <c r="N55" s="811">
        <f t="shared" si="27"/>
        <v>0</v>
      </c>
      <c r="O55" s="843"/>
      <c r="P55" s="811">
        <f t="shared" si="28"/>
        <v>0</v>
      </c>
      <c r="Q55" s="843"/>
      <c r="R55" s="811">
        <f t="shared" si="29"/>
        <v>0</v>
      </c>
      <c r="S55" s="843"/>
      <c r="T55" s="811">
        <f t="shared" si="30"/>
        <v>0</v>
      </c>
      <c r="U55" s="149"/>
      <c r="V55" s="492" t="str">
        <f>IF(AND('BR3'!$K$2="ACTIVE",'BR3'!H55&gt;0),"Yes",IF(AND('BR2'!$K$2="ACTIVE",'BR2'!H55&gt;0),"Yes",IF(AND('BR1'!$K$2="ACTIVE",'BR1'!H55&gt;0),"Yes",IF(AND('ORIGINAL BUDGET'!$K$2="ACTIVE",'ORIGINAL BUDGET'!H55&gt;0),"Yes",""))))</f>
        <v/>
      </c>
      <c r="W55" s="493"/>
      <c r="X55" s="325" t="str">
        <f>IF(AND('BR3'!$K$2="ACTIVE",'BR3'!J55&gt;0),"Yes",IF(AND('BR2'!$K$2="ACTIVE",'BR2'!J55&gt;0),"Yes",IF(AND('BR1'!$K$2="ACTIVE",'BR1'!J55&gt;0),"Yes",IF(AND('ORIGINAL BUDGET'!$K$2="ACTIVE",'ORIGINAL BUDGET'!J55&gt;0),"Yes",""))))</f>
        <v/>
      </c>
      <c r="Y55" s="493"/>
      <c r="Z55" s="325" t="str">
        <f>IF(AND('BR3'!$K$2="ACTIVE",'BR3'!L55&gt;0),"Yes",IF(AND('BR2'!$K$2="ACTIVE",'BR2'!L55&gt;0),"Yes",IF(AND('BR1'!$K$2="ACTIVE",'BR1'!L55&gt;0),"Yes",IF(AND('ORIGINAL BUDGET'!$K$2="ACTIVE",'ORIGINAL BUDGET'!L55&gt;0),"Yes",""))))</f>
        <v/>
      </c>
      <c r="AA55" s="493"/>
      <c r="AB55" s="325" t="str">
        <f>IF(AND('BR3'!$K$2="ACTIVE",'BR3'!N55&gt;0),"Yes",IF(AND('BR2'!$K$2="ACTIVE",'BR2'!N55&gt;0),"Yes",IF(AND('BR1'!$K$2="ACTIVE",'BR1'!N55&gt;0),"Yes",IF(AND('ORIGINAL BUDGET'!$K$2="ACTIVE",'ORIGINAL BUDGET'!N55&gt;0),"Yes",""))))</f>
        <v/>
      </c>
      <c r="AC55" s="493"/>
      <c r="AD55" s="325" t="str">
        <f>IF(AND('BR3'!$K$2="ACTIVE",'BR3'!P55&gt;0),"Yes",IF(AND('BR2'!$K$2="ACTIVE",'BR2'!P55&gt;0),"Yes",IF(AND('BR1'!$K$2="ACTIVE",'BR1'!P55&gt;0),"Yes",IF(AND('ORIGINAL BUDGET'!$K$2="ACTIVE",'ORIGINAL BUDGET'!P55&gt;0),"Yes",""))))</f>
        <v/>
      </c>
      <c r="AE55" s="493"/>
      <c r="AF55" s="325" t="str">
        <f>IF(AND('BR3'!$K$2="ACTIVE",'BR3'!R55&gt;0),"Yes",IF(AND('BR2'!$K$2="ACTIVE",'BR2'!R55&gt;0),"Yes",IF(AND('BR1'!$K$2="ACTIVE",'BR1'!R55&gt;0),"Yes",IF(AND('ORIGINAL BUDGET'!$K$2="ACTIVE",'ORIGINAL BUDGET'!R55&gt;0),"Yes",""))))</f>
        <v/>
      </c>
      <c r="AG55" s="493"/>
      <c r="AH55" s="493" t="str">
        <f>IF(AND('BR3'!$K$2="ACTIVE",'BR3'!T55&gt;0),"Yes",IF(AND('BR2'!$K$2="ACTIVE",'BR2'!T55&gt;0),"Yes",IF(AND('BR1'!$K$2="ACTIVE",'BR1'!T55&gt;0),"Yes",IF(AND('ORIGINAL BUDGET'!$K$2="ACTIVE",'ORIGINAL BUDGET'!T55&gt;0),"Yes",""))))</f>
        <v/>
      </c>
      <c r="AI55" s="494"/>
      <c r="AJ55" s="218"/>
      <c r="AK55" s="448">
        <f t="shared" si="16"/>
        <v>0</v>
      </c>
      <c r="AL55" s="448">
        <f t="shared" si="17"/>
        <v>0</v>
      </c>
      <c r="AM55" s="448">
        <f t="shared" si="18"/>
        <v>0</v>
      </c>
      <c r="AN55" s="448">
        <f t="shared" si="19"/>
        <v>0</v>
      </c>
      <c r="AO55" s="448">
        <f t="shared" si="20"/>
        <v>0</v>
      </c>
      <c r="AP55" s="448">
        <f t="shared" si="21"/>
        <v>0</v>
      </c>
      <c r="AQ55" s="448">
        <f t="shared" si="22"/>
        <v>0</v>
      </c>
      <c r="AU55" s="220"/>
      <c r="AV55" s="220"/>
      <c r="AW55" s="220"/>
      <c r="AX55" s="220"/>
      <c r="AY55" s="1104"/>
    </row>
    <row r="56" spans="1:51" ht="23.25" customHeight="1">
      <c r="A56" s="122">
        <v>12</v>
      </c>
      <c r="B56" s="273">
        <f>IF($L$2="","",IF($L$2="ORIGINAL",'ORIGINAL BUDGET'!$B56,IF($L$2="BR1",'BR1'!$B56,IF($L$2="BR2",'BR2'!$B56,IF($L$2="BR3",'BR3'!$B56)))))</f>
        <v>0</v>
      </c>
      <c r="C56" s="1028">
        <f>IF($L$2="","",IF($L$2="ORIGINAL",'ORIGINAL BUDGET'!$C56,IF($L$2="BR1",'BR1'!$C56,IF($L$2="BR2",'BR2'!$C56,IF($L$2="BR3",'BR3'!$C56)))))</f>
        <v>0</v>
      </c>
      <c r="D56" s="860" t="str">
        <f t="shared" si="23"/>
        <v/>
      </c>
      <c r="E56" s="404"/>
      <c r="F56" s="589"/>
      <c r="G56" s="845" t="str">
        <f t="shared" si="24"/>
        <v/>
      </c>
      <c r="H56" s="811">
        <f t="shared" si="15"/>
        <v>0</v>
      </c>
      <c r="I56" s="840"/>
      <c r="J56" s="811">
        <f t="shared" si="25"/>
        <v>0</v>
      </c>
      <c r="K56" s="843"/>
      <c r="L56" s="811">
        <f t="shared" si="26"/>
        <v>0</v>
      </c>
      <c r="M56" s="843"/>
      <c r="N56" s="811">
        <f t="shared" si="27"/>
        <v>0</v>
      </c>
      <c r="O56" s="843"/>
      <c r="P56" s="811">
        <f t="shared" si="28"/>
        <v>0</v>
      </c>
      <c r="Q56" s="843"/>
      <c r="R56" s="811">
        <f t="shared" si="29"/>
        <v>0</v>
      </c>
      <c r="S56" s="843"/>
      <c r="T56" s="811">
        <f t="shared" si="30"/>
        <v>0</v>
      </c>
      <c r="U56" s="149"/>
      <c r="V56" s="492" t="str">
        <f>IF(AND('BR3'!$K$2="ACTIVE",'BR3'!H56&gt;0),"Yes",IF(AND('BR2'!$K$2="ACTIVE",'BR2'!H56&gt;0),"Yes",IF(AND('BR1'!$K$2="ACTIVE",'BR1'!H56&gt;0),"Yes",IF(AND('ORIGINAL BUDGET'!$K$2="ACTIVE",'ORIGINAL BUDGET'!H56&gt;0),"Yes",""))))</f>
        <v/>
      </c>
      <c r="W56" s="493"/>
      <c r="X56" s="325" t="str">
        <f>IF(AND('BR3'!$K$2="ACTIVE",'BR3'!J56&gt;0),"Yes",IF(AND('BR2'!$K$2="ACTIVE",'BR2'!J56&gt;0),"Yes",IF(AND('BR1'!$K$2="ACTIVE",'BR1'!J56&gt;0),"Yes",IF(AND('ORIGINAL BUDGET'!$K$2="ACTIVE",'ORIGINAL BUDGET'!J56&gt;0),"Yes",""))))</f>
        <v/>
      </c>
      <c r="Y56" s="493"/>
      <c r="Z56" s="325" t="str">
        <f>IF(AND('BR3'!$K$2="ACTIVE",'BR3'!L56&gt;0),"Yes",IF(AND('BR2'!$K$2="ACTIVE",'BR2'!L56&gt;0),"Yes",IF(AND('BR1'!$K$2="ACTIVE",'BR1'!L56&gt;0),"Yes",IF(AND('ORIGINAL BUDGET'!$K$2="ACTIVE",'ORIGINAL BUDGET'!L56&gt;0),"Yes",""))))</f>
        <v/>
      </c>
      <c r="AA56" s="493"/>
      <c r="AB56" s="325" t="str">
        <f>IF(AND('BR3'!$K$2="ACTIVE",'BR3'!N56&gt;0),"Yes",IF(AND('BR2'!$K$2="ACTIVE",'BR2'!N56&gt;0),"Yes",IF(AND('BR1'!$K$2="ACTIVE",'BR1'!N56&gt;0),"Yes",IF(AND('ORIGINAL BUDGET'!$K$2="ACTIVE",'ORIGINAL BUDGET'!N56&gt;0),"Yes",""))))</f>
        <v/>
      </c>
      <c r="AC56" s="493"/>
      <c r="AD56" s="325" t="str">
        <f>IF(AND('BR3'!$K$2="ACTIVE",'BR3'!P56&gt;0),"Yes",IF(AND('BR2'!$K$2="ACTIVE",'BR2'!P56&gt;0),"Yes",IF(AND('BR1'!$K$2="ACTIVE",'BR1'!P56&gt;0),"Yes",IF(AND('ORIGINAL BUDGET'!$K$2="ACTIVE",'ORIGINAL BUDGET'!P56&gt;0),"Yes",""))))</f>
        <v/>
      </c>
      <c r="AE56" s="493"/>
      <c r="AF56" s="325" t="str">
        <f>IF(AND('BR3'!$K$2="ACTIVE",'BR3'!R56&gt;0),"Yes",IF(AND('BR2'!$K$2="ACTIVE",'BR2'!R56&gt;0),"Yes",IF(AND('BR1'!$K$2="ACTIVE",'BR1'!R56&gt;0),"Yes",IF(AND('ORIGINAL BUDGET'!$K$2="ACTIVE",'ORIGINAL BUDGET'!R56&gt;0),"Yes",""))))</f>
        <v/>
      </c>
      <c r="AG56" s="493"/>
      <c r="AH56" s="493" t="str">
        <f>IF(AND('BR3'!$K$2="ACTIVE",'BR3'!T56&gt;0),"Yes",IF(AND('BR2'!$K$2="ACTIVE",'BR2'!T56&gt;0),"Yes",IF(AND('BR1'!$K$2="ACTIVE",'BR1'!T56&gt;0),"Yes",IF(AND('ORIGINAL BUDGET'!$K$2="ACTIVE",'ORIGINAL BUDGET'!T56&gt;0),"Yes",""))))</f>
        <v/>
      </c>
      <c r="AI56" s="494"/>
      <c r="AJ56" s="218"/>
      <c r="AK56" s="448">
        <f t="shared" si="16"/>
        <v>0</v>
      </c>
      <c r="AL56" s="448">
        <f t="shared" si="17"/>
        <v>0</v>
      </c>
      <c r="AM56" s="448">
        <f t="shared" si="18"/>
        <v>0</v>
      </c>
      <c r="AN56" s="448">
        <f t="shared" si="19"/>
        <v>0</v>
      </c>
      <c r="AO56" s="448">
        <f t="shared" si="20"/>
        <v>0</v>
      </c>
      <c r="AP56" s="448">
        <f t="shared" si="21"/>
        <v>0</v>
      </c>
      <c r="AQ56" s="448">
        <f t="shared" si="22"/>
        <v>0</v>
      </c>
      <c r="AU56" s="220"/>
      <c r="AV56" s="220"/>
      <c r="AW56" s="220"/>
      <c r="AX56" s="220"/>
      <c r="AY56" s="1104"/>
    </row>
    <row r="57" spans="1:51" ht="23.25" customHeight="1">
      <c r="A57" s="122">
        <v>13</v>
      </c>
      <c r="B57" s="273">
        <f>IF($L$2="","",IF($L$2="ORIGINAL",'ORIGINAL BUDGET'!$B57,IF($L$2="BR1",'BR1'!$B57,IF($L$2="BR2",'BR2'!$B57,IF($L$2="BR3",'BR3'!$B57)))))</f>
        <v>0</v>
      </c>
      <c r="C57" s="1028">
        <f>IF($L$2="","",IF($L$2="ORIGINAL",'ORIGINAL BUDGET'!$C57,IF($L$2="BR1",'BR1'!$C57,IF($L$2="BR2",'BR2'!$C57,IF($L$2="BR3",'BR3'!$C57)))))</f>
        <v>0</v>
      </c>
      <c r="D57" s="860" t="str">
        <f t="shared" si="23"/>
        <v/>
      </c>
      <c r="E57" s="404"/>
      <c r="F57" s="589"/>
      <c r="G57" s="845" t="str">
        <f t="shared" si="24"/>
        <v/>
      </c>
      <c r="H57" s="811">
        <f t="shared" si="15"/>
        <v>0</v>
      </c>
      <c r="I57" s="840"/>
      <c r="J57" s="811">
        <f t="shared" si="25"/>
        <v>0</v>
      </c>
      <c r="K57" s="843"/>
      <c r="L57" s="811">
        <f t="shared" si="26"/>
        <v>0</v>
      </c>
      <c r="M57" s="843"/>
      <c r="N57" s="811">
        <f t="shared" si="27"/>
        <v>0</v>
      </c>
      <c r="O57" s="843"/>
      <c r="P57" s="811">
        <f t="shared" si="28"/>
        <v>0</v>
      </c>
      <c r="Q57" s="843"/>
      <c r="R57" s="811">
        <f t="shared" si="29"/>
        <v>0</v>
      </c>
      <c r="S57" s="843"/>
      <c r="T57" s="811">
        <f t="shared" si="30"/>
        <v>0</v>
      </c>
      <c r="U57" s="149"/>
      <c r="V57" s="492" t="str">
        <f>IF(AND('BR3'!$K$2="ACTIVE",'BR3'!H57&gt;0),"Yes",IF(AND('BR2'!$K$2="ACTIVE",'BR2'!H57&gt;0),"Yes",IF(AND('BR1'!$K$2="ACTIVE",'BR1'!H57&gt;0),"Yes",IF(AND('ORIGINAL BUDGET'!$K$2="ACTIVE",'ORIGINAL BUDGET'!H57&gt;0),"Yes",""))))</f>
        <v/>
      </c>
      <c r="W57" s="493"/>
      <c r="X57" s="325" t="str">
        <f>IF(AND('BR3'!$K$2="ACTIVE",'BR3'!J57&gt;0),"Yes",IF(AND('BR2'!$K$2="ACTIVE",'BR2'!J57&gt;0),"Yes",IF(AND('BR1'!$K$2="ACTIVE",'BR1'!J57&gt;0),"Yes",IF(AND('ORIGINAL BUDGET'!$K$2="ACTIVE",'ORIGINAL BUDGET'!J57&gt;0),"Yes",""))))</f>
        <v/>
      </c>
      <c r="Y57" s="493"/>
      <c r="Z57" s="325" t="str">
        <f>IF(AND('BR3'!$K$2="ACTIVE",'BR3'!L57&gt;0),"Yes",IF(AND('BR2'!$K$2="ACTIVE",'BR2'!L57&gt;0),"Yes",IF(AND('BR1'!$K$2="ACTIVE",'BR1'!L57&gt;0),"Yes",IF(AND('ORIGINAL BUDGET'!$K$2="ACTIVE",'ORIGINAL BUDGET'!L57&gt;0),"Yes",""))))</f>
        <v/>
      </c>
      <c r="AA57" s="493"/>
      <c r="AB57" s="325" t="str">
        <f>IF(AND('BR3'!$K$2="ACTIVE",'BR3'!N57&gt;0),"Yes",IF(AND('BR2'!$K$2="ACTIVE",'BR2'!N57&gt;0),"Yes",IF(AND('BR1'!$K$2="ACTIVE",'BR1'!N57&gt;0),"Yes",IF(AND('ORIGINAL BUDGET'!$K$2="ACTIVE",'ORIGINAL BUDGET'!N57&gt;0),"Yes",""))))</f>
        <v/>
      </c>
      <c r="AC57" s="493"/>
      <c r="AD57" s="325" t="str">
        <f>IF(AND('BR3'!$K$2="ACTIVE",'BR3'!P57&gt;0),"Yes",IF(AND('BR2'!$K$2="ACTIVE",'BR2'!P57&gt;0),"Yes",IF(AND('BR1'!$K$2="ACTIVE",'BR1'!P57&gt;0),"Yes",IF(AND('ORIGINAL BUDGET'!$K$2="ACTIVE",'ORIGINAL BUDGET'!P57&gt;0),"Yes",""))))</f>
        <v/>
      </c>
      <c r="AE57" s="493"/>
      <c r="AF57" s="325" t="str">
        <f>IF(AND('BR3'!$K$2="ACTIVE",'BR3'!R57&gt;0),"Yes",IF(AND('BR2'!$K$2="ACTIVE",'BR2'!R57&gt;0),"Yes",IF(AND('BR1'!$K$2="ACTIVE",'BR1'!R57&gt;0),"Yes",IF(AND('ORIGINAL BUDGET'!$K$2="ACTIVE",'ORIGINAL BUDGET'!R57&gt;0),"Yes",""))))</f>
        <v/>
      </c>
      <c r="AG57" s="493"/>
      <c r="AH57" s="493" t="str">
        <f>IF(AND('BR3'!$K$2="ACTIVE",'BR3'!T57&gt;0),"Yes",IF(AND('BR2'!$K$2="ACTIVE",'BR2'!T57&gt;0),"Yes",IF(AND('BR1'!$K$2="ACTIVE",'BR1'!T57&gt;0),"Yes",IF(AND('ORIGINAL BUDGET'!$K$2="ACTIVE",'ORIGINAL BUDGET'!T57&gt;0),"Yes",""))))</f>
        <v/>
      </c>
      <c r="AI57" s="494"/>
      <c r="AJ57" s="218"/>
      <c r="AK57" s="448">
        <f t="shared" si="16"/>
        <v>0</v>
      </c>
      <c r="AL57" s="448">
        <f t="shared" si="17"/>
        <v>0</v>
      </c>
      <c r="AM57" s="448">
        <f t="shared" si="18"/>
        <v>0</v>
      </c>
      <c r="AN57" s="448">
        <f t="shared" si="19"/>
        <v>0</v>
      </c>
      <c r="AO57" s="448">
        <f t="shared" si="20"/>
        <v>0</v>
      </c>
      <c r="AP57" s="448">
        <f t="shared" si="21"/>
        <v>0</v>
      </c>
      <c r="AQ57" s="448">
        <f t="shared" si="22"/>
        <v>0</v>
      </c>
      <c r="AU57" s="220"/>
      <c r="AV57" s="220"/>
      <c r="AW57" s="220"/>
      <c r="AX57" s="220"/>
      <c r="AY57" s="1104"/>
    </row>
    <row r="58" spans="1:51" ht="23.25" customHeight="1">
      <c r="A58" s="122">
        <v>14</v>
      </c>
      <c r="B58" s="273">
        <f>IF($L$2="","",IF($L$2="ORIGINAL",'ORIGINAL BUDGET'!$B58,IF($L$2="BR1",'BR1'!$B58,IF($L$2="BR2",'BR2'!$B58,IF($L$2="BR3",'BR3'!$B58)))))</f>
        <v>0</v>
      </c>
      <c r="C58" s="1028">
        <f>IF($L$2="","",IF($L$2="ORIGINAL",'ORIGINAL BUDGET'!$C58,IF($L$2="BR1",'BR1'!$C58,IF($L$2="BR2",'BR2'!$C58,IF($L$2="BR3",'BR3'!$C58)))))</f>
        <v>0</v>
      </c>
      <c r="D58" s="860" t="str">
        <f t="shared" si="23"/>
        <v/>
      </c>
      <c r="E58" s="404"/>
      <c r="F58" s="589"/>
      <c r="G58" s="845" t="str">
        <f t="shared" si="24"/>
        <v/>
      </c>
      <c r="H58" s="811">
        <f t="shared" si="15"/>
        <v>0</v>
      </c>
      <c r="I58" s="840"/>
      <c r="J58" s="811">
        <f t="shared" si="25"/>
        <v>0</v>
      </c>
      <c r="K58" s="843"/>
      <c r="L58" s="811">
        <f t="shared" si="26"/>
        <v>0</v>
      </c>
      <c r="M58" s="843"/>
      <c r="N58" s="811">
        <f t="shared" si="27"/>
        <v>0</v>
      </c>
      <c r="O58" s="843"/>
      <c r="P58" s="811">
        <f t="shared" si="28"/>
        <v>0</v>
      </c>
      <c r="Q58" s="843"/>
      <c r="R58" s="811">
        <f t="shared" si="29"/>
        <v>0</v>
      </c>
      <c r="S58" s="843"/>
      <c r="T58" s="811">
        <f t="shared" si="30"/>
        <v>0</v>
      </c>
      <c r="U58" s="149"/>
      <c r="V58" s="492" t="str">
        <f>IF(AND('BR3'!$K$2="ACTIVE",'BR3'!H58&gt;0),"Yes",IF(AND('BR2'!$K$2="ACTIVE",'BR2'!H58&gt;0),"Yes",IF(AND('BR1'!$K$2="ACTIVE",'BR1'!H58&gt;0),"Yes",IF(AND('ORIGINAL BUDGET'!$K$2="ACTIVE",'ORIGINAL BUDGET'!H58&gt;0),"Yes",""))))</f>
        <v/>
      </c>
      <c r="W58" s="493"/>
      <c r="X58" s="325" t="str">
        <f>IF(AND('BR3'!$K$2="ACTIVE",'BR3'!J58&gt;0),"Yes",IF(AND('BR2'!$K$2="ACTIVE",'BR2'!J58&gt;0),"Yes",IF(AND('BR1'!$K$2="ACTIVE",'BR1'!J58&gt;0),"Yes",IF(AND('ORIGINAL BUDGET'!$K$2="ACTIVE",'ORIGINAL BUDGET'!J58&gt;0),"Yes",""))))</f>
        <v/>
      </c>
      <c r="Y58" s="493"/>
      <c r="Z58" s="325" t="str">
        <f>IF(AND('BR3'!$K$2="ACTIVE",'BR3'!L58&gt;0),"Yes",IF(AND('BR2'!$K$2="ACTIVE",'BR2'!L58&gt;0),"Yes",IF(AND('BR1'!$K$2="ACTIVE",'BR1'!L58&gt;0),"Yes",IF(AND('ORIGINAL BUDGET'!$K$2="ACTIVE",'ORIGINAL BUDGET'!L58&gt;0),"Yes",""))))</f>
        <v/>
      </c>
      <c r="AA58" s="493"/>
      <c r="AB58" s="325" t="str">
        <f>IF(AND('BR3'!$K$2="ACTIVE",'BR3'!N58&gt;0),"Yes",IF(AND('BR2'!$K$2="ACTIVE",'BR2'!N58&gt;0),"Yes",IF(AND('BR1'!$K$2="ACTIVE",'BR1'!N58&gt;0),"Yes",IF(AND('ORIGINAL BUDGET'!$K$2="ACTIVE",'ORIGINAL BUDGET'!N58&gt;0),"Yes",""))))</f>
        <v/>
      </c>
      <c r="AC58" s="493"/>
      <c r="AD58" s="325" t="str">
        <f>IF(AND('BR3'!$K$2="ACTIVE",'BR3'!P58&gt;0),"Yes",IF(AND('BR2'!$K$2="ACTIVE",'BR2'!P58&gt;0),"Yes",IF(AND('BR1'!$K$2="ACTIVE",'BR1'!P58&gt;0),"Yes",IF(AND('ORIGINAL BUDGET'!$K$2="ACTIVE",'ORIGINAL BUDGET'!P58&gt;0),"Yes",""))))</f>
        <v/>
      </c>
      <c r="AE58" s="493"/>
      <c r="AF58" s="325" t="str">
        <f>IF(AND('BR3'!$K$2="ACTIVE",'BR3'!R58&gt;0),"Yes",IF(AND('BR2'!$K$2="ACTIVE",'BR2'!R58&gt;0),"Yes",IF(AND('BR1'!$K$2="ACTIVE",'BR1'!R58&gt;0),"Yes",IF(AND('ORIGINAL BUDGET'!$K$2="ACTIVE",'ORIGINAL BUDGET'!R58&gt;0),"Yes",""))))</f>
        <v/>
      </c>
      <c r="AG58" s="493"/>
      <c r="AH58" s="493" t="str">
        <f>IF(AND('BR3'!$K$2="ACTIVE",'BR3'!T58&gt;0),"Yes",IF(AND('BR2'!$K$2="ACTIVE",'BR2'!T58&gt;0),"Yes",IF(AND('BR1'!$K$2="ACTIVE",'BR1'!T58&gt;0),"Yes",IF(AND('ORIGINAL BUDGET'!$K$2="ACTIVE",'ORIGINAL BUDGET'!T58&gt;0),"Yes",""))))</f>
        <v/>
      </c>
      <c r="AI58" s="494"/>
      <c r="AJ58" s="218"/>
      <c r="AK58" s="448">
        <f t="shared" si="16"/>
        <v>0</v>
      </c>
      <c r="AL58" s="448">
        <f t="shared" si="17"/>
        <v>0</v>
      </c>
      <c r="AM58" s="448">
        <f t="shared" si="18"/>
        <v>0</v>
      </c>
      <c r="AN58" s="448">
        <f t="shared" si="19"/>
        <v>0</v>
      </c>
      <c r="AO58" s="448">
        <f t="shared" si="20"/>
        <v>0</v>
      </c>
      <c r="AP58" s="448">
        <f t="shared" si="21"/>
        <v>0</v>
      </c>
      <c r="AQ58" s="448">
        <f t="shared" si="22"/>
        <v>0</v>
      </c>
      <c r="AU58" s="220"/>
      <c r="AV58" s="220"/>
      <c r="AW58" s="220"/>
      <c r="AX58" s="220"/>
      <c r="AY58" s="1104"/>
    </row>
    <row r="59" spans="1:51" ht="23.25" customHeight="1" thickBot="1">
      <c r="A59" s="122">
        <v>15</v>
      </c>
      <c r="B59" s="273">
        <f>IF($L$2="","",IF($L$2="ORIGINAL",'ORIGINAL BUDGET'!$B59,IF($L$2="BR1",'BR1'!$B59,IF($L$2="BR2",'BR2'!$B59,IF($L$2="BR3",'BR3'!$B59)))))</f>
        <v>0</v>
      </c>
      <c r="C59" s="1028">
        <f>IF($L$2="","",IF($L$2="ORIGINAL",'ORIGINAL BUDGET'!$C59,IF($L$2="BR1",'BR1'!$C59,IF($L$2="BR2",'BR2'!$C59,IF($L$2="BR3",'BR3'!$C59)))))</f>
        <v>0</v>
      </c>
      <c r="D59" s="860" t="str">
        <f t="shared" si="23"/>
        <v/>
      </c>
      <c r="E59" s="404"/>
      <c r="F59" s="589"/>
      <c r="G59" s="845" t="str">
        <f t="shared" si="24"/>
        <v/>
      </c>
      <c r="H59" s="811">
        <f t="shared" si="15"/>
        <v>0</v>
      </c>
      <c r="I59" s="840"/>
      <c r="J59" s="811">
        <f t="shared" si="25"/>
        <v>0</v>
      </c>
      <c r="K59" s="843"/>
      <c r="L59" s="811">
        <f t="shared" si="26"/>
        <v>0</v>
      </c>
      <c r="M59" s="843"/>
      <c r="N59" s="811">
        <f t="shared" si="27"/>
        <v>0</v>
      </c>
      <c r="O59" s="843"/>
      <c r="P59" s="811">
        <f t="shared" si="28"/>
        <v>0</v>
      </c>
      <c r="Q59" s="843"/>
      <c r="R59" s="811">
        <f t="shared" si="29"/>
        <v>0</v>
      </c>
      <c r="S59" s="843"/>
      <c r="T59" s="811">
        <f t="shared" si="30"/>
        <v>0</v>
      </c>
      <c r="U59" s="149"/>
      <c r="V59" s="492" t="str">
        <f>IF(AND('BR3'!$K$2="ACTIVE",'BR3'!H59&gt;0),"Yes",IF(AND('BR2'!$K$2="ACTIVE",'BR2'!H59&gt;0),"Yes",IF(AND('BR1'!$K$2="ACTIVE",'BR1'!H59&gt;0),"Yes",IF(AND('ORIGINAL BUDGET'!$K$2="ACTIVE",'ORIGINAL BUDGET'!H59&gt;0),"Yes",""))))</f>
        <v/>
      </c>
      <c r="W59" s="493"/>
      <c r="X59" s="325" t="str">
        <f>IF(AND('BR3'!$K$2="ACTIVE",'BR3'!J59&gt;0),"Yes",IF(AND('BR2'!$K$2="ACTIVE",'BR2'!J59&gt;0),"Yes",IF(AND('BR1'!$K$2="ACTIVE",'BR1'!J59&gt;0),"Yes",IF(AND('ORIGINAL BUDGET'!$K$2="ACTIVE",'ORIGINAL BUDGET'!J59&gt;0),"Yes",""))))</f>
        <v/>
      </c>
      <c r="Y59" s="493"/>
      <c r="Z59" s="325" t="str">
        <f>IF(AND('BR3'!$K$2="ACTIVE",'BR3'!L59&gt;0),"Yes",IF(AND('BR2'!$K$2="ACTIVE",'BR2'!L59&gt;0),"Yes",IF(AND('BR1'!$K$2="ACTIVE",'BR1'!L59&gt;0),"Yes",IF(AND('ORIGINAL BUDGET'!$K$2="ACTIVE",'ORIGINAL BUDGET'!L59&gt;0),"Yes",""))))</f>
        <v/>
      </c>
      <c r="AA59" s="493"/>
      <c r="AB59" s="325" t="str">
        <f>IF(AND('BR3'!$K$2="ACTIVE",'BR3'!N59&gt;0),"Yes",IF(AND('BR2'!$K$2="ACTIVE",'BR2'!N59&gt;0),"Yes",IF(AND('BR1'!$K$2="ACTIVE",'BR1'!N59&gt;0),"Yes",IF(AND('ORIGINAL BUDGET'!$K$2="ACTIVE",'ORIGINAL BUDGET'!N59&gt;0),"Yes",""))))</f>
        <v/>
      </c>
      <c r="AC59" s="493"/>
      <c r="AD59" s="325" t="str">
        <f>IF(AND('BR3'!$K$2="ACTIVE",'BR3'!P59&gt;0),"Yes",IF(AND('BR2'!$K$2="ACTIVE",'BR2'!P59&gt;0),"Yes",IF(AND('BR1'!$K$2="ACTIVE",'BR1'!P59&gt;0),"Yes",IF(AND('ORIGINAL BUDGET'!$K$2="ACTIVE",'ORIGINAL BUDGET'!P59&gt;0),"Yes",""))))</f>
        <v/>
      </c>
      <c r="AE59" s="493"/>
      <c r="AF59" s="325" t="str">
        <f>IF(AND('BR3'!$K$2="ACTIVE",'BR3'!R59&gt;0),"Yes",IF(AND('BR2'!$K$2="ACTIVE",'BR2'!R59&gt;0),"Yes",IF(AND('BR1'!$K$2="ACTIVE",'BR1'!R59&gt;0),"Yes",IF(AND('ORIGINAL BUDGET'!$K$2="ACTIVE",'ORIGINAL BUDGET'!R59&gt;0),"Yes",""))))</f>
        <v/>
      </c>
      <c r="AG59" s="493"/>
      <c r="AH59" s="493" t="str">
        <f>IF(AND('BR3'!$K$2="ACTIVE",'BR3'!T59&gt;0),"Yes",IF(AND('BR2'!$K$2="ACTIVE",'BR2'!T59&gt;0),"Yes",IF(AND('BR1'!$K$2="ACTIVE",'BR1'!T59&gt;0),"Yes",IF(AND('ORIGINAL BUDGET'!$K$2="ACTIVE",'ORIGINAL BUDGET'!T59&gt;0),"Yes",""))))</f>
        <v/>
      </c>
      <c r="AI59" s="494"/>
      <c r="AJ59" s="218"/>
      <c r="AK59" s="448">
        <f t="shared" si="16"/>
        <v>0</v>
      </c>
      <c r="AL59" s="448">
        <f t="shared" si="17"/>
        <v>0</v>
      </c>
      <c r="AM59" s="448">
        <f t="shared" si="18"/>
        <v>0</v>
      </c>
      <c r="AN59" s="448">
        <f t="shared" si="19"/>
        <v>0</v>
      </c>
      <c r="AO59" s="448">
        <f t="shared" si="20"/>
        <v>0</v>
      </c>
      <c r="AP59" s="448">
        <f t="shared" si="21"/>
        <v>0</v>
      </c>
      <c r="AQ59" s="448">
        <f t="shared" si="22"/>
        <v>0</v>
      </c>
      <c r="AU59" s="220"/>
      <c r="AV59" s="220"/>
      <c r="AW59" s="220"/>
      <c r="AX59" s="220"/>
      <c r="AY59" s="1104"/>
    </row>
    <row r="60" spans="1:51" ht="23.25" hidden="1" customHeight="1">
      <c r="A60" s="122">
        <v>16</v>
      </c>
      <c r="B60" s="273">
        <f>IF($L$2="","",IF($L$2="ORIGINAL",'ORIGINAL BUDGET'!$B60,IF($L$2="BR1",'BR1'!$B60,IF($L$2="BR2",'BR2'!$B60,IF($L$2="BR3",'BR3'!$B60)))))</f>
        <v>0</v>
      </c>
      <c r="C60" s="1028">
        <f>IF($L$2="","",IF($L$2="ORIGINAL",'ORIGINAL BUDGET'!$C60,IF($L$2="BR1",'BR1'!$C60,IF($L$2="BR2",'BR2'!$C60,IF($L$2="BR3",'BR3'!$C60)))))</f>
        <v>0</v>
      </c>
      <c r="D60" s="860" t="str">
        <f t="shared" si="23"/>
        <v/>
      </c>
      <c r="E60" s="404"/>
      <c r="F60" s="589"/>
      <c r="G60" s="845" t="str">
        <f t="shared" si="24"/>
        <v/>
      </c>
      <c r="H60" s="811">
        <f t="shared" si="15"/>
        <v>0</v>
      </c>
      <c r="I60" s="840"/>
      <c r="J60" s="811">
        <f t="shared" si="25"/>
        <v>0</v>
      </c>
      <c r="K60" s="843"/>
      <c r="L60" s="811">
        <f t="shared" si="26"/>
        <v>0</v>
      </c>
      <c r="M60" s="843"/>
      <c r="N60" s="811">
        <f t="shared" si="27"/>
        <v>0</v>
      </c>
      <c r="O60" s="843"/>
      <c r="P60" s="811">
        <f t="shared" si="28"/>
        <v>0</v>
      </c>
      <c r="Q60" s="843"/>
      <c r="R60" s="811">
        <f t="shared" si="29"/>
        <v>0</v>
      </c>
      <c r="S60" s="843"/>
      <c r="T60" s="811">
        <f t="shared" si="30"/>
        <v>0</v>
      </c>
      <c r="U60" s="149"/>
      <c r="V60" s="492" t="str">
        <f>IF(AND('BR3'!$K$2="ACTIVE",'BR3'!H60&gt;0),"Yes",IF(AND('BR2'!$K$2="ACTIVE",'BR2'!H60&gt;0),"Yes",IF(AND('BR1'!$K$2="ACTIVE",'BR1'!H60&gt;0),"Yes",IF(AND('ORIGINAL BUDGET'!$K$2="ACTIVE",'ORIGINAL BUDGET'!H60&gt;0),"Yes",""))))</f>
        <v/>
      </c>
      <c r="W60" s="493"/>
      <c r="X60" s="325" t="str">
        <f>IF(AND('BR3'!$K$2="ACTIVE",'BR3'!J60&gt;0),"Yes",IF(AND('BR2'!$K$2="ACTIVE",'BR2'!J60&gt;0),"Yes",IF(AND('BR1'!$K$2="ACTIVE",'BR1'!J60&gt;0),"Yes",IF(AND('ORIGINAL BUDGET'!$K$2="ACTIVE",'ORIGINAL BUDGET'!J60&gt;0),"Yes",""))))</f>
        <v/>
      </c>
      <c r="Y60" s="493"/>
      <c r="Z60" s="325" t="str">
        <f>IF(AND('BR3'!$K$2="ACTIVE",'BR3'!L60&gt;0),"Yes",IF(AND('BR2'!$K$2="ACTIVE",'BR2'!L60&gt;0),"Yes",IF(AND('BR1'!$K$2="ACTIVE",'BR1'!L60&gt;0),"Yes",IF(AND('ORIGINAL BUDGET'!$K$2="ACTIVE",'ORIGINAL BUDGET'!L60&gt;0),"Yes",""))))</f>
        <v/>
      </c>
      <c r="AA60" s="493"/>
      <c r="AB60" s="325" t="str">
        <f>IF(AND('BR3'!$K$2="ACTIVE",'BR3'!N60&gt;0),"Yes",IF(AND('BR2'!$K$2="ACTIVE",'BR2'!N60&gt;0),"Yes",IF(AND('BR1'!$K$2="ACTIVE",'BR1'!N60&gt;0),"Yes",IF(AND('ORIGINAL BUDGET'!$K$2="ACTIVE",'ORIGINAL BUDGET'!N60&gt;0),"Yes",""))))</f>
        <v/>
      </c>
      <c r="AC60" s="493"/>
      <c r="AD60" s="325" t="str">
        <f>IF(AND('BR3'!$K$2="ACTIVE",'BR3'!P60&gt;0),"Yes",IF(AND('BR2'!$K$2="ACTIVE",'BR2'!P60&gt;0),"Yes",IF(AND('BR1'!$K$2="ACTIVE",'BR1'!P60&gt;0),"Yes",IF(AND('ORIGINAL BUDGET'!$K$2="ACTIVE",'ORIGINAL BUDGET'!P60&gt;0),"Yes",""))))</f>
        <v/>
      </c>
      <c r="AE60" s="493"/>
      <c r="AF60" s="325" t="str">
        <f>IF(AND('BR3'!$K$2="ACTIVE",'BR3'!R60&gt;0),"Yes",IF(AND('BR2'!$K$2="ACTIVE",'BR2'!R60&gt;0),"Yes",IF(AND('BR1'!$K$2="ACTIVE",'BR1'!R60&gt;0),"Yes",IF(AND('ORIGINAL BUDGET'!$K$2="ACTIVE",'ORIGINAL BUDGET'!R60&gt;0),"Yes",""))))</f>
        <v/>
      </c>
      <c r="AG60" s="493"/>
      <c r="AH60" s="493" t="str">
        <f>IF(AND('BR3'!$K$2="ACTIVE",'BR3'!T60&gt;0),"Yes",IF(AND('BR2'!$K$2="ACTIVE",'BR2'!T60&gt;0),"Yes",IF(AND('BR1'!$K$2="ACTIVE",'BR1'!T60&gt;0),"Yes",IF(AND('ORIGINAL BUDGET'!$K$2="ACTIVE",'ORIGINAL BUDGET'!T60&gt;0),"Yes",""))))</f>
        <v/>
      </c>
      <c r="AI60" s="494"/>
      <c r="AJ60" s="218"/>
      <c r="AK60" s="448">
        <f t="shared" si="16"/>
        <v>0</v>
      </c>
      <c r="AL60" s="448">
        <f t="shared" si="17"/>
        <v>0</v>
      </c>
      <c r="AM60" s="448">
        <f t="shared" si="18"/>
        <v>0</v>
      </c>
      <c r="AN60" s="448">
        <f t="shared" si="19"/>
        <v>0</v>
      </c>
      <c r="AO60" s="448">
        <f t="shared" si="20"/>
        <v>0</v>
      </c>
      <c r="AP60" s="448">
        <f t="shared" si="21"/>
        <v>0</v>
      </c>
      <c r="AQ60" s="448">
        <f t="shared" si="22"/>
        <v>0</v>
      </c>
      <c r="AU60" s="220"/>
      <c r="AV60" s="220"/>
      <c r="AW60" s="220"/>
      <c r="AX60" s="220"/>
      <c r="AY60" s="1104"/>
    </row>
    <row r="61" spans="1:51" ht="23.25" hidden="1" customHeight="1">
      <c r="A61" s="124">
        <v>17</v>
      </c>
      <c r="B61" s="273">
        <f>IF($L$2="","",IF($L$2="ORIGINAL",'ORIGINAL BUDGET'!$B61,IF($L$2="BR1",'BR1'!$B61,IF($L$2="BR2",'BR2'!$B61,IF($L$2="BR3",'BR3'!$B61)))))</f>
        <v>0</v>
      </c>
      <c r="C61" s="1028">
        <f>IF($L$2="","",IF($L$2="ORIGINAL",'ORIGINAL BUDGET'!$C61,IF($L$2="BR1",'BR1'!$C61,IF($L$2="BR2",'BR2'!$C61,IF($L$2="BR3",'BR3'!$C61)))))</f>
        <v>0</v>
      </c>
      <c r="D61" s="860" t="str">
        <f t="shared" si="23"/>
        <v/>
      </c>
      <c r="E61" s="404"/>
      <c r="F61" s="589"/>
      <c r="G61" s="845" t="str">
        <f t="shared" si="24"/>
        <v/>
      </c>
      <c r="H61" s="811">
        <f t="shared" si="15"/>
        <v>0</v>
      </c>
      <c r="I61" s="840"/>
      <c r="J61" s="811">
        <f t="shared" si="25"/>
        <v>0</v>
      </c>
      <c r="K61" s="843"/>
      <c r="L61" s="811">
        <f t="shared" si="26"/>
        <v>0</v>
      </c>
      <c r="M61" s="843"/>
      <c r="N61" s="811">
        <f t="shared" si="27"/>
        <v>0</v>
      </c>
      <c r="O61" s="843"/>
      <c r="P61" s="811">
        <f t="shared" si="28"/>
        <v>0</v>
      </c>
      <c r="Q61" s="843"/>
      <c r="R61" s="811">
        <f t="shared" si="29"/>
        <v>0</v>
      </c>
      <c r="S61" s="843"/>
      <c r="T61" s="811">
        <f t="shared" si="30"/>
        <v>0</v>
      </c>
      <c r="U61" s="149"/>
      <c r="V61" s="492" t="str">
        <f>IF(AND('BR3'!$K$2="ACTIVE",'BR3'!H61&gt;0),"Yes",IF(AND('BR2'!$K$2="ACTIVE",'BR2'!H61&gt;0),"Yes",IF(AND('BR1'!$K$2="ACTIVE",'BR1'!H61&gt;0),"Yes",IF(AND('ORIGINAL BUDGET'!$K$2="ACTIVE",'ORIGINAL BUDGET'!H61&gt;0),"Yes",""))))</f>
        <v/>
      </c>
      <c r="W61" s="493"/>
      <c r="X61" s="325" t="str">
        <f>IF(AND('BR3'!$K$2="ACTIVE",'BR3'!J61&gt;0),"Yes",IF(AND('BR2'!$K$2="ACTIVE",'BR2'!J61&gt;0),"Yes",IF(AND('BR1'!$K$2="ACTIVE",'BR1'!J61&gt;0),"Yes",IF(AND('ORIGINAL BUDGET'!$K$2="ACTIVE",'ORIGINAL BUDGET'!J61&gt;0),"Yes",""))))</f>
        <v/>
      </c>
      <c r="Y61" s="493"/>
      <c r="Z61" s="325" t="str">
        <f>IF(AND('BR3'!$K$2="ACTIVE",'BR3'!L61&gt;0),"Yes",IF(AND('BR2'!$K$2="ACTIVE",'BR2'!L61&gt;0),"Yes",IF(AND('BR1'!$K$2="ACTIVE",'BR1'!L61&gt;0),"Yes",IF(AND('ORIGINAL BUDGET'!$K$2="ACTIVE",'ORIGINAL BUDGET'!L61&gt;0),"Yes",""))))</f>
        <v/>
      </c>
      <c r="AA61" s="493"/>
      <c r="AB61" s="325" t="str">
        <f>IF(AND('BR3'!$K$2="ACTIVE",'BR3'!N61&gt;0),"Yes",IF(AND('BR2'!$K$2="ACTIVE",'BR2'!N61&gt;0),"Yes",IF(AND('BR1'!$K$2="ACTIVE",'BR1'!N61&gt;0),"Yes",IF(AND('ORIGINAL BUDGET'!$K$2="ACTIVE",'ORIGINAL BUDGET'!N61&gt;0),"Yes",""))))</f>
        <v/>
      </c>
      <c r="AC61" s="493"/>
      <c r="AD61" s="325" t="str">
        <f>IF(AND('BR3'!$K$2="ACTIVE",'BR3'!P61&gt;0),"Yes",IF(AND('BR2'!$K$2="ACTIVE",'BR2'!P61&gt;0),"Yes",IF(AND('BR1'!$K$2="ACTIVE",'BR1'!P61&gt;0),"Yes",IF(AND('ORIGINAL BUDGET'!$K$2="ACTIVE",'ORIGINAL BUDGET'!P61&gt;0),"Yes",""))))</f>
        <v/>
      </c>
      <c r="AE61" s="493"/>
      <c r="AF61" s="325" t="str">
        <f>IF(AND('BR3'!$K$2="ACTIVE",'BR3'!R61&gt;0),"Yes",IF(AND('BR2'!$K$2="ACTIVE",'BR2'!R61&gt;0),"Yes",IF(AND('BR1'!$K$2="ACTIVE",'BR1'!R61&gt;0),"Yes",IF(AND('ORIGINAL BUDGET'!$K$2="ACTIVE",'ORIGINAL BUDGET'!R61&gt;0),"Yes",""))))</f>
        <v/>
      </c>
      <c r="AG61" s="493"/>
      <c r="AH61" s="493" t="str">
        <f>IF(AND('BR3'!$K$2="ACTIVE",'BR3'!T61&gt;0),"Yes",IF(AND('BR2'!$K$2="ACTIVE",'BR2'!T61&gt;0),"Yes",IF(AND('BR1'!$K$2="ACTIVE",'BR1'!T61&gt;0),"Yes",IF(AND('ORIGINAL BUDGET'!$K$2="ACTIVE",'ORIGINAL BUDGET'!T61&gt;0),"Yes",""))))</f>
        <v/>
      </c>
      <c r="AI61" s="494"/>
      <c r="AJ61" s="218"/>
      <c r="AK61" s="448">
        <f t="shared" si="16"/>
        <v>0</v>
      </c>
      <c r="AL61" s="448">
        <f t="shared" si="17"/>
        <v>0</v>
      </c>
      <c r="AM61" s="448">
        <f t="shared" si="18"/>
        <v>0</v>
      </c>
      <c r="AN61" s="448">
        <f t="shared" si="19"/>
        <v>0</v>
      </c>
      <c r="AO61" s="448">
        <f t="shared" si="20"/>
        <v>0</v>
      </c>
      <c r="AP61" s="448">
        <f t="shared" si="21"/>
        <v>0</v>
      </c>
      <c r="AQ61" s="448">
        <f t="shared" si="22"/>
        <v>0</v>
      </c>
      <c r="AU61" s="220"/>
      <c r="AV61" s="220"/>
      <c r="AW61" s="220"/>
      <c r="AX61" s="220"/>
      <c r="AY61" s="1104"/>
    </row>
    <row r="62" spans="1:51" ht="23.25" hidden="1" customHeight="1">
      <c r="A62" s="122">
        <v>18</v>
      </c>
      <c r="B62" s="273">
        <f>IF($L$2="","",IF($L$2="ORIGINAL",'ORIGINAL BUDGET'!$B62,IF($L$2="BR1",'BR1'!$B62,IF($L$2="BR2",'BR2'!$B62,IF($L$2="BR3",'BR3'!$B62)))))</f>
        <v>0</v>
      </c>
      <c r="C62" s="1028">
        <f>IF($L$2="","",IF($L$2="ORIGINAL",'ORIGINAL BUDGET'!$C62,IF($L$2="BR1",'BR1'!$C62,IF($L$2="BR2",'BR2'!$C62,IF($L$2="BR3",'BR3'!$C62)))))</f>
        <v>0</v>
      </c>
      <c r="D62" s="860" t="str">
        <f t="shared" si="23"/>
        <v/>
      </c>
      <c r="E62" s="404"/>
      <c r="F62" s="589"/>
      <c r="G62" s="845" t="str">
        <f t="shared" si="24"/>
        <v/>
      </c>
      <c r="H62" s="811">
        <f t="shared" si="15"/>
        <v>0</v>
      </c>
      <c r="I62" s="840"/>
      <c r="J62" s="811">
        <f t="shared" si="25"/>
        <v>0</v>
      </c>
      <c r="K62" s="843"/>
      <c r="L62" s="811">
        <f t="shared" si="26"/>
        <v>0</v>
      </c>
      <c r="M62" s="843"/>
      <c r="N62" s="811">
        <f t="shared" si="27"/>
        <v>0</v>
      </c>
      <c r="O62" s="843"/>
      <c r="P62" s="811">
        <f t="shared" si="28"/>
        <v>0</v>
      </c>
      <c r="Q62" s="843"/>
      <c r="R62" s="811">
        <f t="shared" si="29"/>
        <v>0</v>
      </c>
      <c r="S62" s="843"/>
      <c r="T62" s="811">
        <f t="shared" si="30"/>
        <v>0</v>
      </c>
      <c r="U62" s="149"/>
      <c r="V62" s="492" t="str">
        <f>IF(AND('BR3'!$K$2="ACTIVE",'BR3'!H62&gt;0),"Yes",IF(AND('BR2'!$K$2="ACTIVE",'BR2'!H62&gt;0),"Yes",IF(AND('BR1'!$K$2="ACTIVE",'BR1'!H62&gt;0),"Yes",IF(AND('ORIGINAL BUDGET'!$K$2="ACTIVE",'ORIGINAL BUDGET'!H62&gt;0),"Yes",""))))</f>
        <v/>
      </c>
      <c r="W62" s="493"/>
      <c r="X62" s="325" t="str">
        <f>IF(AND('BR3'!$K$2="ACTIVE",'BR3'!J62&gt;0),"Yes",IF(AND('BR2'!$K$2="ACTIVE",'BR2'!J62&gt;0),"Yes",IF(AND('BR1'!$K$2="ACTIVE",'BR1'!J62&gt;0),"Yes",IF(AND('ORIGINAL BUDGET'!$K$2="ACTIVE",'ORIGINAL BUDGET'!J62&gt;0),"Yes",""))))</f>
        <v/>
      </c>
      <c r="Y62" s="493"/>
      <c r="Z62" s="325" t="str">
        <f>IF(AND('BR3'!$K$2="ACTIVE",'BR3'!L62&gt;0),"Yes",IF(AND('BR2'!$K$2="ACTIVE",'BR2'!L62&gt;0),"Yes",IF(AND('BR1'!$K$2="ACTIVE",'BR1'!L62&gt;0),"Yes",IF(AND('ORIGINAL BUDGET'!$K$2="ACTIVE",'ORIGINAL BUDGET'!L62&gt;0),"Yes",""))))</f>
        <v/>
      </c>
      <c r="AA62" s="493"/>
      <c r="AB62" s="325" t="str">
        <f>IF(AND('BR3'!$K$2="ACTIVE",'BR3'!N62&gt;0),"Yes",IF(AND('BR2'!$K$2="ACTIVE",'BR2'!N62&gt;0),"Yes",IF(AND('BR1'!$K$2="ACTIVE",'BR1'!N62&gt;0),"Yes",IF(AND('ORIGINAL BUDGET'!$K$2="ACTIVE",'ORIGINAL BUDGET'!N62&gt;0),"Yes",""))))</f>
        <v/>
      </c>
      <c r="AC62" s="493"/>
      <c r="AD62" s="325" t="str">
        <f>IF(AND('BR3'!$K$2="ACTIVE",'BR3'!P62&gt;0),"Yes",IF(AND('BR2'!$K$2="ACTIVE",'BR2'!P62&gt;0),"Yes",IF(AND('BR1'!$K$2="ACTIVE",'BR1'!P62&gt;0),"Yes",IF(AND('ORIGINAL BUDGET'!$K$2="ACTIVE",'ORIGINAL BUDGET'!P62&gt;0),"Yes",""))))</f>
        <v/>
      </c>
      <c r="AE62" s="493"/>
      <c r="AF62" s="325" t="str">
        <f>IF(AND('BR3'!$K$2="ACTIVE",'BR3'!R62&gt;0),"Yes",IF(AND('BR2'!$K$2="ACTIVE",'BR2'!R62&gt;0),"Yes",IF(AND('BR1'!$K$2="ACTIVE",'BR1'!R62&gt;0),"Yes",IF(AND('ORIGINAL BUDGET'!$K$2="ACTIVE",'ORIGINAL BUDGET'!R62&gt;0),"Yes",""))))</f>
        <v/>
      </c>
      <c r="AG62" s="493"/>
      <c r="AH62" s="493" t="str">
        <f>IF(AND('BR3'!$K$2="ACTIVE",'BR3'!T62&gt;0),"Yes",IF(AND('BR2'!$K$2="ACTIVE",'BR2'!T62&gt;0),"Yes",IF(AND('BR1'!$K$2="ACTIVE",'BR1'!T62&gt;0),"Yes",IF(AND('ORIGINAL BUDGET'!$K$2="ACTIVE",'ORIGINAL BUDGET'!T62&gt;0),"Yes",""))))</f>
        <v/>
      </c>
      <c r="AI62" s="494"/>
      <c r="AJ62" s="218"/>
      <c r="AK62" s="448">
        <f t="shared" si="16"/>
        <v>0</v>
      </c>
      <c r="AL62" s="448">
        <f t="shared" si="17"/>
        <v>0</v>
      </c>
      <c r="AM62" s="448">
        <f t="shared" si="18"/>
        <v>0</v>
      </c>
      <c r="AN62" s="448">
        <f t="shared" si="19"/>
        <v>0</v>
      </c>
      <c r="AO62" s="448">
        <f t="shared" si="20"/>
        <v>0</v>
      </c>
      <c r="AP62" s="448">
        <f t="shared" si="21"/>
        <v>0</v>
      </c>
      <c r="AQ62" s="448">
        <f t="shared" si="22"/>
        <v>0</v>
      </c>
      <c r="AU62" s="220"/>
      <c r="AV62" s="220"/>
      <c r="AW62" s="220"/>
      <c r="AX62" s="220"/>
      <c r="AY62" s="1104"/>
    </row>
    <row r="63" spans="1:51" ht="23.25" hidden="1" customHeight="1">
      <c r="A63" s="124">
        <v>19</v>
      </c>
      <c r="B63" s="273">
        <f>IF($L$2="","",IF($L$2="ORIGINAL",'ORIGINAL BUDGET'!$B63,IF($L$2="BR1",'BR1'!$B63,IF($L$2="BR2",'BR2'!$B63,IF($L$2="BR3",'BR3'!$B63)))))</f>
        <v>0</v>
      </c>
      <c r="C63" s="1028">
        <f>IF($L$2="","",IF($L$2="ORIGINAL",'ORIGINAL BUDGET'!$C63,IF($L$2="BR1",'BR1'!$C63,IF($L$2="BR2",'BR2'!$C63,IF($L$2="BR3",'BR3'!$C63)))))</f>
        <v>0</v>
      </c>
      <c r="D63" s="860" t="str">
        <f t="shared" si="23"/>
        <v/>
      </c>
      <c r="E63" s="404"/>
      <c r="F63" s="589"/>
      <c r="G63" s="845" t="str">
        <f t="shared" si="24"/>
        <v/>
      </c>
      <c r="H63" s="811">
        <f t="shared" si="15"/>
        <v>0</v>
      </c>
      <c r="I63" s="840"/>
      <c r="J63" s="811">
        <f t="shared" si="25"/>
        <v>0</v>
      </c>
      <c r="K63" s="843"/>
      <c r="L63" s="811">
        <f t="shared" si="26"/>
        <v>0</v>
      </c>
      <c r="M63" s="843"/>
      <c r="N63" s="811">
        <f t="shared" si="27"/>
        <v>0</v>
      </c>
      <c r="O63" s="843"/>
      <c r="P63" s="811">
        <f t="shared" si="28"/>
        <v>0</v>
      </c>
      <c r="Q63" s="843"/>
      <c r="R63" s="811">
        <f t="shared" si="29"/>
        <v>0</v>
      </c>
      <c r="S63" s="843"/>
      <c r="T63" s="811">
        <f t="shared" si="30"/>
        <v>0</v>
      </c>
      <c r="U63" s="149"/>
      <c r="V63" s="492" t="str">
        <f>IF(AND('BR3'!$K$2="ACTIVE",'BR3'!H63&gt;0),"Yes",IF(AND('BR2'!$K$2="ACTIVE",'BR2'!H63&gt;0),"Yes",IF(AND('BR1'!$K$2="ACTIVE",'BR1'!H63&gt;0),"Yes",IF(AND('ORIGINAL BUDGET'!$K$2="ACTIVE",'ORIGINAL BUDGET'!H63&gt;0),"Yes",""))))</f>
        <v/>
      </c>
      <c r="W63" s="493"/>
      <c r="X63" s="325" t="str">
        <f>IF(AND('BR3'!$K$2="ACTIVE",'BR3'!J63&gt;0),"Yes",IF(AND('BR2'!$K$2="ACTIVE",'BR2'!J63&gt;0),"Yes",IF(AND('BR1'!$K$2="ACTIVE",'BR1'!J63&gt;0),"Yes",IF(AND('ORIGINAL BUDGET'!$K$2="ACTIVE",'ORIGINAL BUDGET'!J63&gt;0),"Yes",""))))</f>
        <v/>
      </c>
      <c r="Y63" s="493"/>
      <c r="Z63" s="325" t="str">
        <f>IF(AND('BR3'!$K$2="ACTIVE",'BR3'!L63&gt;0),"Yes",IF(AND('BR2'!$K$2="ACTIVE",'BR2'!L63&gt;0),"Yes",IF(AND('BR1'!$K$2="ACTIVE",'BR1'!L63&gt;0),"Yes",IF(AND('ORIGINAL BUDGET'!$K$2="ACTIVE",'ORIGINAL BUDGET'!L63&gt;0),"Yes",""))))</f>
        <v/>
      </c>
      <c r="AA63" s="493"/>
      <c r="AB63" s="325" t="str">
        <f>IF(AND('BR3'!$K$2="ACTIVE",'BR3'!N63&gt;0),"Yes",IF(AND('BR2'!$K$2="ACTIVE",'BR2'!N63&gt;0),"Yes",IF(AND('BR1'!$K$2="ACTIVE",'BR1'!N63&gt;0),"Yes",IF(AND('ORIGINAL BUDGET'!$K$2="ACTIVE",'ORIGINAL BUDGET'!N63&gt;0),"Yes",""))))</f>
        <v/>
      </c>
      <c r="AC63" s="493"/>
      <c r="AD63" s="325" t="str">
        <f>IF(AND('BR3'!$K$2="ACTIVE",'BR3'!P63&gt;0),"Yes",IF(AND('BR2'!$K$2="ACTIVE",'BR2'!P63&gt;0),"Yes",IF(AND('BR1'!$K$2="ACTIVE",'BR1'!P63&gt;0),"Yes",IF(AND('ORIGINAL BUDGET'!$K$2="ACTIVE",'ORIGINAL BUDGET'!P63&gt;0),"Yes",""))))</f>
        <v/>
      </c>
      <c r="AE63" s="493"/>
      <c r="AF63" s="325" t="str">
        <f>IF(AND('BR3'!$K$2="ACTIVE",'BR3'!R63&gt;0),"Yes",IF(AND('BR2'!$K$2="ACTIVE",'BR2'!R63&gt;0),"Yes",IF(AND('BR1'!$K$2="ACTIVE",'BR1'!R63&gt;0),"Yes",IF(AND('ORIGINAL BUDGET'!$K$2="ACTIVE",'ORIGINAL BUDGET'!R63&gt;0),"Yes",""))))</f>
        <v/>
      </c>
      <c r="AG63" s="493"/>
      <c r="AH63" s="493" t="str">
        <f>IF(AND('BR3'!$K$2="ACTIVE",'BR3'!T63&gt;0),"Yes",IF(AND('BR2'!$K$2="ACTIVE",'BR2'!T63&gt;0),"Yes",IF(AND('BR1'!$K$2="ACTIVE",'BR1'!T63&gt;0),"Yes",IF(AND('ORIGINAL BUDGET'!$K$2="ACTIVE",'ORIGINAL BUDGET'!T63&gt;0),"Yes",""))))</f>
        <v/>
      </c>
      <c r="AI63" s="494"/>
      <c r="AJ63" s="218"/>
      <c r="AK63" s="448">
        <f t="shared" si="16"/>
        <v>0</v>
      </c>
      <c r="AL63" s="448">
        <f t="shared" si="17"/>
        <v>0</v>
      </c>
      <c r="AM63" s="448">
        <f t="shared" si="18"/>
        <v>0</v>
      </c>
      <c r="AN63" s="448">
        <f t="shared" si="19"/>
        <v>0</v>
      </c>
      <c r="AO63" s="448">
        <f t="shared" si="20"/>
        <v>0</v>
      </c>
      <c r="AP63" s="448">
        <f t="shared" si="21"/>
        <v>0</v>
      </c>
      <c r="AQ63" s="448">
        <f t="shared" si="22"/>
        <v>0</v>
      </c>
      <c r="AU63" s="220"/>
      <c r="AV63" s="220"/>
      <c r="AW63" s="220"/>
      <c r="AX63" s="220"/>
      <c r="AY63" s="1104"/>
    </row>
    <row r="64" spans="1:51" ht="23.25" hidden="1" customHeight="1">
      <c r="A64" s="124">
        <v>20</v>
      </c>
      <c r="B64" s="273">
        <f>IF($L$2="","",IF($L$2="ORIGINAL",'ORIGINAL BUDGET'!$B64,IF($L$2="BR1",'BR1'!$B64,IF($L$2="BR2",'BR2'!$B64,IF($L$2="BR3",'BR3'!$B64)))))</f>
        <v>0</v>
      </c>
      <c r="C64" s="1028">
        <f>IF($L$2="","",IF($L$2="ORIGINAL",'ORIGINAL BUDGET'!$C64,IF($L$2="BR1",'BR1'!$C64,IF($L$2="BR2",'BR2'!$C64,IF($L$2="BR3",'BR3'!$C64)))))</f>
        <v>0</v>
      </c>
      <c r="D64" s="860" t="str">
        <f t="shared" si="23"/>
        <v/>
      </c>
      <c r="E64" s="404"/>
      <c r="F64" s="589"/>
      <c r="G64" s="845" t="str">
        <f t="shared" si="24"/>
        <v/>
      </c>
      <c r="H64" s="811">
        <f t="shared" si="15"/>
        <v>0</v>
      </c>
      <c r="I64" s="840"/>
      <c r="J64" s="811">
        <f t="shared" si="25"/>
        <v>0</v>
      </c>
      <c r="K64" s="843"/>
      <c r="L64" s="811">
        <f t="shared" si="26"/>
        <v>0</v>
      </c>
      <c r="M64" s="843"/>
      <c r="N64" s="811">
        <f t="shared" si="27"/>
        <v>0</v>
      </c>
      <c r="O64" s="843"/>
      <c r="P64" s="811">
        <f t="shared" si="28"/>
        <v>0</v>
      </c>
      <c r="Q64" s="843"/>
      <c r="R64" s="811">
        <f t="shared" si="29"/>
        <v>0</v>
      </c>
      <c r="S64" s="843"/>
      <c r="T64" s="811">
        <f t="shared" si="30"/>
        <v>0</v>
      </c>
      <c r="U64" s="149"/>
      <c r="V64" s="492" t="str">
        <f>IF(AND('BR3'!$K$2="ACTIVE",'BR3'!H64&gt;0),"Yes",IF(AND('BR2'!$K$2="ACTIVE",'BR2'!H64&gt;0),"Yes",IF(AND('BR1'!$K$2="ACTIVE",'BR1'!H64&gt;0),"Yes",IF(AND('ORIGINAL BUDGET'!$K$2="ACTIVE",'ORIGINAL BUDGET'!H64&gt;0),"Yes",""))))</f>
        <v/>
      </c>
      <c r="W64" s="493"/>
      <c r="X64" s="325" t="str">
        <f>IF(AND('BR3'!$K$2="ACTIVE",'BR3'!J64&gt;0),"Yes",IF(AND('BR2'!$K$2="ACTIVE",'BR2'!J64&gt;0),"Yes",IF(AND('BR1'!$K$2="ACTIVE",'BR1'!J64&gt;0),"Yes",IF(AND('ORIGINAL BUDGET'!$K$2="ACTIVE",'ORIGINAL BUDGET'!J64&gt;0),"Yes",""))))</f>
        <v/>
      </c>
      <c r="Y64" s="493"/>
      <c r="Z64" s="325" t="str">
        <f>IF(AND('BR3'!$K$2="ACTIVE",'BR3'!L64&gt;0),"Yes",IF(AND('BR2'!$K$2="ACTIVE",'BR2'!L64&gt;0),"Yes",IF(AND('BR1'!$K$2="ACTIVE",'BR1'!L64&gt;0),"Yes",IF(AND('ORIGINAL BUDGET'!$K$2="ACTIVE",'ORIGINAL BUDGET'!L64&gt;0),"Yes",""))))</f>
        <v/>
      </c>
      <c r="AA64" s="493"/>
      <c r="AB64" s="325" t="str">
        <f>IF(AND('BR3'!$K$2="ACTIVE",'BR3'!N64&gt;0),"Yes",IF(AND('BR2'!$K$2="ACTIVE",'BR2'!N64&gt;0),"Yes",IF(AND('BR1'!$K$2="ACTIVE",'BR1'!N64&gt;0),"Yes",IF(AND('ORIGINAL BUDGET'!$K$2="ACTIVE",'ORIGINAL BUDGET'!N64&gt;0),"Yes",""))))</f>
        <v/>
      </c>
      <c r="AC64" s="493"/>
      <c r="AD64" s="325" t="str">
        <f>IF(AND('BR3'!$K$2="ACTIVE",'BR3'!P64&gt;0),"Yes",IF(AND('BR2'!$K$2="ACTIVE",'BR2'!P64&gt;0),"Yes",IF(AND('BR1'!$K$2="ACTIVE",'BR1'!P64&gt;0),"Yes",IF(AND('ORIGINAL BUDGET'!$K$2="ACTIVE",'ORIGINAL BUDGET'!P64&gt;0),"Yes",""))))</f>
        <v/>
      </c>
      <c r="AE64" s="493"/>
      <c r="AF64" s="325" t="str">
        <f>IF(AND('BR3'!$K$2="ACTIVE",'BR3'!R64&gt;0),"Yes",IF(AND('BR2'!$K$2="ACTIVE",'BR2'!R64&gt;0),"Yes",IF(AND('BR1'!$K$2="ACTIVE",'BR1'!R64&gt;0),"Yes",IF(AND('ORIGINAL BUDGET'!$K$2="ACTIVE",'ORIGINAL BUDGET'!R64&gt;0),"Yes",""))))</f>
        <v/>
      </c>
      <c r="AG64" s="493"/>
      <c r="AH64" s="493" t="str">
        <f>IF(AND('BR3'!$K$2="ACTIVE",'BR3'!T64&gt;0),"Yes",IF(AND('BR2'!$K$2="ACTIVE",'BR2'!T64&gt;0),"Yes",IF(AND('BR1'!$K$2="ACTIVE",'BR1'!T64&gt;0),"Yes",IF(AND('ORIGINAL BUDGET'!$K$2="ACTIVE",'ORIGINAL BUDGET'!T64&gt;0),"Yes",""))))</f>
        <v/>
      </c>
      <c r="AI64" s="494"/>
      <c r="AJ64" s="218"/>
      <c r="AK64" s="448">
        <f t="shared" si="16"/>
        <v>0</v>
      </c>
      <c r="AL64" s="448">
        <f t="shared" si="17"/>
        <v>0</v>
      </c>
      <c r="AM64" s="448">
        <f t="shared" si="18"/>
        <v>0</v>
      </c>
      <c r="AN64" s="448">
        <f t="shared" si="19"/>
        <v>0</v>
      </c>
      <c r="AO64" s="448">
        <f t="shared" si="20"/>
        <v>0</v>
      </c>
      <c r="AP64" s="448">
        <f t="shared" si="21"/>
        <v>0</v>
      </c>
      <c r="AQ64" s="448">
        <f t="shared" si="22"/>
        <v>0</v>
      </c>
      <c r="AU64" s="219"/>
      <c r="AV64" s="219"/>
      <c r="AW64" s="219"/>
      <c r="AX64" s="219"/>
      <c r="AY64" s="1104"/>
    </row>
    <row r="65" spans="1:53" ht="23.25" hidden="1" customHeight="1">
      <c r="A65" s="124">
        <v>21</v>
      </c>
      <c r="B65" s="273">
        <f>IF($L$2="","",IF($L$2="ORIGINAL",'ORIGINAL BUDGET'!$B65,IF($L$2="BR1",'BR1'!$B65,IF($L$2="BR2",'BR2'!$B65,IF($L$2="BR3",'BR3'!$B65)))))</f>
        <v>0</v>
      </c>
      <c r="C65" s="1028">
        <f>IF($L$2="","",IF($L$2="ORIGINAL",'ORIGINAL BUDGET'!$C65,IF($L$2="BR1",'BR1'!$C65,IF($L$2="BR2",'BR2'!$C65,IF($L$2="BR3",'BR3'!$C65)))))</f>
        <v>0</v>
      </c>
      <c r="D65" s="860" t="str">
        <f t="shared" si="23"/>
        <v/>
      </c>
      <c r="E65" s="404"/>
      <c r="F65" s="589"/>
      <c r="G65" s="845" t="str">
        <f t="shared" si="24"/>
        <v/>
      </c>
      <c r="H65" s="811">
        <f t="shared" si="15"/>
        <v>0</v>
      </c>
      <c r="I65" s="840"/>
      <c r="J65" s="811">
        <f t="shared" si="25"/>
        <v>0</v>
      </c>
      <c r="K65" s="843"/>
      <c r="L65" s="811">
        <f t="shared" si="26"/>
        <v>0</v>
      </c>
      <c r="M65" s="843"/>
      <c r="N65" s="811">
        <f t="shared" si="27"/>
        <v>0</v>
      </c>
      <c r="O65" s="843"/>
      <c r="P65" s="811">
        <f t="shared" si="28"/>
        <v>0</v>
      </c>
      <c r="Q65" s="843"/>
      <c r="R65" s="811">
        <f t="shared" si="29"/>
        <v>0</v>
      </c>
      <c r="S65" s="843"/>
      <c r="T65" s="811">
        <f t="shared" si="30"/>
        <v>0</v>
      </c>
      <c r="U65" s="149"/>
      <c r="V65" s="492" t="str">
        <f>IF(AND('BR3'!$K$2="ACTIVE",'BR3'!H65&gt;0),"Yes",IF(AND('BR2'!$K$2="ACTIVE",'BR2'!H65&gt;0),"Yes",IF(AND('BR1'!$K$2="ACTIVE",'BR1'!H65&gt;0),"Yes",IF(AND('ORIGINAL BUDGET'!$K$2="ACTIVE",'ORIGINAL BUDGET'!H65&gt;0),"Yes",""))))</f>
        <v/>
      </c>
      <c r="W65" s="493"/>
      <c r="X65" s="325" t="str">
        <f>IF(AND('BR3'!$K$2="ACTIVE",'BR3'!J65&gt;0),"Yes",IF(AND('BR2'!$K$2="ACTIVE",'BR2'!J65&gt;0),"Yes",IF(AND('BR1'!$K$2="ACTIVE",'BR1'!J65&gt;0),"Yes",IF(AND('ORIGINAL BUDGET'!$K$2="ACTIVE",'ORIGINAL BUDGET'!J65&gt;0),"Yes",""))))</f>
        <v/>
      </c>
      <c r="Y65" s="493"/>
      <c r="Z65" s="325" t="str">
        <f>IF(AND('BR3'!$K$2="ACTIVE",'BR3'!L65&gt;0),"Yes",IF(AND('BR2'!$K$2="ACTIVE",'BR2'!L65&gt;0),"Yes",IF(AND('BR1'!$K$2="ACTIVE",'BR1'!L65&gt;0),"Yes",IF(AND('ORIGINAL BUDGET'!$K$2="ACTIVE",'ORIGINAL BUDGET'!L65&gt;0),"Yes",""))))</f>
        <v/>
      </c>
      <c r="AA65" s="493"/>
      <c r="AB65" s="325" t="str">
        <f>IF(AND('BR3'!$K$2="ACTIVE",'BR3'!N65&gt;0),"Yes",IF(AND('BR2'!$K$2="ACTIVE",'BR2'!N65&gt;0),"Yes",IF(AND('BR1'!$K$2="ACTIVE",'BR1'!N65&gt;0),"Yes",IF(AND('ORIGINAL BUDGET'!$K$2="ACTIVE",'ORIGINAL BUDGET'!N65&gt;0),"Yes",""))))</f>
        <v/>
      </c>
      <c r="AC65" s="493"/>
      <c r="AD65" s="325" t="str">
        <f>IF(AND('BR3'!$K$2="ACTIVE",'BR3'!P65&gt;0),"Yes",IF(AND('BR2'!$K$2="ACTIVE",'BR2'!P65&gt;0),"Yes",IF(AND('BR1'!$K$2="ACTIVE",'BR1'!P65&gt;0),"Yes",IF(AND('ORIGINAL BUDGET'!$K$2="ACTIVE",'ORIGINAL BUDGET'!P65&gt;0),"Yes",""))))</f>
        <v/>
      </c>
      <c r="AE65" s="493"/>
      <c r="AF65" s="325" t="str">
        <f>IF(AND('BR3'!$K$2="ACTIVE",'BR3'!R65&gt;0),"Yes",IF(AND('BR2'!$K$2="ACTIVE",'BR2'!R65&gt;0),"Yes",IF(AND('BR1'!$K$2="ACTIVE",'BR1'!R65&gt;0),"Yes",IF(AND('ORIGINAL BUDGET'!$K$2="ACTIVE",'ORIGINAL BUDGET'!R65&gt;0),"Yes",""))))</f>
        <v/>
      </c>
      <c r="AG65" s="493"/>
      <c r="AH65" s="493" t="str">
        <f>IF(AND('BR3'!$K$2="ACTIVE",'BR3'!T65&gt;0),"Yes",IF(AND('BR2'!$K$2="ACTIVE",'BR2'!T65&gt;0),"Yes",IF(AND('BR1'!$K$2="ACTIVE",'BR1'!T65&gt;0),"Yes",IF(AND('ORIGINAL BUDGET'!$K$2="ACTIVE",'ORIGINAL BUDGET'!T65&gt;0),"Yes",""))))</f>
        <v/>
      </c>
      <c r="AI65" s="494"/>
      <c r="AJ65" s="218"/>
      <c r="AK65" s="448">
        <f t="shared" si="16"/>
        <v>0</v>
      </c>
      <c r="AL65" s="448">
        <f t="shared" si="17"/>
        <v>0</v>
      </c>
      <c r="AM65" s="448">
        <f t="shared" si="18"/>
        <v>0</v>
      </c>
      <c r="AN65" s="448">
        <f t="shared" si="19"/>
        <v>0</v>
      </c>
      <c r="AO65" s="448">
        <f t="shared" si="20"/>
        <v>0</v>
      </c>
      <c r="AP65" s="448">
        <f t="shared" si="21"/>
        <v>0</v>
      </c>
      <c r="AQ65" s="448">
        <f t="shared" si="22"/>
        <v>0</v>
      </c>
      <c r="AU65" s="220"/>
      <c r="AV65" s="220"/>
      <c r="AW65" s="220"/>
      <c r="AX65" s="220"/>
      <c r="AY65" s="1104"/>
    </row>
    <row r="66" spans="1:53" ht="23.25" hidden="1" customHeight="1">
      <c r="A66" s="124">
        <v>22</v>
      </c>
      <c r="B66" s="273">
        <f>IF($L$2="","",IF($L$2="ORIGINAL",'ORIGINAL BUDGET'!$B66,IF($L$2="BR1",'BR1'!$B66,IF($L$2="BR2",'BR2'!$B66,IF($L$2="BR3",'BR3'!$B66)))))</f>
        <v>0</v>
      </c>
      <c r="C66" s="1028">
        <f>IF($L$2="","",IF($L$2="ORIGINAL",'ORIGINAL BUDGET'!$C66,IF($L$2="BR1",'BR1'!$C66,IF($L$2="BR2",'BR2'!$C66,IF($L$2="BR3",'BR3'!$C66)))))</f>
        <v>0</v>
      </c>
      <c r="D66" s="860" t="str">
        <f t="shared" si="23"/>
        <v/>
      </c>
      <c r="E66" s="404"/>
      <c r="F66" s="589"/>
      <c r="G66" s="845" t="str">
        <f t="shared" si="24"/>
        <v/>
      </c>
      <c r="H66" s="811">
        <f t="shared" si="15"/>
        <v>0</v>
      </c>
      <c r="I66" s="840"/>
      <c r="J66" s="811">
        <f t="shared" si="25"/>
        <v>0</v>
      </c>
      <c r="K66" s="843"/>
      <c r="L66" s="811">
        <f t="shared" si="26"/>
        <v>0</v>
      </c>
      <c r="M66" s="843"/>
      <c r="N66" s="811">
        <f t="shared" si="27"/>
        <v>0</v>
      </c>
      <c r="O66" s="843"/>
      <c r="P66" s="811">
        <f t="shared" ref="P66:P71" si="31">F66*O66</f>
        <v>0</v>
      </c>
      <c r="Q66" s="843"/>
      <c r="R66" s="811">
        <f t="shared" ref="R66:R71" si="32">F66*Q66</f>
        <v>0</v>
      </c>
      <c r="S66" s="843"/>
      <c r="T66" s="811">
        <f t="shared" ref="T66:T71" si="33">F66*S66</f>
        <v>0</v>
      </c>
      <c r="U66" s="149"/>
      <c r="V66" s="492" t="str">
        <f>IF(AND('BR3'!$K$2="ACTIVE",'BR3'!H66&gt;0),"Yes",IF(AND('BR2'!$K$2="ACTIVE",'BR2'!H66&gt;0),"Yes",IF(AND('BR1'!$K$2="ACTIVE",'BR1'!H66&gt;0),"Yes",IF(AND('ORIGINAL BUDGET'!$K$2="ACTIVE",'ORIGINAL BUDGET'!H66&gt;0),"Yes",""))))</f>
        <v/>
      </c>
      <c r="W66" s="493"/>
      <c r="X66" s="325" t="str">
        <f>IF(AND('BR3'!$K$2="ACTIVE",'BR3'!J66&gt;0),"Yes",IF(AND('BR2'!$K$2="ACTIVE",'BR2'!J66&gt;0),"Yes",IF(AND('BR1'!$K$2="ACTIVE",'BR1'!J66&gt;0),"Yes",IF(AND('ORIGINAL BUDGET'!$K$2="ACTIVE",'ORIGINAL BUDGET'!J66&gt;0),"Yes",""))))</f>
        <v/>
      </c>
      <c r="Y66" s="493"/>
      <c r="Z66" s="325" t="str">
        <f>IF(AND('BR3'!$K$2="ACTIVE",'BR3'!L66&gt;0),"Yes",IF(AND('BR2'!$K$2="ACTIVE",'BR2'!L66&gt;0),"Yes",IF(AND('BR1'!$K$2="ACTIVE",'BR1'!L66&gt;0),"Yes",IF(AND('ORIGINAL BUDGET'!$K$2="ACTIVE",'ORIGINAL BUDGET'!L66&gt;0),"Yes",""))))</f>
        <v/>
      </c>
      <c r="AA66" s="493"/>
      <c r="AB66" s="325" t="str">
        <f>IF(AND('BR3'!$K$2="ACTIVE",'BR3'!N66&gt;0),"Yes",IF(AND('BR2'!$K$2="ACTIVE",'BR2'!N66&gt;0),"Yes",IF(AND('BR1'!$K$2="ACTIVE",'BR1'!N66&gt;0),"Yes",IF(AND('ORIGINAL BUDGET'!$K$2="ACTIVE",'ORIGINAL BUDGET'!N66&gt;0),"Yes",""))))</f>
        <v/>
      </c>
      <c r="AC66" s="493"/>
      <c r="AD66" s="325" t="str">
        <f>IF(AND('BR3'!$K$2="ACTIVE",'BR3'!P66&gt;0),"Yes",IF(AND('BR2'!$K$2="ACTIVE",'BR2'!P66&gt;0),"Yes",IF(AND('BR1'!$K$2="ACTIVE",'BR1'!P66&gt;0),"Yes",IF(AND('ORIGINAL BUDGET'!$K$2="ACTIVE",'ORIGINAL BUDGET'!P66&gt;0),"Yes",""))))</f>
        <v/>
      </c>
      <c r="AE66" s="493"/>
      <c r="AF66" s="325" t="str">
        <f>IF(AND('BR3'!$K$2="ACTIVE",'BR3'!R66&gt;0),"Yes",IF(AND('BR2'!$K$2="ACTIVE",'BR2'!R66&gt;0),"Yes",IF(AND('BR1'!$K$2="ACTIVE",'BR1'!R66&gt;0),"Yes",IF(AND('ORIGINAL BUDGET'!$K$2="ACTIVE",'ORIGINAL BUDGET'!R66&gt;0),"Yes",""))))</f>
        <v/>
      </c>
      <c r="AG66" s="493"/>
      <c r="AH66" s="493" t="str">
        <f>IF(AND('BR3'!$K$2="ACTIVE",'BR3'!T66&gt;0),"Yes",IF(AND('BR2'!$K$2="ACTIVE",'BR2'!T66&gt;0),"Yes",IF(AND('BR1'!$K$2="ACTIVE",'BR1'!T66&gt;0),"Yes",IF(AND('ORIGINAL BUDGET'!$K$2="ACTIVE",'ORIGINAL BUDGET'!T66&gt;0),"Yes",""))))</f>
        <v/>
      </c>
      <c r="AI66" s="494"/>
      <c r="AJ66" s="218"/>
      <c r="AK66" s="448">
        <f t="shared" si="16"/>
        <v>0</v>
      </c>
      <c r="AL66" s="448">
        <f t="shared" si="17"/>
        <v>0</v>
      </c>
      <c r="AM66" s="448">
        <f t="shared" si="18"/>
        <v>0</v>
      </c>
      <c r="AN66" s="448">
        <f t="shared" si="19"/>
        <v>0</v>
      </c>
      <c r="AO66" s="448">
        <f t="shared" si="20"/>
        <v>0</v>
      </c>
      <c r="AP66" s="448">
        <f t="shared" si="21"/>
        <v>0</v>
      </c>
      <c r="AQ66" s="448">
        <f t="shared" si="22"/>
        <v>0</v>
      </c>
      <c r="AU66" s="220"/>
      <c r="AV66" s="220"/>
      <c r="AW66" s="220"/>
      <c r="AX66" s="220"/>
      <c r="AY66" s="1104"/>
    </row>
    <row r="67" spans="1:53" ht="23.25" hidden="1" customHeight="1">
      <c r="A67" s="124">
        <v>23</v>
      </c>
      <c r="B67" s="273">
        <f>IF($L$2="","",IF($L$2="ORIGINAL",'ORIGINAL BUDGET'!$B67,IF($L$2="BR1",'BR1'!$B67,IF($L$2="BR2",'BR2'!$B67,IF($L$2="BR3",'BR3'!$B67)))))</f>
        <v>0</v>
      </c>
      <c r="C67" s="1028">
        <f>IF($L$2="","",IF($L$2="ORIGINAL",'ORIGINAL BUDGET'!$C67,IF($L$2="BR1",'BR1'!$C67,IF($L$2="BR2",'BR2'!$C67,IF($L$2="BR3",'BR3'!$C67)))))</f>
        <v>0</v>
      </c>
      <c r="D67" s="860" t="str">
        <f t="shared" si="23"/>
        <v/>
      </c>
      <c r="E67" s="404"/>
      <c r="F67" s="589"/>
      <c r="G67" s="845" t="str">
        <f t="shared" si="24"/>
        <v/>
      </c>
      <c r="H67" s="811">
        <f t="shared" si="15"/>
        <v>0</v>
      </c>
      <c r="I67" s="840"/>
      <c r="J67" s="811">
        <f t="shared" si="25"/>
        <v>0</v>
      </c>
      <c r="K67" s="843"/>
      <c r="L67" s="811">
        <f t="shared" si="26"/>
        <v>0</v>
      </c>
      <c r="M67" s="843"/>
      <c r="N67" s="811">
        <f t="shared" si="27"/>
        <v>0</v>
      </c>
      <c r="O67" s="843"/>
      <c r="P67" s="811">
        <f t="shared" si="31"/>
        <v>0</v>
      </c>
      <c r="Q67" s="843"/>
      <c r="R67" s="811">
        <f t="shared" si="32"/>
        <v>0</v>
      </c>
      <c r="S67" s="843"/>
      <c r="T67" s="811">
        <f t="shared" si="33"/>
        <v>0</v>
      </c>
      <c r="U67" s="149"/>
      <c r="V67" s="492" t="str">
        <f>IF(AND('BR3'!$K$2="ACTIVE",'BR3'!H67&gt;0),"Yes",IF(AND('BR2'!$K$2="ACTIVE",'BR2'!H67&gt;0),"Yes",IF(AND('BR1'!$K$2="ACTIVE",'BR1'!H67&gt;0),"Yes",IF(AND('ORIGINAL BUDGET'!$K$2="ACTIVE",'ORIGINAL BUDGET'!H67&gt;0),"Yes",""))))</f>
        <v/>
      </c>
      <c r="W67" s="493"/>
      <c r="X67" s="325" t="str">
        <f>IF(AND('BR3'!$K$2="ACTIVE",'BR3'!J67&gt;0),"Yes",IF(AND('BR2'!$K$2="ACTIVE",'BR2'!J67&gt;0),"Yes",IF(AND('BR1'!$K$2="ACTIVE",'BR1'!J67&gt;0),"Yes",IF(AND('ORIGINAL BUDGET'!$K$2="ACTIVE",'ORIGINAL BUDGET'!J67&gt;0),"Yes",""))))</f>
        <v/>
      </c>
      <c r="Y67" s="493"/>
      <c r="Z67" s="325" t="str">
        <f>IF(AND('BR3'!$K$2="ACTIVE",'BR3'!L67&gt;0),"Yes",IF(AND('BR2'!$K$2="ACTIVE",'BR2'!L67&gt;0),"Yes",IF(AND('BR1'!$K$2="ACTIVE",'BR1'!L67&gt;0),"Yes",IF(AND('ORIGINAL BUDGET'!$K$2="ACTIVE",'ORIGINAL BUDGET'!L67&gt;0),"Yes",""))))</f>
        <v/>
      </c>
      <c r="AA67" s="493"/>
      <c r="AB67" s="325" t="str">
        <f>IF(AND('BR3'!$K$2="ACTIVE",'BR3'!N67&gt;0),"Yes",IF(AND('BR2'!$K$2="ACTIVE",'BR2'!N67&gt;0),"Yes",IF(AND('BR1'!$K$2="ACTIVE",'BR1'!N67&gt;0),"Yes",IF(AND('ORIGINAL BUDGET'!$K$2="ACTIVE",'ORIGINAL BUDGET'!N67&gt;0),"Yes",""))))</f>
        <v/>
      </c>
      <c r="AC67" s="493"/>
      <c r="AD67" s="325" t="str">
        <f>IF(AND('BR3'!$K$2="ACTIVE",'BR3'!P67&gt;0),"Yes",IF(AND('BR2'!$K$2="ACTIVE",'BR2'!P67&gt;0),"Yes",IF(AND('BR1'!$K$2="ACTIVE",'BR1'!P67&gt;0),"Yes",IF(AND('ORIGINAL BUDGET'!$K$2="ACTIVE",'ORIGINAL BUDGET'!P67&gt;0),"Yes",""))))</f>
        <v/>
      </c>
      <c r="AE67" s="493"/>
      <c r="AF67" s="325" t="str">
        <f>IF(AND('BR3'!$K$2="ACTIVE",'BR3'!R67&gt;0),"Yes",IF(AND('BR2'!$K$2="ACTIVE",'BR2'!R67&gt;0),"Yes",IF(AND('BR1'!$K$2="ACTIVE",'BR1'!R67&gt;0),"Yes",IF(AND('ORIGINAL BUDGET'!$K$2="ACTIVE",'ORIGINAL BUDGET'!R67&gt;0),"Yes",""))))</f>
        <v/>
      </c>
      <c r="AG67" s="493"/>
      <c r="AH67" s="493" t="str">
        <f>IF(AND('BR3'!$K$2="ACTIVE",'BR3'!T67&gt;0),"Yes",IF(AND('BR2'!$K$2="ACTIVE",'BR2'!T67&gt;0),"Yes",IF(AND('BR1'!$K$2="ACTIVE",'BR1'!T67&gt;0),"Yes",IF(AND('ORIGINAL BUDGET'!$K$2="ACTIVE",'ORIGINAL BUDGET'!T67&gt;0),"Yes",""))))</f>
        <v/>
      </c>
      <c r="AI67" s="494"/>
      <c r="AJ67" s="218"/>
      <c r="AK67" s="448">
        <f t="shared" si="16"/>
        <v>0</v>
      </c>
      <c r="AL67" s="448">
        <f t="shared" si="17"/>
        <v>0</v>
      </c>
      <c r="AM67" s="448">
        <f t="shared" si="18"/>
        <v>0</v>
      </c>
      <c r="AN67" s="448">
        <f t="shared" si="19"/>
        <v>0</v>
      </c>
      <c r="AO67" s="448">
        <f t="shared" si="20"/>
        <v>0</v>
      </c>
      <c r="AP67" s="448">
        <f t="shared" si="21"/>
        <v>0</v>
      </c>
      <c r="AQ67" s="448">
        <f t="shared" si="22"/>
        <v>0</v>
      </c>
      <c r="AU67" s="220"/>
      <c r="AV67" s="220"/>
      <c r="AW67" s="220"/>
      <c r="AX67" s="220"/>
      <c r="AY67" s="1104"/>
    </row>
    <row r="68" spans="1:53" ht="23.25" hidden="1" customHeight="1">
      <c r="A68" s="124">
        <v>24</v>
      </c>
      <c r="B68" s="273">
        <f>IF($L$2="","",IF($L$2="ORIGINAL",'ORIGINAL BUDGET'!$B68,IF($L$2="BR1",'BR1'!$B68,IF($L$2="BR2",'BR2'!$B68,IF($L$2="BR3",'BR3'!$B68)))))</f>
        <v>0</v>
      </c>
      <c r="C68" s="1028">
        <f>IF($L$2="","",IF($L$2="ORIGINAL",'ORIGINAL BUDGET'!$C68,IF($L$2="BR1",'BR1'!$C68,IF($L$2="BR2",'BR2'!$C68,IF($L$2="BR3",'BR3'!$C68)))))</f>
        <v>0</v>
      </c>
      <c r="D68" s="860" t="str">
        <f t="shared" si="23"/>
        <v/>
      </c>
      <c r="E68" s="404"/>
      <c r="F68" s="589"/>
      <c r="G68" s="845" t="str">
        <f t="shared" si="24"/>
        <v/>
      </c>
      <c r="H68" s="811">
        <f t="shared" si="15"/>
        <v>0</v>
      </c>
      <c r="I68" s="840"/>
      <c r="J68" s="811">
        <f t="shared" si="25"/>
        <v>0</v>
      </c>
      <c r="K68" s="843"/>
      <c r="L68" s="811">
        <f t="shared" si="26"/>
        <v>0</v>
      </c>
      <c r="M68" s="843"/>
      <c r="N68" s="811">
        <f t="shared" si="27"/>
        <v>0</v>
      </c>
      <c r="O68" s="843"/>
      <c r="P68" s="811">
        <f t="shared" si="31"/>
        <v>0</v>
      </c>
      <c r="Q68" s="843"/>
      <c r="R68" s="811">
        <f t="shared" si="32"/>
        <v>0</v>
      </c>
      <c r="S68" s="843"/>
      <c r="T68" s="811">
        <f t="shared" si="33"/>
        <v>0</v>
      </c>
      <c r="U68" s="149"/>
      <c r="V68" s="492" t="str">
        <f>IF(AND('BR3'!$K$2="ACTIVE",'BR3'!H68&gt;0),"Yes",IF(AND('BR2'!$K$2="ACTIVE",'BR2'!H68&gt;0),"Yes",IF(AND('BR1'!$K$2="ACTIVE",'BR1'!H68&gt;0),"Yes",IF(AND('ORIGINAL BUDGET'!$K$2="ACTIVE",'ORIGINAL BUDGET'!H68&gt;0),"Yes",""))))</f>
        <v/>
      </c>
      <c r="W68" s="493"/>
      <c r="X68" s="325" t="str">
        <f>IF(AND('BR3'!$K$2="ACTIVE",'BR3'!J68&gt;0),"Yes",IF(AND('BR2'!$K$2="ACTIVE",'BR2'!J68&gt;0),"Yes",IF(AND('BR1'!$K$2="ACTIVE",'BR1'!J68&gt;0),"Yes",IF(AND('ORIGINAL BUDGET'!$K$2="ACTIVE",'ORIGINAL BUDGET'!J68&gt;0),"Yes",""))))</f>
        <v/>
      </c>
      <c r="Y68" s="493"/>
      <c r="Z68" s="325" t="str">
        <f>IF(AND('BR3'!$K$2="ACTIVE",'BR3'!L68&gt;0),"Yes",IF(AND('BR2'!$K$2="ACTIVE",'BR2'!L68&gt;0),"Yes",IF(AND('BR1'!$K$2="ACTIVE",'BR1'!L68&gt;0),"Yes",IF(AND('ORIGINAL BUDGET'!$K$2="ACTIVE",'ORIGINAL BUDGET'!L68&gt;0),"Yes",""))))</f>
        <v/>
      </c>
      <c r="AA68" s="493"/>
      <c r="AB68" s="325" t="str">
        <f>IF(AND('BR3'!$K$2="ACTIVE",'BR3'!N68&gt;0),"Yes",IF(AND('BR2'!$K$2="ACTIVE",'BR2'!N68&gt;0),"Yes",IF(AND('BR1'!$K$2="ACTIVE",'BR1'!N68&gt;0),"Yes",IF(AND('ORIGINAL BUDGET'!$K$2="ACTIVE",'ORIGINAL BUDGET'!N68&gt;0),"Yes",""))))</f>
        <v/>
      </c>
      <c r="AC68" s="493"/>
      <c r="AD68" s="325" t="str">
        <f>IF(AND('BR3'!$K$2="ACTIVE",'BR3'!P68&gt;0),"Yes",IF(AND('BR2'!$K$2="ACTIVE",'BR2'!P68&gt;0),"Yes",IF(AND('BR1'!$K$2="ACTIVE",'BR1'!P68&gt;0),"Yes",IF(AND('ORIGINAL BUDGET'!$K$2="ACTIVE",'ORIGINAL BUDGET'!P68&gt;0),"Yes",""))))</f>
        <v/>
      </c>
      <c r="AE68" s="493"/>
      <c r="AF68" s="325" t="str">
        <f>IF(AND('BR3'!$K$2="ACTIVE",'BR3'!R68&gt;0),"Yes",IF(AND('BR2'!$K$2="ACTIVE",'BR2'!R68&gt;0),"Yes",IF(AND('BR1'!$K$2="ACTIVE",'BR1'!R68&gt;0),"Yes",IF(AND('ORIGINAL BUDGET'!$K$2="ACTIVE",'ORIGINAL BUDGET'!R68&gt;0),"Yes",""))))</f>
        <v/>
      </c>
      <c r="AG68" s="493"/>
      <c r="AH68" s="493" t="str">
        <f>IF(AND('BR3'!$K$2="ACTIVE",'BR3'!T68&gt;0),"Yes",IF(AND('BR2'!$K$2="ACTIVE",'BR2'!T68&gt;0),"Yes",IF(AND('BR1'!$K$2="ACTIVE",'BR1'!T68&gt;0),"Yes",IF(AND('ORIGINAL BUDGET'!$K$2="ACTIVE",'ORIGINAL BUDGET'!T68&gt;0),"Yes",""))))</f>
        <v/>
      </c>
      <c r="AI68" s="494"/>
      <c r="AJ68" s="218"/>
      <c r="AK68" s="448">
        <f t="shared" si="16"/>
        <v>0</v>
      </c>
      <c r="AL68" s="448">
        <f t="shared" si="17"/>
        <v>0</v>
      </c>
      <c r="AM68" s="448">
        <f t="shared" si="18"/>
        <v>0</v>
      </c>
      <c r="AN68" s="448">
        <f t="shared" si="19"/>
        <v>0</v>
      </c>
      <c r="AO68" s="448">
        <f t="shared" si="20"/>
        <v>0</v>
      </c>
      <c r="AP68" s="448">
        <f t="shared" si="21"/>
        <v>0</v>
      </c>
      <c r="AQ68" s="448">
        <f t="shared" si="22"/>
        <v>0</v>
      </c>
      <c r="AU68" s="220"/>
      <c r="AV68" s="220"/>
      <c r="AW68" s="220"/>
      <c r="AX68" s="220"/>
      <c r="AY68" s="1104"/>
    </row>
    <row r="69" spans="1:53" s="2" customFormat="1" ht="23.25" hidden="1" customHeight="1">
      <c r="A69" s="124">
        <v>25</v>
      </c>
      <c r="B69" s="949">
        <f>IF($L$2="","",IF($L$2="ORIGINAL",'ORIGINAL BUDGET'!$B69,IF($L$2="BR1",'BR1'!$B69,IF($L$2="BR2",'BR2'!$B69,IF($L$2="BR3",'BR3'!$B69)))))</f>
        <v>0</v>
      </c>
      <c r="C69" s="1026">
        <f>IF($L$2="","",IF($L$2="ORIGINAL",'ORIGINAL BUDGET'!$C69,IF($L$2="BR1",'BR1'!$C69,IF($L$2="BR2",'BR2'!$C69,IF($L$2="BR3",'BR3'!$C69)))))</f>
        <v>0</v>
      </c>
      <c r="D69" s="1046" t="str">
        <f t="shared" si="23"/>
        <v/>
      </c>
      <c r="E69" s="1047"/>
      <c r="F69" s="1048"/>
      <c r="G69" s="1045" t="str">
        <f t="shared" si="24"/>
        <v/>
      </c>
      <c r="H69" s="811">
        <f t="shared" si="15"/>
        <v>0</v>
      </c>
      <c r="I69" s="1049"/>
      <c r="J69" s="811">
        <f t="shared" si="25"/>
        <v>0</v>
      </c>
      <c r="K69" s="1050"/>
      <c r="L69" s="811">
        <f t="shared" si="26"/>
        <v>0</v>
      </c>
      <c r="M69" s="1050"/>
      <c r="N69" s="811">
        <f t="shared" si="27"/>
        <v>0</v>
      </c>
      <c r="O69" s="843"/>
      <c r="P69" s="811">
        <f t="shared" si="31"/>
        <v>0</v>
      </c>
      <c r="Q69" s="843"/>
      <c r="R69" s="811">
        <f t="shared" si="32"/>
        <v>0</v>
      </c>
      <c r="S69" s="843"/>
      <c r="T69" s="811">
        <f t="shared" si="33"/>
        <v>0</v>
      </c>
      <c r="U69" s="149"/>
      <c r="V69" s="492" t="str">
        <f>IF(AND('BR3'!$K$2="ACTIVE",'BR3'!H69&gt;0),"Yes",IF(AND('BR2'!$K$2="ACTIVE",'BR2'!H69&gt;0),"Yes",IF(AND('BR1'!$K$2="ACTIVE",'BR1'!H69&gt;0),"Yes",IF(AND('ORIGINAL BUDGET'!$K$2="ACTIVE",'ORIGINAL BUDGET'!H69&gt;0),"Yes",""))))</f>
        <v/>
      </c>
      <c r="W69" s="493"/>
      <c r="X69" s="325" t="str">
        <f>IF(AND('BR3'!$K$2="ACTIVE",'BR3'!J69&gt;0),"Yes",IF(AND('BR2'!$K$2="ACTIVE",'BR2'!J69&gt;0),"Yes",IF(AND('BR1'!$K$2="ACTIVE",'BR1'!J69&gt;0),"Yes",IF(AND('ORIGINAL BUDGET'!$K$2="ACTIVE",'ORIGINAL BUDGET'!J69&gt;0),"Yes",""))))</f>
        <v/>
      </c>
      <c r="Y69" s="493"/>
      <c r="Z69" s="325" t="str">
        <f>IF(AND('BR3'!$K$2="ACTIVE",'BR3'!L69&gt;0),"Yes",IF(AND('BR2'!$K$2="ACTIVE",'BR2'!L69&gt;0),"Yes",IF(AND('BR1'!$K$2="ACTIVE",'BR1'!L69&gt;0),"Yes",IF(AND('ORIGINAL BUDGET'!$K$2="ACTIVE",'ORIGINAL BUDGET'!L69&gt;0),"Yes",""))))</f>
        <v/>
      </c>
      <c r="AA69" s="493"/>
      <c r="AB69" s="325" t="str">
        <f>IF(AND('BR3'!$K$2="ACTIVE",'BR3'!N69&gt;0),"Yes",IF(AND('BR2'!$K$2="ACTIVE",'BR2'!N69&gt;0),"Yes",IF(AND('BR1'!$K$2="ACTIVE",'BR1'!N69&gt;0),"Yes",IF(AND('ORIGINAL BUDGET'!$K$2="ACTIVE",'ORIGINAL BUDGET'!N69&gt;0),"Yes",""))))</f>
        <v/>
      </c>
      <c r="AC69" s="493"/>
      <c r="AD69" s="325" t="str">
        <f>IF(AND('BR3'!$K$2="ACTIVE",'BR3'!P69&gt;0),"Yes",IF(AND('BR2'!$K$2="ACTIVE",'BR2'!P69&gt;0),"Yes",IF(AND('BR1'!$K$2="ACTIVE",'BR1'!P69&gt;0),"Yes",IF(AND('ORIGINAL BUDGET'!$K$2="ACTIVE",'ORIGINAL BUDGET'!P69&gt;0),"Yes",""))))</f>
        <v/>
      </c>
      <c r="AE69" s="493"/>
      <c r="AF69" s="325" t="str">
        <f>IF(AND('BR3'!$K$2="ACTIVE",'BR3'!R69&gt;0),"Yes",IF(AND('BR2'!$K$2="ACTIVE",'BR2'!R69&gt;0),"Yes",IF(AND('BR1'!$K$2="ACTIVE",'BR1'!R69&gt;0),"Yes",IF(AND('ORIGINAL BUDGET'!$K$2="ACTIVE",'ORIGINAL BUDGET'!R69&gt;0),"Yes",""))))</f>
        <v/>
      </c>
      <c r="AG69" s="493"/>
      <c r="AH69" s="493" t="str">
        <f>IF(AND('BR3'!$K$2="ACTIVE",'BR3'!T69&gt;0),"Yes",IF(AND('BR2'!$K$2="ACTIVE",'BR2'!T69&gt;0),"Yes",IF(AND('BR1'!$K$2="ACTIVE",'BR1'!T69&gt;0),"Yes",IF(AND('ORIGINAL BUDGET'!$K$2="ACTIVE",'ORIGINAL BUDGET'!T69&gt;0),"Yes",""))))</f>
        <v/>
      </c>
      <c r="AI69" s="494"/>
      <c r="AJ69" s="503"/>
      <c r="AK69" s="1042">
        <f t="shared" si="16"/>
        <v>0</v>
      </c>
      <c r="AL69" s="1042">
        <f t="shared" si="17"/>
        <v>0</v>
      </c>
      <c r="AM69" s="1042">
        <f t="shared" si="18"/>
        <v>0</v>
      </c>
      <c r="AN69" s="1042">
        <f t="shared" si="19"/>
        <v>0</v>
      </c>
      <c r="AO69" s="1042">
        <f t="shared" si="20"/>
        <v>0</v>
      </c>
      <c r="AP69" s="1042">
        <f t="shared" si="21"/>
        <v>0</v>
      </c>
      <c r="AQ69" s="1042">
        <f t="shared" si="22"/>
        <v>0</v>
      </c>
      <c r="AS69" s="169"/>
      <c r="AT69" s="169"/>
      <c r="AU69" s="219"/>
      <c r="AV69" s="219"/>
      <c r="AW69" s="219"/>
      <c r="AX69" s="219"/>
      <c r="AY69" s="1104"/>
      <c r="AZ69" s="169"/>
      <c r="BA69" s="169"/>
    </row>
    <row r="70" spans="1:53" ht="23.25" hidden="1" customHeight="1">
      <c r="A70" s="124">
        <v>26</v>
      </c>
      <c r="B70" s="1020">
        <f>IF($L$2="","",IF($L$2="ORIGINAL",'ORIGINAL BUDGET'!$B70,IF($L$2="BR1",'BR1'!$B70,IF($L$2="BR2",'BR2'!$B70,IF($L$2="BR3",'BR3'!$B70)))))</f>
        <v>0</v>
      </c>
      <c r="C70" s="1029">
        <f>IF($L$2="","",IF($L$2="ORIGINAL",'ORIGINAL BUDGET'!$C70,IF($L$2="BR1",'BR1'!$C70,IF($L$2="BR2",'BR2'!$C70,IF($L$2="BR3",'BR3'!$C70)))))</f>
        <v>0</v>
      </c>
      <c r="D70" s="1023" t="str">
        <f t="shared" si="23"/>
        <v/>
      </c>
      <c r="E70" s="1024"/>
      <c r="F70" s="589"/>
      <c r="G70" s="1022" t="str">
        <f t="shared" si="24"/>
        <v/>
      </c>
      <c r="H70" s="811">
        <f t="shared" si="15"/>
        <v>0</v>
      </c>
      <c r="I70" s="1025"/>
      <c r="J70" s="811">
        <f t="shared" si="25"/>
        <v>0</v>
      </c>
      <c r="K70" s="858"/>
      <c r="L70" s="811">
        <f t="shared" si="26"/>
        <v>0</v>
      </c>
      <c r="M70" s="858"/>
      <c r="N70" s="811">
        <f t="shared" si="27"/>
        <v>0</v>
      </c>
      <c r="O70" s="843"/>
      <c r="P70" s="811">
        <f t="shared" si="31"/>
        <v>0</v>
      </c>
      <c r="Q70" s="843"/>
      <c r="R70" s="811">
        <f t="shared" si="32"/>
        <v>0</v>
      </c>
      <c r="S70" s="843"/>
      <c r="T70" s="811">
        <f t="shared" si="33"/>
        <v>0</v>
      </c>
      <c r="U70" s="149"/>
      <c r="V70" s="492" t="str">
        <f>IF(AND('BR3'!$K$2="ACTIVE",'BR3'!H70&gt;0),"Yes",IF(AND('BR2'!$K$2="ACTIVE",'BR2'!H70&gt;0),"Yes",IF(AND('BR1'!$K$2="ACTIVE",'BR1'!H70&gt;0),"Yes",IF(AND('ORIGINAL BUDGET'!$K$2="ACTIVE",'ORIGINAL BUDGET'!H70&gt;0),"Yes",""))))</f>
        <v/>
      </c>
      <c r="W70" s="493"/>
      <c r="X70" s="325" t="str">
        <f>IF(AND('BR3'!$K$2="ACTIVE",'BR3'!J70&gt;0),"Yes",IF(AND('BR2'!$K$2="ACTIVE",'BR2'!J70&gt;0),"Yes",IF(AND('BR1'!$K$2="ACTIVE",'BR1'!J70&gt;0),"Yes",IF(AND('ORIGINAL BUDGET'!$K$2="ACTIVE",'ORIGINAL BUDGET'!J70&gt;0),"Yes",""))))</f>
        <v/>
      </c>
      <c r="Y70" s="493"/>
      <c r="Z70" s="325" t="str">
        <f>IF(AND('BR3'!$K$2="ACTIVE",'BR3'!L70&gt;0),"Yes",IF(AND('BR2'!$K$2="ACTIVE",'BR2'!L70&gt;0),"Yes",IF(AND('BR1'!$K$2="ACTIVE",'BR1'!L70&gt;0),"Yes",IF(AND('ORIGINAL BUDGET'!$K$2="ACTIVE",'ORIGINAL BUDGET'!L70&gt;0),"Yes",""))))</f>
        <v/>
      </c>
      <c r="AA70" s="493"/>
      <c r="AB70" s="325" t="str">
        <f>IF(AND('BR3'!$K$2="ACTIVE",'BR3'!N70&gt;0),"Yes",IF(AND('BR2'!$K$2="ACTIVE",'BR2'!N70&gt;0),"Yes",IF(AND('BR1'!$K$2="ACTIVE",'BR1'!N70&gt;0),"Yes",IF(AND('ORIGINAL BUDGET'!$K$2="ACTIVE",'ORIGINAL BUDGET'!N70&gt;0),"Yes",""))))</f>
        <v/>
      </c>
      <c r="AC70" s="493"/>
      <c r="AD70" s="325" t="str">
        <f>IF(AND('BR3'!$K$2="ACTIVE",'BR3'!P70&gt;0),"Yes",IF(AND('BR2'!$K$2="ACTIVE",'BR2'!P70&gt;0),"Yes",IF(AND('BR1'!$K$2="ACTIVE",'BR1'!P70&gt;0),"Yes",IF(AND('ORIGINAL BUDGET'!$K$2="ACTIVE",'ORIGINAL BUDGET'!P70&gt;0),"Yes",""))))</f>
        <v/>
      </c>
      <c r="AE70" s="493"/>
      <c r="AF70" s="325" t="str">
        <f>IF(AND('BR3'!$K$2="ACTIVE",'BR3'!R70&gt;0),"Yes",IF(AND('BR2'!$K$2="ACTIVE",'BR2'!R70&gt;0),"Yes",IF(AND('BR1'!$K$2="ACTIVE",'BR1'!R70&gt;0),"Yes",IF(AND('ORIGINAL BUDGET'!$K$2="ACTIVE",'ORIGINAL BUDGET'!R70&gt;0),"Yes",""))))</f>
        <v/>
      </c>
      <c r="AG70" s="493"/>
      <c r="AH70" s="493" t="str">
        <f>IF(AND('BR3'!$K$2="ACTIVE",'BR3'!T70&gt;0),"Yes",IF(AND('BR2'!$K$2="ACTIVE",'BR2'!T70&gt;0),"Yes",IF(AND('BR1'!$K$2="ACTIVE",'BR1'!T70&gt;0),"Yes",IF(AND('ORIGINAL BUDGET'!$K$2="ACTIVE",'ORIGINAL BUDGET'!T70&gt;0),"Yes",""))))</f>
        <v/>
      </c>
      <c r="AI70" s="494"/>
      <c r="AJ70" s="218"/>
      <c r="AK70" s="1037">
        <f t="shared" si="16"/>
        <v>0</v>
      </c>
      <c r="AL70" s="1037">
        <f t="shared" si="17"/>
        <v>0</v>
      </c>
      <c r="AM70" s="1037">
        <f t="shared" si="18"/>
        <v>0</v>
      </c>
      <c r="AN70" s="1037">
        <f t="shared" si="19"/>
        <v>0</v>
      </c>
      <c r="AO70" s="1037">
        <f t="shared" si="20"/>
        <v>0</v>
      </c>
      <c r="AP70" s="1037">
        <f t="shared" si="21"/>
        <v>0</v>
      </c>
      <c r="AQ70" s="1037">
        <f t="shared" si="22"/>
        <v>0</v>
      </c>
      <c r="AU70" s="220"/>
      <c r="AV70" s="220"/>
      <c r="AW70" s="220"/>
      <c r="AX70" s="220"/>
      <c r="AY70" s="1104"/>
    </row>
    <row r="71" spans="1:53" ht="23.25" hidden="1" customHeight="1">
      <c r="A71" s="124">
        <v>27</v>
      </c>
      <c r="B71" s="273">
        <f>IF($L$2="","",IF($L$2="ORIGINAL",'ORIGINAL BUDGET'!$B71,IF($L$2="BR1",'BR1'!$B71,IF($L$2="BR2",'BR2'!$B71,IF($L$2="BR3",'BR3'!$B71)))))</f>
        <v>0</v>
      </c>
      <c r="C71" s="1028">
        <f>IF($L$2="","",IF($L$2="ORIGINAL",'ORIGINAL BUDGET'!$C71,IF($L$2="BR1",'BR1'!$C71,IF($L$2="BR2",'BR2'!$C71,IF($L$2="BR3",'BR3'!$C71)))))</f>
        <v>0</v>
      </c>
      <c r="D71" s="860" t="str">
        <f t="shared" si="23"/>
        <v/>
      </c>
      <c r="E71" s="404"/>
      <c r="F71" s="589"/>
      <c r="G71" s="845" t="str">
        <f t="shared" si="24"/>
        <v/>
      </c>
      <c r="H71" s="811">
        <f t="shared" si="15"/>
        <v>0</v>
      </c>
      <c r="I71" s="840"/>
      <c r="J71" s="811">
        <f t="shared" si="25"/>
        <v>0</v>
      </c>
      <c r="K71" s="843"/>
      <c r="L71" s="811">
        <f t="shared" si="26"/>
        <v>0</v>
      </c>
      <c r="M71" s="843"/>
      <c r="N71" s="811">
        <f t="shared" si="27"/>
        <v>0</v>
      </c>
      <c r="O71" s="843"/>
      <c r="P71" s="811">
        <f t="shared" si="31"/>
        <v>0</v>
      </c>
      <c r="Q71" s="843"/>
      <c r="R71" s="811">
        <f t="shared" si="32"/>
        <v>0</v>
      </c>
      <c r="S71" s="843"/>
      <c r="T71" s="811">
        <f t="shared" si="33"/>
        <v>0</v>
      </c>
      <c r="U71" s="149"/>
      <c r="V71" s="492" t="str">
        <f>IF(AND('BR3'!$K$2="ACTIVE",'BR3'!H71&gt;0),"Yes",IF(AND('BR2'!$K$2="ACTIVE",'BR2'!H71&gt;0),"Yes",IF(AND('BR1'!$K$2="ACTIVE",'BR1'!H71&gt;0),"Yes",IF(AND('ORIGINAL BUDGET'!$K$2="ACTIVE",'ORIGINAL BUDGET'!H71&gt;0),"Yes",""))))</f>
        <v/>
      </c>
      <c r="W71" s="493"/>
      <c r="X71" s="325" t="str">
        <f>IF(AND('BR3'!$K$2="ACTIVE",'BR3'!J71&gt;0),"Yes",IF(AND('BR2'!$K$2="ACTIVE",'BR2'!J71&gt;0),"Yes",IF(AND('BR1'!$K$2="ACTIVE",'BR1'!J71&gt;0),"Yes",IF(AND('ORIGINAL BUDGET'!$K$2="ACTIVE",'ORIGINAL BUDGET'!J71&gt;0),"Yes",""))))</f>
        <v/>
      </c>
      <c r="Y71" s="493"/>
      <c r="Z71" s="325" t="str">
        <f>IF(AND('BR3'!$K$2="ACTIVE",'BR3'!L71&gt;0),"Yes",IF(AND('BR2'!$K$2="ACTIVE",'BR2'!L71&gt;0),"Yes",IF(AND('BR1'!$K$2="ACTIVE",'BR1'!L71&gt;0),"Yes",IF(AND('ORIGINAL BUDGET'!$K$2="ACTIVE",'ORIGINAL BUDGET'!L71&gt;0),"Yes",""))))</f>
        <v/>
      </c>
      <c r="AA71" s="493"/>
      <c r="AB71" s="325" t="str">
        <f>IF(AND('BR3'!$K$2="ACTIVE",'BR3'!N71&gt;0),"Yes",IF(AND('BR2'!$K$2="ACTIVE",'BR2'!N71&gt;0),"Yes",IF(AND('BR1'!$K$2="ACTIVE",'BR1'!N71&gt;0),"Yes",IF(AND('ORIGINAL BUDGET'!$K$2="ACTIVE",'ORIGINAL BUDGET'!N71&gt;0),"Yes",""))))</f>
        <v/>
      </c>
      <c r="AC71" s="493"/>
      <c r="AD71" s="325" t="str">
        <f>IF(AND('BR3'!$K$2="ACTIVE",'BR3'!P71&gt;0),"Yes",IF(AND('BR2'!$K$2="ACTIVE",'BR2'!P71&gt;0),"Yes",IF(AND('BR1'!$K$2="ACTIVE",'BR1'!P71&gt;0),"Yes",IF(AND('ORIGINAL BUDGET'!$K$2="ACTIVE",'ORIGINAL BUDGET'!P71&gt;0),"Yes",""))))</f>
        <v/>
      </c>
      <c r="AE71" s="493"/>
      <c r="AF71" s="325" t="str">
        <f>IF(AND('BR3'!$K$2="ACTIVE",'BR3'!R71&gt;0),"Yes",IF(AND('BR2'!$K$2="ACTIVE",'BR2'!R71&gt;0),"Yes",IF(AND('BR1'!$K$2="ACTIVE",'BR1'!R71&gt;0),"Yes",IF(AND('ORIGINAL BUDGET'!$K$2="ACTIVE",'ORIGINAL BUDGET'!R71&gt;0),"Yes",""))))</f>
        <v/>
      </c>
      <c r="AG71" s="493"/>
      <c r="AH71" s="493" t="str">
        <f>IF(AND('BR3'!$K$2="ACTIVE",'BR3'!T71&gt;0),"Yes",IF(AND('BR2'!$K$2="ACTIVE",'BR2'!T71&gt;0),"Yes",IF(AND('BR1'!$K$2="ACTIVE",'BR1'!T71&gt;0),"Yes",IF(AND('ORIGINAL BUDGET'!$K$2="ACTIVE",'ORIGINAL BUDGET'!T71&gt;0),"Yes",""))))</f>
        <v/>
      </c>
      <c r="AI71" s="494"/>
      <c r="AJ71" s="218"/>
      <c r="AK71" s="448">
        <f t="shared" si="16"/>
        <v>0</v>
      </c>
      <c r="AL71" s="448">
        <f t="shared" si="17"/>
        <v>0</v>
      </c>
      <c r="AM71" s="448">
        <f t="shared" si="18"/>
        <v>0</v>
      </c>
      <c r="AN71" s="448">
        <f t="shared" si="19"/>
        <v>0</v>
      </c>
      <c r="AO71" s="448">
        <f t="shared" si="20"/>
        <v>0</v>
      </c>
      <c r="AP71" s="448">
        <f t="shared" si="21"/>
        <v>0</v>
      </c>
      <c r="AQ71" s="448">
        <f t="shared" si="22"/>
        <v>0</v>
      </c>
      <c r="AU71" s="220"/>
      <c r="AV71" s="220"/>
      <c r="AW71" s="220"/>
      <c r="AX71" s="220"/>
      <c r="AY71" s="1104"/>
    </row>
    <row r="72" spans="1:53" ht="23.25" hidden="1" customHeight="1">
      <c r="A72" s="124">
        <v>28</v>
      </c>
      <c r="B72" s="273">
        <f>IF($L$2="","",IF($L$2="ORIGINAL",'ORIGINAL BUDGET'!$B72,IF($L$2="BR1",'BR1'!$B72,IF($L$2="BR2",'BR2'!$B72,IF($L$2="BR3",'BR3'!$B72)))))</f>
        <v>0</v>
      </c>
      <c r="C72" s="1028">
        <f>IF($L$2="","",IF($L$2="ORIGINAL",'ORIGINAL BUDGET'!$C72,IF($L$2="BR1",'BR1'!$C72,IF($L$2="BR2",'BR2'!$C72,IF($L$2="BR3",'BR3'!$C72)))))</f>
        <v>0</v>
      </c>
      <c r="D72" s="860" t="str">
        <f t="shared" si="23"/>
        <v/>
      </c>
      <c r="E72" s="404"/>
      <c r="F72" s="589"/>
      <c r="G72" s="845" t="str">
        <f t="shared" si="24"/>
        <v/>
      </c>
      <c r="H72" s="811">
        <f t="shared" si="15"/>
        <v>0</v>
      </c>
      <c r="I72" s="840"/>
      <c r="J72" s="811">
        <f t="shared" si="25"/>
        <v>0</v>
      </c>
      <c r="K72" s="843"/>
      <c r="L72" s="811">
        <f t="shared" si="26"/>
        <v>0</v>
      </c>
      <c r="M72" s="843"/>
      <c r="N72" s="811">
        <f t="shared" si="27"/>
        <v>0</v>
      </c>
      <c r="O72" s="843"/>
      <c r="P72" s="811">
        <f t="shared" si="28"/>
        <v>0</v>
      </c>
      <c r="Q72" s="843"/>
      <c r="R72" s="811">
        <f t="shared" si="29"/>
        <v>0</v>
      </c>
      <c r="S72" s="843"/>
      <c r="T72" s="811">
        <f t="shared" si="30"/>
        <v>0</v>
      </c>
      <c r="U72" s="149"/>
      <c r="V72" s="492" t="str">
        <f>IF(AND('BR3'!$K$2="ACTIVE",'BR3'!H72&gt;0),"Yes",IF(AND('BR2'!$K$2="ACTIVE",'BR2'!H72&gt;0),"Yes",IF(AND('BR1'!$K$2="ACTIVE",'BR1'!H72&gt;0),"Yes",IF(AND('ORIGINAL BUDGET'!$K$2="ACTIVE",'ORIGINAL BUDGET'!H72&gt;0),"Yes",""))))</f>
        <v/>
      </c>
      <c r="W72" s="493"/>
      <c r="X72" s="325" t="str">
        <f>IF(AND('BR3'!$K$2="ACTIVE",'BR3'!J72&gt;0),"Yes",IF(AND('BR2'!$K$2="ACTIVE",'BR2'!J72&gt;0),"Yes",IF(AND('BR1'!$K$2="ACTIVE",'BR1'!J72&gt;0),"Yes",IF(AND('ORIGINAL BUDGET'!$K$2="ACTIVE",'ORIGINAL BUDGET'!J72&gt;0),"Yes",""))))</f>
        <v/>
      </c>
      <c r="Y72" s="493"/>
      <c r="Z72" s="325" t="str">
        <f>IF(AND('BR3'!$K$2="ACTIVE",'BR3'!L72&gt;0),"Yes",IF(AND('BR2'!$K$2="ACTIVE",'BR2'!L72&gt;0),"Yes",IF(AND('BR1'!$K$2="ACTIVE",'BR1'!L72&gt;0),"Yes",IF(AND('ORIGINAL BUDGET'!$K$2="ACTIVE",'ORIGINAL BUDGET'!L72&gt;0),"Yes",""))))</f>
        <v/>
      </c>
      <c r="AA72" s="493"/>
      <c r="AB72" s="325" t="str">
        <f>IF(AND('BR3'!$K$2="ACTIVE",'BR3'!N72&gt;0),"Yes",IF(AND('BR2'!$K$2="ACTIVE",'BR2'!N72&gt;0),"Yes",IF(AND('BR1'!$K$2="ACTIVE",'BR1'!N72&gt;0),"Yes",IF(AND('ORIGINAL BUDGET'!$K$2="ACTIVE",'ORIGINAL BUDGET'!N72&gt;0),"Yes",""))))</f>
        <v/>
      </c>
      <c r="AC72" s="493"/>
      <c r="AD72" s="325" t="str">
        <f>IF(AND('BR3'!$K$2="ACTIVE",'BR3'!P72&gt;0),"Yes",IF(AND('BR2'!$K$2="ACTIVE",'BR2'!P72&gt;0),"Yes",IF(AND('BR1'!$K$2="ACTIVE",'BR1'!P72&gt;0),"Yes",IF(AND('ORIGINAL BUDGET'!$K$2="ACTIVE",'ORIGINAL BUDGET'!P72&gt;0),"Yes",""))))</f>
        <v/>
      </c>
      <c r="AE72" s="493"/>
      <c r="AF72" s="325" t="str">
        <f>IF(AND('BR3'!$K$2="ACTIVE",'BR3'!R72&gt;0),"Yes",IF(AND('BR2'!$K$2="ACTIVE",'BR2'!R72&gt;0),"Yes",IF(AND('BR1'!$K$2="ACTIVE",'BR1'!R72&gt;0),"Yes",IF(AND('ORIGINAL BUDGET'!$K$2="ACTIVE",'ORIGINAL BUDGET'!R72&gt;0),"Yes",""))))</f>
        <v/>
      </c>
      <c r="AG72" s="493"/>
      <c r="AH72" s="493" t="str">
        <f>IF(AND('BR3'!$K$2="ACTIVE",'BR3'!T72&gt;0),"Yes",IF(AND('BR2'!$K$2="ACTIVE",'BR2'!T72&gt;0),"Yes",IF(AND('BR1'!$K$2="ACTIVE",'BR1'!T72&gt;0),"Yes",IF(AND('ORIGINAL BUDGET'!$K$2="ACTIVE",'ORIGINAL BUDGET'!T72&gt;0),"Yes",""))))</f>
        <v/>
      </c>
      <c r="AI72" s="494"/>
      <c r="AJ72" s="218"/>
      <c r="AK72" s="448">
        <f t="shared" si="16"/>
        <v>0</v>
      </c>
      <c r="AL72" s="448">
        <f t="shared" si="17"/>
        <v>0</v>
      </c>
      <c r="AM72" s="448">
        <f t="shared" si="18"/>
        <v>0</v>
      </c>
      <c r="AN72" s="448">
        <f t="shared" si="19"/>
        <v>0</v>
      </c>
      <c r="AO72" s="448">
        <f t="shared" si="20"/>
        <v>0</v>
      </c>
      <c r="AP72" s="448">
        <f t="shared" si="21"/>
        <v>0</v>
      </c>
      <c r="AQ72" s="448">
        <f t="shared" si="22"/>
        <v>0</v>
      </c>
      <c r="AU72" s="220"/>
      <c r="AV72" s="220"/>
      <c r="AW72" s="220"/>
      <c r="AX72" s="220"/>
      <c r="AY72" s="1104"/>
    </row>
    <row r="73" spans="1:53" ht="23.25" hidden="1" customHeight="1">
      <c r="A73" s="124">
        <v>29</v>
      </c>
      <c r="B73" s="273">
        <f>IF($L$2="","",IF($L$2="ORIGINAL",'ORIGINAL BUDGET'!$B73,IF($L$2="BR1",'BR1'!$B73,IF($L$2="BR2",'BR2'!$B73,IF($L$2="BR3",'BR3'!$B73)))))</f>
        <v>0</v>
      </c>
      <c r="C73" s="1028">
        <f>IF($L$2="","",IF($L$2="ORIGINAL",'ORIGINAL BUDGET'!$C73,IF($L$2="BR1",'BR1'!$C73,IF($L$2="BR2",'BR2'!$C73,IF($L$2="BR3",'BR3'!$C73)))))</f>
        <v>0</v>
      </c>
      <c r="D73" s="860" t="str">
        <f t="shared" si="23"/>
        <v/>
      </c>
      <c r="E73" s="404"/>
      <c r="F73" s="589"/>
      <c r="G73" s="845" t="str">
        <f t="shared" si="24"/>
        <v/>
      </c>
      <c r="H73" s="811">
        <f t="shared" si="15"/>
        <v>0</v>
      </c>
      <c r="I73" s="840"/>
      <c r="J73" s="811">
        <f t="shared" si="25"/>
        <v>0</v>
      </c>
      <c r="K73" s="843"/>
      <c r="L73" s="811">
        <f t="shared" si="26"/>
        <v>0</v>
      </c>
      <c r="M73" s="843"/>
      <c r="N73" s="811">
        <f t="shared" si="27"/>
        <v>0</v>
      </c>
      <c r="O73" s="843"/>
      <c r="P73" s="811">
        <f t="shared" si="28"/>
        <v>0</v>
      </c>
      <c r="Q73" s="843"/>
      <c r="R73" s="811">
        <f t="shared" si="29"/>
        <v>0</v>
      </c>
      <c r="S73" s="843"/>
      <c r="T73" s="811">
        <f t="shared" si="30"/>
        <v>0</v>
      </c>
      <c r="U73" s="149"/>
      <c r="V73" s="492" t="str">
        <f>IF(AND('BR3'!$K$2="ACTIVE",'BR3'!H73&gt;0),"Yes",IF(AND('BR2'!$K$2="ACTIVE",'BR2'!H73&gt;0),"Yes",IF(AND('BR1'!$K$2="ACTIVE",'BR1'!H73&gt;0),"Yes",IF(AND('ORIGINAL BUDGET'!$K$2="ACTIVE",'ORIGINAL BUDGET'!H73&gt;0),"Yes",""))))</f>
        <v/>
      </c>
      <c r="W73" s="493"/>
      <c r="X73" s="325" t="str">
        <f>IF(AND('BR3'!$K$2="ACTIVE",'BR3'!J73&gt;0),"Yes",IF(AND('BR2'!$K$2="ACTIVE",'BR2'!J73&gt;0),"Yes",IF(AND('BR1'!$K$2="ACTIVE",'BR1'!J73&gt;0),"Yes",IF(AND('ORIGINAL BUDGET'!$K$2="ACTIVE",'ORIGINAL BUDGET'!J73&gt;0),"Yes",""))))</f>
        <v/>
      </c>
      <c r="Y73" s="493"/>
      <c r="Z73" s="325" t="str">
        <f>IF(AND('BR3'!$K$2="ACTIVE",'BR3'!L73&gt;0),"Yes",IF(AND('BR2'!$K$2="ACTIVE",'BR2'!L73&gt;0),"Yes",IF(AND('BR1'!$K$2="ACTIVE",'BR1'!L73&gt;0),"Yes",IF(AND('ORIGINAL BUDGET'!$K$2="ACTIVE",'ORIGINAL BUDGET'!L73&gt;0),"Yes",""))))</f>
        <v/>
      </c>
      <c r="AA73" s="493"/>
      <c r="AB73" s="325" t="str">
        <f>IF(AND('BR3'!$K$2="ACTIVE",'BR3'!N73&gt;0),"Yes",IF(AND('BR2'!$K$2="ACTIVE",'BR2'!N73&gt;0),"Yes",IF(AND('BR1'!$K$2="ACTIVE",'BR1'!N73&gt;0),"Yes",IF(AND('ORIGINAL BUDGET'!$K$2="ACTIVE",'ORIGINAL BUDGET'!N73&gt;0),"Yes",""))))</f>
        <v/>
      </c>
      <c r="AC73" s="493"/>
      <c r="AD73" s="325" t="str">
        <f>IF(AND('BR3'!$K$2="ACTIVE",'BR3'!P73&gt;0),"Yes",IF(AND('BR2'!$K$2="ACTIVE",'BR2'!P73&gt;0),"Yes",IF(AND('BR1'!$K$2="ACTIVE",'BR1'!P73&gt;0),"Yes",IF(AND('ORIGINAL BUDGET'!$K$2="ACTIVE",'ORIGINAL BUDGET'!P73&gt;0),"Yes",""))))</f>
        <v/>
      </c>
      <c r="AE73" s="493"/>
      <c r="AF73" s="325" t="str">
        <f>IF(AND('BR3'!$K$2="ACTIVE",'BR3'!R73&gt;0),"Yes",IF(AND('BR2'!$K$2="ACTIVE",'BR2'!R73&gt;0),"Yes",IF(AND('BR1'!$K$2="ACTIVE",'BR1'!R73&gt;0),"Yes",IF(AND('ORIGINAL BUDGET'!$K$2="ACTIVE",'ORIGINAL BUDGET'!R73&gt;0),"Yes",""))))</f>
        <v/>
      </c>
      <c r="AG73" s="493"/>
      <c r="AH73" s="493" t="str">
        <f>IF(AND('BR3'!$K$2="ACTIVE",'BR3'!T73&gt;0),"Yes",IF(AND('BR2'!$K$2="ACTIVE",'BR2'!T73&gt;0),"Yes",IF(AND('BR1'!$K$2="ACTIVE",'BR1'!T73&gt;0),"Yes",IF(AND('ORIGINAL BUDGET'!$K$2="ACTIVE",'ORIGINAL BUDGET'!T73&gt;0),"Yes",""))))</f>
        <v/>
      </c>
      <c r="AI73" s="494"/>
      <c r="AJ73" s="218"/>
      <c r="AK73" s="448">
        <f t="shared" si="16"/>
        <v>0</v>
      </c>
      <c r="AL73" s="448">
        <f t="shared" si="17"/>
        <v>0</v>
      </c>
      <c r="AM73" s="448">
        <f t="shared" si="18"/>
        <v>0</v>
      </c>
      <c r="AN73" s="448">
        <f t="shared" si="19"/>
        <v>0</v>
      </c>
      <c r="AO73" s="448">
        <f t="shared" si="20"/>
        <v>0</v>
      </c>
      <c r="AP73" s="448">
        <f t="shared" si="21"/>
        <v>0</v>
      </c>
      <c r="AQ73" s="448">
        <f t="shared" si="22"/>
        <v>0</v>
      </c>
      <c r="AU73" s="220"/>
      <c r="AV73" s="220"/>
      <c r="AW73" s="220"/>
      <c r="AX73" s="220"/>
      <c r="AY73" s="1104"/>
    </row>
    <row r="74" spans="1:53" ht="23.25" hidden="1" customHeight="1">
      <c r="A74" s="124">
        <v>30</v>
      </c>
      <c r="B74" s="273">
        <f>IF($L$2="","",IF($L$2="ORIGINAL",'ORIGINAL BUDGET'!$B74,IF($L$2="BR1",'BR1'!$B74,IF($L$2="BR2",'BR2'!$B74,IF($L$2="BR3",'BR3'!$B74)))))</f>
        <v>0</v>
      </c>
      <c r="C74" s="1028">
        <f>IF($L$2="","",IF($L$2="ORIGINAL",'ORIGINAL BUDGET'!$C74,IF($L$2="BR1",'BR1'!$C74,IF($L$2="BR2",'BR2'!$C74,IF($L$2="BR3",'BR3'!$C74)))))</f>
        <v>0</v>
      </c>
      <c r="D74" s="860" t="str">
        <f t="shared" si="23"/>
        <v/>
      </c>
      <c r="E74" s="404"/>
      <c r="F74" s="589"/>
      <c r="G74" s="845" t="str">
        <f t="shared" si="24"/>
        <v/>
      </c>
      <c r="H74" s="811">
        <f t="shared" si="15"/>
        <v>0</v>
      </c>
      <c r="I74" s="840"/>
      <c r="J74" s="811">
        <f t="shared" si="25"/>
        <v>0</v>
      </c>
      <c r="K74" s="843"/>
      <c r="L74" s="811">
        <f t="shared" si="26"/>
        <v>0</v>
      </c>
      <c r="M74" s="843"/>
      <c r="N74" s="811">
        <f t="shared" si="27"/>
        <v>0</v>
      </c>
      <c r="O74" s="843"/>
      <c r="P74" s="811">
        <f t="shared" si="28"/>
        <v>0</v>
      </c>
      <c r="Q74" s="843"/>
      <c r="R74" s="811">
        <f t="shared" si="29"/>
        <v>0</v>
      </c>
      <c r="S74" s="843"/>
      <c r="T74" s="811">
        <f t="shared" si="30"/>
        <v>0</v>
      </c>
      <c r="U74" s="149"/>
      <c r="V74" s="492" t="str">
        <f>IF(AND('BR3'!$K$2="ACTIVE",'BR3'!H74&gt;0),"Yes",IF(AND('BR2'!$K$2="ACTIVE",'BR2'!H74&gt;0),"Yes",IF(AND('BR1'!$K$2="ACTIVE",'BR1'!H74&gt;0),"Yes",IF(AND('ORIGINAL BUDGET'!$K$2="ACTIVE",'ORIGINAL BUDGET'!H74&gt;0),"Yes",""))))</f>
        <v/>
      </c>
      <c r="W74" s="493"/>
      <c r="X74" s="325" t="str">
        <f>IF(AND('BR3'!$K$2="ACTIVE",'BR3'!J74&gt;0),"Yes",IF(AND('BR2'!$K$2="ACTIVE",'BR2'!J74&gt;0),"Yes",IF(AND('BR1'!$K$2="ACTIVE",'BR1'!J74&gt;0),"Yes",IF(AND('ORIGINAL BUDGET'!$K$2="ACTIVE",'ORIGINAL BUDGET'!J74&gt;0),"Yes",""))))</f>
        <v/>
      </c>
      <c r="Y74" s="493"/>
      <c r="Z74" s="325" t="str">
        <f>IF(AND('BR3'!$K$2="ACTIVE",'BR3'!L74&gt;0),"Yes",IF(AND('BR2'!$K$2="ACTIVE",'BR2'!L74&gt;0),"Yes",IF(AND('BR1'!$K$2="ACTIVE",'BR1'!L74&gt;0),"Yes",IF(AND('ORIGINAL BUDGET'!$K$2="ACTIVE",'ORIGINAL BUDGET'!L74&gt;0),"Yes",""))))</f>
        <v/>
      </c>
      <c r="AA74" s="493"/>
      <c r="AB74" s="325" t="str">
        <f>IF(AND('BR3'!$K$2="ACTIVE",'BR3'!N74&gt;0),"Yes",IF(AND('BR2'!$K$2="ACTIVE",'BR2'!N74&gt;0),"Yes",IF(AND('BR1'!$K$2="ACTIVE",'BR1'!N74&gt;0),"Yes",IF(AND('ORIGINAL BUDGET'!$K$2="ACTIVE",'ORIGINAL BUDGET'!N74&gt;0),"Yes",""))))</f>
        <v/>
      </c>
      <c r="AC74" s="493"/>
      <c r="AD74" s="325" t="str">
        <f>IF(AND('BR3'!$K$2="ACTIVE",'BR3'!P74&gt;0),"Yes",IF(AND('BR2'!$K$2="ACTIVE",'BR2'!P74&gt;0),"Yes",IF(AND('BR1'!$K$2="ACTIVE",'BR1'!P74&gt;0),"Yes",IF(AND('ORIGINAL BUDGET'!$K$2="ACTIVE",'ORIGINAL BUDGET'!P74&gt;0),"Yes",""))))</f>
        <v/>
      </c>
      <c r="AE74" s="493"/>
      <c r="AF74" s="325" t="str">
        <f>IF(AND('BR3'!$K$2="ACTIVE",'BR3'!R74&gt;0),"Yes",IF(AND('BR2'!$K$2="ACTIVE",'BR2'!R74&gt;0),"Yes",IF(AND('BR1'!$K$2="ACTIVE",'BR1'!R74&gt;0),"Yes",IF(AND('ORIGINAL BUDGET'!$K$2="ACTIVE",'ORIGINAL BUDGET'!R74&gt;0),"Yes",""))))</f>
        <v/>
      </c>
      <c r="AG74" s="493"/>
      <c r="AH74" s="493" t="str">
        <f>IF(AND('BR3'!$K$2="ACTIVE",'BR3'!T74&gt;0),"Yes",IF(AND('BR2'!$K$2="ACTIVE",'BR2'!T74&gt;0),"Yes",IF(AND('BR1'!$K$2="ACTIVE",'BR1'!T74&gt;0),"Yes",IF(AND('ORIGINAL BUDGET'!$K$2="ACTIVE",'ORIGINAL BUDGET'!T74&gt;0),"Yes",""))))</f>
        <v/>
      </c>
      <c r="AI74" s="494"/>
      <c r="AJ74" s="218"/>
      <c r="AK74" s="448">
        <f t="shared" si="16"/>
        <v>0</v>
      </c>
      <c r="AL74" s="448">
        <f t="shared" si="17"/>
        <v>0</v>
      </c>
      <c r="AM74" s="448">
        <f t="shared" si="18"/>
        <v>0</v>
      </c>
      <c r="AN74" s="448">
        <f t="shared" si="19"/>
        <v>0</v>
      </c>
      <c r="AO74" s="448">
        <f t="shared" si="20"/>
        <v>0</v>
      </c>
      <c r="AP74" s="448">
        <f t="shared" si="21"/>
        <v>0</v>
      </c>
      <c r="AQ74" s="448">
        <f t="shared" si="22"/>
        <v>0</v>
      </c>
      <c r="AU74" s="219"/>
      <c r="AV74" s="219"/>
      <c r="AW74" s="219"/>
      <c r="AX74" s="219"/>
      <c r="AY74" s="1104"/>
    </row>
    <row r="75" spans="1:53" ht="23.25" hidden="1" customHeight="1">
      <c r="A75" s="124">
        <v>31</v>
      </c>
      <c r="B75" s="273">
        <f>IF($L$2="","",IF($L$2="ORIGINAL",'ORIGINAL BUDGET'!$B75,IF($L$2="BR1",'BR1'!$B75,IF($L$2="BR2",'BR2'!$B75,IF($L$2="BR3",'BR3'!$B75)))))</f>
        <v>0</v>
      </c>
      <c r="C75" s="1028">
        <f>IF($L$2="","",IF($L$2="ORIGINAL",'ORIGINAL BUDGET'!$C75,IF($L$2="BR1",'BR1'!$C75,IF($L$2="BR2",'BR2'!$C75,IF($L$2="BR3",'BR3'!$C75)))))</f>
        <v>0</v>
      </c>
      <c r="D75" s="860" t="str">
        <f t="shared" si="23"/>
        <v/>
      </c>
      <c r="E75" s="404"/>
      <c r="F75" s="589"/>
      <c r="G75" s="845" t="str">
        <f t="shared" si="24"/>
        <v/>
      </c>
      <c r="H75" s="811">
        <f t="shared" si="15"/>
        <v>0</v>
      </c>
      <c r="I75" s="840"/>
      <c r="J75" s="811">
        <f t="shared" si="25"/>
        <v>0</v>
      </c>
      <c r="K75" s="843"/>
      <c r="L75" s="811">
        <f t="shared" si="26"/>
        <v>0</v>
      </c>
      <c r="M75" s="843"/>
      <c r="N75" s="811">
        <f t="shared" si="27"/>
        <v>0</v>
      </c>
      <c r="O75" s="843"/>
      <c r="P75" s="811">
        <f t="shared" si="28"/>
        <v>0</v>
      </c>
      <c r="Q75" s="843"/>
      <c r="R75" s="811">
        <f t="shared" si="29"/>
        <v>0</v>
      </c>
      <c r="S75" s="843"/>
      <c r="T75" s="811">
        <f t="shared" si="30"/>
        <v>0</v>
      </c>
      <c r="U75" s="149"/>
      <c r="V75" s="492" t="str">
        <f>IF(AND('BR3'!$K$2="ACTIVE",'BR3'!H75&gt;0),"Yes",IF(AND('BR2'!$K$2="ACTIVE",'BR2'!H75&gt;0),"Yes",IF(AND('BR1'!$K$2="ACTIVE",'BR1'!H75&gt;0),"Yes",IF(AND('ORIGINAL BUDGET'!$K$2="ACTIVE",'ORIGINAL BUDGET'!H75&gt;0),"Yes",""))))</f>
        <v/>
      </c>
      <c r="W75" s="493"/>
      <c r="X75" s="325" t="str">
        <f>IF(AND('BR3'!$K$2="ACTIVE",'BR3'!J75&gt;0),"Yes",IF(AND('BR2'!$K$2="ACTIVE",'BR2'!J75&gt;0),"Yes",IF(AND('BR1'!$K$2="ACTIVE",'BR1'!J75&gt;0),"Yes",IF(AND('ORIGINAL BUDGET'!$K$2="ACTIVE",'ORIGINAL BUDGET'!J75&gt;0),"Yes",""))))</f>
        <v/>
      </c>
      <c r="Y75" s="493"/>
      <c r="Z75" s="325" t="str">
        <f>IF(AND('BR3'!$K$2="ACTIVE",'BR3'!L75&gt;0),"Yes",IF(AND('BR2'!$K$2="ACTIVE",'BR2'!L75&gt;0),"Yes",IF(AND('BR1'!$K$2="ACTIVE",'BR1'!L75&gt;0),"Yes",IF(AND('ORIGINAL BUDGET'!$K$2="ACTIVE",'ORIGINAL BUDGET'!L75&gt;0),"Yes",""))))</f>
        <v/>
      </c>
      <c r="AA75" s="493"/>
      <c r="AB75" s="325" t="str">
        <f>IF(AND('BR3'!$K$2="ACTIVE",'BR3'!N75&gt;0),"Yes",IF(AND('BR2'!$K$2="ACTIVE",'BR2'!N75&gt;0),"Yes",IF(AND('BR1'!$K$2="ACTIVE",'BR1'!N75&gt;0),"Yes",IF(AND('ORIGINAL BUDGET'!$K$2="ACTIVE",'ORIGINAL BUDGET'!N75&gt;0),"Yes",""))))</f>
        <v/>
      </c>
      <c r="AC75" s="493"/>
      <c r="AD75" s="325" t="str">
        <f>IF(AND('BR3'!$K$2="ACTIVE",'BR3'!P75&gt;0),"Yes",IF(AND('BR2'!$K$2="ACTIVE",'BR2'!P75&gt;0),"Yes",IF(AND('BR1'!$K$2="ACTIVE",'BR1'!P75&gt;0),"Yes",IF(AND('ORIGINAL BUDGET'!$K$2="ACTIVE",'ORIGINAL BUDGET'!P75&gt;0),"Yes",""))))</f>
        <v/>
      </c>
      <c r="AE75" s="493"/>
      <c r="AF75" s="325" t="str">
        <f>IF(AND('BR3'!$K$2="ACTIVE",'BR3'!R75&gt;0),"Yes",IF(AND('BR2'!$K$2="ACTIVE",'BR2'!R75&gt;0),"Yes",IF(AND('BR1'!$K$2="ACTIVE",'BR1'!R75&gt;0),"Yes",IF(AND('ORIGINAL BUDGET'!$K$2="ACTIVE",'ORIGINAL BUDGET'!R75&gt;0),"Yes",""))))</f>
        <v/>
      </c>
      <c r="AG75" s="493"/>
      <c r="AH75" s="493" t="str">
        <f>IF(AND('BR3'!$K$2="ACTIVE",'BR3'!T75&gt;0),"Yes",IF(AND('BR2'!$K$2="ACTIVE",'BR2'!T75&gt;0),"Yes",IF(AND('BR1'!$K$2="ACTIVE",'BR1'!T75&gt;0),"Yes",IF(AND('ORIGINAL BUDGET'!$K$2="ACTIVE",'ORIGINAL BUDGET'!T75&gt;0),"Yes",""))))</f>
        <v/>
      </c>
      <c r="AI75" s="494"/>
      <c r="AJ75" s="218"/>
      <c r="AK75" s="448">
        <f t="shared" si="16"/>
        <v>0</v>
      </c>
      <c r="AL75" s="448">
        <f t="shared" si="17"/>
        <v>0</v>
      </c>
      <c r="AM75" s="448">
        <f t="shared" si="18"/>
        <v>0</v>
      </c>
      <c r="AN75" s="448">
        <f t="shared" si="19"/>
        <v>0</v>
      </c>
      <c r="AO75" s="448">
        <f t="shared" si="20"/>
        <v>0</v>
      </c>
      <c r="AP75" s="448">
        <f t="shared" si="21"/>
        <v>0</v>
      </c>
      <c r="AQ75" s="448">
        <f t="shared" si="22"/>
        <v>0</v>
      </c>
      <c r="AU75" s="220"/>
      <c r="AV75" s="220"/>
      <c r="AW75" s="220"/>
      <c r="AX75" s="220"/>
      <c r="AY75" s="1104"/>
    </row>
    <row r="76" spans="1:53" ht="23.25" hidden="1" customHeight="1">
      <c r="A76" s="124">
        <v>32</v>
      </c>
      <c r="B76" s="273">
        <f>IF($L$2="","",IF($L$2="ORIGINAL",'ORIGINAL BUDGET'!$B76,IF($L$2="BR1",'BR1'!$B76,IF($L$2="BR2",'BR2'!$B76,IF($L$2="BR3",'BR3'!$B76)))))</f>
        <v>0</v>
      </c>
      <c r="C76" s="1028">
        <f>IF($L$2="","",IF($L$2="ORIGINAL",'ORIGINAL BUDGET'!$C76,IF($L$2="BR1",'BR1'!$C76,IF($L$2="BR2",'BR2'!$C76,IF($L$2="BR3",'BR3'!$C76)))))</f>
        <v>0</v>
      </c>
      <c r="D76" s="860" t="str">
        <f t="shared" si="23"/>
        <v/>
      </c>
      <c r="E76" s="404"/>
      <c r="F76" s="589"/>
      <c r="G76" s="845" t="str">
        <f t="shared" si="24"/>
        <v/>
      </c>
      <c r="H76" s="811">
        <f t="shared" si="15"/>
        <v>0</v>
      </c>
      <c r="I76" s="840"/>
      <c r="J76" s="811">
        <f t="shared" si="25"/>
        <v>0</v>
      </c>
      <c r="K76" s="843"/>
      <c r="L76" s="811">
        <f t="shared" si="26"/>
        <v>0</v>
      </c>
      <c r="M76" s="843"/>
      <c r="N76" s="811">
        <f t="shared" si="27"/>
        <v>0</v>
      </c>
      <c r="O76" s="843"/>
      <c r="P76" s="811">
        <f t="shared" si="28"/>
        <v>0</v>
      </c>
      <c r="Q76" s="843"/>
      <c r="R76" s="811">
        <f t="shared" si="29"/>
        <v>0</v>
      </c>
      <c r="S76" s="843"/>
      <c r="T76" s="811">
        <f t="shared" si="30"/>
        <v>0</v>
      </c>
      <c r="U76" s="149"/>
      <c r="V76" s="492" t="str">
        <f>IF(AND('BR3'!$K$2="ACTIVE",'BR3'!H76&gt;0),"Yes",IF(AND('BR2'!$K$2="ACTIVE",'BR2'!H76&gt;0),"Yes",IF(AND('BR1'!$K$2="ACTIVE",'BR1'!H76&gt;0),"Yes",IF(AND('ORIGINAL BUDGET'!$K$2="ACTIVE",'ORIGINAL BUDGET'!H76&gt;0),"Yes",""))))</f>
        <v/>
      </c>
      <c r="W76" s="493"/>
      <c r="X76" s="325" t="str">
        <f>IF(AND('BR3'!$K$2="ACTIVE",'BR3'!J76&gt;0),"Yes",IF(AND('BR2'!$K$2="ACTIVE",'BR2'!J76&gt;0),"Yes",IF(AND('BR1'!$K$2="ACTIVE",'BR1'!J76&gt;0),"Yes",IF(AND('ORIGINAL BUDGET'!$K$2="ACTIVE",'ORIGINAL BUDGET'!J76&gt;0),"Yes",""))))</f>
        <v/>
      </c>
      <c r="Y76" s="493"/>
      <c r="Z76" s="325" t="str">
        <f>IF(AND('BR3'!$K$2="ACTIVE",'BR3'!L76&gt;0),"Yes",IF(AND('BR2'!$K$2="ACTIVE",'BR2'!L76&gt;0),"Yes",IF(AND('BR1'!$K$2="ACTIVE",'BR1'!L76&gt;0),"Yes",IF(AND('ORIGINAL BUDGET'!$K$2="ACTIVE",'ORIGINAL BUDGET'!L76&gt;0),"Yes",""))))</f>
        <v/>
      </c>
      <c r="AA76" s="493"/>
      <c r="AB76" s="325" t="str">
        <f>IF(AND('BR3'!$K$2="ACTIVE",'BR3'!N76&gt;0),"Yes",IF(AND('BR2'!$K$2="ACTIVE",'BR2'!N76&gt;0),"Yes",IF(AND('BR1'!$K$2="ACTIVE",'BR1'!N76&gt;0),"Yes",IF(AND('ORIGINAL BUDGET'!$K$2="ACTIVE",'ORIGINAL BUDGET'!N76&gt;0),"Yes",""))))</f>
        <v/>
      </c>
      <c r="AC76" s="493"/>
      <c r="AD76" s="325" t="str">
        <f>IF(AND('BR3'!$K$2="ACTIVE",'BR3'!P76&gt;0),"Yes",IF(AND('BR2'!$K$2="ACTIVE",'BR2'!P76&gt;0),"Yes",IF(AND('BR1'!$K$2="ACTIVE",'BR1'!P76&gt;0),"Yes",IF(AND('ORIGINAL BUDGET'!$K$2="ACTIVE",'ORIGINAL BUDGET'!P76&gt;0),"Yes",""))))</f>
        <v/>
      </c>
      <c r="AE76" s="493"/>
      <c r="AF76" s="325" t="str">
        <f>IF(AND('BR3'!$K$2="ACTIVE",'BR3'!R76&gt;0),"Yes",IF(AND('BR2'!$K$2="ACTIVE",'BR2'!R76&gt;0),"Yes",IF(AND('BR1'!$K$2="ACTIVE",'BR1'!R76&gt;0),"Yes",IF(AND('ORIGINAL BUDGET'!$K$2="ACTIVE",'ORIGINAL BUDGET'!R76&gt;0),"Yes",""))))</f>
        <v/>
      </c>
      <c r="AG76" s="493"/>
      <c r="AH76" s="493" t="str">
        <f>IF(AND('BR3'!$K$2="ACTIVE",'BR3'!T76&gt;0),"Yes",IF(AND('BR2'!$K$2="ACTIVE",'BR2'!T76&gt;0),"Yes",IF(AND('BR1'!$K$2="ACTIVE",'BR1'!T76&gt;0),"Yes",IF(AND('ORIGINAL BUDGET'!$K$2="ACTIVE",'ORIGINAL BUDGET'!T76&gt;0),"Yes",""))))</f>
        <v/>
      </c>
      <c r="AI76" s="494"/>
      <c r="AJ76" s="218"/>
      <c r="AK76" s="448">
        <f t="shared" si="16"/>
        <v>0</v>
      </c>
      <c r="AL76" s="448">
        <f t="shared" si="17"/>
        <v>0</v>
      </c>
      <c r="AM76" s="448">
        <f t="shared" si="18"/>
        <v>0</v>
      </c>
      <c r="AN76" s="448">
        <f t="shared" si="19"/>
        <v>0</v>
      </c>
      <c r="AO76" s="448">
        <f t="shared" si="20"/>
        <v>0</v>
      </c>
      <c r="AP76" s="448">
        <f t="shared" si="21"/>
        <v>0</v>
      </c>
      <c r="AQ76" s="448">
        <f t="shared" si="22"/>
        <v>0</v>
      </c>
      <c r="AU76" s="220"/>
      <c r="AV76" s="220"/>
      <c r="AW76" s="220"/>
      <c r="AX76" s="220"/>
      <c r="AY76" s="1104"/>
    </row>
    <row r="77" spans="1:53" ht="23.25" hidden="1" customHeight="1">
      <c r="A77" s="124">
        <v>33</v>
      </c>
      <c r="B77" s="273">
        <f>IF($L$2="","",IF($L$2="ORIGINAL",'ORIGINAL BUDGET'!$B77,IF($L$2="BR1",'BR1'!$B77,IF($L$2="BR2",'BR2'!$B77,IF($L$2="BR3",'BR3'!$B77)))))</f>
        <v>0</v>
      </c>
      <c r="C77" s="1028">
        <f>IF($L$2="","",IF($L$2="ORIGINAL",'ORIGINAL BUDGET'!$C77,IF($L$2="BR1",'BR1'!$C77,IF($L$2="BR2",'BR2'!$C77,IF($L$2="BR3",'BR3'!$C77)))))</f>
        <v>0</v>
      </c>
      <c r="D77" s="860" t="str">
        <f t="shared" si="23"/>
        <v/>
      </c>
      <c r="E77" s="404"/>
      <c r="F77" s="589"/>
      <c r="G77" s="845" t="str">
        <f t="shared" si="24"/>
        <v/>
      </c>
      <c r="H77" s="811">
        <f t="shared" si="15"/>
        <v>0</v>
      </c>
      <c r="I77" s="840"/>
      <c r="J77" s="811">
        <f t="shared" si="25"/>
        <v>0</v>
      </c>
      <c r="K77" s="843"/>
      <c r="L77" s="811">
        <f t="shared" si="26"/>
        <v>0</v>
      </c>
      <c r="M77" s="843"/>
      <c r="N77" s="811">
        <f t="shared" si="27"/>
        <v>0</v>
      </c>
      <c r="O77" s="843"/>
      <c r="P77" s="811">
        <f t="shared" si="28"/>
        <v>0</v>
      </c>
      <c r="Q77" s="843"/>
      <c r="R77" s="811">
        <f t="shared" si="29"/>
        <v>0</v>
      </c>
      <c r="S77" s="843"/>
      <c r="T77" s="811">
        <f t="shared" si="30"/>
        <v>0</v>
      </c>
      <c r="U77" s="149"/>
      <c r="V77" s="492" t="str">
        <f>IF(AND('BR3'!$K$2="ACTIVE",'BR3'!H77&gt;0),"Yes",IF(AND('BR2'!$K$2="ACTIVE",'BR2'!H77&gt;0),"Yes",IF(AND('BR1'!$K$2="ACTIVE",'BR1'!H77&gt;0),"Yes",IF(AND('ORIGINAL BUDGET'!$K$2="ACTIVE",'ORIGINAL BUDGET'!H77&gt;0),"Yes",""))))</f>
        <v/>
      </c>
      <c r="W77" s="493"/>
      <c r="X77" s="325" t="str">
        <f>IF(AND('BR3'!$K$2="ACTIVE",'BR3'!J77&gt;0),"Yes",IF(AND('BR2'!$K$2="ACTIVE",'BR2'!J77&gt;0),"Yes",IF(AND('BR1'!$K$2="ACTIVE",'BR1'!J77&gt;0),"Yes",IF(AND('ORIGINAL BUDGET'!$K$2="ACTIVE",'ORIGINAL BUDGET'!J77&gt;0),"Yes",""))))</f>
        <v/>
      </c>
      <c r="Y77" s="493"/>
      <c r="Z77" s="325" t="str">
        <f>IF(AND('BR3'!$K$2="ACTIVE",'BR3'!L77&gt;0),"Yes",IF(AND('BR2'!$K$2="ACTIVE",'BR2'!L77&gt;0),"Yes",IF(AND('BR1'!$K$2="ACTIVE",'BR1'!L77&gt;0),"Yes",IF(AND('ORIGINAL BUDGET'!$K$2="ACTIVE",'ORIGINAL BUDGET'!L77&gt;0),"Yes",""))))</f>
        <v/>
      </c>
      <c r="AA77" s="493"/>
      <c r="AB77" s="325" t="str">
        <f>IF(AND('BR3'!$K$2="ACTIVE",'BR3'!N77&gt;0),"Yes",IF(AND('BR2'!$K$2="ACTIVE",'BR2'!N77&gt;0),"Yes",IF(AND('BR1'!$K$2="ACTIVE",'BR1'!N77&gt;0),"Yes",IF(AND('ORIGINAL BUDGET'!$K$2="ACTIVE",'ORIGINAL BUDGET'!N77&gt;0),"Yes",""))))</f>
        <v/>
      </c>
      <c r="AC77" s="493"/>
      <c r="AD77" s="325" t="str">
        <f>IF(AND('BR3'!$K$2="ACTIVE",'BR3'!P77&gt;0),"Yes",IF(AND('BR2'!$K$2="ACTIVE",'BR2'!P77&gt;0),"Yes",IF(AND('BR1'!$K$2="ACTIVE",'BR1'!P77&gt;0),"Yes",IF(AND('ORIGINAL BUDGET'!$K$2="ACTIVE",'ORIGINAL BUDGET'!P77&gt;0),"Yes",""))))</f>
        <v/>
      </c>
      <c r="AE77" s="493"/>
      <c r="AF77" s="325" t="str">
        <f>IF(AND('BR3'!$K$2="ACTIVE",'BR3'!R77&gt;0),"Yes",IF(AND('BR2'!$K$2="ACTIVE",'BR2'!R77&gt;0),"Yes",IF(AND('BR1'!$K$2="ACTIVE",'BR1'!R77&gt;0),"Yes",IF(AND('ORIGINAL BUDGET'!$K$2="ACTIVE",'ORIGINAL BUDGET'!R77&gt;0),"Yes",""))))</f>
        <v/>
      </c>
      <c r="AG77" s="493"/>
      <c r="AH77" s="493" t="str">
        <f>IF(AND('BR3'!$K$2="ACTIVE",'BR3'!T77&gt;0),"Yes",IF(AND('BR2'!$K$2="ACTIVE",'BR2'!T77&gt;0),"Yes",IF(AND('BR1'!$K$2="ACTIVE",'BR1'!T77&gt;0),"Yes",IF(AND('ORIGINAL BUDGET'!$K$2="ACTIVE",'ORIGINAL BUDGET'!T77&gt;0),"Yes",""))))</f>
        <v/>
      </c>
      <c r="AI77" s="494"/>
      <c r="AJ77" s="218"/>
      <c r="AK77" s="448">
        <f t="shared" ref="AK77:AK94" si="34">$E77*$G77</f>
        <v>0</v>
      </c>
      <c r="AL77" s="448">
        <f t="shared" ref="AL77:AL94" si="35">$E77*$I77</f>
        <v>0</v>
      </c>
      <c r="AM77" s="448">
        <f t="shared" ref="AM77:AM94" si="36">$E77*$K77</f>
        <v>0</v>
      </c>
      <c r="AN77" s="448">
        <f t="shared" ref="AN77:AN94" si="37">$E77*$M77</f>
        <v>0</v>
      </c>
      <c r="AO77" s="448">
        <f t="shared" ref="AO77:AO94" si="38">$E77*$O77</f>
        <v>0</v>
      </c>
      <c r="AP77" s="448">
        <f t="shared" ref="AP77:AP94" si="39">$E77*$Q77</f>
        <v>0</v>
      </c>
      <c r="AQ77" s="448">
        <f t="shared" ref="AQ77:AQ94" si="40">$E77*$S77</f>
        <v>0</v>
      </c>
      <c r="AU77" s="220"/>
      <c r="AV77" s="220"/>
      <c r="AW77" s="220"/>
      <c r="AX77" s="220"/>
      <c r="AY77" s="1104"/>
    </row>
    <row r="78" spans="1:53" ht="23.25" hidden="1" customHeight="1">
      <c r="A78" s="124">
        <v>34</v>
      </c>
      <c r="B78" s="273">
        <f>IF($L$2="","",IF($L$2="ORIGINAL",'ORIGINAL BUDGET'!$B78,IF($L$2="BR1",'BR1'!$B78,IF($L$2="BR2",'BR2'!$B78,IF($L$2="BR3",'BR3'!$B78)))))</f>
        <v>0</v>
      </c>
      <c r="C78" s="1028">
        <f>IF($L$2="","",IF($L$2="ORIGINAL",'ORIGINAL BUDGET'!$C78,IF($L$2="BR1",'BR1'!$C78,IF($L$2="BR2",'BR2'!$C78,IF($L$2="BR3",'BR3'!$C78)))))</f>
        <v>0</v>
      </c>
      <c r="D78" s="860" t="str">
        <f t="shared" si="23"/>
        <v/>
      </c>
      <c r="E78" s="404"/>
      <c r="F78" s="589"/>
      <c r="G78" s="845" t="str">
        <f t="shared" si="24"/>
        <v/>
      </c>
      <c r="H78" s="811">
        <f t="shared" si="15"/>
        <v>0</v>
      </c>
      <c r="I78" s="840"/>
      <c r="J78" s="811">
        <f t="shared" si="25"/>
        <v>0</v>
      </c>
      <c r="K78" s="843"/>
      <c r="L78" s="811">
        <f t="shared" si="26"/>
        <v>0</v>
      </c>
      <c r="M78" s="843"/>
      <c r="N78" s="811">
        <f t="shared" si="27"/>
        <v>0</v>
      </c>
      <c r="O78" s="843"/>
      <c r="P78" s="811">
        <f t="shared" si="28"/>
        <v>0</v>
      </c>
      <c r="Q78" s="843"/>
      <c r="R78" s="811">
        <f t="shared" si="29"/>
        <v>0</v>
      </c>
      <c r="S78" s="843"/>
      <c r="T78" s="811">
        <f t="shared" si="30"/>
        <v>0</v>
      </c>
      <c r="U78" s="149"/>
      <c r="V78" s="492" t="str">
        <f>IF(AND('BR3'!$K$2="ACTIVE",'BR3'!H78&gt;0),"Yes",IF(AND('BR2'!$K$2="ACTIVE",'BR2'!H78&gt;0),"Yes",IF(AND('BR1'!$K$2="ACTIVE",'BR1'!H78&gt;0),"Yes",IF(AND('ORIGINAL BUDGET'!$K$2="ACTIVE",'ORIGINAL BUDGET'!H78&gt;0),"Yes",""))))</f>
        <v/>
      </c>
      <c r="W78" s="493"/>
      <c r="X78" s="325" t="str">
        <f>IF(AND('BR3'!$K$2="ACTIVE",'BR3'!J78&gt;0),"Yes",IF(AND('BR2'!$K$2="ACTIVE",'BR2'!J78&gt;0),"Yes",IF(AND('BR1'!$K$2="ACTIVE",'BR1'!J78&gt;0),"Yes",IF(AND('ORIGINAL BUDGET'!$K$2="ACTIVE",'ORIGINAL BUDGET'!J78&gt;0),"Yes",""))))</f>
        <v/>
      </c>
      <c r="Y78" s="493"/>
      <c r="Z78" s="325" t="str">
        <f>IF(AND('BR3'!$K$2="ACTIVE",'BR3'!L78&gt;0),"Yes",IF(AND('BR2'!$K$2="ACTIVE",'BR2'!L78&gt;0),"Yes",IF(AND('BR1'!$K$2="ACTIVE",'BR1'!L78&gt;0),"Yes",IF(AND('ORIGINAL BUDGET'!$K$2="ACTIVE",'ORIGINAL BUDGET'!L78&gt;0),"Yes",""))))</f>
        <v/>
      </c>
      <c r="AA78" s="493"/>
      <c r="AB78" s="325" t="str">
        <f>IF(AND('BR3'!$K$2="ACTIVE",'BR3'!N78&gt;0),"Yes",IF(AND('BR2'!$K$2="ACTIVE",'BR2'!N78&gt;0),"Yes",IF(AND('BR1'!$K$2="ACTIVE",'BR1'!N78&gt;0),"Yes",IF(AND('ORIGINAL BUDGET'!$K$2="ACTIVE",'ORIGINAL BUDGET'!N78&gt;0),"Yes",""))))</f>
        <v/>
      </c>
      <c r="AC78" s="493"/>
      <c r="AD78" s="325" t="str">
        <f>IF(AND('BR3'!$K$2="ACTIVE",'BR3'!P78&gt;0),"Yes",IF(AND('BR2'!$K$2="ACTIVE",'BR2'!P78&gt;0),"Yes",IF(AND('BR1'!$K$2="ACTIVE",'BR1'!P78&gt;0),"Yes",IF(AND('ORIGINAL BUDGET'!$K$2="ACTIVE",'ORIGINAL BUDGET'!P78&gt;0),"Yes",""))))</f>
        <v/>
      </c>
      <c r="AE78" s="493"/>
      <c r="AF78" s="325" t="str">
        <f>IF(AND('BR3'!$K$2="ACTIVE",'BR3'!R78&gt;0),"Yes",IF(AND('BR2'!$K$2="ACTIVE",'BR2'!R78&gt;0),"Yes",IF(AND('BR1'!$K$2="ACTIVE",'BR1'!R78&gt;0),"Yes",IF(AND('ORIGINAL BUDGET'!$K$2="ACTIVE",'ORIGINAL BUDGET'!R78&gt;0),"Yes",""))))</f>
        <v/>
      </c>
      <c r="AG78" s="493"/>
      <c r="AH78" s="493" t="str">
        <f>IF(AND('BR3'!$K$2="ACTIVE",'BR3'!T78&gt;0),"Yes",IF(AND('BR2'!$K$2="ACTIVE",'BR2'!T78&gt;0),"Yes",IF(AND('BR1'!$K$2="ACTIVE",'BR1'!T78&gt;0),"Yes",IF(AND('ORIGINAL BUDGET'!$K$2="ACTIVE",'ORIGINAL BUDGET'!T78&gt;0),"Yes",""))))</f>
        <v/>
      </c>
      <c r="AI78" s="494"/>
      <c r="AJ78" s="218"/>
      <c r="AK78" s="448">
        <f t="shared" si="34"/>
        <v>0</v>
      </c>
      <c r="AL78" s="448">
        <f t="shared" si="35"/>
        <v>0</v>
      </c>
      <c r="AM78" s="448">
        <f t="shared" si="36"/>
        <v>0</v>
      </c>
      <c r="AN78" s="448">
        <f t="shared" si="37"/>
        <v>0</v>
      </c>
      <c r="AO78" s="448">
        <f t="shared" si="38"/>
        <v>0</v>
      </c>
      <c r="AP78" s="448">
        <f t="shared" si="39"/>
        <v>0</v>
      </c>
      <c r="AQ78" s="448">
        <f t="shared" si="40"/>
        <v>0</v>
      </c>
      <c r="AU78" s="220"/>
      <c r="AV78" s="220"/>
      <c r="AW78" s="220"/>
      <c r="AX78" s="220"/>
      <c r="AY78" s="1104"/>
    </row>
    <row r="79" spans="1:53" ht="23.25" hidden="1" customHeight="1">
      <c r="A79" s="124">
        <v>35</v>
      </c>
      <c r="B79" s="273">
        <f>IF($L$2="","",IF($L$2="ORIGINAL",'ORIGINAL BUDGET'!$B79,IF($L$2="BR1",'BR1'!$B79,IF($L$2="BR2",'BR2'!$B79,IF($L$2="BR3",'BR3'!$B79)))))</f>
        <v>0</v>
      </c>
      <c r="C79" s="1028">
        <f>IF($L$2="","",IF($L$2="ORIGINAL",'ORIGINAL BUDGET'!$C79,IF($L$2="BR1",'BR1'!$C79,IF($L$2="BR2",'BR2'!$C79,IF($L$2="BR3",'BR3'!$C79)))))</f>
        <v>0</v>
      </c>
      <c r="D79" s="860" t="str">
        <f t="shared" si="23"/>
        <v/>
      </c>
      <c r="E79" s="404"/>
      <c r="F79" s="589"/>
      <c r="G79" s="845" t="str">
        <f t="shared" si="24"/>
        <v/>
      </c>
      <c r="H79" s="811">
        <f t="shared" si="15"/>
        <v>0</v>
      </c>
      <c r="I79" s="840"/>
      <c r="J79" s="811">
        <f t="shared" si="25"/>
        <v>0</v>
      </c>
      <c r="K79" s="843"/>
      <c r="L79" s="811">
        <f t="shared" si="26"/>
        <v>0</v>
      </c>
      <c r="M79" s="843"/>
      <c r="N79" s="811">
        <f t="shared" si="27"/>
        <v>0</v>
      </c>
      <c r="O79" s="843"/>
      <c r="P79" s="811">
        <f t="shared" si="28"/>
        <v>0</v>
      </c>
      <c r="Q79" s="843"/>
      <c r="R79" s="811">
        <f t="shared" si="29"/>
        <v>0</v>
      </c>
      <c r="S79" s="843"/>
      <c r="T79" s="811">
        <f t="shared" si="30"/>
        <v>0</v>
      </c>
      <c r="U79" s="149"/>
      <c r="V79" s="492" t="str">
        <f>IF(AND('BR3'!$K$2="ACTIVE",'BR3'!H79&gt;0),"Yes",IF(AND('BR2'!$K$2="ACTIVE",'BR2'!H79&gt;0),"Yes",IF(AND('BR1'!$K$2="ACTIVE",'BR1'!H79&gt;0),"Yes",IF(AND('ORIGINAL BUDGET'!$K$2="ACTIVE",'ORIGINAL BUDGET'!H79&gt;0),"Yes",""))))</f>
        <v/>
      </c>
      <c r="W79" s="493"/>
      <c r="X79" s="325" t="str">
        <f>IF(AND('BR3'!$K$2="ACTIVE",'BR3'!J79&gt;0),"Yes",IF(AND('BR2'!$K$2="ACTIVE",'BR2'!J79&gt;0),"Yes",IF(AND('BR1'!$K$2="ACTIVE",'BR1'!J79&gt;0),"Yes",IF(AND('ORIGINAL BUDGET'!$K$2="ACTIVE",'ORIGINAL BUDGET'!J79&gt;0),"Yes",""))))</f>
        <v/>
      </c>
      <c r="Y79" s="493"/>
      <c r="Z79" s="325" t="str">
        <f>IF(AND('BR3'!$K$2="ACTIVE",'BR3'!L79&gt;0),"Yes",IF(AND('BR2'!$K$2="ACTIVE",'BR2'!L79&gt;0),"Yes",IF(AND('BR1'!$K$2="ACTIVE",'BR1'!L79&gt;0),"Yes",IF(AND('ORIGINAL BUDGET'!$K$2="ACTIVE",'ORIGINAL BUDGET'!L79&gt;0),"Yes",""))))</f>
        <v/>
      </c>
      <c r="AA79" s="493"/>
      <c r="AB79" s="325" t="str">
        <f>IF(AND('BR3'!$K$2="ACTIVE",'BR3'!N79&gt;0),"Yes",IF(AND('BR2'!$K$2="ACTIVE",'BR2'!N79&gt;0),"Yes",IF(AND('BR1'!$K$2="ACTIVE",'BR1'!N79&gt;0),"Yes",IF(AND('ORIGINAL BUDGET'!$K$2="ACTIVE",'ORIGINAL BUDGET'!N79&gt;0),"Yes",""))))</f>
        <v/>
      </c>
      <c r="AC79" s="493"/>
      <c r="AD79" s="325" t="str">
        <f>IF(AND('BR3'!$K$2="ACTIVE",'BR3'!P79&gt;0),"Yes",IF(AND('BR2'!$K$2="ACTIVE",'BR2'!P79&gt;0),"Yes",IF(AND('BR1'!$K$2="ACTIVE",'BR1'!P79&gt;0),"Yes",IF(AND('ORIGINAL BUDGET'!$K$2="ACTIVE",'ORIGINAL BUDGET'!P79&gt;0),"Yes",""))))</f>
        <v/>
      </c>
      <c r="AE79" s="493"/>
      <c r="AF79" s="325" t="str">
        <f>IF(AND('BR3'!$K$2="ACTIVE",'BR3'!R79&gt;0),"Yes",IF(AND('BR2'!$K$2="ACTIVE",'BR2'!R79&gt;0),"Yes",IF(AND('BR1'!$K$2="ACTIVE",'BR1'!R79&gt;0),"Yes",IF(AND('ORIGINAL BUDGET'!$K$2="ACTIVE",'ORIGINAL BUDGET'!R79&gt;0),"Yes",""))))</f>
        <v/>
      </c>
      <c r="AG79" s="493"/>
      <c r="AH79" s="493" t="str">
        <f>IF(AND('BR3'!$K$2="ACTIVE",'BR3'!T79&gt;0),"Yes",IF(AND('BR2'!$K$2="ACTIVE",'BR2'!T79&gt;0),"Yes",IF(AND('BR1'!$K$2="ACTIVE",'BR1'!T79&gt;0),"Yes",IF(AND('ORIGINAL BUDGET'!$K$2="ACTIVE",'ORIGINAL BUDGET'!T79&gt;0),"Yes",""))))</f>
        <v/>
      </c>
      <c r="AI79" s="494"/>
      <c r="AJ79" s="218"/>
      <c r="AK79" s="448">
        <f t="shared" si="34"/>
        <v>0</v>
      </c>
      <c r="AL79" s="448">
        <f t="shared" si="35"/>
        <v>0</v>
      </c>
      <c r="AM79" s="448">
        <f t="shared" si="36"/>
        <v>0</v>
      </c>
      <c r="AN79" s="448">
        <f t="shared" si="37"/>
        <v>0</v>
      </c>
      <c r="AO79" s="448">
        <f t="shared" si="38"/>
        <v>0</v>
      </c>
      <c r="AP79" s="448">
        <f t="shared" si="39"/>
        <v>0</v>
      </c>
      <c r="AQ79" s="448">
        <f t="shared" si="40"/>
        <v>0</v>
      </c>
      <c r="AU79" s="219"/>
      <c r="AV79" s="219"/>
      <c r="AW79" s="219"/>
      <c r="AX79" s="219"/>
      <c r="AY79" s="1104"/>
    </row>
    <row r="80" spans="1:53" ht="23.25" hidden="1" customHeight="1">
      <c r="A80" s="124">
        <v>36</v>
      </c>
      <c r="B80" s="273">
        <f>IF($L$2="","",IF($L$2="ORIGINAL",'ORIGINAL BUDGET'!$B80,IF($L$2="BR1",'BR1'!$B80,IF($L$2="BR2",'BR2'!$B80,IF($L$2="BR3",'BR3'!$B80)))))</f>
        <v>0</v>
      </c>
      <c r="C80" s="1028">
        <f>IF($L$2="","",IF($L$2="ORIGINAL",'ORIGINAL BUDGET'!$C80,IF($L$2="BR1",'BR1'!$C80,IF($L$2="BR2",'BR2'!$C80,IF($L$2="BR3",'BR3'!$C80)))))</f>
        <v>0</v>
      </c>
      <c r="D80" s="860" t="str">
        <f t="shared" si="23"/>
        <v/>
      </c>
      <c r="E80" s="404"/>
      <c r="F80" s="589"/>
      <c r="G80" s="845" t="str">
        <f t="shared" si="24"/>
        <v/>
      </c>
      <c r="H80" s="811">
        <f t="shared" si="15"/>
        <v>0</v>
      </c>
      <c r="I80" s="840"/>
      <c r="J80" s="811">
        <f t="shared" si="25"/>
        <v>0</v>
      </c>
      <c r="K80" s="843"/>
      <c r="L80" s="811">
        <f t="shared" si="26"/>
        <v>0</v>
      </c>
      <c r="M80" s="843"/>
      <c r="N80" s="811">
        <f t="shared" si="27"/>
        <v>0</v>
      </c>
      <c r="O80" s="843"/>
      <c r="P80" s="811">
        <f t="shared" si="28"/>
        <v>0</v>
      </c>
      <c r="Q80" s="843"/>
      <c r="R80" s="811">
        <f t="shared" si="29"/>
        <v>0</v>
      </c>
      <c r="S80" s="843"/>
      <c r="T80" s="811">
        <f t="shared" si="30"/>
        <v>0</v>
      </c>
      <c r="U80" s="149"/>
      <c r="V80" s="492" t="str">
        <f>IF(AND('BR3'!$K$2="ACTIVE",'BR3'!H80&gt;0),"Yes",IF(AND('BR2'!$K$2="ACTIVE",'BR2'!H80&gt;0),"Yes",IF(AND('BR1'!$K$2="ACTIVE",'BR1'!H80&gt;0),"Yes",IF(AND('ORIGINAL BUDGET'!$K$2="ACTIVE",'ORIGINAL BUDGET'!H80&gt;0),"Yes",""))))</f>
        <v/>
      </c>
      <c r="W80" s="493"/>
      <c r="X80" s="325" t="str">
        <f>IF(AND('BR3'!$K$2="ACTIVE",'BR3'!J80&gt;0),"Yes",IF(AND('BR2'!$K$2="ACTIVE",'BR2'!J80&gt;0),"Yes",IF(AND('BR1'!$K$2="ACTIVE",'BR1'!J80&gt;0),"Yes",IF(AND('ORIGINAL BUDGET'!$K$2="ACTIVE",'ORIGINAL BUDGET'!J80&gt;0),"Yes",""))))</f>
        <v/>
      </c>
      <c r="Y80" s="493"/>
      <c r="Z80" s="325" t="str">
        <f>IF(AND('BR3'!$K$2="ACTIVE",'BR3'!L80&gt;0),"Yes",IF(AND('BR2'!$K$2="ACTIVE",'BR2'!L80&gt;0),"Yes",IF(AND('BR1'!$K$2="ACTIVE",'BR1'!L80&gt;0),"Yes",IF(AND('ORIGINAL BUDGET'!$K$2="ACTIVE",'ORIGINAL BUDGET'!L80&gt;0),"Yes",""))))</f>
        <v/>
      </c>
      <c r="AA80" s="493"/>
      <c r="AB80" s="325" t="str">
        <f>IF(AND('BR3'!$K$2="ACTIVE",'BR3'!N80&gt;0),"Yes",IF(AND('BR2'!$K$2="ACTIVE",'BR2'!N80&gt;0),"Yes",IF(AND('BR1'!$K$2="ACTIVE",'BR1'!N80&gt;0),"Yes",IF(AND('ORIGINAL BUDGET'!$K$2="ACTIVE",'ORIGINAL BUDGET'!N80&gt;0),"Yes",""))))</f>
        <v/>
      </c>
      <c r="AC80" s="493"/>
      <c r="AD80" s="325" t="str">
        <f>IF(AND('BR3'!$K$2="ACTIVE",'BR3'!P80&gt;0),"Yes",IF(AND('BR2'!$K$2="ACTIVE",'BR2'!P80&gt;0),"Yes",IF(AND('BR1'!$K$2="ACTIVE",'BR1'!P80&gt;0),"Yes",IF(AND('ORIGINAL BUDGET'!$K$2="ACTIVE",'ORIGINAL BUDGET'!P80&gt;0),"Yes",""))))</f>
        <v/>
      </c>
      <c r="AE80" s="493"/>
      <c r="AF80" s="325" t="str">
        <f>IF(AND('BR3'!$K$2="ACTIVE",'BR3'!R80&gt;0),"Yes",IF(AND('BR2'!$K$2="ACTIVE",'BR2'!R80&gt;0),"Yes",IF(AND('BR1'!$K$2="ACTIVE",'BR1'!R80&gt;0),"Yes",IF(AND('ORIGINAL BUDGET'!$K$2="ACTIVE",'ORIGINAL BUDGET'!R80&gt;0),"Yes",""))))</f>
        <v/>
      </c>
      <c r="AG80" s="493"/>
      <c r="AH80" s="493" t="str">
        <f>IF(AND('BR3'!$K$2="ACTIVE",'BR3'!T80&gt;0),"Yes",IF(AND('BR2'!$K$2="ACTIVE",'BR2'!T80&gt;0),"Yes",IF(AND('BR1'!$K$2="ACTIVE",'BR1'!T80&gt;0),"Yes",IF(AND('ORIGINAL BUDGET'!$K$2="ACTIVE",'ORIGINAL BUDGET'!T80&gt;0),"Yes",""))))</f>
        <v/>
      </c>
      <c r="AI80" s="494"/>
      <c r="AJ80" s="218"/>
      <c r="AK80" s="448">
        <f t="shared" si="34"/>
        <v>0</v>
      </c>
      <c r="AL80" s="448">
        <f t="shared" si="35"/>
        <v>0</v>
      </c>
      <c r="AM80" s="448">
        <f t="shared" si="36"/>
        <v>0</v>
      </c>
      <c r="AN80" s="448">
        <f t="shared" si="37"/>
        <v>0</v>
      </c>
      <c r="AO80" s="448">
        <f t="shared" si="38"/>
        <v>0</v>
      </c>
      <c r="AP80" s="448">
        <f t="shared" si="39"/>
        <v>0</v>
      </c>
      <c r="AQ80" s="448">
        <f t="shared" si="40"/>
        <v>0</v>
      </c>
      <c r="AU80" s="220"/>
      <c r="AV80" s="220"/>
      <c r="AW80" s="220"/>
      <c r="AX80" s="220"/>
      <c r="AY80" s="1104"/>
    </row>
    <row r="81" spans="1:53" ht="23.25" hidden="1" customHeight="1">
      <c r="A81" s="124">
        <v>37</v>
      </c>
      <c r="B81" s="273">
        <f>IF($L$2="","",IF($L$2="ORIGINAL",'ORIGINAL BUDGET'!$B81,IF($L$2="BR1",'BR1'!$B81,IF($L$2="BR2",'BR2'!$B81,IF($L$2="BR3",'BR3'!$B81)))))</f>
        <v>0</v>
      </c>
      <c r="C81" s="1028">
        <f>IF($L$2="","",IF($L$2="ORIGINAL",'ORIGINAL BUDGET'!$C81,IF($L$2="BR1",'BR1'!$C81,IF($L$2="BR2",'BR2'!$C81,IF($L$2="BR3",'BR3'!$C81)))))</f>
        <v>0</v>
      </c>
      <c r="D81" s="860" t="str">
        <f t="shared" si="23"/>
        <v/>
      </c>
      <c r="E81" s="404"/>
      <c r="F81" s="589"/>
      <c r="G81" s="845" t="str">
        <f t="shared" si="24"/>
        <v/>
      </c>
      <c r="H81" s="811">
        <f t="shared" si="15"/>
        <v>0</v>
      </c>
      <c r="I81" s="840"/>
      <c r="J81" s="811">
        <f t="shared" si="25"/>
        <v>0</v>
      </c>
      <c r="K81" s="843"/>
      <c r="L81" s="811">
        <f t="shared" si="26"/>
        <v>0</v>
      </c>
      <c r="M81" s="843"/>
      <c r="N81" s="811">
        <f t="shared" si="27"/>
        <v>0</v>
      </c>
      <c r="O81" s="843"/>
      <c r="P81" s="811">
        <f t="shared" si="28"/>
        <v>0</v>
      </c>
      <c r="Q81" s="843"/>
      <c r="R81" s="811">
        <f t="shared" si="29"/>
        <v>0</v>
      </c>
      <c r="S81" s="843"/>
      <c r="T81" s="811">
        <f t="shared" si="30"/>
        <v>0</v>
      </c>
      <c r="U81" s="149"/>
      <c r="V81" s="492" t="str">
        <f>IF(AND('BR3'!$K$2="ACTIVE",'BR3'!H81&gt;0),"Yes",IF(AND('BR2'!$K$2="ACTIVE",'BR2'!H81&gt;0),"Yes",IF(AND('BR1'!$K$2="ACTIVE",'BR1'!H81&gt;0),"Yes",IF(AND('ORIGINAL BUDGET'!$K$2="ACTIVE",'ORIGINAL BUDGET'!H81&gt;0),"Yes",""))))</f>
        <v/>
      </c>
      <c r="W81" s="493"/>
      <c r="X81" s="325" t="str">
        <f>IF(AND('BR3'!$K$2="ACTIVE",'BR3'!J81&gt;0),"Yes",IF(AND('BR2'!$K$2="ACTIVE",'BR2'!J81&gt;0),"Yes",IF(AND('BR1'!$K$2="ACTIVE",'BR1'!J81&gt;0),"Yes",IF(AND('ORIGINAL BUDGET'!$K$2="ACTIVE",'ORIGINAL BUDGET'!J81&gt;0),"Yes",""))))</f>
        <v/>
      </c>
      <c r="Y81" s="493"/>
      <c r="Z81" s="325" t="str">
        <f>IF(AND('BR3'!$K$2="ACTIVE",'BR3'!L81&gt;0),"Yes",IF(AND('BR2'!$K$2="ACTIVE",'BR2'!L81&gt;0),"Yes",IF(AND('BR1'!$K$2="ACTIVE",'BR1'!L81&gt;0),"Yes",IF(AND('ORIGINAL BUDGET'!$K$2="ACTIVE",'ORIGINAL BUDGET'!L81&gt;0),"Yes",""))))</f>
        <v/>
      </c>
      <c r="AA81" s="493"/>
      <c r="AB81" s="325" t="str">
        <f>IF(AND('BR3'!$K$2="ACTIVE",'BR3'!N81&gt;0),"Yes",IF(AND('BR2'!$K$2="ACTIVE",'BR2'!N81&gt;0),"Yes",IF(AND('BR1'!$K$2="ACTIVE",'BR1'!N81&gt;0),"Yes",IF(AND('ORIGINAL BUDGET'!$K$2="ACTIVE",'ORIGINAL BUDGET'!N81&gt;0),"Yes",""))))</f>
        <v/>
      </c>
      <c r="AC81" s="493"/>
      <c r="AD81" s="325" t="str">
        <f>IF(AND('BR3'!$K$2="ACTIVE",'BR3'!P81&gt;0),"Yes",IF(AND('BR2'!$K$2="ACTIVE",'BR2'!P81&gt;0),"Yes",IF(AND('BR1'!$K$2="ACTIVE",'BR1'!P81&gt;0),"Yes",IF(AND('ORIGINAL BUDGET'!$K$2="ACTIVE",'ORIGINAL BUDGET'!P81&gt;0),"Yes",""))))</f>
        <v/>
      </c>
      <c r="AE81" s="493"/>
      <c r="AF81" s="325" t="str">
        <f>IF(AND('BR3'!$K$2="ACTIVE",'BR3'!R81&gt;0),"Yes",IF(AND('BR2'!$K$2="ACTIVE",'BR2'!R81&gt;0),"Yes",IF(AND('BR1'!$K$2="ACTIVE",'BR1'!R81&gt;0),"Yes",IF(AND('ORIGINAL BUDGET'!$K$2="ACTIVE",'ORIGINAL BUDGET'!R81&gt;0),"Yes",""))))</f>
        <v/>
      </c>
      <c r="AG81" s="493"/>
      <c r="AH81" s="493" t="str">
        <f>IF(AND('BR3'!$K$2="ACTIVE",'BR3'!T81&gt;0),"Yes",IF(AND('BR2'!$K$2="ACTIVE",'BR2'!T81&gt;0),"Yes",IF(AND('BR1'!$K$2="ACTIVE",'BR1'!T81&gt;0),"Yes",IF(AND('ORIGINAL BUDGET'!$K$2="ACTIVE",'ORIGINAL BUDGET'!T81&gt;0),"Yes",""))))</f>
        <v/>
      </c>
      <c r="AI81" s="494"/>
      <c r="AJ81" s="218"/>
      <c r="AK81" s="448">
        <f t="shared" si="34"/>
        <v>0</v>
      </c>
      <c r="AL81" s="448">
        <f t="shared" si="35"/>
        <v>0</v>
      </c>
      <c r="AM81" s="448">
        <f t="shared" si="36"/>
        <v>0</v>
      </c>
      <c r="AN81" s="448">
        <f t="shared" si="37"/>
        <v>0</v>
      </c>
      <c r="AO81" s="448">
        <f t="shared" si="38"/>
        <v>0</v>
      </c>
      <c r="AP81" s="448">
        <f t="shared" si="39"/>
        <v>0</v>
      </c>
      <c r="AQ81" s="448">
        <f t="shared" si="40"/>
        <v>0</v>
      </c>
      <c r="AU81" s="220"/>
      <c r="AV81" s="220"/>
      <c r="AW81" s="220"/>
      <c r="AX81" s="220"/>
      <c r="AY81" s="1104"/>
    </row>
    <row r="82" spans="1:53" ht="23.25" hidden="1" customHeight="1">
      <c r="A82" s="124">
        <v>38</v>
      </c>
      <c r="B82" s="273">
        <f>IF($L$2="","",IF($L$2="ORIGINAL",'ORIGINAL BUDGET'!$B82,IF($L$2="BR1",'BR1'!$B82,IF($L$2="BR2",'BR2'!$B82,IF($L$2="BR3",'BR3'!$B82)))))</f>
        <v>0</v>
      </c>
      <c r="C82" s="1028">
        <f>IF($L$2="","",IF($L$2="ORIGINAL",'ORIGINAL BUDGET'!$C82,IF($L$2="BR1",'BR1'!$C82,IF($L$2="BR2",'BR2'!$C82,IF($L$2="BR3",'BR3'!$C82)))))</f>
        <v>0</v>
      </c>
      <c r="D82" s="860" t="str">
        <f t="shared" si="23"/>
        <v/>
      </c>
      <c r="E82" s="404"/>
      <c r="F82" s="589"/>
      <c r="G82" s="845" t="str">
        <f t="shared" si="24"/>
        <v/>
      </c>
      <c r="H82" s="811">
        <f t="shared" si="15"/>
        <v>0</v>
      </c>
      <c r="I82" s="840"/>
      <c r="J82" s="811">
        <f t="shared" si="25"/>
        <v>0</v>
      </c>
      <c r="K82" s="843"/>
      <c r="L82" s="811">
        <f t="shared" si="26"/>
        <v>0</v>
      </c>
      <c r="M82" s="843"/>
      <c r="N82" s="811">
        <f t="shared" si="27"/>
        <v>0</v>
      </c>
      <c r="O82" s="843"/>
      <c r="P82" s="811">
        <f t="shared" si="28"/>
        <v>0</v>
      </c>
      <c r="Q82" s="843"/>
      <c r="R82" s="811">
        <f t="shared" si="29"/>
        <v>0</v>
      </c>
      <c r="S82" s="843"/>
      <c r="T82" s="811">
        <f t="shared" si="30"/>
        <v>0</v>
      </c>
      <c r="U82" s="149"/>
      <c r="V82" s="492" t="str">
        <f>IF(AND('BR3'!$K$2="ACTIVE",'BR3'!H82&gt;0),"Yes",IF(AND('BR2'!$K$2="ACTIVE",'BR2'!H82&gt;0),"Yes",IF(AND('BR1'!$K$2="ACTIVE",'BR1'!H82&gt;0),"Yes",IF(AND('ORIGINAL BUDGET'!$K$2="ACTIVE",'ORIGINAL BUDGET'!H82&gt;0),"Yes",""))))</f>
        <v/>
      </c>
      <c r="W82" s="493"/>
      <c r="X82" s="325" t="str">
        <f>IF(AND('BR3'!$K$2="ACTIVE",'BR3'!J82&gt;0),"Yes",IF(AND('BR2'!$K$2="ACTIVE",'BR2'!J82&gt;0),"Yes",IF(AND('BR1'!$K$2="ACTIVE",'BR1'!J82&gt;0),"Yes",IF(AND('ORIGINAL BUDGET'!$K$2="ACTIVE",'ORIGINAL BUDGET'!J82&gt;0),"Yes",""))))</f>
        <v/>
      </c>
      <c r="Y82" s="493"/>
      <c r="Z82" s="325" t="str">
        <f>IF(AND('BR3'!$K$2="ACTIVE",'BR3'!L82&gt;0),"Yes",IF(AND('BR2'!$K$2="ACTIVE",'BR2'!L82&gt;0),"Yes",IF(AND('BR1'!$K$2="ACTIVE",'BR1'!L82&gt;0),"Yes",IF(AND('ORIGINAL BUDGET'!$K$2="ACTIVE",'ORIGINAL BUDGET'!L82&gt;0),"Yes",""))))</f>
        <v/>
      </c>
      <c r="AA82" s="493"/>
      <c r="AB82" s="325" t="str">
        <f>IF(AND('BR3'!$K$2="ACTIVE",'BR3'!N82&gt;0),"Yes",IF(AND('BR2'!$K$2="ACTIVE",'BR2'!N82&gt;0),"Yes",IF(AND('BR1'!$K$2="ACTIVE",'BR1'!N82&gt;0),"Yes",IF(AND('ORIGINAL BUDGET'!$K$2="ACTIVE",'ORIGINAL BUDGET'!N82&gt;0),"Yes",""))))</f>
        <v/>
      </c>
      <c r="AC82" s="493"/>
      <c r="AD82" s="325" t="str">
        <f>IF(AND('BR3'!$K$2="ACTIVE",'BR3'!P82&gt;0),"Yes",IF(AND('BR2'!$K$2="ACTIVE",'BR2'!P82&gt;0),"Yes",IF(AND('BR1'!$K$2="ACTIVE",'BR1'!P82&gt;0),"Yes",IF(AND('ORIGINAL BUDGET'!$K$2="ACTIVE",'ORIGINAL BUDGET'!P82&gt;0),"Yes",""))))</f>
        <v/>
      </c>
      <c r="AE82" s="493"/>
      <c r="AF82" s="325" t="str">
        <f>IF(AND('BR3'!$K$2="ACTIVE",'BR3'!R82&gt;0),"Yes",IF(AND('BR2'!$K$2="ACTIVE",'BR2'!R82&gt;0),"Yes",IF(AND('BR1'!$K$2="ACTIVE",'BR1'!R82&gt;0),"Yes",IF(AND('ORIGINAL BUDGET'!$K$2="ACTIVE",'ORIGINAL BUDGET'!R82&gt;0),"Yes",""))))</f>
        <v/>
      </c>
      <c r="AG82" s="493"/>
      <c r="AH82" s="493" t="str">
        <f>IF(AND('BR3'!$K$2="ACTIVE",'BR3'!T82&gt;0),"Yes",IF(AND('BR2'!$K$2="ACTIVE",'BR2'!T82&gt;0),"Yes",IF(AND('BR1'!$K$2="ACTIVE",'BR1'!T82&gt;0),"Yes",IF(AND('ORIGINAL BUDGET'!$K$2="ACTIVE",'ORIGINAL BUDGET'!T82&gt;0),"Yes",""))))</f>
        <v/>
      </c>
      <c r="AI82" s="494"/>
      <c r="AJ82" s="218"/>
      <c r="AK82" s="448">
        <f t="shared" si="34"/>
        <v>0</v>
      </c>
      <c r="AL82" s="448">
        <f t="shared" si="35"/>
        <v>0</v>
      </c>
      <c r="AM82" s="448">
        <f t="shared" si="36"/>
        <v>0</v>
      </c>
      <c r="AN82" s="448">
        <f t="shared" si="37"/>
        <v>0</v>
      </c>
      <c r="AO82" s="448">
        <f t="shared" si="38"/>
        <v>0</v>
      </c>
      <c r="AP82" s="448">
        <f t="shared" si="39"/>
        <v>0</v>
      </c>
      <c r="AQ82" s="448">
        <f t="shared" si="40"/>
        <v>0</v>
      </c>
      <c r="AU82" s="220"/>
      <c r="AV82" s="220"/>
      <c r="AW82" s="220"/>
      <c r="AX82" s="220"/>
      <c r="AY82" s="1104"/>
    </row>
    <row r="83" spans="1:53" ht="23.25" hidden="1" customHeight="1">
      <c r="A83" s="124">
        <v>39</v>
      </c>
      <c r="B83" s="273">
        <f>IF($L$2="","",IF($L$2="ORIGINAL",'ORIGINAL BUDGET'!$B83,IF($L$2="BR1",'BR1'!$B83,IF($L$2="BR2",'BR2'!$B83,IF($L$2="BR3",'BR3'!$B83)))))</f>
        <v>0</v>
      </c>
      <c r="C83" s="1028">
        <f>IF($L$2="","",IF($L$2="ORIGINAL",'ORIGINAL BUDGET'!$C83,IF($L$2="BR1",'BR1'!$C83,IF($L$2="BR2",'BR2'!$C83,IF($L$2="BR3",'BR3'!$C83)))))</f>
        <v>0</v>
      </c>
      <c r="D83" s="860" t="str">
        <f t="shared" si="23"/>
        <v/>
      </c>
      <c r="E83" s="404"/>
      <c r="F83" s="589"/>
      <c r="G83" s="845" t="str">
        <f t="shared" si="24"/>
        <v/>
      </c>
      <c r="H83" s="811">
        <f t="shared" si="15"/>
        <v>0</v>
      </c>
      <c r="I83" s="840"/>
      <c r="J83" s="811">
        <f t="shared" si="25"/>
        <v>0</v>
      </c>
      <c r="K83" s="843"/>
      <c r="L83" s="811">
        <f t="shared" si="26"/>
        <v>0</v>
      </c>
      <c r="M83" s="843"/>
      <c r="N83" s="811">
        <f t="shared" si="27"/>
        <v>0</v>
      </c>
      <c r="O83" s="843"/>
      <c r="P83" s="811">
        <f t="shared" si="28"/>
        <v>0</v>
      </c>
      <c r="Q83" s="843"/>
      <c r="R83" s="811">
        <f t="shared" si="29"/>
        <v>0</v>
      </c>
      <c r="S83" s="843"/>
      <c r="T83" s="811">
        <f t="shared" si="30"/>
        <v>0</v>
      </c>
      <c r="U83" s="149"/>
      <c r="V83" s="492" t="str">
        <f>IF(AND('BR3'!$K$2="ACTIVE",'BR3'!H83&gt;0),"Yes",IF(AND('BR2'!$K$2="ACTIVE",'BR2'!H83&gt;0),"Yes",IF(AND('BR1'!$K$2="ACTIVE",'BR1'!H83&gt;0),"Yes",IF(AND('ORIGINAL BUDGET'!$K$2="ACTIVE",'ORIGINAL BUDGET'!H83&gt;0),"Yes",""))))</f>
        <v/>
      </c>
      <c r="W83" s="493"/>
      <c r="X83" s="325" t="str">
        <f>IF(AND('BR3'!$K$2="ACTIVE",'BR3'!J83&gt;0),"Yes",IF(AND('BR2'!$K$2="ACTIVE",'BR2'!J83&gt;0),"Yes",IF(AND('BR1'!$K$2="ACTIVE",'BR1'!J83&gt;0),"Yes",IF(AND('ORIGINAL BUDGET'!$K$2="ACTIVE",'ORIGINAL BUDGET'!J83&gt;0),"Yes",""))))</f>
        <v/>
      </c>
      <c r="Y83" s="493"/>
      <c r="Z83" s="325" t="str">
        <f>IF(AND('BR3'!$K$2="ACTIVE",'BR3'!L83&gt;0),"Yes",IF(AND('BR2'!$K$2="ACTIVE",'BR2'!L83&gt;0),"Yes",IF(AND('BR1'!$K$2="ACTIVE",'BR1'!L83&gt;0),"Yes",IF(AND('ORIGINAL BUDGET'!$K$2="ACTIVE",'ORIGINAL BUDGET'!L83&gt;0),"Yes",""))))</f>
        <v/>
      </c>
      <c r="AA83" s="493"/>
      <c r="AB83" s="325" t="str">
        <f>IF(AND('BR3'!$K$2="ACTIVE",'BR3'!N83&gt;0),"Yes",IF(AND('BR2'!$K$2="ACTIVE",'BR2'!N83&gt;0),"Yes",IF(AND('BR1'!$K$2="ACTIVE",'BR1'!N83&gt;0),"Yes",IF(AND('ORIGINAL BUDGET'!$K$2="ACTIVE",'ORIGINAL BUDGET'!N83&gt;0),"Yes",""))))</f>
        <v/>
      </c>
      <c r="AC83" s="493"/>
      <c r="AD83" s="325" t="str">
        <f>IF(AND('BR3'!$K$2="ACTIVE",'BR3'!P83&gt;0),"Yes",IF(AND('BR2'!$K$2="ACTIVE",'BR2'!P83&gt;0),"Yes",IF(AND('BR1'!$K$2="ACTIVE",'BR1'!P83&gt;0),"Yes",IF(AND('ORIGINAL BUDGET'!$K$2="ACTIVE",'ORIGINAL BUDGET'!P83&gt;0),"Yes",""))))</f>
        <v/>
      </c>
      <c r="AE83" s="493"/>
      <c r="AF83" s="325" t="str">
        <f>IF(AND('BR3'!$K$2="ACTIVE",'BR3'!R83&gt;0),"Yes",IF(AND('BR2'!$K$2="ACTIVE",'BR2'!R83&gt;0),"Yes",IF(AND('BR1'!$K$2="ACTIVE",'BR1'!R83&gt;0),"Yes",IF(AND('ORIGINAL BUDGET'!$K$2="ACTIVE",'ORIGINAL BUDGET'!R83&gt;0),"Yes",""))))</f>
        <v/>
      </c>
      <c r="AG83" s="493"/>
      <c r="AH83" s="493" t="str">
        <f>IF(AND('BR3'!$K$2="ACTIVE",'BR3'!T83&gt;0),"Yes",IF(AND('BR2'!$K$2="ACTIVE",'BR2'!T83&gt;0),"Yes",IF(AND('BR1'!$K$2="ACTIVE",'BR1'!T83&gt;0),"Yes",IF(AND('ORIGINAL BUDGET'!$K$2="ACTIVE",'ORIGINAL BUDGET'!T83&gt;0),"Yes",""))))</f>
        <v/>
      </c>
      <c r="AI83" s="494"/>
      <c r="AJ83" s="218"/>
      <c r="AK83" s="448">
        <f t="shared" si="34"/>
        <v>0</v>
      </c>
      <c r="AL83" s="448">
        <f t="shared" si="35"/>
        <v>0</v>
      </c>
      <c r="AM83" s="448">
        <f t="shared" si="36"/>
        <v>0</v>
      </c>
      <c r="AN83" s="448">
        <f t="shared" si="37"/>
        <v>0</v>
      </c>
      <c r="AO83" s="448">
        <f t="shared" si="38"/>
        <v>0</v>
      </c>
      <c r="AP83" s="448">
        <f t="shared" si="39"/>
        <v>0</v>
      </c>
      <c r="AQ83" s="448">
        <f t="shared" si="40"/>
        <v>0</v>
      </c>
      <c r="AU83" s="220"/>
      <c r="AV83" s="220"/>
      <c r="AW83" s="220"/>
      <c r="AX83" s="220"/>
      <c r="AY83" s="1104"/>
    </row>
    <row r="84" spans="1:53" ht="23.25" hidden="1" customHeight="1">
      <c r="A84" s="124">
        <v>40</v>
      </c>
      <c r="B84" s="273">
        <f>IF($L$2="","",IF($L$2="ORIGINAL",'ORIGINAL BUDGET'!$B84,IF($L$2="BR1",'BR1'!$B84,IF($L$2="BR2",'BR2'!$B84,IF($L$2="BR3",'BR3'!$B84)))))</f>
        <v>0</v>
      </c>
      <c r="C84" s="1028">
        <f>IF($L$2="","",IF($L$2="ORIGINAL",'ORIGINAL BUDGET'!$C84,IF($L$2="BR1",'BR1'!$C84,IF($L$2="BR2",'BR2'!$C84,IF($L$2="BR3",'BR3'!$C84)))))</f>
        <v>0</v>
      </c>
      <c r="D84" s="860" t="str">
        <f t="shared" si="23"/>
        <v/>
      </c>
      <c r="E84" s="404"/>
      <c r="F84" s="589"/>
      <c r="G84" s="845" t="str">
        <f t="shared" si="24"/>
        <v/>
      </c>
      <c r="H84" s="811">
        <f t="shared" si="15"/>
        <v>0</v>
      </c>
      <c r="I84" s="840"/>
      <c r="J84" s="811">
        <f t="shared" si="25"/>
        <v>0</v>
      </c>
      <c r="K84" s="843"/>
      <c r="L84" s="811">
        <f t="shared" si="26"/>
        <v>0</v>
      </c>
      <c r="M84" s="843"/>
      <c r="N84" s="811">
        <f t="shared" si="27"/>
        <v>0</v>
      </c>
      <c r="O84" s="843"/>
      <c r="P84" s="811">
        <f t="shared" si="28"/>
        <v>0</v>
      </c>
      <c r="Q84" s="843"/>
      <c r="R84" s="811">
        <f t="shared" si="29"/>
        <v>0</v>
      </c>
      <c r="S84" s="843"/>
      <c r="T84" s="811">
        <f t="shared" si="30"/>
        <v>0</v>
      </c>
      <c r="U84" s="149"/>
      <c r="V84" s="492" t="str">
        <f>IF(AND('BR3'!$K$2="ACTIVE",'BR3'!H84&gt;0),"Yes",IF(AND('BR2'!$K$2="ACTIVE",'BR2'!H84&gt;0),"Yes",IF(AND('BR1'!$K$2="ACTIVE",'BR1'!H84&gt;0),"Yes",IF(AND('ORIGINAL BUDGET'!$K$2="ACTIVE",'ORIGINAL BUDGET'!H84&gt;0),"Yes",""))))</f>
        <v/>
      </c>
      <c r="W84" s="493"/>
      <c r="X84" s="325" t="str">
        <f>IF(AND('BR3'!$K$2="ACTIVE",'BR3'!J84&gt;0),"Yes",IF(AND('BR2'!$K$2="ACTIVE",'BR2'!J84&gt;0),"Yes",IF(AND('BR1'!$K$2="ACTIVE",'BR1'!J84&gt;0),"Yes",IF(AND('ORIGINAL BUDGET'!$K$2="ACTIVE",'ORIGINAL BUDGET'!J84&gt;0),"Yes",""))))</f>
        <v/>
      </c>
      <c r="Y84" s="493"/>
      <c r="Z84" s="325" t="str">
        <f>IF(AND('BR3'!$K$2="ACTIVE",'BR3'!L84&gt;0),"Yes",IF(AND('BR2'!$K$2="ACTIVE",'BR2'!L84&gt;0),"Yes",IF(AND('BR1'!$K$2="ACTIVE",'BR1'!L84&gt;0),"Yes",IF(AND('ORIGINAL BUDGET'!$K$2="ACTIVE",'ORIGINAL BUDGET'!L84&gt;0),"Yes",""))))</f>
        <v/>
      </c>
      <c r="AA84" s="493"/>
      <c r="AB84" s="325" t="str">
        <f>IF(AND('BR3'!$K$2="ACTIVE",'BR3'!N84&gt;0),"Yes",IF(AND('BR2'!$K$2="ACTIVE",'BR2'!N84&gt;0),"Yes",IF(AND('BR1'!$K$2="ACTIVE",'BR1'!N84&gt;0),"Yes",IF(AND('ORIGINAL BUDGET'!$K$2="ACTIVE",'ORIGINAL BUDGET'!N84&gt;0),"Yes",""))))</f>
        <v/>
      </c>
      <c r="AC84" s="493"/>
      <c r="AD84" s="325" t="str">
        <f>IF(AND('BR3'!$K$2="ACTIVE",'BR3'!P84&gt;0),"Yes",IF(AND('BR2'!$K$2="ACTIVE",'BR2'!P84&gt;0),"Yes",IF(AND('BR1'!$K$2="ACTIVE",'BR1'!P84&gt;0),"Yes",IF(AND('ORIGINAL BUDGET'!$K$2="ACTIVE",'ORIGINAL BUDGET'!P84&gt;0),"Yes",""))))</f>
        <v/>
      </c>
      <c r="AE84" s="493"/>
      <c r="AF84" s="325" t="str">
        <f>IF(AND('BR3'!$K$2="ACTIVE",'BR3'!R84&gt;0),"Yes",IF(AND('BR2'!$K$2="ACTIVE",'BR2'!R84&gt;0),"Yes",IF(AND('BR1'!$K$2="ACTIVE",'BR1'!R84&gt;0),"Yes",IF(AND('ORIGINAL BUDGET'!$K$2="ACTIVE",'ORIGINAL BUDGET'!R84&gt;0),"Yes",""))))</f>
        <v/>
      </c>
      <c r="AG84" s="493"/>
      <c r="AH84" s="493" t="str">
        <f>IF(AND('BR3'!$K$2="ACTIVE",'BR3'!T84&gt;0),"Yes",IF(AND('BR2'!$K$2="ACTIVE",'BR2'!T84&gt;0),"Yes",IF(AND('BR1'!$K$2="ACTIVE",'BR1'!T84&gt;0),"Yes",IF(AND('ORIGINAL BUDGET'!$K$2="ACTIVE",'ORIGINAL BUDGET'!T84&gt;0),"Yes",""))))</f>
        <v/>
      </c>
      <c r="AI84" s="494"/>
      <c r="AJ84" s="218"/>
      <c r="AK84" s="448">
        <f t="shared" si="34"/>
        <v>0</v>
      </c>
      <c r="AL84" s="448">
        <f t="shared" si="35"/>
        <v>0</v>
      </c>
      <c r="AM84" s="448">
        <f t="shared" si="36"/>
        <v>0</v>
      </c>
      <c r="AN84" s="448">
        <f t="shared" si="37"/>
        <v>0</v>
      </c>
      <c r="AO84" s="448">
        <f t="shared" si="38"/>
        <v>0</v>
      </c>
      <c r="AP84" s="448">
        <f t="shared" si="39"/>
        <v>0</v>
      </c>
      <c r="AQ84" s="448">
        <f t="shared" si="40"/>
        <v>0</v>
      </c>
      <c r="AU84" s="219"/>
      <c r="AV84" s="219"/>
      <c r="AW84" s="219"/>
      <c r="AX84" s="219"/>
      <c r="AY84" s="1104"/>
    </row>
    <row r="85" spans="1:53" ht="23.25" hidden="1" customHeight="1">
      <c r="A85" s="124">
        <v>41</v>
      </c>
      <c r="B85" s="273">
        <f>IF($L$2="","",IF($L$2="ORIGINAL",'ORIGINAL BUDGET'!$B85,IF($L$2="BR1",'BR1'!$B85,IF($L$2="BR2",'BR2'!$B85,IF($L$2="BR3",'BR3'!$B85)))))</f>
        <v>0</v>
      </c>
      <c r="C85" s="1028">
        <f>IF($L$2="","",IF($L$2="ORIGINAL",'ORIGINAL BUDGET'!$C85,IF($L$2="BR1",'BR1'!$C85,IF($L$2="BR2",'BR2'!$C85,IF($L$2="BR3",'BR3'!$C85)))))</f>
        <v>0</v>
      </c>
      <c r="D85" s="860" t="str">
        <f t="shared" si="23"/>
        <v/>
      </c>
      <c r="E85" s="404"/>
      <c r="F85" s="589"/>
      <c r="G85" s="845" t="str">
        <f t="shared" si="24"/>
        <v/>
      </c>
      <c r="H85" s="811">
        <f t="shared" si="15"/>
        <v>0</v>
      </c>
      <c r="I85" s="840"/>
      <c r="J85" s="811">
        <f t="shared" si="25"/>
        <v>0</v>
      </c>
      <c r="K85" s="843"/>
      <c r="L85" s="811">
        <f t="shared" si="26"/>
        <v>0</v>
      </c>
      <c r="M85" s="843"/>
      <c r="N85" s="811">
        <f t="shared" si="27"/>
        <v>0</v>
      </c>
      <c r="O85" s="843"/>
      <c r="P85" s="811">
        <f t="shared" si="28"/>
        <v>0</v>
      </c>
      <c r="Q85" s="843"/>
      <c r="R85" s="811">
        <f t="shared" si="29"/>
        <v>0</v>
      </c>
      <c r="S85" s="843"/>
      <c r="T85" s="811">
        <f t="shared" si="30"/>
        <v>0</v>
      </c>
      <c r="U85" s="149"/>
      <c r="V85" s="492" t="str">
        <f>IF(AND('BR3'!$K$2="ACTIVE",'BR3'!H85&gt;0),"Yes",IF(AND('BR2'!$K$2="ACTIVE",'BR2'!H85&gt;0),"Yes",IF(AND('BR1'!$K$2="ACTIVE",'BR1'!H85&gt;0),"Yes",IF(AND('ORIGINAL BUDGET'!$K$2="ACTIVE",'ORIGINAL BUDGET'!H85&gt;0),"Yes",""))))</f>
        <v/>
      </c>
      <c r="W85" s="493"/>
      <c r="X85" s="325" t="str">
        <f>IF(AND('BR3'!$K$2="ACTIVE",'BR3'!J85&gt;0),"Yes",IF(AND('BR2'!$K$2="ACTIVE",'BR2'!J85&gt;0),"Yes",IF(AND('BR1'!$K$2="ACTIVE",'BR1'!J85&gt;0),"Yes",IF(AND('ORIGINAL BUDGET'!$K$2="ACTIVE",'ORIGINAL BUDGET'!J85&gt;0),"Yes",""))))</f>
        <v/>
      </c>
      <c r="Y85" s="493"/>
      <c r="Z85" s="325" t="str">
        <f>IF(AND('BR3'!$K$2="ACTIVE",'BR3'!L85&gt;0),"Yes",IF(AND('BR2'!$K$2="ACTIVE",'BR2'!L85&gt;0),"Yes",IF(AND('BR1'!$K$2="ACTIVE",'BR1'!L85&gt;0),"Yes",IF(AND('ORIGINAL BUDGET'!$K$2="ACTIVE",'ORIGINAL BUDGET'!L85&gt;0),"Yes",""))))</f>
        <v/>
      </c>
      <c r="AA85" s="493"/>
      <c r="AB85" s="325" t="str">
        <f>IF(AND('BR3'!$K$2="ACTIVE",'BR3'!N85&gt;0),"Yes",IF(AND('BR2'!$K$2="ACTIVE",'BR2'!N85&gt;0),"Yes",IF(AND('BR1'!$K$2="ACTIVE",'BR1'!N85&gt;0),"Yes",IF(AND('ORIGINAL BUDGET'!$K$2="ACTIVE",'ORIGINAL BUDGET'!N85&gt;0),"Yes",""))))</f>
        <v/>
      </c>
      <c r="AC85" s="493"/>
      <c r="AD85" s="325" t="str">
        <f>IF(AND('BR3'!$K$2="ACTIVE",'BR3'!P85&gt;0),"Yes",IF(AND('BR2'!$K$2="ACTIVE",'BR2'!P85&gt;0),"Yes",IF(AND('BR1'!$K$2="ACTIVE",'BR1'!P85&gt;0),"Yes",IF(AND('ORIGINAL BUDGET'!$K$2="ACTIVE",'ORIGINAL BUDGET'!P85&gt;0),"Yes",""))))</f>
        <v/>
      </c>
      <c r="AE85" s="493"/>
      <c r="AF85" s="325" t="str">
        <f>IF(AND('BR3'!$K$2="ACTIVE",'BR3'!R85&gt;0),"Yes",IF(AND('BR2'!$K$2="ACTIVE",'BR2'!R85&gt;0),"Yes",IF(AND('BR1'!$K$2="ACTIVE",'BR1'!R85&gt;0),"Yes",IF(AND('ORIGINAL BUDGET'!$K$2="ACTIVE",'ORIGINAL BUDGET'!R85&gt;0),"Yes",""))))</f>
        <v/>
      </c>
      <c r="AG85" s="493"/>
      <c r="AH85" s="493" t="str">
        <f>IF(AND('BR3'!$K$2="ACTIVE",'BR3'!T85&gt;0),"Yes",IF(AND('BR2'!$K$2="ACTIVE",'BR2'!T85&gt;0),"Yes",IF(AND('BR1'!$K$2="ACTIVE",'BR1'!T85&gt;0),"Yes",IF(AND('ORIGINAL BUDGET'!$K$2="ACTIVE",'ORIGINAL BUDGET'!T85&gt;0),"Yes",""))))</f>
        <v/>
      </c>
      <c r="AI85" s="494"/>
      <c r="AJ85" s="218"/>
      <c r="AK85" s="448">
        <f t="shared" si="34"/>
        <v>0</v>
      </c>
      <c r="AL85" s="448">
        <f t="shared" si="35"/>
        <v>0</v>
      </c>
      <c r="AM85" s="448">
        <f t="shared" si="36"/>
        <v>0</v>
      </c>
      <c r="AN85" s="448">
        <f t="shared" si="37"/>
        <v>0</v>
      </c>
      <c r="AO85" s="448">
        <f t="shared" si="38"/>
        <v>0</v>
      </c>
      <c r="AP85" s="448">
        <f t="shared" si="39"/>
        <v>0</v>
      </c>
      <c r="AQ85" s="448">
        <f t="shared" si="40"/>
        <v>0</v>
      </c>
      <c r="AU85" s="220"/>
      <c r="AV85" s="220"/>
      <c r="AW85" s="220"/>
      <c r="AX85" s="220"/>
      <c r="AY85" s="1104"/>
    </row>
    <row r="86" spans="1:53" ht="23.25" hidden="1" customHeight="1">
      <c r="A86" s="124">
        <v>42</v>
      </c>
      <c r="B86" s="273">
        <f>IF($L$2="","",IF($L$2="ORIGINAL",'ORIGINAL BUDGET'!$B86,IF($L$2="BR1",'BR1'!$B86,IF($L$2="BR2",'BR2'!$B86,IF($L$2="BR3",'BR3'!$B86)))))</f>
        <v>0</v>
      </c>
      <c r="C86" s="1028">
        <f>IF($L$2="","",IF($L$2="ORIGINAL",'ORIGINAL BUDGET'!$C86,IF($L$2="BR1",'BR1'!$C86,IF($L$2="BR2",'BR2'!$C86,IF($L$2="BR3",'BR3'!$C86)))))</f>
        <v>0</v>
      </c>
      <c r="D86" s="860" t="str">
        <f t="shared" si="23"/>
        <v/>
      </c>
      <c r="E86" s="404"/>
      <c r="F86" s="589"/>
      <c r="G86" s="845" t="str">
        <f t="shared" si="24"/>
        <v/>
      </c>
      <c r="H86" s="811">
        <f t="shared" si="15"/>
        <v>0</v>
      </c>
      <c r="I86" s="840"/>
      <c r="J86" s="811">
        <f t="shared" si="25"/>
        <v>0</v>
      </c>
      <c r="K86" s="843"/>
      <c r="L86" s="811">
        <f t="shared" si="26"/>
        <v>0</v>
      </c>
      <c r="M86" s="843"/>
      <c r="N86" s="811">
        <f t="shared" si="27"/>
        <v>0</v>
      </c>
      <c r="O86" s="843"/>
      <c r="P86" s="811">
        <f t="shared" si="28"/>
        <v>0</v>
      </c>
      <c r="Q86" s="843"/>
      <c r="R86" s="811">
        <f t="shared" si="29"/>
        <v>0</v>
      </c>
      <c r="S86" s="843"/>
      <c r="T86" s="811">
        <f t="shared" si="30"/>
        <v>0</v>
      </c>
      <c r="U86" s="149"/>
      <c r="V86" s="492" t="str">
        <f>IF(AND('BR3'!$K$2="ACTIVE",'BR3'!H86&gt;0),"Yes",IF(AND('BR2'!$K$2="ACTIVE",'BR2'!H86&gt;0),"Yes",IF(AND('BR1'!$K$2="ACTIVE",'BR1'!H86&gt;0),"Yes",IF(AND('ORIGINAL BUDGET'!$K$2="ACTIVE",'ORIGINAL BUDGET'!H86&gt;0),"Yes",""))))</f>
        <v/>
      </c>
      <c r="W86" s="493"/>
      <c r="X86" s="325" t="str">
        <f>IF(AND('BR3'!$K$2="ACTIVE",'BR3'!J86&gt;0),"Yes",IF(AND('BR2'!$K$2="ACTIVE",'BR2'!J86&gt;0),"Yes",IF(AND('BR1'!$K$2="ACTIVE",'BR1'!J86&gt;0),"Yes",IF(AND('ORIGINAL BUDGET'!$K$2="ACTIVE",'ORIGINAL BUDGET'!J86&gt;0),"Yes",""))))</f>
        <v/>
      </c>
      <c r="Y86" s="493"/>
      <c r="Z86" s="325" t="str">
        <f>IF(AND('BR3'!$K$2="ACTIVE",'BR3'!L86&gt;0),"Yes",IF(AND('BR2'!$K$2="ACTIVE",'BR2'!L86&gt;0),"Yes",IF(AND('BR1'!$K$2="ACTIVE",'BR1'!L86&gt;0),"Yes",IF(AND('ORIGINAL BUDGET'!$K$2="ACTIVE",'ORIGINAL BUDGET'!L86&gt;0),"Yes",""))))</f>
        <v/>
      </c>
      <c r="AA86" s="493"/>
      <c r="AB86" s="325" t="str">
        <f>IF(AND('BR3'!$K$2="ACTIVE",'BR3'!N86&gt;0),"Yes",IF(AND('BR2'!$K$2="ACTIVE",'BR2'!N86&gt;0),"Yes",IF(AND('BR1'!$K$2="ACTIVE",'BR1'!N86&gt;0),"Yes",IF(AND('ORIGINAL BUDGET'!$K$2="ACTIVE",'ORIGINAL BUDGET'!N86&gt;0),"Yes",""))))</f>
        <v/>
      </c>
      <c r="AC86" s="493"/>
      <c r="AD86" s="325" t="str">
        <f>IF(AND('BR3'!$K$2="ACTIVE",'BR3'!P86&gt;0),"Yes",IF(AND('BR2'!$K$2="ACTIVE",'BR2'!P86&gt;0),"Yes",IF(AND('BR1'!$K$2="ACTIVE",'BR1'!P86&gt;0),"Yes",IF(AND('ORIGINAL BUDGET'!$K$2="ACTIVE",'ORIGINAL BUDGET'!P86&gt;0),"Yes",""))))</f>
        <v/>
      </c>
      <c r="AE86" s="493"/>
      <c r="AF86" s="325" t="str">
        <f>IF(AND('BR3'!$K$2="ACTIVE",'BR3'!R86&gt;0),"Yes",IF(AND('BR2'!$K$2="ACTIVE",'BR2'!R86&gt;0),"Yes",IF(AND('BR1'!$K$2="ACTIVE",'BR1'!R86&gt;0),"Yes",IF(AND('ORIGINAL BUDGET'!$K$2="ACTIVE",'ORIGINAL BUDGET'!R86&gt;0),"Yes",""))))</f>
        <v/>
      </c>
      <c r="AG86" s="493"/>
      <c r="AH86" s="493" t="str">
        <f>IF(AND('BR3'!$K$2="ACTIVE",'BR3'!T86&gt;0),"Yes",IF(AND('BR2'!$K$2="ACTIVE",'BR2'!T86&gt;0),"Yes",IF(AND('BR1'!$K$2="ACTIVE",'BR1'!T86&gt;0),"Yes",IF(AND('ORIGINAL BUDGET'!$K$2="ACTIVE",'ORIGINAL BUDGET'!T86&gt;0),"Yes",""))))</f>
        <v/>
      </c>
      <c r="AI86" s="494"/>
      <c r="AJ86" s="218"/>
      <c r="AK86" s="448">
        <f t="shared" si="34"/>
        <v>0</v>
      </c>
      <c r="AL86" s="448">
        <f t="shared" si="35"/>
        <v>0</v>
      </c>
      <c r="AM86" s="448">
        <f t="shared" si="36"/>
        <v>0</v>
      </c>
      <c r="AN86" s="448">
        <f t="shared" si="37"/>
        <v>0</v>
      </c>
      <c r="AO86" s="448">
        <f t="shared" si="38"/>
        <v>0</v>
      </c>
      <c r="AP86" s="448">
        <f t="shared" si="39"/>
        <v>0</v>
      </c>
      <c r="AQ86" s="448">
        <f t="shared" si="40"/>
        <v>0</v>
      </c>
      <c r="AU86" s="220"/>
      <c r="AV86" s="220"/>
      <c r="AW86" s="220"/>
      <c r="AX86" s="220"/>
      <c r="AY86" s="1104"/>
    </row>
    <row r="87" spans="1:53" ht="23.25" hidden="1" customHeight="1">
      <c r="A87" s="124">
        <v>43</v>
      </c>
      <c r="B87" s="273">
        <f>IF($L$2="","",IF($L$2="ORIGINAL",'ORIGINAL BUDGET'!$B87,IF($L$2="BR1",'BR1'!$B87,IF($L$2="BR2",'BR2'!$B87,IF($L$2="BR3",'BR3'!$B87)))))</f>
        <v>0</v>
      </c>
      <c r="C87" s="1028">
        <f>IF($L$2="","",IF($L$2="ORIGINAL",'ORIGINAL BUDGET'!$C87,IF($L$2="BR1",'BR1'!$C87,IF($L$2="BR2",'BR2'!$C87,IF($L$2="BR3",'BR3'!$C87)))))</f>
        <v>0</v>
      </c>
      <c r="D87" s="860" t="str">
        <f t="shared" si="23"/>
        <v/>
      </c>
      <c r="E87" s="404"/>
      <c r="F87" s="589"/>
      <c r="G87" s="845" t="str">
        <f t="shared" si="24"/>
        <v/>
      </c>
      <c r="H87" s="811">
        <f t="shared" si="15"/>
        <v>0</v>
      </c>
      <c r="I87" s="840"/>
      <c r="J87" s="811">
        <f t="shared" si="25"/>
        <v>0</v>
      </c>
      <c r="K87" s="843"/>
      <c r="L87" s="811">
        <f t="shared" si="26"/>
        <v>0</v>
      </c>
      <c r="M87" s="843"/>
      <c r="N87" s="811">
        <f t="shared" si="27"/>
        <v>0</v>
      </c>
      <c r="O87" s="843"/>
      <c r="P87" s="811">
        <f t="shared" si="28"/>
        <v>0</v>
      </c>
      <c r="Q87" s="843"/>
      <c r="R87" s="811">
        <f t="shared" si="29"/>
        <v>0</v>
      </c>
      <c r="S87" s="843"/>
      <c r="T87" s="811">
        <f t="shared" si="30"/>
        <v>0</v>
      </c>
      <c r="U87" s="149"/>
      <c r="V87" s="492" t="str">
        <f>IF(AND('BR3'!$K$2="ACTIVE",'BR3'!H87&gt;0),"Yes",IF(AND('BR2'!$K$2="ACTIVE",'BR2'!H87&gt;0),"Yes",IF(AND('BR1'!$K$2="ACTIVE",'BR1'!H87&gt;0),"Yes",IF(AND('ORIGINAL BUDGET'!$K$2="ACTIVE",'ORIGINAL BUDGET'!H87&gt;0),"Yes",""))))</f>
        <v/>
      </c>
      <c r="W87" s="493"/>
      <c r="X87" s="325" t="str">
        <f>IF(AND('BR3'!$K$2="ACTIVE",'BR3'!J87&gt;0),"Yes",IF(AND('BR2'!$K$2="ACTIVE",'BR2'!J87&gt;0),"Yes",IF(AND('BR1'!$K$2="ACTIVE",'BR1'!J87&gt;0),"Yes",IF(AND('ORIGINAL BUDGET'!$K$2="ACTIVE",'ORIGINAL BUDGET'!J87&gt;0),"Yes",""))))</f>
        <v/>
      </c>
      <c r="Y87" s="493"/>
      <c r="Z87" s="325" t="str">
        <f>IF(AND('BR3'!$K$2="ACTIVE",'BR3'!L87&gt;0),"Yes",IF(AND('BR2'!$K$2="ACTIVE",'BR2'!L87&gt;0),"Yes",IF(AND('BR1'!$K$2="ACTIVE",'BR1'!L87&gt;0),"Yes",IF(AND('ORIGINAL BUDGET'!$K$2="ACTIVE",'ORIGINAL BUDGET'!L87&gt;0),"Yes",""))))</f>
        <v/>
      </c>
      <c r="AA87" s="493"/>
      <c r="AB87" s="325" t="str">
        <f>IF(AND('BR3'!$K$2="ACTIVE",'BR3'!N87&gt;0),"Yes",IF(AND('BR2'!$K$2="ACTIVE",'BR2'!N87&gt;0),"Yes",IF(AND('BR1'!$K$2="ACTIVE",'BR1'!N87&gt;0),"Yes",IF(AND('ORIGINAL BUDGET'!$K$2="ACTIVE",'ORIGINAL BUDGET'!N87&gt;0),"Yes",""))))</f>
        <v/>
      </c>
      <c r="AC87" s="493"/>
      <c r="AD87" s="325" t="str">
        <f>IF(AND('BR3'!$K$2="ACTIVE",'BR3'!P87&gt;0),"Yes",IF(AND('BR2'!$K$2="ACTIVE",'BR2'!P87&gt;0),"Yes",IF(AND('BR1'!$K$2="ACTIVE",'BR1'!P87&gt;0),"Yes",IF(AND('ORIGINAL BUDGET'!$K$2="ACTIVE",'ORIGINAL BUDGET'!P87&gt;0),"Yes",""))))</f>
        <v/>
      </c>
      <c r="AE87" s="493"/>
      <c r="AF87" s="325" t="str">
        <f>IF(AND('BR3'!$K$2="ACTIVE",'BR3'!R87&gt;0),"Yes",IF(AND('BR2'!$K$2="ACTIVE",'BR2'!R87&gt;0),"Yes",IF(AND('BR1'!$K$2="ACTIVE",'BR1'!R87&gt;0),"Yes",IF(AND('ORIGINAL BUDGET'!$K$2="ACTIVE",'ORIGINAL BUDGET'!R87&gt;0),"Yes",""))))</f>
        <v/>
      </c>
      <c r="AG87" s="493"/>
      <c r="AH87" s="493" t="str">
        <f>IF(AND('BR3'!$K$2="ACTIVE",'BR3'!T87&gt;0),"Yes",IF(AND('BR2'!$K$2="ACTIVE",'BR2'!T87&gt;0),"Yes",IF(AND('BR1'!$K$2="ACTIVE",'BR1'!T87&gt;0),"Yes",IF(AND('ORIGINAL BUDGET'!$K$2="ACTIVE",'ORIGINAL BUDGET'!T87&gt;0),"Yes",""))))</f>
        <v/>
      </c>
      <c r="AI87" s="494"/>
      <c r="AJ87" s="218"/>
      <c r="AK87" s="448">
        <f t="shared" si="34"/>
        <v>0</v>
      </c>
      <c r="AL87" s="448">
        <f t="shared" si="35"/>
        <v>0</v>
      </c>
      <c r="AM87" s="448">
        <f t="shared" si="36"/>
        <v>0</v>
      </c>
      <c r="AN87" s="448">
        <f t="shared" si="37"/>
        <v>0</v>
      </c>
      <c r="AO87" s="448">
        <f t="shared" si="38"/>
        <v>0</v>
      </c>
      <c r="AP87" s="448">
        <f t="shared" si="39"/>
        <v>0</v>
      </c>
      <c r="AQ87" s="448">
        <f t="shared" si="40"/>
        <v>0</v>
      </c>
      <c r="AU87" s="220"/>
      <c r="AV87" s="220"/>
      <c r="AW87" s="220"/>
      <c r="AX87" s="220"/>
      <c r="AY87" s="1104"/>
    </row>
    <row r="88" spans="1:53" ht="23.25" hidden="1" customHeight="1">
      <c r="A88" s="124">
        <v>44</v>
      </c>
      <c r="B88" s="273">
        <f>IF($L$2="","",IF($L$2="ORIGINAL",'ORIGINAL BUDGET'!$B88,IF($L$2="BR1",'BR1'!$B88,IF($L$2="BR2",'BR2'!$B88,IF($L$2="BR3",'BR3'!$B88)))))</f>
        <v>0</v>
      </c>
      <c r="C88" s="1028">
        <f>IF($L$2="","",IF($L$2="ORIGINAL",'ORIGINAL BUDGET'!$C88,IF($L$2="BR1",'BR1'!$C88,IF($L$2="BR2",'BR2'!$C88,IF($L$2="BR3",'BR3'!$C88)))))</f>
        <v>0</v>
      </c>
      <c r="D88" s="860" t="str">
        <f t="shared" si="23"/>
        <v/>
      </c>
      <c r="E88" s="404"/>
      <c r="F88" s="589"/>
      <c r="G88" s="845" t="str">
        <f t="shared" si="24"/>
        <v/>
      </c>
      <c r="H88" s="811">
        <f t="shared" si="15"/>
        <v>0</v>
      </c>
      <c r="I88" s="840"/>
      <c r="J88" s="811">
        <f t="shared" si="25"/>
        <v>0</v>
      </c>
      <c r="K88" s="843"/>
      <c r="L88" s="811">
        <f t="shared" si="26"/>
        <v>0</v>
      </c>
      <c r="M88" s="843"/>
      <c r="N88" s="811">
        <f t="shared" si="27"/>
        <v>0</v>
      </c>
      <c r="O88" s="843"/>
      <c r="P88" s="811">
        <f t="shared" si="28"/>
        <v>0</v>
      </c>
      <c r="Q88" s="843"/>
      <c r="R88" s="811">
        <f t="shared" si="29"/>
        <v>0</v>
      </c>
      <c r="S88" s="843"/>
      <c r="T88" s="811">
        <f t="shared" si="30"/>
        <v>0</v>
      </c>
      <c r="U88" s="149"/>
      <c r="V88" s="492" t="str">
        <f>IF(AND('BR3'!$K$2="ACTIVE",'BR3'!H88&gt;0),"Yes",IF(AND('BR2'!$K$2="ACTIVE",'BR2'!H88&gt;0),"Yes",IF(AND('BR1'!$K$2="ACTIVE",'BR1'!H88&gt;0),"Yes",IF(AND('ORIGINAL BUDGET'!$K$2="ACTIVE",'ORIGINAL BUDGET'!H88&gt;0),"Yes",""))))</f>
        <v/>
      </c>
      <c r="W88" s="493"/>
      <c r="X88" s="325" t="str">
        <f>IF(AND('BR3'!$K$2="ACTIVE",'BR3'!J88&gt;0),"Yes",IF(AND('BR2'!$K$2="ACTIVE",'BR2'!J88&gt;0),"Yes",IF(AND('BR1'!$K$2="ACTIVE",'BR1'!J88&gt;0),"Yes",IF(AND('ORIGINAL BUDGET'!$K$2="ACTIVE",'ORIGINAL BUDGET'!J88&gt;0),"Yes",""))))</f>
        <v/>
      </c>
      <c r="Y88" s="493"/>
      <c r="Z88" s="325" t="str">
        <f>IF(AND('BR3'!$K$2="ACTIVE",'BR3'!L88&gt;0),"Yes",IF(AND('BR2'!$K$2="ACTIVE",'BR2'!L88&gt;0),"Yes",IF(AND('BR1'!$K$2="ACTIVE",'BR1'!L88&gt;0),"Yes",IF(AND('ORIGINAL BUDGET'!$K$2="ACTIVE",'ORIGINAL BUDGET'!L88&gt;0),"Yes",""))))</f>
        <v/>
      </c>
      <c r="AA88" s="493"/>
      <c r="AB88" s="325" t="str">
        <f>IF(AND('BR3'!$K$2="ACTIVE",'BR3'!N88&gt;0),"Yes",IF(AND('BR2'!$K$2="ACTIVE",'BR2'!N88&gt;0),"Yes",IF(AND('BR1'!$K$2="ACTIVE",'BR1'!N88&gt;0),"Yes",IF(AND('ORIGINAL BUDGET'!$K$2="ACTIVE",'ORIGINAL BUDGET'!N88&gt;0),"Yes",""))))</f>
        <v/>
      </c>
      <c r="AC88" s="493"/>
      <c r="AD88" s="325" t="str">
        <f>IF(AND('BR3'!$K$2="ACTIVE",'BR3'!P88&gt;0),"Yes",IF(AND('BR2'!$K$2="ACTIVE",'BR2'!P88&gt;0),"Yes",IF(AND('BR1'!$K$2="ACTIVE",'BR1'!P88&gt;0),"Yes",IF(AND('ORIGINAL BUDGET'!$K$2="ACTIVE",'ORIGINAL BUDGET'!P88&gt;0),"Yes",""))))</f>
        <v/>
      </c>
      <c r="AE88" s="493"/>
      <c r="AF88" s="325" t="str">
        <f>IF(AND('BR3'!$K$2="ACTIVE",'BR3'!R88&gt;0),"Yes",IF(AND('BR2'!$K$2="ACTIVE",'BR2'!R88&gt;0),"Yes",IF(AND('BR1'!$K$2="ACTIVE",'BR1'!R88&gt;0),"Yes",IF(AND('ORIGINAL BUDGET'!$K$2="ACTIVE",'ORIGINAL BUDGET'!R88&gt;0),"Yes",""))))</f>
        <v/>
      </c>
      <c r="AG88" s="493"/>
      <c r="AH88" s="493" t="str">
        <f>IF(AND('BR3'!$K$2="ACTIVE",'BR3'!T88&gt;0),"Yes",IF(AND('BR2'!$K$2="ACTIVE",'BR2'!T88&gt;0),"Yes",IF(AND('BR1'!$K$2="ACTIVE",'BR1'!T88&gt;0),"Yes",IF(AND('ORIGINAL BUDGET'!$K$2="ACTIVE",'ORIGINAL BUDGET'!T88&gt;0),"Yes",""))))</f>
        <v/>
      </c>
      <c r="AI88" s="494"/>
      <c r="AJ88" s="218"/>
      <c r="AK88" s="448">
        <f t="shared" si="34"/>
        <v>0</v>
      </c>
      <c r="AL88" s="448">
        <f t="shared" si="35"/>
        <v>0</v>
      </c>
      <c r="AM88" s="448">
        <f t="shared" si="36"/>
        <v>0</v>
      </c>
      <c r="AN88" s="448">
        <f t="shared" si="37"/>
        <v>0</v>
      </c>
      <c r="AO88" s="448">
        <f t="shared" si="38"/>
        <v>0</v>
      </c>
      <c r="AP88" s="448">
        <f t="shared" si="39"/>
        <v>0</v>
      </c>
      <c r="AQ88" s="448">
        <f t="shared" si="40"/>
        <v>0</v>
      </c>
      <c r="AU88" s="220"/>
      <c r="AV88" s="220"/>
      <c r="AW88" s="220"/>
      <c r="AX88" s="220"/>
      <c r="AY88" s="1104"/>
    </row>
    <row r="89" spans="1:53" ht="23.25" hidden="1" customHeight="1">
      <c r="A89" s="124">
        <v>45</v>
      </c>
      <c r="B89" s="273">
        <f>IF($L$2="","",IF($L$2="ORIGINAL",'ORIGINAL BUDGET'!$B89,IF($L$2="BR1",'BR1'!$B89,IF($L$2="BR2",'BR2'!$B89,IF($L$2="BR3",'BR3'!$B89)))))</f>
        <v>0</v>
      </c>
      <c r="C89" s="1028">
        <f>IF($L$2="","",IF($L$2="ORIGINAL",'ORIGINAL BUDGET'!$C89,IF($L$2="BR1",'BR1'!$C89,IF($L$2="BR2",'BR2'!$C89,IF($L$2="BR3",'BR3'!$C89)))))</f>
        <v>0</v>
      </c>
      <c r="D89" s="860" t="str">
        <f t="shared" si="23"/>
        <v/>
      </c>
      <c r="E89" s="404"/>
      <c r="F89" s="589"/>
      <c r="G89" s="845" t="str">
        <f t="shared" si="24"/>
        <v/>
      </c>
      <c r="H89" s="811">
        <f t="shared" si="15"/>
        <v>0</v>
      </c>
      <c r="I89" s="840"/>
      <c r="J89" s="811">
        <f t="shared" si="25"/>
        <v>0</v>
      </c>
      <c r="K89" s="843"/>
      <c r="L89" s="811">
        <f t="shared" si="26"/>
        <v>0</v>
      </c>
      <c r="M89" s="843"/>
      <c r="N89" s="811">
        <f t="shared" si="27"/>
        <v>0</v>
      </c>
      <c r="O89" s="843"/>
      <c r="P89" s="811">
        <f t="shared" si="28"/>
        <v>0</v>
      </c>
      <c r="Q89" s="843"/>
      <c r="R89" s="811">
        <f t="shared" si="29"/>
        <v>0</v>
      </c>
      <c r="S89" s="843"/>
      <c r="T89" s="811">
        <f t="shared" si="30"/>
        <v>0</v>
      </c>
      <c r="U89" s="149"/>
      <c r="V89" s="492" t="str">
        <f>IF(AND('BR3'!$K$2="ACTIVE",'BR3'!H89&gt;0),"Yes",IF(AND('BR2'!$K$2="ACTIVE",'BR2'!H89&gt;0),"Yes",IF(AND('BR1'!$K$2="ACTIVE",'BR1'!H89&gt;0),"Yes",IF(AND('ORIGINAL BUDGET'!$K$2="ACTIVE",'ORIGINAL BUDGET'!H89&gt;0),"Yes",""))))</f>
        <v/>
      </c>
      <c r="W89" s="493"/>
      <c r="X89" s="325" t="str">
        <f>IF(AND('BR3'!$K$2="ACTIVE",'BR3'!J89&gt;0),"Yes",IF(AND('BR2'!$K$2="ACTIVE",'BR2'!J89&gt;0),"Yes",IF(AND('BR1'!$K$2="ACTIVE",'BR1'!J89&gt;0),"Yes",IF(AND('ORIGINAL BUDGET'!$K$2="ACTIVE",'ORIGINAL BUDGET'!J89&gt;0),"Yes",""))))</f>
        <v/>
      </c>
      <c r="Y89" s="493"/>
      <c r="Z89" s="325" t="str">
        <f>IF(AND('BR3'!$K$2="ACTIVE",'BR3'!L89&gt;0),"Yes",IF(AND('BR2'!$K$2="ACTIVE",'BR2'!L89&gt;0),"Yes",IF(AND('BR1'!$K$2="ACTIVE",'BR1'!L89&gt;0),"Yes",IF(AND('ORIGINAL BUDGET'!$K$2="ACTIVE",'ORIGINAL BUDGET'!L89&gt;0),"Yes",""))))</f>
        <v/>
      </c>
      <c r="AA89" s="493"/>
      <c r="AB89" s="325" t="str">
        <f>IF(AND('BR3'!$K$2="ACTIVE",'BR3'!N89&gt;0),"Yes",IF(AND('BR2'!$K$2="ACTIVE",'BR2'!N89&gt;0),"Yes",IF(AND('BR1'!$K$2="ACTIVE",'BR1'!N89&gt;0),"Yes",IF(AND('ORIGINAL BUDGET'!$K$2="ACTIVE",'ORIGINAL BUDGET'!N89&gt;0),"Yes",""))))</f>
        <v/>
      </c>
      <c r="AC89" s="493"/>
      <c r="AD89" s="325" t="str">
        <f>IF(AND('BR3'!$K$2="ACTIVE",'BR3'!P89&gt;0),"Yes",IF(AND('BR2'!$K$2="ACTIVE",'BR2'!P89&gt;0),"Yes",IF(AND('BR1'!$K$2="ACTIVE",'BR1'!P89&gt;0),"Yes",IF(AND('ORIGINAL BUDGET'!$K$2="ACTIVE",'ORIGINAL BUDGET'!P89&gt;0),"Yes",""))))</f>
        <v/>
      </c>
      <c r="AE89" s="493"/>
      <c r="AF89" s="325" t="str">
        <f>IF(AND('BR3'!$K$2="ACTIVE",'BR3'!R89&gt;0),"Yes",IF(AND('BR2'!$K$2="ACTIVE",'BR2'!R89&gt;0),"Yes",IF(AND('BR1'!$K$2="ACTIVE",'BR1'!R89&gt;0),"Yes",IF(AND('ORIGINAL BUDGET'!$K$2="ACTIVE",'ORIGINAL BUDGET'!R89&gt;0),"Yes",""))))</f>
        <v/>
      </c>
      <c r="AG89" s="493"/>
      <c r="AH89" s="493" t="str">
        <f>IF(AND('BR3'!$K$2="ACTIVE",'BR3'!T89&gt;0),"Yes",IF(AND('BR2'!$K$2="ACTIVE",'BR2'!T89&gt;0),"Yes",IF(AND('BR1'!$K$2="ACTIVE",'BR1'!T89&gt;0),"Yes",IF(AND('ORIGINAL BUDGET'!$K$2="ACTIVE",'ORIGINAL BUDGET'!T89&gt;0),"Yes",""))))</f>
        <v/>
      </c>
      <c r="AI89" s="494"/>
      <c r="AJ89" s="218"/>
      <c r="AK89" s="448">
        <f t="shared" si="34"/>
        <v>0</v>
      </c>
      <c r="AL89" s="448">
        <f t="shared" si="35"/>
        <v>0</v>
      </c>
      <c r="AM89" s="448">
        <f t="shared" si="36"/>
        <v>0</v>
      </c>
      <c r="AN89" s="448">
        <f t="shared" si="37"/>
        <v>0</v>
      </c>
      <c r="AO89" s="448">
        <f t="shared" si="38"/>
        <v>0</v>
      </c>
      <c r="AP89" s="448">
        <f t="shared" si="39"/>
        <v>0</v>
      </c>
      <c r="AQ89" s="448">
        <f t="shared" si="40"/>
        <v>0</v>
      </c>
      <c r="AU89" s="219"/>
      <c r="AV89" s="219"/>
      <c r="AW89" s="219"/>
      <c r="AX89" s="219"/>
      <c r="AY89" s="1104"/>
    </row>
    <row r="90" spans="1:53" ht="23.25" hidden="1" customHeight="1">
      <c r="A90" s="124">
        <v>46</v>
      </c>
      <c r="B90" s="273">
        <f>IF($L$2="","",IF($L$2="ORIGINAL",'ORIGINAL BUDGET'!$B90,IF($L$2="BR1",'BR1'!$B90,IF($L$2="BR2",'BR2'!$B90,IF($L$2="BR3",'BR3'!$B90)))))</f>
        <v>0</v>
      </c>
      <c r="C90" s="1028">
        <f>IF($L$2="","",IF($L$2="ORIGINAL",'ORIGINAL BUDGET'!$C90,IF($L$2="BR1",'BR1'!$C90,IF($L$2="BR2",'BR2'!$C90,IF($L$2="BR3",'BR3'!$C90)))))</f>
        <v>0</v>
      </c>
      <c r="D90" s="860" t="str">
        <f t="shared" si="23"/>
        <v/>
      </c>
      <c r="E90" s="404"/>
      <c r="F90" s="589"/>
      <c r="G90" s="845" t="str">
        <f t="shared" si="24"/>
        <v/>
      </c>
      <c r="H90" s="811">
        <f t="shared" si="15"/>
        <v>0</v>
      </c>
      <c r="I90" s="840"/>
      <c r="J90" s="811">
        <f t="shared" si="25"/>
        <v>0</v>
      </c>
      <c r="K90" s="843"/>
      <c r="L90" s="811">
        <f t="shared" si="26"/>
        <v>0</v>
      </c>
      <c r="M90" s="843"/>
      <c r="N90" s="811">
        <f t="shared" si="27"/>
        <v>0</v>
      </c>
      <c r="O90" s="843"/>
      <c r="P90" s="811">
        <f t="shared" si="28"/>
        <v>0</v>
      </c>
      <c r="Q90" s="843"/>
      <c r="R90" s="811">
        <f t="shared" si="29"/>
        <v>0</v>
      </c>
      <c r="S90" s="843"/>
      <c r="T90" s="811">
        <f t="shared" si="30"/>
        <v>0</v>
      </c>
      <c r="U90" s="149"/>
      <c r="V90" s="492" t="str">
        <f>IF(AND('BR3'!$K$2="ACTIVE",'BR3'!H90&gt;0),"Yes",IF(AND('BR2'!$K$2="ACTIVE",'BR2'!H90&gt;0),"Yes",IF(AND('BR1'!$K$2="ACTIVE",'BR1'!H90&gt;0),"Yes",IF(AND('ORIGINAL BUDGET'!$K$2="ACTIVE",'ORIGINAL BUDGET'!H90&gt;0),"Yes",""))))</f>
        <v/>
      </c>
      <c r="W90" s="493"/>
      <c r="X90" s="325" t="str">
        <f>IF(AND('BR3'!$K$2="ACTIVE",'BR3'!J90&gt;0),"Yes",IF(AND('BR2'!$K$2="ACTIVE",'BR2'!J90&gt;0),"Yes",IF(AND('BR1'!$K$2="ACTIVE",'BR1'!J90&gt;0),"Yes",IF(AND('ORIGINAL BUDGET'!$K$2="ACTIVE",'ORIGINAL BUDGET'!J90&gt;0),"Yes",""))))</f>
        <v/>
      </c>
      <c r="Y90" s="493"/>
      <c r="Z90" s="325" t="str">
        <f>IF(AND('BR3'!$K$2="ACTIVE",'BR3'!L90&gt;0),"Yes",IF(AND('BR2'!$K$2="ACTIVE",'BR2'!L90&gt;0),"Yes",IF(AND('BR1'!$K$2="ACTIVE",'BR1'!L90&gt;0),"Yes",IF(AND('ORIGINAL BUDGET'!$K$2="ACTIVE",'ORIGINAL BUDGET'!L90&gt;0),"Yes",""))))</f>
        <v/>
      </c>
      <c r="AA90" s="493"/>
      <c r="AB90" s="325" t="str">
        <f>IF(AND('BR3'!$K$2="ACTIVE",'BR3'!N90&gt;0),"Yes",IF(AND('BR2'!$K$2="ACTIVE",'BR2'!N90&gt;0),"Yes",IF(AND('BR1'!$K$2="ACTIVE",'BR1'!N90&gt;0),"Yes",IF(AND('ORIGINAL BUDGET'!$K$2="ACTIVE",'ORIGINAL BUDGET'!N90&gt;0),"Yes",""))))</f>
        <v/>
      </c>
      <c r="AC90" s="493"/>
      <c r="AD90" s="325" t="str">
        <f>IF(AND('BR3'!$K$2="ACTIVE",'BR3'!P90&gt;0),"Yes",IF(AND('BR2'!$K$2="ACTIVE",'BR2'!P90&gt;0),"Yes",IF(AND('BR1'!$K$2="ACTIVE",'BR1'!P90&gt;0),"Yes",IF(AND('ORIGINAL BUDGET'!$K$2="ACTIVE",'ORIGINAL BUDGET'!P90&gt;0),"Yes",""))))</f>
        <v/>
      </c>
      <c r="AE90" s="493"/>
      <c r="AF90" s="325" t="str">
        <f>IF(AND('BR3'!$K$2="ACTIVE",'BR3'!R90&gt;0),"Yes",IF(AND('BR2'!$K$2="ACTIVE",'BR2'!R90&gt;0),"Yes",IF(AND('BR1'!$K$2="ACTIVE",'BR1'!R90&gt;0),"Yes",IF(AND('ORIGINAL BUDGET'!$K$2="ACTIVE",'ORIGINAL BUDGET'!R90&gt;0),"Yes",""))))</f>
        <v/>
      </c>
      <c r="AG90" s="493"/>
      <c r="AH90" s="493" t="str">
        <f>IF(AND('BR3'!$K$2="ACTIVE",'BR3'!T90&gt;0),"Yes",IF(AND('BR2'!$K$2="ACTIVE",'BR2'!T90&gt;0),"Yes",IF(AND('BR1'!$K$2="ACTIVE",'BR1'!T90&gt;0),"Yes",IF(AND('ORIGINAL BUDGET'!$K$2="ACTIVE",'ORIGINAL BUDGET'!T90&gt;0),"Yes",""))))</f>
        <v/>
      </c>
      <c r="AI90" s="494"/>
      <c r="AJ90" s="218"/>
      <c r="AK90" s="448">
        <f t="shared" si="34"/>
        <v>0</v>
      </c>
      <c r="AL90" s="448">
        <f t="shared" si="35"/>
        <v>0</v>
      </c>
      <c r="AM90" s="448">
        <f t="shared" si="36"/>
        <v>0</v>
      </c>
      <c r="AN90" s="448">
        <f t="shared" si="37"/>
        <v>0</v>
      </c>
      <c r="AO90" s="448">
        <f t="shared" si="38"/>
        <v>0</v>
      </c>
      <c r="AP90" s="448">
        <f t="shared" si="39"/>
        <v>0</v>
      </c>
      <c r="AQ90" s="448">
        <f t="shared" si="40"/>
        <v>0</v>
      </c>
      <c r="AU90" s="220"/>
      <c r="AV90" s="220"/>
      <c r="AW90" s="220"/>
      <c r="AX90" s="220"/>
      <c r="AY90" s="1104"/>
    </row>
    <row r="91" spans="1:53" ht="23.25" hidden="1" customHeight="1">
      <c r="A91" s="124">
        <v>47</v>
      </c>
      <c r="B91" s="273">
        <f>IF($L$2="","",IF($L$2="ORIGINAL",'ORIGINAL BUDGET'!$B91,IF($L$2="BR1",'BR1'!$B91,IF($L$2="BR2",'BR2'!$B91,IF($L$2="BR3",'BR3'!$B91)))))</f>
        <v>0</v>
      </c>
      <c r="C91" s="1028">
        <f>IF($L$2="","",IF($L$2="ORIGINAL",'ORIGINAL BUDGET'!$C91,IF($L$2="BR1",'BR1'!$C91,IF($L$2="BR2",'BR2'!$C91,IF($L$2="BR3",'BR3'!$C91)))))</f>
        <v>0</v>
      </c>
      <c r="D91" s="860" t="str">
        <f t="shared" si="23"/>
        <v/>
      </c>
      <c r="E91" s="404"/>
      <c r="F91" s="589"/>
      <c r="G91" s="845" t="str">
        <f t="shared" si="24"/>
        <v/>
      </c>
      <c r="H91" s="811">
        <f t="shared" si="15"/>
        <v>0</v>
      </c>
      <c r="I91" s="840"/>
      <c r="J91" s="811">
        <f t="shared" si="25"/>
        <v>0</v>
      </c>
      <c r="K91" s="843"/>
      <c r="L91" s="811">
        <f t="shared" si="26"/>
        <v>0</v>
      </c>
      <c r="M91" s="843"/>
      <c r="N91" s="811">
        <f t="shared" si="27"/>
        <v>0</v>
      </c>
      <c r="O91" s="843"/>
      <c r="P91" s="811">
        <f t="shared" si="28"/>
        <v>0</v>
      </c>
      <c r="Q91" s="843"/>
      <c r="R91" s="811">
        <f t="shared" si="29"/>
        <v>0</v>
      </c>
      <c r="S91" s="843"/>
      <c r="T91" s="811">
        <f t="shared" si="30"/>
        <v>0</v>
      </c>
      <c r="U91" s="149"/>
      <c r="V91" s="492" t="str">
        <f>IF(AND('BR3'!$K$2="ACTIVE",'BR3'!H91&gt;0),"Yes",IF(AND('BR2'!$K$2="ACTIVE",'BR2'!H91&gt;0),"Yes",IF(AND('BR1'!$K$2="ACTIVE",'BR1'!H91&gt;0),"Yes",IF(AND('ORIGINAL BUDGET'!$K$2="ACTIVE",'ORIGINAL BUDGET'!H91&gt;0),"Yes",""))))</f>
        <v/>
      </c>
      <c r="W91" s="493"/>
      <c r="X91" s="325" t="str">
        <f>IF(AND('BR3'!$K$2="ACTIVE",'BR3'!J91&gt;0),"Yes",IF(AND('BR2'!$K$2="ACTIVE",'BR2'!J91&gt;0),"Yes",IF(AND('BR1'!$K$2="ACTIVE",'BR1'!J91&gt;0),"Yes",IF(AND('ORIGINAL BUDGET'!$K$2="ACTIVE",'ORIGINAL BUDGET'!J91&gt;0),"Yes",""))))</f>
        <v/>
      </c>
      <c r="Y91" s="493"/>
      <c r="Z91" s="325" t="str">
        <f>IF(AND('BR3'!$K$2="ACTIVE",'BR3'!L91&gt;0),"Yes",IF(AND('BR2'!$K$2="ACTIVE",'BR2'!L91&gt;0),"Yes",IF(AND('BR1'!$K$2="ACTIVE",'BR1'!L91&gt;0),"Yes",IF(AND('ORIGINAL BUDGET'!$K$2="ACTIVE",'ORIGINAL BUDGET'!L91&gt;0),"Yes",""))))</f>
        <v/>
      </c>
      <c r="AA91" s="493"/>
      <c r="AB91" s="325" t="str">
        <f>IF(AND('BR3'!$K$2="ACTIVE",'BR3'!N91&gt;0),"Yes",IF(AND('BR2'!$K$2="ACTIVE",'BR2'!N91&gt;0),"Yes",IF(AND('BR1'!$K$2="ACTIVE",'BR1'!N91&gt;0),"Yes",IF(AND('ORIGINAL BUDGET'!$K$2="ACTIVE",'ORIGINAL BUDGET'!N91&gt;0),"Yes",""))))</f>
        <v/>
      </c>
      <c r="AC91" s="493"/>
      <c r="AD91" s="325" t="str">
        <f>IF(AND('BR3'!$K$2="ACTIVE",'BR3'!P91&gt;0),"Yes",IF(AND('BR2'!$K$2="ACTIVE",'BR2'!P91&gt;0),"Yes",IF(AND('BR1'!$K$2="ACTIVE",'BR1'!P91&gt;0),"Yes",IF(AND('ORIGINAL BUDGET'!$K$2="ACTIVE",'ORIGINAL BUDGET'!P91&gt;0),"Yes",""))))</f>
        <v/>
      </c>
      <c r="AE91" s="493"/>
      <c r="AF91" s="325" t="str">
        <f>IF(AND('BR3'!$K$2="ACTIVE",'BR3'!R91&gt;0),"Yes",IF(AND('BR2'!$K$2="ACTIVE",'BR2'!R91&gt;0),"Yes",IF(AND('BR1'!$K$2="ACTIVE",'BR1'!R91&gt;0),"Yes",IF(AND('ORIGINAL BUDGET'!$K$2="ACTIVE",'ORIGINAL BUDGET'!R91&gt;0),"Yes",""))))</f>
        <v/>
      </c>
      <c r="AG91" s="493"/>
      <c r="AH91" s="493" t="str">
        <f>IF(AND('BR3'!$K$2="ACTIVE",'BR3'!T91&gt;0),"Yes",IF(AND('BR2'!$K$2="ACTIVE",'BR2'!T91&gt;0),"Yes",IF(AND('BR1'!$K$2="ACTIVE",'BR1'!T91&gt;0),"Yes",IF(AND('ORIGINAL BUDGET'!$K$2="ACTIVE",'ORIGINAL BUDGET'!T91&gt;0),"Yes",""))))</f>
        <v/>
      </c>
      <c r="AI91" s="494"/>
      <c r="AJ91" s="218"/>
      <c r="AK91" s="448">
        <f t="shared" si="34"/>
        <v>0</v>
      </c>
      <c r="AL91" s="448">
        <f t="shared" si="35"/>
        <v>0</v>
      </c>
      <c r="AM91" s="448">
        <f t="shared" si="36"/>
        <v>0</v>
      </c>
      <c r="AN91" s="448">
        <f t="shared" si="37"/>
        <v>0</v>
      </c>
      <c r="AO91" s="448">
        <f t="shared" si="38"/>
        <v>0</v>
      </c>
      <c r="AP91" s="448">
        <f t="shared" si="39"/>
        <v>0</v>
      </c>
      <c r="AQ91" s="448">
        <f t="shared" si="40"/>
        <v>0</v>
      </c>
      <c r="AU91" s="220"/>
      <c r="AV91" s="220"/>
      <c r="AW91" s="220"/>
      <c r="AX91" s="220"/>
      <c r="AY91" s="1104"/>
    </row>
    <row r="92" spans="1:53" ht="23.25" hidden="1" customHeight="1">
      <c r="A92" s="124">
        <v>48</v>
      </c>
      <c r="B92" s="273">
        <f>IF($L$2="","",IF($L$2="ORIGINAL",'ORIGINAL BUDGET'!$B92,IF($L$2="BR1",'BR1'!$B92,IF($L$2="BR2",'BR2'!$B92,IF($L$2="BR3",'BR3'!$B92)))))</f>
        <v>0</v>
      </c>
      <c r="C92" s="1028">
        <f>IF($L$2="","",IF($L$2="ORIGINAL",'ORIGINAL BUDGET'!$C92,IF($L$2="BR1",'BR1'!$C92,IF($L$2="BR2",'BR2'!$C92,IF($L$2="BR3",'BR3'!$C92)))))</f>
        <v>0</v>
      </c>
      <c r="D92" s="860" t="str">
        <f t="shared" si="23"/>
        <v/>
      </c>
      <c r="E92" s="404"/>
      <c r="F92" s="589"/>
      <c r="G92" s="845" t="str">
        <f t="shared" si="24"/>
        <v/>
      </c>
      <c r="H92" s="811">
        <f t="shared" si="15"/>
        <v>0</v>
      </c>
      <c r="I92" s="840"/>
      <c r="J92" s="811">
        <f t="shared" si="25"/>
        <v>0</v>
      </c>
      <c r="K92" s="843"/>
      <c r="L92" s="811">
        <f t="shared" si="26"/>
        <v>0</v>
      </c>
      <c r="M92" s="843"/>
      <c r="N92" s="811">
        <f t="shared" si="27"/>
        <v>0</v>
      </c>
      <c r="O92" s="843"/>
      <c r="P92" s="811">
        <f t="shared" si="28"/>
        <v>0</v>
      </c>
      <c r="Q92" s="843"/>
      <c r="R92" s="811">
        <f t="shared" si="29"/>
        <v>0</v>
      </c>
      <c r="S92" s="843"/>
      <c r="T92" s="811">
        <f t="shared" si="30"/>
        <v>0</v>
      </c>
      <c r="U92" s="149"/>
      <c r="V92" s="492" t="str">
        <f>IF(AND('BR3'!$K$2="ACTIVE",'BR3'!H92&gt;0),"Yes",IF(AND('BR2'!$K$2="ACTIVE",'BR2'!H92&gt;0),"Yes",IF(AND('BR1'!$K$2="ACTIVE",'BR1'!H92&gt;0),"Yes",IF(AND('ORIGINAL BUDGET'!$K$2="ACTIVE",'ORIGINAL BUDGET'!H92&gt;0),"Yes",""))))</f>
        <v/>
      </c>
      <c r="W92" s="493"/>
      <c r="X92" s="325" t="str">
        <f>IF(AND('BR3'!$K$2="ACTIVE",'BR3'!J92&gt;0),"Yes",IF(AND('BR2'!$K$2="ACTIVE",'BR2'!J92&gt;0),"Yes",IF(AND('BR1'!$K$2="ACTIVE",'BR1'!J92&gt;0),"Yes",IF(AND('ORIGINAL BUDGET'!$K$2="ACTIVE",'ORIGINAL BUDGET'!J92&gt;0),"Yes",""))))</f>
        <v/>
      </c>
      <c r="Y92" s="493"/>
      <c r="Z92" s="325" t="str">
        <f>IF(AND('BR3'!$K$2="ACTIVE",'BR3'!L92&gt;0),"Yes",IF(AND('BR2'!$K$2="ACTIVE",'BR2'!L92&gt;0),"Yes",IF(AND('BR1'!$K$2="ACTIVE",'BR1'!L92&gt;0),"Yes",IF(AND('ORIGINAL BUDGET'!$K$2="ACTIVE",'ORIGINAL BUDGET'!L92&gt;0),"Yes",""))))</f>
        <v/>
      </c>
      <c r="AA92" s="493"/>
      <c r="AB92" s="325" t="str">
        <f>IF(AND('BR3'!$K$2="ACTIVE",'BR3'!N92&gt;0),"Yes",IF(AND('BR2'!$K$2="ACTIVE",'BR2'!N92&gt;0),"Yes",IF(AND('BR1'!$K$2="ACTIVE",'BR1'!N92&gt;0),"Yes",IF(AND('ORIGINAL BUDGET'!$K$2="ACTIVE",'ORIGINAL BUDGET'!N92&gt;0),"Yes",""))))</f>
        <v/>
      </c>
      <c r="AC92" s="493"/>
      <c r="AD92" s="325" t="str">
        <f>IF(AND('BR3'!$K$2="ACTIVE",'BR3'!P92&gt;0),"Yes",IF(AND('BR2'!$K$2="ACTIVE",'BR2'!P92&gt;0),"Yes",IF(AND('BR1'!$K$2="ACTIVE",'BR1'!P92&gt;0),"Yes",IF(AND('ORIGINAL BUDGET'!$K$2="ACTIVE",'ORIGINAL BUDGET'!P92&gt;0),"Yes",""))))</f>
        <v/>
      </c>
      <c r="AE92" s="493"/>
      <c r="AF92" s="325" t="str">
        <f>IF(AND('BR3'!$K$2="ACTIVE",'BR3'!R92&gt;0),"Yes",IF(AND('BR2'!$K$2="ACTIVE",'BR2'!R92&gt;0),"Yes",IF(AND('BR1'!$K$2="ACTIVE",'BR1'!R92&gt;0),"Yes",IF(AND('ORIGINAL BUDGET'!$K$2="ACTIVE",'ORIGINAL BUDGET'!R92&gt;0),"Yes",""))))</f>
        <v/>
      </c>
      <c r="AG92" s="493"/>
      <c r="AH92" s="493" t="str">
        <f>IF(AND('BR3'!$K$2="ACTIVE",'BR3'!T92&gt;0),"Yes",IF(AND('BR2'!$K$2="ACTIVE",'BR2'!T92&gt;0),"Yes",IF(AND('BR1'!$K$2="ACTIVE",'BR1'!T92&gt;0),"Yes",IF(AND('ORIGINAL BUDGET'!$K$2="ACTIVE",'ORIGINAL BUDGET'!T92&gt;0),"Yes",""))))</f>
        <v/>
      </c>
      <c r="AI92" s="494"/>
      <c r="AJ92" s="218"/>
      <c r="AK92" s="448">
        <f t="shared" si="34"/>
        <v>0</v>
      </c>
      <c r="AL92" s="448">
        <f t="shared" si="35"/>
        <v>0</v>
      </c>
      <c r="AM92" s="448">
        <f t="shared" si="36"/>
        <v>0</v>
      </c>
      <c r="AN92" s="448">
        <f t="shared" si="37"/>
        <v>0</v>
      </c>
      <c r="AO92" s="448">
        <f t="shared" si="38"/>
        <v>0</v>
      </c>
      <c r="AP92" s="448">
        <f t="shared" si="39"/>
        <v>0</v>
      </c>
      <c r="AQ92" s="448">
        <f t="shared" si="40"/>
        <v>0</v>
      </c>
      <c r="AU92" s="220"/>
      <c r="AV92" s="220"/>
      <c r="AW92" s="220"/>
      <c r="AX92" s="220"/>
      <c r="AY92" s="1104"/>
    </row>
    <row r="93" spans="1:53" ht="23.25" hidden="1" customHeight="1">
      <c r="A93" s="124">
        <v>49</v>
      </c>
      <c r="B93" s="273">
        <f>IF($L$2="","",IF($L$2="ORIGINAL",'ORIGINAL BUDGET'!$B93,IF($L$2="BR1",'BR1'!$B93,IF($L$2="BR2",'BR2'!$B93,IF($L$2="BR3",'BR3'!$B93)))))</f>
        <v>0</v>
      </c>
      <c r="C93" s="1028">
        <f>IF($L$2="","",IF($L$2="ORIGINAL",'ORIGINAL BUDGET'!$C93,IF($L$2="BR1",'BR1'!$C93,IF($L$2="BR2",'BR2'!$C93,IF($L$2="BR3",'BR3'!$C93)))))</f>
        <v>0</v>
      </c>
      <c r="D93" s="860" t="str">
        <f t="shared" si="23"/>
        <v/>
      </c>
      <c r="E93" s="404"/>
      <c r="F93" s="589"/>
      <c r="G93" s="845" t="str">
        <f t="shared" si="24"/>
        <v/>
      </c>
      <c r="H93" s="811">
        <f t="shared" si="15"/>
        <v>0</v>
      </c>
      <c r="I93" s="840"/>
      <c r="J93" s="811">
        <f t="shared" ref="J93" si="41">F93*I93</f>
        <v>0</v>
      </c>
      <c r="K93" s="843"/>
      <c r="L93" s="811">
        <f t="shared" si="26"/>
        <v>0</v>
      </c>
      <c r="M93" s="843"/>
      <c r="N93" s="811">
        <f t="shared" si="27"/>
        <v>0</v>
      </c>
      <c r="O93" s="843"/>
      <c r="P93" s="811">
        <f t="shared" si="28"/>
        <v>0</v>
      </c>
      <c r="Q93" s="843"/>
      <c r="R93" s="811">
        <f t="shared" si="29"/>
        <v>0</v>
      </c>
      <c r="S93" s="843"/>
      <c r="T93" s="811">
        <f t="shared" si="30"/>
        <v>0</v>
      </c>
      <c r="U93" s="149"/>
      <c r="V93" s="492" t="str">
        <f>IF(AND('BR3'!$K$2="ACTIVE",'BR3'!H93&gt;0),"Yes",IF(AND('BR2'!$K$2="ACTIVE",'BR2'!H93&gt;0),"Yes",IF(AND('BR1'!$K$2="ACTIVE",'BR1'!H93&gt;0),"Yes",IF(AND('ORIGINAL BUDGET'!$K$2="ACTIVE",'ORIGINAL BUDGET'!H93&gt;0),"Yes",""))))</f>
        <v/>
      </c>
      <c r="W93" s="493"/>
      <c r="X93" s="325" t="str">
        <f>IF(AND('BR3'!$K$2="ACTIVE",'BR3'!J93&gt;0),"Yes",IF(AND('BR2'!$K$2="ACTIVE",'BR2'!J93&gt;0),"Yes",IF(AND('BR1'!$K$2="ACTIVE",'BR1'!J93&gt;0),"Yes",IF(AND('ORIGINAL BUDGET'!$K$2="ACTIVE",'ORIGINAL BUDGET'!J93&gt;0),"Yes",""))))</f>
        <v/>
      </c>
      <c r="Y93" s="493"/>
      <c r="Z93" s="325" t="str">
        <f>IF(AND('BR3'!$K$2="ACTIVE",'BR3'!L93&gt;0),"Yes",IF(AND('BR2'!$K$2="ACTIVE",'BR2'!L93&gt;0),"Yes",IF(AND('BR1'!$K$2="ACTIVE",'BR1'!L93&gt;0),"Yes",IF(AND('ORIGINAL BUDGET'!$K$2="ACTIVE",'ORIGINAL BUDGET'!L93&gt;0),"Yes",""))))</f>
        <v/>
      </c>
      <c r="AA93" s="493"/>
      <c r="AB93" s="325" t="str">
        <f>IF(AND('BR3'!$K$2="ACTIVE",'BR3'!N93&gt;0),"Yes",IF(AND('BR2'!$K$2="ACTIVE",'BR2'!N93&gt;0),"Yes",IF(AND('BR1'!$K$2="ACTIVE",'BR1'!N93&gt;0),"Yes",IF(AND('ORIGINAL BUDGET'!$K$2="ACTIVE",'ORIGINAL BUDGET'!N93&gt;0),"Yes",""))))</f>
        <v/>
      </c>
      <c r="AC93" s="493"/>
      <c r="AD93" s="325" t="str">
        <f>IF(AND('BR3'!$K$2="ACTIVE",'BR3'!P93&gt;0),"Yes",IF(AND('BR2'!$K$2="ACTIVE",'BR2'!P93&gt;0),"Yes",IF(AND('BR1'!$K$2="ACTIVE",'BR1'!P93&gt;0),"Yes",IF(AND('ORIGINAL BUDGET'!$K$2="ACTIVE",'ORIGINAL BUDGET'!P93&gt;0),"Yes",""))))</f>
        <v/>
      </c>
      <c r="AE93" s="493"/>
      <c r="AF93" s="325" t="str">
        <f>IF(AND('BR3'!$K$2="ACTIVE",'BR3'!R93&gt;0),"Yes",IF(AND('BR2'!$K$2="ACTIVE",'BR2'!R93&gt;0),"Yes",IF(AND('BR1'!$K$2="ACTIVE",'BR1'!R93&gt;0),"Yes",IF(AND('ORIGINAL BUDGET'!$K$2="ACTIVE",'ORIGINAL BUDGET'!R93&gt;0),"Yes",""))))</f>
        <v/>
      </c>
      <c r="AG93" s="493"/>
      <c r="AH93" s="493" t="str">
        <f>IF(AND('BR3'!$K$2="ACTIVE",'BR3'!T93&gt;0),"Yes",IF(AND('BR2'!$K$2="ACTIVE",'BR2'!T93&gt;0),"Yes",IF(AND('BR1'!$K$2="ACTIVE",'BR1'!T93&gt;0),"Yes",IF(AND('ORIGINAL BUDGET'!$K$2="ACTIVE",'ORIGINAL BUDGET'!T93&gt;0),"Yes",""))))</f>
        <v/>
      </c>
      <c r="AI93" s="494"/>
      <c r="AJ93" s="218"/>
      <c r="AK93" s="448">
        <f t="shared" si="34"/>
        <v>0</v>
      </c>
      <c r="AL93" s="448">
        <f t="shared" si="35"/>
        <v>0</v>
      </c>
      <c r="AM93" s="448">
        <f t="shared" si="36"/>
        <v>0</v>
      </c>
      <c r="AN93" s="448">
        <f t="shared" si="37"/>
        <v>0</v>
      </c>
      <c r="AO93" s="448">
        <f t="shared" si="38"/>
        <v>0</v>
      </c>
      <c r="AP93" s="448">
        <f t="shared" si="39"/>
        <v>0</v>
      </c>
      <c r="AQ93" s="448">
        <f t="shared" si="40"/>
        <v>0</v>
      </c>
      <c r="AU93" s="220"/>
      <c r="AV93" s="220"/>
      <c r="AW93" s="220"/>
      <c r="AX93" s="220"/>
      <c r="AY93" s="1104"/>
    </row>
    <row r="94" spans="1:53" ht="23.25" hidden="1" customHeight="1" thickBot="1">
      <c r="A94" s="1219">
        <v>50</v>
      </c>
      <c r="B94" s="1220">
        <f>IF($L$2="","",IF($L$2="ORIGINAL",'ORIGINAL BUDGET'!$B94,IF($L$2="BR1",'BR1'!$B94,IF($L$2="BR2",'BR2'!$B94,IF($L$2="BR3",'BR3'!$B94)))))</f>
        <v>0</v>
      </c>
      <c r="C94" s="1221">
        <f>IF($L$2="","",IF($L$2="ORIGINAL",'ORIGINAL BUDGET'!$C94,IF($L$2="BR1",'BR1'!$C94,IF($L$2="BR2",'BR2'!$C94,IF($L$2="BR3",'BR3'!$C94)))))</f>
        <v>0</v>
      </c>
      <c r="D94" s="1222" t="str">
        <f t="shared" si="23"/>
        <v/>
      </c>
      <c r="E94" s="1223"/>
      <c r="F94" s="1224"/>
      <c r="G94" s="1225" t="str">
        <f t="shared" si="24"/>
        <v/>
      </c>
      <c r="H94" s="811">
        <f t="shared" si="15"/>
        <v>0</v>
      </c>
      <c r="I94" s="841"/>
      <c r="J94" s="811">
        <f>F94*I94</f>
        <v>0</v>
      </c>
      <c r="K94" s="844"/>
      <c r="L94" s="811">
        <f t="shared" si="26"/>
        <v>0</v>
      </c>
      <c r="M94" s="844"/>
      <c r="N94" s="811">
        <f t="shared" si="27"/>
        <v>0</v>
      </c>
      <c r="O94" s="844"/>
      <c r="P94" s="811">
        <f t="shared" si="28"/>
        <v>0</v>
      </c>
      <c r="Q94" s="844"/>
      <c r="R94" s="811">
        <f t="shared" si="29"/>
        <v>0</v>
      </c>
      <c r="S94" s="844"/>
      <c r="T94" s="811">
        <f t="shared" si="30"/>
        <v>0</v>
      </c>
      <c r="U94" s="149"/>
      <c r="V94" s="495" t="str">
        <f>IF(AND('BR3'!$K$2="ACTIVE",'BR3'!H94&gt;0),"Yes",IF(AND('BR2'!$K$2="ACTIVE",'BR2'!H94&gt;0),"Yes",IF(AND('BR1'!$K$2="ACTIVE",'BR1'!H94&gt;0),"Yes",IF(AND('ORIGINAL BUDGET'!$K$2="ACTIVE",'ORIGINAL BUDGET'!H94&gt;0),"Yes",""))))</f>
        <v/>
      </c>
      <c r="W94" s="1086"/>
      <c r="X94" s="1085" t="str">
        <f>IF(AND('BR3'!$K$2="ACTIVE",'BR3'!J94&gt;0),"Yes",IF(AND('BR2'!$K$2="ACTIVE",'BR2'!J94&gt;0),"Yes",IF(AND('BR1'!$K$2="ACTIVE",'BR1'!J94&gt;0),"Yes",IF(AND('ORIGINAL BUDGET'!$K$2="ACTIVE",'ORIGINAL BUDGET'!J94&gt;0),"Yes",""))))</f>
        <v/>
      </c>
      <c r="Y94" s="1086"/>
      <c r="Z94" s="1085" t="str">
        <f>IF(AND('BR3'!$K$2="ACTIVE",'BR3'!L94&gt;0),"Yes",IF(AND('BR2'!$K$2="ACTIVE",'BR2'!L94&gt;0),"Yes",IF(AND('BR1'!$K$2="ACTIVE",'BR1'!L94&gt;0),"Yes",IF(AND('ORIGINAL BUDGET'!$K$2="ACTIVE",'ORIGINAL BUDGET'!L94&gt;0),"Yes",""))))</f>
        <v/>
      </c>
      <c r="AA94" s="1086"/>
      <c r="AB94" s="1085" t="str">
        <f>IF(AND('BR3'!$K$2="ACTIVE",'BR3'!N94&gt;0),"Yes",IF(AND('BR2'!$K$2="ACTIVE",'BR2'!N94&gt;0),"Yes",IF(AND('BR1'!$K$2="ACTIVE",'BR1'!N94&gt;0),"Yes",IF(AND('ORIGINAL BUDGET'!$K$2="ACTIVE",'ORIGINAL BUDGET'!N94&gt;0),"Yes",""))))</f>
        <v/>
      </c>
      <c r="AC94" s="1086"/>
      <c r="AD94" s="1085" t="str">
        <f>IF(AND('BR3'!$K$2="ACTIVE",'BR3'!P94&gt;0),"Yes",IF(AND('BR2'!$K$2="ACTIVE",'BR2'!P94&gt;0),"Yes",IF(AND('BR1'!$K$2="ACTIVE",'BR1'!P94&gt;0),"Yes",IF(AND('ORIGINAL BUDGET'!$K$2="ACTIVE",'ORIGINAL BUDGET'!P94&gt;0),"Yes",""))))</f>
        <v/>
      </c>
      <c r="AE94" s="1086"/>
      <c r="AF94" s="1085" t="str">
        <f>IF(AND('BR3'!$K$2="ACTIVE",'BR3'!R94&gt;0),"Yes",IF(AND('BR2'!$K$2="ACTIVE",'BR2'!R94&gt;0),"Yes",IF(AND('BR1'!$K$2="ACTIVE",'BR1'!R94&gt;0),"Yes",IF(AND('ORIGINAL BUDGET'!$K$2="ACTIVE",'ORIGINAL BUDGET'!R94&gt;0),"Yes",""))))</f>
        <v/>
      </c>
      <c r="AG94" s="1086"/>
      <c r="AH94" s="1086" t="str">
        <f>IF(AND('BR3'!$K$2="ACTIVE",'BR3'!T94&gt;0),"Yes",IF(AND('BR2'!$K$2="ACTIVE",'BR2'!T94&gt;0),"Yes",IF(AND('BR1'!$K$2="ACTIVE",'BR1'!T94&gt;0),"Yes",IF(AND('ORIGINAL BUDGET'!$K$2="ACTIVE",'ORIGINAL BUDGET'!T94&gt;0),"Yes",""))))</f>
        <v/>
      </c>
      <c r="AI94" s="498"/>
      <c r="AJ94" s="58"/>
      <c r="AK94" s="448">
        <f t="shared" si="34"/>
        <v>0</v>
      </c>
      <c r="AL94" s="448">
        <f t="shared" si="35"/>
        <v>0</v>
      </c>
      <c r="AM94" s="448">
        <f t="shared" si="36"/>
        <v>0</v>
      </c>
      <c r="AN94" s="448">
        <f t="shared" si="37"/>
        <v>0</v>
      </c>
      <c r="AO94" s="448">
        <f t="shared" si="38"/>
        <v>0</v>
      </c>
      <c r="AP94" s="448">
        <f t="shared" si="39"/>
        <v>0</v>
      </c>
      <c r="AQ94" s="448">
        <f t="shared" si="40"/>
        <v>0</v>
      </c>
      <c r="AU94" s="219"/>
      <c r="AV94" s="219"/>
      <c r="AW94" s="219"/>
      <c r="AX94" s="219"/>
      <c r="AY94" s="1104"/>
    </row>
    <row r="95" spans="1:53" s="197" customFormat="1" ht="15.95" customHeight="1" thickTop="1" thickBot="1">
      <c r="A95" s="435"/>
      <c r="B95" s="520"/>
      <c r="C95" s="521"/>
      <c r="D95" s="522"/>
      <c r="E95" s="523"/>
      <c r="F95" s="436"/>
      <c r="G95" s="849"/>
      <c r="H95" s="437"/>
      <c r="I95" s="849"/>
      <c r="J95" s="437"/>
      <c r="K95" s="849"/>
      <c r="L95" s="437"/>
      <c r="M95" s="849"/>
      <c r="N95" s="437"/>
      <c r="O95" s="849"/>
      <c r="P95" s="437"/>
      <c r="Q95" s="849"/>
      <c r="R95" s="437"/>
      <c r="S95" s="849"/>
      <c r="T95" s="437"/>
      <c r="U95" s="276"/>
      <c r="V95" s="1085"/>
      <c r="W95" s="1085"/>
      <c r="X95" s="1085"/>
      <c r="Y95" s="1085"/>
      <c r="Z95" s="1085"/>
      <c r="AA95" s="1085"/>
      <c r="AB95" s="1085"/>
      <c r="AC95" s="1085"/>
      <c r="AD95" s="1085"/>
      <c r="AE95" s="1085"/>
      <c r="AF95" s="1085"/>
      <c r="AG95" s="1085"/>
      <c r="AH95" s="1086"/>
      <c r="AI95" s="1086"/>
      <c r="AJ95" s="328" t="s">
        <v>128</v>
      </c>
      <c r="AK95" s="327">
        <f t="shared" ref="AK95:AQ95" si="42">SUM(AK45:AK94)</f>
        <v>0</v>
      </c>
      <c r="AL95" s="327">
        <f t="shared" si="42"/>
        <v>0</v>
      </c>
      <c r="AM95" s="327">
        <f t="shared" si="42"/>
        <v>0</v>
      </c>
      <c r="AN95" s="327">
        <f t="shared" si="42"/>
        <v>0</v>
      </c>
      <c r="AO95" s="327">
        <f t="shared" si="42"/>
        <v>0</v>
      </c>
      <c r="AP95" s="327">
        <f t="shared" si="42"/>
        <v>0</v>
      </c>
      <c r="AQ95" s="327">
        <f t="shared" si="42"/>
        <v>0</v>
      </c>
      <c r="AS95" s="169"/>
      <c r="AT95" s="169"/>
      <c r="AU95" s="277"/>
      <c r="AV95" s="277"/>
      <c r="AW95" s="277"/>
      <c r="AX95" s="277"/>
      <c r="AY95" s="1104"/>
      <c r="AZ95" s="169"/>
      <c r="BA95" s="169"/>
    </row>
    <row r="96" spans="1:53" ht="20.25" customHeight="1" thickTop="1">
      <c r="A96" s="1739" t="str">
        <f>A12</f>
        <v>OPERATING EXPENSES</v>
      </c>
      <c r="B96" s="1740"/>
      <c r="C96" s="1740"/>
      <c r="D96" s="1740"/>
      <c r="E96" s="1740"/>
      <c r="F96" s="1740"/>
      <c r="G96" s="1736" t="s">
        <v>84</v>
      </c>
      <c r="H96" s="1737"/>
      <c r="I96" s="1737"/>
      <c r="J96" s="1737"/>
      <c r="K96" s="1737"/>
      <c r="L96" s="1737"/>
      <c r="M96" s="1737"/>
      <c r="N96" s="1737"/>
      <c r="O96" s="1737"/>
      <c r="P96" s="1737"/>
      <c r="Q96" s="1737"/>
      <c r="R96" s="1737"/>
      <c r="S96" s="1737"/>
      <c r="T96" s="1737"/>
      <c r="U96" s="947"/>
      <c r="V96" s="1821" t="s">
        <v>155</v>
      </c>
      <c r="W96" s="1821"/>
      <c r="X96" s="1821"/>
      <c r="Y96" s="1821"/>
      <c r="Z96" s="1821"/>
      <c r="AA96" s="1821"/>
      <c r="AB96" s="1821"/>
      <c r="AC96" s="1821"/>
      <c r="AD96" s="1821"/>
      <c r="AE96" s="1821"/>
      <c r="AF96" s="1821"/>
      <c r="AG96" s="1821"/>
      <c r="AH96" s="1821"/>
      <c r="AI96" s="1821"/>
      <c r="AL96" s="1738"/>
      <c r="AM96" s="1738"/>
      <c r="AN96" s="1738"/>
      <c r="AO96" s="1106"/>
      <c r="AP96" s="1106"/>
      <c r="AQ96" s="1106"/>
      <c r="AR96" s="1106"/>
      <c r="AY96" s="1104"/>
    </row>
    <row r="97" spans="1:51" ht="15.6" customHeight="1" thickBot="1">
      <c r="A97" s="1584"/>
      <c r="B97" s="1586"/>
      <c r="C97" s="1586"/>
      <c r="D97" s="1586"/>
      <c r="E97" s="1586"/>
      <c r="F97" s="1586"/>
      <c r="G97" s="1226" t="str">
        <f>'Fund Rec'!G79</f>
        <v/>
      </c>
      <c r="H97" s="1227">
        <f>'Fund Rec'!H79</f>
        <v>0</v>
      </c>
      <c r="I97" s="1228" t="str">
        <f>'Fund Rec'!I79</f>
        <v/>
      </c>
      <c r="J97" s="1227">
        <f>'Fund Rec'!J79</f>
        <v>0</v>
      </c>
      <c r="K97" s="1228" t="str">
        <f>'Fund Rec'!K79</f>
        <v/>
      </c>
      <c r="L97" s="1227">
        <f>'Fund Rec'!L79</f>
        <v>0</v>
      </c>
      <c r="M97" s="1228" t="str">
        <f>'Fund Rec'!M79</f>
        <v/>
      </c>
      <c r="N97" s="1227">
        <f>'Fund Rec'!N79</f>
        <v>0</v>
      </c>
      <c r="O97" s="1229" t="str">
        <f>'Fund Rec'!O79</f>
        <v/>
      </c>
      <c r="P97" s="697">
        <f>'Fund Rec'!P79</f>
        <v>0</v>
      </c>
      <c r="Q97" s="1229" t="str">
        <f>'Fund Rec'!Q79</f>
        <v/>
      </c>
      <c r="R97" s="1230">
        <f>'Fund Rec'!R79</f>
        <v>0</v>
      </c>
      <c r="S97" s="1229" t="str">
        <f>'Fund Rec'!S79</f>
        <v/>
      </c>
      <c r="T97" s="697">
        <f>'Fund Rec'!T79</f>
        <v>0</v>
      </c>
      <c r="U97" s="408"/>
      <c r="V97" s="1732" t="str">
        <f>$G$5</f>
        <v>RPPC, 53110</v>
      </c>
      <c r="W97" s="1716"/>
      <c r="X97" s="1716" t="str">
        <f>$I$5</f>
        <v>RPPC , 53129</v>
      </c>
      <c r="Y97" s="1716"/>
      <c r="Z97" s="1716" t="str">
        <f>$K$5</f>
        <v/>
      </c>
      <c r="AA97" s="1716"/>
      <c r="AB97" s="1716" t="str">
        <f>$M$5</f>
        <v/>
      </c>
      <c r="AC97" s="1716"/>
      <c r="AD97" s="1716" t="str">
        <f>$O$5</f>
        <v/>
      </c>
      <c r="AE97" s="1716"/>
      <c r="AF97" s="1716" t="str">
        <f>$Q$5</f>
        <v/>
      </c>
      <c r="AG97" s="1716"/>
      <c r="AH97" s="1716" t="str">
        <f>$S$5</f>
        <v/>
      </c>
      <c r="AI97" s="1718"/>
      <c r="AL97" s="2"/>
      <c r="AM97" s="2"/>
      <c r="AN97" s="2"/>
      <c r="AO97" s="2"/>
      <c r="AP97" s="2"/>
      <c r="AQ97" s="2"/>
      <c r="AR97" s="2"/>
      <c r="AY97" s="1104"/>
    </row>
    <row r="98" spans="1:51" ht="25.5" customHeight="1" thickTop="1" thickBot="1">
      <c r="A98" s="131"/>
      <c r="B98" s="159"/>
      <c r="C98" s="159"/>
      <c r="D98" s="18"/>
      <c r="E98" s="130" t="str">
        <f>'ORIGINAL BUDGET'!E98</f>
        <v>TOTAL OPERATING EXPENSES</v>
      </c>
      <c r="F98" s="1112">
        <f>SUM(F99:F113)</f>
        <v>0</v>
      </c>
      <c r="G98" s="614"/>
      <c r="H98" s="605">
        <f>SUM(H99:H113)</f>
        <v>0</v>
      </c>
      <c r="I98" s="607"/>
      <c r="J98" s="605">
        <f>SUM(J99:J113)</f>
        <v>0</v>
      </c>
      <c r="K98" s="607"/>
      <c r="L98" s="596">
        <f>SUM(L99:L113)</f>
        <v>0</v>
      </c>
      <c r="M98" s="695"/>
      <c r="N98" s="596">
        <f>SUM(N99:N113)</f>
        <v>0</v>
      </c>
      <c r="O98" s="695"/>
      <c r="P98" s="596">
        <f>SUM(P99:P113)</f>
        <v>0</v>
      </c>
      <c r="Q98" s="607"/>
      <c r="R98" s="596">
        <f>SUM(R99:R113)</f>
        <v>0</v>
      </c>
      <c r="S98" s="695"/>
      <c r="T98" s="596">
        <f>SUM(T99:T113)</f>
        <v>0</v>
      </c>
      <c r="U98" s="409"/>
      <c r="V98" s="1733"/>
      <c r="W98" s="1717"/>
      <c r="X98" s="1717"/>
      <c r="Y98" s="1717"/>
      <c r="Z98" s="1717"/>
      <c r="AA98" s="1717"/>
      <c r="AB98" s="1717"/>
      <c r="AC98" s="1717"/>
      <c r="AD98" s="1717"/>
      <c r="AE98" s="1717"/>
      <c r="AF98" s="1717"/>
      <c r="AG98" s="1717"/>
      <c r="AH98" s="1717"/>
      <c r="AI98" s="1719"/>
      <c r="AL98" s="221"/>
      <c r="AM98" s="221"/>
      <c r="AN98" s="222"/>
      <c r="AO98" s="222"/>
      <c r="AP98" s="222"/>
      <c r="AQ98" s="222"/>
      <c r="AR98" s="222"/>
      <c r="AY98" s="1104"/>
    </row>
    <row r="99" spans="1:51" ht="23.25" customHeight="1" thickTop="1">
      <c r="A99" s="122">
        <v>1</v>
      </c>
      <c r="B99" s="1773">
        <f>IF($L$2="","",IF($L$2="ORIGINAL",'ORIGINAL BUDGET'!$B99,IF($L$2="BR1",'BR1'!$B99,IF($L$2="BR2",'BR2'!$B99,IF($L$2="BR3",'BR3'!$B99)))))</f>
        <v>0</v>
      </c>
      <c r="C99" s="1774">
        <f>IF($L$2="","",IF($L$2="ORIGINAL",'ORIGINAL BUDGET'!$B99,IF($L$2="BR1",'BR1'!$B99,IF($L$2="BR2",'BR2'!$B99,IF($L$2="BR3",'BR3'!$B99)))))</f>
        <v>0</v>
      </c>
      <c r="D99" s="1774">
        <f>IF($L$2="","",IF($L$2="ORIGINAL",'ORIGINAL BUDGET'!$B99,IF($L$2="BR1",'BR1'!$B99,IF($L$2="BR2",'BR2'!$B99,IF($L$2="BR3",'BR3'!$B99)))))</f>
        <v>0</v>
      </c>
      <c r="E99" s="1775">
        <f>IF($L$2="","",IF($L$2="ORIGINAL",'ORIGINAL BUDGET'!$B99,IF($L$2="BR1",'BR1'!$B99,IF($L$2="BR2",'BR2'!$B99,IF($L$2="BR3",'BR3'!$B99)))))</f>
        <v>0</v>
      </c>
      <c r="F99" s="1111"/>
      <c r="G99" s="847" t="str">
        <f t="shared" ref="G99:G113" si="43">IF(AND(F99&lt;&gt;0, 1-I99-K99-Q99-S99-M99-O99),1-I99-K99-Q99-S99-M99-O99,"")</f>
        <v/>
      </c>
      <c r="H99" s="812">
        <f t="shared" ref="H99:H113" si="44">IF(AND(G99*F99&lt;0.0001,G99*F99&gt;0),"",G99*F99)</f>
        <v>0</v>
      </c>
      <c r="I99" s="840"/>
      <c r="J99" s="812">
        <f>I99*F99</f>
        <v>0</v>
      </c>
      <c r="K99" s="840"/>
      <c r="L99" s="812">
        <f>K99*F99</f>
        <v>0</v>
      </c>
      <c r="M99" s="840"/>
      <c r="N99" s="812">
        <f>M99*F99</f>
        <v>0</v>
      </c>
      <c r="O99" s="840"/>
      <c r="P99" s="812">
        <f>O99*F99</f>
        <v>0</v>
      </c>
      <c r="Q99" s="840"/>
      <c r="R99" s="812">
        <f t="shared" ref="R99:R113" si="45">Q99*F99</f>
        <v>0</v>
      </c>
      <c r="S99" s="840"/>
      <c r="T99" s="812">
        <f t="shared" ref="T99:T113" si="46">S99*F99</f>
        <v>0</v>
      </c>
      <c r="U99" s="410"/>
      <c r="V99" s="492" t="str">
        <f>IF(AND('BR3'!$K$2="ACTIVE",'BR3'!H99&gt;0),"Yes",IF(AND('BR2'!$K$2="ACTIVE",'BR2'!H99&gt;0),"Yes",IF(AND('BR1'!$K$2="ACTIVE",'BR1'!H99&gt;0),"Yes",IF(AND('ORIGINAL BUDGET'!$K$2="ACTIVE",'ORIGINAL BUDGET'!H99&gt;0),"Yes",""))))</f>
        <v/>
      </c>
      <c r="W99" s="493"/>
      <c r="X99" s="325" t="str">
        <f>IF(AND('BR3'!$K$2="ACTIVE",'BR3'!J99&gt;0),"Yes",IF(AND('BR2'!$K$2="ACTIVE",'BR2'!J99&gt;0),"Yes",IF(AND('BR1'!$K$2="ACTIVE",'BR1'!J99&gt;0),"Yes",IF(AND('ORIGINAL BUDGET'!$K$2="ACTIVE",'ORIGINAL BUDGET'!J99&gt;0),"Yes",""))))</f>
        <v/>
      </c>
      <c r="Y99" s="493"/>
      <c r="Z99" s="325" t="str">
        <f>IF(AND('BR3'!$K$2="ACTIVE",'BR3'!L99&gt;0),"Yes",IF(AND('BR2'!$K$2="ACTIVE",'BR2'!L99&gt;0),"Yes",IF(AND('BR1'!$K$2="ACTIVE",'BR1'!L99&gt;0),"Yes",IF(AND('ORIGINAL BUDGET'!$K$2="ACTIVE",'ORIGINAL BUDGET'!L99&gt;0),"Yes",""))))</f>
        <v/>
      </c>
      <c r="AA99" s="493"/>
      <c r="AB99" s="325" t="str">
        <f>IF(AND('BR3'!$K$2="ACTIVE",'BR3'!N99&gt;0),"Yes",IF(AND('BR2'!$K$2="ACTIVE",'BR2'!N99&gt;0),"Yes",IF(AND('BR1'!$K$2="ACTIVE",'BR1'!N99&gt;0),"Yes",IF(AND('ORIGINAL BUDGET'!$K$2="ACTIVE",'ORIGINAL BUDGET'!N99&gt;0),"Yes",""))))</f>
        <v/>
      </c>
      <c r="AC99" s="493"/>
      <c r="AD99" s="325" t="str">
        <f>IF(AND('BR3'!$K$2="ACTIVE",'BR3'!P99&gt;0),"Yes",IF(AND('BR2'!$K$2="ACTIVE",'BR2'!P99&gt;0),"Yes",IF(AND('BR1'!$K$2="ACTIVE",'BR1'!P99&gt;0),"Yes",IF(AND('ORIGINAL BUDGET'!$K$2="ACTIVE",'ORIGINAL BUDGET'!P99&gt;0),"Yes",""))))</f>
        <v/>
      </c>
      <c r="AE99" s="493"/>
      <c r="AF99" s="325" t="str">
        <f>IF(AND('BR3'!$K$2="ACTIVE",'BR3'!R99&gt;0),"Yes",IF(AND('BR2'!$K$2="ACTIVE",'BR2'!R99&gt;0),"Yes",IF(AND('BR1'!$K$2="ACTIVE",'BR1'!R99&gt;0),"Yes",IF(AND('ORIGINAL BUDGET'!$K$2="ACTIVE",'ORIGINAL BUDGET'!R99&gt;0),"Yes",""))))</f>
        <v/>
      </c>
      <c r="AG99" s="493"/>
      <c r="AH99" s="493" t="str">
        <f>IF(AND('BR3'!$K$2="ACTIVE",'BR3'!T99&gt;0),"Yes",IF(AND('BR2'!$K$2="ACTIVE",'BR2'!T99&gt;0),"Yes",IF(AND('BR1'!$K$2="ACTIVE",'BR1'!T99&gt;0),"Yes",IF(AND('ORIGINAL BUDGET'!$K$2="ACTIVE",'ORIGINAL BUDGET'!T99&gt;0),"Yes",""))))</f>
        <v/>
      </c>
      <c r="AI99" s="494"/>
      <c r="AL99" s="221"/>
      <c r="AM99" s="221"/>
      <c r="AN99" s="221"/>
      <c r="AO99" s="221"/>
      <c r="AP99" s="221"/>
      <c r="AQ99" s="221"/>
      <c r="AR99" s="57"/>
      <c r="AY99" s="1104"/>
    </row>
    <row r="100" spans="1:51" ht="23.25" customHeight="1">
      <c r="A100" s="122">
        <v>2</v>
      </c>
      <c r="B100" s="1773">
        <f>IF($L$2="","",IF($L$2="ORIGINAL",'ORIGINAL BUDGET'!$B100,IF($L$2="BR1",'BR1'!$B100,IF($L$2="BR2",'BR2'!$B100,IF($L$2="BR3",'BR3'!$B100)))))</f>
        <v>0</v>
      </c>
      <c r="C100" s="1774">
        <f>IF($L$2="","",IF($L$2="ORIGINAL",'ORIGINAL BUDGET'!$B100,IF($L$2="BR1",'BR1'!$B100,IF($L$2="BR2",'BR2'!$B100,IF($L$2="BR3",'BR3'!$B100)))))</f>
        <v>0</v>
      </c>
      <c r="D100" s="1774">
        <f>IF($L$2="","",IF($L$2="ORIGINAL",'ORIGINAL BUDGET'!$B100,IF($L$2="BR1",'BR1'!$B100,IF($L$2="BR2",'BR2'!$B100,IF($L$2="BR3",'BR3'!$B100)))))</f>
        <v>0</v>
      </c>
      <c r="E100" s="1775">
        <f>IF($L$2="","",IF($L$2="ORIGINAL",'ORIGINAL BUDGET'!$B100,IF($L$2="BR1",'BR1'!$B100,IF($L$2="BR2",'BR2'!$B100,IF($L$2="BR3",'BR3'!$B100)))))</f>
        <v>0</v>
      </c>
      <c r="F100" s="1111"/>
      <c r="G100" s="847" t="str">
        <f t="shared" si="43"/>
        <v/>
      </c>
      <c r="H100" s="810">
        <f t="shared" si="44"/>
        <v>0</v>
      </c>
      <c r="I100" s="840"/>
      <c r="J100" s="810">
        <f t="shared" ref="J100:J113" si="47">I100*F100</f>
        <v>0</v>
      </c>
      <c r="K100" s="840"/>
      <c r="L100" s="810">
        <f t="shared" ref="L100:L113" si="48">K100*F100</f>
        <v>0</v>
      </c>
      <c r="M100" s="840"/>
      <c r="N100" s="810">
        <f t="shared" ref="N100:N113" si="49">M100*F100</f>
        <v>0</v>
      </c>
      <c r="O100" s="840"/>
      <c r="P100" s="810">
        <f t="shared" ref="P100:P113" si="50">O100*F100</f>
        <v>0</v>
      </c>
      <c r="Q100" s="840"/>
      <c r="R100" s="810">
        <f t="shared" si="45"/>
        <v>0</v>
      </c>
      <c r="S100" s="840"/>
      <c r="T100" s="810">
        <f t="shared" si="46"/>
        <v>0</v>
      </c>
      <c r="U100" s="410"/>
      <c r="V100" s="492" t="str">
        <f>IF(AND('BR3'!$K$2="ACTIVE",'BR3'!H100&gt;0),"Yes",IF(AND('BR2'!$K$2="ACTIVE",'BR2'!H100&gt;0),"Yes",IF(AND('BR1'!$K$2="ACTIVE",'BR1'!H100&gt;0),"Yes",IF(AND('ORIGINAL BUDGET'!$K$2="ACTIVE",'ORIGINAL BUDGET'!H100&gt;0),"Yes",""))))</f>
        <v/>
      </c>
      <c r="W100" s="493"/>
      <c r="X100" s="325" t="str">
        <f>IF(AND('BR3'!$K$2="ACTIVE",'BR3'!J100&gt;0),"Yes",IF(AND('BR2'!$K$2="ACTIVE",'BR2'!J100&gt;0),"Yes",IF(AND('BR1'!$K$2="ACTIVE",'BR1'!J100&gt;0),"Yes",IF(AND('ORIGINAL BUDGET'!$K$2="ACTIVE",'ORIGINAL BUDGET'!J100&gt;0),"Yes",""))))</f>
        <v/>
      </c>
      <c r="Y100" s="493"/>
      <c r="Z100" s="325" t="str">
        <f>IF(AND('BR3'!$K$2="ACTIVE",'BR3'!L100&gt;0),"Yes",IF(AND('BR2'!$K$2="ACTIVE",'BR2'!L100&gt;0),"Yes",IF(AND('BR1'!$K$2="ACTIVE",'BR1'!L100&gt;0),"Yes",IF(AND('ORIGINAL BUDGET'!$K$2="ACTIVE",'ORIGINAL BUDGET'!L100&gt;0),"Yes",""))))</f>
        <v/>
      </c>
      <c r="AA100" s="493"/>
      <c r="AB100" s="325" t="str">
        <f>IF(AND('BR3'!$K$2="ACTIVE",'BR3'!N100&gt;0),"Yes",IF(AND('BR2'!$K$2="ACTIVE",'BR2'!N100&gt;0),"Yes",IF(AND('BR1'!$K$2="ACTIVE",'BR1'!N100&gt;0),"Yes",IF(AND('ORIGINAL BUDGET'!$K$2="ACTIVE",'ORIGINAL BUDGET'!N100&gt;0),"Yes",""))))</f>
        <v/>
      </c>
      <c r="AC100" s="493"/>
      <c r="AD100" s="325" t="str">
        <f>IF(AND('BR3'!$K$2="ACTIVE",'BR3'!P100&gt;0),"Yes",IF(AND('BR2'!$K$2="ACTIVE",'BR2'!P100&gt;0),"Yes",IF(AND('BR1'!$K$2="ACTIVE",'BR1'!P100&gt;0),"Yes",IF(AND('ORIGINAL BUDGET'!$K$2="ACTIVE",'ORIGINAL BUDGET'!P100&gt;0),"Yes",""))))</f>
        <v/>
      </c>
      <c r="AE100" s="493"/>
      <c r="AF100" s="325" t="str">
        <f>IF(AND('BR3'!$K$2="ACTIVE",'BR3'!R100&gt;0),"Yes",IF(AND('BR2'!$K$2="ACTIVE",'BR2'!R100&gt;0),"Yes",IF(AND('BR1'!$K$2="ACTIVE",'BR1'!R100&gt;0),"Yes",IF(AND('ORIGINAL BUDGET'!$K$2="ACTIVE",'ORIGINAL BUDGET'!R100&gt;0),"Yes",""))))</f>
        <v/>
      </c>
      <c r="AG100" s="493"/>
      <c r="AH100" s="493" t="str">
        <f>IF(AND('BR3'!$K$2="ACTIVE",'BR3'!T100&gt;0),"Yes",IF(AND('BR2'!$K$2="ACTIVE",'BR2'!T100&gt;0),"Yes",IF(AND('BR1'!$K$2="ACTIVE",'BR1'!T100&gt;0),"Yes",IF(AND('ORIGINAL BUDGET'!$K$2="ACTIVE",'ORIGINAL BUDGET'!T100&gt;0),"Yes",""))))</f>
        <v/>
      </c>
      <c r="AI100" s="494"/>
      <c r="AL100" s="221"/>
      <c r="AM100" s="221"/>
      <c r="AN100" s="221"/>
      <c r="AO100" s="221"/>
      <c r="AP100" s="221"/>
      <c r="AQ100" s="221"/>
      <c r="AR100" s="57"/>
      <c r="AY100" s="1104"/>
    </row>
    <row r="101" spans="1:51" ht="23.25" customHeight="1">
      <c r="A101" s="122">
        <v>3</v>
      </c>
      <c r="B101" s="1726">
        <f>IF($L$2="","",IF($L$2="ORIGINAL",'ORIGINAL BUDGET'!$B101,IF($L$2="BR1",'BR1'!$B101,IF($L$2="BR2",'BR2'!$B101,IF($L$2="BR3",'BR3'!$B101)))))</f>
        <v>0</v>
      </c>
      <c r="C101" s="1727">
        <f>IF($L$2="","",IF($L$2="ORIGINAL",'ORIGINAL BUDGET'!$B101,IF($L$2="BR1",'BR1'!$B101,IF($L$2="BR2",'BR2'!$B101,IF($L$2="BR3",'BR3'!$B101)))))</f>
        <v>0</v>
      </c>
      <c r="D101" s="1727">
        <f>IF($L$2="","",IF($L$2="ORIGINAL",'ORIGINAL BUDGET'!$B101,IF($L$2="BR1",'BR1'!$B101,IF($L$2="BR2",'BR2'!$B101,IF($L$2="BR3",'BR3'!$B101)))))</f>
        <v>0</v>
      </c>
      <c r="E101" s="1728">
        <f>IF($L$2="","",IF($L$2="ORIGINAL",'ORIGINAL BUDGET'!$B101,IF($L$2="BR1",'BR1'!$B101,IF($L$2="BR2",'BR2'!$B101,IF($L$2="BR3",'BR3'!$B101)))))</f>
        <v>0</v>
      </c>
      <c r="F101" s="1111"/>
      <c r="G101" s="847" t="str">
        <f t="shared" si="43"/>
        <v/>
      </c>
      <c r="H101" s="810">
        <f t="shared" si="44"/>
        <v>0</v>
      </c>
      <c r="I101" s="840"/>
      <c r="J101" s="810">
        <f t="shared" si="47"/>
        <v>0</v>
      </c>
      <c r="K101" s="840"/>
      <c r="L101" s="810">
        <f t="shared" si="48"/>
        <v>0</v>
      </c>
      <c r="M101" s="840"/>
      <c r="N101" s="810">
        <f t="shared" si="49"/>
        <v>0</v>
      </c>
      <c r="O101" s="840"/>
      <c r="P101" s="810">
        <f t="shared" si="50"/>
        <v>0</v>
      </c>
      <c r="Q101" s="840"/>
      <c r="R101" s="810">
        <f t="shared" si="45"/>
        <v>0</v>
      </c>
      <c r="S101" s="840"/>
      <c r="T101" s="810">
        <f t="shared" si="46"/>
        <v>0</v>
      </c>
      <c r="U101" s="410"/>
      <c r="V101" s="492" t="str">
        <f>IF(AND('BR3'!$K$2="ACTIVE",'BR3'!H101&gt;0),"Yes",IF(AND('BR2'!$K$2="ACTIVE",'BR2'!H101&gt;0),"Yes",IF(AND('BR1'!$K$2="ACTIVE",'BR1'!H101&gt;0),"Yes",IF(AND('ORIGINAL BUDGET'!$K$2="ACTIVE",'ORIGINAL BUDGET'!H101&gt;0),"Yes",""))))</f>
        <v/>
      </c>
      <c r="W101" s="493"/>
      <c r="X101" s="325" t="str">
        <f>IF(AND('BR3'!$K$2="ACTIVE",'BR3'!J101&gt;0),"Yes",IF(AND('BR2'!$K$2="ACTIVE",'BR2'!J101&gt;0),"Yes",IF(AND('BR1'!$K$2="ACTIVE",'BR1'!J101&gt;0),"Yes",IF(AND('ORIGINAL BUDGET'!$K$2="ACTIVE",'ORIGINAL BUDGET'!J101&gt;0),"Yes",""))))</f>
        <v/>
      </c>
      <c r="Y101" s="493"/>
      <c r="Z101" s="325" t="str">
        <f>IF(AND('BR3'!$K$2="ACTIVE",'BR3'!L101&gt;0),"Yes",IF(AND('BR2'!$K$2="ACTIVE",'BR2'!L101&gt;0),"Yes",IF(AND('BR1'!$K$2="ACTIVE",'BR1'!L101&gt;0),"Yes",IF(AND('ORIGINAL BUDGET'!$K$2="ACTIVE",'ORIGINAL BUDGET'!L101&gt;0),"Yes",""))))</f>
        <v/>
      </c>
      <c r="AA101" s="493"/>
      <c r="AB101" s="325" t="str">
        <f>IF(AND('BR3'!$K$2="ACTIVE",'BR3'!N101&gt;0),"Yes",IF(AND('BR2'!$K$2="ACTIVE",'BR2'!N101&gt;0),"Yes",IF(AND('BR1'!$K$2="ACTIVE",'BR1'!N101&gt;0),"Yes",IF(AND('ORIGINAL BUDGET'!$K$2="ACTIVE",'ORIGINAL BUDGET'!N101&gt;0),"Yes",""))))</f>
        <v/>
      </c>
      <c r="AC101" s="493"/>
      <c r="AD101" s="325" t="str">
        <f>IF(AND('BR3'!$K$2="ACTIVE",'BR3'!P101&gt;0),"Yes",IF(AND('BR2'!$K$2="ACTIVE",'BR2'!P101&gt;0),"Yes",IF(AND('BR1'!$K$2="ACTIVE",'BR1'!P101&gt;0),"Yes",IF(AND('ORIGINAL BUDGET'!$K$2="ACTIVE",'ORIGINAL BUDGET'!P101&gt;0),"Yes",""))))</f>
        <v/>
      </c>
      <c r="AE101" s="493"/>
      <c r="AF101" s="325" t="str">
        <f>IF(AND('BR3'!$K$2="ACTIVE",'BR3'!R101&gt;0),"Yes",IF(AND('BR2'!$K$2="ACTIVE",'BR2'!R101&gt;0),"Yes",IF(AND('BR1'!$K$2="ACTIVE",'BR1'!R101&gt;0),"Yes",IF(AND('ORIGINAL BUDGET'!$K$2="ACTIVE",'ORIGINAL BUDGET'!R101&gt;0),"Yes",""))))</f>
        <v/>
      </c>
      <c r="AG101" s="493"/>
      <c r="AH101" s="493" t="str">
        <f>IF(AND('BR3'!$K$2="ACTIVE",'BR3'!T101&gt;0),"Yes",IF(AND('BR2'!$K$2="ACTIVE",'BR2'!T101&gt;0),"Yes",IF(AND('BR1'!$K$2="ACTIVE",'BR1'!T101&gt;0),"Yes",IF(AND('ORIGINAL BUDGET'!$K$2="ACTIVE",'ORIGINAL BUDGET'!T101&gt;0),"Yes",""))))</f>
        <v/>
      </c>
      <c r="AI101" s="494"/>
      <c r="AL101" s="221"/>
      <c r="AM101" s="221"/>
      <c r="AN101" s="221"/>
      <c r="AO101" s="221"/>
      <c r="AP101" s="221"/>
      <c r="AQ101" s="221"/>
      <c r="AR101" s="57"/>
      <c r="AY101" s="1104"/>
    </row>
    <row r="102" spans="1:51" ht="23.25" customHeight="1">
      <c r="A102" s="122">
        <v>4</v>
      </c>
      <c r="B102" s="1726">
        <f>IF($L$2="","",IF($L$2="ORIGINAL",'ORIGINAL BUDGET'!$B102,IF($L$2="BR1",'BR1'!$B102,IF($L$2="BR2",'BR2'!$B102,IF($L$2="BR3",'BR3'!$B102)))))</f>
        <v>0</v>
      </c>
      <c r="C102" s="1727">
        <f>IF($L$2="","",IF($L$2="ORIGINAL",'ORIGINAL BUDGET'!$B102,IF($L$2="BR1",'BR1'!$B102,IF($L$2="BR2",'BR2'!$B102,IF($L$2="BR3",'BR3'!$B102)))))</f>
        <v>0</v>
      </c>
      <c r="D102" s="1727">
        <f>IF($L$2="","",IF($L$2="ORIGINAL",'ORIGINAL BUDGET'!$B102,IF($L$2="BR1",'BR1'!$B102,IF($L$2="BR2",'BR2'!$B102,IF($L$2="BR3",'BR3'!$B102)))))</f>
        <v>0</v>
      </c>
      <c r="E102" s="1728">
        <f>IF($L$2="","",IF($L$2="ORIGINAL",'ORIGINAL BUDGET'!$B102,IF($L$2="BR1",'BR1'!$B102,IF($L$2="BR2",'BR2'!$B102,IF($L$2="BR3",'BR3'!$B102)))))</f>
        <v>0</v>
      </c>
      <c r="F102" s="1111"/>
      <c r="G102" s="847" t="str">
        <f t="shared" si="43"/>
        <v/>
      </c>
      <c r="H102" s="810">
        <f t="shared" si="44"/>
        <v>0</v>
      </c>
      <c r="I102" s="840"/>
      <c r="J102" s="810">
        <f t="shared" si="47"/>
        <v>0</v>
      </c>
      <c r="K102" s="840"/>
      <c r="L102" s="810">
        <f t="shared" si="48"/>
        <v>0</v>
      </c>
      <c r="M102" s="840"/>
      <c r="N102" s="810">
        <f t="shared" si="49"/>
        <v>0</v>
      </c>
      <c r="O102" s="840"/>
      <c r="P102" s="810">
        <f t="shared" si="50"/>
        <v>0</v>
      </c>
      <c r="Q102" s="840"/>
      <c r="R102" s="810">
        <f t="shared" si="45"/>
        <v>0</v>
      </c>
      <c r="S102" s="840"/>
      <c r="T102" s="810">
        <f t="shared" si="46"/>
        <v>0</v>
      </c>
      <c r="U102" s="410"/>
      <c r="V102" s="492" t="str">
        <f>IF(AND('BR3'!$K$2="ACTIVE",'BR3'!H102&gt;0),"Yes",IF(AND('BR2'!$K$2="ACTIVE",'BR2'!H102&gt;0),"Yes",IF(AND('BR1'!$K$2="ACTIVE",'BR1'!H102&gt;0),"Yes",IF(AND('ORIGINAL BUDGET'!$K$2="ACTIVE",'ORIGINAL BUDGET'!H102&gt;0),"Yes",""))))</f>
        <v/>
      </c>
      <c r="W102" s="493"/>
      <c r="X102" s="325" t="str">
        <f>IF(AND('BR3'!$K$2="ACTIVE",'BR3'!J102&gt;0),"Yes",IF(AND('BR2'!$K$2="ACTIVE",'BR2'!J102&gt;0),"Yes",IF(AND('BR1'!$K$2="ACTIVE",'BR1'!J102&gt;0),"Yes",IF(AND('ORIGINAL BUDGET'!$K$2="ACTIVE",'ORIGINAL BUDGET'!J102&gt;0),"Yes",""))))</f>
        <v/>
      </c>
      <c r="Y102" s="493"/>
      <c r="Z102" s="325" t="str">
        <f>IF(AND('BR3'!$K$2="ACTIVE",'BR3'!L102&gt;0),"Yes",IF(AND('BR2'!$K$2="ACTIVE",'BR2'!L102&gt;0),"Yes",IF(AND('BR1'!$K$2="ACTIVE",'BR1'!L102&gt;0),"Yes",IF(AND('ORIGINAL BUDGET'!$K$2="ACTIVE",'ORIGINAL BUDGET'!L102&gt;0),"Yes",""))))</f>
        <v/>
      </c>
      <c r="AA102" s="493"/>
      <c r="AB102" s="325" t="str">
        <f>IF(AND('BR3'!$K$2="ACTIVE",'BR3'!N102&gt;0),"Yes",IF(AND('BR2'!$K$2="ACTIVE",'BR2'!N102&gt;0),"Yes",IF(AND('BR1'!$K$2="ACTIVE",'BR1'!N102&gt;0),"Yes",IF(AND('ORIGINAL BUDGET'!$K$2="ACTIVE",'ORIGINAL BUDGET'!N102&gt;0),"Yes",""))))</f>
        <v/>
      </c>
      <c r="AC102" s="493"/>
      <c r="AD102" s="325" t="str">
        <f>IF(AND('BR3'!$K$2="ACTIVE",'BR3'!P102&gt;0),"Yes",IF(AND('BR2'!$K$2="ACTIVE",'BR2'!P102&gt;0),"Yes",IF(AND('BR1'!$K$2="ACTIVE",'BR1'!P102&gt;0),"Yes",IF(AND('ORIGINAL BUDGET'!$K$2="ACTIVE",'ORIGINAL BUDGET'!P102&gt;0),"Yes",""))))</f>
        <v/>
      </c>
      <c r="AE102" s="493"/>
      <c r="AF102" s="325" t="str">
        <f>IF(AND('BR3'!$K$2="ACTIVE",'BR3'!R102&gt;0),"Yes",IF(AND('BR2'!$K$2="ACTIVE",'BR2'!R102&gt;0),"Yes",IF(AND('BR1'!$K$2="ACTIVE",'BR1'!R102&gt;0),"Yes",IF(AND('ORIGINAL BUDGET'!$K$2="ACTIVE",'ORIGINAL BUDGET'!R102&gt;0),"Yes",""))))</f>
        <v/>
      </c>
      <c r="AG102" s="493"/>
      <c r="AH102" s="493" t="str">
        <f>IF(AND('BR3'!$K$2="ACTIVE",'BR3'!T102&gt;0),"Yes",IF(AND('BR2'!$K$2="ACTIVE",'BR2'!T102&gt;0),"Yes",IF(AND('BR1'!$K$2="ACTIVE",'BR1'!T102&gt;0),"Yes",IF(AND('ORIGINAL BUDGET'!$K$2="ACTIVE",'ORIGINAL BUDGET'!T102&gt;0),"Yes",""))))</f>
        <v/>
      </c>
      <c r="AI102" s="494"/>
      <c r="AK102" s="221"/>
      <c r="AL102" s="221"/>
      <c r="AM102" s="221"/>
      <c r="AN102" s="221"/>
      <c r="AO102" s="221"/>
      <c r="AP102" s="221"/>
      <c r="AQ102" s="221"/>
      <c r="AR102" s="57"/>
      <c r="AU102" s="2"/>
      <c r="AV102" s="2"/>
      <c r="AW102" s="2"/>
      <c r="AX102" s="2"/>
      <c r="AY102" s="1104"/>
    </row>
    <row r="103" spans="1:51" ht="23.25" customHeight="1" thickBot="1">
      <c r="A103" s="122">
        <v>5</v>
      </c>
      <c r="B103" s="1726">
        <f>IF($L$2="","",IF($L$2="ORIGINAL",'ORIGINAL BUDGET'!$B103,IF($L$2="BR1",'BR1'!$B103,IF($L$2="BR2",'BR2'!$B103,IF($L$2="BR3",'BR3'!$B103)))))</f>
        <v>0</v>
      </c>
      <c r="C103" s="1727">
        <f>IF($L$2="","",IF($L$2="ORIGINAL",'ORIGINAL BUDGET'!$B103,IF($L$2="BR1",'BR1'!$B103,IF($L$2="BR2",'BR2'!$B103,IF($L$2="BR3",'BR3'!$B103)))))</f>
        <v>0</v>
      </c>
      <c r="D103" s="1727">
        <f>IF($L$2="","",IF($L$2="ORIGINAL",'ORIGINAL BUDGET'!$B103,IF($L$2="BR1",'BR1'!$B103,IF($L$2="BR2",'BR2'!$B103,IF($L$2="BR3",'BR3'!$B103)))))</f>
        <v>0</v>
      </c>
      <c r="E103" s="1728">
        <f>IF($L$2="","",IF($L$2="ORIGINAL",'ORIGINAL BUDGET'!$B103,IF($L$2="BR1",'BR1'!$B103,IF($L$2="BR2",'BR2'!$B103,IF($L$2="BR3",'BR3'!$B103)))))</f>
        <v>0</v>
      </c>
      <c r="F103" s="1111"/>
      <c r="G103" s="847" t="str">
        <f t="shared" si="43"/>
        <v/>
      </c>
      <c r="H103" s="810">
        <f t="shared" si="44"/>
        <v>0</v>
      </c>
      <c r="I103" s="840"/>
      <c r="J103" s="810">
        <f t="shared" si="47"/>
        <v>0</v>
      </c>
      <c r="K103" s="840"/>
      <c r="L103" s="810">
        <f t="shared" si="48"/>
        <v>0</v>
      </c>
      <c r="M103" s="840"/>
      <c r="N103" s="810">
        <f t="shared" si="49"/>
        <v>0</v>
      </c>
      <c r="O103" s="840"/>
      <c r="P103" s="810">
        <f t="shared" si="50"/>
        <v>0</v>
      </c>
      <c r="Q103" s="840"/>
      <c r="R103" s="810">
        <f t="shared" si="45"/>
        <v>0</v>
      </c>
      <c r="S103" s="840"/>
      <c r="T103" s="810">
        <f t="shared" si="46"/>
        <v>0</v>
      </c>
      <c r="U103" s="410"/>
      <c r="V103" s="492" t="str">
        <f>IF(AND('BR3'!$K$2="ACTIVE",'BR3'!H103&gt;0),"Yes",IF(AND('BR2'!$K$2="ACTIVE",'BR2'!H103&gt;0),"Yes",IF(AND('BR1'!$K$2="ACTIVE",'BR1'!H103&gt;0),"Yes",IF(AND('ORIGINAL BUDGET'!$K$2="ACTIVE",'ORIGINAL BUDGET'!H103&gt;0),"Yes",""))))</f>
        <v/>
      </c>
      <c r="W103" s="493"/>
      <c r="X103" s="325" t="str">
        <f>IF(AND('BR3'!$K$2="ACTIVE",'BR3'!J103&gt;0),"Yes",IF(AND('BR2'!$K$2="ACTIVE",'BR2'!J103&gt;0),"Yes",IF(AND('BR1'!$K$2="ACTIVE",'BR1'!J103&gt;0),"Yes",IF(AND('ORIGINAL BUDGET'!$K$2="ACTIVE",'ORIGINAL BUDGET'!J103&gt;0),"Yes",""))))</f>
        <v/>
      </c>
      <c r="Y103" s="493"/>
      <c r="Z103" s="325" t="str">
        <f>IF(AND('BR3'!$K$2="ACTIVE",'BR3'!L103&gt;0),"Yes",IF(AND('BR2'!$K$2="ACTIVE",'BR2'!L103&gt;0),"Yes",IF(AND('BR1'!$K$2="ACTIVE",'BR1'!L103&gt;0),"Yes",IF(AND('ORIGINAL BUDGET'!$K$2="ACTIVE",'ORIGINAL BUDGET'!L103&gt;0),"Yes",""))))</f>
        <v/>
      </c>
      <c r="AA103" s="493"/>
      <c r="AB103" s="325" t="str">
        <f>IF(AND('BR3'!$K$2="ACTIVE",'BR3'!N103&gt;0),"Yes",IF(AND('BR2'!$K$2="ACTIVE",'BR2'!N103&gt;0),"Yes",IF(AND('BR1'!$K$2="ACTIVE",'BR1'!N103&gt;0),"Yes",IF(AND('ORIGINAL BUDGET'!$K$2="ACTIVE",'ORIGINAL BUDGET'!N103&gt;0),"Yes",""))))</f>
        <v/>
      </c>
      <c r="AC103" s="493"/>
      <c r="AD103" s="325" t="str">
        <f>IF(AND('BR3'!$K$2="ACTIVE",'BR3'!P103&gt;0),"Yes",IF(AND('BR2'!$K$2="ACTIVE",'BR2'!P103&gt;0),"Yes",IF(AND('BR1'!$K$2="ACTIVE",'BR1'!P103&gt;0),"Yes",IF(AND('ORIGINAL BUDGET'!$K$2="ACTIVE",'ORIGINAL BUDGET'!P103&gt;0),"Yes",""))))</f>
        <v/>
      </c>
      <c r="AE103" s="493"/>
      <c r="AF103" s="325" t="str">
        <f>IF(AND('BR3'!$K$2="ACTIVE",'BR3'!R103&gt;0),"Yes",IF(AND('BR2'!$K$2="ACTIVE",'BR2'!R103&gt;0),"Yes",IF(AND('BR1'!$K$2="ACTIVE",'BR1'!R103&gt;0),"Yes",IF(AND('ORIGINAL BUDGET'!$K$2="ACTIVE",'ORIGINAL BUDGET'!R103&gt;0),"Yes",""))))</f>
        <v/>
      </c>
      <c r="AG103" s="493"/>
      <c r="AH103" s="493" t="str">
        <f>IF(AND('BR3'!$K$2="ACTIVE",'BR3'!T103&gt;0),"Yes",IF(AND('BR2'!$K$2="ACTIVE",'BR2'!T103&gt;0),"Yes",IF(AND('BR1'!$K$2="ACTIVE",'BR1'!T103&gt;0),"Yes",IF(AND('ORIGINAL BUDGET'!$K$2="ACTIVE",'ORIGINAL BUDGET'!T103&gt;0),"Yes",""))))</f>
        <v/>
      </c>
      <c r="AI103" s="494"/>
      <c r="AK103" s="221"/>
      <c r="AL103" s="221"/>
      <c r="AM103" s="221"/>
      <c r="AN103" s="221"/>
      <c r="AO103" s="221"/>
      <c r="AP103" s="221"/>
      <c r="AQ103" s="221"/>
      <c r="AR103" s="57"/>
      <c r="AU103" s="2"/>
      <c r="AV103" s="2"/>
      <c r="AW103" s="2"/>
      <c r="AX103" s="2"/>
      <c r="AY103" s="1104"/>
    </row>
    <row r="104" spans="1:51" ht="23.25" hidden="1" customHeight="1">
      <c r="A104" s="122">
        <v>6</v>
      </c>
      <c r="B104" s="1726">
        <f>IF($L$2="","",IF($L$2="ORIGINAL",'ORIGINAL BUDGET'!$B104,IF($L$2="BR1",'BR1'!$B104,IF($L$2="BR2",'BR2'!$B104,IF($L$2="BR3",'BR3'!$B104)))))</f>
        <v>0</v>
      </c>
      <c r="C104" s="1727">
        <f>IF($L$2="","",IF($L$2="ORIGINAL",'ORIGINAL BUDGET'!$B104,IF($L$2="BR1",'BR1'!$B104,IF($L$2="BR2",'BR2'!$B104,IF($L$2="BR3",'BR3'!$B104)))))</f>
        <v>0</v>
      </c>
      <c r="D104" s="1727">
        <f>IF($L$2="","",IF($L$2="ORIGINAL",'ORIGINAL BUDGET'!$B104,IF($L$2="BR1",'BR1'!$B104,IF($L$2="BR2",'BR2'!$B104,IF($L$2="BR3",'BR3'!$B104)))))</f>
        <v>0</v>
      </c>
      <c r="E104" s="1728">
        <f>IF($L$2="","",IF($L$2="ORIGINAL",'ORIGINAL BUDGET'!$B104,IF($L$2="BR1",'BR1'!$B104,IF($L$2="BR2",'BR2'!$B104,IF($L$2="BR3",'BR3'!$B104)))))</f>
        <v>0</v>
      </c>
      <c r="F104" s="1111"/>
      <c r="G104" s="847" t="str">
        <f t="shared" si="43"/>
        <v/>
      </c>
      <c r="H104" s="810">
        <f t="shared" si="44"/>
        <v>0</v>
      </c>
      <c r="I104" s="840"/>
      <c r="J104" s="810">
        <f t="shared" si="47"/>
        <v>0</v>
      </c>
      <c r="K104" s="840"/>
      <c r="L104" s="810">
        <f t="shared" si="48"/>
        <v>0</v>
      </c>
      <c r="M104" s="840"/>
      <c r="N104" s="810">
        <f t="shared" si="49"/>
        <v>0</v>
      </c>
      <c r="O104" s="840"/>
      <c r="P104" s="810">
        <f t="shared" si="50"/>
        <v>0</v>
      </c>
      <c r="Q104" s="840"/>
      <c r="R104" s="810">
        <f t="shared" si="45"/>
        <v>0</v>
      </c>
      <c r="S104" s="840"/>
      <c r="T104" s="810">
        <f t="shared" si="46"/>
        <v>0</v>
      </c>
      <c r="U104" s="410"/>
      <c r="V104" s="492" t="str">
        <f>IF(AND('BR3'!$K$2="ACTIVE",'BR3'!H104&gt;0),"Yes",IF(AND('BR2'!$K$2="ACTIVE",'BR2'!H104&gt;0),"Yes",IF(AND('BR1'!$K$2="ACTIVE",'BR1'!H104&gt;0),"Yes",IF(AND('ORIGINAL BUDGET'!$K$2="ACTIVE",'ORIGINAL BUDGET'!H104&gt;0),"Yes",""))))</f>
        <v/>
      </c>
      <c r="W104" s="493"/>
      <c r="X104" s="325" t="str">
        <f>IF(AND('BR3'!$K$2="ACTIVE",'BR3'!J104&gt;0),"Yes",IF(AND('BR2'!$K$2="ACTIVE",'BR2'!J104&gt;0),"Yes",IF(AND('BR1'!$K$2="ACTIVE",'BR1'!J104&gt;0),"Yes",IF(AND('ORIGINAL BUDGET'!$K$2="ACTIVE",'ORIGINAL BUDGET'!J104&gt;0),"Yes",""))))</f>
        <v/>
      </c>
      <c r="Y104" s="493"/>
      <c r="Z104" s="325" t="str">
        <f>IF(AND('BR3'!$K$2="ACTIVE",'BR3'!L104&gt;0),"Yes",IF(AND('BR2'!$K$2="ACTIVE",'BR2'!L104&gt;0),"Yes",IF(AND('BR1'!$K$2="ACTIVE",'BR1'!L104&gt;0),"Yes",IF(AND('ORIGINAL BUDGET'!$K$2="ACTIVE",'ORIGINAL BUDGET'!L104&gt;0),"Yes",""))))</f>
        <v/>
      </c>
      <c r="AA104" s="493"/>
      <c r="AB104" s="325" t="str">
        <f>IF(AND('BR3'!$K$2="ACTIVE",'BR3'!N104&gt;0),"Yes",IF(AND('BR2'!$K$2="ACTIVE",'BR2'!N104&gt;0),"Yes",IF(AND('BR1'!$K$2="ACTIVE",'BR1'!N104&gt;0),"Yes",IF(AND('ORIGINAL BUDGET'!$K$2="ACTIVE",'ORIGINAL BUDGET'!N104&gt;0),"Yes",""))))</f>
        <v/>
      </c>
      <c r="AC104" s="493"/>
      <c r="AD104" s="325" t="str">
        <f>IF(AND('BR3'!$K$2="ACTIVE",'BR3'!P104&gt;0),"Yes",IF(AND('BR2'!$K$2="ACTIVE",'BR2'!P104&gt;0),"Yes",IF(AND('BR1'!$K$2="ACTIVE",'BR1'!P104&gt;0),"Yes",IF(AND('ORIGINAL BUDGET'!$K$2="ACTIVE",'ORIGINAL BUDGET'!P104&gt;0),"Yes",""))))</f>
        <v/>
      </c>
      <c r="AE104" s="493"/>
      <c r="AF104" s="325" t="str">
        <f>IF(AND('BR3'!$K$2="ACTIVE",'BR3'!R104&gt;0),"Yes",IF(AND('BR2'!$K$2="ACTIVE",'BR2'!R104&gt;0),"Yes",IF(AND('BR1'!$K$2="ACTIVE",'BR1'!R104&gt;0),"Yes",IF(AND('ORIGINAL BUDGET'!$K$2="ACTIVE",'ORIGINAL BUDGET'!R104&gt;0),"Yes",""))))</f>
        <v/>
      </c>
      <c r="AG104" s="493"/>
      <c r="AH104" s="493" t="str">
        <f>IF(AND('BR3'!$K$2="ACTIVE",'BR3'!T104&gt;0),"Yes",IF(AND('BR2'!$K$2="ACTIVE",'BR2'!T104&gt;0),"Yes",IF(AND('BR1'!$K$2="ACTIVE",'BR1'!T104&gt;0),"Yes",IF(AND('ORIGINAL BUDGET'!$K$2="ACTIVE",'ORIGINAL BUDGET'!T104&gt;0),"Yes",""))))</f>
        <v/>
      </c>
      <c r="AI104" s="494"/>
      <c r="AK104" s="221"/>
      <c r="AL104" s="221"/>
      <c r="AM104" s="221"/>
      <c r="AN104" s="221"/>
      <c r="AO104" s="221"/>
      <c r="AP104" s="221"/>
      <c r="AQ104" s="221"/>
      <c r="AR104" s="57"/>
      <c r="AU104" s="2"/>
      <c r="AV104" s="2"/>
      <c r="AW104" s="2"/>
      <c r="AX104" s="2"/>
      <c r="AY104" s="1104"/>
    </row>
    <row r="105" spans="1:51" ht="23.25" hidden="1" customHeight="1">
      <c r="A105" s="122">
        <v>7</v>
      </c>
      <c r="B105" s="1726">
        <f>IF($L$2="","",IF($L$2="ORIGINAL",'ORIGINAL BUDGET'!$B105,IF($L$2="BR1",'BR1'!$B105,IF($L$2="BR2",'BR2'!$B105,IF($L$2="BR3",'BR3'!$B105)))))</f>
        <v>0</v>
      </c>
      <c r="C105" s="1727">
        <f>IF($L$2="","",IF($L$2="ORIGINAL",'ORIGINAL BUDGET'!$B105,IF($L$2="BR1",'BR1'!$B105,IF($L$2="BR2",'BR2'!$B105,IF($L$2="BR3",'BR3'!$B105)))))</f>
        <v>0</v>
      </c>
      <c r="D105" s="1727">
        <f>IF($L$2="","",IF($L$2="ORIGINAL",'ORIGINAL BUDGET'!$B105,IF($L$2="BR1",'BR1'!$B105,IF($L$2="BR2",'BR2'!$B105,IF($L$2="BR3",'BR3'!$B105)))))</f>
        <v>0</v>
      </c>
      <c r="E105" s="1728">
        <f>IF($L$2="","",IF($L$2="ORIGINAL",'ORIGINAL BUDGET'!$B105,IF($L$2="BR1",'BR1'!$B105,IF($L$2="BR2",'BR2'!$B105,IF($L$2="BR3",'BR3'!$B105)))))</f>
        <v>0</v>
      </c>
      <c r="F105" s="1111"/>
      <c r="G105" s="847" t="str">
        <f t="shared" si="43"/>
        <v/>
      </c>
      <c r="H105" s="810">
        <f t="shared" si="44"/>
        <v>0</v>
      </c>
      <c r="I105" s="840"/>
      <c r="J105" s="810">
        <f t="shared" si="47"/>
        <v>0</v>
      </c>
      <c r="K105" s="840"/>
      <c r="L105" s="810">
        <f t="shared" si="48"/>
        <v>0</v>
      </c>
      <c r="M105" s="840"/>
      <c r="N105" s="810">
        <f t="shared" si="49"/>
        <v>0</v>
      </c>
      <c r="O105" s="840"/>
      <c r="P105" s="810">
        <f t="shared" si="50"/>
        <v>0</v>
      </c>
      <c r="Q105" s="840"/>
      <c r="R105" s="810">
        <f t="shared" si="45"/>
        <v>0</v>
      </c>
      <c r="S105" s="840"/>
      <c r="T105" s="810">
        <f t="shared" si="46"/>
        <v>0</v>
      </c>
      <c r="U105" s="410"/>
      <c r="V105" s="492" t="str">
        <f>IF(AND('BR3'!$K$2="ACTIVE",'BR3'!H105&gt;0),"Yes",IF(AND('BR2'!$K$2="ACTIVE",'BR2'!H105&gt;0),"Yes",IF(AND('BR1'!$K$2="ACTIVE",'BR1'!H105&gt;0),"Yes",IF(AND('ORIGINAL BUDGET'!$K$2="ACTIVE",'ORIGINAL BUDGET'!H105&gt;0),"Yes",""))))</f>
        <v/>
      </c>
      <c r="W105" s="493"/>
      <c r="X105" s="325" t="str">
        <f>IF(AND('BR3'!$K$2="ACTIVE",'BR3'!J105&gt;0),"Yes",IF(AND('BR2'!$K$2="ACTIVE",'BR2'!J105&gt;0),"Yes",IF(AND('BR1'!$K$2="ACTIVE",'BR1'!J105&gt;0),"Yes",IF(AND('ORIGINAL BUDGET'!$K$2="ACTIVE",'ORIGINAL BUDGET'!J105&gt;0),"Yes",""))))</f>
        <v/>
      </c>
      <c r="Y105" s="493"/>
      <c r="Z105" s="325" t="str">
        <f>IF(AND('BR3'!$K$2="ACTIVE",'BR3'!L105&gt;0),"Yes",IF(AND('BR2'!$K$2="ACTIVE",'BR2'!L105&gt;0),"Yes",IF(AND('BR1'!$K$2="ACTIVE",'BR1'!L105&gt;0),"Yes",IF(AND('ORIGINAL BUDGET'!$K$2="ACTIVE",'ORIGINAL BUDGET'!L105&gt;0),"Yes",""))))</f>
        <v/>
      </c>
      <c r="AA105" s="493"/>
      <c r="AB105" s="325" t="str">
        <f>IF(AND('BR3'!$K$2="ACTIVE",'BR3'!N105&gt;0),"Yes",IF(AND('BR2'!$K$2="ACTIVE",'BR2'!N105&gt;0),"Yes",IF(AND('BR1'!$K$2="ACTIVE",'BR1'!N105&gt;0),"Yes",IF(AND('ORIGINAL BUDGET'!$K$2="ACTIVE",'ORIGINAL BUDGET'!N105&gt;0),"Yes",""))))</f>
        <v/>
      </c>
      <c r="AC105" s="493"/>
      <c r="AD105" s="325" t="str">
        <f>IF(AND('BR3'!$K$2="ACTIVE",'BR3'!P105&gt;0),"Yes",IF(AND('BR2'!$K$2="ACTIVE",'BR2'!P105&gt;0),"Yes",IF(AND('BR1'!$K$2="ACTIVE",'BR1'!P105&gt;0),"Yes",IF(AND('ORIGINAL BUDGET'!$K$2="ACTIVE",'ORIGINAL BUDGET'!P105&gt;0),"Yes",""))))</f>
        <v/>
      </c>
      <c r="AE105" s="493"/>
      <c r="AF105" s="325" t="str">
        <f>IF(AND('BR3'!$K$2="ACTIVE",'BR3'!R105&gt;0),"Yes",IF(AND('BR2'!$K$2="ACTIVE",'BR2'!R105&gt;0),"Yes",IF(AND('BR1'!$K$2="ACTIVE",'BR1'!R105&gt;0),"Yes",IF(AND('ORIGINAL BUDGET'!$K$2="ACTIVE",'ORIGINAL BUDGET'!R105&gt;0),"Yes",""))))</f>
        <v/>
      </c>
      <c r="AG105" s="493"/>
      <c r="AH105" s="493" t="str">
        <f>IF(AND('BR3'!$K$2="ACTIVE",'BR3'!T105&gt;0),"Yes",IF(AND('BR2'!$K$2="ACTIVE",'BR2'!T105&gt;0),"Yes",IF(AND('BR1'!$K$2="ACTIVE",'BR1'!T105&gt;0),"Yes",IF(AND('ORIGINAL BUDGET'!$K$2="ACTIVE",'ORIGINAL BUDGET'!T105&gt;0),"Yes",""))))</f>
        <v/>
      </c>
      <c r="AI105" s="494"/>
      <c r="AK105" s="221"/>
      <c r="AL105" s="221"/>
      <c r="AM105" s="221"/>
      <c r="AN105" s="221"/>
      <c r="AO105" s="221"/>
      <c r="AP105" s="221"/>
      <c r="AQ105" s="221"/>
      <c r="AR105" s="57"/>
      <c r="AU105" s="2"/>
      <c r="AV105" s="2"/>
      <c r="AW105" s="2"/>
      <c r="AX105" s="2"/>
      <c r="AY105" s="1104"/>
    </row>
    <row r="106" spans="1:51" ht="23.25" hidden="1" customHeight="1">
      <c r="A106" s="122">
        <v>8</v>
      </c>
      <c r="B106" s="1726">
        <f>IF($L$2="","",IF($L$2="ORIGINAL",'ORIGINAL BUDGET'!$B106,IF($L$2="BR1",'BR1'!$B106,IF($L$2="BR2",'BR2'!$B106,IF($L$2="BR3",'BR3'!$B106)))))</f>
        <v>0</v>
      </c>
      <c r="C106" s="1727">
        <f>IF($L$2="","",IF($L$2="ORIGINAL",'ORIGINAL BUDGET'!$B106,IF($L$2="BR1",'BR1'!$B106,IF($L$2="BR2",'BR2'!$B106,IF($L$2="BR3",'BR3'!$B106)))))</f>
        <v>0</v>
      </c>
      <c r="D106" s="1727">
        <f>IF($L$2="","",IF($L$2="ORIGINAL",'ORIGINAL BUDGET'!$B106,IF($L$2="BR1",'BR1'!$B106,IF($L$2="BR2",'BR2'!$B106,IF($L$2="BR3",'BR3'!$B106)))))</f>
        <v>0</v>
      </c>
      <c r="E106" s="1728">
        <f>IF($L$2="","",IF($L$2="ORIGINAL",'ORIGINAL BUDGET'!$B106,IF($L$2="BR1",'BR1'!$B106,IF($L$2="BR2",'BR2'!$B106,IF($L$2="BR3",'BR3'!$B106)))))</f>
        <v>0</v>
      </c>
      <c r="F106" s="612"/>
      <c r="G106" s="847" t="str">
        <f t="shared" si="43"/>
        <v/>
      </c>
      <c r="H106" s="810">
        <f t="shared" si="44"/>
        <v>0</v>
      </c>
      <c r="I106" s="840"/>
      <c r="J106" s="810">
        <f t="shared" si="47"/>
        <v>0</v>
      </c>
      <c r="K106" s="840"/>
      <c r="L106" s="810">
        <f t="shared" si="48"/>
        <v>0</v>
      </c>
      <c r="M106" s="840"/>
      <c r="N106" s="810">
        <f t="shared" si="49"/>
        <v>0</v>
      </c>
      <c r="O106" s="840"/>
      <c r="P106" s="810">
        <f t="shared" si="50"/>
        <v>0</v>
      </c>
      <c r="Q106" s="840"/>
      <c r="R106" s="810">
        <f t="shared" si="45"/>
        <v>0</v>
      </c>
      <c r="S106" s="840"/>
      <c r="T106" s="810">
        <f t="shared" si="46"/>
        <v>0</v>
      </c>
      <c r="U106" s="410"/>
      <c r="V106" s="492" t="str">
        <f>IF(AND('BR3'!$K$2="ACTIVE",'BR3'!H106&gt;0),"Yes",IF(AND('BR2'!$K$2="ACTIVE",'BR2'!H106&gt;0),"Yes",IF(AND('BR1'!$K$2="ACTIVE",'BR1'!H106&gt;0),"Yes",IF(AND('ORIGINAL BUDGET'!$K$2="ACTIVE",'ORIGINAL BUDGET'!H106&gt;0),"Yes",""))))</f>
        <v/>
      </c>
      <c r="W106" s="493"/>
      <c r="X106" s="325" t="str">
        <f>IF(AND('BR3'!$K$2="ACTIVE",'BR3'!J106&gt;0),"Yes",IF(AND('BR2'!$K$2="ACTIVE",'BR2'!J106&gt;0),"Yes",IF(AND('BR1'!$K$2="ACTIVE",'BR1'!J106&gt;0),"Yes",IF(AND('ORIGINAL BUDGET'!$K$2="ACTIVE",'ORIGINAL BUDGET'!J106&gt;0),"Yes",""))))</f>
        <v/>
      </c>
      <c r="Y106" s="493"/>
      <c r="Z106" s="325" t="str">
        <f>IF(AND('BR3'!$K$2="ACTIVE",'BR3'!L106&gt;0),"Yes",IF(AND('BR2'!$K$2="ACTIVE",'BR2'!L106&gt;0),"Yes",IF(AND('BR1'!$K$2="ACTIVE",'BR1'!L106&gt;0),"Yes",IF(AND('ORIGINAL BUDGET'!$K$2="ACTIVE",'ORIGINAL BUDGET'!L106&gt;0),"Yes",""))))</f>
        <v/>
      </c>
      <c r="AA106" s="493"/>
      <c r="AB106" s="325" t="str">
        <f>IF(AND('BR3'!$K$2="ACTIVE",'BR3'!N106&gt;0),"Yes",IF(AND('BR2'!$K$2="ACTIVE",'BR2'!N106&gt;0),"Yes",IF(AND('BR1'!$K$2="ACTIVE",'BR1'!N106&gt;0),"Yes",IF(AND('ORIGINAL BUDGET'!$K$2="ACTIVE",'ORIGINAL BUDGET'!N106&gt;0),"Yes",""))))</f>
        <v/>
      </c>
      <c r="AC106" s="493"/>
      <c r="AD106" s="325" t="str">
        <f>IF(AND('BR3'!$K$2="ACTIVE",'BR3'!P106&gt;0),"Yes",IF(AND('BR2'!$K$2="ACTIVE",'BR2'!P106&gt;0),"Yes",IF(AND('BR1'!$K$2="ACTIVE",'BR1'!P106&gt;0),"Yes",IF(AND('ORIGINAL BUDGET'!$K$2="ACTIVE",'ORIGINAL BUDGET'!P106&gt;0),"Yes",""))))</f>
        <v/>
      </c>
      <c r="AE106" s="493"/>
      <c r="AF106" s="325" t="str">
        <f>IF(AND('BR3'!$K$2="ACTIVE",'BR3'!R106&gt;0),"Yes",IF(AND('BR2'!$K$2="ACTIVE",'BR2'!R106&gt;0),"Yes",IF(AND('BR1'!$K$2="ACTIVE",'BR1'!R106&gt;0),"Yes",IF(AND('ORIGINAL BUDGET'!$K$2="ACTIVE",'ORIGINAL BUDGET'!R106&gt;0),"Yes",""))))</f>
        <v/>
      </c>
      <c r="AG106" s="493"/>
      <c r="AH106" s="493" t="str">
        <f>IF(AND('BR3'!$K$2="ACTIVE",'BR3'!T106&gt;0),"Yes",IF(AND('BR2'!$K$2="ACTIVE",'BR2'!T106&gt;0),"Yes",IF(AND('BR1'!$K$2="ACTIVE",'BR1'!T106&gt;0),"Yes",IF(AND('ORIGINAL BUDGET'!$K$2="ACTIVE",'ORIGINAL BUDGET'!T106&gt;0),"Yes",""))))</f>
        <v/>
      </c>
      <c r="AI106" s="494"/>
      <c r="AK106" s="221"/>
      <c r="AL106" s="221"/>
      <c r="AM106" s="221"/>
      <c r="AN106" s="221"/>
      <c r="AO106" s="221"/>
      <c r="AP106" s="221"/>
      <c r="AQ106" s="221"/>
      <c r="AR106" s="57"/>
      <c r="AU106" s="2"/>
      <c r="AV106" s="2"/>
      <c r="AW106" s="2"/>
      <c r="AX106" s="2"/>
      <c r="AY106" s="1104"/>
    </row>
    <row r="107" spans="1:51" ht="23.25" hidden="1" customHeight="1">
      <c r="A107" s="122">
        <v>9</v>
      </c>
      <c r="B107" s="1726">
        <f>IF($L$2="","",IF($L$2="ORIGINAL",'ORIGINAL BUDGET'!$B107,IF($L$2="BR1",'BR1'!$B107,IF($L$2="BR2",'BR2'!$B107,IF($L$2="BR3",'BR3'!$B107)))))</f>
        <v>0</v>
      </c>
      <c r="C107" s="1727">
        <f>IF($L$2="","",IF($L$2="ORIGINAL",'ORIGINAL BUDGET'!$B107,IF($L$2="BR1",'BR1'!$B107,IF($L$2="BR2",'BR2'!$B107,IF($L$2="BR3",'BR3'!$B107)))))</f>
        <v>0</v>
      </c>
      <c r="D107" s="1727">
        <f>IF($L$2="","",IF($L$2="ORIGINAL",'ORIGINAL BUDGET'!$B107,IF($L$2="BR1",'BR1'!$B107,IF($L$2="BR2",'BR2'!$B107,IF($L$2="BR3",'BR3'!$B107)))))</f>
        <v>0</v>
      </c>
      <c r="E107" s="1727">
        <f>IF($L$2="","",IF($L$2="ORIGINAL",'ORIGINAL BUDGET'!$B107,IF($L$2="BR1",'BR1'!$B107,IF($L$2="BR2",'BR2'!$B107,IF($L$2="BR3",'BR3'!$B107)))))</f>
        <v>0</v>
      </c>
      <c r="F107" s="612"/>
      <c r="G107" s="847" t="str">
        <f t="shared" si="43"/>
        <v/>
      </c>
      <c r="H107" s="810">
        <f t="shared" si="44"/>
        <v>0</v>
      </c>
      <c r="I107" s="840"/>
      <c r="J107" s="810">
        <f t="shared" si="47"/>
        <v>0</v>
      </c>
      <c r="K107" s="840"/>
      <c r="L107" s="810">
        <f t="shared" si="48"/>
        <v>0</v>
      </c>
      <c r="M107" s="840"/>
      <c r="N107" s="810">
        <f t="shared" si="49"/>
        <v>0</v>
      </c>
      <c r="O107" s="840"/>
      <c r="P107" s="810">
        <f t="shared" si="50"/>
        <v>0</v>
      </c>
      <c r="Q107" s="840"/>
      <c r="R107" s="810">
        <f t="shared" si="45"/>
        <v>0</v>
      </c>
      <c r="S107" s="840"/>
      <c r="T107" s="810">
        <f t="shared" si="46"/>
        <v>0</v>
      </c>
      <c r="U107" s="410"/>
      <c r="V107" s="492" t="str">
        <f>IF(AND('BR3'!$K$2="ACTIVE",'BR3'!H107&gt;0),"Yes",IF(AND('BR2'!$K$2="ACTIVE",'BR2'!H107&gt;0),"Yes",IF(AND('BR1'!$K$2="ACTIVE",'BR1'!H107&gt;0),"Yes",IF(AND('ORIGINAL BUDGET'!$K$2="ACTIVE",'ORIGINAL BUDGET'!H107&gt;0),"Yes",""))))</f>
        <v/>
      </c>
      <c r="W107" s="493"/>
      <c r="X107" s="325" t="str">
        <f>IF(AND('BR3'!$K$2="ACTIVE",'BR3'!J107&gt;0),"Yes",IF(AND('BR2'!$K$2="ACTIVE",'BR2'!J107&gt;0),"Yes",IF(AND('BR1'!$K$2="ACTIVE",'BR1'!J107&gt;0),"Yes",IF(AND('ORIGINAL BUDGET'!$K$2="ACTIVE",'ORIGINAL BUDGET'!J107&gt;0),"Yes",""))))</f>
        <v/>
      </c>
      <c r="Y107" s="493"/>
      <c r="Z107" s="325" t="str">
        <f>IF(AND('BR3'!$K$2="ACTIVE",'BR3'!L107&gt;0),"Yes",IF(AND('BR2'!$K$2="ACTIVE",'BR2'!L107&gt;0),"Yes",IF(AND('BR1'!$K$2="ACTIVE",'BR1'!L107&gt;0),"Yes",IF(AND('ORIGINAL BUDGET'!$K$2="ACTIVE",'ORIGINAL BUDGET'!L107&gt;0),"Yes",""))))</f>
        <v/>
      </c>
      <c r="AA107" s="493"/>
      <c r="AB107" s="325" t="str">
        <f>IF(AND('BR3'!$K$2="ACTIVE",'BR3'!N107&gt;0),"Yes",IF(AND('BR2'!$K$2="ACTIVE",'BR2'!N107&gt;0),"Yes",IF(AND('BR1'!$K$2="ACTIVE",'BR1'!N107&gt;0),"Yes",IF(AND('ORIGINAL BUDGET'!$K$2="ACTIVE",'ORIGINAL BUDGET'!N107&gt;0),"Yes",""))))</f>
        <v/>
      </c>
      <c r="AC107" s="493"/>
      <c r="AD107" s="325" t="str">
        <f>IF(AND('BR3'!$K$2="ACTIVE",'BR3'!P107&gt;0),"Yes",IF(AND('BR2'!$K$2="ACTIVE",'BR2'!P107&gt;0),"Yes",IF(AND('BR1'!$K$2="ACTIVE",'BR1'!P107&gt;0),"Yes",IF(AND('ORIGINAL BUDGET'!$K$2="ACTIVE",'ORIGINAL BUDGET'!P107&gt;0),"Yes",""))))</f>
        <v/>
      </c>
      <c r="AE107" s="493"/>
      <c r="AF107" s="325" t="str">
        <f>IF(AND('BR3'!$K$2="ACTIVE",'BR3'!R107&gt;0),"Yes",IF(AND('BR2'!$K$2="ACTIVE",'BR2'!R107&gt;0),"Yes",IF(AND('BR1'!$K$2="ACTIVE",'BR1'!R107&gt;0),"Yes",IF(AND('ORIGINAL BUDGET'!$K$2="ACTIVE",'ORIGINAL BUDGET'!R107&gt;0),"Yes",""))))</f>
        <v/>
      </c>
      <c r="AG107" s="493"/>
      <c r="AH107" s="493" t="str">
        <f>IF(AND('BR3'!$K$2="ACTIVE",'BR3'!T107&gt;0),"Yes",IF(AND('BR2'!$K$2="ACTIVE",'BR2'!T107&gt;0),"Yes",IF(AND('BR1'!$K$2="ACTIVE",'BR1'!T107&gt;0),"Yes",IF(AND('ORIGINAL BUDGET'!$K$2="ACTIVE",'ORIGINAL BUDGET'!T107&gt;0),"Yes",""))))</f>
        <v/>
      </c>
      <c r="AI107" s="494"/>
      <c r="AK107" s="221"/>
      <c r="AL107" s="221"/>
      <c r="AM107" s="221"/>
      <c r="AN107" s="221"/>
      <c r="AO107" s="221"/>
      <c r="AP107" s="221"/>
      <c r="AQ107" s="221"/>
      <c r="AR107" s="57"/>
      <c r="AU107" s="2"/>
      <c r="AV107" s="2"/>
      <c r="AW107" s="2"/>
      <c r="AX107" s="2"/>
      <c r="AY107" s="1104"/>
    </row>
    <row r="108" spans="1:51" ht="23.25" hidden="1" customHeight="1" thickBot="1">
      <c r="A108" s="122">
        <v>10</v>
      </c>
      <c r="B108" s="1726">
        <f>IF($L$2="","",IF($L$2="ORIGINAL",'ORIGINAL BUDGET'!$B108,IF($L$2="BR1",'BR1'!$B108,IF($L$2="BR2",'BR2'!$B108,IF($L$2="BR3",'BR3'!$B108)))))</f>
        <v>0</v>
      </c>
      <c r="C108" s="1727">
        <f>IF($L$2="","",IF($L$2="ORIGINAL",'ORIGINAL BUDGET'!$B108,IF($L$2="BR1",'BR1'!$B108,IF($L$2="BR2",'BR2'!$B108,IF($L$2="BR3",'BR3'!$B108)))))</f>
        <v>0</v>
      </c>
      <c r="D108" s="1727">
        <f>IF($L$2="","",IF($L$2="ORIGINAL",'ORIGINAL BUDGET'!$B108,IF($L$2="BR1",'BR1'!$B108,IF($L$2="BR2",'BR2'!$B108,IF($L$2="BR3",'BR3'!$B108)))))</f>
        <v>0</v>
      </c>
      <c r="E108" s="1727">
        <f>IF($L$2="","",IF($L$2="ORIGINAL",'ORIGINAL BUDGET'!$B108,IF($L$2="BR1",'BR1'!$B108,IF($L$2="BR2",'BR2'!$B108,IF($L$2="BR3",'BR3'!$B108)))))</f>
        <v>0</v>
      </c>
      <c r="F108" s="612"/>
      <c r="G108" s="847" t="str">
        <f t="shared" si="43"/>
        <v/>
      </c>
      <c r="H108" s="810">
        <f t="shared" si="44"/>
        <v>0</v>
      </c>
      <c r="I108" s="840"/>
      <c r="J108" s="810">
        <f t="shared" si="47"/>
        <v>0</v>
      </c>
      <c r="K108" s="840"/>
      <c r="L108" s="810">
        <f t="shared" si="48"/>
        <v>0</v>
      </c>
      <c r="M108" s="840"/>
      <c r="N108" s="810">
        <f t="shared" si="49"/>
        <v>0</v>
      </c>
      <c r="O108" s="840"/>
      <c r="P108" s="810">
        <f t="shared" si="50"/>
        <v>0</v>
      </c>
      <c r="Q108" s="840"/>
      <c r="R108" s="810">
        <f t="shared" si="45"/>
        <v>0</v>
      </c>
      <c r="S108" s="840"/>
      <c r="T108" s="810">
        <f t="shared" si="46"/>
        <v>0</v>
      </c>
      <c r="U108" s="410"/>
      <c r="V108" s="492" t="str">
        <f>IF(AND('BR3'!$K$2="ACTIVE",'BR3'!H108&gt;0),"Yes",IF(AND('BR2'!$K$2="ACTIVE",'BR2'!H108&gt;0),"Yes",IF(AND('BR1'!$K$2="ACTIVE",'BR1'!H108&gt;0),"Yes",IF(AND('ORIGINAL BUDGET'!$K$2="ACTIVE",'ORIGINAL BUDGET'!H108&gt;0),"Yes",""))))</f>
        <v/>
      </c>
      <c r="W108" s="493"/>
      <c r="X108" s="325" t="str">
        <f>IF(AND('BR3'!$K$2="ACTIVE",'BR3'!J108&gt;0),"Yes",IF(AND('BR2'!$K$2="ACTIVE",'BR2'!J108&gt;0),"Yes",IF(AND('BR1'!$K$2="ACTIVE",'BR1'!J108&gt;0),"Yes",IF(AND('ORIGINAL BUDGET'!$K$2="ACTIVE",'ORIGINAL BUDGET'!J108&gt;0),"Yes",""))))</f>
        <v/>
      </c>
      <c r="Y108" s="493"/>
      <c r="Z108" s="325" t="str">
        <f>IF(AND('BR3'!$K$2="ACTIVE",'BR3'!L108&gt;0),"Yes",IF(AND('BR2'!$K$2="ACTIVE",'BR2'!L108&gt;0),"Yes",IF(AND('BR1'!$K$2="ACTIVE",'BR1'!L108&gt;0),"Yes",IF(AND('ORIGINAL BUDGET'!$K$2="ACTIVE",'ORIGINAL BUDGET'!L108&gt;0),"Yes",""))))</f>
        <v/>
      </c>
      <c r="AA108" s="493"/>
      <c r="AB108" s="325" t="str">
        <f>IF(AND('BR3'!$K$2="ACTIVE",'BR3'!N108&gt;0),"Yes",IF(AND('BR2'!$K$2="ACTIVE",'BR2'!N108&gt;0),"Yes",IF(AND('BR1'!$K$2="ACTIVE",'BR1'!N108&gt;0),"Yes",IF(AND('ORIGINAL BUDGET'!$K$2="ACTIVE",'ORIGINAL BUDGET'!N108&gt;0),"Yes",""))))</f>
        <v/>
      </c>
      <c r="AC108" s="493"/>
      <c r="AD108" s="325" t="str">
        <f>IF(AND('BR3'!$K$2="ACTIVE",'BR3'!P108&gt;0),"Yes",IF(AND('BR2'!$K$2="ACTIVE",'BR2'!P108&gt;0),"Yes",IF(AND('BR1'!$K$2="ACTIVE",'BR1'!P108&gt;0),"Yes",IF(AND('ORIGINAL BUDGET'!$K$2="ACTIVE",'ORIGINAL BUDGET'!P108&gt;0),"Yes",""))))</f>
        <v/>
      </c>
      <c r="AE108" s="493"/>
      <c r="AF108" s="325" t="str">
        <f>IF(AND('BR3'!$K$2="ACTIVE",'BR3'!R108&gt;0),"Yes",IF(AND('BR2'!$K$2="ACTIVE",'BR2'!R108&gt;0),"Yes",IF(AND('BR1'!$K$2="ACTIVE",'BR1'!R108&gt;0),"Yes",IF(AND('ORIGINAL BUDGET'!$K$2="ACTIVE",'ORIGINAL BUDGET'!R108&gt;0),"Yes",""))))</f>
        <v/>
      </c>
      <c r="AG108" s="493"/>
      <c r="AH108" s="493" t="str">
        <f>IF(AND('BR3'!$K$2="ACTIVE",'BR3'!T108&gt;0),"Yes",IF(AND('BR2'!$K$2="ACTIVE",'BR2'!T108&gt;0),"Yes",IF(AND('BR1'!$K$2="ACTIVE",'BR1'!T108&gt;0),"Yes",IF(AND('ORIGINAL BUDGET'!$K$2="ACTIVE",'ORIGINAL BUDGET'!T108&gt;0),"Yes",""))))</f>
        <v/>
      </c>
      <c r="AI108" s="494"/>
      <c r="AK108" s="221"/>
      <c r="AL108" s="221"/>
      <c r="AM108" s="221"/>
      <c r="AN108" s="221"/>
      <c r="AO108" s="221"/>
      <c r="AP108" s="221"/>
      <c r="AQ108" s="221"/>
      <c r="AR108" s="57"/>
      <c r="AU108" s="2"/>
      <c r="AV108" s="2"/>
      <c r="AW108" s="2"/>
      <c r="AX108" s="2"/>
      <c r="AY108" s="1104"/>
    </row>
    <row r="109" spans="1:51" ht="23.25" hidden="1" customHeight="1">
      <c r="A109" s="122">
        <v>11</v>
      </c>
      <c r="B109" s="1726">
        <f>IF($L$2="","",IF($L$2="ORIGINAL",'ORIGINAL BUDGET'!$B109,IF($L$2="BR1",'BR1'!$B109,IF($L$2="BR2",'BR2'!$B109,IF($L$2="BR3",'BR3'!$B109)))))</f>
        <v>0</v>
      </c>
      <c r="C109" s="1727">
        <f>IF($L$2="","",IF($L$2="ORIGINAL",'ORIGINAL BUDGET'!$B109,IF($L$2="BR1",'BR1'!$B109,IF($L$2="BR2",'BR2'!$B109,IF($L$2="BR3",'BR3'!$B109)))))</f>
        <v>0</v>
      </c>
      <c r="D109" s="1727">
        <f>IF($L$2="","",IF($L$2="ORIGINAL",'ORIGINAL BUDGET'!$B109,IF($L$2="BR1",'BR1'!$B109,IF($L$2="BR2",'BR2'!$B109,IF($L$2="BR3",'BR3'!$B109)))))</f>
        <v>0</v>
      </c>
      <c r="E109" s="1727">
        <f>IF($L$2="","",IF($L$2="ORIGINAL",'ORIGINAL BUDGET'!$B109,IF($L$2="BR1",'BR1'!$B109,IF($L$2="BR2",'BR2'!$B109,IF($L$2="BR3",'BR3'!$B109)))))</f>
        <v>0</v>
      </c>
      <c r="F109" s="612"/>
      <c r="G109" s="847" t="str">
        <f t="shared" si="43"/>
        <v/>
      </c>
      <c r="H109" s="810">
        <f t="shared" si="44"/>
        <v>0</v>
      </c>
      <c r="I109" s="840"/>
      <c r="J109" s="810">
        <f t="shared" si="47"/>
        <v>0</v>
      </c>
      <c r="K109" s="840"/>
      <c r="L109" s="810">
        <f t="shared" si="48"/>
        <v>0</v>
      </c>
      <c r="M109" s="840"/>
      <c r="N109" s="810">
        <f t="shared" si="49"/>
        <v>0</v>
      </c>
      <c r="O109" s="840"/>
      <c r="P109" s="810">
        <f t="shared" si="50"/>
        <v>0</v>
      </c>
      <c r="Q109" s="840"/>
      <c r="R109" s="810">
        <f t="shared" si="45"/>
        <v>0</v>
      </c>
      <c r="S109" s="840"/>
      <c r="T109" s="810">
        <f t="shared" si="46"/>
        <v>0</v>
      </c>
      <c r="U109" s="410"/>
      <c r="V109" s="492" t="str">
        <f>IF(AND('BR3'!$K$2="ACTIVE",'BR3'!H109&gt;0),"Yes",IF(AND('BR2'!$K$2="ACTIVE",'BR2'!H109&gt;0),"Yes",IF(AND('BR1'!$K$2="ACTIVE",'BR1'!H109&gt;0),"Yes",IF(AND('ORIGINAL BUDGET'!$K$2="ACTIVE",'ORIGINAL BUDGET'!H109&gt;0),"Yes",""))))</f>
        <v/>
      </c>
      <c r="W109" s="493"/>
      <c r="X109" s="325" t="str">
        <f>IF(AND('BR3'!$K$2="ACTIVE",'BR3'!J109&gt;0),"Yes",IF(AND('BR2'!$K$2="ACTIVE",'BR2'!J109&gt;0),"Yes",IF(AND('BR1'!$K$2="ACTIVE",'BR1'!J109&gt;0),"Yes",IF(AND('ORIGINAL BUDGET'!$K$2="ACTIVE",'ORIGINAL BUDGET'!J109&gt;0),"Yes",""))))</f>
        <v/>
      </c>
      <c r="Y109" s="493"/>
      <c r="Z109" s="325" t="str">
        <f>IF(AND('BR3'!$K$2="ACTIVE",'BR3'!L109&gt;0),"Yes",IF(AND('BR2'!$K$2="ACTIVE",'BR2'!L109&gt;0),"Yes",IF(AND('BR1'!$K$2="ACTIVE",'BR1'!L109&gt;0),"Yes",IF(AND('ORIGINAL BUDGET'!$K$2="ACTIVE",'ORIGINAL BUDGET'!L109&gt;0),"Yes",""))))</f>
        <v/>
      </c>
      <c r="AA109" s="493"/>
      <c r="AB109" s="325" t="str">
        <f>IF(AND('BR3'!$K$2="ACTIVE",'BR3'!N109&gt;0),"Yes",IF(AND('BR2'!$K$2="ACTIVE",'BR2'!N109&gt;0),"Yes",IF(AND('BR1'!$K$2="ACTIVE",'BR1'!N109&gt;0),"Yes",IF(AND('ORIGINAL BUDGET'!$K$2="ACTIVE",'ORIGINAL BUDGET'!N109&gt;0),"Yes",""))))</f>
        <v/>
      </c>
      <c r="AC109" s="493"/>
      <c r="AD109" s="325" t="str">
        <f>IF(AND('BR3'!$K$2="ACTIVE",'BR3'!P109&gt;0),"Yes",IF(AND('BR2'!$K$2="ACTIVE",'BR2'!P109&gt;0),"Yes",IF(AND('BR1'!$K$2="ACTIVE",'BR1'!P109&gt;0),"Yes",IF(AND('ORIGINAL BUDGET'!$K$2="ACTIVE",'ORIGINAL BUDGET'!P109&gt;0),"Yes",""))))</f>
        <v/>
      </c>
      <c r="AE109" s="493"/>
      <c r="AF109" s="325" t="str">
        <f>IF(AND('BR3'!$K$2="ACTIVE",'BR3'!R109&gt;0),"Yes",IF(AND('BR2'!$K$2="ACTIVE",'BR2'!R109&gt;0),"Yes",IF(AND('BR1'!$K$2="ACTIVE",'BR1'!R109&gt;0),"Yes",IF(AND('ORIGINAL BUDGET'!$K$2="ACTIVE",'ORIGINAL BUDGET'!R109&gt;0),"Yes",""))))</f>
        <v/>
      </c>
      <c r="AG109" s="493"/>
      <c r="AH109" s="493" t="str">
        <f>IF(AND('BR3'!$K$2="ACTIVE",'BR3'!T109&gt;0),"Yes",IF(AND('BR2'!$K$2="ACTIVE",'BR2'!T109&gt;0),"Yes",IF(AND('BR1'!$K$2="ACTIVE",'BR1'!T109&gt;0),"Yes",IF(AND('ORIGINAL BUDGET'!$K$2="ACTIVE",'ORIGINAL BUDGET'!T109&gt;0),"Yes",""))))</f>
        <v/>
      </c>
      <c r="AI109" s="494"/>
      <c r="AK109" s="221"/>
      <c r="AL109" s="221"/>
      <c r="AM109" s="221"/>
      <c r="AN109" s="221"/>
      <c r="AO109" s="221"/>
      <c r="AP109" s="221"/>
      <c r="AQ109" s="221"/>
      <c r="AR109" s="57"/>
      <c r="AU109" s="2"/>
      <c r="AV109" s="2"/>
      <c r="AW109" s="2"/>
      <c r="AX109" s="2"/>
      <c r="AY109" s="1104"/>
    </row>
    <row r="110" spans="1:51" ht="23.25" hidden="1" customHeight="1">
      <c r="A110" s="122">
        <v>12</v>
      </c>
      <c r="B110" s="1726">
        <f>IF($L$2="","",IF($L$2="ORIGINAL",'ORIGINAL BUDGET'!$B110,IF($L$2="BR1",'BR1'!$B110,IF($L$2="BR2",'BR2'!$B110,IF($L$2="BR3",'BR3'!$B110)))))</f>
        <v>0</v>
      </c>
      <c r="C110" s="1727">
        <f>IF($L$2="","",IF($L$2="ORIGINAL",'ORIGINAL BUDGET'!$B110,IF($L$2="BR1",'BR1'!$B110,IF($L$2="BR2",'BR2'!$B110,IF($L$2="BR3",'BR3'!$B110)))))</f>
        <v>0</v>
      </c>
      <c r="D110" s="1727">
        <f>IF($L$2="","",IF($L$2="ORIGINAL",'ORIGINAL BUDGET'!$B110,IF($L$2="BR1",'BR1'!$B110,IF($L$2="BR2",'BR2'!$B110,IF($L$2="BR3",'BR3'!$B110)))))</f>
        <v>0</v>
      </c>
      <c r="E110" s="1727">
        <f>IF($L$2="","",IF($L$2="ORIGINAL",'ORIGINAL BUDGET'!$B110,IF($L$2="BR1",'BR1'!$B110,IF($L$2="BR2",'BR2'!$B110,IF($L$2="BR3",'BR3'!$B110)))))</f>
        <v>0</v>
      </c>
      <c r="F110" s="612"/>
      <c r="G110" s="847" t="str">
        <f t="shared" si="43"/>
        <v/>
      </c>
      <c r="H110" s="810">
        <f t="shared" si="44"/>
        <v>0</v>
      </c>
      <c r="I110" s="840"/>
      <c r="J110" s="810">
        <f t="shared" si="47"/>
        <v>0</v>
      </c>
      <c r="K110" s="840"/>
      <c r="L110" s="810">
        <f t="shared" si="48"/>
        <v>0</v>
      </c>
      <c r="M110" s="840"/>
      <c r="N110" s="810">
        <f t="shared" si="49"/>
        <v>0</v>
      </c>
      <c r="O110" s="840"/>
      <c r="P110" s="810">
        <f t="shared" si="50"/>
        <v>0</v>
      </c>
      <c r="Q110" s="840"/>
      <c r="R110" s="810">
        <f t="shared" si="45"/>
        <v>0</v>
      </c>
      <c r="S110" s="840"/>
      <c r="T110" s="810">
        <f t="shared" si="46"/>
        <v>0</v>
      </c>
      <c r="U110" s="410"/>
      <c r="V110" s="492" t="str">
        <f>IF(AND('BR3'!$K$2="ACTIVE",'BR3'!H110&gt;0),"Yes",IF(AND('BR2'!$K$2="ACTIVE",'BR2'!H110&gt;0),"Yes",IF(AND('BR1'!$K$2="ACTIVE",'BR1'!H110&gt;0),"Yes",IF(AND('ORIGINAL BUDGET'!$K$2="ACTIVE",'ORIGINAL BUDGET'!H110&gt;0),"Yes",""))))</f>
        <v/>
      </c>
      <c r="W110" s="493"/>
      <c r="X110" s="325" t="str">
        <f>IF(AND('BR3'!$K$2="ACTIVE",'BR3'!J110&gt;0),"Yes",IF(AND('BR2'!$K$2="ACTIVE",'BR2'!J110&gt;0),"Yes",IF(AND('BR1'!$K$2="ACTIVE",'BR1'!J110&gt;0),"Yes",IF(AND('ORIGINAL BUDGET'!$K$2="ACTIVE",'ORIGINAL BUDGET'!J110&gt;0),"Yes",""))))</f>
        <v/>
      </c>
      <c r="Y110" s="493"/>
      <c r="Z110" s="325" t="str">
        <f>IF(AND('BR3'!$K$2="ACTIVE",'BR3'!L110&gt;0),"Yes",IF(AND('BR2'!$K$2="ACTIVE",'BR2'!L110&gt;0),"Yes",IF(AND('BR1'!$K$2="ACTIVE",'BR1'!L110&gt;0),"Yes",IF(AND('ORIGINAL BUDGET'!$K$2="ACTIVE",'ORIGINAL BUDGET'!L110&gt;0),"Yes",""))))</f>
        <v/>
      </c>
      <c r="AA110" s="493"/>
      <c r="AB110" s="325" t="str">
        <f>IF(AND('BR3'!$K$2="ACTIVE",'BR3'!N110&gt;0),"Yes",IF(AND('BR2'!$K$2="ACTIVE",'BR2'!N110&gt;0),"Yes",IF(AND('BR1'!$K$2="ACTIVE",'BR1'!N110&gt;0),"Yes",IF(AND('ORIGINAL BUDGET'!$K$2="ACTIVE",'ORIGINAL BUDGET'!N110&gt;0),"Yes",""))))</f>
        <v/>
      </c>
      <c r="AC110" s="493"/>
      <c r="AD110" s="325" t="str">
        <f>IF(AND('BR3'!$K$2="ACTIVE",'BR3'!P110&gt;0),"Yes",IF(AND('BR2'!$K$2="ACTIVE",'BR2'!P110&gt;0),"Yes",IF(AND('BR1'!$K$2="ACTIVE",'BR1'!P110&gt;0),"Yes",IF(AND('ORIGINAL BUDGET'!$K$2="ACTIVE",'ORIGINAL BUDGET'!P110&gt;0),"Yes",""))))</f>
        <v/>
      </c>
      <c r="AE110" s="493"/>
      <c r="AF110" s="325" t="str">
        <f>IF(AND('BR3'!$K$2="ACTIVE",'BR3'!R110&gt;0),"Yes",IF(AND('BR2'!$K$2="ACTIVE",'BR2'!R110&gt;0),"Yes",IF(AND('BR1'!$K$2="ACTIVE",'BR1'!R110&gt;0),"Yes",IF(AND('ORIGINAL BUDGET'!$K$2="ACTIVE",'ORIGINAL BUDGET'!R110&gt;0),"Yes",""))))</f>
        <v/>
      </c>
      <c r="AG110" s="493"/>
      <c r="AH110" s="493" t="str">
        <f>IF(AND('BR3'!$K$2="ACTIVE",'BR3'!T110&gt;0),"Yes",IF(AND('BR2'!$K$2="ACTIVE",'BR2'!T110&gt;0),"Yes",IF(AND('BR1'!$K$2="ACTIVE",'BR1'!T110&gt;0),"Yes",IF(AND('ORIGINAL BUDGET'!$K$2="ACTIVE",'ORIGINAL BUDGET'!T110&gt;0),"Yes",""))))</f>
        <v/>
      </c>
      <c r="AI110" s="494"/>
      <c r="AK110" s="221"/>
      <c r="AL110" s="221"/>
      <c r="AM110" s="221"/>
      <c r="AN110" s="221"/>
      <c r="AO110" s="221"/>
      <c r="AP110" s="221"/>
      <c r="AQ110" s="221"/>
      <c r="AR110" s="57"/>
      <c r="AU110" s="2"/>
      <c r="AV110" s="2"/>
      <c r="AW110" s="2"/>
      <c r="AX110" s="2"/>
      <c r="AY110" s="1104"/>
    </row>
    <row r="111" spans="1:51" ht="23.25" hidden="1" customHeight="1">
      <c r="A111" s="122">
        <v>13</v>
      </c>
      <c r="B111" s="1726">
        <f>IF($L$2="","",IF($L$2="ORIGINAL",'ORIGINAL BUDGET'!$B111,IF($L$2="BR1",'BR1'!$B111,IF($L$2="BR2",'BR2'!$B111,IF($L$2="BR3",'BR3'!$B111)))))</f>
        <v>0</v>
      </c>
      <c r="C111" s="1727">
        <f>IF($L$2="","",IF($L$2="ORIGINAL",'ORIGINAL BUDGET'!$B111,IF($L$2="BR1",'BR1'!$B111,IF($L$2="BR2",'BR2'!$B111,IF($L$2="BR3",'BR3'!$B111)))))</f>
        <v>0</v>
      </c>
      <c r="D111" s="1727">
        <f>IF($L$2="","",IF($L$2="ORIGINAL",'ORIGINAL BUDGET'!$B111,IF($L$2="BR1",'BR1'!$B111,IF($L$2="BR2",'BR2'!$B111,IF($L$2="BR3",'BR3'!$B111)))))</f>
        <v>0</v>
      </c>
      <c r="E111" s="1727">
        <f>IF($L$2="","",IF($L$2="ORIGINAL",'ORIGINAL BUDGET'!$B111,IF($L$2="BR1",'BR1'!$B111,IF($L$2="BR2",'BR2'!$B111,IF($L$2="BR3",'BR3'!$B111)))))</f>
        <v>0</v>
      </c>
      <c r="F111" s="612"/>
      <c r="G111" s="847" t="str">
        <f t="shared" si="43"/>
        <v/>
      </c>
      <c r="H111" s="810">
        <f t="shared" si="44"/>
        <v>0</v>
      </c>
      <c r="I111" s="840"/>
      <c r="J111" s="810">
        <f t="shared" si="47"/>
        <v>0</v>
      </c>
      <c r="K111" s="840"/>
      <c r="L111" s="810">
        <f t="shared" si="48"/>
        <v>0</v>
      </c>
      <c r="M111" s="840"/>
      <c r="N111" s="810">
        <f t="shared" si="49"/>
        <v>0</v>
      </c>
      <c r="O111" s="840"/>
      <c r="P111" s="810">
        <f t="shared" si="50"/>
        <v>0</v>
      </c>
      <c r="Q111" s="840"/>
      <c r="R111" s="810">
        <f t="shared" si="45"/>
        <v>0</v>
      </c>
      <c r="S111" s="840"/>
      <c r="T111" s="810">
        <f t="shared" si="46"/>
        <v>0</v>
      </c>
      <c r="U111" s="410"/>
      <c r="V111" s="492" t="str">
        <f>IF(AND('BR3'!$K$2="ACTIVE",'BR3'!H111&gt;0),"Yes",IF(AND('BR2'!$K$2="ACTIVE",'BR2'!H111&gt;0),"Yes",IF(AND('BR1'!$K$2="ACTIVE",'BR1'!H111&gt;0),"Yes",IF(AND('ORIGINAL BUDGET'!$K$2="ACTIVE",'ORIGINAL BUDGET'!H111&gt;0),"Yes",""))))</f>
        <v/>
      </c>
      <c r="W111" s="493"/>
      <c r="X111" s="325" t="str">
        <f>IF(AND('BR3'!$K$2="ACTIVE",'BR3'!J111&gt;0),"Yes",IF(AND('BR2'!$K$2="ACTIVE",'BR2'!J111&gt;0),"Yes",IF(AND('BR1'!$K$2="ACTIVE",'BR1'!J111&gt;0),"Yes",IF(AND('ORIGINAL BUDGET'!$K$2="ACTIVE",'ORIGINAL BUDGET'!J111&gt;0),"Yes",""))))</f>
        <v/>
      </c>
      <c r="Y111" s="493"/>
      <c r="Z111" s="325" t="str">
        <f>IF(AND('BR3'!$K$2="ACTIVE",'BR3'!L111&gt;0),"Yes",IF(AND('BR2'!$K$2="ACTIVE",'BR2'!L111&gt;0),"Yes",IF(AND('BR1'!$K$2="ACTIVE",'BR1'!L111&gt;0),"Yes",IF(AND('ORIGINAL BUDGET'!$K$2="ACTIVE",'ORIGINAL BUDGET'!L111&gt;0),"Yes",""))))</f>
        <v/>
      </c>
      <c r="AA111" s="493"/>
      <c r="AB111" s="325" t="str">
        <f>IF(AND('BR3'!$K$2="ACTIVE",'BR3'!N111&gt;0),"Yes",IF(AND('BR2'!$K$2="ACTIVE",'BR2'!N111&gt;0),"Yes",IF(AND('BR1'!$K$2="ACTIVE",'BR1'!N111&gt;0),"Yes",IF(AND('ORIGINAL BUDGET'!$K$2="ACTIVE",'ORIGINAL BUDGET'!N111&gt;0),"Yes",""))))</f>
        <v/>
      </c>
      <c r="AC111" s="493"/>
      <c r="AD111" s="325" t="str">
        <f>IF(AND('BR3'!$K$2="ACTIVE",'BR3'!P111&gt;0),"Yes",IF(AND('BR2'!$K$2="ACTIVE",'BR2'!P111&gt;0),"Yes",IF(AND('BR1'!$K$2="ACTIVE",'BR1'!P111&gt;0),"Yes",IF(AND('ORIGINAL BUDGET'!$K$2="ACTIVE",'ORIGINAL BUDGET'!P111&gt;0),"Yes",""))))</f>
        <v/>
      </c>
      <c r="AE111" s="493"/>
      <c r="AF111" s="325" t="str">
        <f>IF(AND('BR3'!$K$2="ACTIVE",'BR3'!R111&gt;0),"Yes",IF(AND('BR2'!$K$2="ACTIVE",'BR2'!R111&gt;0),"Yes",IF(AND('BR1'!$K$2="ACTIVE",'BR1'!R111&gt;0),"Yes",IF(AND('ORIGINAL BUDGET'!$K$2="ACTIVE",'ORIGINAL BUDGET'!R111&gt;0),"Yes",""))))</f>
        <v/>
      </c>
      <c r="AG111" s="493"/>
      <c r="AH111" s="493" t="str">
        <f>IF(AND('BR3'!$K$2="ACTIVE",'BR3'!T111&gt;0),"Yes",IF(AND('BR2'!$K$2="ACTIVE",'BR2'!T111&gt;0),"Yes",IF(AND('BR1'!$K$2="ACTIVE",'BR1'!T111&gt;0),"Yes",IF(AND('ORIGINAL BUDGET'!$K$2="ACTIVE",'ORIGINAL BUDGET'!T111&gt;0),"Yes",""))))</f>
        <v/>
      </c>
      <c r="AI111" s="494"/>
      <c r="AK111" s="221"/>
      <c r="AL111" s="221"/>
      <c r="AM111" s="221"/>
      <c r="AN111" s="221"/>
      <c r="AO111" s="221"/>
      <c r="AP111" s="221"/>
      <c r="AQ111" s="221"/>
      <c r="AR111" s="57"/>
      <c r="AU111" s="2"/>
      <c r="AV111" s="2"/>
      <c r="AW111" s="2"/>
      <c r="AX111" s="2"/>
      <c r="AY111" s="1104"/>
    </row>
    <row r="112" spans="1:51" ht="23.25" hidden="1" customHeight="1">
      <c r="A112" s="122">
        <v>14</v>
      </c>
      <c r="B112" s="1726">
        <f>IF($L$2="","",IF($L$2="ORIGINAL",'ORIGINAL BUDGET'!$B112,IF($L$2="BR1",'BR1'!$B112,IF($L$2="BR2",'BR2'!$B112,IF($L$2="BR3",'BR3'!$B112)))))</f>
        <v>0</v>
      </c>
      <c r="C112" s="1727">
        <f>IF($L$2="","",IF($L$2="ORIGINAL",'ORIGINAL BUDGET'!$B112,IF($L$2="BR1",'BR1'!$B112,IF($L$2="BR2",'BR2'!$B112,IF($L$2="BR3",'BR3'!$B112)))))</f>
        <v>0</v>
      </c>
      <c r="D112" s="1727">
        <f>IF($L$2="","",IF($L$2="ORIGINAL",'ORIGINAL BUDGET'!$B112,IF($L$2="BR1",'BR1'!$B112,IF($L$2="BR2",'BR2'!$B112,IF($L$2="BR3",'BR3'!$B112)))))</f>
        <v>0</v>
      </c>
      <c r="E112" s="1728">
        <f>IF($L$2="","",IF($L$2="ORIGINAL",'ORIGINAL BUDGET'!$B112,IF($L$2="BR1",'BR1'!$B112,IF($L$2="BR2",'BR2'!$B112,IF($L$2="BR3",'BR3'!$B112)))))</f>
        <v>0</v>
      </c>
      <c r="F112" s="612"/>
      <c r="G112" s="847" t="str">
        <f t="shared" si="43"/>
        <v/>
      </c>
      <c r="H112" s="810">
        <f t="shared" si="44"/>
        <v>0</v>
      </c>
      <c r="I112" s="840"/>
      <c r="J112" s="810">
        <f t="shared" si="47"/>
        <v>0</v>
      </c>
      <c r="K112" s="840"/>
      <c r="L112" s="810">
        <f t="shared" si="48"/>
        <v>0</v>
      </c>
      <c r="M112" s="840"/>
      <c r="N112" s="810">
        <f t="shared" si="49"/>
        <v>0</v>
      </c>
      <c r="O112" s="840"/>
      <c r="P112" s="810">
        <f t="shared" si="50"/>
        <v>0</v>
      </c>
      <c r="Q112" s="840"/>
      <c r="R112" s="810">
        <f t="shared" si="45"/>
        <v>0</v>
      </c>
      <c r="S112" s="840"/>
      <c r="T112" s="810">
        <f t="shared" si="46"/>
        <v>0</v>
      </c>
      <c r="U112" s="410"/>
      <c r="V112" s="492" t="str">
        <f>IF(AND('BR3'!$K$2="ACTIVE",'BR3'!H112&gt;0),"Yes",IF(AND('BR2'!$K$2="ACTIVE",'BR2'!H112&gt;0),"Yes",IF(AND('BR1'!$K$2="ACTIVE",'BR1'!H112&gt;0),"Yes",IF(AND('ORIGINAL BUDGET'!$K$2="ACTIVE",'ORIGINAL BUDGET'!H112&gt;0),"Yes",""))))</f>
        <v/>
      </c>
      <c r="W112" s="493"/>
      <c r="X112" s="325" t="str">
        <f>IF(AND('BR3'!$K$2="ACTIVE",'BR3'!J112&gt;0),"Yes",IF(AND('BR2'!$K$2="ACTIVE",'BR2'!J112&gt;0),"Yes",IF(AND('BR1'!$K$2="ACTIVE",'BR1'!J112&gt;0),"Yes",IF(AND('ORIGINAL BUDGET'!$K$2="ACTIVE",'ORIGINAL BUDGET'!J112&gt;0),"Yes",""))))</f>
        <v/>
      </c>
      <c r="Y112" s="493"/>
      <c r="Z112" s="325" t="str">
        <f>IF(AND('BR3'!$K$2="ACTIVE",'BR3'!L112&gt;0),"Yes",IF(AND('BR2'!$K$2="ACTIVE",'BR2'!L112&gt;0),"Yes",IF(AND('BR1'!$K$2="ACTIVE",'BR1'!L112&gt;0),"Yes",IF(AND('ORIGINAL BUDGET'!$K$2="ACTIVE",'ORIGINAL BUDGET'!L112&gt;0),"Yes",""))))</f>
        <v/>
      </c>
      <c r="AA112" s="493"/>
      <c r="AB112" s="325" t="str">
        <f>IF(AND('BR3'!$K$2="ACTIVE",'BR3'!N112&gt;0),"Yes",IF(AND('BR2'!$K$2="ACTIVE",'BR2'!N112&gt;0),"Yes",IF(AND('BR1'!$K$2="ACTIVE",'BR1'!N112&gt;0),"Yes",IF(AND('ORIGINAL BUDGET'!$K$2="ACTIVE",'ORIGINAL BUDGET'!N112&gt;0),"Yes",""))))</f>
        <v/>
      </c>
      <c r="AC112" s="493"/>
      <c r="AD112" s="325" t="str">
        <f>IF(AND('BR3'!$K$2="ACTIVE",'BR3'!P112&gt;0),"Yes",IF(AND('BR2'!$K$2="ACTIVE",'BR2'!P112&gt;0),"Yes",IF(AND('BR1'!$K$2="ACTIVE",'BR1'!P112&gt;0),"Yes",IF(AND('ORIGINAL BUDGET'!$K$2="ACTIVE",'ORIGINAL BUDGET'!P112&gt;0),"Yes",""))))</f>
        <v/>
      </c>
      <c r="AE112" s="493"/>
      <c r="AF112" s="325" t="str">
        <f>IF(AND('BR3'!$K$2="ACTIVE",'BR3'!R112&gt;0),"Yes",IF(AND('BR2'!$K$2="ACTIVE",'BR2'!R112&gt;0),"Yes",IF(AND('BR1'!$K$2="ACTIVE",'BR1'!R112&gt;0),"Yes",IF(AND('ORIGINAL BUDGET'!$K$2="ACTIVE",'ORIGINAL BUDGET'!R112&gt;0),"Yes",""))))</f>
        <v/>
      </c>
      <c r="AG112" s="493"/>
      <c r="AH112" s="493" t="str">
        <f>IF(AND('BR3'!$K$2="ACTIVE",'BR3'!T112&gt;0),"Yes",IF(AND('BR2'!$K$2="ACTIVE",'BR2'!T112&gt;0),"Yes",IF(AND('BR1'!$K$2="ACTIVE",'BR1'!T112&gt;0),"Yes",IF(AND('ORIGINAL BUDGET'!$K$2="ACTIVE",'ORIGINAL BUDGET'!T112&gt;0),"Yes",""))))</f>
        <v/>
      </c>
      <c r="AI112" s="494"/>
      <c r="AK112" s="221"/>
      <c r="AL112" s="221"/>
      <c r="AM112" s="221"/>
      <c r="AN112" s="221"/>
      <c r="AO112" s="221"/>
      <c r="AP112" s="221"/>
      <c r="AQ112" s="221"/>
      <c r="AR112" s="57"/>
      <c r="AU112" s="2"/>
      <c r="AV112" s="2"/>
      <c r="AW112" s="2"/>
      <c r="AX112" s="2"/>
      <c r="AY112" s="1104"/>
    </row>
    <row r="113" spans="1:51" ht="23.25" hidden="1" customHeight="1" thickBot="1">
      <c r="A113" s="122">
        <v>15</v>
      </c>
      <c r="B113" s="1729">
        <f>IF($L$2="","",IF($L$2="ORIGINAL",'ORIGINAL BUDGET'!$B113,IF($L$2="BR1",'BR1'!$B113,IF($L$2="BR2",'BR2'!$B113,IF($L$2="BR3",'BR3'!$B113)))))</f>
        <v>0</v>
      </c>
      <c r="C113" s="1730">
        <f>IF($L$2="","",IF($L$2="ORIGINAL",'ORIGINAL BUDGET'!$B113,IF($L$2="BR1",'BR1'!$B113,IF($L$2="BR2",'BR2'!$B113,IF($L$2="BR3",'BR3'!$B113)))))</f>
        <v>0</v>
      </c>
      <c r="D113" s="1730">
        <f>IF($L$2="","",IF($L$2="ORIGINAL",'ORIGINAL BUDGET'!$B113,IF($L$2="BR1",'BR1'!$B113,IF($L$2="BR2",'BR2'!$B113,IF($L$2="BR3",'BR3'!$B113)))))</f>
        <v>0</v>
      </c>
      <c r="E113" s="1731">
        <f>IF($L$2="","",IF($L$2="ORIGINAL",'ORIGINAL BUDGET'!$B113,IF($L$2="BR1",'BR1'!$B113,IF($L$2="BR2",'BR2'!$B113,IF($L$2="BR3",'BR3'!$B113)))))</f>
        <v>0</v>
      </c>
      <c r="F113" s="613"/>
      <c r="G113" s="848" t="str">
        <f t="shared" si="43"/>
        <v/>
      </c>
      <c r="H113" s="813">
        <f t="shared" si="44"/>
        <v>0</v>
      </c>
      <c r="I113" s="840"/>
      <c r="J113" s="813">
        <f t="shared" si="47"/>
        <v>0</v>
      </c>
      <c r="K113" s="840"/>
      <c r="L113" s="813">
        <f t="shared" si="48"/>
        <v>0</v>
      </c>
      <c r="M113" s="840"/>
      <c r="N113" s="813">
        <f t="shared" si="49"/>
        <v>0</v>
      </c>
      <c r="O113" s="840"/>
      <c r="P113" s="813">
        <f t="shared" si="50"/>
        <v>0</v>
      </c>
      <c r="Q113" s="840"/>
      <c r="R113" s="813">
        <f t="shared" si="45"/>
        <v>0</v>
      </c>
      <c r="S113" s="840"/>
      <c r="T113" s="813">
        <f t="shared" si="46"/>
        <v>0</v>
      </c>
      <c r="U113" s="410"/>
      <c r="V113" s="495" t="str">
        <f>IF(AND('BR3'!$K$2="ACTIVE",'BR3'!H113&gt;0),"Yes",IF(AND('BR2'!$K$2="ACTIVE",'BR2'!H113&gt;0),"Yes",IF(AND('BR1'!$K$2="ACTIVE",'BR1'!H113&gt;0),"Yes",IF(AND('ORIGINAL BUDGET'!$K$2="ACTIVE",'ORIGINAL BUDGET'!H113&gt;0),"Yes",""))))</f>
        <v/>
      </c>
      <c r="W113" s="497"/>
      <c r="X113" s="496" t="str">
        <f>IF(AND('BR3'!$K$2="ACTIVE",'BR3'!J113&gt;0),"Yes",IF(AND('BR2'!$K$2="ACTIVE",'BR2'!J113&gt;0),"Yes",IF(AND('BR1'!$K$2="ACTIVE",'BR1'!J113&gt;0),"Yes",IF(AND('ORIGINAL BUDGET'!$K$2="ACTIVE",'ORIGINAL BUDGET'!J113&gt;0),"Yes",""))))</f>
        <v/>
      </c>
      <c r="Y113" s="497"/>
      <c r="Z113" s="496" t="str">
        <f>IF(AND('BR3'!$K$2="ACTIVE",'BR3'!L113&gt;0),"Yes",IF(AND('BR2'!$K$2="ACTIVE",'BR2'!L113&gt;0),"Yes",IF(AND('BR1'!$K$2="ACTIVE",'BR1'!L113&gt;0),"Yes",IF(AND('ORIGINAL BUDGET'!$K$2="ACTIVE",'ORIGINAL BUDGET'!L113&gt;0),"Yes",""))))</f>
        <v/>
      </c>
      <c r="AA113" s="497"/>
      <c r="AB113" s="496" t="str">
        <f>IF(AND('BR3'!$K$2="ACTIVE",'BR3'!N113&gt;0),"Yes",IF(AND('BR2'!$K$2="ACTIVE",'BR2'!N113&gt;0),"Yes",IF(AND('BR1'!$K$2="ACTIVE",'BR1'!N113&gt;0),"Yes",IF(AND('ORIGINAL BUDGET'!$K$2="ACTIVE",'ORIGINAL BUDGET'!N113&gt;0),"Yes",""))))</f>
        <v/>
      </c>
      <c r="AC113" s="497"/>
      <c r="AD113" s="496" t="str">
        <f>IF(AND('BR3'!$K$2="ACTIVE",'BR3'!P113&gt;0),"Yes",IF(AND('BR2'!$K$2="ACTIVE",'BR2'!P113&gt;0),"Yes",IF(AND('BR1'!$K$2="ACTIVE",'BR1'!P113&gt;0),"Yes",IF(AND('ORIGINAL BUDGET'!$K$2="ACTIVE",'ORIGINAL BUDGET'!P113&gt;0),"Yes",""))))</f>
        <v/>
      </c>
      <c r="AE113" s="497"/>
      <c r="AF113" s="496" t="str">
        <f>IF(AND('BR3'!$K$2="ACTIVE",'BR3'!R113&gt;0),"Yes",IF(AND('BR2'!$K$2="ACTIVE",'BR2'!R113&gt;0),"Yes",IF(AND('BR1'!$K$2="ACTIVE",'BR1'!R113&gt;0),"Yes",IF(AND('ORIGINAL BUDGET'!$K$2="ACTIVE",'ORIGINAL BUDGET'!R113&gt;0),"Yes",""))))</f>
        <v/>
      </c>
      <c r="AG113" s="497"/>
      <c r="AH113" s="497" t="str">
        <f>IF(AND('BR3'!$K$2="ACTIVE",'BR3'!T113&gt;0),"Yes",IF(AND('BR2'!$K$2="ACTIVE",'BR2'!T113&gt;0),"Yes",IF(AND('BR1'!$K$2="ACTIVE",'BR1'!T113&gt;0),"Yes",IF(AND('ORIGINAL BUDGET'!$K$2="ACTIVE",'ORIGINAL BUDGET'!T113&gt;0),"Yes",""))))</f>
        <v/>
      </c>
      <c r="AI113" s="498"/>
      <c r="AK113" s="221"/>
      <c r="AL113" s="221"/>
      <c r="AM113" s="221"/>
      <c r="AN113" s="221"/>
      <c r="AO113" s="221"/>
      <c r="AP113" s="221"/>
      <c r="AQ113" s="221"/>
      <c r="AR113" s="57"/>
      <c r="AU113" s="2"/>
      <c r="AV113" s="2"/>
      <c r="AW113" s="2"/>
      <c r="AX113" s="2"/>
      <c r="AY113" s="1104"/>
    </row>
    <row r="114" spans="1:51" ht="15.95" customHeight="1" thickTop="1" thickBot="1">
      <c r="A114" s="435"/>
      <c r="B114" s="520"/>
      <c r="C114" s="521"/>
      <c r="D114" s="522"/>
      <c r="E114" s="523"/>
      <c r="F114" s="436"/>
      <c r="G114" s="849"/>
      <c r="H114" s="437"/>
      <c r="I114" s="849"/>
      <c r="J114" s="437"/>
      <c r="K114" s="849"/>
      <c r="L114" s="437"/>
      <c r="M114" s="849"/>
      <c r="N114" s="437"/>
      <c r="O114" s="849"/>
      <c r="P114" s="437"/>
      <c r="Q114" s="849"/>
      <c r="R114" s="437"/>
      <c r="S114" s="849"/>
      <c r="T114" s="437"/>
      <c r="U114" s="214"/>
      <c r="V114" s="499"/>
      <c r="W114" s="504"/>
      <c r="X114" s="504">
        <f>SUM(X99:X113)</f>
        <v>0</v>
      </c>
      <c r="Y114" s="504"/>
      <c r="Z114" s="504">
        <f>SUM(Z99:Z113)</f>
        <v>0</v>
      </c>
      <c r="AA114" s="504"/>
      <c r="AB114" s="504">
        <f>SUM(AB99:AB113)</f>
        <v>0</v>
      </c>
      <c r="AC114" s="504"/>
      <c r="AD114" s="504">
        <f>SUM(AD99:AD113)</f>
        <v>0</v>
      </c>
      <c r="AE114" s="504"/>
      <c r="AF114" s="504">
        <f>SUM(AF99:AF113)</f>
        <v>0</v>
      </c>
      <c r="AG114" s="504"/>
      <c r="AH114" s="504">
        <f>SUM(AH99:AH113)</f>
        <v>0</v>
      </c>
      <c r="AI114" s="504"/>
      <c r="AL114" s="2"/>
      <c r="AM114" s="2"/>
      <c r="AN114" s="2"/>
      <c r="AO114" s="2"/>
      <c r="AP114" s="2"/>
      <c r="AQ114" s="2"/>
      <c r="AR114" s="2"/>
      <c r="AU114" s="2"/>
      <c r="AV114" s="2"/>
      <c r="AW114" s="2"/>
      <c r="AX114" s="2"/>
      <c r="AY114" s="1104"/>
    </row>
    <row r="115" spans="1:51" ht="24" customHeight="1" thickTop="1">
      <c r="A115" s="1739" t="str">
        <f>A13</f>
        <v>CAPITAL EXPENDITURES</v>
      </c>
      <c r="B115" s="1740"/>
      <c r="C115" s="1740"/>
      <c r="D115" s="1740"/>
      <c r="E115" s="1740"/>
      <c r="F115" s="1740"/>
      <c r="G115" s="1736" t="s">
        <v>84</v>
      </c>
      <c r="H115" s="1737"/>
      <c r="I115" s="1737"/>
      <c r="J115" s="1737"/>
      <c r="K115" s="1737"/>
      <c r="L115" s="1737"/>
      <c r="M115" s="1737"/>
      <c r="N115" s="1737"/>
      <c r="O115" s="1737"/>
      <c r="P115" s="1737"/>
      <c r="Q115" s="1737"/>
      <c r="R115" s="1737"/>
      <c r="S115" s="1737"/>
      <c r="T115" s="1737"/>
      <c r="U115" s="947"/>
      <c r="V115" s="1720" t="s">
        <v>155</v>
      </c>
      <c r="W115" s="1721"/>
      <c r="X115" s="1721"/>
      <c r="Y115" s="1721"/>
      <c r="Z115" s="1721"/>
      <c r="AA115" s="1721"/>
      <c r="AB115" s="1721"/>
      <c r="AC115" s="1721"/>
      <c r="AD115" s="1721"/>
      <c r="AE115" s="1721"/>
      <c r="AF115" s="1721"/>
      <c r="AG115" s="1721"/>
      <c r="AH115" s="1721"/>
      <c r="AI115" s="1722"/>
      <c r="AL115" s="1738"/>
      <c r="AM115" s="1738"/>
      <c r="AN115" s="1738"/>
      <c r="AO115" s="1106"/>
      <c r="AP115" s="1106"/>
      <c r="AQ115" s="1106"/>
      <c r="AR115" s="1106"/>
      <c r="AY115" s="1104"/>
    </row>
    <row r="116" spans="1:51" ht="15.6" customHeight="1" thickBot="1">
      <c r="A116" s="1584"/>
      <c r="B116" s="1586"/>
      <c r="C116" s="1586"/>
      <c r="D116" s="1586"/>
      <c r="E116" s="1586"/>
      <c r="F116" s="1586"/>
      <c r="G116" s="1226" t="str">
        <f>'Fund Rec'!G110</f>
        <v/>
      </c>
      <c r="H116" s="1227">
        <f>'Fund Rec'!H110</f>
        <v>0</v>
      </c>
      <c r="I116" s="1228" t="str">
        <f>'Fund Rec'!I110</f>
        <v/>
      </c>
      <c r="J116" s="1227">
        <f>'Fund Rec'!J110</f>
        <v>0</v>
      </c>
      <c r="K116" s="1228" t="str">
        <f>'Fund Rec'!K110</f>
        <v/>
      </c>
      <c r="L116" s="1227">
        <f>'Fund Rec'!L110</f>
        <v>0</v>
      </c>
      <c r="M116" s="1228" t="str">
        <f>'Fund Rec'!M110</f>
        <v/>
      </c>
      <c r="N116" s="1227">
        <f>'Fund Rec'!N110</f>
        <v>0</v>
      </c>
      <c r="O116" s="1229" t="str">
        <f>'Fund Rec'!O110</f>
        <v/>
      </c>
      <c r="P116" s="697">
        <f>'Fund Rec'!P110</f>
        <v>0</v>
      </c>
      <c r="Q116" s="1229" t="str">
        <f>'Fund Rec'!Q110</f>
        <v/>
      </c>
      <c r="R116" s="1230">
        <f>'Fund Rec'!R110</f>
        <v>0</v>
      </c>
      <c r="S116" s="1229" t="str">
        <f>'Fund Rec'!S110</f>
        <v/>
      </c>
      <c r="T116" s="697">
        <f>'Fund Rec'!T110</f>
        <v>0</v>
      </c>
      <c r="U116" s="408"/>
      <c r="V116" s="1732" t="str">
        <f>$G$5</f>
        <v>RPPC, 53110</v>
      </c>
      <c r="W116" s="1716"/>
      <c r="X116" s="1716" t="str">
        <f>$I$5</f>
        <v>RPPC , 53129</v>
      </c>
      <c r="Y116" s="1716"/>
      <c r="Z116" s="1716" t="str">
        <f>$K$5</f>
        <v/>
      </c>
      <c r="AA116" s="1716"/>
      <c r="AB116" s="1716" t="str">
        <f>$M$5</f>
        <v/>
      </c>
      <c r="AC116" s="1716"/>
      <c r="AD116" s="1716" t="str">
        <f>$O$5</f>
        <v/>
      </c>
      <c r="AE116" s="1716"/>
      <c r="AF116" s="1716" t="str">
        <f>$Q$5</f>
        <v/>
      </c>
      <c r="AG116" s="1716"/>
      <c r="AH116" s="1716" t="str">
        <f>$S$5</f>
        <v/>
      </c>
      <c r="AI116" s="1718"/>
      <c r="AL116" s="2"/>
      <c r="AM116" s="2"/>
      <c r="AN116" s="2"/>
      <c r="AO116" s="2"/>
      <c r="AP116" s="2"/>
      <c r="AQ116" s="2"/>
      <c r="AR116" s="2"/>
      <c r="AY116" s="1104"/>
    </row>
    <row r="117" spans="1:51" ht="25.5" customHeight="1" thickTop="1" thickBot="1">
      <c r="A117" s="131"/>
      <c r="B117" s="159"/>
      <c r="C117" s="159"/>
      <c r="D117" s="18"/>
      <c r="E117" s="130" t="str">
        <f>'ORIGINAL BUDGET'!E117</f>
        <v>TOTAL CAPITAL EXPENDITURES</v>
      </c>
      <c r="F117" s="1112">
        <f>SUM(F118:F132)</f>
        <v>0</v>
      </c>
      <c r="G117" s="614"/>
      <c r="H117" s="615">
        <f>SUM(H118:H132)</f>
        <v>0</v>
      </c>
      <c r="I117" s="607"/>
      <c r="J117" s="605">
        <f>SUM(J118:J132)</f>
        <v>0</v>
      </c>
      <c r="K117" s="607"/>
      <c r="L117" s="596">
        <f>SUM(L118:L132)</f>
        <v>0</v>
      </c>
      <c r="M117" s="695"/>
      <c r="N117" s="596">
        <f>SUM(N118:N132)</f>
        <v>0</v>
      </c>
      <c r="O117" s="695"/>
      <c r="P117" s="596">
        <f>SUM(P118:P132)</f>
        <v>0</v>
      </c>
      <c r="Q117" s="607"/>
      <c r="R117" s="596">
        <f>SUM(R118:R132)</f>
        <v>0</v>
      </c>
      <c r="S117" s="695"/>
      <c r="T117" s="596">
        <f>SUM(T118:T132)</f>
        <v>0</v>
      </c>
      <c r="U117" s="409"/>
      <c r="V117" s="1733"/>
      <c r="W117" s="1717"/>
      <c r="X117" s="1717"/>
      <c r="Y117" s="1717"/>
      <c r="Z117" s="1717"/>
      <c r="AA117" s="1717"/>
      <c r="AB117" s="1717"/>
      <c r="AC117" s="1717"/>
      <c r="AD117" s="1717"/>
      <c r="AE117" s="1717"/>
      <c r="AF117" s="1717"/>
      <c r="AG117" s="1717"/>
      <c r="AH117" s="1717"/>
      <c r="AI117" s="1719"/>
      <c r="AL117" s="221"/>
      <c r="AM117" s="221"/>
      <c r="AN117" s="222"/>
      <c r="AO117" s="222"/>
      <c r="AP117" s="222"/>
      <c r="AQ117" s="222"/>
      <c r="AR117" s="222"/>
      <c r="AY117" s="1104"/>
    </row>
    <row r="118" spans="1:51" ht="23.25" customHeight="1" thickTop="1">
      <c r="A118" s="122">
        <v>1</v>
      </c>
      <c r="B118" s="1726">
        <f>IF($L$2="","",IF($L$2="ORIGINAL",'ORIGINAL BUDGET'!$B118,IF($L$2="BR1",'BR1'!$B118,IF($L$2="BR2",'BR2'!$B118,IF($L$2="BR3",'BR3'!$B118)))))</f>
        <v>0</v>
      </c>
      <c r="C118" s="1727">
        <f>IF($L$2="","",IF($L$2="ORIGINAL",'ORIGINAL BUDGET'!$B118,IF($L$2="BR1",'BR1'!$B118,IF($L$2="BR2",'BR2'!$B118,IF($L$2="BR3",'BR3'!$B118)))))</f>
        <v>0</v>
      </c>
      <c r="D118" s="1727">
        <f>IF($L$2="","",IF($L$2="ORIGINAL",'ORIGINAL BUDGET'!$B118,IF($L$2="BR1",'BR1'!$B118,IF($L$2="BR2",'BR2'!$B118,IF($L$2="BR3",'BR3'!$B118)))))</f>
        <v>0</v>
      </c>
      <c r="E118" s="1728">
        <f>IF($L$2="","",IF($L$2="ORIGINAL",'ORIGINAL BUDGET'!$B118,IF($L$2="BR1",'BR1'!$B118,IF($L$2="BR2",'BR2'!$B118,IF($L$2="BR3",'BR3'!$B118)))))</f>
        <v>0</v>
      </c>
      <c r="F118" s="1111"/>
      <c r="G118" s="847" t="str">
        <f t="shared" ref="G118:G132" si="51">IF(AND(F118&lt;&gt;0, 1-I118-K118-Q118-S118-M118-O118),1-I118-K118-Q118-S118-M118-O118,"")</f>
        <v/>
      </c>
      <c r="H118" s="810">
        <f t="shared" ref="H118:H132" si="52">IF(AND(G118*F118&lt;0.0001,G118*F118&gt;0),"",G118*F118)</f>
        <v>0</v>
      </c>
      <c r="I118" s="840"/>
      <c r="J118" s="810">
        <f>I118*F118</f>
        <v>0</v>
      </c>
      <c r="K118" s="842"/>
      <c r="L118" s="810">
        <f>K118*F118</f>
        <v>0</v>
      </c>
      <c r="M118" s="842"/>
      <c r="N118" s="810">
        <f>M118*F118</f>
        <v>0</v>
      </c>
      <c r="O118" s="842"/>
      <c r="P118" s="810">
        <f>O118*F118</f>
        <v>0</v>
      </c>
      <c r="Q118" s="842"/>
      <c r="R118" s="810">
        <f t="shared" ref="R118:R132" si="53">Q118*F118</f>
        <v>0</v>
      </c>
      <c r="S118" s="842"/>
      <c r="T118" s="810">
        <f t="shared" ref="T118:T132" si="54">S118*F118</f>
        <v>0</v>
      </c>
      <c r="U118" s="410"/>
      <c r="V118" s="492" t="str">
        <f>IF(AND('BR3'!$K$2="ACTIVE",'BR3'!H118&gt;0),"Yes",IF(AND('BR2'!$K$2="ACTIVE",'BR2'!H118&gt;0),"Yes",IF(AND('BR1'!$K$2="ACTIVE",'BR1'!H118&gt;0),"Yes",IF(AND('ORIGINAL BUDGET'!$K$2="ACTIVE",'ORIGINAL BUDGET'!H118&gt;0),"Yes",""))))</f>
        <v/>
      </c>
      <c r="W118" s="325"/>
      <c r="X118" s="325" t="str">
        <f>IF(AND('BR3'!$K$2="ACTIVE",'BR3'!J118&gt;0),"Yes",IF(AND('BR2'!$K$2="ACTIVE",'BR2'!J118&gt;0),"Yes",IF(AND('BR1'!$K$2="ACTIVE",'BR1'!J118&gt;0),"Yes",IF(AND('ORIGINAL BUDGET'!$K$2="ACTIVE",'ORIGINAL BUDGET'!J118&gt;0),"Yes",""))))</f>
        <v/>
      </c>
      <c r="Y118" s="325"/>
      <c r="Z118" s="325" t="str">
        <f>IF(AND('BR3'!$K$2="ACTIVE",'BR3'!L118&gt;0),"Yes",IF(AND('BR2'!$K$2="ACTIVE",'BR2'!L118&gt;0),"Yes",IF(AND('BR1'!$K$2="ACTIVE",'BR1'!L118&gt;0),"Yes",IF(AND('ORIGINAL BUDGET'!$K$2="ACTIVE",'ORIGINAL BUDGET'!L118&gt;0),"Yes",""))))</f>
        <v/>
      </c>
      <c r="AA118" s="325"/>
      <c r="AB118" s="325" t="str">
        <f>IF(AND('BR3'!$K$2="ACTIVE",'BR3'!N118&gt;0),"Yes",IF(AND('BR2'!$K$2="ACTIVE",'BR2'!N118&gt;0),"Yes",IF(AND('BR1'!$K$2="ACTIVE",'BR1'!N118&gt;0),"Yes",IF(AND('ORIGINAL BUDGET'!$K$2="ACTIVE",'ORIGINAL BUDGET'!N118&gt;0),"Yes",""))))</f>
        <v/>
      </c>
      <c r="AC118" s="325"/>
      <c r="AD118" s="325" t="str">
        <f>IF(AND('BR3'!$K$2="ACTIVE",'BR3'!P118&gt;0),"Yes",IF(AND('BR2'!$K$2="ACTIVE",'BR2'!P118&gt;0),"Yes",IF(AND('BR1'!$K$2="ACTIVE",'BR1'!P118&gt;0),"Yes",IF(AND('ORIGINAL BUDGET'!$K$2="ACTIVE",'ORIGINAL BUDGET'!P118&gt;0),"Yes",""))))</f>
        <v/>
      </c>
      <c r="AE118" s="325"/>
      <c r="AF118" s="325" t="str">
        <f>IF(AND('BR3'!$K$2="ACTIVE",'BR3'!R118&gt;0),"Yes",IF(AND('BR2'!$K$2="ACTIVE",'BR2'!R118&gt;0),"Yes",IF(AND('BR1'!$K$2="ACTIVE",'BR1'!R118&gt;0),"Yes",IF(AND('ORIGINAL BUDGET'!$K$2="ACTIVE",'ORIGINAL BUDGET'!R118&gt;0),"Yes",""))))</f>
        <v/>
      </c>
      <c r="AG118" s="325"/>
      <c r="AH118" s="493" t="str">
        <f>IF(AND('BR3'!$K$2="ACTIVE",'BR3'!T118&gt;0),"Yes",IF(AND('BR2'!$K$2="ACTIVE",'BR2'!T118&gt;0),"Yes",IF(AND('BR1'!$K$2="ACTIVE",'BR1'!T118&gt;0),"Yes",IF(AND('ORIGINAL BUDGET'!$K$2="ACTIVE",'ORIGINAL BUDGET'!T118&gt;0),"Yes",""))))</f>
        <v/>
      </c>
      <c r="AI118" s="500"/>
      <c r="AL118" s="221"/>
      <c r="AM118" s="221"/>
      <c r="AN118" s="221"/>
      <c r="AO118" s="221"/>
      <c r="AP118" s="221"/>
      <c r="AQ118" s="221"/>
      <c r="AR118" s="57"/>
      <c r="AY118" s="1104"/>
    </row>
    <row r="119" spans="1:51" ht="23.25" customHeight="1">
      <c r="A119" s="122">
        <v>2</v>
      </c>
      <c r="B119" s="1726">
        <f>IF($L$2="","",IF($L$2="ORIGINAL",'ORIGINAL BUDGET'!$B119,IF($L$2="BR1",'BR1'!$B119,IF($L$2="BR2",'BR2'!$B119,IF($L$2="BR3",'BR3'!$B119)))))</f>
        <v>0</v>
      </c>
      <c r="C119" s="1727">
        <f>IF($L$2="","",IF($L$2="ORIGINAL",'ORIGINAL BUDGET'!$B119,IF($L$2="BR1",'BR1'!$B119,IF($L$2="BR2",'BR2'!$B119,IF($L$2="BR3",'BR3'!$B119)))))</f>
        <v>0</v>
      </c>
      <c r="D119" s="1727">
        <f>IF($L$2="","",IF($L$2="ORIGINAL",'ORIGINAL BUDGET'!$B119,IF($L$2="BR1",'BR1'!$B119,IF($L$2="BR2",'BR2'!$B119,IF($L$2="BR3",'BR3'!$B119)))))</f>
        <v>0</v>
      </c>
      <c r="E119" s="1728">
        <f>IF($L$2="","",IF($L$2="ORIGINAL",'ORIGINAL BUDGET'!$B119,IF($L$2="BR1",'BR1'!$B119,IF($L$2="BR2",'BR2'!$B119,IF($L$2="BR3",'BR3'!$B119)))))</f>
        <v>0</v>
      </c>
      <c r="F119" s="612"/>
      <c r="G119" s="847" t="str">
        <f t="shared" si="51"/>
        <v/>
      </c>
      <c r="H119" s="810">
        <f t="shared" si="52"/>
        <v>0</v>
      </c>
      <c r="I119" s="840"/>
      <c r="J119" s="810">
        <f t="shared" ref="J119:J132" si="55">I119*F119</f>
        <v>0</v>
      </c>
      <c r="K119" s="842"/>
      <c r="L119" s="810">
        <f t="shared" ref="L119:L132" si="56">K119*F119</f>
        <v>0</v>
      </c>
      <c r="M119" s="842"/>
      <c r="N119" s="810">
        <f t="shared" ref="N119:N132" si="57">M119*F119</f>
        <v>0</v>
      </c>
      <c r="O119" s="842"/>
      <c r="P119" s="810">
        <f t="shared" ref="P119:P132" si="58">O119*F119</f>
        <v>0</v>
      </c>
      <c r="Q119" s="842"/>
      <c r="R119" s="810">
        <f t="shared" si="53"/>
        <v>0</v>
      </c>
      <c r="S119" s="842"/>
      <c r="T119" s="810">
        <f t="shared" si="54"/>
        <v>0</v>
      </c>
      <c r="U119" s="410"/>
      <c r="V119" s="492" t="str">
        <f>IF(AND('BR3'!$K$2="ACTIVE",'BR3'!H119&gt;0),"Yes",IF(AND('BR2'!$K$2="ACTIVE",'BR2'!H119&gt;0),"Yes",IF(AND('BR1'!$K$2="ACTIVE",'BR1'!H119&gt;0),"Yes",IF(AND('ORIGINAL BUDGET'!$K$2="ACTIVE",'ORIGINAL BUDGET'!H119&gt;0),"Yes",""))))</f>
        <v/>
      </c>
      <c r="W119" s="325"/>
      <c r="X119" s="325" t="str">
        <f>IF(AND('BR3'!$K$2="ACTIVE",'BR3'!J119&gt;0),"Yes",IF(AND('BR2'!$K$2="ACTIVE",'BR2'!J119&gt;0),"Yes",IF(AND('BR1'!$K$2="ACTIVE",'BR1'!J119&gt;0),"Yes",IF(AND('ORIGINAL BUDGET'!$K$2="ACTIVE",'ORIGINAL BUDGET'!J119&gt;0),"Yes",""))))</f>
        <v/>
      </c>
      <c r="Y119" s="325"/>
      <c r="Z119" s="325" t="str">
        <f>IF(AND('BR3'!$K$2="ACTIVE",'BR3'!L119&gt;0),"Yes",IF(AND('BR2'!$K$2="ACTIVE",'BR2'!L119&gt;0),"Yes",IF(AND('BR1'!$K$2="ACTIVE",'BR1'!L119&gt;0),"Yes",IF(AND('ORIGINAL BUDGET'!$K$2="ACTIVE",'ORIGINAL BUDGET'!L119&gt;0),"Yes",""))))</f>
        <v/>
      </c>
      <c r="AA119" s="325"/>
      <c r="AB119" s="325" t="str">
        <f>IF(AND('BR3'!$K$2="ACTIVE",'BR3'!N119&gt;0),"Yes",IF(AND('BR2'!$K$2="ACTIVE",'BR2'!N119&gt;0),"Yes",IF(AND('BR1'!$K$2="ACTIVE",'BR1'!N119&gt;0),"Yes",IF(AND('ORIGINAL BUDGET'!$K$2="ACTIVE",'ORIGINAL BUDGET'!N119&gt;0),"Yes",""))))</f>
        <v/>
      </c>
      <c r="AC119" s="325"/>
      <c r="AD119" s="325" t="str">
        <f>IF(AND('BR3'!$K$2="ACTIVE",'BR3'!P119&gt;0),"Yes",IF(AND('BR2'!$K$2="ACTIVE",'BR2'!P119&gt;0),"Yes",IF(AND('BR1'!$K$2="ACTIVE",'BR1'!P119&gt;0),"Yes",IF(AND('ORIGINAL BUDGET'!$K$2="ACTIVE",'ORIGINAL BUDGET'!P119&gt;0),"Yes",""))))</f>
        <v/>
      </c>
      <c r="AE119" s="325"/>
      <c r="AF119" s="325" t="str">
        <f>IF(AND('BR3'!$K$2="ACTIVE",'BR3'!R119&gt;0),"Yes",IF(AND('BR2'!$K$2="ACTIVE",'BR2'!R119&gt;0),"Yes",IF(AND('BR1'!$K$2="ACTIVE",'BR1'!R119&gt;0),"Yes",IF(AND('ORIGINAL BUDGET'!$K$2="ACTIVE",'ORIGINAL BUDGET'!R119&gt;0),"Yes",""))))</f>
        <v/>
      </c>
      <c r="AG119" s="325"/>
      <c r="AH119" s="493" t="str">
        <f>IF(AND('BR3'!$K$2="ACTIVE",'BR3'!T119&gt;0),"Yes",IF(AND('BR2'!$K$2="ACTIVE",'BR2'!T119&gt;0),"Yes",IF(AND('BR1'!$K$2="ACTIVE",'BR1'!T119&gt;0),"Yes",IF(AND('ORIGINAL BUDGET'!$K$2="ACTIVE",'ORIGINAL BUDGET'!T119&gt;0),"Yes",""))))</f>
        <v/>
      </c>
      <c r="AI119" s="500"/>
      <c r="AL119" s="221"/>
      <c r="AM119" s="221"/>
      <c r="AN119" s="221"/>
      <c r="AO119" s="221"/>
      <c r="AP119" s="221"/>
      <c r="AQ119" s="221"/>
      <c r="AR119" s="57"/>
      <c r="AY119" s="1104"/>
    </row>
    <row r="120" spans="1:51" ht="23.25" customHeight="1">
      <c r="A120" s="122">
        <v>3</v>
      </c>
      <c r="B120" s="1726">
        <f>IF($L$2="","",IF($L$2="ORIGINAL",'ORIGINAL BUDGET'!$B120,IF($L$2="BR1",'BR1'!$B120,IF($L$2="BR2",'BR2'!$B120,IF($L$2="BR3",'BR3'!$B120)))))</f>
        <v>0</v>
      </c>
      <c r="C120" s="1727">
        <f>IF($L$2="","",IF($L$2="ORIGINAL",'ORIGINAL BUDGET'!$B120,IF($L$2="BR1",'BR1'!$B120,IF($L$2="BR2",'BR2'!$B120,IF($L$2="BR3",'BR3'!$B120)))))</f>
        <v>0</v>
      </c>
      <c r="D120" s="1727">
        <f>IF($L$2="","",IF($L$2="ORIGINAL",'ORIGINAL BUDGET'!$B120,IF($L$2="BR1",'BR1'!$B120,IF($L$2="BR2",'BR2'!$B120,IF($L$2="BR3",'BR3'!$B120)))))</f>
        <v>0</v>
      </c>
      <c r="E120" s="1728">
        <f>IF($L$2="","",IF($L$2="ORIGINAL",'ORIGINAL BUDGET'!$B120,IF($L$2="BR1",'BR1'!$B120,IF($L$2="BR2",'BR2'!$B120,IF($L$2="BR3",'BR3'!$B120)))))</f>
        <v>0</v>
      </c>
      <c r="F120" s="612"/>
      <c r="G120" s="847" t="str">
        <f t="shared" si="51"/>
        <v/>
      </c>
      <c r="H120" s="810">
        <f t="shared" si="52"/>
        <v>0</v>
      </c>
      <c r="I120" s="840"/>
      <c r="J120" s="810">
        <f t="shared" si="55"/>
        <v>0</v>
      </c>
      <c r="K120" s="842"/>
      <c r="L120" s="810">
        <f t="shared" si="56"/>
        <v>0</v>
      </c>
      <c r="M120" s="842"/>
      <c r="N120" s="810">
        <f t="shared" si="57"/>
        <v>0</v>
      </c>
      <c r="O120" s="842"/>
      <c r="P120" s="810">
        <f t="shared" si="58"/>
        <v>0</v>
      </c>
      <c r="Q120" s="842"/>
      <c r="R120" s="810">
        <f t="shared" si="53"/>
        <v>0</v>
      </c>
      <c r="S120" s="842"/>
      <c r="T120" s="810">
        <f t="shared" si="54"/>
        <v>0</v>
      </c>
      <c r="U120" s="410"/>
      <c r="V120" s="492" t="str">
        <f>IF(AND('BR3'!$K$2="ACTIVE",'BR3'!H120&gt;0),"Yes",IF(AND('BR2'!$K$2="ACTIVE",'BR2'!H120&gt;0),"Yes",IF(AND('BR1'!$K$2="ACTIVE",'BR1'!H120&gt;0),"Yes",IF(AND('ORIGINAL BUDGET'!$K$2="ACTIVE",'ORIGINAL BUDGET'!H120&gt;0),"Yes",""))))</f>
        <v/>
      </c>
      <c r="W120" s="325"/>
      <c r="X120" s="325" t="str">
        <f>IF(AND('BR3'!$K$2="ACTIVE",'BR3'!J120&gt;0),"Yes",IF(AND('BR2'!$K$2="ACTIVE",'BR2'!J120&gt;0),"Yes",IF(AND('BR1'!$K$2="ACTIVE",'BR1'!J120&gt;0),"Yes",IF(AND('ORIGINAL BUDGET'!$K$2="ACTIVE",'ORIGINAL BUDGET'!J120&gt;0),"Yes",""))))</f>
        <v/>
      </c>
      <c r="Y120" s="325"/>
      <c r="Z120" s="325" t="str">
        <f>IF(AND('BR3'!$K$2="ACTIVE",'BR3'!L120&gt;0),"Yes",IF(AND('BR2'!$K$2="ACTIVE",'BR2'!L120&gt;0),"Yes",IF(AND('BR1'!$K$2="ACTIVE",'BR1'!L120&gt;0),"Yes",IF(AND('ORIGINAL BUDGET'!$K$2="ACTIVE",'ORIGINAL BUDGET'!L120&gt;0),"Yes",""))))</f>
        <v/>
      </c>
      <c r="AA120" s="325"/>
      <c r="AB120" s="325" t="str">
        <f>IF(AND('BR3'!$K$2="ACTIVE",'BR3'!N120&gt;0),"Yes",IF(AND('BR2'!$K$2="ACTIVE",'BR2'!N120&gt;0),"Yes",IF(AND('BR1'!$K$2="ACTIVE",'BR1'!N120&gt;0),"Yes",IF(AND('ORIGINAL BUDGET'!$K$2="ACTIVE",'ORIGINAL BUDGET'!N120&gt;0),"Yes",""))))</f>
        <v/>
      </c>
      <c r="AC120" s="325"/>
      <c r="AD120" s="325" t="str">
        <f>IF(AND('BR3'!$K$2="ACTIVE",'BR3'!P120&gt;0),"Yes",IF(AND('BR2'!$K$2="ACTIVE",'BR2'!P120&gt;0),"Yes",IF(AND('BR1'!$K$2="ACTIVE",'BR1'!P120&gt;0),"Yes",IF(AND('ORIGINAL BUDGET'!$K$2="ACTIVE",'ORIGINAL BUDGET'!P120&gt;0),"Yes",""))))</f>
        <v/>
      </c>
      <c r="AE120" s="325"/>
      <c r="AF120" s="325" t="str">
        <f>IF(AND('BR3'!$K$2="ACTIVE",'BR3'!R120&gt;0),"Yes",IF(AND('BR2'!$K$2="ACTIVE",'BR2'!R120&gt;0),"Yes",IF(AND('BR1'!$K$2="ACTIVE",'BR1'!R120&gt;0),"Yes",IF(AND('ORIGINAL BUDGET'!$K$2="ACTIVE",'ORIGINAL BUDGET'!R120&gt;0),"Yes",""))))</f>
        <v/>
      </c>
      <c r="AG120" s="325"/>
      <c r="AH120" s="493" t="str">
        <f>IF(AND('BR3'!$K$2="ACTIVE",'BR3'!T120&gt;0),"Yes",IF(AND('BR2'!$K$2="ACTIVE",'BR2'!T120&gt;0),"Yes",IF(AND('BR1'!$K$2="ACTIVE",'BR1'!T120&gt;0),"Yes",IF(AND('ORIGINAL BUDGET'!$K$2="ACTIVE",'ORIGINAL BUDGET'!T120&gt;0),"Yes",""))))</f>
        <v/>
      </c>
      <c r="AI120" s="500"/>
      <c r="AK120" s="221"/>
      <c r="AL120" s="221"/>
      <c r="AM120" s="221"/>
      <c r="AN120" s="221"/>
      <c r="AO120" s="221"/>
      <c r="AP120" s="221"/>
      <c r="AQ120" s="221"/>
      <c r="AR120" s="57"/>
      <c r="AU120" s="2"/>
      <c r="AV120" s="2"/>
      <c r="AW120" s="2"/>
      <c r="AX120" s="2"/>
      <c r="AY120" s="1104"/>
    </row>
    <row r="121" spans="1:51" ht="23.25" customHeight="1">
      <c r="A121" s="122">
        <v>4</v>
      </c>
      <c r="B121" s="1726">
        <f>IF($L$2="","",IF($L$2="ORIGINAL",'ORIGINAL BUDGET'!$B121,IF($L$2="BR1",'BR1'!$B121,IF($L$2="BR2",'BR2'!$B121,IF($L$2="BR3",'BR3'!$B121)))))</f>
        <v>0</v>
      </c>
      <c r="C121" s="1727">
        <f>IF($L$2="","",IF($L$2="ORIGINAL",'ORIGINAL BUDGET'!$B121,IF($L$2="BR1",'BR1'!$B121,IF($L$2="BR2",'BR2'!$B121,IF($L$2="BR3",'BR3'!$B121)))))</f>
        <v>0</v>
      </c>
      <c r="D121" s="1727">
        <f>IF($L$2="","",IF($L$2="ORIGINAL",'ORIGINAL BUDGET'!$B121,IF($L$2="BR1",'BR1'!$B121,IF($L$2="BR2",'BR2'!$B121,IF($L$2="BR3",'BR3'!$B121)))))</f>
        <v>0</v>
      </c>
      <c r="E121" s="1728">
        <f>IF($L$2="","",IF($L$2="ORIGINAL",'ORIGINAL BUDGET'!$B121,IF($L$2="BR1",'BR1'!$B121,IF($L$2="BR2",'BR2'!$B121,IF($L$2="BR3",'BR3'!$B121)))))</f>
        <v>0</v>
      </c>
      <c r="F121" s="612"/>
      <c r="G121" s="847" t="str">
        <f t="shared" si="51"/>
        <v/>
      </c>
      <c r="H121" s="810">
        <f t="shared" si="52"/>
        <v>0</v>
      </c>
      <c r="I121" s="840"/>
      <c r="J121" s="810">
        <f t="shared" si="55"/>
        <v>0</v>
      </c>
      <c r="K121" s="842"/>
      <c r="L121" s="810">
        <f t="shared" si="56"/>
        <v>0</v>
      </c>
      <c r="M121" s="842"/>
      <c r="N121" s="810">
        <f t="shared" si="57"/>
        <v>0</v>
      </c>
      <c r="O121" s="842"/>
      <c r="P121" s="810">
        <f t="shared" si="58"/>
        <v>0</v>
      </c>
      <c r="Q121" s="842"/>
      <c r="R121" s="810">
        <f t="shared" si="53"/>
        <v>0</v>
      </c>
      <c r="S121" s="842"/>
      <c r="T121" s="810">
        <f t="shared" si="54"/>
        <v>0</v>
      </c>
      <c r="U121" s="410"/>
      <c r="V121" s="492" t="str">
        <f>IF(AND('BR3'!$K$2="ACTIVE",'BR3'!H121&gt;0),"Yes",IF(AND('BR2'!$K$2="ACTIVE",'BR2'!H121&gt;0),"Yes",IF(AND('BR1'!$K$2="ACTIVE",'BR1'!H121&gt;0),"Yes",IF(AND('ORIGINAL BUDGET'!$K$2="ACTIVE",'ORIGINAL BUDGET'!H121&gt;0),"Yes",""))))</f>
        <v/>
      </c>
      <c r="W121" s="325"/>
      <c r="X121" s="325" t="str">
        <f>IF(AND('BR3'!$K$2="ACTIVE",'BR3'!J121&gt;0),"Yes",IF(AND('BR2'!$K$2="ACTIVE",'BR2'!J121&gt;0),"Yes",IF(AND('BR1'!$K$2="ACTIVE",'BR1'!J121&gt;0),"Yes",IF(AND('ORIGINAL BUDGET'!$K$2="ACTIVE",'ORIGINAL BUDGET'!J121&gt;0),"Yes",""))))</f>
        <v/>
      </c>
      <c r="Y121" s="325"/>
      <c r="Z121" s="325" t="str">
        <f>IF(AND('BR3'!$K$2="ACTIVE",'BR3'!L121&gt;0),"Yes",IF(AND('BR2'!$K$2="ACTIVE",'BR2'!L121&gt;0),"Yes",IF(AND('BR1'!$K$2="ACTIVE",'BR1'!L121&gt;0),"Yes",IF(AND('ORIGINAL BUDGET'!$K$2="ACTIVE",'ORIGINAL BUDGET'!L121&gt;0),"Yes",""))))</f>
        <v/>
      </c>
      <c r="AA121" s="325"/>
      <c r="AB121" s="325" t="str">
        <f>IF(AND('BR3'!$K$2="ACTIVE",'BR3'!N121&gt;0),"Yes",IF(AND('BR2'!$K$2="ACTIVE",'BR2'!N121&gt;0),"Yes",IF(AND('BR1'!$K$2="ACTIVE",'BR1'!N121&gt;0),"Yes",IF(AND('ORIGINAL BUDGET'!$K$2="ACTIVE",'ORIGINAL BUDGET'!N121&gt;0),"Yes",""))))</f>
        <v/>
      </c>
      <c r="AC121" s="325"/>
      <c r="AD121" s="325" t="str">
        <f>IF(AND('BR3'!$K$2="ACTIVE",'BR3'!P121&gt;0),"Yes",IF(AND('BR2'!$K$2="ACTIVE",'BR2'!P121&gt;0),"Yes",IF(AND('BR1'!$K$2="ACTIVE",'BR1'!P121&gt;0),"Yes",IF(AND('ORIGINAL BUDGET'!$K$2="ACTIVE",'ORIGINAL BUDGET'!P121&gt;0),"Yes",""))))</f>
        <v/>
      </c>
      <c r="AE121" s="325"/>
      <c r="AF121" s="325" t="str">
        <f>IF(AND('BR3'!$K$2="ACTIVE",'BR3'!R121&gt;0),"Yes",IF(AND('BR2'!$K$2="ACTIVE",'BR2'!R121&gt;0),"Yes",IF(AND('BR1'!$K$2="ACTIVE",'BR1'!R121&gt;0),"Yes",IF(AND('ORIGINAL BUDGET'!$K$2="ACTIVE",'ORIGINAL BUDGET'!R121&gt;0),"Yes",""))))</f>
        <v/>
      </c>
      <c r="AG121" s="325"/>
      <c r="AH121" s="493" t="str">
        <f>IF(AND('BR3'!$K$2="ACTIVE",'BR3'!T121&gt;0),"Yes",IF(AND('BR2'!$K$2="ACTIVE",'BR2'!T121&gt;0),"Yes",IF(AND('BR1'!$K$2="ACTIVE",'BR1'!T121&gt;0),"Yes",IF(AND('ORIGINAL BUDGET'!$K$2="ACTIVE",'ORIGINAL BUDGET'!T121&gt;0),"Yes",""))))</f>
        <v/>
      </c>
      <c r="AI121" s="500"/>
      <c r="AK121" s="221"/>
      <c r="AL121" s="221"/>
      <c r="AM121" s="221"/>
      <c r="AN121" s="221"/>
      <c r="AO121" s="221"/>
      <c r="AP121" s="221"/>
      <c r="AQ121" s="221"/>
      <c r="AR121" s="57"/>
      <c r="AU121" s="2"/>
      <c r="AV121" s="2"/>
      <c r="AW121" s="2"/>
      <c r="AX121" s="2"/>
      <c r="AY121" s="1104"/>
    </row>
    <row r="122" spans="1:51" ht="23.25" customHeight="1" thickBot="1">
      <c r="A122" s="122">
        <v>5</v>
      </c>
      <c r="B122" s="1726">
        <f>IF($L$2="","",IF($L$2="ORIGINAL",'ORIGINAL BUDGET'!$B122,IF($L$2="BR1",'BR1'!$B122,IF($L$2="BR2",'BR2'!$B122,IF($L$2="BR3",'BR3'!$B122)))))</f>
        <v>0</v>
      </c>
      <c r="C122" s="1727">
        <f>IF($L$2="","",IF($L$2="ORIGINAL",'ORIGINAL BUDGET'!$B122,IF($L$2="BR1",'BR1'!$B122,IF($L$2="BR2",'BR2'!$B122,IF($L$2="BR3",'BR3'!$B122)))))</f>
        <v>0</v>
      </c>
      <c r="D122" s="1727">
        <f>IF($L$2="","",IF($L$2="ORIGINAL",'ORIGINAL BUDGET'!$B122,IF($L$2="BR1",'BR1'!$B122,IF($L$2="BR2",'BR2'!$B122,IF($L$2="BR3",'BR3'!$B122)))))</f>
        <v>0</v>
      </c>
      <c r="E122" s="1728">
        <f>IF($L$2="","",IF($L$2="ORIGINAL",'ORIGINAL BUDGET'!$B122,IF($L$2="BR1",'BR1'!$B122,IF($L$2="BR2",'BR2'!$B122,IF($L$2="BR3",'BR3'!$B122)))))</f>
        <v>0</v>
      </c>
      <c r="F122" s="612"/>
      <c r="G122" s="847" t="str">
        <f t="shared" si="51"/>
        <v/>
      </c>
      <c r="H122" s="810">
        <f t="shared" si="52"/>
        <v>0</v>
      </c>
      <c r="I122" s="840"/>
      <c r="J122" s="810">
        <f t="shared" si="55"/>
        <v>0</v>
      </c>
      <c r="K122" s="842"/>
      <c r="L122" s="810">
        <f t="shared" si="56"/>
        <v>0</v>
      </c>
      <c r="M122" s="842"/>
      <c r="N122" s="810">
        <f t="shared" si="57"/>
        <v>0</v>
      </c>
      <c r="O122" s="842"/>
      <c r="P122" s="810">
        <f t="shared" si="58"/>
        <v>0</v>
      </c>
      <c r="Q122" s="842"/>
      <c r="R122" s="810">
        <f t="shared" si="53"/>
        <v>0</v>
      </c>
      <c r="S122" s="842"/>
      <c r="T122" s="810">
        <f t="shared" si="54"/>
        <v>0</v>
      </c>
      <c r="U122" s="410"/>
      <c r="V122" s="492" t="str">
        <f>IF(AND('BR3'!$K$2="ACTIVE",'BR3'!H122&gt;0),"Yes",IF(AND('BR2'!$K$2="ACTIVE",'BR2'!H122&gt;0),"Yes",IF(AND('BR1'!$K$2="ACTIVE",'BR1'!H122&gt;0),"Yes",IF(AND('ORIGINAL BUDGET'!$K$2="ACTIVE",'ORIGINAL BUDGET'!H122&gt;0),"Yes",""))))</f>
        <v/>
      </c>
      <c r="W122" s="325"/>
      <c r="X122" s="325" t="str">
        <f>IF(AND('BR3'!$K$2="ACTIVE",'BR3'!J122&gt;0),"Yes",IF(AND('BR2'!$K$2="ACTIVE",'BR2'!J122&gt;0),"Yes",IF(AND('BR1'!$K$2="ACTIVE",'BR1'!J122&gt;0),"Yes",IF(AND('ORIGINAL BUDGET'!$K$2="ACTIVE",'ORIGINAL BUDGET'!J122&gt;0),"Yes",""))))</f>
        <v/>
      </c>
      <c r="Y122" s="325"/>
      <c r="Z122" s="325" t="str">
        <f>IF(AND('BR3'!$K$2="ACTIVE",'BR3'!L122&gt;0),"Yes",IF(AND('BR2'!$K$2="ACTIVE",'BR2'!L122&gt;0),"Yes",IF(AND('BR1'!$K$2="ACTIVE",'BR1'!L122&gt;0),"Yes",IF(AND('ORIGINAL BUDGET'!$K$2="ACTIVE",'ORIGINAL BUDGET'!L122&gt;0),"Yes",""))))</f>
        <v/>
      </c>
      <c r="AA122" s="325"/>
      <c r="AB122" s="325" t="str">
        <f>IF(AND('BR3'!$K$2="ACTIVE",'BR3'!N122&gt;0),"Yes",IF(AND('BR2'!$K$2="ACTIVE",'BR2'!N122&gt;0),"Yes",IF(AND('BR1'!$K$2="ACTIVE",'BR1'!N122&gt;0),"Yes",IF(AND('ORIGINAL BUDGET'!$K$2="ACTIVE",'ORIGINAL BUDGET'!N122&gt;0),"Yes",""))))</f>
        <v/>
      </c>
      <c r="AC122" s="325"/>
      <c r="AD122" s="325" t="str">
        <f>IF(AND('BR3'!$K$2="ACTIVE",'BR3'!P122&gt;0),"Yes",IF(AND('BR2'!$K$2="ACTIVE",'BR2'!P122&gt;0),"Yes",IF(AND('BR1'!$K$2="ACTIVE",'BR1'!P122&gt;0),"Yes",IF(AND('ORIGINAL BUDGET'!$K$2="ACTIVE",'ORIGINAL BUDGET'!P122&gt;0),"Yes",""))))</f>
        <v/>
      </c>
      <c r="AE122" s="325"/>
      <c r="AF122" s="325" t="str">
        <f>IF(AND('BR3'!$K$2="ACTIVE",'BR3'!R122&gt;0),"Yes",IF(AND('BR2'!$K$2="ACTIVE",'BR2'!R122&gt;0),"Yes",IF(AND('BR1'!$K$2="ACTIVE",'BR1'!R122&gt;0),"Yes",IF(AND('ORIGINAL BUDGET'!$K$2="ACTIVE",'ORIGINAL BUDGET'!R122&gt;0),"Yes",""))))</f>
        <v/>
      </c>
      <c r="AG122" s="325"/>
      <c r="AH122" s="493" t="str">
        <f>IF(AND('BR3'!$K$2="ACTIVE",'BR3'!T122&gt;0),"Yes",IF(AND('BR2'!$K$2="ACTIVE",'BR2'!T122&gt;0),"Yes",IF(AND('BR1'!$K$2="ACTIVE",'BR1'!T122&gt;0),"Yes",IF(AND('ORIGINAL BUDGET'!$K$2="ACTIVE",'ORIGINAL BUDGET'!T122&gt;0),"Yes",""))))</f>
        <v/>
      </c>
      <c r="AI122" s="500"/>
      <c r="AK122" s="221"/>
      <c r="AL122" s="221"/>
      <c r="AM122" s="221"/>
      <c r="AN122" s="221"/>
      <c r="AO122" s="221"/>
      <c r="AP122" s="221"/>
      <c r="AQ122" s="221"/>
      <c r="AR122" s="57"/>
      <c r="AU122" s="2"/>
      <c r="AV122" s="2"/>
      <c r="AW122" s="2"/>
      <c r="AX122" s="2"/>
      <c r="AY122" s="1104"/>
    </row>
    <row r="123" spans="1:51" ht="23.25" hidden="1" customHeight="1">
      <c r="A123" s="122">
        <v>6</v>
      </c>
      <c r="B123" s="1726">
        <f>IF($L$2="","",IF($L$2="ORIGINAL",'ORIGINAL BUDGET'!$B123,IF($L$2="BR1",'BR1'!$B123,IF($L$2="BR2",'BR2'!$B123,IF($L$2="BR3",'BR3'!$B123)))))</f>
        <v>0</v>
      </c>
      <c r="C123" s="1727">
        <f>IF($L$2="","",IF($L$2="ORIGINAL",'ORIGINAL BUDGET'!$B123,IF($L$2="BR1",'BR1'!$B123,IF($L$2="BR2",'BR2'!$B123,IF($L$2="BR3",'BR3'!$B123)))))</f>
        <v>0</v>
      </c>
      <c r="D123" s="1727">
        <f>IF($L$2="","",IF($L$2="ORIGINAL",'ORIGINAL BUDGET'!$B123,IF($L$2="BR1",'BR1'!$B123,IF($L$2="BR2",'BR2'!$B123,IF($L$2="BR3",'BR3'!$B123)))))</f>
        <v>0</v>
      </c>
      <c r="E123" s="1728">
        <f>IF($L$2="","",IF($L$2="ORIGINAL",'ORIGINAL BUDGET'!$B123,IF($L$2="BR1",'BR1'!$B123,IF($L$2="BR2",'BR2'!$B123,IF($L$2="BR3",'BR3'!$B123)))))</f>
        <v>0</v>
      </c>
      <c r="F123" s="612"/>
      <c r="G123" s="847" t="str">
        <f t="shared" si="51"/>
        <v/>
      </c>
      <c r="H123" s="810">
        <f t="shared" si="52"/>
        <v>0</v>
      </c>
      <c r="I123" s="840"/>
      <c r="J123" s="810">
        <f t="shared" si="55"/>
        <v>0</v>
      </c>
      <c r="K123" s="842"/>
      <c r="L123" s="810">
        <f t="shared" si="56"/>
        <v>0</v>
      </c>
      <c r="M123" s="842"/>
      <c r="N123" s="810">
        <f t="shared" si="57"/>
        <v>0</v>
      </c>
      <c r="O123" s="842"/>
      <c r="P123" s="810">
        <f t="shared" si="58"/>
        <v>0</v>
      </c>
      <c r="Q123" s="842"/>
      <c r="R123" s="810">
        <f t="shared" si="53"/>
        <v>0</v>
      </c>
      <c r="S123" s="842"/>
      <c r="T123" s="810">
        <f t="shared" si="54"/>
        <v>0</v>
      </c>
      <c r="U123" s="410"/>
      <c r="V123" s="492" t="str">
        <f>IF(AND('BR3'!$K$2="ACTIVE",'BR3'!H123&gt;0),"Yes",IF(AND('BR2'!$K$2="ACTIVE",'BR2'!H123&gt;0),"Yes",IF(AND('BR1'!$K$2="ACTIVE",'BR1'!H123&gt;0),"Yes",IF(AND('ORIGINAL BUDGET'!$K$2="ACTIVE",'ORIGINAL BUDGET'!H123&gt;0),"Yes",""))))</f>
        <v/>
      </c>
      <c r="W123" s="325"/>
      <c r="X123" s="325" t="str">
        <f>IF(AND('BR3'!$K$2="ACTIVE",'BR3'!J123&gt;0),"Yes",IF(AND('BR2'!$K$2="ACTIVE",'BR2'!J123&gt;0),"Yes",IF(AND('BR1'!$K$2="ACTIVE",'BR1'!J123&gt;0),"Yes",IF(AND('ORIGINAL BUDGET'!$K$2="ACTIVE",'ORIGINAL BUDGET'!J123&gt;0),"Yes",""))))</f>
        <v/>
      </c>
      <c r="Y123" s="325"/>
      <c r="Z123" s="325" t="str">
        <f>IF(AND('BR3'!$K$2="ACTIVE",'BR3'!L123&gt;0),"Yes",IF(AND('BR2'!$K$2="ACTIVE",'BR2'!L123&gt;0),"Yes",IF(AND('BR1'!$K$2="ACTIVE",'BR1'!L123&gt;0),"Yes",IF(AND('ORIGINAL BUDGET'!$K$2="ACTIVE",'ORIGINAL BUDGET'!L123&gt;0),"Yes",""))))</f>
        <v/>
      </c>
      <c r="AA123" s="325"/>
      <c r="AB123" s="325" t="str">
        <f>IF(AND('BR3'!$K$2="ACTIVE",'BR3'!N123&gt;0),"Yes",IF(AND('BR2'!$K$2="ACTIVE",'BR2'!N123&gt;0),"Yes",IF(AND('BR1'!$K$2="ACTIVE",'BR1'!N123&gt;0),"Yes",IF(AND('ORIGINAL BUDGET'!$K$2="ACTIVE",'ORIGINAL BUDGET'!N123&gt;0),"Yes",""))))</f>
        <v/>
      </c>
      <c r="AC123" s="325"/>
      <c r="AD123" s="325" t="str">
        <f>IF(AND('BR3'!$K$2="ACTIVE",'BR3'!P123&gt;0),"Yes",IF(AND('BR2'!$K$2="ACTIVE",'BR2'!P123&gt;0),"Yes",IF(AND('BR1'!$K$2="ACTIVE",'BR1'!P123&gt;0),"Yes",IF(AND('ORIGINAL BUDGET'!$K$2="ACTIVE",'ORIGINAL BUDGET'!P123&gt;0),"Yes",""))))</f>
        <v/>
      </c>
      <c r="AE123" s="325"/>
      <c r="AF123" s="325" t="str">
        <f>IF(AND('BR3'!$K$2="ACTIVE",'BR3'!R123&gt;0),"Yes",IF(AND('BR2'!$K$2="ACTIVE",'BR2'!R123&gt;0),"Yes",IF(AND('BR1'!$K$2="ACTIVE",'BR1'!R123&gt;0),"Yes",IF(AND('ORIGINAL BUDGET'!$K$2="ACTIVE",'ORIGINAL BUDGET'!R123&gt;0),"Yes",""))))</f>
        <v/>
      </c>
      <c r="AG123" s="325"/>
      <c r="AH123" s="493" t="str">
        <f>IF(AND('BR3'!$K$2="ACTIVE",'BR3'!T123&gt;0),"Yes",IF(AND('BR2'!$K$2="ACTIVE",'BR2'!T123&gt;0),"Yes",IF(AND('BR1'!$K$2="ACTIVE",'BR1'!T123&gt;0),"Yes",IF(AND('ORIGINAL BUDGET'!$K$2="ACTIVE",'ORIGINAL BUDGET'!T123&gt;0),"Yes",""))))</f>
        <v/>
      </c>
      <c r="AI123" s="500"/>
      <c r="AK123" s="221"/>
      <c r="AL123" s="221"/>
      <c r="AM123" s="221"/>
      <c r="AN123" s="221"/>
      <c r="AO123" s="221"/>
      <c r="AP123" s="221"/>
      <c r="AQ123" s="221"/>
      <c r="AR123" s="57"/>
      <c r="AU123" s="2"/>
      <c r="AV123" s="2"/>
      <c r="AW123" s="2"/>
      <c r="AX123" s="2"/>
      <c r="AY123" s="1104"/>
    </row>
    <row r="124" spans="1:51" ht="23.25" hidden="1" customHeight="1">
      <c r="A124" s="122">
        <v>7</v>
      </c>
      <c r="B124" s="1726">
        <f>IF($L$2="","",IF($L$2="ORIGINAL",'ORIGINAL BUDGET'!$B124,IF($L$2="BR1",'BR1'!$B124,IF($L$2="BR2",'BR2'!$B124,IF($L$2="BR3",'BR3'!$B124)))))</f>
        <v>0</v>
      </c>
      <c r="C124" s="1727">
        <f>IF($L$2="","",IF($L$2="ORIGINAL",'ORIGINAL BUDGET'!$B124,IF($L$2="BR1",'BR1'!$B124,IF($L$2="BR2",'BR2'!$B124,IF($L$2="BR3",'BR3'!$B124)))))</f>
        <v>0</v>
      </c>
      <c r="D124" s="1727">
        <f>IF($L$2="","",IF($L$2="ORIGINAL",'ORIGINAL BUDGET'!$B124,IF($L$2="BR1",'BR1'!$B124,IF($L$2="BR2",'BR2'!$B124,IF($L$2="BR3",'BR3'!$B124)))))</f>
        <v>0</v>
      </c>
      <c r="E124" s="1728">
        <f>IF($L$2="","",IF($L$2="ORIGINAL",'ORIGINAL BUDGET'!$B124,IF($L$2="BR1",'BR1'!$B124,IF($L$2="BR2",'BR2'!$B124,IF($L$2="BR3",'BR3'!$B124)))))</f>
        <v>0</v>
      </c>
      <c r="F124" s="612"/>
      <c r="G124" s="847" t="str">
        <f t="shared" si="51"/>
        <v/>
      </c>
      <c r="H124" s="810">
        <f t="shared" si="52"/>
        <v>0</v>
      </c>
      <c r="I124" s="840"/>
      <c r="J124" s="810">
        <f t="shared" si="55"/>
        <v>0</v>
      </c>
      <c r="K124" s="843"/>
      <c r="L124" s="810">
        <f t="shared" si="56"/>
        <v>0</v>
      </c>
      <c r="M124" s="843"/>
      <c r="N124" s="810">
        <f t="shared" si="57"/>
        <v>0</v>
      </c>
      <c r="O124" s="843"/>
      <c r="P124" s="810">
        <f t="shared" si="58"/>
        <v>0</v>
      </c>
      <c r="Q124" s="843"/>
      <c r="R124" s="810">
        <f t="shared" si="53"/>
        <v>0</v>
      </c>
      <c r="S124" s="843"/>
      <c r="T124" s="810">
        <f t="shared" si="54"/>
        <v>0</v>
      </c>
      <c r="U124" s="410"/>
      <c r="V124" s="492" t="str">
        <f>IF(AND('BR3'!$K$2="ACTIVE",'BR3'!H124&gt;0),"Yes",IF(AND('BR2'!$K$2="ACTIVE",'BR2'!H124&gt;0),"Yes",IF(AND('BR1'!$K$2="ACTIVE",'BR1'!H124&gt;0),"Yes",IF(AND('ORIGINAL BUDGET'!$K$2="ACTIVE",'ORIGINAL BUDGET'!H124&gt;0),"Yes",""))))</f>
        <v/>
      </c>
      <c r="W124" s="325"/>
      <c r="X124" s="325" t="str">
        <f>IF(AND('BR3'!$K$2="ACTIVE",'BR3'!J124&gt;0),"Yes",IF(AND('BR2'!$K$2="ACTIVE",'BR2'!J124&gt;0),"Yes",IF(AND('BR1'!$K$2="ACTIVE",'BR1'!J124&gt;0),"Yes",IF(AND('ORIGINAL BUDGET'!$K$2="ACTIVE",'ORIGINAL BUDGET'!J124&gt;0),"Yes",""))))</f>
        <v/>
      </c>
      <c r="Y124" s="325"/>
      <c r="Z124" s="325" t="str">
        <f>IF(AND('BR3'!$K$2="ACTIVE",'BR3'!L124&gt;0),"Yes",IF(AND('BR2'!$K$2="ACTIVE",'BR2'!L124&gt;0),"Yes",IF(AND('BR1'!$K$2="ACTIVE",'BR1'!L124&gt;0),"Yes",IF(AND('ORIGINAL BUDGET'!$K$2="ACTIVE",'ORIGINAL BUDGET'!L124&gt;0),"Yes",""))))</f>
        <v/>
      </c>
      <c r="AA124" s="325"/>
      <c r="AB124" s="325" t="str">
        <f>IF(AND('BR3'!$K$2="ACTIVE",'BR3'!N124&gt;0),"Yes",IF(AND('BR2'!$K$2="ACTIVE",'BR2'!N124&gt;0),"Yes",IF(AND('BR1'!$K$2="ACTIVE",'BR1'!N124&gt;0),"Yes",IF(AND('ORIGINAL BUDGET'!$K$2="ACTIVE",'ORIGINAL BUDGET'!N124&gt;0),"Yes",""))))</f>
        <v/>
      </c>
      <c r="AC124" s="325"/>
      <c r="AD124" s="325" t="str">
        <f>IF(AND('BR3'!$K$2="ACTIVE",'BR3'!P124&gt;0),"Yes",IF(AND('BR2'!$K$2="ACTIVE",'BR2'!P124&gt;0),"Yes",IF(AND('BR1'!$K$2="ACTIVE",'BR1'!P124&gt;0),"Yes",IF(AND('ORIGINAL BUDGET'!$K$2="ACTIVE",'ORIGINAL BUDGET'!P124&gt;0),"Yes",""))))</f>
        <v/>
      </c>
      <c r="AE124" s="325"/>
      <c r="AF124" s="325" t="str">
        <f>IF(AND('BR3'!$K$2="ACTIVE",'BR3'!R124&gt;0),"Yes",IF(AND('BR2'!$K$2="ACTIVE",'BR2'!R124&gt;0),"Yes",IF(AND('BR1'!$K$2="ACTIVE",'BR1'!R124&gt;0),"Yes",IF(AND('ORIGINAL BUDGET'!$K$2="ACTIVE",'ORIGINAL BUDGET'!R124&gt;0),"Yes",""))))</f>
        <v/>
      </c>
      <c r="AG124" s="325"/>
      <c r="AH124" s="493" t="str">
        <f>IF(AND('BR3'!$K$2="ACTIVE",'BR3'!T124&gt;0),"Yes",IF(AND('BR2'!$K$2="ACTIVE",'BR2'!T124&gt;0),"Yes",IF(AND('BR1'!$K$2="ACTIVE",'BR1'!T124&gt;0),"Yes",IF(AND('ORIGINAL BUDGET'!$K$2="ACTIVE",'ORIGINAL BUDGET'!T124&gt;0),"Yes",""))))</f>
        <v/>
      </c>
      <c r="AI124" s="500"/>
      <c r="AK124" s="221"/>
      <c r="AL124" s="221"/>
      <c r="AM124" s="221"/>
      <c r="AN124" s="221"/>
      <c r="AO124" s="221"/>
      <c r="AP124" s="221"/>
      <c r="AQ124" s="221"/>
      <c r="AR124" s="57"/>
      <c r="AU124" s="2"/>
      <c r="AV124" s="2"/>
      <c r="AW124" s="2"/>
      <c r="AX124" s="2"/>
      <c r="AY124" s="1104"/>
    </row>
    <row r="125" spans="1:51" ht="23.25" hidden="1" customHeight="1">
      <c r="A125" s="122">
        <v>8</v>
      </c>
      <c r="B125" s="1726">
        <f>IF($L$2="","",IF($L$2="ORIGINAL",'ORIGINAL BUDGET'!$B125,IF($L$2="BR1",'BR1'!$B125,IF($L$2="BR2",'BR2'!$B125,IF($L$2="BR3",'BR3'!$B125)))))</f>
        <v>0</v>
      </c>
      <c r="C125" s="1727">
        <f>IF($L$2="","",IF($L$2="ORIGINAL",'ORIGINAL BUDGET'!$B125,IF($L$2="BR1",'BR1'!$B125,IF($L$2="BR2",'BR2'!$B125,IF($L$2="BR3",'BR3'!$B125)))))</f>
        <v>0</v>
      </c>
      <c r="D125" s="1727">
        <f>IF($L$2="","",IF($L$2="ORIGINAL",'ORIGINAL BUDGET'!$B125,IF($L$2="BR1",'BR1'!$B125,IF($L$2="BR2",'BR2'!$B125,IF($L$2="BR3",'BR3'!$B125)))))</f>
        <v>0</v>
      </c>
      <c r="E125" s="1727">
        <f>IF($L$2="","",IF($L$2="ORIGINAL",'ORIGINAL BUDGET'!$B125,IF($L$2="BR1",'BR1'!$B125,IF($L$2="BR2",'BR2'!$B125,IF($L$2="BR3",'BR3'!$B125)))))</f>
        <v>0</v>
      </c>
      <c r="F125" s="612"/>
      <c r="G125" s="847" t="str">
        <f t="shared" si="51"/>
        <v/>
      </c>
      <c r="H125" s="810">
        <f t="shared" si="52"/>
        <v>0</v>
      </c>
      <c r="I125" s="840"/>
      <c r="J125" s="810">
        <f t="shared" si="55"/>
        <v>0</v>
      </c>
      <c r="K125" s="843"/>
      <c r="L125" s="810">
        <f t="shared" si="56"/>
        <v>0</v>
      </c>
      <c r="M125" s="843"/>
      <c r="N125" s="810">
        <f t="shared" si="57"/>
        <v>0</v>
      </c>
      <c r="O125" s="843"/>
      <c r="P125" s="810">
        <f t="shared" si="58"/>
        <v>0</v>
      </c>
      <c r="Q125" s="843"/>
      <c r="R125" s="810">
        <f t="shared" si="53"/>
        <v>0</v>
      </c>
      <c r="S125" s="843"/>
      <c r="T125" s="810">
        <f t="shared" si="54"/>
        <v>0</v>
      </c>
      <c r="U125" s="410"/>
      <c r="V125" s="492" t="str">
        <f>IF(AND('BR3'!$K$2="ACTIVE",'BR3'!H125&gt;0),"Yes",IF(AND('BR2'!$K$2="ACTIVE",'BR2'!H125&gt;0),"Yes",IF(AND('BR1'!$K$2="ACTIVE",'BR1'!H125&gt;0),"Yes",IF(AND('ORIGINAL BUDGET'!$K$2="ACTIVE",'ORIGINAL BUDGET'!H125&gt;0),"Yes",""))))</f>
        <v/>
      </c>
      <c r="W125" s="325"/>
      <c r="X125" s="325" t="str">
        <f>IF(AND('BR3'!$K$2="ACTIVE",'BR3'!J125&gt;0),"Yes",IF(AND('BR2'!$K$2="ACTIVE",'BR2'!J125&gt;0),"Yes",IF(AND('BR1'!$K$2="ACTIVE",'BR1'!J125&gt;0),"Yes",IF(AND('ORIGINAL BUDGET'!$K$2="ACTIVE",'ORIGINAL BUDGET'!J125&gt;0),"Yes",""))))</f>
        <v/>
      </c>
      <c r="Y125" s="325"/>
      <c r="Z125" s="325" t="str">
        <f>IF(AND('BR3'!$K$2="ACTIVE",'BR3'!L125&gt;0),"Yes",IF(AND('BR2'!$K$2="ACTIVE",'BR2'!L125&gt;0),"Yes",IF(AND('BR1'!$K$2="ACTIVE",'BR1'!L125&gt;0),"Yes",IF(AND('ORIGINAL BUDGET'!$K$2="ACTIVE",'ORIGINAL BUDGET'!L125&gt;0),"Yes",""))))</f>
        <v/>
      </c>
      <c r="AA125" s="325"/>
      <c r="AB125" s="325" t="str">
        <f>IF(AND('BR3'!$K$2="ACTIVE",'BR3'!N125&gt;0),"Yes",IF(AND('BR2'!$K$2="ACTIVE",'BR2'!N125&gt;0),"Yes",IF(AND('BR1'!$K$2="ACTIVE",'BR1'!N125&gt;0),"Yes",IF(AND('ORIGINAL BUDGET'!$K$2="ACTIVE",'ORIGINAL BUDGET'!N125&gt;0),"Yes",""))))</f>
        <v/>
      </c>
      <c r="AC125" s="325"/>
      <c r="AD125" s="325" t="str">
        <f>IF(AND('BR3'!$K$2="ACTIVE",'BR3'!P125&gt;0),"Yes",IF(AND('BR2'!$K$2="ACTIVE",'BR2'!P125&gt;0),"Yes",IF(AND('BR1'!$K$2="ACTIVE",'BR1'!P125&gt;0),"Yes",IF(AND('ORIGINAL BUDGET'!$K$2="ACTIVE",'ORIGINAL BUDGET'!P125&gt;0),"Yes",""))))</f>
        <v/>
      </c>
      <c r="AE125" s="325"/>
      <c r="AF125" s="325" t="str">
        <f>IF(AND('BR3'!$K$2="ACTIVE",'BR3'!R125&gt;0),"Yes",IF(AND('BR2'!$K$2="ACTIVE",'BR2'!R125&gt;0),"Yes",IF(AND('BR1'!$K$2="ACTIVE",'BR1'!R125&gt;0),"Yes",IF(AND('ORIGINAL BUDGET'!$K$2="ACTIVE",'ORIGINAL BUDGET'!R125&gt;0),"Yes",""))))</f>
        <v/>
      </c>
      <c r="AG125" s="325"/>
      <c r="AH125" s="493" t="str">
        <f>IF(AND('BR3'!$K$2="ACTIVE",'BR3'!T125&gt;0),"Yes",IF(AND('BR2'!$K$2="ACTIVE",'BR2'!T125&gt;0),"Yes",IF(AND('BR1'!$K$2="ACTIVE",'BR1'!T125&gt;0),"Yes",IF(AND('ORIGINAL BUDGET'!$K$2="ACTIVE",'ORIGINAL BUDGET'!T125&gt;0),"Yes",""))))</f>
        <v/>
      </c>
      <c r="AI125" s="500"/>
      <c r="AK125" s="221"/>
      <c r="AL125" s="221"/>
      <c r="AM125" s="221"/>
      <c r="AN125" s="221"/>
      <c r="AO125" s="221"/>
      <c r="AP125" s="221"/>
      <c r="AQ125" s="221"/>
      <c r="AR125" s="57"/>
      <c r="AU125" s="2"/>
      <c r="AV125" s="2"/>
      <c r="AW125" s="2"/>
      <c r="AX125" s="2"/>
      <c r="AY125" s="1104"/>
    </row>
    <row r="126" spans="1:51" ht="23.25" hidden="1" customHeight="1">
      <c r="A126" s="122">
        <v>9</v>
      </c>
      <c r="B126" s="1726">
        <f>IF($L$2="","",IF($L$2="ORIGINAL",'ORIGINAL BUDGET'!$B126,IF($L$2="BR1",'BR1'!$B126,IF($L$2="BR2",'BR2'!$B126,IF($L$2="BR3",'BR3'!$B126)))))</f>
        <v>0</v>
      </c>
      <c r="C126" s="1727">
        <f>IF($L$2="","",IF($L$2="ORIGINAL",'ORIGINAL BUDGET'!$B126,IF($L$2="BR1",'BR1'!$B126,IF($L$2="BR2",'BR2'!$B126,IF($L$2="BR3",'BR3'!$B126)))))</f>
        <v>0</v>
      </c>
      <c r="D126" s="1727">
        <f>IF($L$2="","",IF($L$2="ORIGINAL",'ORIGINAL BUDGET'!$B126,IF($L$2="BR1",'BR1'!$B126,IF($L$2="BR2",'BR2'!$B126,IF($L$2="BR3",'BR3'!$B126)))))</f>
        <v>0</v>
      </c>
      <c r="E126" s="1727">
        <f>IF($L$2="","",IF($L$2="ORIGINAL",'ORIGINAL BUDGET'!$B126,IF($L$2="BR1",'BR1'!$B126,IF($L$2="BR2",'BR2'!$B126,IF($L$2="BR3",'BR3'!$B126)))))</f>
        <v>0</v>
      </c>
      <c r="F126" s="612"/>
      <c r="G126" s="847" t="str">
        <f t="shared" si="51"/>
        <v/>
      </c>
      <c r="H126" s="810">
        <f t="shared" si="52"/>
        <v>0</v>
      </c>
      <c r="I126" s="840"/>
      <c r="J126" s="810">
        <f t="shared" si="55"/>
        <v>0</v>
      </c>
      <c r="K126" s="843"/>
      <c r="L126" s="810">
        <f t="shared" si="56"/>
        <v>0</v>
      </c>
      <c r="M126" s="843"/>
      <c r="N126" s="810">
        <f t="shared" si="57"/>
        <v>0</v>
      </c>
      <c r="O126" s="843"/>
      <c r="P126" s="810">
        <f t="shared" si="58"/>
        <v>0</v>
      </c>
      <c r="Q126" s="843"/>
      <c r="R126" s="810">
        <f t="shared" si="53"/>
        <v>0</v>
      </c>
      <c r="S126" s="843"/>
      <c r="T126" s="810">
        <f t="shared" si="54"/>
        <v>0</v>
      </c>
      <c r="U126" s="410"/>
      <c r="V126" s="492" t="str">
        <f>IF(AND('BR3'!$K$2="ACTIVE",'BR3'!H126&gt;0),"Yes",IF(AND('BR2'!$K$2="ACTIVE",'BR2'!H126&gt;0),"Yes",IF(AND('BR1'!$K$2="ACTIVE",'BR1'!H126&gt;0),"Yes",IF(AND('ORIGINAL BUDGET'!$K$2="ACTIVE",'ORIGINAL BUDGET'!H126&gt;0),"Yes",""))))</f>
        <v/>
      </c>
      <c r="W126" s="325"/>
      <c r="X126" s="325" t="str">
        <f>IF(AND('BR3'!$K$2="ACTIVE",'BR3'!J126&gt;0),"Yes",IF(AND('BR2'!$K$2="ACTIVE",'BR2'!J126&gt;0),"Yes",IF(AND('BR1'!$K$2="ACTIVE",'BR1'!J126&gt;0),"Yes",IF(AND('ORIGINAL BUDGET'!$K$2="ACTIVE",'ORIGINAL BUDGET'!J126&gt;0),"Yes",""))))</f>
        <v/>
      </c>
      <c r="Y126" s="325"/>
      <c r="Z126" s="325" t="str">
        <f>IF(AND('BR3'!$K$2="ACTIVE",'BR3'!L126&gt;0),"Yes",IF(AND('BR2'!$K$2="ACTIVE",'BR2'!L126&gt;0),"Yes",IF(AND('BR1'!$K$2="ACTIVE",'BR1'!L126&gt;0),"Yes",IF(AND('ORIGINAL BUDGET'!$K$2="ACTIVE",'ORIGINAL BUDGET'!L126&gt;0),"Yes",""))))</f>
        <v/>
      </c>
      <c r="AA126" s="325"/>
      <c r="AB126" s="325" t="str">
        <f>IF(AND('BR3'!$K$2="ACTIVE",'BR3'!N126&gt;0),"Yes",IF(AND('BR2'!$K$2="ACTIVE",'BR2'!N126&gt;0),"Yes",IF(AND('BR1'!$K$2="ACTIVE",'BR1'!N126&gt;0),"Yes",IF(AND('ORIGINAL BUDGET'!$K$2="ACTIVE",'ORIGINAL BUDGET'!N126&gt;0),"Yes",""))))</f>
        <v/>
      </c>
      <c r="AC126" s="325"/>
      <c r="AD126" s="325" t="str">
        <f>IF(AND('BR3'!$K$2="ACTIVE",'BR3'!P126&gt;0),"Yes",IF(AND('BR2'!$K$2="ACTIVE",'BR2'!P126&gt;0),"Yes",IF(AND('BR1'!$K$2="ACTIVE",'BR1'!P126&gt;0),"Yes",IF(AND('ORIGINAL BUDGET'!$K$2="ACTIVE",'ORIGINAL BUDGET'!P126&gt;0),"Yes",""))))</f>
        <v/>
      </c>
      <c r="AE126" s="325"/>
      <c r="AF126" s="325" t="str">
        <f>IF(AND('BR3'!$K$2="ACTIVE",'BR3'!R126&gt;0),"Yes",IF(AND('BR2'!$K$2="ACTIVE",'BR2'!R126&gt;0),"Yes",IF(AND('BR1'!$K$2="ACTIVE",'BR1'!R126&gt;0),"Yes",IF(AND('ORIGINAL BUDGET'!$K$2="ACTIVE",'ORIGINAL BUDGET'!R126&gt;0),"Yes",""))))</f>
        <v/>
      </c>
      <c r="AG126" s="325"/>
      <c r="AH126" s="493" t="str">
        <f>IF(AND('BR3'!$K$2="ACTIVE",'BR3'!T126&gt;0),"Yes",IF(AND('BR2'!$K$2="ACTIVE",'BR2'!T126&gt;0),"Yes",IF(AND('BR1'!$K$2="ACTIVE",'BR1'!T126&gt;0),"Yes",IF(AND('ORIGINAL BUDGET'!$K$2="ACTIVE",'ORIGINAL BUDGET'!T126&gt;0),"Yes",""))))</f>
        <v/>
      </c>
      <c r="AI126" s="500"/>
      <c r="AK126" s="221"/>
      <c r="AL126" s="221"/>
      <c r="AM126" s="221"/>
      <c r="AN126" s="221"/>
      <c r="AO126" s="221"/>
      <c r="AP126" s="221"/>
      <c r="AQ126" s="221"/>
      <c r="AR126" s="57"/>
      <c r="AU126" s="2"/>
      <c r="AV126" s="2"/>
      <c r="AW126" s="2"/>
      <c r="AX126" s="2"/>
      <c r="AY126" s="1104"/>
    </row>
    <row r="127" spans="1:51" ht="23.25" hidden="1" customHeight="1">
      <c r="A127" s="122">
        <v>10</v>
      </c>
      <c r="B127" s="1726">
        <f>IF($L$2="","",IF($L$2="ORIGINAL",'ORIGINAL BUDGET'!$B127,IF($L$2="BR1",'BR1'!$B127,IF($L$2="BR2",'BR2'!$B127,IF($L$2="BR3",'BR3'!$B127)))))</f>
        <v>0</v>
      </c>
      <c r="C127" s="1727">
        <f>IF($L$2="","",IF($L$2="ORIGINAL",'ORIGINAL BUDGET'!$B127,IF($L$2="BR1",'BR1'!$B127,IF($L$2="BR2",'BR2'!$B127,IF($L$2="BR3",'BR3'!$B127)))))</f>
        <v>0</v>
      </c>
      <c r="D127" s="1727">
        <f>IF($L$2="","",IF($L$2="ORIGINAL",'ORIGINAL BUDGET'!$B127,IF($L$2="BR1",'BR1'!$B127,IF($L$2="BR2",'BR2'!$B127,IF($L$2="BR3",'BR3'!$B127)))))</f>
        <v>0</v>
      </c>
      <c r="E127" s="1727">
        <f>IF($L$2="","",IF($L$2="ORIGINAL",'ORIGINAL BUDGET'!$B127,IF($L$2="BR1",'BR1'!$B127,IF($L$2="BR2",'BR2'!$B127,IF($L$2="BR3",'BR3'!$B127)))))</f>
        <v>0</v>
      </c>
      <c r="F127" s="612"/>
      <c r="G127" s="847" t="str">
        <f t="shared" si="51"/>
        <v/>
      </c>
      <c r="H127" s="810">
        <f t="shared" si="52"/>
        <v>0</v>
      </c>
      <c r="I127" s="840"/>
      <c r="J127" s="810">
        <f t="shared" si="55"/>
        <v>0</v>
      </c>
      <c r="K127" s="843"/>
      <c r="L127" s="810">
        <f t="shared" si="56"/>
        <v>0</v>
      </c>
      <c r="M127" s="843"/>
      <c r="N127" s="810">
        <f t="shared" si="57"/>
        <v>0</v>
      </c>
      <c r="O127" s="843"/>
      <c r="P127" s="810">
        <f t="shared" si="58"/>
        <v>0</v>
      </c>
      <c r="Q127" s="843"/>
      <c r="R127" s="810">
        <f t="shared" si="53"/>
        <v>0</v>
      </c>
      <c r="S127" s="843"/>
      <c r="T127" s="810">
        <f t="shared" si="54"/>
        <v>0</v>
      </c>
      <c r="U127" s="410"/>
      <c r="V127" s="492" t="str">
        <f>IF(AND('BR3'!$K$2="ACTIVE",'BR3'!H127&gt;0),"Yes",IF(AND('BR2'!$K$2="ACTIVE",'BR2'!H127&gt;0),"Yes",IF(AND('BR1'!$K$2="ACTIVE",'BR1'!H127&gt;0),"Yes",IF(AND('ORIGINAL BUDGET'!$K$2="ACTIVE",'ORIGINAL BUDGET'!H127&gt;0),"Yes",""))))</f>
        <v/>
      </c>
      <c r="W127" s="325"/>
      <c r="X127" s="325" t="str">
        <f>IF(AND('BR3'!$K$2="ACTIVE",'BR3'!J127&gt;0),"Yes",IF(AND('BR2'!$K$2="ACTIVE",'BR2'!J127&gt;0),"Yes",IF(AND('BR1'!$K$2="ACTIVE",'BR1'!J127&gt;0),"Yes",IF(AND('ORIGINAL BUDGET'!$K$2="ACTIVE",'ORIGINAL BUDGET'!J127&gt;0),"Yes",""))))</f>
        <v/>
      </c>
      <c r="Y127" s="325"/>
      <c r="Z127" s="325" t="str">
        <f>IF(AND('BR3'!$K$2="ACTIVE",'BR3'!L127&gt;0),"Yes",IF(AND('BR2'!$K$2="ACTIVE",'BR2'!L127&gt;0),"Yes",IF(AND('BR1'!$K$2="ACTIVE",'BR1'!L127&gt;0),"Yes",IF(AND('ORIGINAL BUDGET'!$K$2="ACTIVE",'ORIGINAL BUDGET'!L127&gt;0),"Yes",""))))</f>
        <v/>
      </c>
      <c r="AA127" s="325"/>
      <c r="AB127" s="325" t="str">
        <f>IF(AND('BR3'!$K$2="ACTIVE",'BR3'!N127&gt;0),"Yes",IF(AND('BR2'!$K$2="ACTIVE",'BR2'!N127&gt;0),"Yes",IF(AND('BR1'!$K$2="ACTIVE",'BR1'!N127&gt;0),"Yes",IF(AND('ORIGINAL BUDGET'!$K$2="ACTIVE",'ORIGINAL BUDGET'!N127&gt;0),"Yes",""))))</f>
        <v/>
      </c>
      <c r="AC127" s="325"/>
      <c r="AD127" s="325" t="str">
        <f>IF(AND('BR3'!$K$2="ACTIVE",'BR3'!P127&gt;0),"Yes",IF(AND('BR2'!$K$2="ACTIVE",'BR2'!P127&gt;0),"Yes",IF(AND('BR1'!$K$2="ACTIVE",'BR1'!P127&gt;0),"Yes",IF(AND('ORIGINAL BUDGET'!$K$2="ACTIVE",'ORIGINAL BUDGET'!P127&gt;0),"Yes",""))))</f>
        <v/>
      </c>
      <c r="AE127" s="325"/>
      <c r="AF127" s="325" t="str">
        <f>IF(AND('BR3'!$K$2="ACTIVE",'BR3'!R127&gt;0),"Yes",IF(AND('BR2'!$K$2="ACTIVE",'BR2'!R127&gt;0),"Yes",IF(AND('BR1'!$K$2="ACTIVE",'BR1'!R127&gt;0),"Yes",IF(AND('ORIGINAL BUDGET'!$K$2="ACTIVE",'ORIGINAL BUDGET'!R127&gt;0),"Yes",""))))</f>
        <v/>
      </c>
      <c r="AG127" s="325"/>
      <c r="AH127" s="493" t="str">
        <f>IF(AND('BR3'!$K$2="ACTIVE",'BR3'!T127&gt;0),"Yes",IF(AND('BR2'!$K$2="ACTIVE",'BR2'!T127&gt;0),"Yes",IF(AND('BR1'!$K$2="ACTIVE",'BR1'!T127&gt;0),"Yes",IF(AND('ORIGINAL BUDGET'!$K$2="ACTIVE",'ORIGINAL BUDGET'!T127&gt;0),"Yes",""))))</f>
        <v/>
      </c>
      <c r="AI127" s="500"/>
      <c r="AK127" s="221"/>
      <c r="AL127" s="221"/>
      <c r="AM127" s="221"/>
      <c r="AN127" s="221"/>
      <c r="AO127" s="221"/>
      <c r="AP127" s="221"/>
      <c r="AQ127" s="221"/>
      <c r="AR127" s="57"/>
      <c r="AU127" s="2"/>
      <c r="AV127" s="2"/>
      <c r="AW127" s="2"/>
      <c r="AX127" s="2"/>
      <c r="AY127" s="1104"/>
    </row>
    <row r="128" spans="1:51" ht="23.25" hidden="1" customHeight="1">
      <c r="A128" s="122">
        <v>11</v>
      </c>
      <c r="B128" s="1726">
        <f>IF($L$2="","",IF($L$2="ORIGINAL",'ORIGINAL BUDGET'!$B128,IF($L$2="BR1",'BR1'!$B128,IF($L$2="BR2",'BR2'!$B128,IF($L$2="BR3",'BR3'!$B128)))))</f>
        <v>0</v>
      </c>
      <c r="C128" s="1727">
        <f>IF($L$2="","",IF($L$2="ORIGINAL",'ORIGINAL BUDGET'!$B128,IF($L$2="BR1",'BR1'!$B128,IF($L$2="BR2",'BR2'!$B128,IF($L$2="BR3",'BR3'!$B128)))))</f>
        <v>0</v>
      </c>
      <c r="D128" s="1727">
        <f>IF($L$2="","",IF($L$2="ORIGINAL",'ORIGINAL BUDGET'!$B128,IF($L$2="BR1",'BR1'!$B128,IF($L$2="BR2",'BR2'!$B128,IF($L$2="BR3",'BR3'!$B128)))))</f>
        <v>0</v>
      </c>
      <c r="E128" s="1727">
        <f>IF($L$2="","",IF($L$2="ORIGINAL",'ORIGINAL BUDGET'!$B128,IF($L$2="BR1",'BR1'!$B128,IF($L$2="BR2",'BR2'!$B128,IF($L$2="BR3",'BR3'!$B128)))))</f>
        <v>0</v>
      </c>
      <c r="F128" s="612"/>
      <c r="G128" s="847" t="str">
        <f t="shared" si="51"/>
        <v/>
      </c>
      <c r="H128" s="810">
        <f t="shared" si="52"/>
        <v>0</v>
      </c>
      <c r="I128" s="840"/>
      <c r="J128" s="810">
        <f t="shared" si="55"/>
        <v>0</v>
      </c>
      <c r="K128" s="843"/>
      <c r="L128" s="810">
        <f t="shared" si="56"/>
        <v>0</v>
      </c>
      <c r="M128" s="843"/>
      <c r="N128" s="810">
        <f t="shared" si="57"/>
        <v>0</v>
      </c>
      <c r="O128" s="843"/>
      <c r="P128" s="810">
        <f t="shared" si="58"/>
        <v>0</v>
      </c>
      <c r="Q128" s="843"/>
      <c r="R128" s="810">
        <f t="shared" si="53"/>
        <v>0</v>
      </c>
      <c r="S128" s="843"/>
      <c r="T128" s="810">
        <f t="shared" si="54"/>
        <v>0</v>
      </c>
      <c r="U128" s="410"/>
      <c r="V128" s="492" t="str">
        <f>IF(AND('BR3'!$K$2="ACTIVE",'BR3'!H128&gt;0),"Yes",IF(AND('BR2'!$K$2="ACTIVE",'BR2'!H128&gt;0),"Yes",IF(AND('BR1'!$K$2="ACTIVE",'BR1'!H128&gt;0),"Yes",IF(AND('ORIGINAL BUDGET'!$K$2="ACTIVE",'ORIGINAL BUDGET'!H128&gt;0),"Yes",""))))</f>
        <v/>
      </c>
      <c r="W128" s="325"/>
      <c r="X128" s="325" t="str">
        <f>IF(AND('BR3'!$K$2="ACTIVE",'BR3'!J128&gt;0),"Yes",IF(AND('BR2'!$K$2="ACTIVE",'BR2'!J128&gt;0),"Yes",IF(AND('BR1'!$K$2="ACTIVE",'BR1'!J128&gt;0),"Yes",IF(AND('ORIGINAL BUDGET'!$K$2="ACTIVE",'ORIGINAL BUDGET'!J128&gt;0),"Yes",""))))</f>
        <v/>
      </c>
      <c r="Y128" s="325"/>
      <c r="Z128" s="325" t="str">
        <f>IF(AND('BR3'!$K$2="ACTIVE",'BR3'!L128&gt;0),"Yes",IF(AND('BR2'!$K$2="ACTIVE",'BR2'!L128&gt;0),"Yes",IF(AND('BR1'!$K$2="ACTIVE",'BR1'!L128&gt;0),"Yes",IF(AND('ORIGINAL BUDGET'!$K$2="ACTIVE",'ORIGINAL BUDGET'!L128&gt;0),"Yes",""))))</f>
        <v/>
      </c>
      <c r="AA128" s="325"/>
      <c r="AB128" s="325" t="str">
        <f>IF(AND('BR3'!$K$2="ACTIVE",'BR3'!N128&gt;0),"Yes",IF(AND('BR2'!$K$2="ACTIVE",'BR2'!N128&gt;0),"Yes",IF(AND('BR1'!$K$2="ACTIVE",'BR1'!N128&gt;0),"Yes",IF(AND('ORIGINAL BUDGET'!$K$2="ACTIVE",'ORIGINAL BUDGET'!N128&gt;0),"Yes",""))))</f>
        <v/>
      </c>
      <c r="AC128" s="325"/>
      <c r="AD128" s="325" t="str">
        <f>IF(AND('BR3'!$K$2="ACTIVE",'BR3'!P128&gt;0),"Yes",IF(AND('BR2'!$K$2="ACTIVE",'BR2'!P128&gt;0),"Yes",IF(AND('BR1'!$K$2="ACTIVE",'BR1'!P128&gt;0),"Yes",IF(AND('ORIGINAL BUDGET'!$K$2="ACTIVE",'ORIGINAL BUDGET'!P128&gt;0),"Yes",""))))</f>
        <v/>
      </c>
      <c r="AE128" s="325"/>
      <c r="AF128" s="325" t="str">
        <f>IF(AND('BR3'!$K$2="ACTIVE",'BR3'!R128&gt;0),"Yes",IF(AND('BR2'!$K$2="ACTIVE",'BR2'!R128&gt;0),"Yes",IF(AND('BR1'!$K$2="ACTIVE",'BR1'!R128&gt;0),"Yes",IF(AND('ORIGINAL BUDGET'!$K$2="ACTIVE",'ORIGINAL BUDGET'!R128&gt;0),"Yes",""))))</f>
        <v/>
      </c>
      <c r="AG128" s="325"/>
      <c r="AH128" s="493" t="str">
        <f>IF(AND('BR3'!$K$2="ACTIVE",'BR3'!T128&gt;0),"Yes",IF(AND('BR2'!$K$2="ACTIVE",'BR2'!T128&gt;0),"Yes",IF(AND('BR1'!$K$2="ACTIVE",'BR1'!T128&gt;0),"Yes",IF(AND('ORIGINAL BUDGET'!$K$2="ACTIVE",'ORIGINAL BUDGET'!T128&gt;0),"Yes",""))))</f>
        <v/>
      </c>
      <c r="AI128" s="500"/>
      <c r="AK128" s="221"/>
      <c r="AL128" s="221"/>
      <c r="AM128" s="221"/>
      <c r="AN128" s="221"/>
      <c r="AO128" s="221"/>
      <c r="AP128" s="221"/>
      <c r="AQ128" s="221"/>
      <c r="AR128" s="57"/>
      <c r="AU128" s="2"/>
      <c r="AV128" s="2"/>
      <c r="AW128" s="2"/>
      <c r="AX128" s="2"/>
      <c r="AY128" s="1104"/>
    </row>
    <row r="129" spans="1:51" ht="23.25" hidden="1" customHeight="1">
      <c r="A129" s="122">
        <v>12</v>
      </c>
      <c r="B129" s="1726">
        <f>IF($L$2="","",IF($L$2="ORIGINAL",'ORIGINAL BUDGET'!$B129,IF($L$2="BR1",'BR1'!$B129,IF($L$2="BR2",'BR2'!$B129,IF($L$2="BR3",'BR3'!$B129)))))</f>
        <v>0</v>
      </c>
      <c r="C129" s="1727">
        <f>IF($L$2="","",IF($L$2="ORIGINAL",'ORIGINAL BUDGET'!$B129,IF($L$2="BR1",'BR1'!$B129,IF($L$2="BR2",'BR2'!$B129,IF($L$2="BR3",'BR3'!$B129)))))</f>
        <v>0</v>
      </c>
      <c r="D129" s="1727">
        <f>IF($L$2="","",IF($L$2="ORIGINAL",'ORIGINAL BUDGET'!$B129,IF($L$2="BR1",'BR1'!$B129,IF($L$2="BR2",'BR2'!$B129,IF($L$2="BR3",'BR3'!$B129)))))</f>
        <v>0</v>
      </c>
      <c r="E129" s="1727">
        <f>IF($L$2="","",IF($L$2="ORIGINAL",'ORIGINAL BUDGET'!$B129,IF($L$2="BR1",'BR1'!$B129,IF($L$2="BR2",'BR2'!$B129,IF($L$2="BR3",'BR3'!$B129)))))</f>
        <v>0</v>
      </c>
      <c r="F129" s="612"/>
      <c r="G129" s="847" t="str">
        <f t="shared" si="51"/>
        <v/>
      </c>
      <c r="H129" s="810">
        <f t="shared" si="52"/>
        <v>0</v>
      </c>
      <c r="I129" s="840"/>
      <c r="J129" s="810">
        <f t="shared" si="55"/>
        <v>0</v>
      </c>
      <c r="K129" s="843"/>
      <c r="L129" s="810">
        <f t="shared" si="56"/>
        <v>0</v>
      </c>
      <c r="M129" s="843"/>
      <c r="N129" s="810">
        <f t="shared" si="57"/>
        <v>0</v>
      </c>
      <c r="O129" s="843"/>
      <c r="P129" s="810">
        <f t="shared" si="58"/>
        <v>0</v>
      </c>
      <c r="Q129" s="843"/>
      <c r="R129" s="810">
        <f t="shared" si="53"/>
        <v>0</v>
      </c>
      <c r="S129" s="843"/>
      <c r="T129" s="810">
        <f t="shared" si="54"/>
        <v>0</v>
      </c>
      <c r="U129" s="410"/>
      <c r="V129" s="492" t="str">
        <f>IF(AND('BR3'!$K$2="ACTIVE",'BR3'!H129&gt;0),"Yes",IF(AND('BR2'!$K$2="ACTIVE",'BR2'!H129&gt;0),"Yes",IF(AND('BR1'!$K$2="ACTIVE",'BR1'!H129&gt;0),"Yes",IF(AND('ORIGINAL BUDGET'!$K$2="ACTIVE",'ORIGINAL BUDGET'!H129&gt;0),"Yes",""))))</f>
        <v/>
      </c>
      <c r="W129" s="325"/>
      <c r="X129" s="325" t="str">
        <f>IF(AND('BR3'!$K$2="ACTIVE",'BR3'!J129&gt;0),"Yes",IF(AND('BR2'!$K$2="ACTIVE",'BR2'!J129&gt;0),"Yes",IF(AND('BR1'!$K$2="ACTIVE",'BR1'!J129&gt;0),"Yes",IF(AND('ORIGINAL BUDGET'!$K$2="ACTIVE",'ORIGINAL BUDGET'!J129&gt;0),"Yes",""))))</f>
        <v/>
      </c>
      <c r="Y129" s="325"/>
      <c r="Z129" s="325" t="str">
        <f>IF(AND('BR3'!$K$2="ACTIVE",'BR3'!L129&gt;0),"Yes",IF(AND('BR2'!$K$2="ACTIVE",'BR2'!L129&gt;0),"Yes",IF(AND('BR1'!$K$2="ACTIVE",'BR1'!L129&gt;0),"Yes",IF(AND('ORIGINAL BUDGET'!$K$2="ACTIVE",'ORIGINAL BUDGET'!L129&gt;0),"Yes",""))))</f>
        <v/>
      </c>
      <c r="AA129" s="325"/>
      <c r="AB129" s="325" t="str">
        <f>IF(AND('BR3'!$K$2="ACTIVE",'BR3'!N129&gt;0),"Yes",IF(AND('BR2'!$K$2="ACTIVE",'BR2'!N129&gt;0),"Yes",IF(AND('BR1'!$K$2="ACTIVE",'BR1'!N129&gt;0),"Yes",IF(AND('ORIGINAL BUDGET'!$K$2="ACTIVE",'ORIGINAL BUDGET'!N129&gt;0),"Yes",""))))</f>
        <v/>
      </c>
      <c r="AC129" s="325"/>
      <c r="AD129" s="325" t="str">
        <f>IF(AND('BR3'!$K$2="ACTIVE",'BR3'!P129&gt;0),"Yes",IF(AND('BR2'!$K$2="ACTIVE",'BR2'!P129&gt;0),"Yes",IF(AND('BR1'!$K$2="ACTIVE",'BR1'!P129&gt;0),"Yes",IF(AND('ORIGINAL BUDGET'!$K$2="ACTIVE",'ORIGINAL BUDGET'!P129&gt;0),"Yes",""))))</f>
        <v/>
      </c>
      <c r="AE129" s="325"/>
      <c r="AF129" s="325" t="str">
        <f>IF(AND('BR3'!$K$2="ACTIVE",'BR3'!R129&gt;0),"Yes",IF(AND('BR2'!$K$2="ACTIVE",'BR2'!R129&gt;0),"Yes",IF(AND('BR1'!$K$2="ACTIVE",'BR1'!R129&gt;0),"Yes",IF(AND('ORIGINAL BUDGET'!$K$2="ACTIVE",'ORIGINAL BUDGET'!R129&gt;0),"Yes",""))))</f>
        <v/>
      </c>
      <c r="AG129" s="325"/>
      <c r="AH129" s="493" t="str">
        <f>IF(AND('BR3'!$K$2="ACTIVE",'BR3'!T129&gt;0),"Yes",IF(AND('BR2'!$K$2="ACTIVE",'BR2'!T129&gt;0),"Yes",IF(AND('BR1'!$K$2="ACTIVE",'BR1'!T129&gt;0),"Yes",IF(AND('ORIGINAL BUDGET'!$K$2="ACTIVE",'ORIGINAL BUDGET'!T129&gt;0),"Yes",""))))</f>
        <v/>
      </c>
      <c r="AI129" s="500"/>
      <c r="AK129" s="221"/>
      <c r="AL129" s="221"/>
      <c r="AM129" s="221"/>
      <c r="AN129" s="221"/>
      <c r="AO129" s="221"/>
      <c r="AP129" s="221"/>
      <c r="AQ129" s="221"/>
      <c r="AR129" s="57"/>
      <c r="AU129" s="2"/>
      <c r="AV129" s="2"/>
      <c r="AW129" s="2"/>
      <c r="AX129" s="2"/>
      <c r="AY129" s="1104"/>
    </row>
    <row r="130" spans="1:51" ht="23.25" hidden="1" customHeight="1">
      <c r="A130" s="122">
        <v>13</v>
      </c>
      <c r="B130" s="1726">
        <f>IF($L$2="","",IF($L$2="ORIGINAL",'ORIGINAL BUDGET'!$B130,IF($L$2="BR1",'BR1'!$B130,IF($L$2="BR2",'BR2'!$B130,IF($L$2="BR3",'BR3'!$B130)))))</f>
        <v>0</v>
      </c>
      <c r="C130" s="1727">
        <f>IF($L$2="","",IF($L$2="ORIGINAL",'ORIGINAL BUDGET'!$B130,IF($L$2="BR1",'BR1'!$B130,IF($L$2="BR2",'BR2'!$B130,IF($L$2="BR3",'BR3'!$B130)))))</f>
        <v>0</v>
      </c>
      <c r="D130" s="1727">
        <f>IF($L$2="","",IF($L$2="ORIGINAL",'ORIGINAL BUDGET'!$B130,IF($L$2="BR1",'BR1'!$B130,IF($L$2="BR2",'BR2'!$B130,IF($L$2="BR3",'BR3'!$B130)))))</f>
        <v>0</v>
      </c>
      <c r="E130" s="1728">
        <f>IF($L$2="","",IF($L$2="ORIGINAL",'ORIGINAL BUDGET'!$B130,IF($L$2="BR1",'BR1'!$B130,IF($L$2="BR2",'BR2'!$B130,IF($L$2="BR3",'BR3'!$B130)))))</f>
        <v>0</v>
      </c>
      <c r="F130" s="612"/>
      <c r="G130" s="847" t="str">
        <f t="shared" si="51"/>
        <v/>
      </c>
      <c r="H130" s="810">
        <f t="shared" si="52"/>
        <v>0</v>
      </c>
      <c r="I130" s="840"/>
      <c r="J130" s="810">
        <f t="shared" si="55"/>
        <v>0</v>
      </c>
      <c r="K130" s="843"/>
      <c r="L130" s="810">
        <f t="shared" si="56"/>
        <v>0</v>
      </c>
      <c r="M130" s="843"/>
      <c r="N130" s="810">
        <f t="shared" si="57"/>
        <v>0</v>
      </c>
      <c r="O130" s="843"/>
      <c r="P130" s="810">
        <f t="shared" si="58"/>
        <v>0</v>
      </c>
      <c r="Q130" s="843"/>
      <c r="R130" s="810">
        <f t="shared" si="53"/>
        <v>0</v>
      </c>
      <c r="S130" s="843"/>
      <c r="T130" s="810">
        <f t="shared" si="54"/>
        <v>0</v>
      </c>
      <c r="U130" s="410"/>
      <c r="V130" s="492" t="str">
        <f>IF(AND('BR3'!$K$2="ACTIVE",'BR3'!H130&gt;0),"Yes",IF(AND('BR2'!$K$2="ACTIVE",'BR2'!H130&gt;0),"Yes",IF(AND('BR1'!$K$2="ACTIVE",'BR1'!H130&gt;0),"Yes",IF(AND('ORIGINAL BUDGET'!$K$2="ACTIVE",'ORIGINAL BUDGET'!H130&gt;0),"Yes",""))))</f>
        <v/>
      </c>
      <c r="W130" s="325"/>
      <c r="X130" s="325" t="str">
        <f>IF(AND('BR3'!$K$2="ACTIVE",'BR3'!J130&gt;0),"Yes",IF(AND('BR2'!$K$2="ACTIVE",'BR2'!J130&gt;0),"Yes",IF(AND('BR1'!$K$2="ACTIVE",'BR1'!J130&gt;0),"Yes",IF(AND('ORIGINAL BUDGET'!$K$2="ACTIVE",'ORIGINAL BUDGET'!J130&gt;0),"Yes",""))))</f>
        <v/>
      </c>
      <c r="Y130" s="325"/>
      <c r="Z130" s="325" t="str">
        <f>IF(AND('BR3'!$K$2="ACTIVE",'BR3'!L130&gt;0),"Yes",IF(AND('BR2'!$K$2="ACTIVE",'BR2'!L130&gt;0),"Yes",IF(AND('BR1'!$K$2="ACTIVE",'BR1'!L130&gt;0),"Yes",IF(AND('ORIGINAL BUDGET'!$K$2="ACTIVE",'ORIGINAL BUDGET'!L130&gt;0),"Yes",""))))</f>
        <v/>
      </c>
      <c r="AA130" s="325"/>
      <c r="AB130" s="325" t="str">
        <f>IF(AND('BR3'!$K$2="ACTIVE",'BR3'!N130&gt;0),"Yes",IF(AND('BR2'!$K$2="ACTIVE",'BR2'!N130&gt;0),"Yes",IF(AND('BR1'!$K$2="ACTIVE",'BR1'!N130&gt;0),"Yes",IF(AND('ORIGINAL BUDGET'!$K$2="ACTIVE",'ORIGINAL BUDGET'!N130&gt;0),"Yes",""))))</f>
        <v/>
      </c>
      <c r="AC130" s="325"/>
      <c r="AD130" s="325" t="str">
        <f>IF(AND('BR3'!$K$2="ACTIVE",'BR3'!P130&gt;0),"Yes",IF(AND('BR2'!$K$2="ACTIVE",'BR2'!P130&gt;0),"Yes",IF(AND('BR1'!$K$2="ACTIVE",'BR1'!P130&gt;0),"Yes",IF(AND('ORIGINAL BUDGET'!$K$2="ACTIVE",'ORIGINAL BUDGET'!P130&gt;0),"Yes",""))))</f>
        <v/>
      </c>
      <c r="AE130" s="325"/>
      <c r="AF130" s="325" t="str">
        <f>IF(AND('BR3'!$K$2="ACTIVE",'BR3'!R130&gt;0),"Yes",IF(AND('BR2'!$K$2="ACTIVE",'BR2'!R130&gt;0),"Yes",IF(AND('BR1'!$K$2="ACTIVE",'BR1'!R130&gt;0),"Yes",IF(AND('ORIGINAL BUDGET'!$K$2="ACTIVE",'ORIGINAL BUDGET'!R130&gt;0),"Yes",""))))</f>
        <v/>
      </c>
      <c r="AG130" s="325"/>
      <c r="AH130" s="493" t="str">
        <f>IF(AND('BR3'!$K$2="ACTIVE",'BR3'!T130&gt;0),"Yes",IF(AND('BR2'!$K$2="ACTIVE",'BR2'!T130&gt;0),"Yes",IF(AND('BR1'!$K$2="ACTIVE",'BR1'!T130&gt;0),"Yes",IF(AND('ORIGINAL BUDGET'!$K$2="ACTIVE",'ORIGINAL BUDGET'!T130&gt;0),"Yes",""))))</f>
        <v/>
      </c>
      <c r="AI130" s="500"/>
      <c r="AK130" s="221"/>
      <c r="AL130" s="221"/>
      <c r="AM130" s="221"/>
      <c r="AN130" s="221"/>
      <c r="AO130" s="221"/>
      <c r="AP130" s="221"/>
      <c r="AQ130" s="221"/>
      <c r="AR130" s="57"/>
      <c r="AU130" s="2"/>
      <c r="AV130" s="2"/>
      <c r="AW130" s="2"/>
      <c r="AX130" s="2"/>
      <c r="AY130" s="1104"/>
    </row>
    <row r="131" spans="1:51" ht="23.25" hidden="1" customHeight="1">
      <c r="A131" s="122">
        <v>14</v>
      </c>
      <c r="B131" s="1726">
        <f>IF($L$2="","",IF($L$2="ORIGINAL",'ORIGINAL BUDGET'!$B131,IF($L$2="BR1",'BR1'!$B131,IF($L$2="BR2",'BR2'!$B131,IF($L$2="BR3",'BR3'!$B131)))))</f>
        <v>0</v>
      </c>
      <c r="C131" s="1727">
        <f>IF($L$2="","",IF($L$2="ORIGINAL",'ORIGINAL BUDGET'!$B131,IF($L$2="BR1",'BR1'!$B131,IF($L$2="BR2",'BR2'!$B131,IF($L$2="BR3",'BR3'!$B131)))))</f>
        <v>0</v>
      </c>
      <c r="D131" s="1727">
        <f>IF($L$2="","",IF($L$2="ORIGINAL",'ORIGINAL BUDGET'!$B131,IF($L$2="BR1",'BR1'!$B131,IF($L$2="BR2",'BR2'!$B131,IF($L$2="BR3",'BR3'!$B131)))))</f>
        <v>0</v>
      </c>
      <c r="E131" s="1728">
        <f>IF($L$2="","",IF($L$2="ORIGINAL",'ORIGINAL BUDGET'!$B131,IF($L$2="BR1",'BR1'!$B131,IF($L$2="BR2",'BR2'!$B131,IF($L$2="BR3",'BR3'!$B131)))))</f>
        <v>0</v>
      </c>
      <c r="F131" s="612"/>
      <c r="G131" s="847" t="str">
        <f t="shared" si="51"/>
        <v/>
      </c>
      <c r="H131" s="810">
        <f t="shared" si="52"/>
        <v>0</v>
      </c>
      <c r="I131" s="840"/>
      <c r="J131" s="810">
        <f t="shared" si="55"/>
        <v>0</v>
      </c>
      <c r="K131" s="843"/>
      <c r="L131" s="810">
        <f t="shared" si="56"/>
        <v>0</v>
      </c>
      <c r="M131" s="843"/>
      <c r="N131" s="810">
        <f t="shared" si="57"/>
        <v>0</v>
      </c>
      <c r="O131" s="843"/>
      <c r="P131" s="810">
        <f t="shared" si="58"/>
        <v>0</v>
      </c>
      <c r="Q131" s="843"/>
      <c r="R131" s="810">
        <f t="shared" si="53"/>
        <v>0</v>
      </c>
      <c r="S131" s="843"/>
      <c r="T131" s="810">
        <f t="shared" si="54"/>
        <v>0</v>
      </c>
      <c r="U131" s="410"/>
      <c r="V131" s="492" t="str">
        <f>IF(AND('BR3'!$K$2="ACTIVE",'BR3'!H131&gt;0),"Yes",IF(AND('BR2'!$K$2="ACTIVE",'BR2'!H131&gt;0),"Yes",IF(AND('BR1'!$K$2="ACTIVE",'BR1'!H131&gt;0),"Yes",IF(AND('ORIGINAL BUDGET'!$K$2="ACTIVE",'ORIGINAL BUDGET'!H131&gt;0),"Yes",""))))</f>
        <v/>
      </c>
      <c r="W131" s="325"/>
      <c r="X131" s="325" t="str">
        <f>IF(AND('BR3'!$K$2="ACTIVE",'BR3'!J131&gt;0),"Yes",IF(AND('BR2'!$K$2="ACTIVE",'BR2'!J131&gt;0),"Yes",IF(AND('BR1'!$K$2="ACTIVE",'BR1'!J131&gt;0),"Yes",IF(AND('ORIGINAL BUDGET'!$K$2="ACTIVE",'ORIGINAL BUDGET'!J131&gt;0),"Yes",""))))</f>
        <v/>
      </c>
      <c r="Y131" s="325"/>
      <c r="Z131" s="325" t="str">
        <f>IF(AND('BR3'!$K$2="ACTIVE",'BR3'!L131&gt;0),"Yes",IF(AND('BR2'!$K$2="ACTIVE",'BR2'!L131&gt;0),"Yes",IF(AND('BR1'!$K$2="ACTIVE",'BR1'!L131&gt;0),"Yes",IF(AND('ORIGINAL BUDGET'!$K$2="ACTIVE",'ORIGINAL BUDGET'!L131&gt;0),"Yes",""))))</f>
        <v/>
      </c>
      <c r="AA131" s="325"/>
      <c r="AB131" s="325" t="str">
        <f>IF(AND('BR3'!$K$2="ACTIVE",'BR3'!N131&gt;0),"Yes",IF(AND('BR2'!$K$2="ACTIVE",'BR2'!N131&gt;0),"Yes",IF(AND('BR1'!$K$2="ACTIVE",'BR1'!N131&gt;0),"Yes",IF(AND('ORIGINAL BUDGET'!$K$2="ACTIVE",'ORIGINAL BUDGET'!N131&gt;0),"Yes",""))))</f>
        <v/>
      </c>
      <c r="AC131" s="325"/>
      <c r="AD131" s="325" t="str">
        <f>IF(AND('BR3'!$K$2="ACTIVE",'BR3'!P131&gt;0),"Yes",IF(AND('BR2'!$K$2="ACTIVE",'BR2'!P131&gt;0),"Yes",IF(AND('BR1'!$K$2="ACTIVE",'BR1'!P131&gt;0),"Yes",IF(AND('ORIGINAL BUDGET'!$K$2="ACTIVE",'ORIGINAL BUDGET'!P131&gt;0),"Yes",""))))</f>
        <v/>
      </c>
      <c r="AE131" s="325"/>
      <c r="AF131" s="325" t="str">
        <f>IF(AND('BR3'!$K$2="ACTIVE",'BR3'!R131&gt;0),"Yes",IF(AND('BR2'!$K$2="ACTIVE",'BR2'!R131&gt;0),"Yes",IF(AND('BR1'!$K$2="ACTIVE",'BR1'!R131&gt;0),"Yes",IF(AND('ORIGINAL BUDGET'!$K$2="ACTIVE",'ORIGINAL BUDGET'!R131&gt;0),"Yes",""))))</f>
        <v/>
      </c>
      <c r="AG131" s="325"/>
      <c r="AH131" s="493" t="str">
        <f>IF(AND('BR3'!$K$2="ACTIVE",'BR3'!T131&gt;0),"Yes",IF(AND('BR2'!$K$2="ACTIVE",'BR2'!T131&gt;0),"Yes",IF(AND('BR1'!$K$2="ACTIVE",'BR1'!T131&gt;0),"Yes",IF(AND('ORIGINAL BUDGET'!$K$2="ACTIVE",'ORIGINAL BUDGET'!T131&gt;0),"Yes",""))))</f>
        <v/>
      </c>
      <c r="AI131" s="500"/>
      <c r="AK131" s="221"/>
      <c r="AL131" s="221"/>
      <c r="AM131" s="221"/>
      <c r="AN131" s="221"/>
      <c r="AO131" s="221"/>
      <c r="AP131" s="221"/>
      <c r="AQ131" s="221"/>
      <c r="AR131" s="57"/>
      <c r="AU131" s="2"/>
      <c r="AV131" s="2"/>
      <c r="AW131" s="2"/>
      <c r="AX131" s="2"/>
      <c r="AY131" s="1104"/>
    </row>
    <row r="132" spans="1:51" ht="23.25" hidden="1" customHeight="1" thickBot="1">
      <c r="A132" s="122">
        <v>15</v>
      </c>
      <c r="B132" s="1729">
        <f>IF($L$2="","",IF($L$2="ORIGINAL",'ORIGINAL BUDGET'!$B132,IF($L$2="BR1",'BR1'!$B132,IF($L$2="BR2",'BR2'!$B132,IF($L$2="BR3",'BR3'!$B132)))))</f>
        <v>0</v>
      </c>
      <c r="C132" s="1730">
        <f>IF($L$2="","",IF($L$2="ORIGINAL",'ORIGINAL BUDGET'!$B132,IF($L$2="BR1",'BR1'!$B132,IF($L$2="BR2",'BR2'!$B132,IF($L$2="BR3",'BR3'!$B132)))))</f>
        <v>0</v>
      </c>
      <c r="D132" s="1730">
        <f>IF($L$2="","",IF($L$2="ORIGINAL",'ORIGINAL BUDGET'!$B132,IF($L$2="BR1",'BR1'!$B132,IF($L$2="BR2",'BR2'!$B132,IF($L$2="BR3",'BR3'!$B132)))))</f>
        <v>0</v>
      </c>
      <c r="E132" s="1731">
        <f>IF($L$2="","",IF($L$2="ORIGINAL",'ORIGINAL BUDGET'!$B132,IF($L$2="BR1",'BR1'!$B132,IF($L$2="BR2",'BR2'!$B132,IF($L$2="BR3",'BR3'!$B132)))))</f>
        <v>0</v>
      </c>
      <c r="F132" s="613"/>
      <c r="G132" s="850" t="str">
        <f t="shared" si="51"/>
        <v/>
      </c>
      <c r="H132" s="813">
        <f t="shared" si="52"/>
        <v>0</v>
      </c>
      <c r="I132" s="840"/>
      <c r="J132" s="813">
        <f t="shared" si="55"/>
        <v>0</v>
      </c>
      <c r="K132" s="842"/>
      <c r="L132" s="813">
        <f t="shared" si="56"/>
        <v>0</v>
      </c>
      <c r="M132" s="842"/>
      <c r="N132" s="813">
        <f t="shared" si="57"/>
        <v>0</v>
      </c>
      <c r="O132" s="842"/>
      <c r="P132" s="813">
        <f t="shared" si="58"/>
        <v>0</v>
      </c>
      <c r="Q132" s="842"/>
      <c r="R132" s="813">
        <f t="shared" si="53"/>
        <v>0</v>
      </c>
      <c r="S132" s="842"/>
      <c r="T132" s="813">
        <f t="shared" si="54"/>
        <v>0</v>
      </c>
      <c r="U132" s="410"/>
      <c r="V132" s="495" t="str">
        <f>IF(AND('BR3'!$K$2="ACTIVE",'BR3'!H132&gt;0),"Yes",IF(AND('BR2'!$K$2="ACTIVE",'BR2'!H132&gt;0),"Yes",IF(AND('BR1'!$K$2="ACTIVE",'BR1'!H132&gt;0),"Yes",IF(AND('ORIGINAL BUDGET'!$K$2="ACTIVE",'ORIGINAL BUDGET'!H132&gt;0),"Yes",""))))</f>
        <v/>
      </c>
      <c r="W132" s="496"/>
      <c r="X132" s="496" t="str">
        <f>IF(AND('BR3'!$K$2="ACTIVE",'BR3'!J132&gt;0),"Yes",IF(AND('BR2'!$K$2="ACTIVE",'BR2'!J132&gt;0),"Yes",IF(AND('BR1'!$K$2="ACTIVE",'BR1'!J132&gt;0),"Yes",IF(AND('ORIGINAL BUDGET'!$K$2="ACTIVE",'ORIGINAL BUDGET'!J132&gt;0),"Yes",""))))</f>
        <v/>
      </c>
      <c r="Y132" s="496"/>
      <c r="Z132" s="496" t="str">
        <f>IF(AND('BR3'!$K$2="ACTIVE",'BR3'!L132&gt;0),"Yes",IF(AND('BR2'!$K$2="ACTIVE",'BR2'!L132&gt;0),"Yes",IF(AND('BR1'!$K$2="ACTIVE",'BR1'!L132&gt;0),"Yes",IF(AND('ORIGINAL BUDGET'!$K$2="ACTIVE",'ORIGINAL BUDGET'!L132&gt;0),"Yes",""))))</f>
        <v/>
      </c>
      <c r="AA132" s="496"/>
      <c r="AB132" s="496" t="str">
        <f>IF(AND('BR3'!$K$2="ACTIVE",'BR3'!N132&gt;0),"Yes",IF(AND('BR2'!$K$2="ACTIVE",'BR2'!N132&gt;0),"Yes",IF(AND('BR1'!$K$2="ACTIVE",'BR1'!N132&gt;0),"Yes",IF(AND('ORIGINAL BUDGET'!$K$2="ACTIVE",'ORIGINAL BUDGET'!N132&gt;0),"Yes",""))))</f>
        <v/>
      </c>
      <c r="AC132" s="496"/>
      <c r="AD132" s="496" t="str">
        <f>IF(AND('BR3'!$K$2="ACTIVE",'BR3'!P132&gt;0),"Yes",IF(AND('BR2'!$K$2="ACTIVE",'BR2'!P132&gt;0),"Yes",IF(AND('BR1'!$K$2="ACTIVE",'BR1'!P132&gt;0),"Yes",IF(AND('ORIGINAL BUDGET'!$K$2="ACTIVE",'ORIGINAL BUDGET'!P132&gt;0),"Yes",""))))</f>
        <v/>
      </c>
      <c r="AE132" s="496"/>
      <c r="AF132" s="496" t="str">
        <f>IF(AND('BR3'!$K$2="ACTIVE",'BR3'!R132&gt;0),"Yes",IF(AND('BR2'!$K$2="ACTIVE",'BR2'!R132&gt;0),"Yes",IF(AND('BR1'!$K$2="ACTIVE",'BR1'!R132&gt;0),"Yes",IF(AND('ORIGINAL BUDGET'!$K$2="ACTIVE",'ORIGINAL BUDGET'!R132&gt;0),"Yes",""))))</f>
        <v/>
      </c>
      <c r="AG132" s="496"/>
      <c r="AH132" s="497" t="str">
        <f>IF(AND('BR3'!$K$2="ACTIVE",'BR3'!T132&gt;0),"Yes",IF(AND('BR2'!$K$2="ACTIVE",'BR2'!T132&gt;0),"Yes",IF(AND('BR1'!$K$2="ACTIVE",'BR1'!T132&gt;0),"Yes",IF(AND('ORIGINAL BUDGET'!$K$2="ACTIVE",'ORIGINAL BUDGET'!T132&gt;0),"Yes",""))))</f>
        <v/>
      </c>
      <c r="AI132" s="501"/>
      <c r="AK132" s="221"/>
      <c r="AL132" s="221"/>
      <c r="AM132" s="221"/>
      <c r="AN132" s="221"/>
      <c r="AO132" s="221"/>
      <c r="AP132" s="221"/>
      <c r="AQ132" s="221"/>
      <c r="AR132" s="57"/>
      <c r="AU132" s="2"/>
      <c r="AV132" s="2"/>
      <c r="AW132" s="2"/>
      <c r="AX132" s="2"/>
      <c r="AY132" s="1104"/>
    </row>
    <row r="133" spans="1:51" ht="15.95" customHeight="1" thickTop="1" thickBot="1">
      <c r="A133" s="435"/>
      <c r="B133" s="520"/>
      <c r="C133" s="521"/>
      <c r="D133" s="522"/>
      <c r="E133" s="523"/>
      <c r="F133" s="436"/>
      <c r="G133" s="849"/>
      <c r="H133" s="437"/>
      <c r="I133" s="849"/>
      <c r="J133" s="437"/>
      <c r="K133" s="849"/>
      <c r="L133" s="437"/>
      <c r="M133" s="849"/>
      <c r="N133" s="437"/>
      <c r="O133" s="849"/>
      <c r="P133" s="437"/>
      <c r="Q133" s="849"/>
      <c r="R133" s="437"/>
      <c r="S133" s="849"/>
      <c r="T133" s="437"/>
      <c r="U133" s="214"/>
      <c r="V133" s="499"/>
      <c r="W133" s="504"/>
      <c r="X133" s="504">
        <f>SUM(X118:X132)</f>
        <v>0</v>
      </c>
      <c r="Y133" s="504"/>
      <c r="Z133" s="504">
        <f t="shared" ref="Z133:AH133" si="59">SUM(Z118:Z132)</f>
        <v>0</v>
      </c>
      <c r="AA133" s="504"/>
      <c r="AB133" s="504">
        <f t="shared" si="59"/>
        <v>0</v>
      </c>
      <c r="AC133" s="504"/>
      <c r="AD133" s="504">
        <f t="shared" si="59"/>
        <v>0</v>
      </c>
      <c r="AE133" s="504"/>
      <c r="AF133" s="504">
        <f t="shared" si="59"/>
        <v>0</v>
      </c>
      <c r="AG133" s="504"/>
      <c r="AH133" s="504">
        <f t="shared" si="59"/>
        <v>0</v>
      </c>
      <c r="AI133" s="504"/>
      <c r="AL133" s="2"/>
      <c r="AM133" s="2"/>
      <c r="AN133" s="2"/>
      <c r="AO133" s="2"/>
      <c r="AP133" s="2"/>
      <c r="AQ133" s="2"/>
      <c r="AR133" s="2"/>
      <c r="AU133" s="2"/>
      <c r="AV133" s="2"/>
      <c r="AW133" s="2"/>
      <c r="AX133" s="2"/>
      <c r="AY133" s="1104"/>
    </row>
    <row r="134" spans="1:51" ht="20.25" customHeight="1" thickTop="1">
      <c r="A134" s="1739" t="str">
        <f>A14</f>
        <v>OTHER COSTS</v>
      </c>
      <c r="B134" s="1740"/>
      <c r="C134" s="1740"/>
      <c r="D134" s="1740"/>
      <c r="E134" s="1740"/>
      <c r="F134" s="1740"/>
      <c r="G134" s="1736" t="s">
        <v>84</v>
      </c>
      <c r="H134" s="1737"/>
      <c r="I134" s="1737"/>
      <c r="J134" s="1737"/>
      <c r="K134" s="1737"/>
      <c r="L134" s="1737"/>
      <c r="M134" s="1737"/>
      <c r="N134" s="1737"/>
      <c r="O134" s="1737"/>
      <c r="P134" s="1737"/>
      <c r="Q134" s="1737"/>
      <c r="R134" s="1737"/>
      <c r="S134" s="1737"/>
      <c r="T134" s="1737"/>
      <c r="U134" s="947"/>
      <c r="V134" s="1723" t="s">
        <v>155</v>
      </c>
      <c r="W134" s="1724"/>
      <c r="X134" s="1724"/>
      <c r="Y134" s="1724"/>
      <c r="Z134" s="1724"/>
      <c r="AA134" s="1724"/>
      <c r="AB134" s="1724"/>
      <c r="AC134" s="1724"/>
      <c r="AD134" s="1724"/>
      <c r="AE134" s="1724"/>
      <c r="AF134" s="1724"/>
      <c r="AG134" s="1724"/>
      <c r="AH134" s="1724"/>
      <c r="AI134" s="1725"/>
      <c r="AL134" s="1738"/>
      <c r="AM134" s="1738"/>
      <c r="AN134" s="1738"/>
      <c r="AO134" s="1106"/>
      <c r="AP134" s="1106"/>
      <c r="AQ134" s="1106"/>
      <c r="AR134" s="1106"/>
      <c r="AY134" s="1104"/>
    </row>
    <row r="135" spans="1:51" ht="15.6" customHeight="1" thickBot="1">
      <c r="A135" s="1584"/>
      <c r="B135" s="1586"/>
      <c r="C135" s="1586"/>
      <c r="D135" s="1586"/>
      <c r="E135" s="1586"/>
      <c r="F135" s="1586"/>
      <c r="G135" s="1226" t="str">
        <f>'Fund Rec'!G141</f>
        <v/>
      </c>
      <c r="H135" s="1227">
        <f>'Fund Rec'!H141</f>
        <v>0</v>
      </c>
      <c r="I135" s="1228" t="str">
        <f>'Fund Rec'!I141</f>
        <v/>
      </c>
      <c r="J135" s="1227">
        <f>'Fund Rec'!J141</f>
        <v>0</v>
      </c>
      <c r="K135" s="1228" t="str">
        <f>'Fund Rec'!K141</f>
        <v/>
      </c>
      <c r="L135" s="1227">
        <f>'Fund Rec'!L141</f>
        <v>0</v>
      </c>
      <c r="M135" s="1228" t="str">
        <f>'Fund Rec'!M141</f>
        <v/>
      </c>
      <c r="N135" s="1227">
        <f>'Fund Rec'!N141</f>
        <v>0</v>
      </c>
      <c r="O135" s="1229" t="str">
        <f>'Fund Rec'!O141</f>
        <v/>
      </c>
      <c r="P135" s="697">
        <f>'Fund Rec'!P141</f>
        <v>0</v>
      </c>
      <c r="Q135" s="1229" t="str">
        <f>'Fund Rec'!Q141</f>
        <v/>
      </c>
      <c r="R135" s="1230">
        <f>'Fund Rec'!R141</f>
        <v>0</v>
      </c>
      <c r="S135" s="1229" t="str">
        <f>'Fund Rec'!S141</f>
        <v/>
      </c>
      <c r="T135" s="697">
        <f>'Fund Rec'!T141</f>
        <v>0</v>
      </c>
      <c r="U135" s="408"/>
      <c r="V135" s="1732" t="str">
        <f>$G$5</f>
        <v>RPPC, 53110</v>
      </c>
      <c r="W135" s="1716" t="s">
        <v>154</v>
      </c>
      <c r="X135" s="1716" t="str">
        <f>$I$5</f>
        <v>RPPC , 53129</v>
      </c>
      <c r="Y135" s="1716"/>
      <c r="Z135" s="1716" t="str">
        <f>$K$5</f>
        <v/>
      </c>
      <c r="AA135" s="1716"/>
      <c r="AB135" s="1716" t="str">
        <f>$M$5</f>
        <v/>
      </c>
      <c r="AC135" s="1716"/>
      <c r="AD135" s="1716" t="str">
        <f>$O$5</f>
        <v/>
      </c>
      <c r="AE135" s="1716"/>
      <c r="AF135" s="1716" t="str">
        <f>$Q$5</f>
        <v/>
      </c>
      <c r="AG135" s="1716"/>
      <c r="AH135" s="1716" t="str">
        <f>$S$5</f>
        <v/>
      </c>
      <c r="AI135" s="1718"/>
      <c r="AL135" s="2"/>
      <c r="AM135" s="2"/>
      <c r="AN135" s="2"/>
      <c r="AO135" s="2"/>
      <c r="AP135" s="2"/>
      <c r="AQ135" s="2"/>
      <c r="AR135" s="2"/>
      <c r="AY135" s="1104"/>
    </row>
    <row r="136" spans="1:51" ht="25.5" customHeight="1" thickTop="1" thickBot="1">
      <c r="A136" s="131"/>
      <c r="B136" s="159"/>
      <c r="C136" s="159"/>
      <c r="D136" s="18"/>
      <c r="E136" s="130" t="str">
        <f>'ORIGINAL BUDGET'!E136</f>
        <v>TOTAL OTHER COSTS</v>
      </c>
      <c r="F136" s="809">
        <f>SUM(F137:F151)</f>
        <v>0</v>
      </c>
      <c r="G136" s="614"/>
      <c r="H136" s="615">
        <f>SUM(H137:H151)</f>
        <v>0</v>
      </c>
      <c r="I136" s="607"/>
      <c r="J136" s="605">
        <f>SUM(J137:J151)</f>
        <v>0</v>
      </c>
      <c r="K136" s="607"/>
      <c r="L136" s="596">
        <f>SUM(L137:L151)</f>
        <v>0</v>
      </c>
      <c r="M136" s="695"/>
      <c r="N136" s="596">
        <f>SUM(N137:N151)</f>
        <v>0</v>
      </c>
      <c r="O136" s="607"/>
      <c r="P136" s="596">
        <f>SUM(P137:P151)</f>
        <v>0</v>
      </c>
      <c r="Q136" s="607"/>
      <c r="R136" s="596">
        <f>SUM(R137:R151)</f>
        <v>0</v>
      </c>
      <c r="S136" s="695"/>
      <c r="T136" s="596">
        <f>SUM(T137:T151)</f>
        <v>0</v>
      </c>
      <c r="U136" s="409"/>
      <c r="V136" s="1733"/>
      <c r="W136" s="1717"/>
      <c r="X136" s="1717"/>
      <c r="Y136" s="1717"/>
      <c r="Z136" s="1717"/>
      <c r="AA136" s="1717"/>
      <c r="AB136" s="1717"/>
      <c r="AC136" s="1717"/>
      <c r="AD136" s="1717"/>
      <c r="AE136" s="1717"/>
      <c r="AF136" s="1717"/>
      <c r="AG136" s="1717"/>
      <c r="AH136" s="1717"/>
      <c r="AI136" s="1719"/>
      <c r="AL136" s="221"/>
      <c r="AM136" s="221"/>
      <c r="AN136" s="222"/>
      <c r="AO136" s="222"/>
      <c r="AP136" s="222"/>
      <c r="AQ136" s="222"/>
      <c r="AR136" s="222"/>
      <c r="AY136" s="1104"/>
    </row>
    <row r="137" spans="1:51" ht="23.25" customHeight="1" thickTop="1">
      <c r="A137" s="122">
        <v>1</v>
      </c>
      <c r="B137" s="1726">
        <f>IF($L$2="","",IF($L$2="ORIGINAL",'ORIGINAL BUDGET'!$B137,IF($L$2="BR1",'BR1'!$B137,IF($L$2="BR2",'BR2'!$B137,IF($L$2="BR3",'BR3'!$B137)))))</f>
        <v>0</v>
      </c>
      <c r="C137" s="1727">
        <f>IF($L$2="","",IF($L$2="ORIGINAL",'ORIGINAL BUDGET'!$B137,IF($L$2="BR1",'BR1'!$B137,IF($L$2="BR2",'BR2'!$B137,IF($L$2="BR3",'BR3'!$B137)))))</f>
        <v>0</v>
      </c>
      <c r="D137" s="1727">
        <f>IF($L$2="","",IF($L$2="ORIGINAL",'ORIGINAL BUDGET'!$B137,IF($L$2="BR1",'BR1'!$B137,IF($L$2="BR2",'BR2'!$B137,IF($L$2="BR3",'BR3'!$B137)))))</f>
        <v>0</v>
      </c>
      <c r="E137" s="1728">
        <f>IF($L$2="","",IF($L$2="ORIGINAL",'ORIGINAL BUDGET'!$B137,IF($L$2="BR1",'BR1'!$B137,IF($L$2="BR2",'BR2'!$B137,IF($L$2="BR3",'BR3'!$B137)))))</f>
        <v>0</v>
      </c>
      <c r="F137" s="610"/>
      <c r="G137" s="847" t="str">
        <f t="shared" ref="G137:G151" si="60">IF(AND(F137&lt;&gt;0, 1-I137-K137-Q137-S137-M137-O137),1-I137-K137-Q137-S137-M137-O137,"")</f>
        <v/>
      </c>
      <c r="H137" s="810">
        <f t="shared" ref="H137:H151" si="61">IF(AND(G137*F137&lt;0.0001,G137*F137&gt;0),"",G137*F137)</f>
        <v>0</v>
      </c>
      <c r="I137" s="840"/>
      <c r="J137" s="810">
        <f>I137*F137</f>
        <v>0</v>
      </c>
      <c r="K137" s="842"/>
      <c r="L137" s="810">
        <f>K137*F137</f>
        <v>0</v>
      </c>
      <c r="M137" s="842"/>
      <c r="N137" s="810">
        <f>M137*F137</f>
        <v>0</v>
      </c>
      <c r="O137" s="842"/>
      <c r="P137" s="810">
        <f>O137*F137</f>
        <v>0</v>
      </c>
      <c r="Q137" s="842"/>
      <c r="R137" s="810">
        <f t="shared" ref="R137:R151" si="62">Q137*F137</f>
        <v>0</v>
      </c>
      <c r="S137" s="842"/>
      <c r="T137" s="810">
        <f t="shared" ref="T137:T151" si="63">S137*F137</f>
        <v>0</v>
      </c>
      <c r="U137" s="410"/>
      <c r="V137" s="492" t="str">
        <f>IF(AND('BR3'!$K$2="ACTIVE",'BR3'!H137&gt;0),"Yes",IF(AND('BR2'!$K$2="ACTIVE",'BR2'!H137&gt;0),"Yes",IF(AND('BR1'!$K$2="ACTIVE",'BR1'!H137&gt;0),"Yes",IF(AND('ORIGINAL BUDGET'!$K$2="ACTIVE",'ORIGINAL BUDGET'!H137&gt;0),"Yes",""))))</f>
        <v/>
      </c>
      <c r="W137" s="325" t="str">
        <f t="shared" ref="W137:W151" si="64">IF(AND(G137&gt;0,V137=""),1,"")</f>
        <v/>
      </c>
      <c r="X137" s="325" t="str">
        <f>IF(AND('BR3'!$K$2="ACTIVE",'BR3'!J137&gt;0),"Yes",IF(AND('BR2'!$K$2="ACTIVE",'BR2'!J137&gt;0),"Yes",IF(AND('BR1'!$K$2="ACTIVE",'BR1'!J137&gt;0),"Yes",IF(AND('ORIGINAL BUDGET'!$K$2="ACTIVE",'ORIGINAL BUDGET'!J137&gt;0),"Yes",""))))</f>
        <v/>
      </c>
      <c r="Y137" s="325"/>
      <c r="Z137" s="325" t="str">
        <f>IF(AND('BR3'!$K$2="ACTIVE",'BR3'!L137&gt;0),"Yes",IF(AND('BR2'!$K$2="ACTIVE",'BR2'!L137&gt;0),"Yes",IF(AND('BR1'!$K$2="ACTIVE",'BR1'!L137&gt;0),"Yes",IF(AND('ORIGINAL BUDGET'!$K$2="ACTIVE",'ORIGINAL BUDGET'!L137&gt;0),"Yes",""))))</f>
        <v/>
      </c>
      <c r="AA137" s="325"/>
      <c r="AB137" s="325" t="str">
        <f>IF(AND('BR3'!$K$2="ACTIVE",'BR3'!N137&gt;0),"Yes",IF(AND('BR2'!$K$2="ACTIVE",'BR2'!N137&gt;0),"Yes",IF(AND('BR1'!$K$2="ACTIVE",'BR1'!N137&gt;0),"Yes",IF(AND('ORIGINAL BUDGET'!$K$2="ACTIVE",'ORIGINAL BUDGET'!N137&gt;0),"Yes",""))))</f>
        <v/>
      </c>
      <c r="AC137" s="325"/>
      <c r="AD137" s="325" t="str">
        <f>IF(AND('BR3'!$K$2="ACTIVE",'BR3'!P137&gt;0),"Yes",IF(AND('BR2'!$K$2="ACTIVE",'BR2'!P137&gt;0),"Yes",IF(AND('BR1'!$K$2="ACTIVE",'BR1'!P137&gt;0),"Yes",IF(AND('ORIGINAL BUDGET'!$K$2="ACTIVE",'ORIGINAL BUDGET'!P137&gt;0),"Yes",""))))</f>
        <v/>
      </c>
      <c r="AE137" s="325"/>
      <c r="AF137" s="325" t="str">
        <f>IF(AND('BR3'!$K$2="ACTIVE",'BR3'!R137&gt;0),"Yes",IF(AND('BR2'!$K$2="ACTIVE",'BR2'!R137&gt;0),"Yes",IF(AND('BR1'!$K$2="ACTIVE",'BR1'!R137&gt;0),"Yes",IF(AND('ORIGINAL BUDGET'!$K$2="ACTIVE",'ORIGINAL BUDGET'!R137&gt;0),"Yes",""))))</f>
        <v/>
      </c>
      <c r="AG137" s="325"/>
      <c r="AH137" s="493" t="str">
        <f>IF(AND('BR3'!$K$2="ACTIVE",'BR3'!T137&gt;0),"Yes",IF(AND('BR2'!$K$2="ACTIVE",'BR2'!T137&gt;0),"Yes",IF(AND('BR1'!$K$2="ACTIVE",'BR1'!T137&gt;0),"Yes",IF(AND('ORIGINAL BUDGET'!$K$2="ACTIVE",'ORIGINAL BUDGET'!T137&gt;0),"Yes",""))))</f>
        <v/>
      </c>
      <c r="AI137" s="500"/>
      <c r="AL137" s="221"/>
      <c r="AM137" s="221"/>
      <c r="AN137" s="221"/>
      <c r="AO137" s="221"/>
      <c r="AP137" s="221"/>
      <c r="AQ137" s="221"/>
      <c r="AR137" s="57"/>
      <c r="AY137" s="1104"/>
    </row>
    <row r="138" spans="1:51" ht="23.25" customHeight="1">
      <c r="A138" s="122">
        <v>2</v>
      </c>
      <c r="B138" s="1726">
        <f>IF($L$2="","",IF($L$2="ORIGINAL",'ORIGINAL BUDGET'!$B138,IF($L$2="BR1",'BR1'!$B138,IF($L$2="BR2",'BR2'!$B138,IF($L$2="BR3",'BR3'!$B138)))))</f>
        <v>0</v>
      </c>
      <c r="C138" s="1727">
        <f>IF($L$2="","",IF($L$2="ORIGINAL",'ORIGINAL BUDGET'!$B138,IF($L$2="BR1",'BR1'!$B138,IF($L$2="BR2",'BR2'!$B138,IF($L$2="BR3",'BR3'!$B138)))))</f>
        <v>0</v>
      </c>
      <c r="D138" s="1727">
        <f>IF($L$2="","",IF($L$2="ORIGINAL",'ORIGINAL BUDGET'!$B138,IF($L$2="BR1",'BR1'!$B138,IF($L$2="BR2",'BR2'!$B138,IF($L$2="BR3",'BR3'!$B138)))))</f>
        <v>0</v>
      </c>
      <c r="E138" s="1728">
        <f>IF($L$2="","",IF($L$2="ORIGINAL",'ORIGINAL BUDGET'!$B138,IF($L$2="BR1",'BR1'!$B138,IF($L$2="BR2",'BR2'!$B138,IF($L$2="BR3",'BR3'!$B138)))))</f>
        <v>0</v>
      </c>
      <c r="F138" s="617"/>
      <c r="G138" s="847" t="str">
        <f t="shared" si="60"/>
        <v/>
      </c>
      <c r="H138" s="810">
        <f t="shared" si="61"/>
        <v>0</v>
      </c>
      <c r="I138" s="840"/>
      <c r="J138" s="810">
        <f t="shared" ref="J138:J151" si="65">I138*F138</f>
        <v>0</v>
      </c>
      <c r="K138" s="842"/>
      <c r="L138" s="810">
        <f t="shared" ref="L138:L151" si="66">K138*F138</f>
        <v>0</v>
      </c>
      <c r="M138" s="842"/>
      <c r="N138" s="810">
        <f t="shared" ref="N138:N151" si="67">M138*F138</f>
        <v>0</v>
      </c>
      <c r="O138" s="842"/>
      <c r="P138" s="810">
        <f t="shared" ref="P138:P151" si="68">O138*F138</f>
        <v>0</v>
      </c>
      <c r="Q138" s="842"/>
      <c r="R138" s="810">
        <f t="shared" si="62"/>
        <v>0</v>
      </c>
      <c r="S138" s="842"/>
      <c r="T138" s="810">
        <f t="shared" si="63"/>
        <v>0</v>
      </c>
      <c r="U138" s="410"/>
      <c r="V138" s="492" t="str">
        <f>IF(AND('BR3'!$K$2="ACTIVE",'BR3'!H138&gt;0),"Yes",IF(AND('BR2'!$K$2="ACTIVE",'BR2'!H138&gt;0),"Yes",IF(AND('BR1'!$K$2="ACTIVE",'BR1'!H138&gt;0),"Yes",IF(AND('ORIGINAL BUDGET'!$K$2="ACTIVE",'ORIGINAL BUDGET'!H138&gt;0),"Yes",""))))</f>
        <v/>
      </c>
      <c r="W138" s="325" t="str">
        <f t="shared" si="64"/>
        <v/>
      </c>
      <c r="X138" s="325" t="str">
        <f>IF(AND('BR3'!$K$2="ACTIVE",'BR3'!J138&gt;0),"Yes",IF(AND('BR2'!$K$2="ACTIVE",'BR2'!J138&gt;0),"Yes",IF(AND('BR1'!$K$2="ACTIVE",'BR1'!J138&gt;0),"Yes",IF(AND('ORIGINAL BUDGET'!$K$2="ACTIVE",'ORIGINAL BUDGET'!J138&gt;0),"Yes",""))))</f>
        <v/>
      </c>
      <c r="Y138" s="325"/>
      <c r="Z138" s="325" t="str">
        <f>IF(AND('BR3'!$K$2="ACTIVE",'BR3'!L138&gt;0),"Yes",IF(AND('BR2'!$K$2="ACTIVE",'BR2'!L138&gt;0),"Yes",IF(AND('BR1'!$K$2="ACTIVE",'BR1'!L138&gt;0),"Yes",IF(AND('ORIGINAL BUDGET'!$K$2="ACTIVE",'ORIGINAL BUDGET'!L138&gt;0),"Yes",""))))</f>
        <v/>
      </c>
      <c r="AA138" s="325"/>
      <c r="AB138" s="325" t="str">
        <f>IF(AND('BR3'!$K$2="ACTIVE",'BR3'!N138&gt;0),"Yes",IF(AND('BR2'!$K$2="ACTIVE",'BR2'!N138&gt;0),"Yes",IF(AND('BR1'!$K$2="ACTIVE",'BR1'!N138&gt;0),"Yes",IF(AND('ORIGINAL BUDGET'!$K$2="ACTIVE",'ORIGINAL BUDGET'!N138&gt;0),"Yes",""))))</f>
        <v/>
      </c>
      <c r="AC138" s="325"/>
      <c r="AD138" s="325" t="str">
        <f>IF(AND('BR3'!$K$2="ACTIVE",'BR3'!P138&gt;0),"Yes",IF(AND('BR2'!$K$2="ACTIVE",'BR2'!P138&gt;0),"Yes",IF(AND('BR1'!$K$2="ACTIVE",'BR1'!P138&gt;0),"Yes",IF(AND('ORIGINAL BUDGET'!$K$2="ACTIVE",'ORIGINAL BUDGET'!P138&gt;0),"Yes",""))))</f>
        <v/>
      </c>
      <c r="AE138" s="325"/>
      <c r="AF138" s="325" t="str">
        <f>IF(AND('BR3'!$K$2="ACTIVE",'BR3'!R138&gt;0),"Yes",IF(AND('BR2'!$K$2="ACTIVE",'BR2'!R138&gt;0),"Yes",IF(AND('BR1'!$K$2="ACTIVE",'BR1'!R138&gt;0),"Yes",IF(AND('ORIGINAL BUDGET'!$K$2="ACTIVE",'ORIGINAL BUDGET'!R138&gt;0),"Yes",""))))</f>
        <v/>
      </c>
      <c r="AG138" s="325"/>
      <c r="AH138" s="493" t="str">
        <f>IF(AND('BR3'!$K$2="ACTIVE",'BR3'!T138&gt;0),"Yes",IF(AND('BR2'!$K$2="ACTIVE",'BR2'!T138&gt;0),"Yes",IF(AND('BR1'!$K$2="ACTIVE",'BR1'!T138&gt;0),"Yes",IF(AND('ORIGINAL BUDGET'!$K$2="ACTIVE",'ORIGINAL BUDGET'!T138&gt;0),"Yes",""))))</f>
        <v/>
      </c>
      <c r="AI138" s="500"/>
      <c r="AL138" s="221"/>
      <c r="AM138" s="221"/>
      <c r="AN138" s="221"/>
      <c r="AO138" s="221"/>
      <c r="AP138" s="221"/>
      <c r="AQ138" s="221"/>
      <c r="AR138" s="57"/>
      <c r="AY138" s="1104"/>
    </row>
    <row r="139" spans="1:51" ht="23.25" customHeight="1">
      <c r="A139" s="122">
        <v>3</v>
      </c>
      <c r="B139" s="1726">
        <f>IF($L$2="","",IF($L$2="ORIGINAL",'ORIGINAL BUDGET'!$B139,IF($L$2="BR1",'BR1'!$B139,IF($L$2="BR2",'BR2'!$B139,IF($L$2="BR3",'BR3'!$B139)))))</f>
        <v>0</v>
      </c>
      <c r="C139" s="1727">
        <f>IF($L$2="","",IF($L$2="ORIGINAL",'ORIGINAL BUDGET'!$B139,IF($L$2="BR1",'BR1'!$B139,IF($L$2="BR2",'BR2'!$B139,IF($L$2="BR3",'BR3'!$B139)))))</f>
        <v>0</v>
      </c>
      <c r="D139" s="1727">
        <f>IF($L$2="","",IF($L$2="ORIGINAL",'ORIGINAL BUDGET'!$B139,IF($L$2="BR1",'BR1'!$B139,IF($L$2="BR2",'BR2'!$B139,IF($L$2="BR3",'BR3'!$B139)))))</f>
        <v>0</v>
      </c>
      <c r="E139" s="1728">
        <f>IF($L$2="","",IF($L$2="ORIGINAL",'ORIGINAL BUDGET'!$B139,IF($L$2="BR1",'BR1'!$B139,IF($L$2="BR2",'BR2'!$B139,IF($L$2="BR3",'BR3'!$B139)))))</f>
        <v>0</v>
      </c>
      <c r="F139" s="617"/>
      <c r="G139" s="847" t="str">
        <f t="shared" si="60"/>
        <v/>
      </c>
      <c r="H139" s="810">
        <f t="shared" si="61"/>
        <v>0</v>
      </c>
      <c r="I139" s="840"/>
      <c r="J139" s="810">
        <f t="shared" si="65"/>
        <v>0</v>
      </c>
      <c r="K139" s="842"/>
      <c r="L139" s="810">
        <f t="shared" si="66"/>
        <v>0</v>
      </c>
      <c r="M139" s="842"/>
      <c r="N139" s="810">
        <f t="shared" si="67"/>
        <v>0</v>
      </c>
      <c r="O139" s="842"/>
      <c r="P139" s="810">
        <f t="shared" si="68"/>
        <v>0</v>
      </c>
      <c r="Q139" s="842"/>
      <c r="R139" s="810">
        <f t="shared" si="62"/>
        <v>0</v>
      </c>
      <c r="S139" s="842"/>
      <c r="T139" s="810">
        <f t="shared" si="63"/>
        <v>0</v>
      </c>
      <c r="U139" s="410"/>
      <c r="V139" s="492" t="str">
        <f>IF(AND('BR3'!$K$2="ACTIVE",'BR3'!H139&gt;0),"Yes",IF(AND('BR2'!$K$2="ACTIVE",'BR2'!H139&gt;0),"Yes",IF(AND('BR1'!$K$2="ACTIVE",'BR1'!H139&gt;0),"Yes",IF(AND('ORIGINAL BUDGET'!$K$2="ACTIVE",'ORIGINAL BUDGET'!H139&gt;0),"Yes",""))))</f>
        <v/>
      </c>
      <c r="W139" s="325" t="str">
        <f t="shared" si="64"/>
        <v/>
      </c>
      <c r="X139" s="325" t="str">
        <f>IF(AND('BR3'!$K$2="ACTIVE",'BR3'!J139&gt;0),"Yes",IF(AND('BR2'!$K$2="ACTIVE",'BR2'!J139&gt;0),"Yes",IF(AND('BR1'!$K$2="ACTIVE",'BR1'!J139&gt;0),"Yes",IF(AND('ORIGINAL BUDGET'!$K$2="ACTIVE",'ORIGINAL BUDGET'!J139&gt;0),"Yes",""))))</f>
        <v/>
      </c>
      <c r="Y139" s="325"/>
      <c r="Z139" s="325" t="str">
        <f>IF(AND('BR3'!$K$2="ACTIVE",'BR3'!L139&gt;0),"Yes",IF(AND('BR2'!$K$2="ACTIVE",'BR2'!L139&gt;0),"Yes",IF(AND('BR1'!$K$2="ACTIVE",'BR1'!L139&gt;0),"Yes",IF(AND('ORIGINAL BUDGET'!$K$2="ACTIVE",'ORIGINAL BUDGET'!L139&gt;0),"Yes",""))))</f>
        <v/>
      </c>
      <c r="AA139" s="325"/>
      <c r="AB139" s="325" t="str">
        <f>IF(AND('BR3'!$K$2="ACTIVE",'BR3'!N139&gt;0),"Yes",IF(AND('BR2'!$K$2="ACTIVE",'BR2'!N139&gt;0),"Yes",IF(AND('BR1'!$K$2="ACTIVE",'BR1'!N139&gt;0),"Yes",IF(AND('ORIGINAL BUDGET'!$K$2="ACTIVE",'ORIGINAL BUDGET'!N139&gt;0),"Yes",""))))</f>
        <v/>
      </c>
      <c r="AC139" s="325"/>
      <c r="AD139" s="325" t="str">
        <f>IF(AND('BR3'!$K$2="ACTIVE",'BR3'!P139&gt;0),"Yes",IF(AND('BR2'!$K$2="ACTIVE",'BR2'!P139&gt;0),"Yes",IF(AND('BR1'!$K$2="ACTIVE",'BR1'!P139&gt;0),"Yes",IF(AND('ORIGINAL BUDGET'!$K$2="ACTIVE",'ORIGINAL BUDGET'!P139&gt;0),"Yes",""))))</f>
        <v/>
      </c>
      <c r="AE139" s="325"/>
      <c r="AF139" s="325" t="str">
        <f>IF(AND('BR3'!$K$2="ACTIVE",'BR3'!R139&gt;0),"Yes",IF(AND('BR2'!$K$2="ACTIVE",'BR2'!R139&gt;0),"Yes",IF(AND('BR1'!$K$2="ACTIVE",'BR1'!R139&gt;0),"Yes",IF(AND('ORIGINAL BUDGET'!$K$2="ACTIVE",'ORIGINAL BUDGET'!R139&gt;0),"Yes",""))))</f>
        <v/>
      </c>
      <c r="AG139" s="325"/>
      <c r="AH139" s="493" t="str">
        <f>IF(AND('BR3'!$K$2="ACTIVE",'BR3'!T139&gt;0),"Yes",IF(AND('BR2'!$K$2="ACTIVE",'BR2'!T139&gt;0),"Yes",IF(AND('BR1'!$K$2="ACTIVE",'BR1'!T139&gt;0),"Yes",IF(AND('ORIGINAL BUDGET'!$K$2="ACTIVE",'ORIGINAL BUDGET'!T139&gt;0),"Yes",""))))</f>
        <v/>
      </c>
      <c r="AI139" s="500"/>
      <c r="AK139" s="221"/>
      <c r="AL139" s="221"/>
      <c r="AM139" s="221"/>
      <c r="AN139" s="221"/>
      <c r="AO139" s="221"/>
      <c r="AP139" s="221"/>
      <c r="AQ139" s="221"/>
      <c r="AR139" s="57"/>
      <c r="AU139" s="2"/>
      <c r="AV139" s="2"/>
      <c r="AW139" s="2"/>
      <c r="AX139" s="2"/>
      <c r="AY139" s="1104"/>
    </row>
    <row r="140" spans="1:51" ht="23.25" customHeight="1">
      <c r="A140" s="122">
        <v>4</v>
      </c>
      <c r="B140" s="1726">
        <f>IF($L$2="","",IF($L$2="ORIGINAL",'ORIGINAL BUDGET'!$B140,IF($L$2="BR1",'BR1'!$B140,IF($L$2="BR2",'BR2'!$B140,IF($L$2="BR3",'BR3'!$B140)))))</f>
        <v>0</v>
      </c>
      <c r="C140" s="1727">
        <f>IF($L$2="","",IF($L$2="ORIGINAL",'ORIGINAL BUDGET'!$B140,IF($L$2="BR1",'BR1'!$B140,IF($L$2="BR2",'BR2'!$B140,IF($L$2="BR3",'BR3'!$B140)))))</f>
        <v>0</v>
      </c>
      <c r="D140" s="1727">
        <f>IF($L$2="","",IF($L$2="ORIGINAL",'ORIGINAL BUDGET'!$B140,IF($L$2="BR1",'BR1'!$B140,IF($L$2="BR2",'BR2'!$B140,IF($L$2="BR3",'BR3'!$B140)))))</f>
        <v>0</v>
      </c>
      <c r="E140" s="1728">
        <f>IF($L$2="","",IF($L$2="ORIGINAL",'ORIGINAL BUDGET'!$B140,IF($L$2="BR1",'BR1'!$B140,IF($L$2="BR2",'BR2'!$B140,IF($L$2="BR3",'BR3'!$B140)))))</f>
        <v>0</v>
      </c>
      <c r="F140" s="617"/>
      <c r="G140" s="847" t="str">
        <f t="shared" si="60"/>
        <v/>
      </c>
      <c r="H140" s="810">
        <f t="shared" si="61"/>
        <v>0</v>
      </c>
      <c r="I140" s="840"/>
      <c r="J140" s="810">
        <f t="shared" si="65"/>
        <v>0</v>
      </c>
      <c r="K140" s="842"/>
      <c r="L140" s="810">
        <f t="shared" si="66"/>
        <v>0</v>
      </c>
      <c r="M140" s="842"/>
      <c r="N140" s="810">
        <f t="shared" si="67"/>
        <v>0</v>
      </c>
      <c r="O140" s="842"/>
      <c r="P140" s="810">
        <f t="shared" si="68"/>
        <v>0</v>
      </c>
      <c r="Q140" s="842"/>
      <c r="R140" s="810">
        <f t="shared" si="62"/>
        <v>0</v>
      </c>
      <c r="S140" s="842"/>
      <c r="T140" s="810">
        <f t="shared" si="63"/>
        <v>0</v>
      </c>
      <c r="U140" s="410"/>
      <c r="V140" s="492" t="str">
        <f>IF(AND('BR3'!$K$2="ACTIVE",'BR3'!H140&gt;0),"Yes",IF(AND('BR2'!$K$2="ACTIVE",'BR2'!H140&gt;0),"Yes",IF(AND('BR1'!$K$2="ACTIVE",'BR1'!H140&gt;0),"Yes",IF(AND('ORIGINAL BUDGET'!$K$2="ACTIVE",'ORIGINAL BUDGET'!H140&gt;0),"Yes",""))))</f>
        <v/>
      </c>
      <c r="W140" s="325" t="str">
        <f t="shared" si="64"/>
        <v/>
      </c>
      <c r="X140" s="325" t="str">
        <f>IF(AND('BR3'!$K$2="ACTIVE",'BR3'!J140&gt;0),"Yes",IF(AND('BR2'!$K$2="ACTIVE",'BR2'!J140&gt;0),"Yes",IF(AND('BR1'!$K$2="ACTIVE",'BR1'!J140&gt;0),"Yes",IF(AND('ORIGINAL BUDGET'!$K$2="ACTIVE",'ORIGINAL BUDGET'!J140&gt;0),"Yes",""))))</f>
        <v/>
      </c>
      <c r="Y140" s="325"/>
      <c r="Z140" s="325" t="str">
        <f>IF(AND('BR3'!$K$2="ACTIVE",'BR3'!L140&gt;0),"Yes",IF(AND('BR2'!$K$2="ACTIVE",'BR2'!L140&gt;0),"Yes",IF(AND('BR1'!$K$2="ACTIVE",'BR1'!L140&gt;0),"Yes",IF(AND('ORIGINAL BUDGET'!$K$2="ACTIVE",'ORIGINAL BUDGET'!L140&gt;0),"Yes",""))))</f>
        <v/>
      </c>
      <c r="AA140" s="325"/>
      <c r="AB140" s="325" t="str">
        <f>IF(AND('BR3'!$K$2="ACTIVE",'BR3'!N140&gt;0),"Yes",IF(AND('BR2'!$K$2="ACTIVE",'BR2'!N140&gt;0),"Yes",IF(AND('BR1'!$K$2="ACTIVE",'BR1'!N140&gt;0),"Yes",IF(AND('ORIGINAL BUDGET'!$K$2="ACTIVE",'ORIGINAL BUDGET'!N140&gt;0),"Yes",""))))</f>
        <v/>
      </c>
      <c r="AC140" s="325"/>
      <c r="AD140" s="325" t="str">
        <f>IF(AND('BR3'!$K$2="ACTIVE",'BR3'!P140&gt;0),"Yes",IF(AND('BR2'!$K$2="ACTIVE",'BR2'!P140&gt;0),"Yes",IF(AND('BR1'!$K$2="ACTIVE",'BR1'!P140&gt;0),"Yes",IF(AND('ORIGINAL BUDGET'!$K$2="ACTIVE",'ORIGINAL BUDGET'!P140&gt;0),"Yes",""))))</f>
        <v/>
      </c>
      <c r="AE140" s="325"/>
      <c r="AF140" s="325" t="str">
        <f>IF(AND('BR3'!$K$2="ACTIVE",'BR3'!R140&gt;0),"Yes",IF(AND('BR2'!$K$2="ACTIVE",'BR2'!R140&gt;0),"Yes",IF(AND('BR1'!$K$2="ACTIVE",'BR1'!R140&gt;0),"Yes",IF(AND('ORIGINAL BUDGET'!$K$2="ACTIVE",'ORIGINAL BUDGET'!R140&gt;0),"Yes",""))))</f>
        <v/>
      </c>
      <c r="AG140" s="325"/>
      <c r="AH140" s="493" t="str">
        <f>IF(AND('BR3'!$K$2="ACTIVE",'BR3'!T140&gt;0),"Yes",IF(AND('BR2'!$K$2="ACTIVE",'BR2'!T140&gt;0),"Yes",IF(AND('BR1'!$K$2="ACTIVE",'BR1'!T140&gt;0),"Yes",IF(AND('ORIGINAL BUDGET'!$K$2="ACTIVE",'ORIGINAL BUDGET'!T140&gt;0),"Yes",""))))</f>
        <v/>
      </c>
      <c r="AI140" s="500"/>
      <c r="AK140" s="221"/>
      <c r="AL140" s="221"/>
      <c r="AM140" s="221"/>
      <c r="AN140" s="221"/>
      <c r="AO140" s="221"/>
      <c r="AP140" s="221"/>
      <c r="AQ140" s="221"/>
      <c r="AR140" s="57"/>
      <c r="AU140" s="2"/>
      <c r="AV140" s="2"/>
      <c r="AW140" s="2"/>
      <c r="AX140" s="2"/>
      <c r="AY140" s="1104"/>
    </row>
    <row r="141" spans="1:51" ht="23.25" customHeight="1" thickBot="1">
      <c r="A141" s="122">
        <v>5</v>
      </c>
      <c r="B141" s="1726">
        <f>IF($L$2="","",IF($L$2="ORIGINAL",'ORIGINAL BUDGET'!$B141,IF($L$2="BR1",'BR1'!$B141,IF($L$2="BR2",'BR2'!$B141,IF($L$2="BR3",'BR3'!$B141)))))</f>
        <v>0</v>
      </c>
      <c r="C141" s="1727">
        <f>IF($L$2="","",IF($L$2="ORIGINAL",'ORIGINAL BUDGET'!$B141,IF($L$2="BR1",'BR1'!$B141,IF($L$2="BR2",'BR2'!$B141,IF($L$2="BR3",'BR3'!$B141)))))</f>
        <v>0</v>
      </c>
      <c r="D141" s="1727">
        <f>IF($L$2="","",IF($L$2="ORIGINAL",'ORIGINAL BUDGET'!$B141,IF($L$2="BR1",'BR1'!$B141,IF($L$2="BR2",'BR2'!$B141,IF($L$2="BR3",'BR3'!$B141)))))</f>
        <v>0</v>
      </c>
      <c r="E141" s="1728">
        <f>IF($L$2="","",IF($L$2="ORIGINAL",'ORIGINAL BUDGET'!$B141,IF($L$2="BR1",'BR1'!$B141,IF($L$2="BR2",'BR2'!$B141,IF($L$2="BR3",'BR3'!$B141)))))</f>
        <v>0</v>
      </c>
      <c r="F141" s="617"/>
      <c r="G141" s="847" t="str">
        <f t="shared" si="60"/>
        <v/>
      </c>
      <c r="H141" s="810">
        <f t="shared" si="61"/>
        <v>0</v>
      </c>
      <c r="I141" s="840"/>
      <c r="J141" s="810">
        <f t="shared" si="65"/>
        <v>0</v>
      </c>
      <c r="K141" s="842"/>
      <c r="L141" s="810">
        <f t="shared" si="66"/>
        <v>0</v>
      </c>
      <c r="M141" s="842"/>
      <c r="N141" s="810">
        <f t="shared" si="67"/>
        <v>0</v>
      </c>
      <c r="O141" s="842"/>
      <c r="P141" s="810">
        <f t="shared" si="68"/>
        <v>0</v>
      </c>
      <c r="Q141" s="842"/>
      <c r="R141" s="810">
        <f t="shared" si="62"/>
        <v>0</v>
      </c>
      <c r="S141" s="842"/>
      <c r="T141" s="810">
        <f t="shared" si="63"/>
        <v>0</v>
      </c>
      <c r="U141" s="410"/>
      <c r="V141" s="492" t="str">
        <f>IF(AND('BR3'!$K$2="ACTIVE",'BR3'!H141&gt;0),"Yes",IF(AND('BR2'!$K$2="ACTIVE",'BR2'!H141&gt;0),"Yes",IF(AND('BR1'!$K$2="ACTIVE",'BR1'!H141&gt;0),"Yes",IF(AND('ORIGINAL BUDGET'!$K$2="ACTIVE",'ORIGINAL BUDGET'!H141&gt;0),"Yes",""))))</f>
        <v/>
      </c>
      <c r="W141" s="325" t="str">
        <f t="shared" si="64"/>
        <v/>
      </c>
      <c r="X141" s="325" t="str">
        <f>IF(AND('BR3'!$K$2="ACTIVE",'BR3'!J141&gt;0),"Yes",IF(AND('BR2'!$K$2="ACTIVE",'BR2'!J141&gt;0),"Yes",IF(AND('BR1'!$K$2="ACTIVE",'BR1'!J141&gt;0),"Yes",IF(AND('ORIGINAL BUDGET'!$K$2="ACTIVE",'ORIGINAL BUDGET'!J141&gt;0),"Yes",""))))</f>
        <v/>
      </c>
      <c r="Y141" s="325"/>
      <c r="Z141" s="325" t="str">
        <f>IF(AND('BR3'!$K$2="ACTIVE",'BR3'!L141&gt;0),"Yes",IF(AND('BR2'!$K$2="ACTIVE",'BR2'!L141&gt;0),"Yes",IF(AND('BR1'!$K$2="ACTIVE",'BR1'!L141&gt;0),"Yes",IF(AND('ORIGINAL BUDGET'!$K$2="ACTIVE",'ORIGINAL BUDGET'!L141&gt;0),"Yes",""))))</f>
        <v/>
      </c>
      <c r="AA141" s="325"/>
      <c r="AB141" s="325" t="str">
        <f>IF(AND('BR3'!$K$2="ACTIVE",'BR3'!N141&gt;0),"Yes",IF(AND('BR2'!$K$2="ACTIVE",'BR2'!N141&gt;0),"Yes",IF(AND('BR1'!$K$2="ACTIVE",'BR1'!N141&gt;0),"Yes",IF(AND('ORIGINAL BUDGET'!$K$2="ACTIVE",'ORIGINAL BUDGET'!N141&gt;0),"Yes",""))))</f>
        <v/>
      </c>
      <c r="AC141" s="325"/>
      <c r="AD141" s="325" t="str">
        <f>IF(AND('BR3'!$K$2="ACTIVE",'BR3'!P141&gt;0),"Yes",IF(AND('BR2'!$K$2="ACTIVE",'BR2'!P141&gt;0),"Yes",IF(AND('BR1'!$K$2="ACTIVE",'BR1'!P141&gt;0),"Yes",IF(AND('ORIGINAL BUDGET'!$K$2="ACTIVE",'ORIGINAL BUDGET'!P141&gt;0),"Yes",""))))</f>
        <v/>
      </c>
      <c r="AE141" s="325"/>
      <c r="AF141" s="325" t="str">
        <f>IF(AND('BR3'!$K$2="ACTIVE",'BR3'!R141&gt;0),"Yes",IF(AND('BR2'!$K$2="ACTIVE",'BR2'!R141&gt;0),"Yes",IF(AND('BR1'!$K$2="ACTIVE",'BR1'!R141&gt;0),"Yes",IF(AND('ORIGINAL BUDGET'!$K$2="ACTIVE",'ORIGINAL BUDGET'!R141&gt;0),"Yes",""))))</f>
        <v/>
      </c>
      <c r="AG141" s="325"/>
      <c r="AH141" s="493" t="str">
        <f>IF(AND('BR3'!$K$2="ACTIVE",'BR3'!T141&gt;0),"Yes",IF(AND('BR2'!$K$2="ACTIVE",'BR2'!T141&gt;0),"Yes",IF(AND('BR1'!$K$2="ACTIVE",'BR1'!T141&gt;0),"Yes",IF(AND('ORIGINAL BUDGET'!$K$2="ACTIVE",'ORIGINAL BUDGET'!T141&gt;0),"Yes",""))))</f>
        <v/>
      </c>
      <c r="AI141" s="500"/>
      <c r="AK141" s="221"/>
      <c r="AL141" s="221"/>
      <c r="AM141" s="221"/>
      <c r="AN141" s="221"/>
      <c r="AO141" s="221"/>
      <c r="AP141" s="221"/>
      <c r="AQ141" s="221"/>
      <c r="AR141" s="57"/>
      <c r="AU141" s="2"/>
      <c r="AV141" s="2"/>
      <c r="AW141" s="2"/>
      <c r="AX141" s="2"/>
      <c r="AY141" s="1104"/>
    </row>
    <row r="142" spans="1:51" ht="23.25" hidden="1" customHeight="1">
      <c r="A142" s="122">
        <v>6</v>
      </c>
      <c r="B142" s="1726">
        <f>IF($L$2="","",IF($L$2="ORIGINAL",'ORIGINAL BUDGET'!$B142,IF($L$2="BR1",'BR1'!$B142,IF($L$2="BR2",'BR2'!$B142,IF($L$2="BR3",'BR3'!$B142)))))</f>
        <v>0</v>
      </c>
      <c r="C142" s="1727">
        <f>IF($L$2="","",IF($L$2="ORIGINAL",'ORIGINAL BUDGET'!$B142,IF($L$2="BR1",'BR1'!$B142,IF($L$2="BR2",'BR2'!$B142,IF($L$2="BR3",'BR3'!$B142)))))</f>
        <v>0</v>
      </c>
      <c r="D142" s="1727">
        <f>IF($L$2="","",IF($L$2="ORIGINAL",'ORIGINAL BUDGET'!$B142,IF($L$2="BR1",'BR1'!$B142,IF($L$2="BR2",'BR2'!$B142,IF($L$2="BR3",'BR3'!$B142)))))</f>
        <v>0</v>
      </c>
      <c r="E142" s="1728">
        <f>IF($L$2="","",IF($L$2="ORIGINAL",'ORIGINAL BUDGET'!$B142,IF($L$2="BR1",'BR1'!$B142,IF($L$2="BR2",'BR2'!$B142,IF($L$2="BR3",'BR3'!$B142)))))</f>
        <v>0</v>
      </c>
      <c r="F142" s="617"/>
      <c r="G142" s="847" t="str">
        <f t="shared" si="60"/>
        <v/>
      </c>
      <c r="H142" s="810">
        <f t="shared" si="61"/>
        <v>0</v>
      </c>
      <c r="I142" s="840"/>
      <c r="J142" s="810">
        <f t="shared" si="65"/>
        <v>0</v>
      </c>
      <c r="K142" s="842"/>
      <c r="L142" s="810">
        <f t="shared" si="66"/>
        <v>0</v>
      </c>
      <c r="M142" s="842"/>
      <c r="N142" s="810">
        <f t="shared" si="67"/>
        <v>0</v>
      </c>
      <c r="O142" s="842"/>
      <c r="P142" s="810">
        <f t="shared" si="68"/>
        <v>0</v>
      </c>
      <c r="Q142" s="842"/>
      <c r="R142" s="810">
        <f t="shared" si="62"/>
        <v>0</v>
      </c>
      <c r="S142" s="842"/>
      <c r="T142" s="810">
        <f t="shared" si="63"/>
        <v>0</v>
      </c>
      <c r="U142" s="410"/>
      <c r="V142" s="492" t="str">
        <f>IF(AND('BR3'!$K$2="ACTIVE",'BR3'!H142&gt;0),"Yes",IF(AND('BR2'!$K$2="ACTIVE",'BR2'!H142&gt;0),"Yes",IF(AND('BR1'!$K$2="ACTIVE",'BR1'!H142&gt;0),"Yes",IF(AND('ORIGINAL BUDGET'!$K$2="ACTIVE",'ORIGINAL BUDGET'!H142&gt;0),"Yes",""))))</f>
        <v/>
      </c>
      <c r="W142" s="325" t="str">
        <f t="shared" si="64"/>
        <v/>
      </c>
      <c r="X142" s="325" t="str">
        <f>IF(AND('BR3'!$K$2="ACTIVE",'BR3'!J142&gt;0),"Yes",IF(AND('BR2'!$K$2="ACTIVE",'BR2'!J142&gt;0),"Yes",IF(AND('BR1'!$K$2="ACTIVE",'BR1'!J142&gt;0),"Yes",IF(AND('ORIGINAL BUDGET'!$K$2="ACTIVE",'ORIGINAL BUDGET'!J142&gt;0),"Yes",""))))</f>
        <v/>
      </c>
      <c r="Y142" s="325"/>
      <c r="Z142" s="325" t="str">
        <f>IF(AND('BR3'!$K$2="ACTIVE",'BR3'!L142&gt;0),"Yes",IF(AND('BR2'!$K$2="ACTIVE",'BR2'!L142&gt;0),"Yes",IF(AND('BR1'!$K$2="ACTIVE",'BR1'!L142&gt;0),"Yes",IF(AND('ORIGINAL BUDGET'!$K$2="ACTIVE",'ORIGINAL BUDGET'!L142&gt;0),"Yes",""))))</f>
        <v/>
      </c>
      <c r="AA142" s="325"/>
      <c r="AB142" s="325" t="str">
        <f>IF(AND('BR3'!$K$2="ACTIVE",'BR3'!N142&gt;0),"Yes",IF(AND('BR2'!$K$2="ACTIVE",'BR2'!N142&gt;0),"Yes",IF(AND('BR1'!$K$2="ACTIVE",'BR1'!N142&gt;0),"Yes",IF(AND('ORIGINAL BUDGET'!$K$2="ACTIVE",'ORIGINAL BUDGET'!N142&gt;0),"Yes",""))))</f>
        <v/>
      </c>
      <c r="AC142" s="325"/>
      <c r="AD142" s="325" t="str">
        <f>IF(AND('BR3'!$K$2="ACTIVE",'BR3'!P142&gt;0),"Yes",IF(AND('BR2'!$K$2="ACTIVE",'BR2'!P142&gt;0),"Yes",IF(AND('BR1'!$K$2="ACTIVE",'BR1'!P142&gt;0),"Yes",IF(AND('ORIGINAL BUDGET'!$K$2="ACTIVE",'ORIGINAL BUDGET'!P142&gt;0),"Yes",""))))</f>
        <v/>
      </c>
      <c r="AE142" s="325"/>
      <c r="AF142" s="325" t="str">
        <f>IF(AND('BR3'!$K$2="ACTIVE",'BR3'!R142&gt;0),"Yes",IF(AND('BR2'!$K$2="ACTIVE",'BR2'!R142&gt;0),"Yes",IF(AND('BR1'!$K$2="ACTIVE",'BR1'!R142&gt;0),"Yes",IF(AND('ORIGINAL BUDGET'!$K$2="ACTIVE",'ORIGINAL BUDGET'!R142&gt;0),"Yes",""))))</f>
        <v/>
      </c>
      <c r="AG142" s="325"/>
      <c r="AH142" s="493" t="str">
        <f>IF(AND('BR3'!$K$2="ACTIVE",'BR3'!T142&gt;0),"Yes",IF(AND('BR2'!$K$2="ACTIVE",'BR2'!T142&gt;0),"Yes",IF(AND('BR1'!$K$2="ACTIVE",'BR1'!T142&gt;0),"Yes",IF(AND('ORIGINAL BUDGET'!$K$2="ACTIVE",'ORIGINAL BUDGET'!T142&gt;0),"Yes",""))))</f>
        <v/>
      </c>
      <c r="AI142" s="500"/>
      <c r="AK142" s="221"/>
      <c r="AL142" s="221"/>
      <c r="AM142" s="221"/>
      <c r="AN142" s="221"/>
      <c r="AO142" s="221"/>
      <c r="AP142" s="221"/>
      <c r="AQ142" s="221"/>
      <c r="AR142" s="57"/>
      <c r="AU142" s="2"/>
      <c r="AV142" s="2"/>
      <c r="AW142" s="2"/>
      <c r="AX142" s="2"/>
      <c r="AY142" s="1104"/>
    </row>
    <row r="143" spans="1:51" ht="23.25" hidden="1" customHeight="1">
      <c r="A143" s="122">
        <v>7</v>
      </c>
      <c r="B143" s="1726">
        <f>IF($L$2="","",IF($L$2="ORIGINAL",'ORIGINAL BUDGET'!$B143,IF($L$2="BR1",'BR1'!$B143,IF($L$2="BR2",'BR2'!$B143,IF($L$2="BR3",'BR3'!$B143)))))</f>
        <v>0</v>
      </c>
      <c r="C143" s="1727">
        <f>IF($L$2="","",IF($L$2="ORIGINAL",'ORIGINAL BUDGET'!$B143,IF($L$2="BR1",'BR1'!$B143,IF($L$2="BR2",'BR2'!$B143,IF($L$2="BR3",'BR3'!$B143)))))</f>
        <v>0</v>
      </c>
      <c r="D143" s="1727">
        <f>IF($L$2="","",IF($L$2="ORIGINAL",'ORIGINAL BUDGET'!$B143,IF($L$2="BR1",'BR1'!$B143,IF($L$2="BR2",'BR2'!$B143,IF($L$2="BR3",'BR3'!$B143)))))</f>
        <v>0</v>
      </c>
      <c r="E143" s="1728">
        <f>IF($L$2="","",IF($L$2="ORIGINAL",'ORIGINAL BUDGET'!$B143,IF($L$2="BR1",'BR1'!$B143,IF($L$2="BR2",'BR2'!$B143,IF($L$2="BR3",'BR3'!$B143)))))</f>
        <v>0</v>
      </c>
      <c r="F143" s="617"/>
      <c r="G143" s="847" t="str">
        <f t="shared" si="60"/>
        <v/>
      </c>
      <c r="H143" s="810">
        <f t="shared" si="61"/>
        <v>0</v>
      </c>
      <c r="I143" s="840"/>
      <c r="J143" s="810">
        <f t="shared" si="65"/>
        <v>0</v>
      </c>
      <c r="K143" s="842"/>
      <c r="L143" s="810">
        <f t="shared" si="66"/>
        <v>0</v>
      </c>
      <c r="M143" s="842"/>
      <c r="N143" s="810">
        <f t="shared" si="67"/>
        <v>0</v>
      </c>
      <c r="O143" s="842"/>
      <c r="P143" s="810">
        <f t="shared" si="68"/>
        <v>0</v>
      </c>
      <c r="Q143" s="842"/>
      <c r="R143" s="810">
        <f t="shared" si="62"/>
        <v>0</v>
      </c>
      <c r="S143" s="842"/>
      <c r="T143" s="810">
        <f t="shared" si="63"/>
        <v>0</v>
      </c>
      <c r="U143" s="410"/>
      <c r="V143" s="492" t="str">
        <f>IF(AND('BR3'!$K$2="ACTIVE",'BR3'!H143&gt;0),"Yes",IF(AND('BR2'!$K$2="ACTIVE",'BR2'!H143&gt;0),"Yes",IF(AND('BR1'!$K$2="ACTIVE",'BR1'!H143&gt;0),"Yes",IF(AND('ORIGINAL BUDGET'!$K$2="ACTIVE",'ORIGINAL BUDGET'!H143&gt;0),"Yes",""))))</f>
        <v/>
      </c>
      <c r="W143" s="325" t="str">
        <f t="shared" si="64"/>
        <v/>
      </c>
      <c r="X143" s="325" t="str">
        <f>IF(AND('BR3'!$K$2="ACTIVE",'BR3'!J143&gt;0),"Yes",IF(AND('BR2'!$K$2="ACTIVE",'BR2'!J143&gt;0),"Yes",IF(AND('BR1'!$K$2="ACTIVE",'BR1'!J143&gt;0),"Yes",IF(AND('ORIGINAL BUDGET'!$K$2="ACTIVE",'ORIGINAL BUDGET'!J143&gt;0),"Yes",""))))</f>
        <v/>
      </c>
      <c r="Y143" s="325"/>
      <c r="Z143" s="325" t="str">
        <f>IF(AND('BR3'!$K$2="ACTIVE",'BR3'!L143&gt;0),"Yes",IF(AND('BR2'!$K$2="ACTIVE",'BR2'!L143&gt;0),"Yes",IF(AND('BR1'!$K$2="ACTIVE",'BR1'!L143&gt;0),"Yes",IF(AND('ORIGINAL BUDGET'!$K$2="ACTIVE",'ORIGINAL BUDGET'!L143&gt;0),"Yes",""))))</f>
        <v/>
      </c>
      <c r="AA143" s="325"/>
      <c r="AB143" s="325" t="str">
        <f>IF(AND('BR3'!$K$2="ACTIVE",'BR3'!N143&gt;0),"Yes",IF(AND('BR2'!$K$2="ACTIVE",'BR2'!N143&gt;0),"Yes",IF(AND('BR1'!$K$2="ACTIVE",'BR1'!N143&gt;0),"Yes",IF(AND('ORIGINAL BUDGET'!$K$2="ACTIVE",'ORIGINAL BUDGET'!N143&gt;0),"Yes",""))))</f>
        <v/>
      </c>
      <c r="AC143" s="325"/>
      <c r="AD143" s="325" t="str">
        <f>IF(AND('BR3'!$K$2="ACTIVE",'BR3'!P143&gt;0),"Yes",IF(AND('BR2'!$K$2="ACTIVE",'BR2'!P143&gt;0),"Yes",IF(AND('BR1'!$K$2="ACTIVE",'BR1'!P143&gt;0),"Yes",IF(AND('ORIGINAL BUDGET'!$K$2="ACTIVE",'ORIGINAL BUDGET'!P143&gt;0),"Yes",""))))</f>
        <v/>
      </c>
      <c r="AE143" s="325"/>
      <c r="AF143" s="325" t="str">
        <f>IF(AND('BR3'!$K$2="ACTIVE",'BR3'!R143&gt;0),"Yes",IF(AND('BR2'!$K$2="ACTIVE",'BR2'!R143&gt;0),"Yes",IF(AND('BR1'!$K$2="ACTIVE",'BR1'!R143&gt;0),"Yes",IF(AND('ORIGINAL BUDGET'!$K$2="ACTIVE",'ORIGINAL BUDGET'!R143&gt;0),"Yes",""))))</f>
        <v/>
      </c>
      <c r="AG143" s="325"/>
      <c r="AH143" s="493" t="str">
        <f>IF(AND('BR3'!$K$2="ACTIVE",'BR3'!T143&gt;0),"Yes",IF(AND('BR2'!$K$2="ACTIVE",'BR2'!T143&gt;0),"Yes",IF(AND('BR1'!$K$2="ACTIVE",'BR1'!T143&gt;0),"Yes",IF(AND('ORIGINAL BUDGET'!$K$2="ACTIVE",'ORIGINAL BUDGET'!T143&gt;0),"Yes",""))))</f>
        <v/>
      </c>
      <c r="AI143" s="500"/>
      <c r="AK143" s="221"/>
      <c r="AL143" s="221"/>
      <c r="AM143" s="221"/>
      <c r="AN143" s="221"/>
      <c r="AO143" s="221"/>
      <c r="AP143" s="221"/>
      <c r="AQ143" s="221"/>
      <c r="AR143" s="57"/>
      <c r="AU143" s="2"/>
      <c r="AV143" s="2"/>
      <c r="AW143" s="2"/>
      <c r="AX143" s="2"/>
      <c r="AY143" s="1104"/>
    </row>
    <row r="144" spans="1:51" ht="23.25" hidden="1" customHeight="1">
      <c r="A144" s="122">
        <v>8</v>
      </c>
      <c r="B144" s="1726">
        <f>IF($L$2="","",IF($L$2="ORIGINAL",'ORIGINAL BUDGET'!$B144,IF($L$2="BR1",'BR1'!$B144,IF($L$2="BR2",'BR2'!$B144,IF($L$2="BR3",'BR3'!$B144)))))</f>
        <v>0</v>
      </c>
      <c r="C144" s="1727">
        <f>IF($L$2="","",IF($L$2="ORIGINAL",'ORIGINAL BUDGET'!$B144,IF($L$2="BR1",'BR1'!$B144,IF($L$2="BR2",'BR2'!$B144,IF($L$2="BR3",'BR3'!$B144)))))</f>
        <v>0</v>
      </c>
      <c r="D144" s="1727">
        <f>IF($L$2="","",IF($L$2="ORIGINAL",'ORIGINAL BUDGET'!$B144,IF($L$2="BR1",'BR1'!$B144,IF($L$2="BR2",'BR2'!$B144,IF($L$2="BR3",'BR3'!$B144)))))</f>
        <v>0</v>
      </c>
      <c r="E144" s="1727">
        <f>IF($L$2="","",IF($L$2="ORIGINAL",'ORIGINAL BUDGET'!$B144,IF($L$2="BR1",'BR1'!$B144,IF($L$2="BR2",'BR2'!$B144,IF($L$2="BR3",'BR3'!$B144)))))</f>
        <v>0</v>
      </c>
      <c r="F144" s="617"/>
      <c r="G144" s="847" t="str">
        <f t="shared" si="60"/>
        <v/>
      </c>
      <c r="H144" s="810">
        <f t="shared" si="61"/>
        <v>0</v>
      </c>
      <c r="I144" s="840"/>
      <c r="J144" s="810">
        <f t="shared" si="65"/>
        <v>0</v>
      </c>
      <c r="K144" s="842"/>
      <c r="L144" s="810">
        <f t="shared" si="66"/>
        <v>0</v>
      </c>
      <c r="M144" s="842"/>
      <c r="N144" s="810">
        <f t="shared" si="67"/>
        <v>0</v>
      </c>
      <c r="O144" s="842"/>
      <c r="P144" s="810">
        <f t="shared" si="68"/>
        <v>0</v>
      </c>
      <c r="Q144" s="842"/>
      <c r="R144" s="810">
        <f t="shared" si="62"/>
        <v>0</v>
      </c>
      <c r="S144" s="842"/>
      <c r="T144" s="810">
        <f t="shared" si="63"/>
        <v>0</v>
      </c>
      <c r="U144" s="410"/>
      <c r="V144" s="492" t="str">
        <f>IF(AND('BR3'!$K$2="ACTIVE",'BR3'!H144&gt;0),"Yes",IF(AND('BR2'!$K$2="ACTIVE",'BR2'!H144&gt;0),"Yes",IF(AND('BR1'!$K$2="ACTIVE",'BR1'!H144&gt;0),"Yes",IF(AND('ORIGINAL BUDGET'!$K$2="ACTIVE",'ORIGINAL BUDGET'!H144&gt;0),"Yes",""))))</f>
        <v/>
      </c>
      <c r="W144" s="325" t="str">
        <f t="shared" si="64"/>
        <v/>
      </c>
      <c r="X144" s="325" t="str">
        <f>IF(AND('BR3'!$K$2="ACTIVE",'BR3'!J144&gt;0),"Yes",IF(AND('BR2'!$K$2="ACTIVE",'BR2'!J144&gt;0),"Yes",IF(AND('BR1'!$K$2="ACTIVE",'BR1'!J144&gt;0),"Yes",IF(AND('ORIGINAL BUDGET'!$K$2="ACTIVE",'ORIGINAL BUDGET'!J144&gt;0),"Yes",""))))</f>
        <v/>
      </c>
      <c r="Y144" s="325"/>
      <c r="Z144" s="325" t="str">
        <f>IF(AND('BR3'!$K$2="ACTIVE",'BR3'!L144&gt;0),"Yes",IF(AND('BR2'!$K$2="ACTIVE",'BR2'!L144&gt;0),"Yes",IF(AND('BR1'!$K$2="ACTIVE",'BR1'!L144&gt;0),"Yes",IF(AND('ORIGINAL BUDGET'!$K$2="ACTIVE",'ORIGINAL BUDGET'!L144&gt;0),"Yes",""))))</f>
        <v/>
      </c>
      <c r="AA144" s="325"/>
      <c r="AB144" s="325" t="str">
        <f>IF(AND('BR3'!$K$2="ACTIVE",'BR3'!N144&gt;0),"Yes",IF(AND('BR2'!$K$2="ACTIVE",'BR2'!N144&gt;0),"Yes",IF(AND('BR1'!$K$2="ACTIVE",'BR1'!N144&gt;0),"Yes",IF(AND('ORIGINAL BUDGET'!$K$2="ACTIVE",'ORIGINAL BUDGET'!N144&gt;0),"Yes",""))))</f>
        <v/>
      </c>
      <c r="AC144" s="325"/>
      <c r="AD144" s="325" t="str">
        <f>IF(AND('BR3'!$K$2="ACTIVE",'BR3'!P144&gt;0),"Yes",IF(AND('BR2'!$K$2="ACTIVE",'BR2'!P144&gt;0),"Yes",IF(AND('BR1'!$K$2="ACTIVE",'BR1'!P144&gt;0),"Yes",IF(AND('ORIGINAL BUDGET'!$K$2="ACTIVE",'ORIGINAL BUDGET'!P144&gt;0),"Yes",""))))</f>
        <v/>
      </c>
      <c r="AE144" s="325"/>
      <c r="AF144" s="325" t="str">
        <f>IF(AND('BR3'!$K$2="ACTIVE",'BR3'!R144&gt;0),"Yes",IF(AND('BR2'!$K$2="ACTIVE",'BR2'!R144&gt;0),"Yes",IF(AND('BR1'!$K$2="ACTIVE",'BR1'!R144&gt;0),"Yes",IF(AND('ORIGINAL BUDGET'!$K$2="ACTIVE",'ORIGINAL BUDGET'!R144&gt;0),"Yes",""))))</f>
        <v/>
      </c>
      <c r="AG144" s="325"/>
      <c r="AH144" s="493" t="str">
        <f>IF(AND('BR3'!$K$2="ACTIVE",'BR3'!T144&gt;0),"Yes",IF(AND('BR2'!$K$2="ACTIVE",'BR2'!T144&gt;0),"Yes",IF(AND('BR1'!$K$2="ACTIVE",'BR1'!T144&gt;0),"Yes",IF(AND('ORIGINAL BUDGET'!$K$2="ACTIVE",'ORIGINAL BUDGET'!T144&gt;0),"Yes",""))))</f>
        <v/>
      </c>
      <c r="AI144" s="500"/>
      <c r="AK144" s="221"/>
      <c r="AL144" s="221"/>
      <c r="AM144" s="221"/>
      <c r="AN144" s="221"/>
      <c r="AO144" s="221"/>
      <c r="AP144" s="221"/>
      <c r="AQ144" s="221"/>
      <c r="AR144" s="57"/>
      <c r="AU144" s="2"/>
      <c r="AV144" s="2"/>
      <c r="AW144" s="2"/>
      <c r="AX144" s="2"/>
      <c r="AY144" s="1104"/>
    </row>
    <row r="145" spans="1:51" ht="23.25" hidden="1" customHeight="1">
      <c r="A145" s="122">
        <v>9</v>
      </c>
      <c r="B145" s="1726">
        <f>IF($L$2="","",IF($L$2="ORIGINAL",'ORIGINAL BUDGET'!$B145,IF($L$2="BR1",'BR1'!$B145,IF($L$2="BR2",'BR2'!$B145,IF($L$2="BR3",'BR3'!$B145)))))</f>
        <v>0</v>
      </c>
      <c r="C145" s="1727">
        <f>IF($L$2="","",IF($L$2="ORIGINAL",'ORIGINAL BUDGET'!$B145,IF($L$2="BR1",'BR1'!$B145,IF($L$2="BR2",'BR2'!$B145,IF($L$2="BR3",'BR3'!$B145)))))</f>
        <v>0</v>
      </c>
      <c r="D145" s="1727">
        <f>IF($L$2="","",IF($L$2="ORIGINAL",'ORIGINAL BUDGET'!$B145,IF($L$2="BR1",'BR1'!$B145,IF($L$2="BR2",'BR2'!$B145,IF($L$2="BR3",'BR3'!$B145)))))</f>
        <v>0</v>
      </c>
      <c r="E145" s="1727">
        <f>IF($L$2="","",IF($L$2="ORIGINAL",'ORIGINAL BUDGET'!$B145,IF($L$2="BR1",'BR1'!$B145,IF($L$2="BR2",'BR2'!$B145,IF($L$2="BR3",'BR3'!$B145)))))</f>
        <v>0</v>
      </c>
      <c r="F145" s="617"/>
      <c r="G145" s="847" t="str">
        <f t="shared" si="60"/>
        <v/>
      </c>
      <c r="H145" s="810">
        <f t="shared" si="61"/>
        <v>0</v>
      </c>
      <c r="I145" s="840"/>
      <c r="J145" s="810">
        <f t="shared" si="65"/>
        <v>0</v>
      </c>
      <c r="K145" s="842"/>
      <c r="L145" s="810">
        <f t="shared" si="66"/>
        <v>0</v>
      </c>
      <c r="M145" s="842"/>
      <c r="N145" s="810">
        <f t="shared" si="67"/>
        <v>0</v>
      </c>
      <c r="O145" s="842"/>
      <c r="P145" s="810">
        <f t="shared" si="68"/>
        <v>0</v>
      </c>
      <c r="Q145" s="842"/>
      <c r="R145" s="810">
        <f t="shared" si="62"/>
        <v>0</v>
      </c>
      <c r="S145" s="842"/>
      <c r="T145" s="810">
        <f t="shared" si="63"/>
        <v>0</v>
      </c>
      <c r="U145" s="410"/>
      <c r="V145" s="492" t="str">
        <f>IF(AND('BR3'!$K$2="ACTIVE",'BR3'!H145&gt;0),"Yes",IF(AND('BR2'!$K$2="ACTIVE",'BR2'!H145&gt;0),"Yes",IF(AND('BR1'!$K$2="ACTIVE",'BR1'!H145&gt;0),"Yes",IF(AND('ORIGINAL BUDGET'!$K$2="ACTIVE",'ORIGINAL BUDGET'!H145&gt;0),"Yes",""))))</f>
        <v/>
      </c>
      <c r="W145" s="325" t="str">
        <f t="shared" si="64"/>
        <v/>
      </c>
      <c r="X145" s="325" t="str">
        <f>IF(AND('BR3'!$K$2="ACTIVE",'BR3'!J145&gt;0),"Yes",IF(AND('BR2'!$K$2="ACTIVE",'BR2'!J145&gt;0),"Yes",IF(AND('BR1'!$K$2="ACTIVE",'BR1'!J145&gt;0),"Yes",IF(AND('ORIGINAL BUDGET'!$K$2="ACTIVE",'ORIGINAL BUDGET'!J145&gt;0),"Yes",""))))</f>
        <v/>
      </c>
      <c r="Y145" s="325"/>
      <c r="Z145" s="325" t="str">
        <f>IF(AND('BR3'!$K$2="ACTIVE",'BR3'!L145&gt;0),"Yes",IF(AND('BR2'!$K$2="ACTIVE",'BR2'!L145&gt;0),"Yes",IF(AND('BR1'!$K$2="ACTIVE",'BR1'!L145&gt;0),"Yes",IF(AND('ORIGINAL BUDGET'!$K$2="ACTIVE",'ORIGINAL BUDGET'!L145&gt;0),"Yes",""))))</f>
        <v/>
      </c>
      <c r="AA145" s="325"/>
      <c r="AB145" s="325" t="str">
        <f>IF(AND('BR3'!$K$2="ACTIVE",'BR3'!N145&gt;0),"Yes",IF(AND('BR2'!$K$2="ACTIVE",'BR2'!N145&gt;0),"Yes",IF(AND('BR1'!$K$2="ACTIVE",'BR1'!N145&gt;0),"Yes",IF(AND('ORIGINAL BUDGET'!$K$2="ACTIVE",'ORIGINAL BUDGET'!N145&gt;0),"Yes",""))))</f>
        <v/>
      </c>
      <c r="AC145" s="325"/>
      <c r="AD145" s="325" t="str">
        <f>IF(AND('BR3'!$K$2="ACTIVE",'BR3'!P145&gt;0),"Yes",IF(AND('BR2'!$K$2="ACTIVE",'BR2'!P145&gt;0),"Yes",IF(AND('BR1'!$K$2="ACTIVE",'BR1'!P145&gt;0),"Yes",IF(AND('ORIGINAL BUDGET'!$K$2="ACTIVE",'ORIGINAL BUDGET'!P145&gt;0),"Yes",""))))</f>
        <v/>
      </c>
      <c r="AE145" s="325"/>
      <c r="AF145" s="325" t="str">
        <f>IF(AND('BR3'!$K$2="ACTIVE",'BR3'!R145&gt;0),"Yes",IF(AND('BR2'!$K$2="ACTIVE",'BR2'!R145&gt;0),"Yes",IF(AND('BR1'!$K$2="ACTIVE",'BR1'!R145&gt;0),"Yes",IF(AND('ORIGINAL BUDGET'!$K$2="ACTIVE",'ORIGINAL BUDGET'!R145&gt;0),"Yes",""))))</f>
        <v/>
      </c>
      <c r="AG145" s="325"/>
      <c r="AH145" s="493" t="str">
        <f>IF(AND('BR3'!$K$2="ACTIVE",'BR3'!T145&gt;0),"Yes",IF(AND('BR2'!$K$2="ACTIVE",'BR2'!T145&gt;0),"Yes",IF(AND('BR1'!$K$2="ACTIVE",'BR1'!T145&gt;0),"Yes",IF(AND('ORIGINAL BUDGET'!$K$2="ACTIVE",'ORIGINAL BUDGET'!T145&gt;0),"Yes",""))))</f>
        <v/>
      </c>
      <c r="AI145" s="500"/>
      <c r="AK145" s="221"/>
      <c r="AL145" s="221"/>
      <c r="AM145" s="221"/>
      <c r="AN145" s="221"/>
      <c r="AO145" s="221"/>
      <c r="AP145" s="221"/>
      <c r="AQ145" s="221"/>
      <c r="AR145" s="57"/>
      <c r="AU145" s="2"/>
      <c r="AV145" s="2"/>
      <c r="AW145" s="2"/>
      <c r="AX145" s="2"/>
      <c r="AY145" s="1104"/>
    </row>
    <row r="146" spans="1:51" ht="23.25" hidden="1" customHeight="1">
      <c r="A146" s="122">
        <v>10</v>
      </c>
      <c r="B146" s="1726">
        <f>IF($L$2="","",IF($L$2="ORIGINAL",'ORIGINAL BUDGET'!$B146,IF($L$2="BR1",'BR1'!$B146,IF($L$2="BR2",'BR2'!$B146,IF($L$2="BR3",'BR3'!$B146)))))</f>
        <v>0</v>
      </c>
      <c r="C146" s="1727">
        <f>IF($L$2="","",IF($L$2="ORIGINAL",'ORIGINAL BUDGET'!$B146,IF($L$2="BR1",'BR1'!$B146,IF($L$2="BR2",'BR2'!$B146,IF($L$2="BR3",'BR3'!$B146)))))</f>
        <v>0</v>
      </c>
      <c r="D146" s="1727">
        <f>IF($L$2="","",IF($L$2="ORIGINAL",'ORIGINAL BUDGET'!$B146,IF($L$2="BR1",'BR1'!$B146,IF($L$2="BR2",'BR2'!$B146,IF($L$2="BR3",'BR3'!$B146)))))</f>
        <v>0</v>
      </c>
      <c r="E146" s="1727">
        <f>IF($L$2="","",IF($L$2="ORIGINAL",'ORIGINAL BUDGET'!$B146,IF($L$2="BR1",'BR1'!$B146,IF($L$2="BR2",'BR2'!$B146,IF($L$2="BR3",'BR3'!$B146)))))</f>
        <v>0</v>
      </c>
      <c r="F146" s="617"/>
      <c r="G146" s="847" t="str">
        <f t="shared" si="60"/>
        <v/>
      </c>
      <c r="H146" s="810">
        <f t="shared" si="61"/>
        <v>0</v>
      </c>
      <c r="I146" s="840"/>
      <c r="J146" s="810">
        <f t="shared" si="65"/>
        <v>0</v>
      </c>
      <c r="K146" s="842"/>
      <c r="L146" s="810">
        <f t="shared" si="66"/>
        <v>0</v>
      </c>
      <c r="M146" s="842"/>
      <c r="N146" s="810">
        <f t="shared" si="67"/>
        <v>0</v>
      </c>
      <c r="O146" s="842"/>
      <c r="P146" s="810">
        <f t="shared" si="68"/>
        <v>0</v>
      </c>
      <c r="Q146" s="842"/>
      <c r="R146" s="810">
        <f t="shared" si="62"/>
        <v>0</v>
      </c>
      <c r="S146" s="842"/>
      <c r="T146" s="810">
        <f t="shared" si="63"/>
        <v>0</v>
      </c>
      <c r="U146" s="410"/>
      <c r="V146" s="492" t="str">
        <f>IF(AND('BR3'!$K$2="ACTIVE",'BR3'!H146&gt;0),"Yes",IF(AND('BR2'!$K$2="ACTIVE",'BR2'!H146&gt;0),"Yes",IF(AND('BR1'!$K$2="ACTIVE",'BR1'!H146&gt;0),"Yes",IF(AND('ORIGINAL BUDGET'!$K$2="ACTIVE",'ORIGINAL BUDGET'!H146&gt;0),"Yes",""))))</f>
        <v/>
      </c>
      <c r="W146" s="325" t="str">
        <f t="shared" si="64"/>
        <v/>
      </c>
      <c r="X146" s="325" t="str">
        <f>IF(AND('BR3'!$K$2="ACTIVE",'BR3'!J146&gt;0),"Yes",IF(AND('BR2'!$K$2="ACTIVE",'BR2'!J146&gt;0),"Yes",IF(AND('BR1'!$K$2="ACTIVE",'BR1'!J146&gt;0),"Yes",IF(AND('ORIGINAL BUDGET'!$K$2="ACTIVE",'ORIGINAL BUDGET'!J146&gt;0),"Yes",""))))</f>
        <v/>
      </c>
      <c r="Y146" s="325"/>
      <c r="Z146" s="325" t="str">
        <f>IF(AND('BR3'!$K$2="ACTIVE",'BR3'!L146&gt;0),"Yes",IF(AND('BR2'!$K$2="ACTIVE",'BR2'!L146&gt;0),"Yes",IF(AND('BR1'!$K$2="ACTIVE",'BR1'!L146&gt;0),"Yes",IF(AND('ORIGINAL BUDGET'!$K$2="ACTIVE",'ORIGINAL BUDGET'!L146&gt;0),"Yes",""))))</f>
        <v/>
      </c>
      <c r="AA146" s="325"/>
      <c r="AB146" s="325" t="str">
        <f>IF(AND('BR3'!$K$2="ACTIVE",'BR3'!N146&gt;0),"Yes",IF(AND('BR2'!$K$2="ACTIVE",'BR2'!N146&gt;0),"Yes",IF(AND('BR1'!$K$2="ACTIVE",'BR1'!N146&gt;0),"Yes",IF(AND('ORIGINAL BUDGET'!$K$2="ACTIVE",'ORIGINAL BUDGET'!N146&gt;0),"Yes",""))))</f>
        <v/>
      </c>
      <c r="AC146" s="325"/>
      <c r="AD146" s="325" t="str">
        <f>IF(AND('BR3'!$K$2="ACTIVE",'BR3'!P146&gt;0),"Yes",IF(AND('BR2'!$K$2="ACTIVE",'BR2'!P146&gt;0),"Yes",IF(AND('BR1'!$K$2="ACTIVE",'BR1'!P146&gt;0),"Yes",IF(AND('ORIGINAL BUDGET'!$K$2="ACTIVE",'ORIGINAL BUDGET'!P146&gt;0),"Yes",""))))</f>
        <v/>
      </c>
      <c r="AE146" s="325"/>
      <c r="AF146" s="325" t="str">
        <f>IF(AND('BR3'!$K$2="ACTIVE",'BR3'!R146&gt;0),"Yes",IF(AND('BR2'!$K$2="ACTIVE",'BR2'!R146&gt;0),"Yes",IF(AND('BR1'!$K$2="ACTIVE",'BR1'!R146&gt;0),"Yes",IF(AND('ORIGINAL BUDGET'!$K$2="ACTIVE",'ORIGINAL BUDGET'!R146&gt;0),"Yes",""))))</f>
        <v/>
      </c>
      <c r="AG146" s="325"/>
      <c r="AH146" s="493" t="str">
        <f>IF(AND('BR3'!$K$2="ACTIVE",'BR3'!T146&gt;0),"Yes",IF(AND('BR2'!$K$2="ACTIVE",'BR2'!T146&gt;0),"Yes",IF(AND('BR1'!$K$2="ACTIVE",'BR1'!T146&gt;0),"Yes",IF(AND('ORIGINAL BUDGET'!$K$2="ACTIVE",'ORIGINAL BUDGET'!T146&gt;0),"Yes",""))))</f>
        <v/>
      </c>
      <c r="AI146" s="500"/>
      <c r="AK146" s="221"/>
      <c r="AL146" s="221"/>
      <c r="AM146" s="221"/>
      <c r="AN146" s="221"/>
      <c r="AO146" s="221"/>
      <c r="AP146" s="221"/>
      <c r="AQ146" s="221"/>
      <c r="AR146" s="57"/>
      <c r="AU146" s="2"/>
      <c r="AV146" s="2"/>
      <c r="AW146" s="2"/>
      <c r="AX146" s="2"/>
      <c r="AY146" s="1104"/>
    </row>
    <row r="147" spans="1:51" ht="23.25" hidden="1" customHeight="1">
      <c r="A147" s="122">
        <v>11</v>
      </c>
      <c r="B147" s="1726">
        <f>IF($L$2="","",IF($L$2="ORIGINAL",'ORIGINAL BUDGET'!$B147,IF($L$2="BR1",'BR1'!$B147,IF($L$2="BR2",'BR2'!$B147,IF($L$2="BR3",'BR3'!$B147)))))</f>
        <v>0</v>
      </c>
      <c r="C147" s="1727">
        <f>IF($L$2="","",IF($L$2="ORIGINAL",'ORIGINAL BUDGET'!$B147,IF($L$2="BR1",'BR1'!$B147,IF($L$2="BR2",'BR2'!$B147,IF($L$2="BR3",'BR3'!$B147)))))</f>
        <v>0</v>
      </c>
      <c r="D147" s="1727">
        <f>IF($L$2="","",IF($L$2="ORIGINAL",'ORIGINAL BUDGET'!$B147,IF($L$2="BR1",'BR1'!$B147,IF($L$2="BR2",'BR2'!$B147,IF($L$2="BR3",'BR3'!$B147)))))</f>
        <v>0</v>
      </c>
      <c r="E147" s="1727">
        <f>IF($L$2="","",IF($L$2="ORIGINAL",'ORIGINAL BUDGET'!$B147,IF($L$2="BR1",'BR1'!$B147,IF($L$2="BR2",'BR2'!$B147,IF($L$2="BR3",'BR3'!$B147)))))</f>
        <v>0</v>
      </c>
      <c r="F147" s="617"/>
      <c r="G147" s="847" t="str">
        <f t="shared" si="60"/>
        <v/>
      </c>
      <c r="H147" s="810">
        <f t="shared" si="61"/>
        <v>0</v>
      </c>
      <c r="I147" s="840"/>
      <c r="J147" s="810">
        <f t="shared" si="65"/>
        <v>0</v>
      </c>
      <c r="K147" s="842"/>
      <c r="L147" s="810">
        <f t="shared" si="66"/>
        <v>0</v>
      </c>
      <c r="M147" s="842"/>
      <c r="N147" s="810">
        <f t="shared" si="67"/>
        <v>0</v>
      </c>
      <c r="O147" s="842"/>
      <c r="P147" s="810">
        <f t="shared" si="68"/>
        <v>0</v>
      </c>
      <c r="Q147" s="842"/>
      <c r="R147" s="810">
        <f t="shared" si="62"/>
        <v>0</v>
      </c>
      <c r="S147" s="842"/>
      <c r="T147" s="810">
        <f t="shared" si="63"/>
        <v>0</v>
      </c>
      <c r="U147" s="410"/>
      <c r="V147" s="492" t="str">
        <f>IF(AND('BR3'!$K$2="ACTIVE",'BR3'!H147&gt;0),"Yes",IF(AND('BR2'!$K$2="ACTIVE",'BR2'!H147&gt;0),"Yes",IF(AND('BR1'!$K$2="ACTIVE",'BR1'!H147&gt;0),"Yes",IF(AND('ORIGINAL BUDGET'!$K$2="ACTIVE",'ORIGINAL BUDGET'!H147&gt;0),"Yes",""))))</f>
        <v/>
      </c>
      <c r="W147" s="325" t="str">
        <f t="shared" si="64"/>
        <v/>
      </c>
      <c r="X147" s="325" t="str">
        <f>IF(AND('BR3'!$K$2="ACTIVE",'BR3'!J147&gt;0),"Yes",IF(AND('BR2'!$K$2="ACTIVE",'BR2'!J147&gt;0),"Yes",IF(AND('BR1'!$K$2="ACTIVE",'BR1'!J147&gt;0),"Yes",IF(AND('ORIGINAL BUDGET'!$K$2="ACTIVE",'ORIGINAL BUDGET'!J147&gt;0),"Yes",""))))</f>
        <v/>
      </c>
      <c r="Y147" s="325"/>
      <c r="Z147" s="325" t="str">
        <f>IF(AND('BR3'!$K$2="ACTIVE",'BR3'!L147&gt;0),"Yes",IF(AND('BR2'!$K$2="ACTIVE",'BR2'!L147&gt;0),"Yes",IF(AND('BR1'!$K$2="ACTIVE",'BR1'!L147&gt;0),"Yes",IF(AND('ORIGINAL BUDGET'!$K$2="ACTIVE",'ORIGINAL BUDGET'!L147&gt;0),"Yes",""))))</f>
        <v/>
      </c>
      <c r="AA147" s="325"/>
      <c r="AB147" s="325" t="str">
        <f>IF(AND('BR3'!$K$2="ACTIVE",'BR3'!N147&gt;0),"Yes",IF(AND('BR2'!$K$2="ACTIVE",'BR2'!N147&gt;0),"Yes",IF(AND('BR1'!$K$2="ACTIVE",'BR1'!N147&gt;0),"Yes",IF(AND('ORIGINAL BUDGET'!$K$2="ACTIVE",'ORIGINAL BUDGET'!N147&gt;0),"Yes",""))))</f>
        <v/>
      </c>
      <c r="AC147" s="325"/>
      <c r="AD147" s="325" t="str">
        <f>IF(AND('BR3'!$K$2="ACTIVE",'BR3'!P147&gt;0),"Yes",IF(AND('BR2'!$K$2="ACTIVE",'BR2'!P147&gt;0),"Yes",IF(AND('BR1'!$K$2="ACTIVE",'BR1'!P147&gt;0),"Yes",IF(AND('ORIGINAL BUDGET'!$K$2="ACTIVE",'ORIGINAL BUDGET'!P147&gt;0),"Yes",""))))</f>
        <v/>
      </c>
      <c r="AE147" s="325"/>
      <c r="AF147" s="325" t="str">
        <f>IF(AND('BR3'!$K$2="ACTIVE",'BR3'!R147&gt;0),"Yes",IF(AND('BR2'!$K$2="ACTIVE",'BR2'!R147&gt;0),"Yes",IF(AND('BR1'!$K$2="ACTIVE",'BR1'!R147&gt;0),"Yes",IF(AND('ORIGINAL BUDGET'!$K$2="ACTIVE",'ORIGINAL BUDGET'!R147&gt;0),"Yes",""))))</f>
        <v/>
      </c>
      <c r="AG147" s="325"/>
      <c r="AH147" s="493" t="str">
        <f>IF(AND('BR3'!$K$2="ACTIVE",'BR3'!T147&gt;0),"Yes",IF(AND('BR2'!$K$2="ACTIVE",'BR2'!T147&gt;0),"Yes",IF(AND('BR1'!$K$2="ACTIVE",'BR1'!T147&gt;0),"Yes",IF(AND('ORIGINAL BUDGET'!$K$2="ACTIVE",'ORIGINAL BUDGET'!T147&gt;0),"Yes",""))))</f>
        <v/>
      </c>
      <c r="AI147" s="500"/>
      <c r="AK147" s="221"/>
      <c r="AL147" s="221"/>
      <c r="AM147" s="221"/>
      <c r="AN147" s="221"/>
      <c r="AO147" s="221"/>
      <c r="AP147" s="221"/>
      <c r="AQ147" s="221"/>
      <c r="AR147" s="57"/>
      <c r="AU147" s="2"/>
      <c r="AV147" s="2"/>
      <c r="AW147" s="2"/>
      <c r="AX147" s="2"/>
      <c r="AY147" s="1104"/>
    </row>
    <row r="148" spans="1:51" ht="23.25" hidden="1" customHeight="1">
      <c r="A148" s="122">
        <v>12</v>
      </c>
      <c r="B148" s="1726">
        <f>IF($L$2="","",IF($L$2="ORIGINAL",'ORIGINAL BUDGET'!$B148,IF($L$2="BR1",'BR1'!$B148,IF($L$2="BR2",'BR2'!$B148,IF($L$2="BR3",'BR3'!$B148)))))</f>
        <v>0</v>
      </c>
      <c r="C148" s="1727">
        <f>IF($L$2="","",IF($L$2="ORIGINAL",'ORIGINAL BUDGET'!$B148,IF($L$2="BR1",'BR1'!$B148,IF($L$2="BR2",'BR2'!$B148,IF($L$2="BR3",'BR3'!$B148)))))</f>
        <v>0</v>
      </c>
      <c r="D148" s="1727">
        <f>IF($L$2="","",IF($L$2="ORIGINAL",'ORIGINAL BUDGET'!$B148,IF($L$2="BR1",'BR1'!$B148,IF($L$2="BR2",'BR2'!$B148,IF($L$2="BR3",'BR3'!$B148)))))</f>
        <v>0</v>
      </c>
      <c r="E148" s="1727">
        <f>IF($L$2="","",IF($L$2="ORIGINAL",'ORIGINAL BUDGET'!$B148,IF($L$2="BR1",'BR1'!$B148,IF($L$2="BR2",'BR2'!$B148,IF($L$2="BR3",'BR3'!$B148)))))</f>
        <v>0</v>
      </c>
      <c r="F148" s="617"/>
      <c r="G148" s="847" t="str">
        <f t="shared" si="60"/>
        <v/>
      </c>
      <c r="H148" s="810">
        <f t="shared" si="61"/>
        <v>0</v>
      </c>
      <c r="I148" s="840"/>
      <c r="J148" s="810">
        <f t="shared" si="65"/>
        <v>0</v>
      </c>
      <c r="K148" s="842"/>
      <c r="L148" s="810">
        <f t="shared" si="66"/>
        <v>0</v>
      </c>
      <c r="M148" s="842"/>
      <c r="N148" s="810">
        <f t="shared" si="67"/>
        <v>0</v>
      </c>
      <c r="O148" s="842"/>
      <c r="P148" s="810">
        <f t="shared" si="68"/>
        <v>0</v>
      </c>
      <c r="Q148" s="842"/>
      <c r="R148" s="810">
        <f t="shared" si="62"/>
        <v>0</v>
      </c>
      <c r="S148" s="842"/>
      <c r="T148" s="810">
        <f t="shared" si="63"/>
        <v>0</v>
      </c>
      <c r="U148" s="410"/>
      <c r="V148" s="492" t="str">
        <f>IF(AND('BR3'!$K$2="ACTIVE",'BR3'!H148&gt;0),"Yes",IF(AND('BR2'!$K$2="ACTIVE",'BR2'!H148&gt;0),"Yes",IF(AND('BR1'!$K$2="ACTIVE",'BR1'!H148&gt;0),"Yes",IF(AND('ORIGINAL BUDGET'!$K$2="ACTIVE",'ORIGINAL BUDGET'!H148&gt;0),"Yes",""))))</f>
        <v/>
      </c>
      <c r="W148" s="325" t="str">
        <f t="shared" si="64"/>
        <v/>
      </c>
      <c r="X148" s="325" t="str">
        <f>IF(AND('BR3'!$K$2="ACTIVE",'BR3'!J148&gt;0),"Yes",IF(AND('BR2'!$K$2="ACTIVE",'BR2'!J148&gt;0),"Yes",IF(AND('BR1'!$K$2="ACTIVE",'BR1'!J148&gt;0),"Yes",IF(AND('ORIGINAL BUDGET'!$K$2="ACTIVE",'ORIGINAL BUDGET'!J148&gt;0),"Yes",""))))</f>
        <v/>
      </c>
      <c r="Y148" s="325"/>
      <c r="Z148" s="325" t="str">
        <f>IF(AND('BR3'!$K$2="ACTIVE",'BR3'!L148&gt;0),"Yes",IF(AND('BR2'!$K$2="ACTIVE",'BR2'!L148&gt;0),"Yes",IF(AND('BR1'!$K$2="ACTIVE",'BR1'!L148&gt;0),"Yes",IF(AND('ORIGINAL BUDGET'!$K$2="ACTIVE",'ORIGINAL BUDGET'!L148&gt;0),"Yes",""))))</f>
        <v/>
      </c>
      <c r="AA148" s="325"/>
      <c r="AB148" s="325" t="str">
        <f>IF(AND('BR3'!$K$2="ACTIVE",'BR3'!N148&gt;0),"Yes",IF(AND('BR2'!$K$2="ACTIVE",'BR2'!N148&gt;0),"Yes",IF(AND('BR1'!$K$2="ACTIVE",'BR1'!N148&gt;0),"Yes",IF(AND('ORIGINAL BUDGET'!$K$2="ACTIVE",'ORIGINAL BUDGET'!N148&gt;0),"Yes",""))))</f>
        <v/>
      </c>
      <c r="AC148" s="325"/>
      <c r="AD148" s="325" t="str">
        <f>IF(AND('BR3'!$K$2="ACTIVE",'BR3'!P148&gt;0),"Yes",IF(AND('BR2'!$K$2="ACTIVE",'BR2'!P148&gt;0),"Yes",IF(AND('BR1'!$K$2="ACTIVE",'BR1'!P148&gt;0),"Yes",IF(AND('ORIGINAL BUDGET'!$K$2="ACTIVE",'ORIGINAL BUDGET'!P148&gt;0),"Yes",""))))</f>
        <v/>
      </c>
      <c r="AE148" s="325"/>
      <c r="AF148" s="325" t="str">
        <f>IF(AND('BR3'!$K$2="ACTIVE",'BR3'!R148&gt;0),"Yes",IF(AND('BR2'!$K$2="ACTIVE",'BR2'!R148&gt;0),"Yes",IF(AND('BR1'!$K$2="ACTIVE",'BR1'!R148&gt;0),"Yes",IF(AND('ORIGINAL BUDGET'!$K$2="ACTIVE",'ORIGINAL BUDGET'!R148&gt;0),"Yes",""))))</f>
        <v/>
      </c>
      <c r="AG148" s="325"/>
      <c r="AH148" s="493" t="str">
        <f>IF(AND('BR3'!$K$2="ACTIVE",'BR3'!T148&gt;0),"Yes",IF(AND('BR2'!$K$2="ACTIVE",'BR2'!T148&gt;0),"Yes",IF(AND('BR1'!$K$2="ACTIVE",'BR1'!T148&gt;0),"Yes",IF(AND('ORIGINAL BUDGET'!$K$2="ACTIVE",'ORIGINAL BUDGET'!T148&gt;0),"Yes",""))))</f>
        <v/>
      </c>
      <c r="AI148" s="500"/>
      <c r="AK148" s="221"/>
      <c r="AL148" s="221"/>
      <c r="AM148" s="221"/>
      <c r="AN148" s="221"/>
      <c r="AO148" s="221"/>
      <c r="AP148" s="221"/>
      <c r="AQ148" s="221"/>
      <c r="AR148" s="57"/>
      <c r="AU148" s="2"/>
      <c r="AV148" s="2"/>
      <c r="AW148" s="2"/>
      <c r="AX148" s="2"/>
      <c r="AY148" s="1104"/>
    </row>
    <row r="149" spans="1:51" ht="23.25" hidden="1" customHeight="1">
      <c r="A149" s="122">
        <v>13</v>
      </c>
      <c r="B149" s="1726">
        <f>IF($L$2="","",IF($L$2="ORIGINAL",'ORIGINAL BUDGET'!$B149,IF($L$2="BR1",'BR1'!$B149,IF($L$2="BR2",'BR2'!$B149,IF($L$2="BR3",'BR3'!$B149)))))</f>
        <v>0</v>
      </c>
      <c r="C149" s="1727">
        <f>IF($L$2="","",IF($L$2="ORIGINAL",'ORIGINAL BUDGET'!$B149,IF($L$2="BR1",'BR1'!$B149,IF($L$2="BR2",'BR2'!$B149,IF($L$2="BR3",'BR3'!$B149)))))</f>
        <v>0</v>
      </c>
      <c r="D149" s="1727">
        <f>IF($L$2="","",IF($L$2="ORIGINAL",'ORIGINAL BUDGET'!$B149,IF($L$2="BR1",'BR1'!$B149,IF($L$2="BR2",'BR2'!$B149,IF($L$2="BR3",'BR3'!$B149)))))</f>
        <v>0</v>
      </c>
      <c r="E149" s="1728">
        <f>IF($L$2="","",IF($L$2="ORIGINAL",'ORIGINAL BUDGET'!$B149,IF($L$2="BR1",'BR1'!$B149,IF($L$2="BR2",'BR2'!$B149,IF($L$2="BR3",'BR3'!$B149)))))</f>
        <v>0</v>
      </c>
      <c r="F149" s="617"/>
      <c r="G149" s="847" t="str">
        <f t="shared" si="60"/>
        <v/>
      </c>
      <c r="H149" s="810">
        <f t="shared" si="61"/>
        <v>0</v>
      </c>
      <c r="I149" s="840"/>
      <c r="J149" s="810">
        <f t="shared" si="65"/>
        <v>0</v>
      </c>
      <c r="K149" s="842"/>
      <c r="L149" s="810">
        <f t="shared" si="66"/>
        <v>0</v>
      </c>
      <c r="M149" s="842"/>
      <c r="N149" s="810">
        <f t="shared" si="67"/>
        <v>0</v>
      </c>
      <c r="O149" s="842"/>
      <c r="P149" s="810">
        <f t="shared" si="68"/>
        <v>0</v>
      </c>
      <c r="Q149" s="842"/>
      <c r="R149" s="810">
        <f t="shared" si="62"/>
        <v>0</v>
      </c>
      <c r="S149" s="842"/>
      <c r="T149" s="810">
        <f t="shared" si="63"/>
        <v>0</v>
      </c>
      <c r="U149" s="410"/>
      <c r="V149" s="492" t="str">
        <f>IF(AND('BR3'!$K$2="ACTIVE",'BR3'!H149&gt;0),"Yes",IF(AND('BR2'!$K$2="ACTIVE",'BR2'!H149&gt;0),"Yes",IF(AND('BR1'!$K$2="ACTIVE",'BR1'!H149&gt;0),"Yes",IF(AND('ORIGINAL BUDGET'!$K$2="ACTIVE",'ORIGINAL BUDGET'!H149&gt;0),"Yes",""))))</f>
        <v/>
      </c>
      <c r="W149" s="325" t="str">
        <f t="shared" si="64"/>
        <v/>
      </c>
      <c r="X149" s="325" t="str">
        <f>IF(AND('BR3'!$K$2="ACTIVE",'BR3'!J149&gt;0),"Yes",IF(AND('BR2'!$K$2="ACTIVE",'BR2'!J149&gt;0),"Yes",IF(AND('BR1'!$K$2="ACTIVE",'BR1'!J149&gt;0),"Yes",IF(AND('ORIGINAL BUDGET'!$K$2="ACTIVE",'ORIGINAL BUDGET'!J149&gt;0),"Yes",""))))</f>
        <v/>
      </c>
      <c r="Y149" s="325"/>
      <c r="Z149" s="325" t="str">
        <f>IF(AND('BR3'!$K$2="ACTIVE",'BR3'!L149&gt;0),"Yes",IF(AND('BR2'!$K$2="ACTIVE",'BR2'!L149&gt;0),"Yes",IF(AND('BR1'!$K$2="ACTIVE",'BR1'!L149&gt;0),"Yes",IF(AND('ORIGINAL BUDGET'!$K$2="ACTIVE",'ORIGINAL BUDGET'!L149&gt;0),"Yes",""))))</f>
        <v/>
      </c>
      <c r="AA149" s="325"/>
      <c r="AB149" s="325" t="str">
        <f>IF(AND('BR3'!$K$2="ACTIVE",'BR3'!N149&gt;0),"Yes",IF(AND('BR2'!$K$2="ACTIVE",'BR2'!N149&gt;0),"Yes",IF(AND('BR1'!$K$2="ACTIVE",'BR1'!N149&gt;0),"Yes",IF(AND('ORIGINAL BUDGET'!$K$2="ACTIVE",'ORIGINAL BUDGET'!N149&gt;0),"Yes",""))))</f>
        <v/>
      </c>
      <c r="AC149" s="325"/>
      <c r="AD149" s="325" t="str">
        <f>IF(AND('BR3'!$K$2="ACTIVE",'BR3'!P149&gt;0),"Yes",IF(AND('BR2'!$K$2="ACTIVE",'BR2'!P149&gt;0),"Yes",IF(AND('BR1'!$K$2="ACTIVE",'BR1'!P149&gt;0),"Yes",IF(AND('ORIGINAL BUDGET'!$K$2="ACTIVE",'ORIGINAL BUDGET'!P149&gt;0),"Yes",""))))</f>
        <v/>
      </c>
      <c r="AE149" s="325"/>
      <c r="AF149" s="325" t="str">
        <f>IF(AND('BR3'!$K$2="ACTIVE",'BR3'!R149&gt;0),"Yes",IF(AND('BR2'!$K$2="ACTIVE",'BR2'!R149&gt;0),"Yes",IF(AND('BR1'!$K$2="ACTIVE",'BR1'!R149&gt;0),"Yes",IF(AND('ORIGINAL BUDGET'!$K$2="ACTIVE",'ORIGINAL BUDGET'!R149&gt;0),"Yes",""))))</f>
        <v/>
      </c>
      <c r="AG149" s="325"/>
      <c r="AH149" s="493" t="str">
        <f>IF(AND('BR3'!$K$2="ACTIVE",'BR3'!T149&gt;0),"Yes",IF(AND('BR2'!$K$2="ACTIVE",'BR2'!T149&gt;0),"Yes",IF(AND('BR1'!$K$2="ACTIVE",'BR1'!T149&gt;0),"Yes",IF(AND('ORIGINAL BUDGET'!$K$2="ACTIVE",'ORIGINAL BUDGET'!T149&gt;0),"Yes",""))))</f>
        <v/>
      </c>
      <c r="AI149" s="500"/>
      <c r="AK149" s="221"/>
      <c r="AL149" s="221"/>
      <c r="AM149" s="221"/>
      <c r="AN149" s="221"/>
      <c r="AO149" s="221"/>
      <c r="AP149" s="221"/>
      <c r="AQ149" s="221"/>
      <c r="AR149" s="57"/>
      <c r="AU149" s="2"/>
      <c r="AV149" s="2"/>
      <c r="AW149" s="2"/>
      <c r="AX149" s="2"/>
      <c r="AY149" s="1104"/>
    </row>
    <row r="150" spans="1:51" ht="23.25" hidden="1" customHeight="1">
      <c r="A150" s="122">
        <v>14</v>
      </c>
      <c r="B150" s="1726">
        <f>IF($L$2="","",IF($L$2="ORIGINAL",'ORIGINAL BUDGET'!$B150,IF($L$2="BR1",'BR1'!$B150,IF($L$2="BR2",'BR2'!$B150,IF($L$2="BR3",'BR3'!$B150)))))</f>
        <v>0</v>
      </c>
      <c r="C150" s="1727">
        <f>IF($L$2="","",IF($L$2="ORIGINAL",'ORIGINAL BUDGET'!$B150,IF($L$2="BR1",'BR1'!$B150,IF($L$2="BR2",'BR2'!$B150,IF($L$2="BR3",'BR3'!$B150)))))</f>
        <v>0</v>
      </c>
      <c r="D150" s="1727">
        <f>IF($L$2="","",IF($L$2="ORIGINAL",'ORIGINAL BUDGET'!$B150,IF($L$2="BR1",'BR1'!$B150,IF($L$2="BR2",'BR2'!$B150,IF($L$2="BR3",'BR3'!$B150)))))</f>
        <v>0</v>
      </c>
      <c r="E150" s="1728">
        <f>IF($L$2="","",IF($L$2="ORIGINAL",'ORIGINAL BUDGET'!$B150,IF($L$2="BR1",'BR1'!$B150,IF($L$2="BR2",'BR2'!$B150,IF($L$2="BR3",'BR3'!$B150)))))</f>
        <v>0</v>
      </c>
      <c r="F150" s="617"/>
      <c r="G150" s="847" t="str">
        <f t="shared" si="60"/>
        <v/>
      </c>
      <c r="H150" s="810">
        <f t="shared" si="61"/>
        <v>0</v>
      </c>
      <c r="I150" s="840"/>
      <c r="J150" s="810">
        <f t="shared" si="65"/>
        <v>0</v>
      </c>
      <c r="K150" s="842"/>
      <c r="L150" s="810">
        <f t="shared" si="66"/>
        <v>0</v>
      </c>
      <c r="M150" s="842"/>
      <c r="N150" s="810">
        <f t="shared" si="67"/>
        <v>0</v>
      </c>
      <c r="O150" s="842"/>
      <c r="P150" s="810">
        <f t="shared" si="68"/>
        <v>0</v>
      </c>
      <c r="Q150" s="842"/>
      <c r="R150" s="810">
        <f t="shared" si="62"/>
        <v>0</v>
      </c>
      <c r="S150" s="842"/>
      <c r="T150" s="810">
        <f t="shared" si="63"/>
        <v>0</v>
      </c>
      <c r="U150" s="410"/>
      <c r="V150" s="492" t="str">
        <f>IF(AND('BR3'!$K$2="ACTIVE",'BR3'!H150&gt;0),"Yes",IF(AND('BR2'!$K$2="ACTIVE",'BR2'!H150&gt;0),"Yes",IF(AND('BR1'!$K$2="ACTIVE",'BR1'!H150&gt;0),"Yes",IF(AND('ORIGINAL BUDGET'!$K$2="ACTIVE",'ORIGINAL BUDGET'!H150&gt;0),"Yes",""))))</f>
        <v/>
      </c>
      <c r="W150" s="325" t="str">
        <f t="shared" si="64"/>
        <v/>
      </c>
      <c r="X150" s="325" t="str">
        <f>IF(AND('BR3'!$K$2="ACTIVE",'BR3'!J150&gt;0),"Yes",IF(AND('BR2'!$K$2="ACTIVE",'BR2'!J150&gt;0),"Yes",IF(AND('BR1'!$K$2="ACTIVE",'BR1'!J150&gt;0),"Yes",IF(AND('ORIGINAL BUDGET'!$K$2="ACTIVE",'ORIGINAL BUDGET'!J150&gt;0),"Yes",""))))</f>
        <v/>
      </c>
      <c r="Y150" s="325"/>
      <c r="Z150" s="325" t="str">
        <f>IF(AND('BR3'!$K$2="ACTIVE",'BR3'!L150&gt;0),"Yes",IF(AND('BR2'!$K$2="ACTIVE",'BR2'!L150&gt;0),"Yes",IF(AND('BR1'!$K$2="ACTIVE",'BR1'!L150&gt;0),"Yes",IF(AND('ORIGINAL BUDGET'!$K$2="ACTIVE",'ORIGINAL BUDGET'!L150&gt;0),"Yes",""))))</f>
        <v/>
      </c>
      <c r="AA150" s="325"/>
      <c r="AB150" s="325" t="str">
        <f>IF(AND('BR3'!$K$2="ACTIVE",'BR3'!N150&gt;0),"Yes",IF(AND('BR2'!$K$2="ACTIVE",'BR2'!N150&gt;0),"Yes",IF(AND('BR1'!$K$2="ACTIVE",'BR1'!N150&gt;0),"Yes",IF(AND('ORIGINAL BUDGET'!$K$2="ACTIVE",'ORIGINAL BUDGET'!N150&gt;0),"Yes",""))))</f>
        <v/>
      </c>
      <c r="AC150" s="325"/>
      <c r="AD150" s="325" t="str">
        <f>IF(AND('BR3'!$K$2="ACTIVE",'BR3'!P150&gt;0),"Yes",IF(AND('BR2'!$K$2="ACTIVE",'BR2'!P150&gt;0),"Yes",IF(AND('BR1'!$K$2="ACTIVE",'BR1'!P150&gt;0),"Yes",IF(AND('ORIGINAL BUDGET'!$K$2="ACTIVE",'ORIGINAL BUDGET'!P150&gt;0),"Yes",""))))</f>
        <v/>
      </c>
      <c r="AE150" s="325"/>
      <c r="AF150" s="325" t="str">
        <f>IF(AND('BR3'!$K$2="ACTIVE",'BR3'!R150&gt;0),"Yes",IF(AND('BR2'!$K$2="ACTIVE",'BR2'!R150&gt;0),"Yes",IF(AND('BR1'!$K$2="ACTIVE",'BR1'!R150&gt;0),"Yes",IF(AND('ORIGINAL BUDGET'!$K$2="ACTIVE",'ORIGINAL BUDGET'!R150&gt;0),"Yes",""))))</f>
        <v/>
      </c>
      <c r="AG150" s="325"/>
      <c r="AH150" s="493" t="str">
        <f>IF(AND('BR3'!$K$2="ACTIVE",'BR3'!T150&gt;0),"Yes",IF(AND('BR2'!$K$2="ACTIVE",'BR2'!T150&gt;0),"Yes",IF(AND('BR1'!$K$2="ACTIVE",'BR1'!T150&gt;0),"Yes",IF(AND('ORIGINAL BUDGET'!$K$2="ACTIVE",'ORIGINAL BUDGET'!T150&gt;0),"Yes",""))))</f>
        <v/>
      </c>
      <c r="AI150" s="500"/>
      <c r="AK150" s="221"/>
      <c r="AL150" s="221"/>
      <c r="AM150" s="221"/>
      <c r="AN150" s="221"/>
      <c r="AO150" s="221"/>
      <c r="AP150" s="221"/>
      <c r="AQ150" s="221"/>
      <c r="AR150" s="57"/>
      <c r="AU150" s="2"/>
      <c r="AV150" s="2"/>
      <c r="AW150" s="2"/>
      <c r="AX150" s="2"/>
      <c r="AY150" s="1104"/>
    </row>
    <row r="151" spans="1:51" ht="23.25" hidden="1" customHeight="1" thickBot="1">
      <c r="A151" s="122">
        <v>15</v>
      </c>
      <c r="B151" s="1729">
        <f>IF($L$2="","",IF($L$2="ORIGINAL",'ORIGINAL BUDGET'!$B151,IF($L$2="BR1",'BR1'!$B151,IF($L$2="BR2",'BR2'!$B151,IF($L$2="BR3",'BR3'!$B151)))))</f>
        <v>0</v>
      </c>
      <c r="C151" s="1730">
        <f>IF($L$2="","",IF($L$2="ORIGINAL",'ORIGINAL BUDGET'!$B151,IF($L$2="BR1",'BR1'!$B151,IF($L$2="BR2",'BR2'!$B151,IF($L$2="BR3",'BR3'!$B151)))))</f>
        <v>0</v>
      </c>
      <c r="D151" s="1730">
        <f>IF($L$2="","",IF($L$2="ORIGINAL",'ORIGINAL BUDGET'!$B151,IF($L$2="BR1",'BR1'!$B151,IF($L$2="BR2",'BR2'!$B151,IF($L$2="BR3",'BR3'!$B151)))))</f>
        <v>0</v>
      </c>
      <c r="E151" s="1731">
        <f>IF($L$2="","",IF($L$2="ORIGINAL",'ORIGINAL BUDGET'!$B151,IF($L$2="BR1",'BR1'!$B151,IF($L$2="BR2",'BR2'!$B151,IF($L$2="BR3",'BR3'!$B151)))))</f>
        <v>0</v>
      </c>
      <c r="F151" s="618"/>
      <c r="G151" s="850" t="str">
        <f t="shared" si="60"/>
        <v/>
      </c>
      <c r="H151" s="813">
        <f t="shared" si="61"/>
        <v>0</v>
      </c>
      <c r="I151" s="840"/>
      <c r="J151" s="813">
        <f t="shared" si="65"/>
        <v>0</v>
      </c>
      <c r="K151" s="842"/>
      <c r="L151" s="813">
        <f t="shared" si="66"/>
        <v>0</v>
      </c>
      <c r="M151" s="842"/>
      <c r="N151" s="813">
        <f t="shared" si="67"/>
        <v>0</v>
      </c>
      <c r="O151" s="842"/>
      <c r="P151" s="813">
        <f t="shared" si="68"/>
        <v>0</v>
      </c>
      <c r="Q151" s="842"/>
      <c r="R151" s="813">
        <f t="shared" si="62"/>
        <v>0</v>
      </c>
      <c r="S151" s="842"/>
      <c r="T151" s="813">
        <f t="shared" si="63"/>
        <v>0</v>
      </c>
      <c r="U151" s="410"/>
      <c r="V151" s="495" t="str">
        <f>IF(AND('BR3'!$K$2="ACTIVE",'BR3'!H151&gt;0),"Yes",IF(AND('BR2'!$K$2="ACTIVE",'BR2'!H151&gt;0),"Yes",IF(AND('BR1'!$K$2="ACTIVE",'BR1'!H151&gt;0),"Yes",IF(AND('ORIGINAL BUDGET'!$K$2="ACTIVE",'ORIGINAL BUDGET'!H151&gt;0),"Yes",""))))</f>
        <v/>
      </c>
      <c r="W151" s="496" t="str">
        <f t="shared" si="64"/>
        <v/>
      </c>
      <c r="X151" s="496" t="str">
        <f>IF(AND('BR3'!$K$2="ACTIVE",'BR3'!J151&gt;0),"Yes",IF(AND('BR2'!$K$2="ACTIVE",'BR2'!J151&gt;0),"Yes",IF(AND('BR1'!$K$2="ACTIVE",'BR1'!J151&gt;0),"Yes",IF(AND('ORIGINAL BUDGET'!$K$2="ACTIVE",'ORIGINAL BUDGET'!J151&gt;0),"Yes",""))))</f>
        <v/>
      </c>
      <c r="Y151" s="496"/>
      <c r="Z151" s="496" t="str">
        <f>IF(AND('BR3'!$K$2="ACTIVE",'BR3'!L151&gt;0),"Yes",IF(AND('BR2'!$K$2="ACTIVE",'BR2'!L151&gt;0),"Yes",IF(AND('BR1'!$K$2="ACTIVE",'BR1'!L151&gt;0),"Yes",IF(AND('ORIGINAL BUDGET'!$K$2="ACTIVE",'ORIGINAL BUDGET'!L151&gt;0),"Yes",""))))</f>
        <v/>
      </c>
      <c r="AA151" s="496"/>
      <c r="AB151" s="496" t="str">
        <f>IF(AND('BR3'!$K$2="ACTIVE",'BR3'!N151&gt;0),"Yes",IF(AND('BR2'!$K$2="ACTIVE",'BR2'!N151&gt;0),"Yes",IF(AND('BR1'!$K$2="ACTIVE",'BR1'!N151&gt;0),"Yes",IF(AND('ORIGINAL BUDGET'!$K$2="ACTIVE",'ORIGINAL BUDGET'!N151&gt;0),"Yes",""))))</f>
        <v/>
      </c>
      <c r="AC151" s="496"/>
      <c r="AD151" s="496" t="str">
        <f>IF(AND('BR3'!$K$2="ACTIVE",'BR3'!P151&gt;0),"Yes",IF(AND('BR2'!$K$2="ACTIVE",'BR2'!P151&gt;0),"Yes",IF(AND('BR1'!$K$2="ACTIVE",'BR1'!P151&gt;0),"Yes",IF(AND('ORIGINAL BUDGET'!$K$2="ACTIVE",'ORIGINAL BUDGET'!P151&gt;0),"Yes",""))))</f>
        <v/>
      </c>
      <c r="AE151" s="496"/>
      <c r="AF151" s="496" t="str">
        <f>IF(AND('BR3'!$K$2="ACTIVE",'BR3'!R151&gt;0),"Yes",IF(AND('BR2'!$K$2="ACTIVE",'BR2'!R151&gt;0),"Yes",IF(AND('BR1'!$K$2="ACTIVE",'BR1'!R151&gt;0),"Yes",IF(AND('ORIGINAL BUDGET'!$K$2="ACTIVE",'ORIGINAL BUDGET'!R151&gt;0),"Yes",""))))</f>
        <v/>
      </c>
      <c r="AG151" s="496"/>
      <c r="AH151" s="497" t="str">
        <f>IF(AND('BR3'!$K$2="ACTIVE",'BR3'!T151&gt;0),"Yes",IF(AND('BR2'!$K$2="ACTIVE",'BR2'!T151&gt;0),"Yes",IF(AND('BR1'!$K$2="ACTIVE",'BR1'!T151&gt;0),"Yes",IF(AND('ORIGINAL BUDGET'!$K$2="ACTIVE",'ORIGINAL BUDGET'!T151&gt;0),"Yes",""))))</f>
        <v/>
      </c>
      <c r="AI151" s="501"/>
      <c r="AK151" s="221"/>
      <c r="AL151" s="221"/>
      <c r="AM151" s="221"/>
      <c r="AN151" s="221"/>
      <c r="AO151" s="221"/>
      <c r="AP151" s="221"/>
      <c r="AQ151" s="221"/>
      <c r="AR151" s="57"/>
      <c r="AU151" s="2"/>
      <c r="AV151" s="2"/>
      <c r="AW151" s="2"/>
      <c r="AX151" s="2"/>
      <c r="AY151" s="1104"/>
    </row>
    <row r="152" spans="1:51" ht="15.95" customHeight="1" thickTop="1" thickBot="1">
      <c r="A152" s="435"/>
      <c r="B152" s="520"/>
      <c r="C152" s="521"/>
      <c r="D152" s="522"/>
      <c r="E152" s="523"/>
      <c r="F152" s="436"/>
      <c r="G152" s="849"/>
      <c r="H152" s="437"/>
      <c r="I152" s="849"/>
      <c r="J152" s="437"/>
      <c r="K152" s="849"/>
      <c r="L152" s="437"/>
      <c r="M152" s="849"/>
      <c r="N152" s="437"/>
      <c r="O152" s="849"/>
      <c r="P152" s="437"/>
      <c r="Q152" s="849"/>
      <c r="R152" s="437"/>
      <c r="S152" s="849"/>
      <c r="T152" s="437"/>
      <c r="U152" s="257"/>
      <c r="V152" s="499"/>
      <c r="W152" s="504">
        <f>SUM(W137:W151)</f>
        <v>0</v>
      </c>
      <c r="X152" s="504">
        <f t="shared" ref="X152:AH152" si="69">SUM(X137:X151)</f>
        <v>0</v>
      </c>
      <c r="Y152" s="504"/>
      <c r="Z152" s="504">
        <f t="shared" si="69"/>
        <v>0</v>
      </c>
      <c r="AA152" s="504"/>
      <c r="AB152" s="504">
        <f t="shared" si="69"/>
        <v>0</v>
      </c>
      <c r="AC152" s="504"/>
      <c r="AD152" s="504">
        <f t="shared" si="69"/>
        <v>0</v>
      </c>
      <c r="AE152" s="504"/>
      <c r="AF152" s="504">
        <f t="shared" si="69"/>
        <v>0</v>
      </c>
      <c r="AG152" s="504"/>
      <c r="AH152" s="502">
        <f t="shared" si="69"/>
        <v>0</v>
      </c>
      <c r="AI152" s="505"/>
      <c r="AY152" s="1104"/>
    </row>
    <row r="153" spans="1:51" ht="20.25" customHeight="1" thickTop="1">
      <c r="A153" s="1739" t="str">
        <f>A15</f>
        <v>INDIRECT COSTS</v>
      </c>
      <c r="B153" s="1740"/>
      <c r="C153" s="1740"/>
      <c r="D153" s="1740"/>
      <c r="E153" s="1740"/>
      <c r="F153" s="1740"/>
      <c r="G153" s="1736" t="s">
        <v>84</v>
      </c>
      <c r="H153" s="1737"/>
      <c r="I153" s="1737"/>
      <c r="J153" s="1737"/>
      <c r="K153" s="1737"/>
      <c r="L153" s="1737"/>
      <c r="M153" s="1737"/>
      <c r="N153" s="1737"/>
      <c r="O153" s="1737"/>
      <c r="P153" s="1737"/>
      <c r="Q153" s="1737"/>
      <c r="R153" s="1737"/>
      <c r="S153" s="1737"/>
      <c r="T153" s="1737"/>
      <c r="U153" s="947"/>
      <c r="V153" s="1741" t="s">
        <v>155</v>
      </c>
      <c r="W153" s="1721"/>
      <c r="X153" s="1721"/>
      <c r="Y153" s="1721"/>
      <c r="Z153" s="1721"/>
      <c r="AA153" s="1721"/>
      <c r="AB153" s="1721"/>
      <c r="AC153" s="1721"/>
      <c r="AD153" s="1721"/>
      <c r="AE153" s="1721"/>
      <c r="AF153" s="1721"/>
      <c r="AG153" s="1721"/>
      <c r="AH153" s="1721"/>
      <c r="AI153" s="1722"/>
      <c r="AL153" s="1738"/>
      <c r="AM153" s="1738"/>
      <c r="AN153" s="1738"/>
      <c r="AO153" s="1106"/>
      <c r="AP153" s="1106"/>
      <c r="AQ153" s="1106"/>
      <c r="AR153" s="1106"/>
      <c r="AY153" s="1104"/>
    </row>
    <row r="154" spans="1:51" ht="15.6" customHeight="1" thickBot="1">
      <c r="A154" s="1584"/>
      <c r="B154" s="1586"/>
      <c r="C154" s="1586"/>
      <c r="D154" s="1586"/>
      <c r="E154" s="1586"/>
      <c r="F154" s="1586"/>
      <c r="G154" s="1226" t="str">
        <f>'Fund Rec'!G172</f>
        <v/>
      </c>
      <c r="H154" s="1227">
        <f>'Fund Rec'!H172</f>
        <v>0</v>
      </c>
      <c r="I154" s="1228" t="str">
        <f>'Fund Rec'!I172</f>
        <v/>
      </c>
      <c r="J154" s="1227">
        <f>'Fund Rec'!J172</f>
        <v>0</v>
      </c>
      <c r="K154" s="1228" t="str">
        <f>'Fund Rec'!K172</f>
        <v/>
      </c>
      <c r="L154" s="1227">
        <f>'Fund Rec'!L172</f>
        <v>0</v>
      </c>
      <c r="M154" s="1228" t="str">
        <f>'Fund Rec'!M172</f>
        <v/>
      </c>
      <c r="N154" s="1227">
        <f>'Fund Rec'!N172</f>
        <v>0</v>
      </c>
      <c r="O154" s="1229" t="str">
        <f>'Fund Rec'!O172</f>
        <v/>
      </c>
      <c r="P154" s="697">
        <f>'Fund Rec'!P172</f>
        <v>0</v>
      </c>
      <c r="Q154" s="1229" t="str">
        <f>'Fund Rec'!Q172</f>
        <v/>
      </c>
      <c r="R154" s="1230">
        <f>'Fund Rec'!R172</f>
        <v>0</v>
      </c>
      <c r="S154" s="1229" t="str">
        <f>'Fund Rec'!S172</f>
        <v/>
      </c>
      <c r="T154" s="1234">
        <f>'Fund Rec'!T172</f>
        <v>0</v>
      </c>
      <c r="U154" s="947"/>
      <c r="V154" s="1734" t="str">
        <f>$G$5</f>
        <v>RPPC, 53110</v>
      </c>
      <c r="W154" s="1716" t="s">
        <v>154</v>
      </c>
      <c r="X154" s="1716" t="str">
        <f>$I$5</f>
        <v>RPPC , 53129</v>
      </c>
      <c r="Y154" s="1716"/>
      <c r="Z154" s="1716" t="str">
        <f>$K$5</f>
        <v/>
      </c>
      <c r="AA154" s="1716"/>
      <c r="AB154" s="1716" t="str">
        <f>$M$5</f>
        <v/>
      </c>
      <c r="AC154" s="1716"/>
      <c r="AD154" s="1716" t="str">
        <f>$O$5</f>
        <v/>
      </c>
      <c r="AE154" s="1716"/>
      <c r="AF154" s="1716" t="str">
        <f>$Q$5</f>
        <v/>
      </c>
      <c r="AG154" s="1716"/>
      <c r="AH154" s="1716" t="str">
        <f>$S$5</f>
        <v/>
      </c>
      <c r="AI154" s="1718"/>
      <c r="AL154" s="2"/>
      <c r="AM154" s="2"/>
      <c r="AN154" s="2"/>
      <c r="AO154" s="2"/>
      <c r="AP154" s="2"/>
      <c r="AQ154" s="2"/>
      <c r="AR154" s="2"/>
      <c r="AY154" s="1104"/>
    </row>
    <row r="155" spans="1:51" ht="25.5" customHeight="1" thickTop="1" thickBot="1">
      <c r="A155" s="131"/>
      <c r="B155" s="159"/>
      <c r="C155" s="159"/>
      <c r="D155" s="18"/>
      <c r="E155" s="130" t="str">
        <f>'ORIGINAL BUDGET'!E155</f>
        <v>TOTAL INDIRECT COSTS</v>
      </c>
      <c r="F155" s="809">
        <f>SUM(F156:F156)</f>
        <v>0</v>
      </c>
      <c r="G155" s="619"/>
      <c r="H155" s="609">
        <f>SUM(H156:H156)</f>
        <v>0</v>
      </c>
      <c r="I155" s="607"/>
      <c r="J155" s="605">
        <f>SUM(J156:J156)</f>
        <v>0</v>
      </c>
      <c r="K155" s="695"/>
      <c r="L155" s="596">
        <f>SUM(L156:L156)</f>
        <v>0</v>
      </c>
      <c r="M155" s="695"/>
      <c r="N155" s="1233">
        <f>SUM(N156:N156)</f>
        <v>0</v>
      </c>
      <c r="O155" s="1231"/>
      <c r="P155" s="596">
        <f>SUM(P156:P156)</f>
        <v>0</v>
      </c>
      <c r="Q155" s="607"/>
      <c r="R155" s="596">
        <f>SUM(R156:R156)</f>
        <v>0</v>
      </c>
      <c r="S155" s="695"/>
      <c r="T155" s="1235">
        <f>SUM(T156:T156)</f>
        <v>0</v>
      </c>
      <c r="U155" s="947"/>
      <c r="V155" s="1735"/>
      <c r="W155" s="1717"/>
      <c r="X155" s="1717"/>
      <c r="Y155" s="1717"/>
      <c r="Z155" s="1717"/>
      <c r="AA155" s="1717"/>
      <c r="AB155" s="1717"/>
      <c r="AC155" s="1717"/>
      <c r="AD155" s="1717"/>
      <c r="AE155" s="1717"/>
      <c r="AF155" s="1717"/>
      <c r="AG155" s="1717"/>
      <c r="AH155" s="1717"/>
      <c r="AI155" s="1719"/>
      <c r="AL155" s="221"/>
      <c r="AM155" s="221"/>
      <c r="AN155" s="222"/>
      <c r="AO155" s="222"/>
      <c r="AP155" s="222"/>
      <c r="AQ155" s="222"/>
      <c r="AR155" s="222"/>
      <c r="AY155" s="1104"/>
    </row>
    <row r="156" spans="1:51" ht="23.25" customHeight="1" thickTop="1" thickBot="1">
      <c r="A156" s="1506"/>
      <c r="B156" s="1756" t="str">
        <f>IF('BR3'!$K$2="ACTIVE",'BR3'!B156,IF('BR2'!$K$2="ACTIVE",'BR2'!B156,IF('BR1'!$K$2="ACTIVE",'BR1'!B156,'ORIGINAL BUDGET'!B156)))</f>
        <v>of Total Wages and Benefits</v>
      </c>
      <c r="C156" s="1757">
        <f>IF('BR3'!$K$2="ACTIVE",'BR3'!C156,IF('BR2'!$K$2="ACTIVE",'BR2'!C156,IF('BR1'!$K$2="ACTIVE",'BR1'!C156,'ORIGINAL BUDGET'!C156)))</f>
        <v>0</v>
      </c>
      <c r="D156" s="1757">
        <f>IF('BR3'!$K$2="ACTIVE",'BR3'!D156,IF('BR2'!$K$2="ACTIVE",'BR2'!D156,IF('BR1'!$K$2="ACTIVE",'BR1'!D156,'ORIGINAL BUDGET'!D156)))</f>
        <v>0</v>
      </c>
      <c r="E156" s="1758">
        <f>IF('BR3'!$K$2="ACTIVE",'BR3'!E156,IF('BR2'!$K$2="ACTIVE",'BR2'!E156,IF('BR1'!$K$2="ACTIVE",'BR1'!E156,'ORIGINAL BUDGET'!E156)))</f>
        <v>0</v>
      </c>
      <c r="F156" s="1097">
        <f>IF($B156='ORIGINAL BUDGET'!$V154,((F11+F12+F13+F14)*$A156),IF($B156='ORIGINAL BUDGET'!$V155,(F11*$A156),F43*$A156))</f>
        <v>0</v>
      </c>
      <c r="G156" s="851" t="str">
        <f>IF(AND(F156&lt;&gt;0, 1-I156-K156-Q156-S156-M156-O156),1-I156-K156-Q156-S156-M156-O156,"")</f>
        <v/>
      </c>
      <c r="H156" s="998">
        <f>IF($B156='ORIGINAL BUDGET'!$V154,((H11+H12+H13+H14)*$A156),IF($B156='ORIGINAL BUDGET'!$V155,(H11*$A156),H43*$A156))</f>
        <v>0</v>
      </c>
      <c r="I156" s="1095" t="str">
        <f>IF($F156&lt;&gt;0,J156/$F156,"")</f>
        <v/>
      </c>
      <c r="J156" s="995">
        <f>IF($B156='ORIGINAL BUDGET'!$V154,((J11+J12+J13+J14)*$A156),IF($B156='ORIGINAL BUDGET'!$V155,(J11*$A156),J43*$A156))</f>
        <v>0</v>
      </c>
      <c r="K156" s="1095" t="str">
        <f>IF($F156&lt;&gt;0,L156/$F156,"")</f>
        <v/>
      </c>
      <c r="L156" s="995">
        <f>IF($B156='ORIGINAL BUDGET'!$V154,((L11+L12+L13+L14)*$A156),IF($B156='ORIGINAL BUDGET'!$V155,(L11*$A156),L43*$A156))</f>
        <v>0</v>
      </c>
      <c r="M156" s="1095" t="str">
        <f>IF($F156&lt;&gt;0,N156/$F156,"")</f>
        <v/>
      </c>
      <c r="N156" s="1019">
        <f>IF($B156='ORIGINAL BUDGET'!$V154,((N11+N12+N13+N14)*$A156),IF($B156='ORIGINAL BUDGET'!$V155,(N11*$A156),N43*$A156))</f>
        <v>0</v>
      </c>
      <c r="O156" s="1232" t="str">
        <f>IF($F156&lt;&gt;0,P156/$F156,"")</f>
        <v/>
      </c>
      <c r="P156" s="814">
        <f>IF($B156='ORIGINAL BUDGET'!$V154,((P11+P12+P13+P14)*$A156),IF($B156='ORIGINAL BUDGET'!$V155,(P11*$A156),P43*$A156))</f>
        <v>0</v>
      </c>
      <c r="Q156" s="1096" t="str">
        <f>IF($F156&lt;&gt;0,R156/$F156,"")</f>
        <v/>
      </c>
      <c r="R156" s="815">
        <f>IF($B156='ORIGINAL BUDGET'!$V154,((R11+R12+R13+R14)*$A156),IF($B156='ORIGINAL BUDGET'!$V155,(R11*$A156),R43*$A156))</f>
        <v>0</v>
      </c>
      <c r="S156" s="1095" t="str">
        <f>IF($F156&lt;&gt;0,T156/$F156,"")</f>
        <v/>
      </c>
      <c r="T156" s="1236">
        <f>IF($B156='ORIGINAL BUDGET'!$V154,((T11+T12+T13+T14)*$A156),IF($B156='ORIGINAL BUDGET'!$V155,(T11*$A156),T43*$A156))</f>
        <v>0</v>
      </c>
      <c r="U156" s="947"/>
      <c r="V156" s="1085" t="str">
        <f>IF(AND('BR3'!$K$2="ACTIVE",'BR3'!H156&gt;0),"Yes",IF(AND('BR2'!$K$2="ACTIVE",'BR2'!H156&gt;0),"Yes",IF(AND('BR1'!$K$2="ACTIVE",'BR1'!H156&gt;0),"Yes",IF(AND('ORIGINAL BUDGET'!$K$2="ACTIVE",'ORIGINAL BUDGET'!H156&gt;0),"Yes",""))))</f>
        <v/>
      </c>
      <c r="W156" s="496" t="str">
        <f t="shared" ref="W156" si="70">IF(AND(G156&gt;0,V156=""),1,"")</f>
        <v/>
      </c>
      <c r="X156" s="496" t="str">
        <f>IF(AND('BR3'!$K$2="ACTIVE",'BR3'!J156&gt;0),"Yes",IF(AND('BR2'!$K$2="ACTIVE",'BR2'!J156&gt;0),"Yes",IF(AND('BR1'!$K$2="ACTIVE",'BR1'!J156&gt;0),"Yes",IF(AND('ORIGINAL BUDGET'!$K$2="ACTIVE",'ORIGINAL BUDGET'!J156&gt;0),"Yes",""))))</f>
        <v/>
      </c>
      <c r="Y156" s="496"/>
      <c r="Z156" s="496" t="str">
        <f>IF(AND('BR3'!$K$2="ACTIVE",'BR3'!L156&gt;0),"Yes",IF(AND('BR2'!$K$2="ACTIVE",'BR2'!L156&gt;0),"Yes",IF(AND('BR1'!$K$2="ACTIVE",'BR1'!L156&gt;0),"Yes",IF(AND('ORIGINAL BUDGET'!$K$2="ACTIVE",'ORIGINAL BUDGET'!L156&gt;0),"Yes",""))))</f>
        <v/>
      </c>
      <c r="AA156" s="496"/>
      <c r="AB156" s="496" t="str">
        <f>IF(AND('BR3'!$K$2="ACTIVE",'BR3'!N156&gt;0),"Yes",IF(AND('BR2'!$K$2="ACTIVE",'BR2'!N156&gt;0),"Yes",IF(AND('BR1'!$K$2="ACTIVE",'BR1'!N156&gt;0),"Yes",IF(AND('ORIGINAL BUDGET'!$K$2="ACTIVE",'ORIGINAL BUDGET'!N156&gt;0),"Yes",""))))</f>
        <v/>
      </c>
      <c r="AC156" s="496"/>
      <c r="AD156" s="496" t="str">
        <f>IF(AND('BR3'!$K$2="ACTIVE",'BR3'!P156&gt;0),"Yes",IF(AND('BR2'!$K$2="ACTIVE",'BR2'!P156&gt;0),"Yes",IF(AND('BR1'!$K$2="ACTIVE",'BR1'!P156&gt;0),"Yes",IF(AND('ORIGINAL BUDGET'!$K$2="ACTIVE",'ORIGINAL BUDGET'!P156&gt;0),"Yes",""))))</f>
        <v/>
      </c>
      <c r="AE156" s="496"/>
      <c r="AF156" s="496" t="str">
        <f>IF(AND('BR3'!$K$2="ACTIVE",'BR3'!R156&gt;0),"Yes",IF(AND('BR2'!$K$2="ACTIVE",'BR2'!R156&gt;0),"Yes",IF(AND('BR1'!$K$2="ACTIVE",'BR1'!R156&gt;0),"Yes",IF(AND('ORIGINAL BUDGET'!$K$2="ACTIVE",'ORIGINAL BUDGET'!R156&gt;0),"Yes",""))))</f>
        <v/>
      </c>
      <c r="AG156" s="496"/>
      <c r="AH156" s="497" t="str">
        <f>IF(AND('BR3'!$K$2="ACTIVE",'BR3'!T156&gt;0),"Yes",IF(AND('BR2'!$K$2="ACTIVE",'BR2'!T156&gt;0),"Yes",IF(AND('BR1'!$K$2="ACTIVE",'BR1'!T156&gt;0),"Yes",IF(AND('ORIGINAL BUDGET'!$K$2="ACTIVE",'ORIGINAL BUDGET'!T156&gt;0),"Yes",""))))</f>
        <v/>
      </c>
      <c r="AI156" s="501"/>
      <c r="AL156" s="221"/>
      <c r="AM156" s="221"/>
      <c r="AN156" s="221"/>
      <c r="AO156" s="221"/>
      <c r="AP156" s="221"/>
      <c r="AQ156" s="221"/>
      <c r="AR156" s="57"/>
      <c r="AY156" s="1104"/>
    </row>
    <row r="157" spans="1:51" ht="15.75" thickTop="1">
      <c r="H157" s="211"/>
      <c r="I157" s="54"/>
      <c r="J157" s="211"/>
      <c r="K157" s="54"/>
      <c r="L157" s="211"/>
      <c r="M157" s="54"/>
      <c r="N157" s="211"/>
      <c r="O157" s="54"/>
      <c r="P157" s="211"/>
      <c r="Q157" s="54"/>
      <c r="R157" s="211"/>
      <c r="S157" s="54"/>
      <c r="T157" s="211"/>
      <c r="V157" s="488"/>
      <c r="W157" s="506">
        <f>SUM(W156)</f>
        <v>0</v>
      </c>
      <c r="X157" s="506">
        <f t="shared" ref="X157:AI157" si="71">SUM(X156)</f>
        <v>0</v>
      </c>
      <c r="Y157" s="506">
        <f t="shared" si="71"/>
        <v>0</v>
      </c>
      <c r="Z157" s="506">
        <f t="shared" si="71"/>
        <v>0</v>
      </c>
      <c r="AA157" s="506">
        <f t="shared" si="71"/>
        <v>0</v>
      </c>
      <c r="AB157" s="506">
        <f t="shared" si="71"/>
        <v>0</v>
      </c>
      <c r="AC157" s="506">
        <f t="shared" si="71"/>
        <v>0</v>
      </c>
      <c r="AD157" s="506">
        <f t="shared" si="71"/>
        <v>0</v>
      </c>
      <c r="AE157" s="506">
        <f t="shared" si="71"/>
        <v>0</v>
      </c>
      <c r="AF157" s="506">
        <f t="shared" si="71"/>
        <v>0</v>
      </c>
      <c r="AG157" s="506">
        <f t="shared" si="71"/>
        <v>0</v>
      </c>
      <c r="AH157" s="506">
        <f t="shared" si="71"/>
        <v>0</v>
      </c>
      <c r="AI157" s="506">
        <f t="shared" si="71"/>
        <v>0</v>
      </c>
      <c r="AY157" s="1104"/>
    </row>
    <row r="158" spans="1:51">
      <c r="B158" s="1060"/>
      <c r="AY158" s="1104"/>
    </row>
    <row r="159" spans="1:51">
      <c r="B159" s="1058"/>
      <c r="AY159" s="1104"/>
    </row>
    <row r="160" spans="1:51">
      <c r="B160" s="1059"/>
      <c r="AY160" s="1104"/>
    </row>
    <row r="161" spans="2:51">
      <c r="B161" s="1059"/>
      <c r="AY161" s="1104"/>
    </row>
    <row r="162" spans="2:51">
      <c r="AY162" s="1104"/>
    </row>
    <row r="163" spans="2:51">
      <c r="AY163" s="1104"/>
    </row>
    <row r="164" spans="2:51">
      <c r="AY164" s="1104"/>
    </row>
    <row r="165" spans="2:51">
      <c r="AY165" s="1104"/>
    </row>
    <row r="166" spans="2:51">
      <c r="AY166" s="1104"/>
    </row>
    <row r="167" spans="2:51">
      <c r="AY167" s="1104"/>
    </row>
    <row r="168" spans="2:51">
      <c r="AY168" s="1104"/>
    </row>
    <row r="169" spans="2:51">
      <c r="AY169" s="1104"/>
    </row>
    <row r="170" spans="2:51">
      <c r="AY170" s="1104"/>
    </row>
    <row r="171" spans="2:51">
      <c r="AY171" s="1104"/>
    </row>
    <row r="172" spans="2:51">
      <c r="AY172" s="1104"/>
    </row>
    <row r="173" spans="2:51">
      <c r="AY173" s="1104"/>
    </row>
    <row r="174" spans="2:51">
      <c r="AY174" s="1104"/>
    </row>
    <row r="175" spans="2:51">
      <c r="AY175" s="1104"/>
    </row>
    <row r="176" spans="2:51">
      <c r="AY176" s="1104"/>
    </row>
    <row r="177" spans="51:51">
      <c r="AY177" s="1104"/>
    </row>
    <row r="178" spans="51:51">
      <c r="AY178" s="1104"/>
    </row>
    <row r="179" spans="51:51">
      <c r="AY179" s="1104"/>
    </row>
    <row r="180" spans="51:51">
      <c r="AY180" s="1104"/>
    </row>
    <row r="181" spans="51:51">
      <c r="AY181" s="1104"/>
    </row>
    <row r="182" spans="51:51">
      <c r="AY182" s="1104"/>
    </row>
    <row r="183" spans="51:51">
      <c r="AY183" s="1104"/>
    </row>
    <row r="184" spans="51:51">
      <c r="AY184" s="1104"/>
    </row>
    <row r="185" spans="51:51">
      <c r="AY185" s="1104"/>
    </row>
    <row r="186" spans="51:51">
      <c r="AY186" s="1104"/>
    </row>
    <row r="187" spans="51:51">
      <c r="AY187" s="1104"/>
    </row>
    <row r="188" spans="51:51">
      <c r="AY188" s="1104"/>
    </row>
    <row r="189" spans="51:51">
      <c r="AY189" s="1104"/>
    </row>
    <row r="190" spans="51:51">
      <c r="AY190" s="1104"/>
    </row>
    <row r="191" spans="51:51">
      <c r="AY191" s="1104"/>
    </row>
    <row r="192" spans="51:51">
      <c r="AY192" s="1104"/>
    </row>
    <row r="193" spans="51:51">
      <c r="AY193" s="1104"/>
    </row>
    <row r="194" spans="51:51">
      <c r="AY194" s="1104"/>
    </row>
    <row r="195" spans="51:51">
      <c r="AY195" s="1104"/>
    </row>
    <row r="196" spans="51:51">
      <c r="AY196" s="1104"/>
    </row>
    <row r="197" spans="51:51">
      <c r="AY197" s="1104"/>
    </row>
    <row r="198" spans="51:51">
      <c r="AY198" s="1104"/>
    </row>
    <row r="199" spans="51:51">
      <c r="AY199" s="1104"/>
    </row>
    <row r="200" spans="51:51">
      <c r="AY200" s="1104"/>
    </row>
    <row r="201" spans="51:51">
      <c r="AY201" s="1104"/>
    </row>
    <row r="202" spans="51:51">
      <c r="AY202" s="1104"/>
    </row>
    <row r="203" spans="51:51">
      <c r="AY203" s="1104"/>
    </row>
    <row r="204" spans="51:51">
      <c r="AY204" s="1104"/>
    </row>
    <row r="205" spans="51:51">
      <c r="AY205" s="1104"/>
    </row>
    <row r="206" spans="51:51">
      <c r="AY206" s="1104"/>
    </row>
    <row r="207" spans="51:51">
      <c r="AY207" s="1104"/>
    </row>
    <row r="208" spans="51:51">
      <c r="AY208" s="1104"/>
    </row>
    <row r="209" spans="51:51">
      <c r="AY209" s="1104"/>
    </row>
    <row r="210" spans="51:51">
      <c r="AY210" s="1104"/>
    </row>
    <row r="211" spans="51:51">
      <c r="AY211" s="1104"/>
    </row>
    <row r="212" spans="51:51">
      <c r="AY212" s="1104"/>
    </row>
    <row r="213" spans="51:51">
      <c r="AY213" s="1104"/>
    </row>
    <row r="214" spans="51:51">
      <c r="AY214" s="1104"/>
    </row>
    <row r="215" spans="51:51">
      <c r="AY215" s="1104"/>
    </row>
    <row r="216" spans="51:51">
      <c r="AY216" s="1104"/>
    </row>
    <row r="217" spans="51:51">
      <c r="AY217" s="1104"/>
    </row>
    <row r="218" spans="51:51">
      <c r="AY218" s="1104"/>
    </row>
    <row r="219" spans="51:51">
      <c r="AY219" s="1104"/>
    </row>
    <row r="220" spans="51:51">
      <c r="AY220" s="1104"/>
    </row>
    <row r="221" spans="51:51">
      <c r="AY221" s="1104"/>
    </row>
    <row r="222" spans="51:51">
      <c r="AY222" s="1104"/>
    </row>
    <row r="223" spans="51:51">
      <c r="AY223" s="1104"/>
    </row>
    <row r="224" spans="51:51">
      <c r="AY224" s="1104"/>
    </row>
    <row r="225" spans="51:51">
      <c r="AY225" s="1104"/>
    </row>
    <row r="226" spans="51:51">
      <c r="AY226" s="1104"/>
    </row>
    <row r="227" spans="51:51">
      <c r="AY227" s="1104"/>
    </row>
    <row r="228" spans="51:51">
      <c r="AY228" s="1104"/>
    </row>
    <row r="229" spans="51:51">
      <c r="AY229" s="1104"/>
    </row>
    <row r="230" spans="51:51">
      <c r="AY230" s="1104"/>
    </row>
    <row r="231" spans="51:51">
      <c r="AY231" s="1104"/>
    </row>
    <row r="232" spans="51:51">
      <c r="AY232" s="1104"/>
    </row>
    <row r="233" spans="51:51">
      <c r="AY233" s="1104"/>
    </row>
    <row r="234" spans="51:51">
      <c r="AY234" s="1104"/>
    </row>
    <row r="235" spans="51:51">
      <c r="AY235" s="1104"/>
    </row>
    <row r="236" spans="51:51">
      <c r="AY236" s="1104"/>
    </row>
    <row r="237" spans="51:51">
      <c r="AY237" s="1104"/>
    </row>
    <row r="238" spans="51:51">
      <c r="AY238" s="1104"/>
    </row>
    <row r="239" spans="51:51">
      <c r="AY239" s="1104"/>
    </row>
    <row r="240" spans="51:51">
      <c r="AY240" s="1104"/>
    </row>
    <row r="241" spans="51:51">
      <c r="AY241" s="1104"/>
    </row>
    <row r="242" spans="51:51">
      <c r="AY242" s="1104"/>
    </row>
    <row r="243" spans="51:51">
      <c r="AY243" s="1104"/>
    </row>
    <row r="244" spans="51:51">
      <c r="AY244" s="1104"/>
    </row>
    <row r="245" spans="51:51">
      <c r="AY245" s="1104"/>
    </row>
    <row r="246" spans="51:51">
      <c r="AY246" s="1104"/>
    </row>
    <row r="247" spans="51:51">
      <c r="AY247" s="1104"/>
    </row>
    <row r="248" spans="51:51">
      <c r="AY248" s="1104"/>
    </row>
    <row r="249" spans="51:51">
      <c r="AY249" s="1104"/>
    </row>
    <row r="250" spans="51:51">
      <c r="AY250" s="1104"/>
    </row>
    <row r="251" spans="51:51">
      <c r="AY251" s="1104"/>
    </row>
    <row r="252" spans="51:51">
      <c r="AY252" s="1104"/>
    </row>
    <row r="253" spans="51:51">
      <c r="AY253" s="1104"/>
    </row>
    <row r="254" spans="51:51">
      <c r="AY254" s="1104"/>
    </row>
    <row r="255" spans="51:51">
      <c r="AY255" s="1104"/>
    </row>
    <row r="256" spans="51:51">
      <c r="AY256" s="1104"/>
    </row>
    <row r="257" spans="51:51">
      <c r="AY257" s="1104"/>
    </row>
    <row r="258" spans="51:51">
      <c r="AY258" s="1104"/>
    </row>
    <row r="259" spans="51:51">
      <c r="AY259" s="1104"/>
    </row>
    <row r="260" spans="51:51">
      <c r="AY260" s="1104"/>
    </row>
    <row r="261" spans="51:51">
      <c r="AY261" s="1104"/>
    </row>
    <row r="262" spans="51:51">
      <c r="AY262" s="1104"/>
    </row>
    <row r="263" spans="51:51">
      <c r="AY263" s="1104"/>
    </row>
    <row r="264" spans="51:51">
      <c r="AY264" s="1104"/>
    </row>
    <row r="265" spans="51:51">
      <c r="AY265" s="1104"/>
    </row>
    <row r="266" spans="51:51">
      <c r="AY266" s="1104"/>
    </row>
    <row r="267" spans="51:51">
      <c r="AY267" s="1104"/>
    </row>
    <row r="268" spans="51:51">
      <c r="AY268" s="1104"/>
    </row>
    <row r="269" spans="51:51">
      <c r="AY269" s="1104"/>
    </row>
    <row r="270" spans="51:51">
      <c r="AY270" s="1104"/>
    </row>
    <row r="271" spans="51:51">
      <c r="AY271" s="1104"/>
    </row>
    <row r="272" spans="51:51">
      <c r="AY272" s="1104"/>
    </row>
    <row r="273" spans="51:51">
      <c r="AY273" s="1104"/>
    </row>
    <row r="274" spans="51:51">
      <c r="AY274" s="1104"/>
    </row>
    <row r="275" spans="51:51">
      <c r="AY275" s="1104"/>
    </row>
    <row r="276" spans="51:51">
      <c r="AY276" s="1104"/>
    </row>
    <row r="277" spans="51:51">
      <c r="AY277" s="1104"/>
    </row>
    <row r="278" spans="51:51">
      <c r="AY278" s="1104"/>
    </row>
    <row r="279" spans="51:51">
      <c r="AY279" s="1104"/>
    </row>
    <row r="280" spans="51:51">
      <c r="AY280" s="1104"/>
    </row>
    <row r="281" spans="51:51">
      <c r="AY281" s="1104"/>
    </row>
    <row r="282" spans="51:51">
      <c r="AY282" s="1104"/>
    </row>
    <row r="283" spans="51:51">
      <c r="AY283" s="1104"/>
    </row>
    <row r="284" spans="51:51">
      <c r="AY284" s="1104"/>
    </row>
    <row r="285" spans="51:51">
      <c r="AY285" s="1104"/>
    </row>
    <row r="286" spans="51:51">
      <c r="AY286" s="1104"/>
    </row>
    <row r="287" spans="51:51">
      <c r="AY287" s="1104"/>
    </row>
    <row r="288" spans="51:51">
      <c r="AY288" s="1104"/>
    </row>
    <row r="289" spans="51:51">
      <c r="AY289" s="1104"/>
    </row>
    <row r="290" spans="51:51">
      <c r="AY290" s="1104"/>
    </row>
    <row r="291" spans="51:51">
      <c r="AY291" s="1104"/>
    </row>
    <row r="292" spans="51:51">
      <c r="AY292" s="1104"/>
    </row>
    <row r="293" spans="51:51">
      <c r="AY293" s="1104"/>
    </row>
    <row r="294" spans="51:51">
      <c r="AY294" s="1104"/>
    </row>
    <row r="295" spans="51:51">
      <c r="AY295" s="1104"/>
    </row>
    <row r="296" spans="51:51">
      <c r="AY296" s="1104"/>
    </row>
    <row r="297" spans="51:51">
      <c r="AY297" s="1104"/>
    </row>
    <row r="298" spans="51:51">
      <c r="AY298" s="1104"/>
    </row>
    <row r="299" spans="51:51">
      <c r="AY299" s="1104"/>
    </row>
    <row r="300" spans="51:51">
      <c r="AY300" s="1104"/>
    </row>
    <row r="301" spans="51:51">
      <c r="AY301" s="1104"/>
    </row>
    <row r="302" spans="51:51">
      <c r="AY302" s="1104"/>
    </row>
    <row r="303" spans="51:51">
      <c r="AY303" s="1104"/>
    </row>
    <row r="304" spans="51:51">
      <c r="AY304" s="1104"/>
    </row>
    <row r="305" spans="51:51">
      <c r="AY305" s="1104"/>
    </row>
    <row r="306" spans="51:51">
      <c r="AY306" s="1104"/>
    </row>
    <row r="307" spans="51:51">
      <c r="AY307" s="1104"/>
    </row>
    <row r="308" spans="51:51">
      <c r="AY308" s="1104"/>
    </row>
    <row r="309" spans="51:51">
      <c r="AY309" s="1104"/>
    </row>
    <row r="310" spans="51:51">
      <c r="AY310" s="1104"/>
    </row>
    <row r="311" spans="51:51">
      <c r="AY311" s="1104"/>
    </row>
    <row r="312" spans="51:51">
      <c r="AY312" s="1104"/>
    </row>
    <row r="313" spans="51:51">
      <c r="AY313" s="1104"/>
    </row>
    <row r="314" spans="51:51">
      <c r="AY314" s="1104"/>
    </row>
    <row r="315" spans="51:51">
      <c r="AY315" s="1104"/>
    </row>
    <row r="316" spans="51:51">
      <c r="AY316" s="1104"/>
    </row>
    <row r="317" spans="51:51">
      <c r="AY317" s="1104"/>
    </row>
    <row r="318" spans="51:51">
      <c r="AY318" s="1104"/>
    </row>
    <row r="319" spans="51:51">
      <c r="AY319" s="1104"/>
    </row>
    <row r="320" spans="51:51">
      <c r="AY320" s="1104"/>
    </row>
    <row r="321" spans="51:51">
      <c r="AY321" s="1104"/>
    </row>
    <row r="322" spans="51:51">
      <c r="AY322" s="1104"/>
    </row>
    <row r="323" spans="51:51">
      <c r="AY323" s="1104"/>
    </row>
    <row r="324" spans="51:51">
      <c r="AY324" s="1104"/>
    </row>
    <row r="325" spans="51:51">
      <c r="AY325" s="1104"/>
    </row>
    <row r="326" spans="51:51">
      <c r="AY326" s="1104"/>
    </row>
    <row r="327" spans="51:51">
      <c r="AY327" s="1104"/>
    </row>
    <row r="328" spans="51:51">
      <c r="AY328" s="1104"/>
    </row>
    <row r="329" spans="51:51">
      <c r="AY329" s="1104"/>
    </row>
    <row r="330" spans="51:51">
      <c r="AY330" s="1104"/>
    </row>
    <row r="331" spans="51:51">
      <c r="AY331" s="1104"/>
    </row>
    <row r="332" spans="51:51">
      <c r="AY332" s="1104"/>
    </row>
    <row r="333" spans="51:51">
      <c r="AY333" s="1104"/>
    </row>
    <row r="334" spans="51:51">
      <c r="AY334" s="1104"/>
    </row>
    <row r="335" spans="51:51">
      <c r="AY335" s="1104"/>
    </row>
    <row r="336" spans="51:51">
      <c r="AY336" s="1104"/>
    </row>
    <row r="337" spans="51:51">
      <c r="AY337" s="1104"/>
    </row>
    <row r="338" spans="51:51">
      <c r="AY338" s="1104"/>
    </row>
    <row r="339" spans="51:51">
      <c r="AY339" s="1104"/>
    </row>
    <row r="340" spans="51:51">
      <c r="AY340" s="1104"/>
    </row>
    <row r="341" spans="51:51">
      <c r="AY341" s="1104"/>
    </row>
    <row r="342" spans="51:51">
      <c r="AY342" s="1104"/>
    </row>
    <row r="343" spans="51:51">
      <c r="AY343" s="1104"/>
    </row>
    <row r="344" spans="51:51">
      <c r="AY344" s="1104"/>
    </row>
    <row r="345" spans="51:51">
      <c r="AY345" s="1104"/>
    </row>
    <row r="346" spans="51:51">
      <c r="AY346" s="1104"/>
    </row>
    <row r="347" spans="51:51">
      <c r="AY347" s="1104"/>
    </row>
    <row r="348" spans="51:51">
      <c r="AY348" s="1104"/>
    </row>
    <row r="349" spans="51:51">
      <c r="AY349" s="1104"/>
    </row>
    <row r="350" spans="51:51">
      <c r="AY350" s="1104"/>
    </row>
    <row r="351" spans="51:51">
      <c r="AY351" s="1104"/>
    </row>
    <row r="352" spans="51:51">
      <c r="AY352" s="1104"/>
    </row>
    <row r="353" spans="51:51">
      <c r="AY353" s="1104"/>
    </row>
    <row r="354" spans="51:51">
      <c r="AY354" s="1104"/>
    </row>
    <row r="355" spans="51:51">
      <c r="AY355" s="1104"/>
    </row>
    <row r="356" spans="51:51">
      <c r="AY356" s="1104"/>
    </row>
    <row r="357" spans="51:51">
      <c r="AY357" s="1104"/>
    </row>
    <row r="358" spans="51:51">
      <c r="AY358" s="1104"/>
    </row>
    <row r="359" spans="51:51">
      <c r="AY359" s="1104"/>
    </row>
    <row r="360" spans="51:51">
      <c r="AY360" s="1104"/>
    </row>
    <row r="361" spans="51:51">
      <c r="AY361" s="1104"/>
    </row>
    <row r="362" spans="51:51">
      <c r="AY362" s="1104"/>
    </row>
    <row r="363" spans="51:51">
      <c r="AY363" s="1104"/>
    </row>
    <row r="364" spans="51:51">
      <c r="AY364" s="1104"/>
    </row>
    <row r="365" spans="51:51">
      <c r="AY365" s="1104"/>
    </row>
    <row r="366" spans="51:51">
      <c r="AY366" s="1104"/>
    </row>
    <row r="367" spans="51:51">
      <c r="AY367" s="1104"/>
    </row>
    <row r="368" spans="51:51">
      <c r="AY368" s="1104"/>
    </row>
    <row r="369" spans="51:51">
      <c r="AY369" s="1104"/>
    </row>
    <row r="370" spans="51:51">
      <c r="AY370" s="1104"/>
    </row>
    <row r="371" spans="51:51">
      <c r="AY371" s="1104"/>
    </row>
    <row r="372" spans="51:51">
      <c r="AY372" s="1104"/>
    </row>
    <row r="373" spans="51:51">
      <c r="AY373" s="1104"/>
    </row>
    <row r="374" spans="51:51">
      <c r="AY374" s="1104"/>
    </row>
    <row r="375" spans="51:51">
      <c r="AY375" s="1104"/>
    </row>
    <row r="376" spans="51:51">
      <c r="AY376" s="1104"/>
    </row>
    <row r="377" spans="51:51">
      <c r="AY377" s="1104"/>
    </row>
    <row r="378" spans="51:51">
      <c r="AY378" s="1104"/>
    </row>
    <row r="379" spans="51:51">
      <c r="AY379" s="1104"/>
    </row>
    <row r="380" spans="51:51">
      <c r="AY380" s="1104"/>
    </row>
    <row r="381" spans="51:51">
      <c r="AY381" s="1104"/>
    </row>
    <row r="382" spans="51:51">
      <c r="AY382" s="1104"/>
    </row>
    <row r="383" spans="51:51">
      <c r="AY383" s="1104"/>
    </row>
    <row r="384" spans="51:51">
      <c r="AY384" s="1104"/>
    </row>
    <row r="385" spans="51:51">
      <c r="AY385" s="1104"/>
    </row>
    <row r="386" spans="51:51">
      <c r="AY386" s="1104"/>
    </row>
    <row r="387" spans="51:51">
      <c r="AY387" s="1104"/>
    </row>
    <row r="388" spans="51:51">
      <c r="AY388" s="1104"/>
    </row>
    <row r="389" spans="51:51">
      <c r="AY389" s="1104"/>
    </row>
    <row r="390" spans="51:51">
      <c r="AY390" s="1104"/>
    </row>
    <row r="391" spans="51:51">
      <c r="AY391" s="1104"/>
    </row>
    <row r="392" spans="51:51">
      <c r="AY392" s="1104"/>
    </row>
    <row r="393" spans="51:51">
      <c r="AY393" s="1104"/>
    </row>
    <row r="394" spans="51:51">
      <c r="AY394" s="1104"/>
    </row>
    <row r="395" spans="51:51">
      <c r="AY395" s="1104"/>
    </row>
    <row r="396" spans="51:51">
      <c r="AY396" s="1104"/>
    </row>
    <row r="397" spans="51:51">
      <c r="AY397" s="1104"/>
    </row>
    <row r="398" spans="51:51">
      <c r="AY398" s="1104"/>
    </row>
    <row r="399" spans="51:51">
      <c r="AY399" s="1104"/>
    </row>
    <row r="400" spans="51:51">
      <c r="AY400" s="1104"/>
    </row>
    <row r="401" spans="51:51">
      <c r="AY401" s="1104"/>
    </row>
    <row r="402" spans="51:51">
      <c r="AY402" s="1104"/>
    </row>
    <row r="403" spans="51:51">
      <c r="AY403" s="1104"/>
    </row>
    <row r="404" spans="51:51">
      <c r="AY404" s="1104"/>
    </row>
    <row r="405" spans="51:51">
      <c r="AY405" s="1104"/>
    </row>
    <row r="406" spans="51:51">
      <c r="AY406" s="1104"/>
    </row>
    <row r="407" spans="51:51">
      <c r="AY407" s="1104"/>
    </row>
    <row r="408" spans="51:51">
      <c r="AY408" s="1104"/>
    </row>
    <row r="409" spans="51:51">
      <c r="AY409" s="1104"/>
    </row>
    <row r="410" spans="51:51">
      <c r="AY410" s="1104"/>
    </row>
    <row r="411" spans="51:51">
      <c r="AY411" s="1104"/>
    </row>
    <row r="412" spans="51:51">
      <c r="AY412" s="1104"/>
    </row>
    <row r="413" spans="51:51">
      <c r="AY413" s="1104"/>
    </row>
    <row r="414" spans="51:51">
      <c r="AY414" s="1104"/>
    </row>
    <row r="415" spans="51:51">
      <c r="AY415" s="1104"/>
    </row>
    <row r="416" spans="51:51">
      <c r="AY416" s="1104"/>
    </row>
    <row r="417" spans="51:51">
      <c r="AY417" s="1104"/>
    </row>
    <row r="418" spans="51:51">
      <c r="AY418" s="1104"/>
    </row>
    <row r="419" spans="51:51">
      <c r="AY419" s="1104"/>
    </row>
    <row r="420" spans="51:51">
      <c r="AY420" s="1104"/>
    </row>
    <row r="421" spans="51:51">
      <c r="AY421" s="1104"/>
    </row>
    <row r="422" spans="51:51">
      <c r="AY422" s="1104"/>
    </row>
    <row r="423" spans="51:51">
      <c r="AY423" s="1104"/>
    </row>
    <row r="424" spans="51:51">
      <c r="AY424" s="1104"/>
    </row>
    <row r="425" spans="51:51">
      <c r="AY425" s="1104"/>
    </row>
    <row r="426" spans="51:51">
      <c r="AY426" s="1104"/>
    </row>
    <row r="427" spans="51:51">
      <c r="AY427" s="1104"/>
    </row>
    <row r="428" spans="51:51">
      <c r="AY428" s="1104"/>
    </row>
    <row r="429" spans="51:51">
      <c r="AY429" s="1104"/>
    </row>
    <row r="430" spans="51:51">
      <c r="AY430" s="1104"/>
    </row>
    <row r="431" spans="51:51">
      <c r="AY431" s="1104"/>
    </row>
    <row r="432" spans="51:51">
      <c r="AY432" s="1104"/>
    </row>
    <row r="433" spans="51:51">
      <c r="AY433" s="1104"/>
    </row>
    <row r="434" spans="51:51">
      <c r="AY434" s="1104"/>
    </row>
    <row r="435" spans="51:51">
      <c r="AY435" s="1104"/>
    </row>
    <row r="436" spans="51:51">
      <c r="AY436" s="1104"/>
    </row>
    <row r="437" spans="51:51">
      <c r="AY437" s="1104"/>
    </row>
    <row r="438" spans="51:51">
      <c r="AY438" s="1104"/>
    </row>
    <row r="439" spans="51:51">
      <c r="AY439" s="1104"/>
    </row>
    <row r="440" spans="51:51">
      <c r="AY440" s="1104"/>
    </row>
    <row r="441" spans="51:51">
      <c r="AY441" s="1104"/>
    </row>
    <row r="442" spans="51:51">
      <c r="AY442" s="1104"/>
    </row>
    <row r="443" spans="51:51">
      <c r="AY443" s="1104"/>
    </row>
    <row r="444" spans="51:51">
      <c r="AY444" s="1104"/>
    </row>
    <row r="445" spans="51:51">
      <c r="AY445" s="1104"/>
    </row>
    <row r="446" spans="51:51">
      <c r="AY446" s="1104"/>
    </row>
    <row r="447" spans="51:51">
      <c r="AY447" s="1104"/>
    </row>
    <row r="448" spans="51:51">
      <c r="AY448" s="1104"/>
    </row>
    <row r="449" spans="51:51">
      <c r="AY449" s="1104"/>
    </row>
    <row r="450" spans="51:51">
      <c r="AY450" s="1104"/>
    </row>
    <row r="451" spans="51:51">
      <c r="AY451" s="1104"/>
    </row>
    <row r="452" spans="51:51">
      <c r="AY452" s="1104"/>
    </row>
    <row r="453" spans="51:51">
      <c r="AY453" s="1104"/>
    </row>
    <row r="454" spans="51:51">
      <c r="AY454" s="1104"/>
    </row>
    <row r="455" spans="51:51">
      <c r="AY455" s="1104"/>
    </row>
    <row r="456" spans="51:51">
      <c r="AY456" s="1104"/>
    </row>
    <row r="457" spans="51:51">
      <c r="AY457" s="1104"/>
    </row>
    <row r="458" spans="51:51">
      <c r="AY458" s="1104"/>
    </row>
    <row r="459" spans="51:51">
      <c r="AY459" s="1104"/>
    </row>
    <row r="460" spans="51:51">
      <c r="AY460" s="1104"/>
    </row>
    <row r="461" spans="51:51">
      <c r="AY461" s="1104"/>
    </row>
    <row r="462" spans="51:51">
      <c r="AY462" s="1104"/>
    </row>
    <row r="463" spans="51:51">
      <c r="AY463" s="1104"/>
    </row>
    <row r="464" spans="51:51">
      <c r="AY464" s="1104"/>
    </row>
    <row r="465" spans="51:51">
      <c r="AY465" s="1104"/>
    </row>
    <row r="466" spans="51:51">
      <c r="AY466" s="1104"/>
    </row>
    <row r="467" spans="51:51">
      <c r="AY467" s="1104"/>
    </row>
    <row r="468" spans="51:51">
      <c r="AY468" s="1104"/>
    </row>
    <row r="469" spans="51:51">
      <c r="AY469" s="1104"/>
    </row>
    <row r="470" spans="51:51">
      <c r="AY470" s="1104"/>
    </row>
    <row r="471" spans="51:51">
      <c r="AY471" s="1104"/>
    </row>
    <row r="472" spans="51:51">
      <c r="AY472" s="1104"/>
    </row>
    <row r="473" spans="51:51">
      <c r="AY473" s="1104"/>
    </row>
    <row r="474" spans="51:51">
      <c r="AY474" s="1104"/>
    </row>
    <row r="475" spans="51:51">
      <c r="AY475" s="1104"/>
    </row>
    <row r="476" spans="51:51">
      <c r="AY476" s="1104"/>
    </row>
    <row r="477" spans="51:51">
      <c r="AY477" s="1104"/>
    </row>
    <row r="478" spans="51:51">
      <c r="AY478" s="1104"/>
    </row>
    <row r="479" spans="51:51">
      <c r="AY479" s="1104"/>
    </row>
    <row r="480" spans="51:51">
      <c r="AY480" s="1104"/>
    </row>
    <row r="481" spans="51:51">
      <c r="AY481" s="1104"/>
    </row>
    <row r="482" spans="51:51">
      <c r="AY482" s="1104"/>
    </row>
    <row r="483" spans="51:51">
      <c r="AY483" s="1104"/>
    </row>
    <row r="484" spans="51:51">
      <c r="AY484" s="1104"/>
    </row>
    <row r="485" spans="51:51">
      <c r="AY485" s="1104"/>
    </row>
    <row r="486" spans="51:51">
      <c r="AY486" s="1104"/>
    </row>
    <row r="487" spans="51:51">
      <c r="AY487" s="1104"/>
    </row>
    <row r="488" spans="51:51">
      <c r="AY488" s="1104"/>
    </row>
    <row r="489" spans="51:51">
      <c r="AY489" s="1104"/>
    </row>
    <row r="490" spans="51:51">
      <c r="AY490" s="1104"/>
    </row>
    <row r="491" spans="51:51">
      <c r="AY491" s="1104"/>
    </row>
    <row r="492" spans="51:51">
      <c r="AY492" s="1104"/>
    </row>
    <row r="493" spans="51:51">
      <c r="AY493" s="1104"/>
    </row>
    <row r="494" spans="51:51">
      <c r="AY494" s="1104"/>
    </row>
    <row r="495" spans="51:51">
      <c r="AY495" s="1104"/>
    </row>
    <row r="496" spans="51:51">
      <c r="AY496" s="1104"/>
    </row>
    <row r="497" spans="51:51">
      <c r="AY497" s="1104"/>
    </row>
    <row r="498" spans="51:51">
      <c r="AY498" s="1104"/>
    </row>
    <row r="499" spans="51:51">
      <c r="AY499" s="1104"/>
    </row>
    <row r="500" spans="51:51">
      <c r="AY500" s="1104"/>
    </row>
    <row r="501" spans="51:51">
      <c r="AY501" s="1104"/>
    </row>
    <row r="502" spans="51:51">
      <c r="AY502" s="1104"/>
    </row>
    <row r="503" spans="51:51">
      <c r="AY503" s="1104"/>
    </row>
    <row r="504" spans="51:51">
      <c r="AY504" s="1104"/>
    </row>
    <row r="505" spans="51:51">
      <c r="AY505" s="1104"/>
    </row>
    <row r="506" spans="51:51">
      <c r="AY506" s="1104"/>
    </row>
    <row r="507" spans="51:51">
      <c r="AY507" s="1104"/>
    </row>
    <row r="508" spans="51:51">
      <c r="AY508" s="1104"/>
    </row>
    <row r="509" spans="51:51">
      <c r="AY509" s="1104"/>
    </row>
    <row r="510" spans="51:51">
      <c r="AY510" s="1104"/>
    </row>
    <row r="511" spans="51:51">
      <c r="AY511" s="1104"/>
    </row>
    <row r="512" spans="51:51">
      <c r="AY512" s="1104"/>
    </row>
    <row r="513" spans="51:51">
      <c r="AY513" s="1104"/>
    </row>
    <row r="514" spans="51:51">
      <c r="AY514" s="1104"/>
    </row>
    <row r="515" spans="51:51">
      <c r="AY515" s="1104"/>
    </row>
    <row r="516" spans="51:51">
      <c r="AY516" s="1104"/>
    </row>
    <row r="517" spans="51:51">
      <c r="AY517" s="1104"/>
    </row>
    <row r="518" spans="51:51">
      <c r="AY518" s="1104"/>
    </row>
    <row r="519" spans="51:51">
      <c r="AY519" s="1104"/>
    </row>
    <row r="520" spans="51:51">
      <c r="AY520" s="1104"/>
    </row>
    <row r="521" spans="51:51">
      <c r="AY521" s="1104"/>
    </row>
    <row r="522" spans="51:51">
      <c r="AY522" s="1104"/>
    </row>
    <row r="523" spans="51:51">
      <c r="AY523" s="1104"/>
    </row>
    <row r="524" spans="51:51">
      <c r="AY524" s="1104"/>
    </row>
    <row r="525" spans="51:51">
      <c r="AY525" s="1104"/>
    </row>
    <row r="526" spans="51:51">
      <c r="AY526" s="1104"/>
    </row>
    <row r="527" spans="51:51">
      <c r="AY527" s="1104"/>
    </row>
    <row r="528" spans="51:51">
      <c r="AY528" s="1104"/>
    </row>
    <row r="529" spans="51:51">
      <c r="AY529" s="1104"/>
    </row>
    <row r="530" spans="51:51">
      <c r="AY530" s="1104"/>
    </row>
    <row r="531" spans="51:51">
      <c r="AY531" s="1104"/>
    </row>
    <row r="532" spans="51:51">
      <c r="AY532" s="1104"/>
    </row>
    <row r="533" spans="51:51">
      <c r="AY533" s="1104"/>
    </row>
    <row r="534" spans="51:51">
      <c r="AY534" s="1104"/>
    </row>
    <row r="535" spans="51:51">
      <c r="AY535" s="1104"/>
    </row>
    <row r="536" spans="51:51">
      <c r="AY536" s="1104"/>
    </row>
    <row r="537" spans="51:51">
      <c r="AY537" s="1104"/>
    </row>
    <row r="538" spans="51:51">
      <c r="AY538" s="1104"/>
    </row>
    <row r="539" spans="51:51">
      <c r="AY539" s="1104"/>
    </row>
    <row r="540" spans="51:51">
      <c r="AY540" s="1104"/>
    </row>
    <row r="541" spans="51:51">
      <c r="AY541" s="1104"/>
    </row>
    <row r="542" spans="51:51">
      <c r="AY542" s="1104"/>
    </row>
    <row r="543" spans="51:51">
      <c r="AY543" s="1104"/>
    </row>
    <row r="544" spans="51:51">
      <c r="AY544" s="1104"/>
    </row>
    <row r="545" spans="51:51">
      <c r="AY545" s="1104"/>
    </row>
    <row r="546" spans="51:51">
      <c r="AY546" s="1104"/>
    </row>
    <row r="547" spans="51:51">
      <c r="AY547" s="1104"/>
    </row>
    <row r="548" spans="51:51">
      <c r="AY548" s="1104"/>
    </row>
    <row r="549" spans="51:51">
      <c r="AY549" s="1104"/>
    </row>
    <row r="550" spans="51:51">
      <c r="AY550" s="1104"/>
    </row>
    <row r="551" spans="51:51">
      <c r="AY551" s="1104"/>
    </row>
    <row r="552" spans="51:51">
      <c r="AY552" s="1104"/>
    </row>
    <row r="553" spans="51:51">
      <c r="AY553" s="1104"/>
    </row>
    <row r="554" spans="51:51">
      <c r="AY554" s="1104"/>
    </row>
    <row r="555" spans="51:51">
      <c r="AY555" s="1104"/>
    </row>
    <row r="556" spans="51:51">
      <c r="AY556" s="1104"/>
    </row>
    <row r="557" spans="51:51">
      <c r="AY557" s="1104"/>
    </row>
    <row r="558" spans="51:51">
      <c r="AY558" s="1104"/>
    </row>
    <row r="559" spans="51:51">
      <c r="AY559" s="1104"/>
    </row>
    <row r="560" spans="51:51">
      <c r="AY560" s="1104"/>
    </row>
    <row r="561" spans="51:51">
      <c r="AY561" s="1104"/>
    </row>
    <row r="562" spans="51:51">
      <c r="AY562" s="1104"/>
    </row>
    <row r="563" spans="51:51">
      <c r="AY563" s="1104"/>
    </row>
    <row r="564" spans="51:51">
      <c r="AY564" s="1104"/>
    </row>
    <row r="565" spans="51:51">
      <c r="AY565" s="1104"/>
    </row>
    <row r="566" spans="51:51">
      <c r="AY566" s="1104"/>
    </row>
    <row r="567" spans="51:51">
      <c r="AY567" s="1104"/>
    </row>
    <row r="568" spans="51:51">
      <c r="AY568" s="1104"/>
    </row>
    <row r="569" spans="51:51">
      <c r="AY569" s="1104"/>
    </row>
    <row r="570" spans="51:51">
      <c r="AY570" s="1104"/>
    </row>
    <row r="571" spans="51:51">
      <c r="AY571" s="1104"/>
    </row>
    <row r="572" spans="51:51">
      <c r="AY572" s="1104"/>
    </row>
    <row r="573" spans="51:51">
      <c r="AY573" s="1104"/>
    </row>
    <row r="574" spans="51:51">
      <c r="AY574" s="1104"/>
    </row>
    <row r="575" spans="51:51">
      <c r="AY575" s="1104"/>
    </row>
    <row r="576" spans="51:51">
      <c r="AY576" s="1104"/>
    </row>
    <row r="577" spans="51:51">
      <c r="AY577" s="1104"/>
    </row>
    <row r="578" spans="51:51">
      <c r="AY578" s="1104"/>
    </row>
    <row r="579" spans="51:51">
      <c r="AY579" s="1104"/>
    </row>
    <row r="580" spans="51:51">
      <c r="AY580" s="1104"/>
    </row>
    <row r="581" spans="51:51">
      <c r="AY581" s="1104"/>
    </row>
    <row r="582" spans="51:51">
      <c r="AY582" s="1104"/>
    </row>
    <row r="583" spans="51:51">
      <c r="AY583" s="1104"/>
    </row>
    <row r="584" spans="51:51">
      <c r="AY584" s="1104"/>
    </row>
    <row r="585" spans="51:51">
      <c r="AY585" s="1104"/>
    </row>
    <row r="586" spans="51:51">
      <c r="AY586" s="1104"/>
    </row>
    <row r="587" spans="51:51">
      <c r="AY587" s="1104"/>
    </row>
    <row r="588" spans="51:51">
      <c r="AY588" s="1104"/>
    </row>
    <row r="589" spans="51:51">
      <c r="AY589" s="1104"/>
    </row>
    <row r="590" spans="51:51">
      <c r="AY590" s="1104"/>
    </row>
    <row r="591" spans="51:51">
      <c r="AY591" s="1104"/>
    </row>
    <row r="592" spans="51:51">
      <c r="AY592" s="1104"/>
    </row>
    <row r="593" spans="51:51">
      <c r="AY593" s="1104"/>
    </row>
    <row r="594" spans="51:51">
      <c r="AY594" s="1104"/>
    </row>
    <row r="595" spans="51:51">
      <c r="AY595" s="1104"/>
    </row>
    <row r="596" spans="51:51">
      <c r="AY596" s="1104"/>
    </row>
    <row r="597" spans="51:51">
      <c r="AY597" s="1104"/>
    </row>
    <row r="598" spans="51:51">
      <c r="AY598" s="1104"/>
    </row>
    <row r="599" spans="51:51">
      <c r="AY599" s="1104"/>
    </row>
    <row r="600" spans="51:51">
      <c r="AY600" s="1104"/>
    </row>
    <row r="601" spans="51:51">
      <c r="AY601" s="1104"/>
    </row>
    <row r="602" spans="51:51">
      <c r="AY602" s="1104"/>
    </row>
    <row r="603" spans="51:51">
      <c r="AY603" s="1104"/>
    </row>
    <row r="604" spans="51:51">
      <c r="AY604" s="1104"/>
    </row>
    <row r="605" spans="51:51">
      <c r="AY605" s="1104"/>
    </row>
    <row r="606" spans="51:51">
      <c r="AY606" s="1104"/>
    </row>
    <row r="607" spans="51:51">
      <c r="AY607" s="1104"/>
    </row>
    <row r="608" spans="51:51">
      <c r="AY608" s="1104"/>
    </row>
    <row r="609" spans="51:51">
      <c r="AY609" s="1104"/>
    </row>
    <row r="610" spans="51:51">
      <c r="AY610" s="1104"/>
    </row>
    <row r="611" spans="51:51">
      <c r="AY611" s="1104"/>
    </row>
    <row r="612" spans="51:51">
      <c r="AY612" s="1104"/>
    </row>
    <row r="613" spans="51:51">
      <c r="AY613" s="1104"/>
    </row>
    <row r="614" spans="51:51">
      <c r="AY614" s="1104"/>
    </row>
    <row r="615" spans="51:51">
      <c r="AY615" s="1104"/>
    </row>
    <row r="616" spans="51:51">
      <c r="AY616" s="1104"/>
    </row>
    <row r="617" spans="51:51">
      <c r="AY617" s="1104"/>
    </row>
    <row r="618" spans="51:51">
      <c r="AY618" s="1104"/>
    </row>
    <row r="619" spans="51:51">
      <c r="AY619" s="1104"/>
    </row>
    <row r="620" spans="51:51">
      <c r="AY620" s="1104"/>
    </row>
    <row r="621" spans="51:51">
      <c r="AY621" s="1104"/>
    </row>
    <row r="622" spans="51:51">
      <c r="AY622" s="1104"/>
    </row>
    <row r="623" spans="51:51">
      <c r="AY623" s="1104"/>
    </row>
    <row r="624" spans="51:51">
      <c r="AY624" s="1104"/>
    </row>
    <row r="625" spans="51:51">
      <c r="AY625" s="1104"/>
    </row>
    <row r="626" spans="51:51">
      <c r="AY626" s="1104"/>
    </row>
    <row r="627" spans="51:51">
      <c r="AY627" s="1104"/>
    </row>
    <row r="628" spans="51:51">
      <c r="AY628" s="1104"/>
    </row>
    <row r="629" spans="51:51">
      <c r="AY629" s="1104"/>
    </row>
    <row r="630" spans="51:51">
      <c r="AY630" s="1104"/>
    </row>
    <row r="631" spans="51:51">
      <c r="AY631" s="1104"/>
    </row>
    <row r="632" spans="51:51">
      <c r="AY632" s="1104"/>
    </row>
    <row r="633" spans="51:51">
      <c r="AY633" s="1104"/>
    </row>
    <row r="634" spans="51:51">
      <c r="AY634" s="1104"/>
    </row>
    <row r="635" spans="51:51">
      <c r="AY635" s="1104"/>
    </row>
    <row r="636" spans="51:51">
      <c r="AY636" s="1104"/>
    </row>
    <row r="637" spans="51:51">
      <c r="AY637" s="1104"/>
    </row>
    <row r="638" spans="51:51">
      <c r="AY638" s="1104"/>
    </row>
    <row r="639" spans="51:51">
      <c r="AY639" s="1104"/>
    </row>
    <row r="640" spans="51:51">
      <c r="AY640" s="1104"/>
    </row>
    <row r="641" spans="51:51">
      <c r="AY641" s="1104"/>
    </row>
    <row r="642" spans="51:51">
      <c r="AY642" s="1104"/>
    </row>
    <row r="643" spans="51:51">
      <c r="AY643" s="1104"/>
    </row>
    <row r="644" spans="51:51">
      <c r="AY644" s="1104"/>
    </row>
    <row r="645" spans="51:51">
      <c r="AY645" s="1104"/>
    </row>
    <row r="646" spans="51:51">
      <c r="AY646" s="1104"/>
    </row>
    <row r="647" spans="51:51">
      <c r="AY647" s="1104"/>
    </row>
    <row r="648" spans="51:51">
      <c r="AY648" s="1104"/>
    </row>
    <row r="649" spans="51:51">
      <c r="AY649" s="1104"/>
    </row>
    <row r="650" spans="51:51">
      <c r="AY650" s="1104"/>
    </row>
    <row r="651" spans="51:51">
      <c r="AY651" s="1104"/>
    </row>
    <row r="652" spans="51:51">
      <c r="AY652" s="1104"/>
    </row>
    <row r="653" spans="51:51">
      <c r="AY653" s="1104"/>
    </row>
    <row r="654" spans="51:51">
      <c r="AY654" s="1104"/>
    </row>
    <row r="655" spans="51:51">
      <c r="AY655" s="1104"/>
    </row>
    <row r="656" spans="51:51">
      <c r="AY656" s="1104"/>
    </row>
    <row r="657" spans="51:51">
      <c r="AY657" s="1104"/>
    </row>
    <row r="658" spans="51:51">
      <c r="AY658" s="1104"/>
    </row>
    <row r="659" spans="51:51">
      <c r="AY659" s="1104"/>
    </row>
    <row r="660" spans="51:51">
      <c r="AY660" s="1104"/>
    </row>
    <row r="661" spans="51:51">
      <c r="AY661" s="1104"/>
    </row>
    <row r="662" spans="51:51">
      <c r="AY662" s="1104"/>
    </row>
    <row r="663" spans="51:51">
      <c r="AY663" s="1104"/>
    </row>
    <row r="664" spans="51:51">
      <c r="AY664" s="1104"/>
    </row>
    <row r="665" spans="51:51">
      <c r="AY665" s="1104"/>
    </row>
    <row r="666" spans="51:51">
      <c r="AY666" s="1104"/>
    </row>
    <row r="667" spans="51:51">
      <c r="AY667" s="1104"/>
    </row>
    <row r="668" spans="51:51">
      <c r="AY668" s="1104"/>
    </row>
    <row r="669" spans="51:51">
      <c r="AY669" s="1104"/>
    </row>
    <row r="670" spans="51:51">
      <c r="AY670" s="1104"/>
    </row>
    <row r="671" spans="51:51">
      <c r="AY671" s="1104"/>
    </row>
    <row r="672" spans="51:51">
      <c r="AY672" s="1104"/>
    </row>
    <row r="673" spans="51:51">
      <c r="AY673" s="1104"/>
    </row>
    <row r="674" spans="51:51">
      <c r="AY674" s="1104"/>
    </row>
    <row r="675" spans="51:51">
      <c r="AY675" s="1104"/>
    </row>
    <row r="676" spans="51:51">
      <c r="AY676" s="1104"/>
    </row>
    <row r="677" spans="51:51">
      <c r="AY677" s="1104"/>
    </row>
    <row r="678" spans="51:51">
      <c r="AY678" s="1104"/>
    </row>
    <row r="679" spans="51:51">
      <c r="AY679" s="1104"/>
    </row>
    <row r="680" spans="51:51">
      <c r="AY680" s="1104"/>
    </row>
    <row r="681" spans="51:51">
      <c r="AY681" s="1104"/>
    </row>
    <row r="682" spans="51:51">
      <c r="AY682" s="1104"/>
    </row>
    <row r="683" spans="51:51">
      <c r="AY683" s="1104"/>
    </row>
    <row r="684" spans="51:51">
      <c r="AY684" s="1104"/>
    </row>
    <row r="685" spans="51:51">
      <c r="AY685" s="1104"/>
    </row>
    <row r="686" spans="51:51">
      <c r="AY686" s="1104"/>
    </row>
    <row r="687" spans="51:51">
      <c r="AY687" s="1104"/>
    </row>
    <row r="688" spans="51:51">
      <c r="AY688" s="1104"/>
    </row>
    <row r="689" spans="51:51">
      <c r="AY689" s="1104"/>
    </row>
    <row r="690" spans="51:51">
      <c r="AY690" s="1104"/>
    </row>
    <row r="691" spans="51:51">
      <c r="AY691" s="1104"/>
    </row>
    <row r="692" spans="51:51">
      <c r="AY692" s="1104"/>
    </row>
    <row r="693" spans="51:51">
      <c r="AY693" s="1104"/>
    </row>
    <row r="694" spans="51:51">
      <c r="AY694" s="1104"/>
    </row>
    <row r="695" spans="51:51">
      <c r="AY695" s="1104"/>
    </row>
    <row r="696" spans="51:51">
      <c r="AY696" s="1104"/>
    </row>
    <row r="697" spans="51:51">
      <c r="AY697" s="1104"/>
    </row>
    <row r="698" spans="51:51">
      <c r="AY698" s="1104"/>
    </row>
    <row r="699" spans="51:51">
      <c r="AY699" s="1104"/>
    </row>
    <row r="700" spans="51:51">
      <c r="AY700" s="1104"/>
    </row>
    <row r="701" spans="51:51">
      <c r="AY701" s="1104"/>
    </row>
    <row r="702" spans="51:51">
      <c r="AY702" s="1104"/>
    </row>
    <row r="703" spans="51:51">
      <c r="AY703" s="1104"/>
    </row>
    <row r="704" spans="51:51">
      <c r="AY704" s="1104"/>
    </row>
    <row r="705" spans="51:51">
      <c r="AY705" s="1104"/>
    </row>
    <row r="706" spans="51:51">
      <c r="AY706" s="1104"/>
    </row>
    <row r="707" spans="51:51">
      <c r="AY707" s="1104"/>
    </row>
    <row r="708" spans="51:51">
      <c r="AY708" s="1104"/>
    </row>
    <row r="709" spans="51:51">
      <c r="AY709" s="1104"/>
    </row>
    <row r="710" spans="51:51">
      <c r="AY710" s="1104"/>
    </row>
    <row r="711" spans="51:51">
      <c r="AY711" s="1104"/>
    </row>
    <row r="712" spans="51:51">
      <c r="AY712" s="1104"/>
    </row>
    <row r="713" spans="51:51">
      <c r="AY713" s="1104"/>
    </row>
    <row r="714" spans="51:51">
      <c r="AY714" s="1104"/>
    </row>
    <row r="715" spans="51:51">
      <c r="AY715" s="1104"/>
    </row>
    <row r="716" spans="51:51">
      <c r="AY716" s="1104"/>
    </row>
    <row r="717" spans="51:51">
      <c r="AY717" s="1104"/>
    </row>
    <row r="718" spans="51:51">
      <c r="AY718" s="1104"/>
    </row>
    <row r="719" spans="51:51">
      <c r="AY719" s="1104"/>
    </row>
    <row r="720" spans="51:51">
      <c r="AY720" s="1104"/>
    </row>
    <row r="721" spans="51:51">
      <c r="AY721" s="1104"/>
    </row>
    <row r="722" spans="51:51">
      <c r="AY722" s="1104"/>
    </row>
    <row r="723" spans="51:51">
      <c r="AY723" s="1104"/>
    </row>
    <row r="724" spans="51:51">
      <c r="AY724" s="1104"/>
    </row>
    <row r="725" spans="51:51">
      <c r="AY725" s="1104"/>
    </row>
    <row r="726" spans="51:51">
      <c r="AY726" s="1104"/>
    </row>
    <row r="727" spans="51:51">
      <c r="AY727" s="1104"/>
    </row>
    <row r="728" spans="51:51">
      <c r="AY728" s="1104"/>
    </row>
    <row r="729" spans="51:51">
      <c r="AY729" s="1104"/>
    </row>
    <row r="730" spans="51:51">
      <c r="AY730" s="1104"/>
    </row>
    <row r="731" spans="51:51">
      <c r="AY731" s="1104"/>
    </row>
    <row r="732" spans="51:51">
      <c r="AY732" s="1104"/>
    </row>
    <row r="733" spans="51:51">
      <c r="AY733" s="1104"/>
    </row>
    <row r="734" spans="51:51">
      <c r="AY734" s="1104"/>
    </row>
    <row r="735" spans="51:51">
      <c r="AY735" s="1104"/>
    </row>
    <row r="736" spans="51:51">
      <c r="AY736" s="1104"/>
    </row>
    <row r="737" spans="51:51">
      <c r="AY737" s="1104"/>
    </row>
    <row r="738" spans="51:51">
      <c r="AY738" s="1104"/>
    </row>
    <row r="739" spans="51:51">
      <c r="AY739" s="1104"/>
    </row>
    <row r="740" spans="51:51">
      <c r="AY740" s="1104"/>
    </row>
    <row r="741" spans="51:51">
      <c r="AY741" s="1104"/>
    </row>
    <row r="742" spans="51:51">
      <c r="AY742" s="1104"/>
    </row>
    <row r="743" spans="51:51">
      <c r="AY743" s="1104"/>
    </row>
    <row r="744" spans="51:51">
      <c r="AY744" s="1104"/>
    </row>
    <row r="745" spans="51:51">
      <c r="AY745" s="1104"/>
    </row>
    <row r="746" spans="51:51">
      <c r="AY746" s="1104"/>
    </row>
    <row r="747" spans="51:51">
      <c r="AY747" s="1104"/>
    </row>
    <row r="748" spans="51:51">
      <c r="AY748" s="1104"/>
    </row>
    <row r="749" spans="51:51">
      <c r="AY749" s="1104"/>
    </row>
    <row r="750" spans="51:51">
      <c r="AY750" s="1104"/>
    </row>
    <row r="751" spans="51:51">
      <c r="AY751" s="1104"/>
    </row>
    <row r="752" spans="51:51">
      <c r="AY752" s="1104"/>
    </row>
    <row r="753" spans="51:51">
      <c r="AY753" s="1104"/>
    </row>
    <row r="754" spans="51:51">
      <c r="AY754" s="1104"/>
    </row>
    <row r="755" spans="51:51">
      <c r="AY755" s="1104"/>
    </row>
    <row r="756" spans="51:51">
      <c r="AY756" s="1104"/>
    </row>
    <row r="757" spans="51:51">
      <c r="AY757" s="1104"/>
    </row>
    <row r="758" spans="51:51">
      <c r="AY758" s="1104"/>
    </row>
    <row r="759" spans="51:51">
      <c r="AY759" s="1104"/>
    </row>
    <row r="760" spans="51:51">
      <c r="AY760" s="1104"/>
    </row>
    <row r="761" spans="51:51">
      <c r="AY761" s="1104"/>
    </row>
    <row r="762" spans="51:51">
      <c r="AY762" s="1104"/>
    </row>
    <row r="763" spans="51:51">
      <c r="AY763" s="1104"/>
    </row>
    <row r="764" spans="51:51">
      <c r="AY764" s="1104"/>
    </row>
    <row r="765" spans="51:51">
      <c r="AY765" s="1104"/>
    </row>
    <row r="766" spans="51:51">
      <c r="AY766" s="1104"/>
    </row>
    <row r="767" spans="51:51">
      <c r="AY767" s="1104"/>
    </row>
    <row r="768" spans="51:51">
      <c r="AY768" s="1104"/>
    </row>
    <row r="769" spans="51:51">
      <c r="AY769" s="1104"/>
    </row>
    <row r="770" spans="51:51">
      <c r="AY770" s="1104"/>
    </row>
    <row r="771" spans="51:51">
      <c r="AY771" s="1104"/>
    </row>
    <row r="772" spans="51:51">
      <c r="AY772" s="1104"/>
    </row>
    <row r="773" spans="51:51">
      <c r="AY773" s="1104"/>
    </row>
    <row r="774" spans="51:51">
      <c r="AY774" s="1104"/>
    </row>
    <row r="775" spans="51:51">
      <c r="AY775" s="1104"/>
    </row>
    <row r="776" spans="51:51">
      <c r="AY776" s="1104"/>
    </row>
    <row r="777" spans="51:51">
      <c r="AY777" s="1104"/>
    </row>
    <row r="778" spans="51:51">
      <c r="AY778" s="1104"/>
    </row>
    <row r="779" spans="51:51">
      <c r="AY779" s="1104"/>
    </row>
    <row r="780" spans="51:51">
      <c r="AY780" s="1104"/>
    </row>
    <row r="781" spans="51:51">
      <c r="AY781" s="1104"/>
    </row>
    <row r="782" spans="51:51">
      <c r="AY782" s="1104"/>
    </row>
    <row r="783" spans="51:51">
      <c r="AY783" s="1104"/>
    </row>
    <row r="784" spans="51:51">
      <c r="AY784" s="1104"/>
    </row>
    <row r="785" spans="51:51">
      <c r="AY785" s="1104"/>
    </row>
    <row r="786" spans="51:51">
      <c r="AY786" s="1104"/>
    </row>
    <row r="787" spans="51:51">
      <c r="AY787" s="1104"/>
    </row>
    <row r="788" spans="51:51">
      <c r="AY788" s="1104"/>
    </row>
    <row r="789" spans="51:51">
      <c r="AY789" s="1104"/>
    </row>
    <row r="790" spans="51:51">
      <c r="AY790" s="1104"/>
    </row>
    <row r="791" spans="51:51">
      <c r="AY791" s="1104"/>
    </row>
    <row r="792" spans="51:51">
      <c r="AY792" s="1104"/>
    </row>
    <row r="793" spans="51:51">
      <c r="AY793" s="1104"/>
    </row>
    <row r="794" spans="51:51">
      <c r="AY794" s="1104"/>
    </row>
    <row r="795" spans="51:51">
      <c r="AY795" s="1104"/>
    </row>
    <row r="796" spans="51:51">
      <c r="AY796" s="1104"/>
    </row>
    <row r="797" spans="51:51">
      <c r="AY797" s="1104"/>
    </row>
    <row r="798" spans="51:51">
      <c r="AY798" s="1104"/>
    </row>
    <row r="799" spans="51:51">
      <c r="AY799" s="1104"/>
    </row>
    <row r="800" spans="51:51">
      <c r="AY800" s="1104"/>
    </row>
    <row r="801" spans="51:51">
      <c r="AY801" s="1104"/>
    </row>
    <row r="802" spans="51:51">
      <c r="AY802" s="1104"/>
    </row>
    <row r="803" spans="51:51">
      <c r="AY803" s="1104"/>
    </row>
    <row r="804" spans="51:51">
      <c r="AY804" s="1104"/>
    </row>
    <row r="805" spans="51:51">
      <c r="AY805" s="1104"/>
    </row>
    <row r="806" spans="51:51">
      <c r="AY806" s="1104"/>
    </row>
    <row r="807" spans="51:51">
      <c r="AY807" s="1104"/>
    </row>
    <row r="808" spans="51:51">
      <c r="AY808" s="1104"/>
    </row>
    <row r="809" spans="51:51">
      <c r="AY809" s="1104"/>
    </row>
    <row r="810" spans="51:51">
      <c r="AY810" s="1104"/>
    </row>
    <row r="811" spans="51:51">
      <c r="AY811" s="1104"/>
    </row>
    <row r="812" spans="51:51">
      <c r="AY812" s="1104"/>
    </row>
    <row r="813" spans="51:51">
      <c r="AY813" s="1104"/>
    </row>
    <row r="814" spans="51:51">
      <c r="AY814" s="1104"/>
    </row>
    <row r="815" spans="51:51">
      <c r="AY815" s="1104"/>
    </row>
    <row r="816" spans="51:51">
      <c r="AY816" s="1104"/>
    </row>
    <row r="817" spans="51:51">
      <c r="AY817" s="1104"/>
    </row>
    <row r="818" spans="51:51">
      <c r="AY818" s="1104"/>
    </row>
    <row r="819" spans="51:51">
      <c r="AY819" s="1104"/>
    </row>
    <row r="820" spans="51:51">
      <c r="AY820" s="1104"/>
    </row>
    <row r="821" spans="51:51">
      <c r="AY821" s="1104"/>
    </row>
    <row r="822" spans="51:51">
      <c r="AY822" s="1104"/>
    </row>
    <row r="823" spans="51:51">
      <c r="AY823" s="1104"/>
    </row>
    <row r="824" spans="51:51">
      <c r="AY824" s="1104"/>
    </row>
    <row r="825" spans="51:51">
      <c r="AY825" s="1104"/>
    </row>
    <row r="826" spans="51:51">
      <c r="AY826" s="1104"/>
    </row>
    <row r="827" spans="51:51">
      <c r="AY827" s="1104"/>
    </row>
    <row r="828" spans="51:51">
      <c r="AY828" s="1104"/>
    </row>
    <row r="829" spans="51:51">
      <c r="AY829" s="1104"/>
    </row>
    <row r="830" spans="51:51">
      <c r="AY830" s="1104"/>
    </row>
    <row r="831" spans="51:51">
      <c r="AY831" s="1104"/>
    </row>
    <row r="832" spans="51:51">
      <c r="AY832" s="1104"/>
    </row>
    <row r="833" spans="51:51">
      <c r="AY833" s="1104"/>
    </row>
    <row r="834" spans="51:51">
      <c r="AY834" s="1104"/>
    </row>
    <row r="835" spans="51:51">
      <c r="AY835" s="1104"/>
    </row>
    <row r="836" spans="51:51">
      <c r="AY836" s="1104"/>
    </row>
    <row r="837" spans="51:51">
      <c r="AY837" s="1104"/>
    </row>
    <row r="838" spans="51:51">
      <c r="AY838" s="1104"/>
    </row>
    <row r="839" spans="51:51">
      <c r="AY839" s="1104"/>
    </row>
    <row r="840" spans="51:51">
      <c r="AY840" s="1104"/>
    </row>
    <row r="841" spans="51:51">
      <c r="AY841" s="1104"/>
    </row>
    <row r="842" spans="51:51">
      <c r="AY842" s="1104"/>
    </row>
    <row r="843" spans="51:51">
      <c r="AY843" s="1104"/>
    </row>
    <row r="844" spans="51:51">
      <c r="AY844" s="1104"/>
    </row>
    <row r="845" spans="51:51">
      <c r="AY845" s="1104"/>
    </row>
    <row r="846" spans="51:51">
      <c r="AY846" s="1104"/>
    </row>
    <row r="847" spans="51:51">
      <c r="AY847" s="1104"/>
    </row>
    <row r="848" spans="51:51">
      <c r="AY848" s="1104"/>
    </row>
    <row r="849" spans="51:51">
      <c r="AY849" s="1104"/>
    </row>
    <row r="850" spans="51:51">
      <c r="AY850" s="1104"/>
    </row>
    <row r="851" spans="51:51">
      <c r="AY851" s="1104"/>
    </row>
    <row r="852" spans="51:51">
      <c r="AY852" s="1104"/>
    </row>
    <row r="853" spans="51:51">
      <c r="AY853" s="1104"/>
    </row>
    <row r="854" spans="51:51">
      <c r="AY854" s="1104"/>
    </row>
    <row r="855" spans="51:51">
      <c r="AY855" s="1104"/>
    </row>
    <row r="856" spans="51:51">
      <c r="AY856" s="1104"/>
    </row>
    <row r="857" spans="51:51">
      <c r="AY857" s="1104"/>
    </row>
    <row r="858" spans="51:51">
      <c r="AY858" s="1104"/>
    </row>
    <row r="859" spans="51:51">
      <c r="AY859" s="1104"/>
    </row>
    <row r="860" spans="51:51">
      <c r="AY860" s="1104"/>
    </row>
    <row r="861" spans="51:51">
      <c r="AY861" s="1104"/>
    </row>
    <row r="862" spans="51:51">
      <c r="AY862" s="1104"/>
    </row>
    <row r="863" spans="51:51">
      <c r="AY863" s="1104"/>
    </row>
    <row r="864" spans="51:51">
      <c r="AY864" s="1104"/>
    </row>
    <row r="865" spans="51:51">
      <c r="AY865" s="1104"/>
    </row>
    <row r="866" spans="51:51">
      <c r="AY866" s="1104"/>
    </row>
    <row r="867" spans="51:51">
      <c r="AY867" s="1104"/>
    </row>
    <row r="868" spans="51:51">
      <c r="AY868" s="1104"/>
    </row>
    <row r="869" spans="51:51">
      <c r="AY869" s="1104"/>
    </row>
    <row r="870" spans="51:51">
      <c r="AY870" s="1104"/>
    </row>
    <row r="871" spans="51:51">
      <c r="AY871" s="1104"/>
    </row>
    <row r="872" spans="51:51">
      <c r="AY872" s="1104"/>
    </row>
    <row r="873" spans="51:51">
      <c r="AY873" s="1104"/>
    </row>
    <row r="874" spans="51:51">
      <c r="AY874" s="1104"/>
    </row>
    <row r="875" spans="51:51">
      <c r="AY875" s="1104"/>
    </row>
    <row r="876" spans="51:51">
      <c r="AY876" s="1104"/>
    </row>
    <row r="877" spans="51:51">
      <c r="AY877" s="1104"/>
    </row>
    <row r="878" spans="51:51">
      <c r="AY878" s="1104"/>
    </row>
    <row r="879" spans="51:51">
      <c r="AY879" s="1104"/>
    </row>
    <row r="880" spans="51:51">
      <c r="AY880" s="1104"/>
    </row>
    <row r="881" spans="51:51">
      <c r="AY881" s="1104"/>
    </row>
    <row r="882" spans="51:51">
      <c r="AY882" s="1104"/>
    </row>
    <row r="883" spans="51:51">
      <c r="AY883" s="1104"/>
    </row>
    <row r="884" spans="51:51">
      <c r="AY884" s="1104"/>
    </row>
    <row r="885" spans="51:51">
      <c r="AY885" s="1104"/>
    </row>
    <row r="886" spans="51:51">
      <c r="AY886" s="1104"/>
    </row>
    <row r="887" spans="51:51">
      <c r="AY887" s="1104"/>
    </row>
    <row r="888" spans="51:51">
      <c r="AY888" s="1104"/>
    </row>
    <row r="889" spans="51:51">
      <c r="AY889" s="1104"/>
    </row>
    <row r="890" spans="51:51">
      <c r="AY890" s="1104"/>
    </row>
    <row r="891" spans="51:51">
      <c r="AY891" s="1104"/>
    </row>
    <row r="892" spans="51:51">
      <c r="AY892" s="1104"/>
    </row>
    <row r="893" spans="51:51">
      <c r="AY893" s="1104"/>
    </row>
    <row r="894" spans="51:51">
      <c r="AY894" s="1104"/>
    </row>
    <row r="895" spans="51:51">
      <c r="AY895" s="1104"/>
    </row>
    <row r="896" spans="51:51">
      <c r="AY896" s="1104"/>
    </row>
    <row r="897" spans="51:51">
      <c r="AY897" s="1104"/>
    </row>
    <row r="898" spans="51:51">
      <c r="AY898" s="1104"/>
    </row>
    <row r="899" spans="51:51">
      <c r="AY899" s="1104"/>
    </row>
    <row r="900" spans="51:51">
      <c r="AY900" s="1104"/>
    </row>
    <row r="901" spans="51:51">
      <c r="AY901" s="1104"/>
    </row>
    <row r="902" spans="51:51">
      <c r="AY902" s="1104"/>
    </row>
    <row r="903" spans="51:51">
      <c r="AY903" s="1104"/>
    </row>
    <row r="904" spans="51:51">
      <c r="AY904" s="1104"/>
    </row>
    <row r="905" spans="51:51">
      <c r="AY905" s="1104"/>
    </row>
    <row r="906" spans="51:51">
      <c r="AY906" s="1104"/>
    </row>
    <row r="907" spans="51:51">
      <c r="AY907" s="1104"/>
    </row>
    <row r="908" spans="51:51">
      <c r="AY908" s="1104"/>
    </row>
    <row r="909" spans="51:51">
      <c r="AY909" s="1104"/>
    </row>
    <row r="910" spans="51:51">
      <c r="AY910" s="1104"/>
    </row>
    <row r="911" spans="51:51">
      <c r="AY911" s="1104"/>
    </row>
    <row r="912" spans="51:51">
      <c r="AY912" s="1104"/>
    </row>
    <row r="913" spans="51:51">
      <c r="AY913" s="1104"/>
    </row>
    <row r="914" spans="51:51">
      <c r="AY914" s="1104"/>
    </row>
    <row r="915" spans="51:51">
      <c r="AY915" s="1104"/>
    </row>
    <row r="916" spans="51:51">
      <c r="AY916" s="1104"/>
    </row>
    <row r="917" spans="51:51">
      <c r="AY917" s="1104"/>
    </row>
    <row r="918" spans="51:51">
      <c r="AY918" s="1104"/>
    </row>
    <row r="919" spans="51:51">
      <c r="AY919" s="1104"/>
    </row>
    <row r="920" spans="51:51">
      <c r="AY920" s="1104"/>
    </row>
    <row r="921" spans="51:51">
      <c r="AY921" s="1104"/>
    </row>
    <row r="922" spans="51:51">
      <c r="AY922" s="1104"/>
    </row>
    <row r="923" spans="51:51">
      <c r="AY923" s="1104"/>
    </row>
    <row r="924" spans="51:51">
      <c r="AY924" s="1104"/>
    </row>
    <row r="925" spans="51:51">
      <c r="AY925" s="1104"/>
    </row>
    <row r="926" spans="51:51">
      <c r="AY926" s="1104"/>
    </row>
    <row r="927" spans="51:51">
      <c r="AY927" s="1104"/>
    </row>
    <row r="928" spans="51:51">
      <c r="AY928" s="1104"/>
    </row>
    <row r="929" spans="51:51">
      <c r="AY929" s="1104"/>
    </row>
    <row r="930" spans="51:51">
      <c r="AY930" s="1104"/>
    </row>
    <row r="931" spans="51:51">
      <c r="AY931" s="1104"/>
    </row>
    <row r="932" spans="51:51">
      <c r="AY932" s="1104"/>
    </row>
    <row r="933" spans="51:51">
      <c r="AY933" s="1104"/>
    </row>
    <row r="934" spans="51:51">
      <c r="AY934" s="1104"/>
    </row>
    <row r="935" spans="51:51">
      <c r="AY935" s="1104"/>
    </row>
    <row r="936" spans="51:51">
      <c r="AY936" s="1104"/>
    </row>
    <row r="937" spans="51:51">
      <c r="AY937" s="1104"/>
    </row>
    <row r="938" spans="51:51">
      <c r="AY938" s="1104"/>
    </row>
    <row r="939" spans="51:51">
      <c r="AY939" s="1104"/>
    </row>
    <row r="940" spans="51:51">
      <c r="AY940" s="1104"/>
    </row>
    <row r="941" spans="51:51">
      <c r="AY941" s="1104"/>
    </row>
    <row r="942" spans="51:51">
      <c r="AY942" s="1104"/>
    </row>
    <row r="943" spans="51:51">
      <c r="AY943" s="1104"/>
    </row>
    <row r="944" spans="51:51">
      <c r="AY944" s="1104"/>
    </row>
    <row r="945" spans="51:51">
      <c r="AY945" s="1104"/>
    </row>
    <row r="946" spans="51:51">
      <c r="AY946" s="1104"/>
    </row>
    <row r="947" spans="51:51">
      <c r="AY947" s="1104"/>
    </row>
    <row r="948" spans="51:51">
      <c r="AY948" s="1104"/>
    </row>
  </sheetData>
  <sheetProtection algorithmName="SHA-512" hashValue="cC7GXXkS+DoPTUem6sxZb6a8nLAAy82j+1w7nRwS5bvRc+dd9d89wV+tkQQ8TTBDYILYomn+sZN0ludg3H0xwg==" saltValue="wLqE26NcgJjZaGOIqJu5DQ==" spinCount="100000" sheet="1" objects="1" scenarios="1"/>
  <mergeCells count="190">
    <mergeCell ref="AK43:AQ43"/>
    <mergeCell ref="AI97:AI98"/>
    <mergeCell ref="V96:AI96"/>
    <mergeCell ref="V43:AI43"/>
    <mergeCell ref="AL96:AN96"/>
    <mergeCell ref="AB97:AB98"/>
    <mergeCell ref="AD97:AD98"/>
    <mergeCell ref="AF97:AF98"/>
    <mergeCell ref="AH97:AH98"/>
    <mergeCell ref="AL1:AP1"/>
    <mergeCell ref="AR1:AT1"/>
    <mergeCell ref="AV1:AX1"/>
    <mergeCell ref="AX6:AX10"/>
    <mergeCell ref="AN6:AN10"/>
    <mergeCell ref="AT6:AT10"/>
    <mergeCell ref="AV6:AV10"/>
    <mergeCell ref="AP6:AP10"/>
    <mergeCell ref="AR6:AR10"/>
    <mergeCell ref="A13:E13"/>
    <mergeCell ref="A12:E12"/>
    <mergeCell ref="K30:L30"/>
    <mergeCell ref="A10:E10"/>
    <mergeCell ref="G39:T39"/>
    <mergeCell ref="F18:H19"/>
    <mergeCell ref="AI7:AI10"/>
    <mergeCell ref="AL6:AL10"/>
    <mergeCell ref="AK6:AK10"/>
    <mergeCell ref="H26:I26"/>
    <mergeCell ref="S1:T1"/>
    <mergeCell ref="S2:T2"/>
    <mergeCell ref="Q4:R4"/>
    <mergeCell ref="C4:F4"/>
    <mergeCell ref="H1:I1"/>
    <mergeCell ref="F1:G1"/>
    <mergeCell ref="G4:H4"/>
    <mergeCell ref="I4:J4"/>
    <mergeCell ref="K4:L4"/>
    <mergeCell ref="M4:N4"/>
    <mergeCell ref="O4:P4"/>
    <mergeCell ref="S4:T4"/>
    <mergeCell ref="L1:N1"/>
    <mergeCell ref="L2:N2"/>
    <mergeCell ref="J1:K1"/>
    <mergeCell ref="J2:K2"/>
    <mergeCell ref="A1:D1"/>
    <mergeCell ref="A2:D2"/>
    <mergeCell ref="H2:I2"/>
    <mergeCell ref="M5:N5"/>
    <mergeCell ref="F2:G2"/>
    <mergeCell ref="B121:E121"/>
    <mergeCell ref="B122:E122"/>
    <mergeCell ref="B124:E124"/>
    <mergeCell ref="B125:E125"/>
    <mergeCell ref="A39:F40"/>
    <mergeCell ref="A96:F97"/>
    <mergeCell ref="B105:E105"/>
    <mergeCell ref="B106:E106"/>
    <mergeCell ref="B108:E108"/>
    <mergeCell ref="B103:E103"/>
    <mergeCell ref="B104:E104"/>
    <mergeCell ref="B99:E99"/>
    <mergeCell ref="B100:E100"/>
    <mergeCell ref="B101:E101"/>
    <mergeCell ref="B102:E102"/>
    <mergeCell ref="B42:E42"/>
    <mergeCell ref="B118:E118"/>
    <mergeCell ref="B123:E123"/>
    <mergeCell ref="A15:E15"/>
    <mergeCell ref="A14:E14"/>
    <mergeCell ref="G30:H30"/>
    <mergeCell ref="A11:E11"/>
    <mergeCell ref="B156:E156"/>
    <mergeCell ref="G153:T153"/>
    <mergeCell ref="B144:E144"/>
    <mergeCell ref="B145:E145"/>
    <mergeCell ref="B146:E146"/>
    <mergeCell ref="B148:E148"/>
    <mergeCell ref="I18:I19"/>
    <mergeCell ref="I30:J30"/>
    <mergeCell ref="B128:E128"/>
    <mergeCell ref="B137:E137"/>
    <mergeCell ref="G134:T134"/>
    <mergeCell ref="B107:E107"/>
    <mergeCell ref="M30:N30"/>
    <mergeCell ref="O30:P30"/>
    <mergeCell ref="Q30:R30"/>
    <mergeCell ref="S30:T30"/>
    <mergeCell ref="J18:N18"/>
    <mergeCell ref="B126:E126"/>
    <mergeCell ref="B127:E127"/>
    <mergeCell ref="J19:N19"/>
    <mergeCell ref="D27:F27"/>
    <mergeCell ref="A22:T23"/>
    <mergeCell ref="D26:F26"/>
    <mergeCell ref="A30:E30"/>
    <mergeCell ref="AL115:AN115"/>
    <mergeCell ref="B109:E109"/>
    <mergeCell ref="B110:E110"/>
    <mergeCell ref="B111:E111"/>
    <mergeCell ref="B112:E112"/>
    <mergeCell ref="B113:E113"/>
    <mergeCell ref="A115:F116"/>
    <mergeCell ref="S5:T5"/>
    <mergeCell ref="C6:E6"/>
    <mergeCell ref="C7:E7"/>
    <mergeCell ref="G5:H5"/>
    <mergeCell ref="C5:F5"/>
    <mergeCell ref="A5:B5"/>
    <mergeCell ref="O5:P5"/>
    <mergeCell ref="I5:J5"/>
    <mergeCell ref="K5:L5"/>
    <mergeCell ref="Q5:R5"/>
    <mergeCell ref="U7:U10"/>
    <mergeCell ref="AH7:AH10"/>
    <mergeCell ref="V97:V98"/>
    <mergeCell ref="X97:X98"/>
    <mergeCell ref="Z97:Z98"/>
    <mergeCell ref="AA97:AA98"/>
    <mergeCell ref="AG97:AG98"/>
    <mergeCell ref="AL153:AN153"/>
    <mergeCell ref="A134:F135"/>
    <mergeCell ref="A153:F154"/>
    <mergeCell ref="B147:E147"/>
    <mergeCell ref="B149:E149"/>
    <mergeCell ref="B150:E150"/>
    <mergeCell ref="B151:E151"/>
    <mergeCell ref="B138:E138"/>
    <mergeCell ref="B139:E139"/>
    <mergeCell ref="B140:E140"/>
    <mergeCell ref="B141:E141"/>
    <mergeCell ref="B142:E142"/>
    <mergeCell ref="B143:E143"/>
    <mergeCell ref="AL134:AN134"/>
    <mergeCell ref="V153:AI153"/>
    <mergeCell ref="AE154:AE155"/>
    <mergeCell ref="AF154:AF155"/>
    <mergeCell ref="AG154:AG155"/>
    <mergeCell ref="AH154:AH155"/>
    <mergeCell ref="AI154:AI155"/>
    <mergeCell ref="V135:V136"/>
    <mergeCell ref="W135:W136"/>
    <mergeCell ref="X135:X136"/>
    <mergeCell ref="Y135:Y136"/>
    <mergeCell ref="AC116:AC117"/>
    <mergeCell ref="AD116:AD117"/>
    <mergeCell ref="AE116:AE117"/>
    <mergeCell ref="AF116:AF117"/>
    <mergeCell ref="AG116:AG117"/>
    <mergeCell ref="AH116:AH117"/>
    <mergeCell ref="AI116:AI117"/>
    <mergeCell ref="G115:T115"/>
    <mergeCell ref="G96:T96"/>
    <mergeCell ref="W97:W98"/>
    <mergeCell ref="Y97:Y98"/>
    <mergeCell ref="AE97:AE98"/>
    <mergeCell ref="AC97:AC98"/>
    <mergeCell ref="AD135:AD136"/>
    <mergeCell ref="V154:V155"/>
    <mergeCell ref="W154:W155"/>
    <mergeCell ref="X154:X155"/>
    <mergeCell ref="Y154:Y155"/>
    <mergeCell ref="Z154:Z155"/>
    <mergeCell ref="AA154:AA155"/>
    <mergeCell ref="AB154:AB155"/>
    <mergeCell ref="AC154:AC155"/>
    <mergeCell ref="AD154:AD155"/>
    <mergeCell ref="AE135:AE136"/>
    <mergeCell ref="AF135:AF136"/>
    <mergeCell ref="AG135:AG136"/>
    <mergeCell ref="AH135:AH136"/>
    <mergeCell ref="AI135:AI136"/>
    <mergeCell ref="V115:AI115"/>
    <mergeCell ref="V134:AI134"/>
    <mergeCell ref="B129:E129"/>
    <mergeCell ref="B130:E130"/>
    <mergeCell ref="B131:E131"/>
    <mergeCell ref="B132:E132"/>
    <mergeCell ref="B119:E119"/>
    <mergeCell ref="B120:E120"/>
    <mergeCell ref="V116:V117"/>
    <mergeCell ref="W116:W117"/>
    <mergeCell ref="X116:X117"/>
    <mergeCell ref="Y116:Y117"/>
    <mergeCell ref="Z116:Z117"/>
    <mergeCell ref="AA116:AA117"/>
    <mergeCell ref="AB116:AB117"/>
    <mergeCell ref="Z135:Z136"/>
    <mergeCell ref="AA135:AA136"/>
    <mergeCell ref="AB135:AB136"/>
    <mergeCell ref="AC135:AC136"/>
  </mergeCells>
  <phoneticPr fontId="21" type="noConversion"/>
  <conditionalFormatting sqref="H65">
    <cfRule type="expression" dxfId="7520" priority="561">
      <formula>IF(H65&lt;0, TRUE, IF(AND(H65&gt;0,V65=""),TRUE,FALSE))</formula>
    </cfRule>
  </conditionalFormatting>
  <conditionalFormatting sqref="H68">
    <cfRule type="expression" dxfId="7519" priority="558">
      <formula>IF(H68&lt;0, TRUE, IF(AND(H68&gt;0,V68=""),TRUE,FALSE))</formula>
    </cfRule>
  </conditionalFormatting>
  <conditionalFormatting sqref="H69">
    <cfRule type="expression" dxfId="7518" priority="557">
      <formula>IF(H69&lt;0, TRUE, IF(AND(H69&gt;0,V69=""),TRUE,FALSE))</formula>
    </cfRule>
  </conditionalFormatting>
  <conditionalFormatting sqref="H70">
    <cfRule type="expression" dxfId="7517" priority="556">
      <formula>IF(H70&lt;0, TRUE, IF(AND(H70&gt;0,V70=""),TRUE,FALSE))</formula>
    </cfRule>
  </conditionalFormatting>
  <conditionalFormatting sqref="H71">
    <cfRule type="expression" dxfId="7516" priority="555">
      <formula>IF(H71&lt;0, TRUE, IF(AND(H71&gt;0,V71=""),TRUE,FALSE))</formula>
    </cfRule>
  </conditionalFormatting>
  <conditionalFormatting sqref="H72">
    <cfRule type="expression" dxfId="7515" priority="554">
      <formula>IF(H72&lt;0, TRUE, IF(AND(H72&gt;0,V72=""),TRUE,FALSE))</formula>
    </cfRule>
  </conditionalFormatting>
  <conditionalFormatting sqref="H73">
    <cfRule type="expression" dxfId="7514" priority="553">
      <formula>IF(H73&lt;0, TRUE, IF(AND(H73&gt;0,V73=""),TRUE,FALSE))</formula>
    </cfRule>
  </conditionalFormatting>
  <conditionalFormatting sqref="H74">
    <cfRule type="expression" dxfId="7513" priority="552">
      <formula>IF(H74&lt;0, TRUE, IF(AND(H74&gt;0,V74=""),TRUE,FALSE))</formula>
    </cfRule>
  </conditionalFormatting>
  <conditionalFormatting sqref="H75">
    <cfRule type="expression" dxfId="7512" priority="551">
      <formula>IF(H75&lt;0, TRUE, IF(AND(H75&gt;0,V75=""),TRUE,FALSE))</formula>
    </cfRule>
  </conditionalFormatting>
  <conditionalFormatting sqref="H76">
    <cfRule type="expression" dxfId="7511" priority="550">
      <formula>IF(H76&lt;0, TRUE, IF(AND(H76&gt;0,V76=""),TRUE,FALSE))</formula>
    </cfRule>
  </conditionalFormatting>
  <conditionalFormatting sqref="H77">
    <cfRule type="expression" dxfId="7510" priority="549">
      <formula>IF(H77&lt;0, TRUE, IF(AND(H77&gt;0,V77=""),TRUE,FALSE))</formula>
    </cfRule>
  </conditionalFormatting>
  <conditionalFormatting sqref="H78">
    <cfRule type="expression" dxfId="7509" priority="548">
      <formula>IF(H78&lt;0, TRUE, IF(AND(H78&gt;0,V78=""),TRUE,FALSE))</formula>
    </cfRule>
  </conditionalFormatting>
  <conditionalFormatting sqref="H79">
    <cfRule type="expression" dxfId="7508" priority="547">
      <formula>IF(H79&lt;0, TRUE, IF(AND(H79&gt;0,V79=""),TRUE,FALSE))</formula>
    </cfRule>
  </conditionalFormatting>
  <conditionalFormatting sqref="H80">
    <cfRule type="expression" dxfId="7507" priority="546">
      <formula>IF(H80&lt;0, TRUE, IF(AND(H80&gt;0,V80=""),TRUE,FALSE))</formula>
    </cfRule>
  </conditionalFormatting>
  <conditionalFormatting sqref="H81">
    <cfRule type="expression" dxfId="7506" priority="545">
      <formula>IF(H81&lt;0, TRUE, IF(AND(H81&gt;0,V81=""),TRUE,FALSE))</formula>
    </cfRule>
  </conditionalFormatting>
  <conditionalFormatting sqref="H82">
    <cfRule type="expression" dxfId="7505" priority="544">
      <formula>IF(H82&lt;0, TRUE, IF(AND(H82&gt;0,V82=""),TRUE,FALSE))</formula>
    </cfRule>
  </conditionalFormatting>
  <conditionalFormatting sqref="H83">
    <cfRule type="expression" dxfId="7504" priority="543">
      <formula>IF(H83&lt;0, TRUE, IF(AND(H83&gt;0,V83=""),TRUE,FALSE))</formula>
    </cfRule>
  </conditionalFormatting>
  <conditionalFormatting sqref="H84">
    <cfRule type="expression" dxfId="7503" priority="542">
      <formula>IF(H84&lt;0, TRUE, IF(AND(H84&gt;0,V84=""),TRUE,FALSE))</formula>
    </cfRule>
  </conditionalFormatting>
  <conditionalFormatting sqref="H85">
    <cfRule type="expression" dxfId="7502" priority="541">
      <formula>IF(H85&lt;0, TRUE, IF(AND(H85&gt;0,V85=""),TRUE,FALSE))</formula>
    </cfRule>
  </conditionalFormatting>
  <conditionalFormatting sqref="H86">
    <cfRule type="expression" dxfId="7501" priority="540">
      <formula>IF(H86&lt;0, TRUE, IF(AND(H86&gt;0,V86=""),TRUE,FALSE))</formula>
    </cfRule>
  </conditionalFormatting>
  <conditionalFormatting sqref="H87">
    <cfRule type="expression" dxfId="7500" priority="539">
      <formula>IF(H87&lt;0, TRUE, IF(AND(H87&gt;0,V87=""),TRUE,FALSE))</formula>
    </cfRule>
  </conditionalFormatting>
  <conditionalFormatting sqref="H88">
    <cfRule type="expression" dxfId="7499" priority="538">
      <formula>IF(H88&lt;0, TRUE, IF(AND(H88&gt;0,V88=""),TRUE,FALSE))</formula>
    </cfRule>
  </conditionalFormatting>
  <conditionalFormatting sqref="H89">
    <cfRule type="expression" dxfId="7498" priority="537">
      <formula>IF(H89&lt;0, TRUE, IF(AND(H89&gt;0,V89=""),TRUE,FALSE))</formula>
    </cfRule>
  </conditionalFormatting>
  <conditionalFormatting sqref="H90">
    <cfRule type="expression" dxfId="7497" priority="536">
      <formula>IF(H90&lt;0, TRUE, IF(AND(H90&gt;0,V90=""),TRUE,FALSE))</formula>
    </cfRule>
  </conditionalFormatting>
  <conditionalFormatting sqref="H91">
    <cfRule type="expression" dxfId="7496" priority="535">
      <formula>IF(H91&lt;0, TRUE, IF(AND(H91&gt;0,V91=""),TRUE,FALSE))</formula>
    </cfRule>
  </conditionalFormatting>
  <conditionalFormatting sqref="H92">
    <cfRule type="expression" dxfId="7495" priority="534">
      <formula>IF(H92&lt;0, TRUE, IF(AND(H92&gt;0,V92=""),TRUE,FALSE))</formula>
    </cfRule>
  </conditionalFormatting>
  <conditionalFormatting sqref="H93">
    <cfRule type="expression" dxfId="7494" priority="533">
      <formula>IF(H93&lt;0, TRUE, IF(AND(H93&gt;0,V93=""),TRUE,FALSE))</formula>
    </cfRule>
  </conditionalFormatting>
  <conditionalFormatting sqref="J94">
    <cfRule type="expression" dxfId="7493" priority="532">
      <formula>IF(J94&lt;0, TRUE, IF(AND(J94&gt;0,X94=""),TRUE,FALSE))</formula>
    </cfRule>
  </conditionalFormatting>
  <conditionalFormatting sqref="J60">
    <cfRule type="expression" dxfId="7492" priority="531">
      <formula>IF(J60&lt;0, TRUE, IF(AND(J60&gt;0,X60=""),TRUE,FALSE))</formula>
    </cfRule>
  </conditionalFormatting>
  <conditionalFormatting sqref="J61">
    <cfRule type="expression" dxfId="7491" priority="530">
      <formula>IF(J61&lt;0, TRUE, IF(AND(J61&gt;0,X61=""),TRUE,FALSE))</formula>
    </cfRule>
  </conditionalFormatting>
  <conditionalFormatting sqref="J62">
    <cfRule type="expression" dxfId="7490" priority="529">
      <formula>IF(J62&lt;0, TRUE, IF(AND(J62&gt;0,X62=""),TRUE,FALSE))</formula>
    </cfRule>
  </conditionalFormatting>
  <conditionalFormatting sqref="J63">
    <cfRule type="expression" dxfId="7489" priority="528">
      <formula>IF(J63&lt;0, TRUE, IF(AND(J63&gt;0,X63=""),TRUE,FALSE))</formula>
    </cfRule>
  </conditionalFormatting>
  <conditionalFormatting sqref="J64">
    <cfRule type="expression" dxfId="7488" priority="527">
      <formula>IF(J64&lt;0, TRUE, IF(AND(J64&gt;0,X64=""),TRUE,FALSE))</formula>
    </cfRule>
  </conditionalFormatting>
  <conditionalFormatting sqref="J65">
    <cfRule type="expression" dxfId="7487" priority="526">
      <formula>IF(J65&lt;0, TRUE, IF(AND(J65&gt;0,X65=""),TRUE,FALSE))</formula>
    </cfRule>
  </conditionalFormatting>
  <conditionalFormatting sqref="J66">
    <cfRule type="expression" dxfId="7486" priority="525">
      <formula>IF(J66&lt;0, TRUE, IF(AND(J66&gt;0,X66=""),TRUE,FALSE))</formula>
    </cfRule>
  </conditionalFormatting>
  <conditionalFormatting sqref="J80">
    <cfRule type="expression" dxfId="7485" priority="511">
      <formula>IF(J80&lt;0, TRUE, IF(AND(J80&gt;0,X80=""),TRUE,FALSE))</formula>
    </cfRule>
  </conditionalFormatting>
  <conditionalFormatting sqref="J83">
    <cfRule type="expression" dxfId="7484" priority="508">
      <formula>IF(J83&lt;0, TRUE, IF(AND(J83&gt;0,X83=""),TRUE,FALSE))</formula>
    </cfRule>
  </conditionalFormatting>
  <conditionalFormatting sqref="J84">
    <cfRule type="expression" dxfId="7483" priority="507">
      <formula>IF(J84&lt;0, TRUE, IF(AND(J84&gt;0,X84=""),TRUE,FALSE))</formula>
    </cfRule>
  </conditionalFormatting>
  <conditionalFormatting sqref="J85">
    <cfRule type="expression" dxfId="7482" priority="506">
      <formula>IF(J85&lt;0, TRUE, IF(AND(J85&gt;0,X85=""),TRUE,FALSE))</formula>
    </cfRule>
  </conditionalFormatting>
  <conditionalFormatting sqref="J86">
    <cfRule type="expression" dxfId="7481" priority="505">
      <formula>IF(J86&lt;0, TRUE, IF(AND(J86&gt;0,X86=""),TRUE,FALSE))</formula>
    </cfRule>
  </conditionalFormatting>
  <conditionalFormatting sqref="J87">
    <cfRule type="expression" dxfId="7480" priority="504">
      <formula>IF(J87&lt;0, TRUE, IF(AND(J87&gt;0,X87=""),TRUE,FALSE))</formula>
    </cfRule>
  </conditionalFormatting>
  <conditionalFormatting sqref="J88">
    <cfRule type="expression" dxfId="7479" priority="503">
      <formula>IF(J88&lt;0, TRUE, IF(AND(J88&gt;0,X88=""),TRUE,FALSE))</formula>
    </cfRule>
  </conditionalFormatting>
  <conditionalFormatting sqref="J89">
    <cfRule type="expression" dxfId="7478" priority="502">
      <formula>IF(J89&lt;0, TRUE, IF(AND(J89&gt;0,X89=""),TRUE,FALSE))</formula>
    </cfRule>
  </conditionalFormatting>
  <conditionalFormatting sqref="J90">
    <cfRule type="expression" dxfId="7477" priority="501">
      <formula>IF(J90&lt;0, TRUE, IF(AND(J90&gt;0,X90=""),TRUE,FALSE))</formula>
    </cfRule>
  </conditionalFormatting>
  <conditionalFormatting sqref="J91">
    <cfRule type="expression" dxfId="7476" priority="500">
      <formula>IF(J91&lt;0, TRUE, IF(AND(J91&gt;0,X91=""),TRUE,FALSE))</formula>
    </cfRule>
  </conditionalFormatting>
  <conditionalFormatting sqref="J92">
    <cfRule type="expression" dxfId="7475" priority="499">
      <formula>IF(J92&lt;0, TRUE, IF(AND(J92&gt;0,X92=""),TRUE,FALSE))</formula>
    </cfRule>
  </conditionalFormatting>
  <conditionalFormatting sqref="J93">
    <cfRule type="expression" dxfId="7474" priority="498">
      <formula>IF(J93&lt;0, TRUE, IF(AND(J93&gt;0,X93=""),TRUE,FALSE))</formula>
    </cfRule>
  </conditionalFormatting>
  <conditionalFormatting sqref="L94">
    <cfRule type="expression" dxfId="7473" priority="497">
      <formula>IF(L94&lt;0, TRUE, IF(AND(L94&gt;0,Z94=""),TRUE,FALSE))</formula>
    </cfRule>
  </conditionalFormatting>
  <conditionalFormatting sqref="L60">
    <cfRule type="expression" dxfId="7472" priority="496">
      <formula>IF(L60&lt;0, TRUE, IF(AND(L60&gt;0,Z60=""),TRUE,FALSE))</formula>
    </cfRule>
  </conditionalFormatting>
  <conditionalFormatting sqref="L61">
    <cfRule type="expression" dxfId="7471" priority="495">
      <formula>IF(L61&lt;0, TRUE, IF(AND(L61&gt;0,Z61=""),TRUE,FALSE))</formula>
    </cfRule>
  </conditionalFormatting>
  <conditionalFormatting sqref="L62">
    <cfRule type="expression" dxfId="7470" priority="494">
      <formula>IF(L62&lt;0, TRUE, IF(AND(L62&gt;0,Z62=""),TRUE,FALSE))</formula>
    </cfRule>
  </conditionalFormatting>
  <conditionalFormatting sqref="L63">
    <cfRule type="expression" dxfId="7469" priority="493">
      <formula>IF(L63&lt;0, TRUE, IF(AND(L63&gt;0,Z63=""),TRUE,FALSE))</formula>
    </cfRule>
  </conditionalFormatting>
  <conditionalFormatting sqref="L64">
    <cfRule type="expression" dxfId="7468" priority="492">
      <formula>IF(L64&lt;0, TRUE, IF(AND(L64&gt;0,Z64=""),TRUE,FALSE))</formula>
    </cfRule>
  </conditionalFormatting>
  <conditionalFormatting sqref="L65">
    <cfRule type="expression" dxfId="7467" priority="491">
      <formula>IF(L65&lt;0, TRUE, IF(AND(L65&gt;0,Z65=""),TRUE,FALSE))</formula>
    </cfRule>
  </conditionalFormatting>
  <conditionalFormatting sqref="L66">
    <cfRule type="expression" dxfId="7466" priority="490">
      <formula>IF(L66&lt;0, TRUE, IF(AND(L66&gt;0,Z66=""),TRUE,FALSE))</formula>
    </cfRule>
  </conditionalFormatting>
  <conditionalFormatting sqref="L67">
    <cfRule type="expression" dxfId="7465" priority="489">
      <formula>IF(L67&lt;0, TRUE, IF(AND(L67&gt;0,Z67=""),TRUE,FALSE))</formula>
    </cfRule>
  </conditionalFormatting>
  <conditionalFormatting sqref="L68">
    <cfRule type="expression" dxfId="7464" priority="488">
      <formula>IF(L68&lt;0, TRUE, IF(AND(L68&gt;0,Z68=""),TRUE,FALSE))</formula>
    </cfRule>
  </conditionalFormatting>
  <conditionalFormatting sqref="L69">
    <cfRule type="expression" dxfId="7463" priority="487">
      <formula>IF(L69&lt;0, TRUE, IF(AND(L69&gt;0,Z69=""),TRUE,FALSE))</formula>
    </cfRule>
  </conditionalFormatting>
  <conditionalFormatting sqref="L70">
    <cfRule type="expression" dxfId="7462" priority="486">
      <formula>IF(L70&lt;0, TRUE, IF(AND(L70&gt;0,Z70=""),TRUE,FALSE))</formula>
    </cfRule>
  </conditionalFormatting>
  <conditionalFormatting sqref="L71">
    <cfRule type="expression" dxfId="7461" priority="485">
      <formula>IF(L71&lt;0, TRUE, IF(AND(L71&gt;0,Z71=""),TRUE,FALSE))</formula>
    </cfRule>
  </conditionalFormatting>
  <conditionalFormatting sqref="L72">
    <cfRule type="expression" dxfId="7460" priority="484">
      <formula>IF(L72&lt;0, TRUE, IF(AND(L72&gt;0,Z72=""),TRUE,FALSE))</formula>
    </cfRule>
  </conditionalFormatting>
  <conditionalFormatting sqref="L73">
    <cfRule type="expression" dxfId="7459" priority="483">
      <formula>IF(L73&lt;0, TRUE, IF(AND(L73&gt;0,Z73=""),TRUE,FALSE))</formula>
    </cfRule>
  </conditionalFormatting>
  <conditionalFormatting sqref="L74">
    <cfRule type="expression" dxfId="7458" priority="482">
      <formula>IF(L74&lt;0, TRUE, IF(AND(L74&gt;0,Z74=""),TRUE,FALSE))</formula>
    </cfRule>
  </conditionalFormatting>
  <conditionalFormatting sqref="L75">
    <cfRule type="expression" dxfId="7457" priority="481">
      <formula>IF(L75&lt;0, TRUE, IF(AND(L75&gt;0,Z75=""),TRUE,FALSE))</formula>
    </cfRule>
  </conditionalFormatting>
  <conditionalFormatting sqref="L76">
    <cfRule type="expression" dxfId="7456" priority="480">
      <formula>IF(L76&lt;0, TRUE, IF(AND(L76&gt;0,Z76=""),TRUE,FALSE))</formula>
    </cfRule>
  </conditionalFormatting>
  <conditionalFormatting sqref="L77">
    <cfRule type="expression" dxfId="7455" priority="479">
      <formula>IF(L77&lt;0, TRUE, IF(AND(L77&gt;0,Z77=""),TRUE,FALSE))</formula>
    </cfRule>
  </conditionalFormatting>
  <conditionalFormatting sqref="L78">
    <cfRule type="expression" dxfId="7454" priority="478">
      <formula>IF(L78&lt;0, TRUE, IF(AND(L78&gt;0,Z78=""),TRUE,FALSE))</formula>
    </cfRule>
  </conditionalFormatting>
  <conditionalFormatting sqref="L79">
    <cfRule type="expression" dxfId="7453" priority="477">
      <formula>IF(L79&lt;0, TRUE, IF(AND(L79&gt;0,Z79=""),TRUE,FALSE))</formula>
    </cfRule>
  </conditionalFormatting>
  <conditionalFormatting sqref="L80">
    <cfRule type="expression" dxfId="7452" priority="476">
      <formula>IF(L80&lt;0, TRUE, IF(AND(L80&gt;0,Z80=""),TRUE,FALSE))</formula>
    </cfRule>
  </conditionalFormatting>
  <conditionalFormatting sqref="L81">
    <cfRule type="expression" dxfId="7451" priority="475">
      <formula>IF(L81&lt;0, TRUE, IF(AND(L81&gt;0,Z81=""),TRUE,FALSE))</formula>
    </cfRule>
  </conditionalFormatting>
  <conditionalFormatting sqref="L82">
    <cfRule type="expression" dxfId="7450" priority="474">
      <formula>IF(L82&lt;0, TRUE, IF(AND(L82&gt;0,Z82=""),TRUE,FALSE))</formula>
    </cfRule>
  </conditionalFormatting>
  <conditionalFormatting sqref="L83">
    <cfRule type="expression" dxfId="7449" priority="473">
      <formula>IF(L83&lt;0, TRUE, IF(AND(L83&gt;0,Z83=""),TRUE,FALSE))</formula>
    </cfRule>
  </conditionalFormatting>
  <conditionalFormatting sqref="L84">
    <cfRule type="expression" dxfId="7448" priority="472">
      <formula>IF(L84&lt;0, TRUE, IF(AND(L84&gt;0,Z84=""),TRUE,FALSE))</formula>
    </cfRule>
  </conditionalFormatting>
  <conditionalFormatting sqref="L85">
    <cfRule type="expression" dxfId="7447" priority="471">
      <formula>IF(L85&lt;0, TRUE, IF(AND(L85&gt;0,Z85=""),TRUE,FALSE))</formula>
    </cfRule>
  </conditionalFormatting>
  <conditionalFormatting sqref="L86">
    <cfRule type="expression" dxfId="7446" priority="470">
      <formula>IF(L86&lt;0, TRUE, IF(AND(L86&gt;0,Z86=""),TRUE,FALSE))</formula>
    </cfRule>
  </conditionalFormatting>
  <conditionalFormatting sqref="L87">
    <cfRule type="expression" dxfId="7445" priority="469">
      <formula>IF(L87&lt;0, TRUE, IF(AND(L87&gt;0,Z87=""),TRUE,FALSE))</formula>
    </cfRule>
  </conditionalFormatting>
  <conditionalFormatting sqref="L88">
    <cfRule type="expression" dxfId="7444" priority="468">
      <formula>IF(L88&lt;0, TRUE, IF(AND(L88&gt;0,Z88=""),TRUE,FALSE))</formula>
    </cfRule>
  </conditionalFormatting>
  <conditionalFormatting sqref="L89">
    <cfRule type="expression" dxfId="7443" priority="467">
      <formula>IF(L89&lt;0, TRUE, IF(AND(L89&gt;0,Z89=""),TRUE,FALSE))</formula>
    </cfRule>
  </conditionalFormatting>
  <conditionalFormatting sqref="L90">
    <cfRule type="expression" dxfId="7442" priority="466">
      <formula>IF(L90&lt;0, TRUE, IF(AND(L90&gt;0,Z90=""),TRUE,FALSE))</formula>
    </cfRule>
  </conditionalFormatting>
  <conditionalFormatting sqref="L91">
    <cfRule type="expression" dxfId="7441" priority="465">
      <formula>IF(L91&lt;0, TRUE, IF(AND(L91&gt;0,Z91=""),TRUE,FALSE))</formula>
    </cfRule>
  </conditionalFormatting>
  <conditionalFormatting sqref="L92">
    <cfRule type="expression" dxfId="7440" priority="464">
      <formula>IF(L92&lt;0, TRUE, IF(AND(L92&gt;0,Z92=""),TRUE,FALSE))</formula>
    </cfRule>
  </conditionalFormatting>
  <conditionalFormatting sqref="L93">
    <cfRule type="expression" dxfId="7439" priority="463">
      <formula>IF(L93&lt;0, TRUE, IF(AND(L93&gt;0,Z93=""),TRUE,FALSE))</formula>
    </cfRule>
  </conditionalFormatting>
  <conditionalFormatting sqref="P94">
    <cfRule type="expression" dxfId="7438" priority="462">
      <formula>IF(P94&lt;0, TRUE, IF(AND(P94&gt;0,AD94=""),TRUE,FALSE))</formula>
    </cfRule>
  </conditionalFormatting>
  <conditionalFormatting sqref="P60">
    <cfRule type="expression" dxfId="7437" priority="461">
      <formula>IF(P60&lt;0, TRUE, IF(AND(P60&gt;0,AD60=""),TRUE,FALSE))</formula>
    </cfRule>
  </conditionalFormatting>
  <conditionalFormatting sqref="P61">
    <cfRule type="expression" dxfId="7436" priority="460">
      <formula>IF(P61&lt;0, TRUE, IF(AND(P61&gt;0,AD61=""),TRUE,FALSE))</formula>
    </cfRule>
  </conditionalFormatting>
  <conditionalFormatting sqref="P62">
    <cfRule type="expression" dxfId="7435" priority="459">
      <formula>IF(P62&lt;0, TRUE, IF(AND(P62&gt;0,AD62=""),TRUE,FALSE))</formula>
    </cfRule>
  </conditionalFormatting>
  <conditionalFormatting sqref="P63">
    <cfRule type="expression" dxfId="7434" priority="458">
      <formula>IF(P63&lt;0, TRUE, IF(AND(P63&gt;0,AD63=""),TRUE,FALSE))</formula>
    </cfRule>
  </conditionalFormatting>
  <conditionalFormatting sqref="P64">
    <cfRule type="expression" dxfId="7433" priority="457">
      <formula>IF(P64&lt;0, TRUE, IF(AND(P64&gt;0,AD64=""),TRUE,FALSE))</formula>
    </cfRule>
  </conditionalFormatting>
  <conditionalFormatting sqref="P65:P71">
    <cfRule type="expression" dxfId="7432" priority="456">
      <formula>IF(P65&lt;0, TRUE, IF(AND(P65&gt;0,AD65=""),TRUE,FALSE))</formula>
    </cfRule>
  </conditionalFormatting>
  <conditionalFormatting sqref="P72">
    <cfRule type="expression" dxfId="7431" priority="455">
      <formula>IF(P72&lt;0, TRUE, IF(AND(P72&gt;0,AD72=""),TRUE,FALSE))</formula>
    </cfRule>
  </conditionalFormatting>
  <conditionalFormatting sqref="P73">
    <cfRule type="expression" dxfId="7430" priority="454">
      <formula>IF(P73&lt;0, TRUE, IF(AND(P73&gt;0,AD73=""),TRUE,FALSE))</formula>
    </cfRule>
  </conditionalFormatting>
  <conditionalFormatting sqref="P74">
    <cfRule type="expression" dxfId="7429" priority="453">
      <formula>IF(P74&lt;0, TRUE, IF(AND(P74&gt;0,AD74=""),TRUE,FALSE))</formula>
    </cfRule>
  </conditionalFormatting>
  <conditionalFormatting sqref="P75">
    <cfRule type="expression" dxfId="7428" priority="452">
      <formula>IF(P75&lt;0, TRUE, IF(AND(P75&gt;0,AD75=""),TRUE,FALSE))</formula>
    </cfRule>
  </conditionalFormatting>
  <conditionalFormatting sqref="P76">
    <cfRule type="expression" dxfId="7427" priority="451">
      <formula>IF(P76&lt;0, TRUE, IF(AND(P76&gt;0,AD76=""),TRUE,FALSE))</formula>
    </cfRule>
  </conditionalFormatting>
  <conditionalFormatting sqref="P77">
    <cfRule type="expression" dxfId="7426" priority="450">
      <formula>IF(P77&lt;0, TRUE, IF(AND(P77&gt;0,AD77=""),TRUE,FALSE))</formula>
    </cfRule>
  </conditionalFormatting>
  <conditionalFormatting sqref="P78">
    <cfRule type="expression" dxfId="7425" priority="449">
      <formula>IF(P78&lt;0, TRUE, IF(AND(P78&gt;0,AD78=""),TRUE,FALSE))</formula>
    </cfRule>
  </conditionalFormatting>
  <conditionalFormatting sqref="P79">
    <cfRule type="expression" dxfId="7424" priority="448">
      <formula>IF(P79&lt;0, TRUE, IF(AND(P79&gt;0,AD79=""),TRUE,FALSE))</formula>
    </cfRule>
  </conditionalFormatting>
  <conditionalFormatting sqref="P80">
    <cfRule type="expression" dxfId="7423" priority="447">
      <formula>IF(P80&lt;0, TRUE, IF(AND(P80&gt;0,AD80=""),TRUE,FALSE))</formula>
    </cfRule>
  </conditionalFormatting>
  <conditionalFormatting sqref="P81">
    <cfRule type="expression" dxfId="7422" priority="446">
      <formula>IF(P81&lt;0, TRUE, IF(AND(P81&gt;0,AD81=""),TRUE,FALSE))</formula>
    </cfRule>
  </conditionalFormatting>
  <conditionalFormatting sqref="P82">
    <cfRule type="expression" dxfId="7421" priority="445">
      <formula>IF(P82&lt;0, TRUE, IF(AND(P82&gt;0,AD82=""),TRUE,FALSE))</formula>
    </cfRule>
  </conditionalFormatting>
  <conditionalFormatting sqref="P83">
    <cfRule type="expression" dxfId="7420" priority="444">
      <formula>IF(P83&lt;0, TRUE, IF(AND(P83&gt;0,AD83=""),TRUE,FALSE))</formula>
    </cfRule>
  </conditionalFormatting>
  <conditionalFormatting sqref="P84">
    <cfRule type="expression" dxfId="7419" priority="443">
      <formula>IF(P84&lt;0, TRUE, IF(AND(P84&gt;0,AD84=""),TRUE,FALSE))</formula>
    </cfRule>
  </conditionalFormatting>
  <conditionalFormatting sqref="P85">
    <cfRule type="expression" dxfId="7418" priority="442">
      <formula>IF(P85&lt;0, TRUE, IF(AND(P85&gt;0,AD85=""),TRUE,FALSE))</formula>
    </cfRule>
  </conditionalFormatting>
  <conditionalFormatting sqref="P86">
    <cfRule type="expression" dxfId="7417" priority="441">
      <formula>IF(P86&lt;0, TRUE, IF(AND(P86&gt;0,AD86=""),TRUE,FALSE))</formula>
    </cfRule>
  </conditionalFormatting>
  <conditionalFormatting sqref="P87">
    <cfRule type="expression" dxfId="7416" priority="440">
      <formula>IF(P87&lt;0, TRUE, IF(AND(P87&gt;0,AD87=""),TRUE,FALSE))</formula>
    </cfRule>
  </conditionalFormatting>
  <conditionalFormatting sqref="P88">
    <cfRule type="expression" dxfId="7415" priority="439">
      <formula>IF(P88&lt;0, TRUE, IF(AND(P88&gt;0,AD88=""),TRUE,FALSE))</formula>
    </cfRule>
  </conditionalFormatting>
  <conditionalFormatting sqref="P89">
    <cfRule type="expression" dxfId="7414" priority="438">
      <formula>IF(P89&lt;0, TRUE, IF(AND(P89&gt;0,AD89=""),TRUE,FALSE))</formula>
    </cfRule>
  </conditionalFormatting>
  <conditionalFormatting sqref="P90">
    <cfRule type="expression" dxfId="7413" priority="437">
      <formula>IF(P90&lt;0, TRUE, IF(AND(P90&gt;0,AD90=""),TRUE,FALSE))</formula>
    </cfRule>
  </conditionalFormatting>
  <conditionalFormatting sqref="P91">
    <cfRule type="expression" dxfId="7412" priority="436">
      <formula>IF(P91&lt;0, TRUE, IF(AND(P91&gt;0,AD91=""),TRUE,FALSE))</formula>
    </cfRule>
  </conditionalFormatting>
  <conditionalFormatting sqref="P92">
    <cfRule type="expression" dxfId="7411" priority="435">
      <formula>IF(P92&lt;0, TRUE, IF(AND(P92&gt;0,AD92=""),TRUE,FALSE))</formula>
    </cfRule>
  </conditionalFormatting>
  <conditionalFormatting sqref="P93">
    <cfRule type="expression" dxfId="7410" priority="434">
      <formula>IF(P93&lt;0, TRUE, IF(AND(P93&gt;0,AD93=""),TRUE,FALSE))</formula>
    </cfRule>
  </conditionalFormatting>
  <conditionalFormatting sqref="R94">
    <cfRule type="expression" dxfId="7409" priority="433">
      <formula>IF(R94&lt;0, TRUE, IF(AND(R94&gt;0,AF94=""),TRUE,FALSE))</formula>
    </cfRule>
  </conditionalFormatting>
  <conditionalFormatting sqref="R60">
    <cfRule type="expression" dxfId="7408" priority="432">
      <formula>IF(R60&lt;0, TRUE, IF(AND(R60&gt;0,AF60=""),TRUE,FALSE))</formula>
    </cfRule>
  </conditionalFormatting>
  <conditionalFormatting sqref="R61">
    <cfRule type="expression" dxfId="7407" priority="431">
      <formula>IF(R61&lt;0, TRUE, IF(AND(R61&gt;0,AF61=""),TRUE,FALSE))</formula>
    </cfRule>
  </conditionalFormatting>
  <conditionalFormatting sqref="R62">
    <cfRule type="expression" dxfId="7406" priority="430">
      <formula>IF(R62&lt;0, TRUE, IF(AND(R62&gt;0,AF62=""),TRUE,FALSE))</formula>
    </cfRule>
  </conditionalFormatting>
  <conditionalFormatting sqref="R63">
    <cfRule type="expression" dxfId="7405" priority="429">
      <formula>IF(R63&lt;0, TRUE, IF(AND(R63&gt;0,AF63=""),TRUE,FALSE))</formula>
    </cfRule>
  </conditionalFormatting>
  <conditionalFormatting sqref="R64">
    <cfRule type="expression" dxfId="7404" priority="428">
      <formula>IF(R64&lt;0, TRUE, IF(AND(R64&gt;0,AF64=""),TRUE,FALSE))</formula>
    </cfRule>
  </conditionalFormatting>
  <conditionalFormatting sqref="R65:R71">
    <cfRule type="expression" dxfId="7403" priority="427">
      <formula>IF(R65&lt;0, TRUE, IF(AND(R65&gt;0,AF65=""),TRUE,FALSE))</formula>
    </cfRule>
  </conditionalFormatting>
  <conditionalFormatting sqref="R72">
    <cfRule type="expression" dxfId="7402" priority="426">
      <formula>IF(R72&lt;0, TRUE, IF(AND(R72&gt;0,AF72=""),TRUE,FALSE))</formula>
    </cfRule>
  </conditionalFormatting>
  <conditionalFormatting sqref="R73">
    <cfRule type="expression" dxfId="7401" priority="425">
      <formula>IF(R73&lt;0, TRUE, IF(AND(R73&gt;0,AF73=""),TRUE,FALSE))</formula>
    </cfRule>
  </conditionalFormatting>
  <conditionalFormatting sqref="R74">
    <cfRule type="expression" dxfId="7400" priority="424">
      <formula>IF(R74&lt;0, TRUE, IF(AND(R74&gt;0,AF74=""),TRUE,FALSE))</formula>
    </cfRule>
  </conditionalFormatting>
  <conditionalFormatting sqref="R75">
    <cfRule type="expression" dxfId="7399" priority="423">
      <formula>IF(R75&lt;0, TRUE, IF(AND(R75&gt;0,AF75=""),TRUE,FALSE))</formula>
    </cfRule>
  </conditionalFormatting>
  <conditionalFormatting sqref="R76">
    <cfRule type="expression" dxfId="7398" priority="422">
      <formula>IF(R76&lt;0, TRUE, IF(AND(R76&gt;0,AF76=""),TRUE,FALSE))</formula>
    </cfRule>
  </conditionalFormatting>
  <conditionalFormatting sqref="R77">
    <cfRule type="expression" dxfId="7397" priority="421">
      <formula>IF(R77&lt;0, TRUE, IF(AND(R77&gt;0,AF77=""),TRUE,FALSE))</formula>
    </cfRule>
  </conditionalFormatting>
  <conditionalFormatting sqref="R78">
    <cfRule type="expression" dxfId="7396" priority="420">
      <formula>IF(R78&lt;0, TRUE, IF(AND(R78&gt;0,AF78=""),TRUE,FALSE))</formula>
    </cfRule>
  </conditionalFormatting>
  <conditionalFormatting sqref="R79">
    <cfRule type="expression" dxfId="7395" priority="419">
      <formula>IF(R79&lt;0, TRUE, IF(AND(R79&gt;0,AF79=""),TRUE,FALSE))</formula>
    </cfRule>
  </conditionalFormatting>
  <conditionalFormatting sqref="R80">
    <cfRule type="expression" dxfId="7394" priority="418">
      <formula>IF(R80&lt;0, TRUE, IF(AND(R80&gt;0,AF80=""),TRUE,FALSE))</formula>
    </cfRule>
  </conditionalFormatting>
  <conditionalFormatting sqref="R81">
    <cfRule type="expression" dxfId="7393" priority="417">
      <formula>IF(R81&lt;0, TRUE, IF(AND(R81&gt;0,AF81=""),TRUE,FALSE))</formula>
    </cfRule>
  </conditionalFormatting>
  <conditionalFormatting sqref="R82">
    <cfRule type="expression" dxfId="7392" priority="416">
      <formula>IF(R82&lt;0, TRUE, IF(AND(R82&gt;0,AF82=""),TRUE,FALSE))</formula>
    </cfRule>
  </conditionalFormatting>
  <conditionalFormatting sqref="R83">
    <cfRule type="expression" dxfId="7391" priority="415">
      <formula>IF(R83&lt;0, TRUE, IF(AND(R83&gt;0,AF83=""),TRUE,FALSE))</formula>
    </cfRule>
  </conditionalFormatting>
  <conditionalFormatting sqref="R84">
    <cfRule type="expression" dxfId="7390" priority="414">
      <formula>IF(R84&lt;0, TRUE, IF(AND(R84&gt;0,AF84=""),TRUE,FALSE))</formula>
    </cfRule>
  </conditionalFormatting>
  <conditionalFormatting sqref="R85">
    <cfRule type="expression" dxfId="7389" priority="413">
      <formula>IF(R85&lt;0, TRUE, IF(AND(R85&gt;0,AF85=""),TRUE,FALSE))</formula>
    </cfRule>
  </conditionalFormatting>
  <conditionalFormatting sqref="R86">
    <cfRule type="expression" dxfId="7388" priority="412">
      <formula>IF(R86&lt;0, TRUE, IF(AND(R86&gt;0,AF86=""),TRUE,FALSE))</formula>
    </cfRule>
  </conditionalFormatting>
  <conditionalFormatting sqref="R87">
    <cfRule type="expression" dxfId="7387" priority="411">
      <formula>IF(R87&lt;0, TRUE, IF(AND(R87&gt;0,AF87=""),TRUE,FALSE))</formula>
    </cfRule>
  </conditionalFormatting>
  <conditionalFormatting sqref="R88">
    <cfRule type="expression" dxfId="7386" priority="410">
      <formula>IF(R88&lt;0, TRUE, IF(AND(R88&gt;0,AF88=""),TRUE,FALSE))</formula>
    </cfRule>
  </conditionalFormatting>
  <conditionalFormatting sqref="R89">
    <cfRule type="expression" dxfId="7385" priority="409">
      <formula>IF(R89&lt;0, TRUE, IF(AND(R89&gt;0,AF89=""),TRUE,FALSE))</formula>
    </cfRule>
  </conditionalFormatting>
  <conditionalFormatting sqref="R90">
    <cfRule type="expression" dxfId="7384" priority="408">
      <formula>IF(R90&lt;0, TRUE, IF(AND(R90&gt;0,AF90=""),TRUE,FALSE))</formula>
    </cfRule>
  </conditionalFormatting>
  <conditionalFormatting sqref="R91">
    <cfRule type="expression" dxfId="7383" priority="407">
      <formula>IF(R91&lt;0, TRUE, IF(AND(R91&gt;0,AF91=""),TRUE,FALSE))</formula>
    </cfRule>
  </conditionalFormatting>
  <conditionalFormatting sqref="R92">
    <cfRule type="expression" dxfId="7382" priority="406">
      <formula>IF(R92&lt;0, TRUE, IF(AND(R92&gt;0,AF92=""),TRUE,FALSE))</formula>
    </cfRule>
  </conditionalFormatting>
  <conditionalFormatting sqref="R93">
    <cfRule type="expression" dxfId="7381" priority="405">
      <formula>IF(R93&lt;0, TRUE, IF(AND(R93&gt;0,AF93=""),TRUE,FALSE))</formula>
    </cfRule>
  </conditionalFormatting>
  <conditionalFormatting sqref="T94">
    <cfRule type="expression" dxfId="7380" priority="404">
      <formula>IF(T94&lt;0, TRUE, IF(AND(T94&gt;0,AH94=""),TRUE,FALSE))</formula>
    </cfRule>
  </conditionalFormatting>
  <conditionalFormatting sqref="T60">
    <cfRule type="expression" dxfId="7379" priority="403">
      <formula>IF(T60&lt;0, TRUE, IF(AND(T60&gt;0,AH60=""),TRUE,FALSE))</formula>
    </cfRule>
  </conditionalFormatting>
  <conditionalFormatting sqref="T61">
    <cfRule type="expression" dxfId="7378" priority="402">
      <formula>IF(T61&lt;0, TRUE, IF(AND(T61&gt;0,AH61=""),TRUE,FALSE))</formula>
    </cfRule>
  </conditionalFormatting>
  <conditionalFormatting sqref="T62">
    <cfRule type="expression" dxfId="7377" priority="401">
      <formula>IF(T62&lt;0, TRUE, IF(AND(T62&gt;0,AH62=""),TRUE,FALSE))</formula>
    </cfRule>
  </conditionalFormatting>
  <conditionalFormatting sqref="T63">
    <cfRule type="expression" dxfId="7376" priority="400">
      <formula>IF(T63&lt;0, TRUE, IF(AND(T63&gt;0,AH63=""),TRUE,FALSE))</formula>
    </cfRule>
  </conditionalFormatting>
  <conditionalFormatting sqref="T64">
    <cfRule type="expression" dxfId="7375" priority="399">
      <formula>IF(T64&lt;0, TRUE, IF(AND(T64&gt;0,AH64=""),TRUE,FALSE))</formula>
    </cfRule>
  </conditionalFormatting>
  <conditionalFormatting sqref="T65:T71">
    <cfRule type="expression" dxfId="7374" priority="398">
      <formula>IF(T65&lt;0, TRUE, IF(AND(T65&gt;0,AH65=""),TRUE,FALSE))</formula>
    </cfRule>
  </conditionalFormatting>
  <conditionalFormatting sqref="T72">
    <cfRule type="expression" dxfId="7373" priority="397">
      <formula>IF(T72&lt;0, TRUE, IF(AND(T72&gt;0,AH72=""),TRUE,FALSE))</formula>
    </cfRule>
  </conditionalFormatting>
  <conditionalFormatting sqref="T73">
    <cfRule type="expression" dxfId="7372" priority="396">
      <formula>IF(T73&lt;0, TRUE, IF(AND(T73&gt;0,AH73=""),TRUE,FALSE))</formula>
    </cfRule>
  </conditionalFormatting>
  <conditionalFormatting sqref="T74">
    <cfRule type="expression" dxfId="7371" priority="395">
      <formula>IF(T74&lt;0, TRUE, IF(AND(T74&gt;0,AH74=""),TRUE,FALSE))</formula>
    </cfRule>
  </conditionalFormatting>
  <conditionalFormatting sqref="T75">
    <cfRule type="expression" dxfId="7370" priority="394">
      <formula>IF(T75&lt;0, TRUE, IF(AND(T75&gt;0,AH75=""),TRUE,FALSE))</formula>
    </cfRule>
  </conditionalFormatting>
  <conditionalFormatting sqref="T76">
    <cfRule type="expression" dxfId="7369" priority="393">
      <formula>IF(T76&lt;0, TRUE, IF(AND(T76&gt;0,AH76=""),TRUE,FALSE))</formula>
    </cfRule>
  </conditionalFormatting>
  <conditionalFormatting sqref="T77">
    <cfRule type="expression" dxfId="7368" priority="392">
      <formula>IF(T77&lt;0, TRUE, IF(AND(T77&gt;0,AH77=""),TRUE,FALSE))</formula>
    </cfRule>
  </conditionalFormatting>
  <conditionalFormatting sqref="T78">
    <cfRule type="expression" dxfId="7367" priority="391">
      <formula>IF(T78&lt;0, TRUE, IF(AND(T78&gt;0,AH78=""),TRUE,FALSE))</formula>
    </cfRule>
  </conditionalFormatting>
  <conditionalFormatting sqref="T79">
    <cfRule type="expression" dxfId="7366" priority="390">
      <formula>IF(T79&lt;0, TRUE, IF(AND(T79&gt;0,AH79=""),TRUE,FALSE))</formula>
    </cfRule>
  </conditionalFormatting>
  <conditionalFormatting sqref="T80">
    <cfRule type="expression" dxfId="7365" priority="389">
      <formula>IF(T80&lt;0, TRUE, IF(AND(T80&gt;0,AH80=""),TRUE,FALSE))</formula>
    </cfRule>
  </conditionalFormatting>
  <conditionalFormatting sqref="T81">
    <cfRule type="expression" dxfId="7364" priority="388">
      <formula>IF(T81&lt;0, TRUE, IF(AND(T81&gt;0,AH81=""),TRUE,FALSE))</formula>
    </cfRule>
  </conditionalFormatting>
  <conditionalFormatting sqref="T82">
    <cfRule type="expression" dxfId="7363" priority="387">
      <formula>IF(T82&lt;0, TRUE, IF(AND(T82&gt;0,AH82=""),TRUE,FALSE))</formula>
    </cfRule>
  </conditionalFormatting>
  <conditionalFormatting sqref="T83">
    <cfRule type="expression" dxfId="7362" priority="386">
      <formula>IF(T83&lt;0, TRUE, IF(AND(T83&gt;0,AH83=""),TRUE,FALSE))</formula>
    </cfRule>
  </conditionalFormatting>
  <conditionalFormatting sqref="T84">
    <cfRule type="expression" dxfId="7361" priority="385">
      <formula>IF(T84&lt;0, TRUE, IF(AND(T84&gt;0,AH84=""),TRUE,FALSE))</formula>
    </cfRule>
  </conditionalFormatting>
  <conditionalFormatting sqref="T85">
    <cfRule type="expression" dxfId="7360" priority="384">
      <formula>IF(T85&lt;0, TRUE, IF(AND(T85&gt;0,AH85=""),TRUE,FALSE))</formula>
    </cfRule>
  </conditionalFormatting>
  <conditionalFormatting sqref="T86">
    <cfRule type="expression" dxfId="7359" priority="383">
      <formula>IF(T86&lt;0, TRUE, IF(AND(T86&gt;0,AH86=""),TRUE,FALSE))</formula>
    </cfRule>
  </conditionalFormatting>
  <conditionalFormatting sqref="T87">
    <cfRule type="expression" dxfId="7358" priority="382">
      <formula>IF(T87&lt;0, TRUE, IF(AND(T87&gt;0,AH87=""),TRUE,FALSE))</formula>
    </cfRule>
  </conditionalFormatting>
  <conditionalFormatting sqref="T88">
    <cfRule type="expression" dxfId="7357" priority="381">
      <formula>IF(T88&lt;0, TRUE, IF(AND(T88&gt;0,AH88=""),TRUE,FALSE))</formula>
    </cfRule>
  </conditionalFormatting>
  <conditionalFormatting sqref="T89">
    <cfRule type="expression" dxfId="7356" priority="380">
      <formula>IF(T89&lt;0, TRUE, IF(AND(T89&gt;0,AH89=""),TRUE,FALSE))</formula>
    </cfRule>
  </conditionalFormatting>
  <conditionalFormatting sqref="T90">
    <cfRule type="expression" dxfId="7355" priority="379">
      <formula>IF(T90&lt;0, TRUE, IF(AND(T90&gt;0,AH90=""),TRUE,FALSE))</formula>
    </cfRule>
  </conditionalFormatting>
  <conditionalFormatting sqref="T91">
    <cfRule type="expression" dxfId="7354" priority="378">
      <formula>IF(T91&lt;0, TRUE, IF(AND(T91&gt;0,AH91=""),TRUE,FALSE))</formula>
    </cfRule>
  </conditionalFormatting>
  <conditionalFormatting sqref="T92">
    <cfRule type="expression" dxfId="7353" priority="377">
      <formula>IF(T92&lt;0, TRUE, IF(AND(T92&gt;0,AH92=""),TRUE,FALSE))</formula>
    </cfRule>
  </conditionalFormatting>
  <conditionalFormatting sqref="T93">
    <cfRule type="expression" dxfId="7352" priority="376">
      <formula>IF(T93&lt;0, TRUE, IF(AND(T93&gt;0,AH93=""),TRUE,FALSE))</formula>
    </cfRule>
  </conditionalFormatting>
  <conditionalFormatting sqref="H99">
    <cfRule type="expression" dxfId="7351" priority="375">
      <formula>IF(H99&lt;0, TRUE, IF(AND(H99&gt;0,V99=""),TRUE,FALSE))</formula>
    </cfRule>
  </conditionalFormatting>
  <conditionalFormatting sqref="H100">
    <cfRule type="expression" dxfId="7350" priority="374">
      <formula>IF(H100&lt;0, TRUE, IF(AND(H100&gt;0,V100=""),TRUE,FALSE))</formula>
    </cfRule>
  </conditionalFormatting>
  <conditionalFormatting sqref="H101">
    <cfRule type="expression" dxfId="7349" priority="373">
      <formula>IF(H101&lt;0, TRUE, IF(AND(H101&gt;0,V101=""),TRUE,FALSE))</formula>
    </cfRule>
  </conditionalFormatting>
  <conditionalFormatting sqref="H102">
    <cfRule type="expression" dxfId="7348" priority="372">
      <formula>IF(H102&lt;0, TRUE, IF(AND(H102&gt;0,V102=""),TRUE,FALSE))</formula>
    </cfRule>
  </conditionalFormatting>
  <conditionalFormatting sqref="H103">
    <cfRule type="expression" dxfId="7347" priority="371">
      <formula>IF(H103&lt;0, TRUE, IF(AND(H103&gt;0,V103=""),TRUE,FALSE))</formula>
    </cfRule>
  </conditionalFormatting>
  <conditionalFormatting sqref="H104">
    <cfRule type="expression" dxfId="7346" priority="370">
      <formula>IF(H104&lt;0, TRUE, IF(AND(H104&gt;0,V104=""),TRUE,FALSE))</formula>
    </cfRule>
  </conditionalFormatting>
  <conditionalFormatting sqref="H105">
    <cfRule type="expression" dxfId="7345" priority="369">
      <formula>IF(H105&lt;0, TRUE, IF(AND(H105&gt;0,V105=""),TRUE,FALSE))</formula>
    </cfRule>
  </conditionalFormatting>
  <conditionalFormatting sqref="H106">
    <cfRule type="expression" dxfId="7344" priority="368">
      <formula>IF(H106&lt;0, TRUE, IF(AND(H106&gt;0,V106=""),TRUE,FALSE))</formula>
    </cfRule>
  </conditionalFormatting>
  <conditionalFormatting sqref="H107">
    <cfRule type="expression" dxfId="7343" priority="367">
      <formula>IF(H107&lt;0, TRUE, IF(AND(H107&gt;0,V107=""),TRUE,FALSE))</formula>
    </cfRule>
  </conditionalFormatting>
  <conditionalFormatting sqref="H108">
    <cfRule type="expression" dxfId="7342" priority="366">
      <formula>IF(H108&lt;0, TRUE, IF(AND(H108&gt;0,V108=""),TRUE,FALSE))</formula>
    </cfRule>
  </conditionalFormatting>
  <conditionalFormatting sqref="H109">
    <cfRule type="expression" dxfId="7341" priority="365">
      <formula>IF(H109&lt;0, TRUE, IF(AND(H109&gt;0,V109=""),TRUE,FALSE))</formula>
    </cfRule>
  </conditionalFormatting>
  <conditionalFormatting sqref="H110">
    <cfRule type="expression" dxfId="7340" priority="364">
      <formula>IF(H110&lt;0, TRUE, IF(AND(H110&gt;0,V110=""),TRUE,FALSE))</formula>
    </cfRule>
  </conditionalFormatting>
  <conditionalFormatting sqref="H111">
    <cfRule type="expression" dxfId="7339" priority="363">
      <formula>IF(H111&lt;0, TRUE, IF(AND(H111&gt;0,V111=""),TRUE,FALSE))</formula>
    </cfRule>
  </conditionalFormatting>
  <conditionalFormatting sqref="H112">
    <cfRule type="expression" dxfId="7338" priority="362">
      <formula>IF(H112&lt;0, TRUE, IF(AND(H112&gt;0,V112=""),TRUE,FALSE))</formula>
    </cfRule>
  </conditionalFormatting>
  <conditionalFormatting sqref="J99">
    <cfRule type="expression" dxfId="7337" priority="361">
      <formula>IF(J99&lt;0, TRUE, IF(AND(J99&gt;0,X99=""),TRUE,FALSE))</formula>
    </cfRule>
  </conditionalFormatting>
  <conditionalFormatting sqref="J100">
    <cfRule type="expression" dxfId="7336" priority="360">
      <formula>IF(J100&lt;0, TRUE, IF(AND(J100&gt;0,X100=""),TRUE,FALSE))</formula>
    </cfRule>
  </conditionalFormatting>
  <conditionalFormatting sqref="J101">
    <cfRule type="expression" dxfId="7335" priority="359">
      <formula>IF(J101&lt;0, TRUE, IF(AND(J101&gt;0,X101=""),TRUE,FALSE))</formula>
    </cfRule>
  </conditionalFormatting>
  <conditionalFormatting sqref="J102">
    <cfRule type="expression" dxfId="7334" priority="358">
      <formula>IF(J102&lt;0, TRUE, IF(AND(J102&gt;0,X102=""),TRUE,FALSE))</formula>
    </cfRule>
  </conditionalFormatting>
  <conditionalFormatting sqref="J103">
    <cfRule type="expression" dxfId="7333" priority="357">
      <formula>IF(J103&lt;0, TRUE, IF(AND(J103&gt;0,X103=""),TRUE,FALSE))</formula>
    </cfRule>
  </conditionalFormatting>
  <conditionalFormatting sqref="J104">
    <cfRule type="expression" dxfId="7332" priority="356">
      <formula>IF(J104&lt;0, TRUE, IF(AND(J104&gt;0,X104=""),TRUE,FALSE))</formula>
    </cfRule>
  </conditionalFormatting>
  <conditionalFormatting sqref="J105">
    <cfRule type="expression" dxfId="7331" priority="355">
      <formula>IF(J105&lt;0, TRUE, IF(AND(J105&gt;0,X105=""),TRUE,FALSE))</formula>
    </cfRule>
  </conditionalFormatting>
  <conditionalFormatting sqref="J106">
    <cfRule type="expression" dxfId="7330" priority="354">
      <formula>IF(J106&lt;0, TRUE, IF(AND(J106&gt;0,X106=""),TRUE,FALSE))</formula>
    </cfRule>
  </conditionalFormatting>
  <conditionalFormatting sqref="J107">
    <cfRule type="expression" dxfId="7329" priority="353">
      <formula>IF(J107&lt;0, TRUE, IF(AND(J107&gt;0,X107=""),TRUE,FALSE))</formula>
    </cfRule>
  </conditionalFormatting>
  <conditionalFormatting sqref="J108">
    <cfRule type="expression" dxfId="7328" priority="352">
      <formula>IF(J108&lt;0, TRUE, IF(AND(J108&gt;0,X108=""),TRUE,FALSE))</formula>
    </cfRule>
  </conditionalFormatting>
  <conditionalFormatting sqref="J109">
    <cfRule type="expression" dxfId="7327" priority="351">
      <formula>IF(J109&lt;0, TRUE, IF(AND(J109&gt;0,X109=""),TRUE,FALSE))</formula>
    </cfRule>
  </conditionalFormatting>
  <conditionalFormatting sqref="J110">
    <cfRule type="expression" dxfId="7326" priority="350">
      <formula>IF(J110&lt;0, TRUE, IF(AND(J110&gt;0,X110=""),TRUE,FALSE))</formula>
    </cfRule>
  </conditionalFormatting>
  <conditionalFormatting sqref="J111">
    <cfRule type="expression" dxfId="7325" priority="349">
      <formula>IF(J111&lt;0, TRUE, IF(AND(J111&gt;0,X111=""),TRUE,FALSE))</formula>
    </cfRule>
  </conditionalFormatting>
  <conditionalFormatting sqref="J112">
    <cfRule type="expression" dxfId="7324" priority="348">
      <formula>IF(J112&lt;0, TRUE, IF(AND(J112&gt;0,X112=""),TRUE,FALSE))</formula>
    </cfRule>
  </conditionalFormatting>
  <conditionalFormatting sqref="L99">
    <cfRule type="expression" dxfId="7323" priority="347">
      <formula>IF(L99&lt;0, TRUE, IF(AND(L99&gt;0,Z99=""),TRUE,FALSE))</formula>
    </cfRule>
  </conditionalFormatting>
  <conditionalFormatting sqref="L100">
    <cfRule type="expression" dxfId="7322" priority="346">
      <formula>IF(L100&lt;0, TRUE, IF(AND(L100&gt;0,Z100=""),TRUE,FALSE))</formula>
    </cfRule>
  </conditionalFormatting>
  <conditionalFormatting sqref="L101">
    <cfRule type="expression" dxfId="7321" priority="345">
      <formula>IF(L101&lt;0, TRUE, IF(AND(L101&gt;0,Z101=""),TRUE,FALSE))</formula>
    </cfRule>
  </conditionalFormatting>
  <conditionalFormatting sqref="L102">
    <cfRule type="expression" dxfId="7320" priority="344">
      <formula>IF(L102&lt;0, TRUE, IF(AND(L102&gt;0,Z102=""),TRUE,FALSE))</formula>
    </cfRule>
  </conditionalFormatting>
  <conditionalFormatting sqref="L103">
    <cfRule type="expression" dxfId="7319" priority="343">
      <formula>IF(L103&lt;0, TRUE, IF(AND(L103&gt;0,Z103=""),TRUE,FALSE))</formula>
    </cfRule>
  </conditionalFormatting>
  <conditionalFormatting sqref="L104">
    <cfRule type="expression" dxfId="7318" priority="342">
      <formula>IF(L104&lt;0, TRUE, IF(AND(L104&gt;0,Z104=""),TRUE,FALSE))</formula>
    </cfRule>
  </conditionalFormatting>
  <conditionalFormatting sqref="L105">
    <cfRule type="expression" dxfId="7317" priority="341">
      <formula>IF(L105&lt;0, TRUE, IF(AND(L105&gt;0,Z105=""),TRUE,FALSE))</formula>
    </cfRule>
  </conditionalFormatting>
  <conditionalFormatting sqref="L106">
    <cfRule type="expression" dxfId="7316" priority="340">
      <formula>IF(L106&lt;0, TRUE, IF(AND(L106&gt;0,Z106=""),TRUE,FALSE))</formula>
    </cfRule>
  </conditionalFormatting>
  <conditionalFormatting sqref="L107">
    <cfRule type="expression" dxfId="7315" priority="339">
      <formula>IF(L107&lt;0, TRUE, IF(AND(L107&gt;0,Z107=""),TRUE,FALSE))</formula>
    </cfRule>
  </conditionalFormatting>
  <conditionalFormatting sqref="L108">
    <cfRule type="expression" dxfId="7314" priority="338">
      <formula>IF(L108&lt;0, TRUE, IF(AND(L108&gt;0,Z108=""),TRUE,FALSE))</formula>
    </cfRule>
  </conditionalFormatting>
  <conditionalFormatting sqref="L109">
    <cfRule type="expression" dxfId="7313" priority="337">
      <formula>IF(L109&lt;0, TRUE, IF(AND(L109&gt;0,Z109=""),TRUE,FALSE))</formula>
    </cfRule>
  </conditionalFormatting>
  <conditionalFormatting sqref="L110">
    <cfRule type="expression" dxfId="7312" priority="336">
      <formula>IF(L110&lt;0, TRUE, IF(AND(L110&gt;0,Z110=""),TRUE,FALSE))</formula>
    </cfRule>
  </conditionalFormatting>
  <conditionalFormatting sqref="L111">
    <cfRule type="expression" dxfId="7311" priority="335">
      <formula>IF(L111&lt;0, TRUE, IF(AND(L111&gt;0,Z111=""),TRUE,FALSE))</formula>
    </cfRule>
  </conditionalFormatting>
  <conditionalFormatting sqref="L112">
    <cfRule type="expression" dxfId="7310" priority="334">
      <formula>IF(L112&lt;0, TRUE, IF(AND(L112&gt;0,Z112=""),TRUE,FALSE))</formula>
    </cfRule>
  </conditionalFormatting>
  <conditionalFormatting sqref="P99">
    <cfRule type="expression" dxfId="7309" priority="333">
      <formula>IF(P99&lt;0, TRUE, IF(AND(P99&gt;0,AD99=""),TRUE,FALSE))</formula>
    </cfRule>
  </conditionalFormatting>
  <conditionalFormatting sqref="P100">
    <cfRule type="expression" dxfId="7308" priority="332">
      <formula>IF(P100&lt;0, TRUE, IF(AND(P100&gt;0,AD100=""),TRUE,FALSE))</formula>
    </cfRule>
  </conditionalFormatting>
  <conditionalFormatting sqref="P101">
    <cfRule type="expression" dxfId="7307" priority="331">
      <formula>IF(P101&lt;0, TRUE, IF(AND(P101&gt;0,AD101=""),TRUE,FALSE))</formula>
    </cfRule>
  </conditionalFormatting>
  <conditionalFormatting sqref="P102">
    <cfRule type="expression" dxfId="7306" priority="330">
      <formula>IF(P102&lt;0, TRUE, IF(AND(P102&gt;0,AD102=""),TRUE,FALSE))</formula>
    </cfRule>
  </conditionalFormatting>
  <conditionalFormatting sqref="P103">
    <cfRule type="expression" dxfId="7305" priority="329">
      <formula>IF(P103&lt;0, TRUE, IF(AND(P103&gt;0,AD103=""),TRUE,FALSE))</formula>
    </cfRule>
  </conditionalFormatting>
  <conditionalFormatting sqref="P104">
    <cfRule type="expression" dxfId="7304" priority="328">
      <formula>IF(P104&lt;0, TRUE, IF(AND(P104&gt;0,AD104=""),TRUE,FALSE))</formula>
    </cfRule>
  </conditionalFormatting>
  <conditionalFormatting sqref="P105">
    <cfRule type="expression" dxfId="7303" priority="327">
      <formula>IF(P105&lt;0, TRUE, IF(AND(P105&gt;0,AD105=""),TRUE,FALSE))</formula>
    </cfRule>
  </conditionalFormatting>
  <conditionalFormatting sqref="P106">
    <cfRule type="expression" dxfId="7302" priority="326">
      <formula>IF(P106&lt;0, TRUE, IF(AND(P106&gt;0,AD106=""),TRUE,FALSE))</formula>
    </cfRule>
  </conditionalFormatting>
  <conditionalFormatting sqref="P107">
    <cfRule type="expression" dxfId="7301" priority="325">
      <formula>IF(P107&lt;0, TRUE, IF(AND(P107&gt;0,AD107=""),TRUE,FALSE))</formula>
    </cfRule>
  </conditionalFormatting>
  <conditionalFormatting sqref="P108">
    <cfRule type="expression" dxfId="7300" priority="324">
      <formula>IF(P108&lt;0, TRUE, IF(AND(P108&gt;0,AD108=""),TRUE,FALSE))</formula>
    </cfRule>
  </conditionalFormatting>
  <conditionalFormatting sqref="P109">
    <cfRule type="expression" dxfId="7299" priority="323">
      <formula>IF(P109&lt;0, TRUE, IF(AND(P109&gt;0,AD109=""),TRUE,FALSE))</formula>
    </cfRule>
  </conditionalFormatting>
  <conditionalFormatting sqref="P110">
    <cfRule type="expression" dxfId="7298" priority="322">
      <formula>IF(P110&lt;0, TRUE, IF(AND(P110&gt;0,AD110=""),TRUE,FALSE))</formula>
    </cfRule>
  </conditionalFormatting>
  <conditionalFormatting sqref="P111">
    <cfRule type="expression" dxfId="7297" priority="321">
      <formula>IF(P111&lt;0, TRUE, IF(AND(P111&gt;0,AD111=""),TRUE,FALSE))</formula>
    </cfRule>
  </conditionalFormatting>
  <conditionalFormatting sqref="P112">
    <cfRule type="expression" dxfId="7296" priority="320">
      <formula>IF(P112&lt;0, TRUE, IF(AND(P112&gt;0,AD112=""),TRUE,FALSE))</formula>
    </cfRule>
  </conditionalFormatting>
  <conditionalFormatting sqref="R99">
    <cfRule type="expression" dxfId="7295" priority="319">
      <formula>IF(R99&lt;0, TRUE, IF(AND(R99&gt;0,AF99=""),TRUE,FALSE))</formula>
    </cfRule>
  </conditionalFormatting>
  <conditionalFormatting sqref="R100">
    <cfRule type="expression" dxfId="7294" priority="318">
      <formula>IF(R100&lt;0, TRUE, IF(AND(R100&gt;0,AF100=""),TRUE,FALSE))</formula>
    </cfRule>
  </conditionalFormatting>
  <conditionalFormatting sqref="R101">
    <cfRule type="expression" dxfId="7293" priority="317">
      <formula>IF(R101&lt;0, TRUE, IF(AND(R101&gt;0,AF101=""),TRUE,FALSE))</formula>
    </cfRule>
  </conditionalFormatting>
  <conditionalFormatting sqref="R102">
    <cfRule type="expression" dxfId="7292" priority="316">
      <formula>IF(R102&lt;0, TRUE, IF(AND(R102&gt;0,AF102=""),TRUE,FALSE))</formula>
    </cfRule>
  </conditionalFormatting>
  <conditionalFormatting sqref="R103">
    <cfRule type="expression" dxfId="7291" priority="315">
      <formula>IF(R103&lt;0, TRUE, IF(AND(R103&gt;0,AF103=""),TRUE,FALSE))</formula>
    </cfRule>
  </conditionalFormatting>
  <conditionalFormatting sqref="R104">
    <cfRule type="expression" dxfId="7290" priority="314">
      <formula>IF(R104&lt;0, TRUE, IF(AND(R104&gt;0,AF104=""),TRUE,FALSE))</formula>
    </cfRule>
  </conditionalFormatting>
  <conditionalFormatting sqref="R105">
    <cfRule type="expression" dxfId="7289" priority="313">
      <formula>IF(R105&lt;0, TRUE, IF(AND(R105&gt;0,AF105=""),TRUE,FALSE))</formula>
    </cfRule>
  </conditionalFormatting>
  <conditionalFormatting sqref="R106">
    <cfRule type="expression" dxfId="7288" priority="312">
      <formula>IF(R106&lt;0, TRUE, IF(AND(R106&gt;0,AF106=""),TRUE,FALSE))</formula>
    </cfRule>
  </conditionalFormatting>
  <conditionalFormatting sqref="R107">
    <cfRule type="expression" dxfId="7287" priority="311">
      <formula>IF(R107&lt;0, TRUE, IF(AND(R107&gt;0,AF107=""),TRUE,FALSE))</formula>
    </cfRule>
  </conditionalFormatting>
  <conditionalFormatting sqref="R108">
    <cfRule type="expression" dxfId="7286" priority="310">
      <formula>IF(R108&lt;0, TRUE, IF(AND(R108&gt;0,AF108=""),TRUE,FALSE))</formula>
    </cfRule>
  </conditionalFormatting>
  <conditionalFormatting sqref="R109">
    <cfRule type="expression" dxfId="7285" priority="309">
      <formula>IF(R109&lt;0, TRUE, IF(AND(R109&gt;0,AF109=""),TRUE,FALSE))</formula>
    </cfRule>
  </conditionalFormatting>
  <conditionalFormatting sqref="R110">
    <cfRule type="expression" dxfId="7284" priority="308">
      <formula>IF(R110&lt;0, TRUE, IF(AND(R110&gt;0,AF110=""),TRUE,FALSE))</formula>
    </cfRule>
  </conditionalFormatting>
  <conditionalFormatting sqref="R111">
    <cfRule type="expression" dxfId="7283" priority="307">
      <formula>IF(R111&lt;0, TRUE, IF(AND(R111&gt;0,AF111=""),TRUE,FALSE))</formula>
    </cfRule>
  </conditionalFormatting>
  <conditionalFormatting sqref="R112">
    <cfRule type="expression" dxfId="7282" priority="306">
      <formula>IF(R112&lt;0, TRUE, IF(AND(R112&gt;0,AF112=""),TRUE,FALSE))</formula>
    </cfRule>
  </conditionalFormatting>
  <conditionalFormatting sqref="T99">
    <cfRule type="expression" dxfId="7281" priority="305">
      <formula>IF(T99&lt;0, TRUE, IF(AND(T99&gt;0,AH99=""),TRUE,FALSE))</formula>
    </cfRule>
  </conditionalFormatting>
  <conditionalFormatting sqref="T100">
    <cfRule type="expression" dxfId="7280" priority="304">
      <formula>IF(T100&lt;0, TRUE, IF(AND(T100&gt;0,AH100=""),TRUE,FALSE))</formula>
    </cfRule>
  </conditionalFormatting>
  <conditionalFormatting sqref="T101">
    <cfRule type="expression" dxfId="7279" priority="303">
      <formula>IF(T101&lt;0, TRUE, IF(AND(T101&gt;0,AH101=""),TRUE,FALSE))</formula>
    </cfRule>
  </conditionalFormatting>
  <conditionalFormatting sqref="T102">
    <cfRule type="expression" dxfId="7278" priority="302">
      <formula>IF(T102&lt;0, TRUE, IF(AND(T102&gt;0,AH102=""),TRUE,FALSE))</formula>
    </cfRule>
  </conditionalFormatting>
  <conditionalFormatting sqref="T103">
    <cfRule type="expression" dxfId="7277" priority="301">
      <formula>IF(T103&lt;0, TRUE, IF(AND(T103&gt;0,AH103=""),TRUE,FALSE))</formula>
    </cfRule>
  </conditionalFormatting>
  <conditionalFormatting sqref="T104">
    <cfRule type="expression" dxfId="7276" priority="300">
      <formula>IF(T104&lt;0, TRUE, IF(AND(T104&gt;0,AH104=""),TRUE,FALSE))</formula>
    </cfRule>
  </conditionalFormatting>
  <conditionalFormatting sqref="T105">
    <cfRule type="expression" dxfId="7275" priority="299">
      <formula>IF(T105&lt;0, TRUE, IF(AND(T105&gt;0,AH105=""),TRUE,FALSE))</formula>
    </cfRule>
  </conditionalFormatting>
  <conditionalFormatting sqref="T106">
    <cfRule type="expression" dxfId="7274" priority="298">
      <formula>IF(T106&lt;0, TRUE, IF(AND(T106&gt;0,AH106=""),TRUE,FALSE))</formula>
    </cfRule>
  </conditionalFormatting>
  <conditionalFormatting sqref="T107">
    <cfRule type="expression" dxfId="7273" priority="297">
      <formula>IF(T107&lt;0, TRUE, IF(AND(T107&gt;0,AH107=""),TRUE,FALSE))</formula>
    </cfRule>
  </conditionalFormatting>
  <conditionalFormatting sqref="T108">
    <cfRule type="expression" dxfId="7272" priority="296">
      <formula>IF(T108&lt;0, TRUE, IF(AND(T108&gt;0,AH108=""),TRUE,FALSE))</formula>
    </cfRule>
  </conditionalFormatting>
  <conditionalFormatting sqref="T109">
    <cfRule type="expression" dxfId="7271" priority="295">
      <formula>IF(T109&lt;0, TRUE, IF(AND(T109&gt;0,AH109=""),TRUE,FALSE))</formula>
    </cfRule>
  </conditionalFormatting>
  <conditionalFormatting sqref="T110">
    <cfRule type="expression" dxfId="7270" priority="294">
      <formula>IF(T110&lt;0, TRUE, IF(AND(T110&gt;0,AH110=""),TRUE,FALSE))</formula>
    </cfRule>
  </conditionalFormatting>
  <conditionalFormatting sqref="T111">
    <cfRule type="expression" dxfId="7269" priority="293">
      <formula>IF(T111&lt;0, TRUE, IF(AND(T111&gt;0,AH111=""),TRUE,FALSE))</formula>
    </cfRule>
  </conditionalFormatting>
  <conditionalFormatting sqref="T112">
    <cfRule type="expression" dxfId="7268" priority="292">
      <formula>IF(T112&lt;0, TRUE, IF(AND(T112&gt;0,AH112=""),TRUE,FALSE))</formula>
    </cfRule>
  </conditionalFormatting>
  <conditionalFormatting sqref="H113">
    <cfRule type="expression" dxfId="7267" priority="291">
      <formula>IF(H113&lt;0, TRUE, IF(AND(H113&gt;0,V113=""),TRUE,FALSE))</formula>
    </cfRule>
  </conditionalFormatting>
  <conditionalFormatting sqref="J113">
    <cfRule type="expression" dxfId="7266" priority="290">
      <formula>IF(J113&lt;0, TRUE, IF(AND(J113&gt;0,X113=""),TRUE,FALSE))</formula>
    </cfRule>
  </conditionalFormatting>
  <conditionalFormatting sqref="L113">
    <cfRule type="expression" dxfId="7265" priority="289">
      <formula>IF(L113&lt;0, TRUE, IF(AND(L113&gt;0,Z113=""),TRUE,FALSE))</formula>
    </cfRule>
  </conditionalFormatting>
  <conditionalFormatting sqref="R119">
    <cfRule type="expression" dxfId="7264" priority="228">
      <formula>IF(R119&lt;0, TRUE, IF(AND(R119&gt;0,AF119=""),TRUE,FALSE))</formula>
    </cfRule>
  </conditionalFormatting>
  <conditionalFormatting sqref="R120">
    <cfRule type="expression" dxfId="7263" priority="227">
      <formula>IF(R120&lt;0, TRUE, IF(AND(R120&gt;0,AF120=""),TRUE,FALSE))</formula>
    </cfRule>
  </conditionalFormatting>
  <conditionalFormatting sqref="R121">
    <cfRule type="expression" dxfId="7262" priority="226">
      <formula>IF(R121&lt;0, TRUE, IF(AND(R121&gt;0,AF121=""),TRUE,FALSE))</formula>
    </cfRule>
  </conditionalFormatting>
  <conditionalFormatting sqref="R122">
    <cfRule type="expression" dxfId="7261" priority="225">
      <formula>IF(R122&lt;0, TRUE, IF(AND(R122&gt;0,AF122=""),TRUE,FALSE))</formula>
    </cfRule>
  </conditionalFormatting>
  <conditionalFormatting sqref="R123">
    <cfRule type="expression" dxfId="7260" priority="224">
      <formula>IF(R123&lt;0, TRUE, IF(AND(R123&gt;0,AF123=""),TRUE,FALSE))</formula>
    </cfRule>
  </conditionalFormatting>
  <conditionalFormatting sqref="R124">
    <cfRule type="expression" dxfId="7259" priority="223">
      <formula>IF(R124&lt;0, TRUE, IF(AND(R124&gt;0,AF124=""),TRUE,FALSE))</formula>
    </cfRule>
  </conditionalFormatting>
  <conditionalFormatting sqref="R125">
    <cfRule type="expression" dxfId="7258" priority="222">
      <formula>IF(R125&lt;0, TRUE, IF(AND(R125&gt;0,AF125=""),TRUE,FALSE))</formula>
    </cfRule>
  </conditionalFormatting>
  <conditionalFormatting sqref="R126">
    <cfRule type="expression" dxfId="7257" priority="221">
      <formula>IF(R126&lt;0, TRUE, IF(AND(R126&gt;0,AF126=""),TRUE,FALSE))</formula>
    </cfRule>
  </conditionalFormatting>
  <conditionalFormatting sqref="R127">
    <cfRule type="expression" dxfId="7256" priority="220">
      <formula>IF(R127&lt;0, TRUE, IF(AND(R127&gt;0,AF127=""),TRUE,FALSE))</formula>
    </cfRule>
  </conditionalFormatting>
  <conditionalFormatting sqref="R128">
    <cfRule type="expression" dxfId="7255" priority="219">
      <formula>IF(R128&lt;0, TRUE, IF(AND(R128&gt;0,AF128=""),TRUE,FALSE))</formula>
    </cfRule>
  </conditionalFormatting>
  <conditionalFormatting sqref="R129">
    <cfRule type="expression" dxfId="7254" priority="218">
      <formula>IF(R129&lt;0, TRUE, IF(AND(R129&gt;0,AF129=""),TRUE,FALSE))</formula>
    </cfRule>
  </conditionalFormatting>
  <conditionalFormatting sqref="R130">
    <cfRule type="expression" dxfId="7253" priority="217">
      <formula>IF(R130&lt;0, TRUE, IF(AND(R130&gt;0,AF130=""),TRUE,FALSE))</formula>
    </cfRule>
  </conditionalFormatting>
  <conditionalFormatting sqref="R131">
    <cfRule type="expression" dxfId="7252" priority="216">
      <formula>IF(R131&lt;0, TRUE, IF(AND(R131&gt;0,AF131=""),TRUE,FALSE))</formula>
    </cfRule>
  </conditionalFormatting>
  <conditionalFormatting sqref="T118">
    <cfRule type="expression" dxfId="7251" priority="215">
      <formula>IF(T118&lt;0, TRUE, IF(AND(T118&gt;0,AH118=""),TRUE,FALSE))</formula>
    </cfRule>
  </conditionalFormatting>
  <conditionalFormatting sqref="T119">
    <cfRule type="expression" dxfId="7250" priority="214">
      <formula>IF(T119&lt;0, TRUE, IF(AND(T119&gt;0,AH119=""),TRUE,FALSE))</formula>
    </cfRule>
  </conditionalFormatting>
  <conditionalFormatting sqref="T120">
    <cfRule type="expression" dxfId="7249" priority="213">
      <formula>IF(T120&lt;0, TRUE, IF(AND(T120&gt;0,AH120=""),TRUE,FALSE))</formula>
    </cfRule>
  </conditionalFormatting>
  <conditionalFormatting sqref="T121">
    <cfRule type="expression" dxfId="7248" priority="212">
      <formula>IF(T121&lt;0, TRUE, IF(AND(T121&gt;0,AH121=""),TRUE,FALSE))</formula>
    </cfRule>
  </conditionalFormatting>
  <conditionalFormatting sqref="T122">
    <cfRule type="expression" dxfId="7247" priority="211">
      <formula>IF(T122&lt;0, TRUE, IF(AND(T122&gt;0,AH122=""),TRUE,FALSE))</formula>
    </cfRule>
  </conditionalFormatting>
  <conditionalFormatting sqref="T123">
    <cfRule type="expression" dxfId="7246" priority="210">
      <formula>IF(T123&lt;0, TRUE, IF(AND(T123&gt;0,AH123=""),TRUE,FALSE))</formula>
    </cfRule>
  </conditionalFormatting>
  <conditionalFormatting sqref="T124">
    <cfRule type="expression" dxfId="7245" priority="209">
      <formula>IF(T124&lt;0, TRUE, IF(AND(T124&gt;0,AH124=""),TRUE,FALSE))</formula>
    </cfRule>
  </conditionalFormatting>
  <conditionalFormatting sqref="T125">
    <cfRule type="expression" dxfId="7244" priority="208">
      <formula>IF(T125&lt;0, TRUE, IF(AND(T125&gt;0,AH125=""),TRUE,FALSE))</formula>
    </cfRule>
  </conditionalFormatting>
  <conditionalFormatting sqref="T126">
    <cfRule type="expression" dxfId="7243" priority="207">
      <formula>IF(T126&lt;0, TRUE, IF(AND(T126&gt;0,AH126=""),TRUE,FALSE))</formula>
    </cfRule>
  </conditionalFormatting>
  <conditionalFormatting sqref="T127">
    <cfRule type="expression" dxfId="7242" priority="206">
      <formula>IF(T127&lt;0, TRUE, IF(AND(T127&gt;0,AH127=""),TRUE,FALSE))</formula>
    </cfRule>
  </conditionalFormatting>
  <conditionalFormatting sqref="T128">
    <cfRule type="expression" dxfId="7241" priority="205">
      <formula>IF(T128&lt;0, TRUE, IF(AND(T128&gt;0,AH128=""),TRUE,FALSE))</formula>
    </cfRule>
  </conditionalFormatting>
  <conditionalFormatting sqref="T129">
    <cfRule type="expression" dxfId="7240" priority="204">
      <formula>IF(T129&lt;0, TRUE, IF(AND(T129&gt;0,AH129=""),TRUE,FALSE))</formula>
    </cfRule>
  </conditionalFormatting>
  <conditionalFormatting sqref="T130">
    <cfRule type="expression" dxfId="7239" priority="203">
      <formula>IF(T130&lt;0, TRUE, IF(AND(T130&gt;0,AH130=""),TRUE,FALSE))</formula>
    </cfRule>
  </conditionalFormatting>
  <conditionalFormatting sqref="T131">
    <cfRule type="expression" dxfId="7238" priority="202">
      <formula>IF(T131&lt;0, TRUE, IF(AND(T131&gt;0,AH131=""),TRUE,FALSE))</formula>
    </cfRule>
  </conditionalFormatting>
  <conditionalFormatting sqref="H132">
    <cfRule type="expression" dxfId="7237" priority="201">
      <formula>IF(H132&lt;0, TRUE, IF(AND(H132&gt;0,V132=""),TRUE,FALSE))</formula>
    </cfRule>
  </conditionalFormatting>
  <conditionalFormatting sqref="J132">
    <cfRule type="expression" dxfId="7236" priority="200">
      <formula>IF(J132&lt;0, TRUE, IF(AND(J132&gt;0,X132=""),TRUE,FALSE))</formula>
    </cfRule>
  </conditionalFormatting>
  <conditionalFormatting sqref="L132">
    <cfRule type="expression" dxfId="7235" priority="199">
      <formula>IF(L132&lt;0, TRUE, IF(AND(L132&gt;0,Z132=""),TRUE,FALSE))</formula>
    </cfRule>
  </conditionalFormatting>
  <conditionalFormatting sqref="P132">
    <cfRule type="expression" dxfId="7234" priority="198">
      <formula>IF(P132&lt;0, TRUE, IF(AND(P132&gt;0,AD132=""),TRUE,FALSE))</formula>
    </cfRule>
  </conditionalFormatting>
  <conditionalFormatting sqref="R132">
    <cfRule type="expression" dxfId="7233" priority="197">
      <formula>IF(R132&lt;0, TRUE, IF(AND(R132&gt;0,AF132=""),TRUE,FALSE))</formula>
    </cfRule>
  </conditionalFormatting>
  <conditionalFormatting sqref="T132">
    <cfRule type="expression" dxfId="7232" priority="196">
      <formula>IF(T132&lt;0, TRUE, IF(AND(T132&gt;0,AH132=""),TRUE,FALSE))</formula>
    </cfRule>
  </conditionalFormatting>
  <conditionalFormatting sqref="H137">
    <cfRule type="expression" dxfId="7231" priority="195">
      <formula>IF(H137&lt;0, TRUE, IF(AND(H137&gt;0,V137=""),TRUE,FALSE))</formula>
    </cfRule>
  </conditionalFormatting>
  <conditionalFormatting sqref="H138">
    <cfRule type="expression" dxfId="7230" priority="194">
      <formula>IF(H138&lt;0, TRUE, IF(AND(H138&gt;0,V138=""),TRUE,FALSE))</formula>
    </cfRule>
  </conditionalFormatting>
  <conditionalFormatting sqref="H139">
    <cfRule type="expression" dxfId="7229" priority="193">
      <formula>IF(H139&lt;0, TRUE, IF(AND(H139&gt;0,V139=""),TRUE,FALSE))</formula>
    </cfRule>
  </conditionalFormatting>
  <conditionalFormatting sqref="H140">
    <cfRule type="expression" dxfId="7228" priority="192">
      <formula>IF(H140&lt;0, TRUE, IF(AND(H140&gt;0,V140=""),TRUE,FALSE))</formula>
    </cfRule>
  </conditionalFormatting>
  <conditionalFormatting sqref="H141">
    <cfRule type="expression" dxfId="7227" priority="191">
      <formula>IF(H141&lt;0, TRUE, IF(AND(H141&gt;0,V141=""),TRUE,FALSE))</formula>
    </cfRule>
  </conditionalFormatting>
  <conditionalFormatting sqref="J137">
    <cfRule type="expression" dxfId="7226" priority="190">
      <formula>IF(J137&lt;0, TRUE, IF(AND(J137&gt;0,X137=""),TRUE,FALSE))</formula>
    </cfRule>
  </conditionalFormatting>
  <conditionalFormatting sqref="J138">
    <cfRule type="expression" dxfId="7225" priority="189">
      <formula>IF(J138&lt;0, TRUE, IF(AND(J138&gt;0,X138=""),TRUE,FALSE))</formula>
    </cfRule>
  </conditionalFormatting>
  <conditionalFormatting sqref="J139">
    <cfRule type="expression" dxfId="7224" priority="188">
      <formula>IF(J139&lt;0, TRUE, IF(AND(J139&gt;0,X139=""),TRUE,FALSE))</formula>
    </cfRule>
  </conditionalFormatting>
  <conditionalFormatting sqref="J140">
    <cfRule type="expression" dxfId="7223" priority="187">
      <formula>IF(J140&lt;0, TRUE, IF(AND(J140&gt;0,X140=""),TRUE,FALSE))</formula>
    </cfRule>
  </conditionalFormatting>
  <conditionalFormatting sqref="J141">
    <cfRule type="expression" dxfId="7222" priority="186">
      <formula>IF(J141&lt;0, TRUE, IF(AND(J141&gt;0,X141=""),TRUE,FALSE))</formula>
    </cfRule>
  </conditionalFormatting>
  <conditionalFormatting sqref="L137">
    <cfRule type="expression" dxfId="7221" priority="185">
      <formula>IF(L137&lt;0, TRUE, IF(AND(L137&gt;0,Z137=""),TRUE,FALSE))</formula>
    </cfRule>
  </conditionalFormatting>
  <conditionalFormatting sqref="L138">
    <cfRule type="expression" dxfId="7220" priority="184">
      <formula>IF(L138&lt;0, TRUE, IF(AND(L138&gt;0,Z138=""),TRUE,FALSE))</formula>
    </cfRule>
  </conditionalFormatting>
  <conditionalFormatting sqref="L139">
    <cfRule type="expression" dxfId="7219" priority="183">
      <formula>IF(L139&lt;0, TRUE, IF(AND(L139&gt;0,Z139=""),TRUE,FALSE))</formula>
    </cfRule>
  </conditionalFormatting>
  <conditionalFormatting sqref="L140">
    <cfRule type="expression" dxfId="7218" priority="182">
      <formula>IF(L140&lt;0, TRUE, IF(AND(L140&gt;0,Z140=""),TRUE,FALSE))</formula>
    </cfRule>
  </conditionalFormatting>
  <conditionalFormatting sqref="L141">
    <cfRule type="expression" dxfId="7217" priority="181">
      <formula>IF(L141&lt;0, TRUE, IF(AND(L141&gt;0,Z141=""),TRUE,FALSE))</formula>
    </cfRule>
  </conditionalFormatting>
  <conditionalFormatting sqref="P137">
    <cfRule type="expression" dxfId="7216" priority="180">
      <formula>IF(P137&lt;0, TRUE, IF(AND(P137&gt;0,AD137=""),TRUE,FALSE))</formula>
    </cfRule>
  </conditionalFormatting>
  <conditionalFormatting sqref="P138">
    <cfRule type="expression" dxfId="7215" priority="179">
      <formula>IF(P138&lt;0, TRUE, IF(AND(P138&gt;0,AD138=""),TRUE,FALSE))</formula>
    </cfRule>
  </conditionalFormatting>
  <conditionalFormatting sqref="P139">
    <cfRule type="expression" dxfId="7214" priority="178">
      <formula>IF(P139&lt;0, TRUE, IF(AND(P139&gt;0,AD139=""),TRUE,FALSE))</formula>
    </cfRule>
  </conditionalFormatting>
  <conditionalFormatting sqref="P140">
    <cfRule type="expression" dxfId="7213" priority="177">
      <formula>IF(P140&lt;0, TRUE, IF(AND(P140&gt;0,AD140=""),TRUE,FALSE))</formula>
    </cfRule>
  </conditionalFormatting>
  <conditionalFormatting sqref="P141">
    <cfRule type="expression" dxfId="7212" priority="176">
      <formula>IF(P141&lt;0, TRUE, IF(AND(P141&gt;0,AD141=""),TRUE,FALSE))</formula>
    </cfRule>
  </conditionalFormatting>
  <conditionalFormatting sqref="R137">
    <cfRule type="expression" dxfId="7211" priority="175">
      <formula>IF(R137&lt;0, TRUE, IF(AND(R137&gt;0,AF137=""),TRUE,FALSE))</formula>
    </cfRule>
  </conditionalFormatting>
  <conditionalFormatting sqref="R138">
    <cfRule type="expression" dxfId="7210" priority="174">
      <formula>IF(R138&lt;0, TRUE, IF(AND(R138&gt;0,AF138=""),TRUE,FALSE))</formula>
    </cfRule>
  </conditionalFormatting>
  <conditionalFormatting sqref="R139">
    <cfRule type="expression" dxfId="7209" priority="173">
      <formula>IF(R139&lt;0, TRUE, IF(AND(R139&gt;0,AF139=""),TRUE,FALSE))</formula>
    </cfRule>
  </conditionalFormatting>
  <conditionalFormatting sqref="R140">
    <cfRule type="expression" dxfId="7208" priority="172">
      <formula>IF(R140&lt;0, TRUE, IF(AND(R140&gt;0,AF140=""),TRUE,FALSE))</formula>
    </cfRule>
  </conditionalFormatting>
  <conditionalFormatting sqref="R141">
    <cfRule type="expression" dxfId="7207" priority="171">
      <formula>IF(R141&lt;0, TRUE, IF(AND(R141&gt;0,AF141=""),TRUE,FALSE))</formula>
    </cfRule>
  </conditionalFormatting>
  <conditionalFormatting sqref="T137">
    <cfRule type="expression" dxfId="7206" priority="170">
      <formula>IF(T137&lt;0, TRUE, IF(AND(T137&gt;0,AH137=""),TRUE,FALSE))</formula>
    </cfRule>
  </conditionalFormatting>
  <conditionalFormatting sqref="T138">
    <cfRule type="expression" dxfId="7205" priority="169">
      <formula>IF(T138&lt;0, TRUE, IF(AND(T138&gt;0,AH138=""),TRUE,FALSE))</formula>
    </cfRule>
  </conditionalFormatting>
  <conditionalFormatting sqref="T139">
    <cfRule type="expression" dxfId="7204" priority="168">
      <formula>IF(T139&lt;0, TRUE, IF(AND(T139&gt;0,AH139=""),TRUE,FALSE))</formula>
    </cfRule>
  </conditionalFormatting>
  <conditionalFormatting sqref="T140">
    <cfRule type="expression" dxfId="7203" priority="167">
      <formula>IF(T140&lt;0, TRUE, IF(AND(T140&gt;0,AH140=""),TRUE,FALSE))</formula>
    </cfRule>
  </conditionalFormatting>
  <conditionalFormatting sqref="T141">
    <cfRule type="expression" dxfId="7202" priority="166">
      <formula>IF(T141&lt;0, TRUE, IF(AND(T141&gt;0,AH141=""),TRUE,FALSE))</formula>
    </cfRule>
  </conditionalFormatting>
  <conditionalFormatting sqref="H142">
    <cfRule type="expression" dxfId="7201" priority="165">
      <formula>IF(H142&lt;0, TRUE, IF(AND(H142&gt;0,V142=""),TRUE,FALSE))</formula>
    </cfRule>
  </conditionalFormatting>
  <conditionalFormatting sqref="H143">
    <cfRule type="expression" dxfId="7200" priority="164">
      <formula>IF(H143&lt;0, TRUE, IF(AND(H143&gt;0,V143=""),TRUE,FALSE))</formula>
    </cfRule>
  </conditionalFormatting>
  <conditionalFormatting sqref="H144">
    <cfRule type="expression" dxfId="7199" priority="163">
      <formula>IF(H144&lt;0, TRUE, IF(AND(H144&gt;0,V144=""),TRUE,FALSE))</formula>
    </cfRule>
  </conditionalFormatting>
  <conditionalFormatting sqref="H145">
    <cfRule type="expression" dxfId="7198" priority="162">
      <formula>IF(H145&lt;0, TRUE, IF(AND(H145&gt;0,V145=""),TRUE,FALSE))</formula>
    </cfRule>
  </conditionalFormatting>
  <conditionalFormatting sqref="H146">
    <cfRule type="expression" dxfId="7197" priority="161">
      <formula>IF(H146&lt;0, TRUE, IF(AND(H146&gt;0,V146=""),TRUE,FALSE))</formula>
    </cfRule>
  </conditionalFormatting>
  <conditionalFormatting sqref="J142">
    <cfRule type="expression" dxfId="7196" priority="160">
      <formula>IF(J142&lt;0, TRUE, IF(AND(J142&gt;0,X142=""),TRUE,FALSE))</formula>
    </cfRule>
  </conditionalFormatting>
  <conditionalFormatting sqref="J143">
    <cfRule type="expression" dxfId="7195" priority="159">
      <formula>IF(J143&lt;0, TRUE, IF(AND(J143&gt;0,X143=""),TRUE,FALSE))</formula>
    </cfRule>
  </conditionalFormatting>
  <conditionalFormatting sqref="J144">
    <cfRule type="expression" dxfId="7194" priority="158">
      <formula>IF(J144&lt;0, TRUE, IF(AND(J144&gt;0,X144=""),TRUE,FALSE))</formula>
    </cfRule>
  </conditionalFormatting>
  <conditionalFormatting sqref="J145">
    <cfRule type="expression" dxfId="7193" priority="157">
      <formula>IF(J145&lt;0, TRUE, IF(AND(J145&gt;0,X145=""),TRUE,FALSE))</formula>
    </cfRule>
  </conditionalFormatting>
  <conditionalFormatting sqref="J146">
    <cfRule type="expression" dxfId="7192" priority="156">
      <formula>IF(J146&lt;0, TRUE, IF(AND(J146&gt;0,X146=""),TRUE,FALSE))</formula>
    </cfRule>
  </conditionalFormatting>
  <conditionalFormatting sqref="L142">
    <cfRule type="expression" dxfId="7191" priority="155">
      <formula>IF(L142&lt;0, TRUE, IF(AND(L142&gt;0,Z142=""),TRUE,FALSE))</formula>
    </cfRule>
  </conditionalFormatting>
  <conditionalFormatting sqref="L143">
    <cfRule type="expression" dxfId="7190" priority="154">
      <formula>IF(L143&lt;0, TRUE, IF(AND(L143&gt;0,Z143=""),TRUE,FALSE))</formula>
    </cfRule>
  </conditionalFormatting>
  <conditionalFormatting sqref="L144">
    <cfRule type="expression" dxfId="7189" priority="153">
      <formula>IF(L144&lt;0, TRUE, IF(AND(L144&gt;0,Z144=""),TRUE,FALSE))</formula>
    </cfRule>
  </conditionalFormatting>
  <conditionalFormatting sqref="L145">
    <cfRule type="expression" dxfId="7188" priority="152">
      <formula>IF(L145&lt;0, TRUE, IF(AND(L145&gt;0,Z145=""),TRUE,FALSE))</formula>
    </cfRule>
  </conditionalFormatting>
  <conditionalFormatting sqref="L146">
    <cfRule type="expression" dxfId="7187" priority="151">
      <formula>IF(L146&lt;0, TRUE, IF(AND(L146&gt;0,Z146=""),TRUE,FALSE))</formula>
    </cfRule>
  </conditionalFormatting>
  <conditionalFormatting sqref="P142">
    <cfRule type="expression" dxfId="7186" priority="150">
      <formula>IF(P142&lt;0, TRUE, IF(AND(P142&gt;0,AD142=""),TRUE,FALSE))</formula>
    </cfRule>
  </conditionalFormatting>
  <conditionalFormatting sqref="P143">
    <cfRule type="expression" dxfId="7185" priority="149">
      <formula>IF(P143&lt;0, TRUE, IF(AND(P143&gt;0,AD143=""),TRUE,FALSE))</formula>
    </cfRule>
  </conditionalFormatting>
  <conditionalFormatting sqref="P144">
    <cfRule type="expression" dxfId="7184" priority="148">
      <formula>IF(P144&lt;0, TRUE, IF(AND(P144&gt;0,AD144=""),TRUE,FALSE))</formula>
    </cfRule>
  </conditionalFormatting>
  <conditionalFormatting sqref="P145">
    <cfRule type="expression" dxfId="7183" priority="147">
      <formula>IF(P145&lt;0, TRUE, IF(AND(P145&gt;0,AD145=""),TRUE,FALSE))</formula>
    </cfRule>
  </conditionalFormatting>
  <conditionalFormatting sqref="P146">
    <cfRule type="expression" dxfId="7182" priority="146">
      <formula>IF(P146&lt;0, TRUE, IF(AND(P146&gt;0,AD146=""),TRUE,FALSE))</formula>
    </cfRule>
  </conditionalFormatting>
  <conditionalFormatting sqref="R142">
    <cfRule type="expression" dxfId="7181" priority="145">
      <formula>IF(R142&lt;0, TRUE, IF(AND(R142&gt;0,AF142=""),TRUE,FALSE))</formula>
    </cfRule>
  </conditionalFormatting>
  <conditionalFormatting sqref="R143">
    <cfRule type="expression" dxfId="7180" priority="144">
      <formula>IF(R143&lt;0, TRUE, IF(AND(R143&gt;0,AF143=""),TRUE,FALSE))</formula>
    </cfRule>
  </conditionalFormatting>
  <conditionalFormatting sqref="R144">
    <cfRule type="expression" dxfId="7179" priority="143">
      <formula>IF(R144&lt;0, TRUE, IF(AND(R144&gt;0,AF144=""),TRUE,FALSE))</formula>
    </cfRule>
  </conditionalFormatting>
  <conditionalFormatting sqref="R145">
    <cfRule type="expression" dxfId="7178" priority="142">
      <formula>IF(R145&lt;0, TRUE, IF(AND(R145&gt;0,AF145=""),TRUE,FALSE))</formula>
    </cfRule>
  </conditionalFormatting>
  <conditionalFormatting sqref="R146">
    <cfRule type="expression" dxfId="7177" priority="141">
      <formula>IF(R146&lt;0, TRUE, IF(AND(R146&gt;0,AF146=""),TRUE,FALSE))</formula>
    </cfRule>
  </conditionalFormatting>
  <conditionalFormatting sqref="T142">
    <cfRule type="expression" dxfId="7176" priority="140">
      <formula>IF(T142&lt;0, TRUE, IF(AND(T142&gt;0,AH142=""),TRUE,FALSE))</formula>
    </cfRule>
  </conditionalFormatting>
  <conditionalFormatting sqref="T143">
    <cfRule type="expression" dxfId="7175" priority="139">
      <formula>IF(T143&lt;0, TRUE, IF(AND(T143&gt;0,AH143=""),TRUE,FALSE))</formula>
    </cfRule>
  </conditionalFormatting>
  <conditionalFormatting sqref="P148">
    <cfRule type="expression" dxfId="7174" priority="119">
      <formula>IF(P148&lt;0, TRUE, IF(AND(P148&gt;0,AD148=""),TRUE,FALSE))</formula>
    </cfRule>
  </conditionalFormatting>
  <conditionalFormatting sqref="P151">
    <cfRule type="expression" dxfId="7173" priority="116">
      <formula>IF(P151&lt;0, TRUE, IF(AND(P151&gt;0,AD151=""),TRUE,FALSE))</formula>
    </cfRule>
  </conditionalFormatting>
  <conditionalFormatting sqref="R147">
    <cfRule type="expression" dxfId="7172" priority="115">
      <formula>IF(R147&lt;0, TRUE, IF(AND(R147&gt;0,AF147=""),TRUE,FALSE))</formula>
    </cfRule>
  </conditionalFormatting>
  <conditionalFormatting sqref="R148">
    <cfRule type="expression" dxfId="7171" priority="114">
      <formula>IF(R148&lt;0, TRUE, IF(AND(R148&gt;0,AF148=""),TRUE,FALSE))</formula>
    </cfRule>
  </conditionalFormatting>
  <conditionalFormatting sqref="R149">
    <cfRule type="expression" dxfId="7170" priority="113">
      <formula>IF(R149&lt;0, TRUE, IF(AND(R149&gt;0,AF149=""),TRUE,FALSE))</formula>
    </cfRule>
  </conditionalFormatting>
  <conditionalFormatting sqref="R150">
    <cfRule type="expression" dxfId="7169" priority="112">
      <formula>IF(R150&lt;0, TRUE, IF(AND(R150&gt;0,AF150=""),TRUE,FALSE))</formula>
    </cfRule>
  </conditionalFormatting>
  <conditionalFormatting sqref="R151">
    <cfRule type="expression" dxfId="7168" priority="111">
      <formula>IF(R151&lt;0, TRUE, IF(AND(R151&gt;0,AF151=""),TRUE,FALSE))</formula>
    </cfRule>
  </conditionalFormatting>
  <conditionalFormatting sqref="T147">
    <cfRule type="expression" dxfId="7167" priority="110">
      <formula>IF(T147&lt;0, TRUE, IF(AND(T147&gt;0,AH147=""),TRUE,FALSE))</formula>
    </cfRule>
  </conditionalFormatting>
  <conditionalFormatting sqref="T148">
    <cfRule type="expression" dxfId="7166" priority="109">
      <formula>IF(T148&lt;0, TRUE, IF(AND(T148&gt;0,AH148=""),TRUE,FALSE))</formula>
    </cfRule>
  </conditionalFormatting>
  <conditionalFormatting sqref="T149">
    <cfRule type="expression" dxfId="7165" priority="108">
      <formula>IF(T149&lt;0, TRUE, IF(AND(T149&gt;0,AH149=""),TRUE,FALSE))</formula>
    </cfRule>
  </conditionalFormatting>
  <conditionalFormatting sqref="T150">
    <cfRule type="expression" dxfId="7164" priority="107">
      <formula>IF(T150&lt;0, TRUE, IF(AND(T150&gt;0,AH150=""),TRUE,FALSE))</formula>
    </cfRule>
  </conditionalFormatting>
  <conditionalFormatting sqref="T151">
    <cfRule type="expression" dxfId="7163" priority="106">
      <formula>IF(T151&lt;0, TRUE, IF(AND(T151&gt;0,AH151=""),TRUE,FALSE))</formula>
    </cfRule>
  </conditionalFormatting>
  <conditionalFormatting sqref="N94">
    <cfRule type="expression" dxfId="7162" priority="105">
      <formula>IF(N94&lt;0, TRUE, IF(AND(N94&gt;0,AB94=""),TRUE,FALSE))</formula>
    </cfRule>
  </conditionalFormatting>
  <conditionalFormatting sqref="N60">
    <cfRule type="expression" dxfId="7161" priority="104">
      <formula>IF(N60&lt;0, TRUE, IF(AND(N60&gt;0,AB60=""),TRUE,FALSE))</formula>
    </cfRule>
  </conditionalFormatting>
  <conditionalFormatting sqref="N61">
    <cfRule type="expression" dxfId="7160" priority="103">
      <formula>IF(N61&lt;0, TRUE, IF(AND(N61&gt;0,AB61=""),TRUE,FALSE))</formula>
    </cfRule>
  </conditionalFormatting>
  <conditionalFormatting sqref="N62">
    <cfRule type="expression" dxfId="7159" priority="102">
      <formula>IF(N62&lt;0, TRUE, IF(AND(N62&gt;0,AB62=""),TRUE,FALSE))</formula>
    </cfRule>
  </conditionalFormatting>
  <conditionalFormatting sqref="N63">
    <cfRule type="expression" dxfId="7158" priority="101">
      <formula>IF(N63&lt;0, TRUE, IF(AND(N63&gt;0,AB63=""),TRUE,FALSE))</formula>
    </cfRule>
  </conditionalFormatting>
  <conditionalFormatting sqref="N64">
    <cfRule type="expression" dxfId="7157" priority="100">
      <formula>IF(N64&lt;0, TRUE, IF(AND(N64&gt;0,AB64=""),TRUE,FALSE))</formula>
    </cfRule>
  </conditionalFormatting>
  <conditionalFormatting sqref="N65">
    <cfRule type="expression" dxfId="7156" priority="99">
      <formula>IF(N65&lt;0, TRUE, IF(AND(N65&gt;0,AB65=""),TRUE,FALSE))</formula>
    </cfRule>
  </conditionalFormatting>
  <conditionalFormatting sqref="N66">
    <cfRule type="expression" dxfId="7155" priority="98">
      <formula>IF(N66&lt;0, TRUE, IF(AND(N66&gt;0,AB66=""),TRUE,FALSE))</formula>
    </cfRule>
  </conditionalFormatting>
  <conditionalFormatting sqref="N67">
    <cfRule type="expression" dxfId="7154" priority="97">
      <formula>IF(N67&lt;0, TRUE, IF(AND(N67&gt;0,AB67=""),TRUE,FALSE))</formula>
    </cfRule>
  </conditionalFormatting>
  <conditionalFormatting sqref="N68">
    <cfRule type="expression" dxfId="7153" priority="96">
      <formula>IF(N68&lt;0, TRUE, IF(AND(N68&gt;0,AB68=""),TRUE,FALSE))</formula>
    </cfRule>
  </conditionalFormatting>
  <conditionalFormatting sqref="N69">
    <cfRule type="expression" dxfId="7152" priority="95">
      <formula>IF(N69&lt;0, TRUE, IF(AND(N69&gt;0,AB69=""),TRUE,FALSE))</formula>
    </cfRule>
  </conditionalFormatting>
  <conditionalFormatting sqref="N70">
    <cfRule type="expression" dxfId="7151" priority="94">
      <formula>IF(N70&lt;0, TRUE, IF(AND(N70&gt;0,AB70=""),TRUE,FALSE))</formula>
    </cfRule>
  </conditionalFormatting>
  <conditionalFormatting sqref="N71">
    <cfRule type="expression" dxfId="7150" priority="93">
      <formula>IF(N71&lt;0, TRUE, IF(AND(N71&gt;0,AB71=""),TRUE,FALSE))</formula>
    </cfRule>
  </conditionalFormatting>
  <conditionalFormatting sqref="N72">
    <cfRule type="expression" dxfId="7149" priority="92">
      <formula>IF(N72&lt;0, TRUE, IF(AND(N72&gt;0,AB72=""),TRUE,FALSE))</formula>
    </cfRule>
  </conditionalFormatting>
  <conditionalFormatting sqref="N73">
    <cfRule type="expression" dxfId="7148" priority="91">
      <formula>IF(N73&lt;0, TRUE, IF(AND(N73&gt;0,AB73=""),TRUE,FALSE))</formula>
    </cfRule>
  </conditionalFormatting>
  <conditionalFormatting sqref="N74">
    <cfRule type="expression" dxfId="7147" priority="90">
      <formula>IF(N74&lt;0, TRUE, IF(AND(N74&gt;0,AB74=""),TRUE,FALSE))</formula>
    </cfRule>
  </conditionalFormatting>
  <conditionalFormatting sqref="N75">
    <cfRule type="expression" dxfId="7146" priority="89">
      <formula>IF(N75&lt;0, TRUE, IF(AND(N75&gt;0,AB75=""),TRUE,FALSE))</formula>
    </cfRule>
  </conditionalFormatting>
  <conditionalFormatting sqref="N76">
    <cfRule type="expression" dxfId="7145" priority="88">
      <formula>IF(N76&lt;0, TRUE, IF(AND(N76&gt;0,AB76=""),TRUE,FALSE))</formula>
    </cfRule>
  </conditionalFormatting>
  <conditionalFormatting sqref="N77">
    <cfRule type="expression" dxfId="7144" priority="87">
      <formula>IF(N77&lt;0, TRUE, IF(AND(N77&gt;0,AB77=""),TRUE,FALSE))</formula>
    </cfRule>
  </conditionalFormatting>
  <conditionalFormatting sqref="N78">
    <cfRule type="expression" dxfId="7143" priority="86">
      <formula>IF(N78&lt;0, TRUE, IF(AND(N78&gt;0,AB78=""),TRUE,FALSE))</formula>
    </cfRule>
  </conditionalFormatting>
  <conditionalFormatting sqref="N79">
    <cfRule type="expression" dxfId="7142" priority="85">
      <formula>IF(N79&lt;0, TRUE, IF(AND(N79&gt;0,AB79=""),TRUE,FALSE))</formula>
    </cfRule>
  </conditionalFormatting>
  <conditionalFormatting sqref="N80">
    <cfRule type="expression" dxfId="7141" priority="84">
      <formula>IF(N80&lt;0, TRUE, IF(AND(N80&gt;0,AB80=""),TRUE,FALSE))</formula>
    </cfRule>
  </conditionalFormatting>
  <conditionalFormatting sqref="N81">
    <cfRule type="expression" dxfId="7140" priority="83">
      <formula>IF(N81&lt;0, TRUE, IF(AND(N81&gt;0,AB81=""),TRUE,FALSE))</formula>
    </cfRule>
  </conditionalFormatting>
  <conditionalFormatting sqref="N82">
    <cfRule type="expression" dxfId="7139" priority="82">
      <formula>IF(N82&lt;0, TRUE, IF(AND(N82&gt;0,AB82=""),TRUE,FALSE))</formula>
    </cfRule>
  </conditionalFormatting>
  <conditionalFormatting sqref="N83">
    <cfRule type="expression" dxfId="7138" priority="81">
      <formula>IF(N83&lt;0, TRUE, IF(AND(N83&gt;0,AB83=""),TRUE,FALSE))</formula>
    </cfRule>
  </conditionalFormatting>
  <conditionalFormatting sqref="N84">
    <cfRule type="expression" dxfId="7137" priority="80">
      <formula>IF(N84&lt;0, TRUE, IF(AND(N84&gt;0,AB84=""),TRUE,FALSE))</formula>
    </cfRule>
  </conditionalFormatting>
  <conditionalFormatting sqref="N85">
    <cfRule type="expression" dxfId="7136" priority="79">
      <formula>IF(N85&lt;0, TRUE, IF(AND(N85&gt;0,AB85=""),TRUE,FALSE))</formula>
    </cfRule>
  </conditionalFormatting>
  <conditionalFormatting sqref="N86">
    <cfRule type="expression" dxfId="7135" priority="78">
      <formula>IF(N86&lt;0, TRUE, IF(AND(N86&gt;0,AB86=""),TRUE,FALSE))</formula>
    </cfRule>
  </conditionalFormatting>
  <conditionalFormatting sqref="N87">
    <cfRule type="expression" dxfId="7134" priority="77">
      <formula>IF(N87&lt;0, TRUE, IF(AND(N87&gt;0,AB87=""),TRUE,FALSE))</formula>
    </cfRule>
  </conditionalFormatting>
  <conditionalFormatting sqref="N88">
    <cfRule type="expression" dxfId="7133" priority="76">
      <formula>IF(N88&lt;0, TRUE, IF(AND(N88&gt;0,AB88=""),TRUE,FALSE))</formula>
    </cfRule>
  </conditionalFormatting>
  <conditionalFormatting sqref="N89">
    <cfRule type="expression" dxfId="7132" priority="75">
      <formula>IF(N89&lt;0, TRUE, IF(AND(N89&gt;0,AB89=""),TRUE,FALSE))</formula>
    </cfRule>
  </conditionalFormatting>
  <conditionalFormatting sqref="N90">
    <cfRule type="expression" dxfId="7131" priority="74">
      <formula>IF(N90&lt;0, TRUE, IF(AND(N90&gt;0,AB90=""),TRUE,FALSE))</formula>
    </cfRule>
  </conditionalFormatting>
  <conditionalFormatting sqref="N91">
    <cfRule type="expression" dxfId="7130" priority="73">
      <formula>IF(N91&lt;0, TRUE, IF(AND(N91&gt;0,AB91=""),TRUE,FALSE))</formula>
    </cfRule>
  </conditionalFormatting>
  <conditionalFormatting sqref="N92">
    <cfRule type="expression" dxfId="7129" priority="72">
      <formula>IF(N92&lt;0, TRUE, IF(AND(N92&gt;0,AB92=""),TRUE,FALSE))</formula>
    </cfRule>
  </conditionalFormatting>
  <conditionalFormatting sqref="N93">
    <cfRule type="expression" dxfId="7128" priority="71">
      <formula>IF(N93&lt;0, TRUE, IF(AND(N93&gt;0,AB93=""),TRUE,FALSE))</formula>
    </cfRule>
  </conditionalFormatting>
  <conditionalFormatting sqref="N99">
    <cfRule type="expression" dxfId="7127" priority="70">
      <formula>IF(N99&lt;0, TRUE, IF(AND(N99&gt;0,AB99=""),TRUE,FALSE))</formula>
    </cfRule>
  </conditionalFormatting>
  <conditionalFormatting sqref="N100">
    <cfRule type="expression" dxfId="7126" priority="69">
      <formula>IF(N100&lt;0, TRUE, IF(AND(N100&gt;0,AB100=""),TRUE,FALSE))</formula>
    </cfRule>
  </conditionalFormatting>
  <conditionalFormatting sqref="N101">
    <cfRule type="expression" dxfId="7125" priority="68">
      <formula>IF(N101&lt;0, TRUE, IF(AND(N101&gt;0,AB101=""),TRUE,FALSE))</formula>
    </cfRule>
  </conditionalFormatting>
  <conditionalFormatting sqref="N102">
    <cfRule type="expression" dxfId="7124" priority="67">
      <formula>IF(N102&lt;0, TRUE, IF(AND(N102&gt;0,AB102=""),TRUE,FALSE))</formula>
    </cfRule>
  </conditionalFormatting>
  <conditionalFormatting sqref="N103">
    <cfRule type="expression" dxfId="7123" priority="66">
      <formula>IF(N103&lt;0, TRUE, IF(AND(N103&gt;0,AB103=""),TRUE,FALSE))</formula>
    </cfRule>
  </conditionalFormatting>
  <conditionalFormatting sqref="N104">
    <cfRule type="expression" dxfId="7122" priority="65">
      <formula>IF(N104&lt;0, TRUE, IF(AND(N104&gt;0,AB104=""),TRUE,FALSE))</formula>
    </cfRule>
  </conditionalFormatting>
  <conditionalFormatting sqref="N105">
    <cfRule type="expression" dxfId="7121" priority="64">
      <formula>IF(N105&lt;0, TRUE, IF(AND(N105&gt;0,AB105=""),TRUE,FALSE))</formula>
    </cfRule>
  </conditionalFormatting>
  <conditionalFormatting sqref="N106">
    <cfRule type="expression" dxfId="7120" priority="63">
      <formula>IF(N106&lt;0, TRUE, IF(AND(N106&gt;0,AB106=""),TRUE,FALSE))</formula>
    </cfRule>
  </conditionalFormatting>
  <conditionalFormatting sqref="N107">
    <cfRule type="expression" dxfId="7119" priority="62">
      <formula>IF(N107&lt;0, TRUE, IF(AND(N107&gt;0,AB107=""),TRUE,FALSE))</formula>
    </cfRule>
  </conditionalFormatting>
  <conditionalFormatting sqref="N108">
    <cfRule type="expression" dxfId="7118" priority="61">
      <formula>IF(N108&lt;0, TRUE, IF(AND(N108&gt;0,AB108=""),TRUE,FALSE))</formula>
    </cfRule>
  </conditionalFormatting>
  <conditionalFormatting sqref="N109">
    <cfRule type="expression" dxfId="7117" priority="60">
      <formula>IF(N109&lt;0, TRUE, IF(AND(N109&gt;0,AB109=""),TRUE,FALSE))</formula>
    </cfRule>
  </conditionalFormatting>
  <conditionalFormatting sqref="N110">
    <cfRule type="expression" dxfId="7116" priority="59">
      <formula>IF(N110&lt;0, TRUE, IF(AND(N110&gt;0,AB110=""),TRUE,FALSE))</formula>
    </cfRule>
  </conditionalFormatting>
  <conditionalFormatting sqref="N111">
    <cfRule type="expression" dxfId="7115" priority="58">
      <formula>IF(N111&lt;0, TRUE, IF(AND(N111&gt;0,AB111=""),TRUE,FALSE))</formula>
    </cfRule>
  </conditionalFormatting>
  <conditionalFormatting sqref="N112">
    <cfRule type="expression" dxfId="7114" priority="57">
      <formula>IF(N112&lt;0, TRUE, IF(AND(N112&gt;0,AB112=""),TRUE,FALSE))</formula>
    </cfRule>
  </conditionalFormatting>
  <conditionalFormatting sqref="N113">
    <cfRule type="expression" dxfId="7113" priority="56">
      <formula>IF(N113&lt;0, TRUE, IF(AND(N113&gt;0,AB113=""),TRUE,FALSE))</formula>
    </cfRule>
  </conditionalFormatting>
  <conditionalFormatting sqref="N118">
    <cfRule type="expression" dxfId="7112" priority="55">
      <formula>IF(N118&lt;0, TRUE, IF(AND(N118&gt;0,AB118=""),TRUE,FALSE))</formula>
    </cfRule>
  </conditionalFormatting>
  <conditionalFormatting sqref="N119">
    <cfRule type="expression" dxfId="7111" priority="54">
      <formula>IF(N119&lt;0, TRUE, IF(AND(N119&gt;0,AB119=""),TRUE,FALSE))</formula>
    </cfRule>
  </conditionalFormatting>
  <conditionalFormatting sqref="N120">
    <cfRule type="expression" dxfId="7110" priority="53">
      <formula>IF(N120&lt;0, TRUE, IF(AND(N120&gt;0,AB120=""),TRUE,FALSE))</formula>
    </cfRule>
  </conditionalFormatting>
  <conditionalFormatting sqref="N121">
    <cfRule type="expression" dxfId="7109" priority="52">
      <formula>IF(N121&lt;0, TRUE, IF(AND(N121&gt;0,AB121=""),TRUE,FALSE))</formula>
    </cfRule>
  </conditionalFormatting>
  <conditionalFormatting sqref="N132">
    <cfRule type="expression" dxfId="7108" priority="41">
      <formula>IF(N132&lt;0, TRUE, IF(AND(N132&gt;0,AB132=""),TRUE,FALSE))</formula>
    </cfRule>
  </conditionalFormatting>
  <conditionalFormatting sqref="N137">
    <cfRule type="expression" dxfId="7107" priority="40">
      <formula>IF(N137&lt;0, TRUE, IF(AND(N137&gt;0,AB137=""),TRUE,FALSE))</formula>
    </cfRule>
  </conditionalFormatting>
  <conditionalFormatting sqref="N138">
    <cfRule type="expression" dxfId="7106" priority="39">
      <formula>IF(N138&lt;0, TRUE, IF(AND(N138&gt;0,AB138=""),TRUE,FALSE))</formula>
    </cfRule>
  </conditionalFormatting>
  <conditionalFormatting sqref="N139">
    <cfRule type="expression" dxfId="7105" priority="38">
      <formula>IF(N139&lt;0, TRUE, IF(AND(N139&gt;0,AB139=""),TRUE,FALSE))</formula>
    </cfRule>
  </conditionalFormatting>
  <conditionalFormatting sqref="N140">
    <cfRule type="expression" dxfId="7104" priority="37">
      <formula>IF(N140&lt;0, TRUE, IF(AND(N140&gt;0,AB140=""),TRUE,FALSE))</formula>
    </cfRule>
  </conditionalFormatting>
  <conditionalFormatting sqref="N141">
    <cfRule type="expression" dxfId="7103" priority="36">
      <formula>IF(N141&lt;0, TRUE, IF(AND(N141&gt;0,AB141=""),TRUE,FALSE))</formula>
    </cfRule>
  </conditionalFormatting>
  <conditionalFormatting sqref="N142">
    <cfRule type="expression" dxfId="7102" priority="35">
      <formula>IF(N142&lt;0, TRUE, IF(AND(N142&gt;0,AB142=""),TRUE,FALSE))</formula>
    </cfRule>
  </conditionalFormatting>
  <conditionalFormatting sqref="N143">
    <cfRule type="expression" dxfId="7101" priority="34">
      <formula>IF(N143&lt;0, TRUE, IF(AND(N143&gt;0,AB143=""),TRUE,FALSE))</formula>
    </cfRule>
  </conditionalFormatting>
  <conditionalFormatting sqref="N144">
    <cfRule type="expression" dxfId="7100" priority="33">
      <formula>IF(N144&lt;0, TRUE, IF(AND(N144&gt;0,AB144=""),TRUE,FALSE))</formula>
    </cfRule>
  </conditionalFormatting>
  <conditionalFormatting sqref="N145">
    <cfRule type="expression" dxfId="7099" priority="32">
      <formula>IF(N145&lt;0, TRUE, IF(AND(N145&gt;0,AB145=""),TRUE,FALSE))</formula>
    </cfRule>
  </conditionalFormatting>
  <conditionalFormatting sqref="N146">
    <cfRule type="expression" dxfId="7098" priority="31">
      <formula>IF(N146&lt;0, TRUE, IF(AND(N146&gt;0,AB146=""),TRUE,FALSE))</formula>
    </cfRule>
  </conditionalFormatting>
  <conditionalFormatting sqref="N147">
    <cfRule type="expression" dxfId="7097" priority="30">
      <formula>IF(N147&lt;0, TRUE, IF(AND(N147&gt;0,AB147=""),TRUE,FALSE))</formula>
    </cfRule>
  </conditionalFormatting>
  <conditionalFormatting sqref="N148">
    <cfRule type="expression" dxfId="7096" priority="29">
      <formula>IF(N148&lt;0, TRUE, IF(AND(N148&gt;0,AB148=""),TRUE,FALSE))</formula>
    </cfRule>
  </conditionalFormatting>
  <conditionalFormatting sqref="N149">
    <cfRule type="expression" dxfId="7095" priority="28">
      <formula>IF(N149&lt;0, TRUE, IF(AND(N149&gt;0,AB149=""),TRUE,FALSE))</formula>
    </cfRule>
  </conditionalFormatting>
  <conditionalFormatting sqref="N150">
    <cfRule type="expression" dxfId="7094" priority="27">
      <formula>IF(N150&lt;0, TRUE, IF(AND(N150&gt;0,AB150=""),TRUE,FALSE))</formula>
    </cfRule>
  </conditionalFormatting>
  <conditionalFormatting sqref="H45:H59">
    <cfRule type="expression" dxfId="7093" priority="25">
      <formula>IF(H45&lt;0, TRUE, IF(AND(H45&gt;0,V45=""),TRUE,FALSE))</formula>
    </cfRule>
  </conditionalFormatting>
  <conditionalFormatting sqref="J45:J59">
    <cfRule type="expression" dxfId="7092" priority="24">
      <formula>IF(J45&lt;0, TRUE, IF(AND(J45&gt;0,X45=""),TRUE,FALSE))</formula>
    </cfRule>
  </conditionalFormatting>
  <conditionalFormatting sqref="L45:L59">
    <cfRule type="expression" dxfId="7091" priority="23">
      <formula>IF(L45&lt;0, TRUE, IF(AND(L45&gt;0,Z45=""),TRUE,FALSE))</formula>
    </cfRule>
  </conditionalFormatting>
  <conditionalFormatting sqref="P45:P59">
    <cfRule type="expression" dxfId="7090" priority="22">
      <formula>IF(P45&lt;0, TRUE, IF(AND(P45&gt;0,AD45=""),TRUE,FALSE))</formula>
    </cfRule>
  </conditionalFormatting>
  <conditionalFormatting sqref="R45:R59">
    <cfRule type="expression" dxfId="7089" priority="21">
      <formula>IF(R45&lt;0, TRUE, IF(AND(R45&gt;0,AF45=""),TRUE,FALSE))</formula>
    </cfRule>
  </conditionalFormatting>
  <conditionalFormatting sqref="T45:T59">
    <cfRule type="expression" dxfId="7088" priority="20">
      <formula>IF(T45&lt;0, TRUE, IF(AND(T45&gt;0,AH45=""),TRUE,FALSE))</formula>
    </cfRule>
  </conditionalFormatting>
  <conditionalFormatting sqref="N45:N59">
    <cfRule type="expression" dxfId="7087" priority="19">
      <formula>IF(N45&lt;0, TRUE, IF(AND(N45&gt;0,AB45=""),TRUE,FALSE))</formula>
    </cfRule>
  </conditionalFormatting>
  <conditionalFormatting sqref="G41">
    <cfRule type="cellIs" dxfId="7086" priority="597" stopIfTrue="1" operator="lessThan">
      <formula>-0.0000444444444444444</formula>
    </cfRule>
  </conditionalFormatting>
  <conditionalFormatting sqref="G98">
    <cfRule type="cellIs" dxfId="7085" priority="596" stopIfTrue="1" operator="lessThan">
      <formula>-0.0000444444444444444</formula>
    </cfRule>
  </conditionalFormatting>
  <conditionalFormatting sqref="I97">
    <cfRule type="expression" dxfId="7084" priority="595" stopIfTrue="1">
      <formula>ISERROR(I97)</formula>
    </cfRule>
  </conditionalFormatting>
  <conditionalFormatting sqref="K97">
    <cfRule type="expression" dxfId="7083" priority="594" stopIfTrue="1">
      <formula>ISERROR(K97)</formula>
    </cfRule>
  </conditionalFormatting>
  <conditionalFormatting sqref="M97">
    <cfRule type="expression" dxfId="7082" priority="593" stopIfTrue="1">
      <formula>ISERROR(M97)</formula>
    </cfRule>
  </conditionalFormatting>
  <conditionalFormatting sqref="O97">
    <cfRule type="expression" dxfId="7081" priority="592" stopIfTrue="1">
      <formula>ISERROR(O97)</formula>
    </cfRule>
  </conditionalFormatting>
  <conditionalFormatting sqref="Q97">
    <cfRule type="expression" dxfId="7080" priority="591" stopIfTrue="1">
      <formula>ISERROR(Q97)</formula>
    </cfRule>
  </conditionalFormatting>
  <conditionalFormatting sqref="S97">
    <cfRule type="expression" dxfId="7079" priority="590" stopIfTrue="1">
      <formula>ISERROR(S97)</formula>
    </cfRule>
  </conditionalFormatting>
  <conditionalFormatting sqref="G117">
    <cfRule type="cellIs" dxfId="7078" priority="589" stopIfTrue="1" operator="lessThan">
      <formula>-0.0000444444444444444</formula>
    </cfRule>
  </conditionalFormatting>
  <conditionalFormatting sqref="G136">
    <cfRule type="cellIs" dxfId="7077" priority="582" stopIfTrue="1" operator="lessThan">
      <formula>-0.0000444444444444444</formula>
    </cfRule>
  </conditionalFormatting>
  <conditionalFormatting sqref="G155">
    <cfRule type="cellIs" dxfId="7076" priority="575" stopIfTrue="1" operator="lessThan">
      <formula>-0.0000444444444444444</formula>
    </cfRule>
  </conditionalFormatting>
  <conditionalFormatting sqref="H155">
    <cfRule type="cellIs" dxfId="7075" priority="568" stopIfTrue="1" operator="lessThan">
      <formula>-0.0000444444444444444</formula>
    </cfRule>
  </conditionalFormatting>
  <conditionalFormatting sqref="H94">
    <cfRule type="expression" dxfId="7074" priority="567">
      <formula>IF(H94&lt;0, TRUE, IF(AND(H94&gt;0,V94=""),TRUE,FALSE))</formula>
    </cfRule>
  </conditionalFormatting>
  <conditionalFormatting sqref="H60">
    <cfRule type="expression" dxfId="7073" priority="566">
      <formula>IF(H60&lt;0, TRUE, IF(AND(H60&gt;0,V60=""),TRUE,FALSE))</formula>
    </cfRule>
  </conditionalFormatting>
  <conditionalFormatting sqref="H61">
    <cfRule type="expression" dxfId="7072" priority="565">
      <formula>IF(H61&lt;0, TRUE, IF(AND(H61&gt;0,V61=""),TRUE,FALSE))</formula>
    </cfRule>
  </conditionalFormatting>
  <conditionalFormatting sqref="H62">
    <cfRule type="expression" dxfId="7071" priority="564">
      <formula>IF(H62&lt;0, TRUE, IF(AND(H62&gt;0,V62=""),TRUE,FALSE))</formula>
    </cfRule>
  </conditionalFormatting>
  <conditionalFormatting sqref="H63">
    <cfRule type="expression" dxfId="7070" priority="563">
      <formula>IF(H63&lt;0, TRUE, IF(AND(H63&gt;0,V63=""),TRUE,FALSE))</formula>
    </cfRule>
  </conditionalFormatting>
  <conditionalFormatting sqref="H64">
    <cfRule type="expression" dxfId="7069" priority="562">
      <formula>IF(H64&lt;0, TRUE, IF(AND(H64&gt;0,V64=""),TRUE,FALSE))</formula>
    </cfRule>
  </conditionalFormatting>
  <conditionalFormatting sqref="H66">
    <cfRule type="expression" dxfId="7068" priority="560">
      <formula>IF(H66&lt;0, TRUE, IF(AND(H66&gt;0,V66=""),TRUE,FALSE))</formula>
    </cfRule>
  </conditionalFormatting>
  <conditionalFormatting sqref="H67">
    <cfRule type="expression" dxfId="7067" priority="559">
      <formula>IF(H67&lt;0, TRUE, IF(AND(H67&gt;0,V67=""),TRUE,FALSE))</formula>
    </cfRule>
  </conditionalFormatting>
  <conditionalFormatting sqref="J67">
    <cfRule type="expression" dxfId="7066" priority="524">
      <formula>IF(J67&lt;0, TRUE, IF(AND(J67&gt;0,X67=""),TRUE,FALSE))</formula>
    </cfRule>
  </conditionalFormatting>
  <conditionalFormatting sqref="J68">
    <cfRule type="expression" dxfId="7065" priority="523">
      <formula>IF(J68&lt;0, TRUE, IF(AND(J68&gt;0,X68=""),TRUE,FALSE))</formula>
    </cfRule>
  </conditionalFormatting>
  <conditionalFormatting sqref="J69">
    <cfRule type="expression" dxfId="7064" priority="522">
      <formula>IF(J69&lt;0, TRUE, IF(AND(J69&gt;0,X69=""),TRUE,FALSE))</formula>
    </cfRule>
  </conditionalFormatting>
  <conditionalFormatting sqref="J70">
    <cfRule type="expression" dxfId="7063" priority="521">
      <formula>IF(J70&lt;0, TRUE, IF(AND(J70&gt;0,X70=""),TRUE,FALSE))</formula>
    </cfRule>
  </conditionalFormatting>
  <conditionalFormatting sqref="J71">
    <cfRule type="expression" dxfId="7062" priority="520">
      <formula>IF(J71&lt;0, TRUE, IF(AND(J71&gt;0,X71=""),TRUE,FALSE))</formula>
    </cfRule>
  </conditionalFormatting>
  <conditionalFormatting sqref="J72">
    <cfRule type="expression" dxfId="7061" priority="519">
      <formula>IF(J72&lt;0, TRUE, IF(AND(J72&gt;0,X72=""),TRUE,FALSE))</formula>
    </cfRule>
  </conditionalFormatting>
  <conditionalFormatting sqref="J73">
    <cfRule type="expression" dxfId="7060" priority="518">
      <formula>IF(J73&lt;0, TRUE, IF(AND(J73&gt;0,X73=""),TRUE,FALSE))</formula>
    </cfRule>
  </conditionalFormatting>
  <conditionalFormatting sqref="J74">
    <cfRule type="expression" dxfId="7059" priority="517">
      <formula>IF(J74&lt;0, TRUE, IF(AND(J74&gt;0,X74=""),TRUE,FALSE))</formula>
    </cfRule>
  </conditionalFormatting>
  <conditionalFormatting sqref="J75">
    <cfRule type="expression" dxfId="7058" priority="516">
      <formula>IF(J75&lt;0, TRUE, IF(AND(J75&gt;0,X75=""),TRUE,FALSE))</formula>
    </cfRule>
  </conditionalFormatting>
  <conditionalFormatting sqref="J76">
    <cfRule type="expression" dxfId="7057" priority="515">
      <formula>IF(J76&lt;0, TRUE, IF(AND(J76&gt;0,X76=""),TRUE,FALSE))</formula>
    </cfRule>
  </conditionalFormatting>
  <conditionalFormatting sqref="J77">
    <cfRule type="expression" dxfId="7056" priority="514">
      <formula>IF(J77&lt;0, TRUE, IF(AND(J77&gt;0,X77=""),TRUE,FALSE))</formula>
    </cfRule>
  </conditionalFormatting>
  <conditionalFormatting sqref="J78">
    <cfRule type="expression" dxfId="7055" priority="513">
      <formula>IF(J78&lt;0, TRUE, IF(AND(J78&gt;0,X78=""),TRUE,FALSE))</formula>
    </cfRule>
  </conditionalFormatting>
  <conditionalFormatting sqref="J79">
    <cfRule type="expression" dxfId="7054" priority="512">
      <formula>IF(J79&lt;0, TRUE, IF(AND(J79&gt;0,X79=""),TRUE,FALSE))</formula>
    </cfRule>
  </conditionalFormatting>
  <conditionalFormatting sqref="J81">
    <cfRule type="expression" dxfId="7053" priority="510">
      <formula>IF(J81&lt;0, TRUE, IF(AND(J81&gt;0,X81=""),TRUE,FALSE))</formula>
    </cfRule>
  </conditionalFormatting>
  <conditionalFormatting sqref="J82">
    <cfRule type="expression" dxfId="7052" priority="509">
      <formula>IF(J82&lt;0, TRUE, IF(AND(J82&gt;0,X82=""),TRUE,FALSE))</formula>
    </cfRule>
  </conditionalFormatting>
  <conditionalFormatting sqref="P113">
    <cfRule type="expression" dxfId="7051" priority="288">
      <formula>IF(P113&lt;0, TRUE, IF(AND(P113&gt;0,AD113=""),TRUE,FALSE))</formula>
    </cfRule>
  </conditionalFormatting>
  <conditionalFormatting sqref="R113">
    <cfRule type="expression" dxfId="7050" priority="287">
      <formula>IF(R113&lt;0, TRUE, IF(AND(R113&gt;0,AF113=""),TRUE,FALSE))</formula>
    </cfRule>
  </conditionalFormatting>
  <conditionalFormatting sqref="T113">
    <cfRule type="expression" dxfId="7049" priority="286">
      <formula>IF(T113&lt;0, TRUE, IF(AND(T113&gt;0,AH113=""),TRUE,FALSE))</formula>
    </cfRule>
  </conditionalFormatting>
  <conditionalFormatting sqref="H118">
    <cfRule type="expression" dxfId="7048" priority="285">
      <formula>IF(H118&lt;0, TRUE, IF(AND(H118&gt;0,V118=""),TRUE,FALSE))</formula>
    </cfRule>
  </conditionalFormatting>
  <conditionalFormatting sqref="H119">
    <cfRule type="expression" dxfId="7047" priority="284">
      <formula>IF(H119&lt;0, TRUE, IF(AND(H119&gt;0,V119=""),TRUE,FALSE))</formula>
    </cfRule>
  </conditionalFormatting>
  <conditionalFormatting sqref="H120">
    <cfRule type="expression" dxfId="7046" priority="283">
      <formula>IF(H120&lt;0, TRUE, IF(AND(H120&gt;0,V120=""),TRUE,FALSE))</formula>
    </cfRule>
  </conditionalFormatting>
  <conditionalFormatting sqref="H121">
    <cfRule type="expression" dxfId="7045" priority="282">
      <formula>IF(H121&lt;0, TRUE, IF(AND(H121&gt;0,V121=""),TRUE,FALSE))</formula>
    </cfRule>
  </conditionalFormatting>
  <conditionalFormatting sqref="H122">
    <cfRule type="expression" dxfId="7044" priority="281">
      <formula>IF(H122&lt;0, TRUE, IF(AND(H122&gt;0,V122=""),TRUE,FALSE))</formula>
    </cfRule>
  </conditionalFormatting>
  <conditionalFormatting sqref="H123">
    <cfRule type="expression" dxfId="7043" priority="280">
      <formula>IF(H123&lt;0, TRUE, IF(AND(H123&gt;0,V123=""),TRUE,FALSE))</formula>
    </cfRule>
  </conditionalFormatting>
  <conditionalFormatting sqref="H124">
    <cfRule type="expression" dxfId="7042" priority="279">
      <formula>IF(H124&lt;0, TRUE, IF(AND(H124&gt;0,V124=""),TRUE,FALSE))</formula>
    </cfRule>
  </conditionalFormatting>
  <conditionalFormatting sqref="H125">
    <cfRule type="expression" dxfId="7041" priority="278">
      <formula>IF(H125&lt;0, TRUE, IF(AND(H125&gt;0,V125=""),TRUE,FALSE))</formula>
    </cfRule>
  </conditionalFormatting>
  <conditionalFormatting sqref="H126">
    <cfRule type="expression" dxfId="7040" priority="277">
      <formula>IF(H126&lt;0, TRUE, IF(AND(H126&gt;0,V126=""),TRUE,FALSE))</formula>
    </cfRule>
  </conditionalFormatting>
  <conditionalFormatting sqref="H127">
    <cfRule type="expression" dxfId="7039" priority="276">
      <formula>IF(H127&lt;0, TRUE, IF(AND(H127&gt;0,V127=""),TRUE,FALSE))</formula>
    </cfRule>
  </conditionalFormatting>
  <conditionalFormatting sqref="H128">
    <cfRule type="expression" dxfId="7038" priority="275">
      <formula>IF(H128&lt;0, TRUE, IF(AND(H128&gt;0,V128=""),TRUE,FALSE))</formula>
    </cfRule>
  </conditionalFormatting>
  <conditionalFormatting sqref="H129">
    <cfRule type="expression" dxfId="7037" priority="274">
      <formula>IF(H129&lt;0, TRUE, IF(AND(H129&gt;0,V129=""),TRUE,FALSE))</formula>
    </cfRule>
  </conditionalFormatting>
  <conditionalFormatting sqref="H130">
    <cfRule type="expression" dxfId="7036" priority="273">
      <formula>IF(H130&lt;0, TRUE, IF(AND(H130&gt;0,V130=""),TRUE,FALSE))</formula>
    </cfRule>
  </conditionalFormatting>
  <conditionalFormatting sqref="H131">
    <cfRule type="expression" dxfId="7035" priority="272">
      <formula>IF(H131&lt;0, TRUE, IF(AND(H131&gt;0,V131=""),TRUE,FALSE))</formula>
    </cfRule>
  </conditionalFormatting>
  <conditionalFormatting sqref="J118">
    <cfRule type="expression" dxfId="7034" priority="271">
      <formula>IF(J118&lt;0, TRUE, IF(AND(J118&gt;0,X118=""),TRUE,FALSE))</formula>
    </cfRule>
  </conditionalFormatting>
  <conditionalFormatting sqref="J119">
    <cfRule type="expression" dxfId="7033" priority="270">
      <formula>IF(J119&lt;0, TRUE, IF(AND(J119&gt;0,X119=""),TRUE,FALSE))</formula>
    </cfRule>
  </conditionalFormatting>
  <conditionalFormatting sqref="J120">
    <cfRule type="expression" dxfId="7032" priority="269">
      <formula>IF(J120&lt;0, TRUE, IF(AND(J120&gt;0,X120=""),TRUE,FALSE))</formula>
    </cfRule>
  </conditionalFormatting>
  <conditionalFormatting sqref="J121">
    <cfRule type="expression" dxfId="7031" priority="268">
      <formula>IF(J121&lt;0, TRUE, IF(AND(J121&gt;0,X121=""),TRUE,FALSE))</formula>
    </cfRule>
  </conditionalFormatting>
  <conditionalFormatting sqref="J122">
    <cfRule type="expression" dxfId="7030" priority="267">
      <formula>IF(J122&lt;0, TRUE, IF(AND(J122&gt;0,X122=""),TRUE,FALSE))</formula>
    </cfRule>
  </conditionalFormatting>
  <conditionalFormatting sqref="J123">
    <cfRule type="expression" dxfId="7029" priority="266">
      <formula>IF(J123&lt;0, TRUE, IF(AND(J123&gt;0,X123=""),TRUE,FALSE))</formula>
    </cfRule>
  </conditionalFormatting>
  <conditionalFormatting sqref="J124">
    <cfRule type="expression" dxfId="7028" priority="265">
      <formula>IF(J124&lt;0, TRUE, IF(AND(J124&gt;0,X124=""),TRUE,FALSE))</formula>
    </cfRule>
  </conditionalFormatting>
  <conditionalFormatting sqref="J125">
    <cfRule type="expression" dxfId="7027" priority="264">
      <formula>IF(J125&lt;0, TRUE, IF(AND(J125&gt;0,X125=""),TRUE,FALSE))</formula>
    </cfRule>
  </conditionalFormatting>
  <conditionalFormatting sqref="J126">
    <cfRule type="expression" dxfId="7026" priority="263">
      <formula>IF(J126&lt;0, TRUE, IF(AND(J126&gt;0,X126=""),TRUE,FALSE))</formula>
    </cfRule>
  </conditionalFormatting>
  <conditionalFormatting sqref="J127">
    <cfRule type="expression" dxfId="7025" priority="262">
      <formula>IF(J127&lt;0, TRUE, IF(AND(J127&gt;0,X127=""),TRUE,FALSE))</formula>
    </cfRule>
  </conditionalFormatting>
  <conditionalFormatting sqref="J128">
    <cfRule type="expression" dxfId="7024" priority="261">
      <formula>IF(J128&lt;0, TRUE, IF(AND(J128&gt;0,X128=""),TRUE,FALSE))</formula>
    </cfRule>
  </conditionalFormatting>
  <conditionalFormatting sqref="J129">
    <cfRule type="expression" dxfId="7023" priority="260">
      <formula>IF(J129&lt;0, TRUE, IF(AND(J129&gt;0,X129=""),TRUE,FALSE))</formula>
    </cfRule>
  </conditionalFormatting>
  <conditionalFormatting sqref="J130">
    <cfRule type="expression" dxfId="7022" priority="259">
      <formula>IF(J130&lt;0, TRUE, IF(AND(J130&gt;0,X130=""),TRUE,FALSE))</formula>
    </cfRule>
  </conditionalFormatting>
  <conditionalFormatting sqref="J131">
    <cfRule type="expression" dxfId="7021" priority="258">
      <formula>IF(J131&lt;0, TRUE, IF(AND(J131&gt;0,X131=""),TRUE,FALSE))</formula>
    </cfRule>
  </conditionalFormatting>
  <conditionalFormatting sqref="L118">
    <cfRule type="expression" dxfId="7020" priority="257">
      <formula>IF(L118&lt;0, TRUE, IF(AND(L118&gt;0,Z118=""),TRUE,FALSE))</formula>
    </cfRule>
  </conditionalFormatting>
  <conditionalFormatting sqref="L119">
    <cfRule type="expression" dxfId="7019" priority="256">
      <formula>IF(L119&lt;0, TRUE, IF(AND(L119&gt;0,Z119=""),TRUE,FALSE))</formula>
    </cfRule>
  </conditionalFormatting>
  <conditionalFormatting sqref="L120">
    <cfRule type="expression" dxfId="7018" priority="255">
      <formula>IF(L120&lt;0, TRUE, IF(AND(L120&gt;0,Z120=""),TRUE,FALSE))</formula>
    </cfRule>
  </conditionalFormatting>
  <conditionalFormatting sqref="L121">
    <cfRule type="expression" dxfId="7017" priority="254">
      <formula>IF(L121&lt;0, TRUE, IF(AND(L121&gt;0,Z121=""),TRUE,FALSE))</formula>
    </cfRule>
  </conditionalFormatting>
  <conditionalFormatting sqref="L122">
    <cfRule type="expression" dxfId="7016" priority="253">
      <formula>IF(L122&lt;0, TRUE, IF(AND(L122&gt;0,Z122=""),TRUE,FALSE))</formula>
    </cfRule>
  </conditionalFormatting>
  <conditionalFormatting sqref="L123">
    <cfRule type="expression" dxfId="7015" priority="252">
      <formula>IF(L123&lt;0, TRUE, IF(AND(L123&gt;0,Z123=""),TRUE,FALSE))</formula>
    </cfRule>
  </conditionalFormatting>
  <conditionalFormatting sqref="L124">
    <cfRule type="expression" dxfId="7014" priority="251">
      <formula>IF(L124&lt;0, TRUE, IF(AND(L124&gt;0,Z124=""),TRUE,FALSE))</formula>
    </cfRule>
  </conditionalFormatting>
  <conditionalFormatting sqref="L125">
    <cfRule type="expression" dxfId="7013" priority="250">
      <formula>IF(L125&lt;0, TRUE, IF(AND(L125&gt;0,Z125=""),TRUE,FALSE))</formula>
    </cfRule>
  </conditionalFormatting>
  <conditionalFormatting sqref="L126">
    <cfRule type="expression" dxfId="7012" priority="249">
      <formula>IF(L126&lt;0, TRUE, IF(AND(L126&gt;0,Z126=""),TRUE,FALSE))</formula>
    </cfRule>
  </conditionalFormatting>
  <conditionalFormatting sqref="L127">
    <cfRule type="expression" dxfId="7011" priority="248">
      <formula>IF(L127&lt;0, TRUE, IF(AND(L127&gt;0,Z127=""),TRUE,FALSE))</formula>
    </cfRule>
  </conditionalFormatting>
  <conditionalFormatting sqref="L128">
    <cfRule type="expression" dxfId="7010" priority="247">
      <formula>IF(L128&lt;0, TRUE, IF(AND(L128&gt;0,Z128=""),TRUE,FALSE))</formula>
    </cfRule>
  </conditionalFormatting>
  <conditionalFormatting sqref="L129">
    <cfRule type="expression" dxfId="7009" priority="246">
      <formula>IF(L129&lt;0, TRUE, IF(AND(L129&gt;0,Z129=""),TRUE,FALSE))</formula>
    </cfRule>
  </conditionalFormatting>
  <conditionalFormatting sqref="L130">
    <cfRule type="expression" dxfId="7008" priority="245">
      <formula>IF(L130&lt;0, TRUE, IF(AND(L130&gt;0,Z130=""),TRUE,FALSE))</formula>
    </cfRule>
  </conditionalFormatting>
  <conditionalFormatting sqref="L131">
    <cfRule type="expression" dxfId="7007" priority="244">
      <formula>IF(L131&lt;0, TRUE, IF(AND(L131&gt;0,Z131=""),TRUE,FALSE))</formula>
    </cfRule>
  </conditionalFormatting>
  <conditionalFormatting sqref="P118">
    <cfRule type="expression" dxfId="7006" priority="243">
      <formula>IF(P118&lt;0, TRUE, IF(AND(P118&gt;0,AD118=""),TRUE,FALSE))</formula>
    </cfRule>
  </conditionalFormatting>
  <conditionalFormatting sqref="P119">
    <cfRule type="expression" dxfId="7005" priority="242">
      <formula>IF(P119&lt;0, TRUE, IF(AND(P119&gt;0,AD119=""),TRUE,FALSE))</formula>
    </cfRule>
  </conditionalFormatting>
  <conditionalFormatting sqref="P120">
    <cfRule type="expression" dxfId="7004" priority="241">
      <formula>IF(P120&lt;0, TRUE, IF(AND(P120&gt;0,AD120=""),TRUE,FALSE))</formula>
    </cfRule>
  </conditionalFormatting>
  <conditionalFormatting sqref="P121">
    <cfRule type="expression" dxfId="7003" priority="240">
      <formula>IF(P121&lt;0, TRUE, IF(AND(P121&gt;0,AD121=""),TRUE,FALSE))</formula>
    </cfRule>
  </conditionalFormatting>
  <conditionalFormatting sqref="P122">
    <cfRule type="expression" dxfId="7002" priority="239">
      <formula>IF(P122&lt;0, TRUE, IF(AND(P122&gt;0,AD122=""),TRUE,FALSE))</formula>
    </cfRule>
  </conditionalFormatting>
  <conditionalFormatting sqref="P123">
    <cfRule type="expression" dxfId="7001" priority="238">
      <formula>IF(P123&lt;0, TRUE, IF(AND(P123&gt;0,AD123=""),TRUE,FALSE))</formula>
    </cfRule>
  </conditionalFormatting>
  <conditionalFormatting sqref="P124">
    <cfRule type="expression" dxfId="7000" priority="237">
      <formula>IF(P124&lt;0, TRUE, IF(AND(P124&gt;0,AD124=""),TRUE,FALSE))</formula>
    </cfRule>
  </conditionalFormatting>
  <conditionalFormatting sqref="P125">
    <cfRule type="expression" dxfId="6999" priority="236">
      <formula>IF(P125&lt;0, TRUE, IF(AND(P125&gt;0,AD125=""),TRUE,FALSE))</formula>
    </cfRule>
  </conditionalFormatting>
  <conditionalFormatting sqref="P126">
    <cfRule type="expression" dxfId="6998" priority="235">
      <formula>IF(P126&lt;0, TRUE, IF(AND(P126&gt;0,AD126=""),TRUE,FALSE))</formula>
    </cfRule>
  </conditionalFormatting>
  <conditionalFormatting sqref="P127">
    <cfRule type="expression" dxfId="6997" priority="234">
      <formula>IF(P127&lt;0, TRUE, IF(AND(P127&gt;0,AD127=""),TRUE,FALSE))</formula>
    </cfRule>
  </conditionalFormatting>
  <conditionalFormatting sqref="P128">
    <cfRule type="expression" dxfId="6996" priority="233">
      <formula>IF(P128&lt;0, TRUE, IF(AND(P128&gt;0,AD128=""),TRUE,FALSE))</formula>
    </cfRule>
  </conditionalFormatting>
  <conditionalFormatting sqref="P129">
    <cfRule type="expression" dxfId="6995" priority="232">
      <formula>IF(P129&lt;0, TRUE, IF(AND(P129&gt;0,AD129=""),TRUE,FALSE))</formula>
    </cfRule>
  </conditionalFormatting>
  <conditionalFormatting sqref="P130">
    <cfRule type="expression" dxfId="6994" priority="231">
      <formula>IF(P130&lt;0, TRUE, IF(AND(P130&gt;0,AD130=""),TRUE,FALSE))</formula>
    </cfRule>
  </conditionalFormatting>
  <conditionalFormatting sqref="P131">
    <cfRule type="expression" dxfId="6993" priority="230">
      <formula>IF(P131&lt;0, TRUE, IF(AND(P131&gt;0,AD131=""),TRUE,FALSE))</formula>
    </cfRule>
  </conditionalFormatting>
  <conditionalFormatting sqref="R118">
    <cfRule type="expression" dxfId="6992" priority="229">
      <formula>IF(R118&lt;0, TRUE, IF(AND(R118&gt;0,AF118=""),TRUE,FALSE))</formula>
    </cfRule>
  </conditionalFormatting>
  <conditionalFormatting sqref="T144">
    <cfRule type="expression" dxfId="6991" priority="138">
      <formula>IF(T144&lt;0, TRUE, IF(AND(T144&gt;0,AH144=""),TRUE,FALSE))</formula>
    </cfRule>
  </conditionalFormatting>
  <conditionalFormatting sqref="T145">
    <cfRule type="expression" dxfId="6990" priority="137">
      <formula>IF(T145&lt;0, TRUE, IF(AND(T145&gt;0,AH145=""),TRUE,FALSE))</formula>
    </cfRule>
  </conditionalFormatting>
  <conditionalFormatting sqref="T146">
    <cfRule type="expression" dxfId="6989" priority="136">
      <formula>IF(T146&lt;0, TRUE, IF(AND(T146&gt;0,AH146=""),TRUE,FALSE))</formula>
    </cfRule>
  </conditionalFormatting>
  <conditionalFormatting sqref="H147">
    <cfRule type="expression" dxfId="6988" priority="135">
      <formula>IF(H147&lt;0, TRUE, IF(AND(H147&gt;0,V147=""),TRUE,FALSE))</formula>
    </cfRule>
  </conditionalFormatting>
  <conditionalFormatting sqref="H148">
    <cfRule type="expression" dxfId="6987" priority="134">
      <formula>IF(H148&lt;0, TRUE, IF(AND(H148&gt;0,V148=""),TRUE,FALSE))</formula>
    </cfRule>
  </conditionalFormatting>
  <conditionalFormatting sqref="H149">
    <cfRule type="expression" dxfId="6986" priority="133">
      <formula>IF(H149&lt;0, TRUE, IF(AND(H149&gt;0,V149=""),TRUE,FALSE))</formula>
    </cfRule>
  </conditionalFormatting>
  <conditionalFormatting sqref="H150">
    <cfRule type="expression" dxfId="6985" priority="132">
      <formula>IF(H150&lt;0, TRUE, IF(AND(H150&gt;0,V150=""),TRUE,FALSE))</formula>
    </cfRule>
  </conditionalFormatting>
  <conditionalFormatting sqref="H151">
    <cfRule type="expression" dxfId="6984" priority="131">
      <formula>IF(H151&lt;0, TRUE, IF(AND(H151&gt;0,V151=""),TRUE,FALSE))</formula>
    </cfRule>
  </conditionalFormatting>
  <conditionalFormatting sqref="J147">
    <cfRule type="expression" dxfId="6983" priority="130">
      <formula>IF(J147&lt;0, TRUE, IF(AND(J147&gt;0,X147=""),TRUE,FALSE))</formula>
    </cfRule>
  </conditionalFormatting>
  <conditionalFormatting sqref="J148">
    <cfRule type="expression" dxfId="6982" priority="129">
      <formula>IF(J148&lt;0, TRUE, IF(AND(J148&gt;0,X148=""),TRUE,FALSE))</formula>
    </cfRule>
  </conditionalFormatting>
  <conditionalFormatting sqref="J149">
    <cfRule type="expression" dxfId="6981" priority="128">
      <formula>IF(J149&lt;0, TRUE, IF(AND(J149&gt;0,X149=""),TRUE,FALSE))</formula>
    </cfRule>
  </conditionalFormatting>
  <conditionalFormatting sqref="J150">
    <cfRule type="expression" dxfId="6980" priority="127">
      <formula>IF(J150&lt;0, TRUE, IF(AND(J150&gt;0,X150=""),TRUE,FALSE))</formula>
    </cfRule>
  </conditionalFormatting>
  <conditionalFormatting sqref="J151">
    <cfRule type="expression" dxfId="6979" priority="126">
      <formula>IF(J151&lt;0, TRUE, IF(AND(J151&gt;0,X151=""),TRUE,FALSE))</formula>
    </cfRule>
  </conditionalFormatting>
  <conditionalFormatting sqref="L147">
    <cfRule type="expression" dxfId="6978" priority="125">
      <formula>IF(L147&lt;0, TRUE, IF(AND(L147&gt;0,Z147=""),TRUE,FALSE))</formula>
    </cfRule>
  </conditionalFormatting>
  <conditionalFormatting sqref="L148">
    <cfRule type="expression" dxfId="6977" priority="124">
      <formula>IF(L148&lt;0, TRUE, IF(AND(L148&gt;0,Z148=""),TRUE,FALSE))</formula>
    </cfRule>
  </conditionalFormatting>
  <conditionalFormatting sqref="L149">
    <cfRule type="expression" dxfId="6976" priority="123">
      <formula>IF(L149&lt;0, TRUE, IF(AND(L149&gt;0,Z149=""),TRUE,FALSE))</formula>
    </cfRule>
  </conditionalFormatting>
  <conditionalFormatting sqref="L150">
    <cfRule type="expression" dxfId="6975" priority="122">
      <formula>IF(L150&lt;0, TRUE, IF(AND(L150&gt;0,Z150=""),TRUE,FALSE))</formula>
    </cfRule>
  </conditionalFormatting>
  <conditionalFormatting sqref="L151">
    <cfRule type="expression" dxfId="6974" priority="121">
      <formula>IF(L151&lt;0, TRUE, IF(AND(L151&gt;0,Z151=""),TRUE,FALSE))</formula>
    </cfRule>
  </conditionalFormatting>
  <conditionalFormatting sqref="P147">
    <cfRule type="expression" dxfId="6973" priority="120">
      <formula>IF(P147&lt;0, TRUE, IF(AND(P147&gt;0,AD147=""),TRUE,FALSE))</formula>
    </cfRule>
  </conditionalFormatting>
  <conditionalFormatting sqref="P149">
    <cfRule type="expression" dxfId="6972" priority="118">
      <formula>IF(P149&lt;0, TRUE, IF(AND(P149&gt;0,AD149=""),TRUE,FALSE))</formula>
    </cfRule>
  </conditionalFormatting>
  <conditionalFormatting sqref="P150">
    <cfRule type="expression" dxfId="6971" priority="117">
      <formula>IF(P150&lt;0, TRUE, IF(AND(P150&gt;0,AD150=""),TRUE,FALSE))</formula>
    </cfRule>
  </conditionalFormatting>
  <conditionalFormatting sqref="N122">
    <cfRule type="expression" dxfId="6970" priority="51">
      <formula>IF(N122&lt;0, TRUE, IF(AND(N122&gt;0,AB122=""),TRUE,FALSE))</formula>
    </cfRule>
  </conditionalFormatting>
  <conditionalFormatting sqref="N123">
    <cfRule type="expression" dxfId="6969" priority="50">
      <formula>IF(N123&lt;0, TRUE, IF(AND(N123&gt;0,AB123=""),TRUE,FALSE))</formula>
    </cfRule>
  </conditionalFormatting>
  <conditionalFormatting sqref="N124">
    <cfRule type="expression" dxfId="6968" priority="49">
      <formula>IF(N124&lt;0, TRUE, IF(AND(N124&gt;0,AB124=""),TRUE,FALSE))</formula>
    </cfRule>
  </conditionalFormatting>
  <conditionalFormatting sqref="N125">
    <cfRule type="expression" dxfId="6967" priority="48">
      <formula>IF(N125&lt;0, TRUE, IF(AND(N125&gt;0,AB125=""),TRUE,FALSE))</formula>
    </cfRule>
  </conditionalFormatting>
  <conditionalFormatting sqref="N126">
    <cfRule type="expression" dxfId="6966" priority="47">
      <formula>IF(N126&lt;0, TRUE, IF(AND(N126&gt;0,AB126=""),TRUE,FALSE))</formula>
    </cfRule>
  </conditionalFormatting>
  <conditionalFormatting sqref="N127">
    <cfRule type="expression" dxfId="6965" priority="46">
      <formula>IF(N127&lt;0, TRUE, IF(AND(N127&gt;0,AB127=""),TRUE,FALSE))</formula>
    </cfRule>
  </conditionalFormatting>
  <conditionalFormatting sqref="N128">
    <cfRule type="expression" dxfId="6964" priority="45">
      <formula>IF(N128&lt;0, TRUE, IF(AND(N128&gt;0,AB128=""),TRUE,FALSE))</formula>
    </cfRule>
  </conditionalFormatting>
  <conditionalFormatting sqref="N129">
    <cfRule type="expression" dxfId="6963" priority="44">
      <formula>IF(N129&lt;0, TRUE, IF(AND(N129&gt;0,AB129=""),TRUE,FALSE))</formula>
    </cfRule>
  </conditionalFormatting>
  <conditionalFormatting sqref="N130">
    <cfRule type="expression" dxfId="6962" priority="43">
      <formula>IF(N130&lt;0, TRUE, IF(AND(N130&gt;0,AB130=""),TRUE,FALSE))</formula>
    </cfRule>
  </conditionalFormatting>
  <conditionalFormatting sqref="N131">
    <cfRule type="expression" dxfId="6961" priority="42">
      <formula>IF(N131&lt;0, TRUE, IF(AND(N131&gt;0,AB131=""),TRUE,FALSE))</formula>
    </cfRule>
  </conditionalFormatting>
  <conditionalFormatting sqref="N151">
    <cfRule type="expression" dxfId="6960" priority="26">
      <formula>IF(N151&lt;0, TRUE, IF(AND(N151&gt;0,AB151=""),TRUE,FALSE))</formula>
    </cfRule>
  </conditionalFormatting>
  <conditionalFormatting sqref="I116">
    <cfRule type="expression" dxfId="6959" priority="18" stopIfTrue="1">
      <formula>ISERROR(I116)</formula>
    </cfRule>
  </conditionalFormatting>
  <conditionalFormatting sqref="K116">
    <cfRule type="expression" dxfId="6958" priority="17" stopIfTrue="1">
      <formula>ISERROR(K116)</formula>
    </cfRule>
  </conditionalFormatting>
  <conditionalFormatting sqref="M116">
    <cfRule type="expression" dxfId="6957" priority="16" stopIfTrue="1">
      <formula>ISERROR(M116)</formula>
    </cfRule>
  </conditionalFormatting>
  <conditionalFormatting sqref="O116">
    <cfRule type="expression" dxfId="6956" priority="15" stopIfTrue="1">
      <formula>ISERROR(O116)</formula>
    </cfRule>
  </conditionalFormatting>
  <conditionalFormatting sqref="Q116">
    <cfRule type="expression" dxfId="6955" priority="14" stopIfTrue="1">
      <formula>ISERROR(Q116)</formula>
    </cfRule>
  </conditionalFormatting>
  <conditionalFormatting sqref="S116">
    <cfRule type="expression" dxfId="6954" priority="13" stopIfTrue="1">
      <formula>ISERROR(S116)</formula>
    </cfRule>
  </conditionalFormatting>
  <conditionalFormatting sqref="I135">
    <cfRule type="expression" dxfId="6953" priority="12" stopIfTrue="1">
      <formula>ISERROR(I135)</formula>
    </cfRule>
  </conditionalFormatting>
  <conditionalFormatting sqref="K135">
    <cfRule type="expression" dxfId="6952" priority="11" stopIfTrue="1">
      <formula>ISERROR(K135)</formula>
    </cfRule>
  </conditionalFormatting>
  <conditionalFormatting sqref="M135">
    <cfRule type="expression" dxfId="6951" priority="10" stopIfTrue="1">
      <formula>ISERROR(M135)</formula>
    </cfRule>
  </conditionalFormatting>
  <conditionalFormatting sqref="O135">
    <cfRule type="expression" dxfId="6950" priority="9" stopIfTrue="1">
      <formula>ISERROR(O135)</formula>
    </cfRule>
  </conditionalFormatting>
  <conditionalFormatting sqref="Q135">
    <cfRule type="expression" dxfId="6949" priority="8" stopIfTrue="1">
      <formula>ISERROR(Q135)</formula>
    </cfRule>
  </conditionalFormatting>
  <conditionalFormatting sqref="S135">
    <cfRule type="expression" dxfId="6948" priority="7" stopIfTrue="1">
      <formula>ISERROR(S135)</formula>
    </cfRule>
  </conditionalFormatting>
  <conditionalFormatting sqref="I154">
    <cfRule type="expression" dxfId="6947" priority="6" stopIfTrue="1">
      <formula>ISERROR(I154)</formula>
    </cfRule>
  </conditionalFormatting>
  <conditionalFormatting sqref="K154">
    <cfRule type="expression" dxfId="6946" priority="5" stopIfTrue="1">
      <formula>ISERROR(K154)</formula>
    </cfRule>
  </conditionalFormatting>
  <conditionalFormatting sqref="M154">
    <cfRule type="expression" dxfId="6945" priority="4" stopIfTrue="1">
      <formula>ISERROR(M154)</formula>
    </cfRule>
  </conditionalFormatting>
  <conditionalFormatting sqref="O154">
    <cfRule type="expression" dxfId="6944" priority="3" stopIfTrue="1">
      <formula>ISERROR(O154)</formula>
    </cfRule>
  </conditionalFormatting>
  <conditionalFormatting sqref="Q154">
    <cfRule type="expression" dxfId="6943" priority="2" stopIfTrue="1">
      <formula>ISERROR(Q154)</formula>
    </cfRule>
  </conditionalFormatting>
  <conditionalFormatting sqref="S154">
    <cfRule type="expression" dxfId="6942" priority="1" stopIfTrue="1">
      <formula>ISERROR(S154)</formula>
    </cfRule>
  </conditionalFormatting>
  <dataValidations xWindow="257" yWindow="526" count="7">
    <dataValidation allowBlank="1" showInputMessage="1" showErrorMessage="1" prompt="Make sure to update the Fiscal Year on the 'DATA' Sheet." sqref="F2"/>
    <dataValidation type="decimal" operator="lessThanOrEqual" allowBlank="1" showInputMessage="1" showErrorMessage="1" error="FTE % cannot exceed 100%. " sqref="D152 M45:M94 D114 D133 D95">
      <formula1>1</formula1>
    </dataValidation>
    <dataValidation type="decimal" operator="lessThanOrEqual" allowBlank="1" showInputMessage="1" showErrorMessage="1" error="Please enter a value that is less than or equal to 100%" sqref="U45:U95">
      <formula1>1</formula1>
    </dataValidation>
    <dataValidation type="whole" errorStyle="information" allowBlank="1" showErrorMessage="1" errorTitle="IMPORTANT" error="If this line item is for equipment and has been purchased with any Federal/State dollars, a CDPH 1203 form must be submitted with this invoice; be sure to update the cumulative CDPH 1204 form too. _x000a__x000a_" sqref="F12">
      <formula1>0</formula1>
      <formula2>0</formula2>
    </dataValidation>
    <dataValidation type="list" allowBlank="1" showInputMessage="1" showErrorMessage="1" errorTitle="Please choose the current budget" promptTitle="Please choose the current budget" prompt="Click on the drop-down arrow and choose the budget that this invoice will be applied to.  Budget line items will be populated from the selected budget. _x000a__x000a_Hit ESC to remove this message." sqref="L2:N2">
      <formula1>"Original,BR1,BR2,BR3"</formula1>
    </dataValidation>
    <dataValidation allowBlank="1" showInputMessage="1" showErrorMessage="1" prompt="Indirect Costs are auto-calculated using the methodology chosen in cell B190.  " sqref="F156"/>
    <dataValidation type="list" allowBlank="1" showInputMessage="1" showErrorMessage="1" sqref="D27:F27">
      <formula1>Position_Title</formula1>
    </dataValidation>
  </dataValidations>
  <printOptions horizontalCentered="1"/>
  <pageMargins left="0" right="0" top="0.5" bottom="0.25" header="0" footer="0"/>
  <pageSetup scale="49" fitToHeight="3" orientation="landscape" blackAndWhite="1" r:id="rId1"/>
  <headerFooter>
    <oddHeader>&amp;L&amp;12&amp;GMaternal, Child and Adolescent Health Division&amp;C&amp;16&amp;A&amp;R</oddHeader>
    <oddFooter>&amp;L&amp;14&amp;F&amp;C&amp;14&amp;P of &amp;N&amp;R&amp;14Printed: &amp;D &amp;T</oddFooter>
  </headerFooter>
  <rowBreaks count="2" manualBreakCount="2">
    <brk id="37" max="20" man="1"/>
    <brk id="108" max="20" man="1"/>
  </rowBreaks>
  <cellWatches>
    <cellWatch r="AK6"/>
    <cellWatch r="AL6"/>
    <cellWatch r="AM6"/>
    <cellWatch r="AN6"/>
    <cellWatch r="AM7"/>
    <cellWatch r="AM10"/>
    <cellWatch r="AK11"/>
    <cellWatch r="AL11"/>
    <cellWatch r="AM11"/>
    <cellWatch r="AN11"/>
    <cellWatch r="AK12"/>
    <cellWatch r="AL12"/>
    <cellWatch r="AM12"/>
    <cellWatch r="AN12"/>
    <cellWatch r="AK13"/>
    <cellWatch r="AL13"/>
    <cellWatch r="AM13"/>
    <cellWatch r="AN13"/>
    <cellWatch r="AK14"/>
    <cellWatch r="AL14"/>
    <cellWatch r="AM14"/>
    <cellWatch r="AN14"/>
    <cellWatch r="AK15"/>
    <cellWatch r="AL15"/>
    <cellWatch r="AM15"/>
    <cellWatch r="AN15"/>
    <cellWatch r="AK16"/>
    <cellWatch r="AL16"/>
    <cellWatch r="AM16"/>
    <cellWatch r="AN16"/>
    <cellWatch r="AK17"/>
    <cellWatch r="AL17"/>
    <cellWatch r="AM17"/>
    <cellWatch r="AN17"/>
    <cellWatch r="AK18"/>
    <cellWatch r="AL18"/>
    <cellWatch r="AM18"/>
    <cellWatch r="AN18"/>
  </cellWatche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7281" r:id="rId5" name="Button 1">
              <controlPr defaultSize="0" print="0" autoFill="0" autoPict="0">
                <anchor moveWithCells="1" sizeWithCells="1">
                  <from>
                    <xdr:col>2</xdr:col>
                    <xdr:colOff>200025</xdr:colOff>
                    <xdr:row>0</xdr:row>
                    <xdr:rowOff>0</xdr:rowOff>
                  </from>
                  <to>
                    <xdr:col>2</xdr:col>
                    <xdr:colOff>276225</xdr:colOff>
                    <xdr:row>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9">
    <tabColor theme="3" tint="0.79998168889431442"/>
    <pageSetUpPr autoPageBreaks="0"/>
  </sheetPr>
  <dimension ref="A1:BA948"/>
  <sheetViews>
    <sheetView showGridLines="0" showZeros="0" zoomScale="96" zoomScaleNormal="96" zoomScaleSheetLayoutView="70" workbookViewId="0">
      <pane ySplit="8" topLeftCell="A9" activePane="bottomLeft" state="frozen"/>
      <selection activeCell="A156" sqref="A156"/>
      <selection pane="bottomLeft" activeCell="A156" sqref="A156"/>
    </sheetView>
  </sheetViews>
  <sheetFormatPr defaultColWidth="9.140625" defaultRowHeight="15"/>
  <cols>
    <col min="1" max="1" width="9.85546875" style="37" customWidth="1"/>
    <col min="2" max="2" width="12.7109375" style="37" customWidth="1"/>
    <col min="3" max="3" width="51.5703125" style="37" customWidth="1"/>
    <col min="4" max="4" width="13.7109375" style="37" customWidth="1"/>
    <col min="5" max="5" width="20.7109375" style="160" customWidth="1"/>
    <col min="6" max="6" width="19.7109375" style="160" customWidth="1"/>
    <col min="7" max="7" width="18.7109375" style="37" customWidth="1"/>
    <col min="8" max="8" width="18.7109375" style="160" customWidth="1"/>
    <col min="9" max="9" width="18.7109375" style="37" customWidth="1"/>
    <col min="10" max="10" width="18.7109375" style="160" customWidth="1"/>
    <col min="11" max="11" width="18.7109375" style="37" customWidth="1"/>
    <col min="12" max="12" width="18.7109375" style="160" customWidth="1"/>
    <col min="13" max="13" width="18.7109375" style="37" customWidth="1"/>
    <col min="14" max="14" width="18.7109375" style="160" customWidth="1"/>
    <col min="15" max="15" width="18.7109375" style="37" hidden="1" customWidth="1"/>
    <col min="16" max="16" width="18.7109375" style="160" hidden="1" customWidth="1"/>
    <col min="17" max="17" width="18.7109375" style="37" hidden="1" customWidth="1"/>
    <col min="18" max="18" width="18.7109375" style="160" hidden="1" customWidth="1"/>
    <col min="19" max="19" width="18.7109375" style="37" hidden="1" customWidth="1"/>
    <col min="20" max="20" width="18.7109375" style="160" hidden="1" customWidth="1"/>
    <col min="21" max="21" width="2.5703125" style="205" customWidth="1"/>
    <col min="22" max="27" width="10" style="304" hidden="1" customWidth="1"/>
    <col min="28" max="33" width="9.7109375" style="304" hidden="1" customWidth="1"/>
    <col min="34" max="35" width="9.7109375" style="284" hidden="1" customWidth="1"/>
    <col min="36" max="36" width="30.7109375" style="169" hidden="1" customWidth="1"/>
    <col min="37" max="37" width="29.140625" style="169" hidden="1" customWidth="1"/>
    <col min="38" max="43" width="20.7109375" style="169" hidden="1" customWidth="1"/>
    <col min="44" max="44" width="22.7109375" style="169" hidden="1" customWidth="1"/>
    <col min="45" max="51" width="17.5703125" style="169" hidden="1" customWidth="1"/>
    <col min="52" max="52" width="9.140625" style="169" hidden="1" customWidth="1"/>
    <col min="53" max="16384" width="9.140625" style="169"/>
  </cols>
  <sheetData>
    <row r="1" spans="1:51" ht="35.25" customHeight="1" thickTop="1" thickBot="1">
      <c r="A1" s="1620" t="s">
        <v>148</v>
      </c>
      <c r="B1" s="1621"/>
      <c r="C1" s="1621"/>
      <c r="D1" s="1622"/>
      <c r="E1" s="782"/>
      <c r="F1" s="1791" t="s">
        <v>62</v>
      </c>
      <c r="G1" s="1792"/>
      <c r="H1" s="1605" t="s">
        <v>68</v>
      </c>
      <c r="I1" s="1790"/>
      <c r="J1" s="1605" t="s">
        <v>69</v>
      </c>
      <c r="K1" s="1606"/>
      <c r="L1" s="1793" t="s">
        <v>155</v>
      </c>
      <c r="M1" s="1794"/>
      <c r="N1" s="1795"/>
      <c r="O1" s="256"/>
      <c r="P1" s="211"/>
      <c r="Q1" s="54"/>
      <c r="R1" s="211"/>
      <c r="S1" s="1787"/>
      <c r="T1" s="1787"/>
      <c r="U1" s="779"/>
      <c r="V1" s="278"/>
      <c r="AA1" s="278"/>
      <c r="AB1" s="278"/>
      <c r="AC1" s="278"/>
      <c r="AD1" s="278"/>
      <c r="AE1" s="278"/>
      <c r="AF1" s="278"/>
      <c r="AG1" s="278"/>
      <c r="AH1" s="197"/>
      <c r="AI1" s="197"/>
      <c r="AJ1" s="2"/>
      <c r="AK1" s="223"/>
      <c r="AL1" s="1818"/>
      <c r="AM1" s="1818"/>
      <c r="AN1" s="1818"/>
      <c r="AO1" s="1818"/>
      <c r="AP1" s="1818"/>
      <c r="AQ1" s="224"/>
      <c r="AR1" s="1818"/>
      <c r="AS1" s="1818"/>
      <c r="AT1" s="1818"/>
      <c r="AU1" s="474"/>
      <c r="AV1" s="1818"/>
      <c r="AW1" s="1818"/>
      <c r="AX1" s="1818"/>
      <c r="AY1" s="221"/>
    </row>
    <row r="2" spans="1:51" s="176" customFormat="1" ht="28.5" customHeight="1" thickTop="1" thickBot="1">
      <c r="A2" s="1623" t="str">
        <f>IF(C7&gt;"","SUBCONTRACT","")</f>
        <v/>
      </c>
      <c r="B2" s="1623"/>
      <c r="C2" s="1623"/>
      <c r="D2" s="1623"/>
      <c r="E2" s="485"/>
      <c r="F2" s="1771" t="str">
        <f>'ORIGINAL BUDGET'!F2</f>
        <v>2019-2020</v>
      </c>
      <c r="G2" s="1772"/>
      <c r="H2" s="1800" t="str">
        <f>IF('ORIGINAL BUDGET'!I2="Quarterly","","Month 2")</f>
        <v>Month 2</v>
      </c>
      <c r="I2" s="1801"/>
      <c r="J2" s="1799" t="str">
        <f>IF('ORIGINAL BUDGET'!I2="Quarterly","","August")</f>
        <v>August</v>
      </c>
      <c r="K2" s="1772"/>
      <c r="L2" s="1796" t="str">
        <f>'Month 1'!L2:N2</f>
        <v>Original</v>
      </c>
      <c r="M2" s="1797"/>
      <c r="N2" s="1798"/>
      <c r="O2" s="795"/>
      <c r="P2" s="787"/>
      <c r="Q2" s="787"/>
      <c r="R2" s="787"/>
      <c r="S2" s="1617"/>
      <c r="T2" s="1617"/>
      <c r="U2" s="780"/>
      <c r="V2" s="305"/>
      <c r="AA2" s="305"/>
      <c r="AB2" s="305"/>
      <c r="AC2" s="305"/>
      <c r="AD2" s="305"/>
      <c r="AE2" s="305"/>
      <c r="AF2" s="305"/>
      <c r="AG2" s="305"/>
      <c r="AH2" s="305"/>
      <c r="AI2" s="305"/>
      <c r="AJ2" s="225"/>
    </row>
    <row r="3" spans="1:51" ht="25.15" customHeight="1" thickTop="1" thickBot="1">
      <c r="A3" s="1430" t="str">
        <f>TemplateVersion</f>
        <v>Rev. 10/11/18</v>
      </c>
      <c r="B3" s="837"/>
      <c r="C3" s="207"/>
      <c r="D3" s="207"/>
      <c r="E3" s="207"/>
      <c r="F3" s="207"/>
      <c r="G3" s="207"/>
      <c r="H3" s="207"/>
      <c r="I3" s="207"/>
      <c r="J3" s="207"/>
      <c r="K3" s="207"/>
      <c r="L3" s="207"/>
      <c r="M3" s="207"/>
      <c r="N3" s="207"/>
      <c r="O3" s="781"/>
      <c r="P3" s="781"/>
      <c r="Q3" s="781"/>
      <c r="R3" s="781"/>
      <c r="S3" s="781"/>
      <c r="T3" s="781"/>
      <c r="U3" s="207"/>
      <c r="V3" s="197"/>
      <c r="W3" s="197"/>
      <c r="X3" s="197"/>
      <c r="Y3" s="197"/>
      <c r="Z3" s="197"/>
      <c r="AA3" s="197"/>
      <c r="AB3" s="197"/>
      <c r="AC3" s="197"/>
      <c r="AD3" s="197"/>
      <c r="AE3" s="197"/>
      <c r="AF3" s="197"/>
      <c r="AG3" s="197"/>
      <c r="AH3" s="197"/>
      <c r="AI3" s="197"/>
      <c r="AJ3" s="182"/>
      <c r="AK3" s="399"/>
    </row>
    <row r="4" spans="1:51" ht="45" customHeight="1" thickTop="1" thickBot="1">
      <c r="A4" s="527" t="s">
        <v>119</v>
      </c>
      <c r="B4" s="528"/>
      <c r="C4" s="1788" t="str">
        <f>'ORIGINAL BUDGET'!C4</f>
        <v>RPPC</v>
      </c>
      <c r="D4" s="1789"/>
      <c r="E4" s="1789"/>
      <c r="F4" s="1789"/>
      <c r="G4" s="1529" t="s">
        <v>150</v>
      </c>
      <c r="H4" s="1530"/>
      <c r="I4" s="1529" t="s">
        <v>150</v>
      </c>
      <c r="J4" s="1530"/>
      <c r="K4" s="1529" t="s">
        <v>150</v>
      </c>
      <c r="L4" s="1530"/>
      <c r="M4" s="1632" t="s">
        <v>150</v>
      </c>
      <c r="N4" s="1633"/>
      <c r="O4" s="1632" t="s">
        <v>150</v>
      </c>
      <c r="P4" s="1633"/>
      <c r="Q4" s="1632" t="s">
        <v>150</v>
      </c>
      <c r="R4" s="1633"/>
      <c r="S4" s="1632" t="s">
        <v>150</v>
      </c>
      <c r="T4" s="1633"/>
      <c r="U4" s="642"/>
      <c r="V4" s="306"/>
      <c r="W4" s="306"/>
      <c r="X4" s="306"/>
      <c r="Y4" s="306"/>
      <c r="Z4" s="306"/>
      <c r="AA4" s="306"/>
      <c r="AB4" s="307"/>
      <c r="AC4" s="307"/>
      <c r="AD4" s="307"/>
      <c r="AE4" s="307"/>
      <c r="AF4" s="307"/>
      <c r="AG4" s="307"/>
      <c r="AH4" s="29"/>
      <c r="AI4" s="29"/>
      <c r="AJ4" s="21"/>
      <c r="AK4" s="399"/>
    </row>
    <row r="5" spans="1:51" ht="45" customHeight="1" thickBot="1">
      <c r="A5" s="1751" t="s">
        <v>120</v>
      </c>
      <c r="B5" s="1752"/>
      <c r="C5" s="1748">
        <f>'ORIGINAL BUDGET'!C5</f>
        <v>0</v>
      </c>
      <c r="D5" s="1749"/>
      <c r="E5" s="1749"/>
      <c r="F5" s="1750"/>
      <c r="G5" s="1552" t="str">
        <f>IF(G30="","",CONCATENATE(G30,", ",TEXT(H31,"?????")))</f>
        <v>RPPC, 53110</v>
      </c>
      <c r="H5" s="1553"/>
      <c r="I5" s="1552" t="str">
        <f>IF(I30="","",CONCATENATE(I30,", ",TEXT(J31,"?????")))</f>
        <v>RPPC , 53129</v>
      </c>
      <c r="J5" s="1553"/>
      <c r="K5" s="1552" t="str">
        <f>IF(K30="","",CONCATENATE(K30,", ",TEXT(L31,"?????")))</f>
        <v/>
      </c>
      <c r="L5" s="1553"/>
      <c r="M5" s="1552" t="str">
        <f>IF(M30="","",CONCATENATE(M30,", ",TEXT(N31,"?????")))</f>
        <v/>
      </c>
      <c r="N5" s="1553"/>
      <c r="O5" s="1552" t="str">
        <f>IF(O30="","",CONCATENATE(O30,", ",TEXT(P31,"?????")))</f>
        <v/>
      </c>
      <c r="P5" s="1553"/>
      <c r="Q5" s="1552" t="str">
        <f>IF(Q30="","",CONCATENATE(Q30,", ",TEXT(R31,"?????")))</f>
        <v/>
      </c>
      <c r="R5" s="1553"/>
      <c r="S5" s="1552" t="str">
        <f>IF(S30="","",CONCATENATE(S30,", ",TEXT(T31,"?????")))</f>
        <v/>
      </c>
      <c r="T5" s="1553"/>
      <c r="U5" s="642"/>
      <c r="V5" s="306"/>
      <c r="W5" s="306"/>
      <c r="X5" s="306"/>
      <c r="Y5" s="306"/>
      <c r="Z5" s="306"/>
      <c r="AA5" s="306"/>
      <c r="AB5" s="307"/>
      <c r="AC5" s="307"/>
      <c r="AD5" s="307"/>
      <c r="AE5" s="307"/>
      <c r="AF5" s="307"/>
      <c r="AG5" s="307"/>
      <c r="AH5" s="29"/>
      <c r="AI5" s="29"/>
      <c r="AJ5" s="21"/>
      <c r="AK5" s="400"/>
    </row>
    <row r="6" spans="1:51" ht="45" customHeight="1" thickBot="1">
      <c r="A6" s="529" t="s">
        <v>121</v>
      </c>
      <c r="B6" s="530"/>
      <c r="C6" s="1742">
        <f>'ORIGINAL BUDGET'!C6</f>
        <v>0</v>
      </c>
      <c r="D6" s="1743"/>
      <c r="E6" s="1744"/>
      <c r="F6" s="544" t="s">
        <v>0</v>
      </c>
      <c r="G6" s="571" t="s">
        <v>1</v>
      </c>
      <c r="H6" s="572" t="s">
        <v>2</v>
      </c>
      <c r="I6" s="622" t="s">
        <v>18</v>
      </c>
      <c r="J6" s="623" t="s">
        <v>3</v>
      </c>
      <c r="K6" s="620" t="s">
        <v>19</v>
      </c>
      <c r="L6" s="626" t="s">
        <v>4</v>
      </c>
      <c r="M6" s="632" t="s">
        <v>5</v>
      </c>
      <c r="N6" s="633" t="s">
        <v>6</v>
      </c>
      <c r="O6" s="637" t="s">
        <v>20</v>
      </c>
      <c r="P6" s="638" t="s">
        <v>7</v>
      </c>
      <c r="Q6" s="640" t="s">
        <v>8</v>
      </c>
      <c r="R6" s="641" t="s">
        <v>9</v>
      </c>
      <c r="S6" s="571" t="s">
        <v>21</v>
      </c>
      <c r="T6" s="641" t="s">
        <v>10</v>
      </c>
      <c r="U6" s="643"/>
      <c r="V6" s="308"/>
      <c r="W6" s="308"/>
      <c r="X6" s="308"/>
      <c r="Y6" s="308"/>
      <c r="Z6" s="308"/>
      <c r="AA6" s="308"/>
      <c r="AB6" s="309"/>
      <c r="AC6" s="309"/>
      <c r="AD6" s="309"/>
      <c r="AE6" s="309"/>
      <c r="AF6" s="309"/>
      <c r="AG6" s="309"/>
      <c r="AH6" s="310"/>
      <c r="AI6" s="310"/>
      <c r="AJ6" s="21"/>
      <c r="AK6" s="1815" t="s">
        <v>196</v>
      </c>
      <c r="AL6" s="1813" t="str">
        <f>G5</f>
        <v>RPPC, 53110</v>
      </c>
      <c r="AM6" s="393"/>
      <c r="AN6" s="1813" t="str">
        <f>I5</f>
        <v>RPPC , 53129</v>
      </c>
      <c r="AO6" s="396"/>
      <c r="AP6" s="1813" t="str">
        <f>K5</f>
        <v/>
      </c>
      <c r="AQ6" s="393"/>
      <c r="AR6" s="1813" t="str">
        <f>M5</f>
        <v/>
      </c>
      <c r="AS6" s="393"/>
      <c r="AT6" s="1813" t="str">
        <f>O5</f>
        <v/>
      </c>
      <c r="AU6" s="393"/>
      <c r="AV6" s="1813" t="str">
        <f>Q5</f>
        <v/>
      </c>
      <c r="AW6" s="396"/>
      <c r="AX6" s="1813" t="str">
        <f>S5</f>
        <v/>
      </c>
      <c r="AY6" s="335"/>
    </row>
    <row r="7" spans="1:51" ht="45" customHeight="1" thickBot="1">
      <c r="A7" s="531" t="s">
        <v>122</v>
      </c>
      <c r="B7" s="532"/>
      <c r="C7" s="1745">
        <f>'ORIGINAL BUDGET'!C7</f>
        <v>0</v>
      </c>
      <c r="D7" s="1746"/>
      <c r="E7" s="1747"/>
      <c r="F7" s="545" t="s">
        <v>64</v>
      </c>
      <c r="G7" s="573" t="s">
        <v>13</v>
      </c>
      <c r="H7" s="574" t="s">
        <v>94</v>
      </c>
      <c r="I7" s="573" t="s">
        <v>13</v>
      </c>
      <c r="J7" s="574" t="s">
        <v>94</v>
      </c>
      <c r="K7" s="627" t="s">
        <v>13</v>
      </c>
      <c r="L7" s="574" t="s">
        <v>94</v>
      </c>
      <c r="M7" s="634" t="s">
        <v>13</v>
      </c>
      <c r="N7" s="574" t="s">
        <v>94</v>
      </c>
      <c r="O7" s="627" t="s">
        <v>13</v>
      </c>
      <c r="P7" s="574" t="s">
        <v>94</v>
      </c>
      <c r="Q7" s="573" t="s">
        <v>13</v>
      </c>
      <c r="R7" s="574" t="s">
        <v>94</v>
      </c>
      <c r="S7" s="573" t="s">
        <v>13</v>
      </c>
      <c r="T7" s="574" t="s">
        <v>94</v>
      </c>
      <c r="U7" s="1753"/>
      <c r="V7" s="311"/>
      <c r="W7" s="311"/>
      <c r="X7" s="311"/>
      <c r="Y7" s="311"/>
      <c r="Z7" s="311"/>
      <c r="AA7" s="311"/>
      <c r="AB7" s="312"/>
      <c r="AC7" s="312"/>
      <c r="AD7" s="312"/>
      <c r="AE7" s="312"/>
      <c r="AF7" s="312"/>
      <c r="AG7" s="312"/>
      <c r="AH7" s="1754"/>
      <c r="AI7" s="1754"/>
      <c r="AJ7" s="184"/>
      <c r="AK7" s="1816"/>
      <c r="AL7" s="1813"/>
      <c r="AM7" s="394"/>
      <c r="AN7" s="1813"/>
      <c r="AO7" s="397"/>
      <c r="AP7" s="1813"/>
      <c r="AQ7" s="394"/>
      <c r="AR7" s="1813"/>
      <c r="AS7" s="394"/>
      <c r="AT7" s="1813"/>
      <c r="AU7" s="394"/>
      <c r="AV7" s="1813"/>
      <c r="AW7" s="397"/>
      <c r="AX7" s="1813"/>
      <c r="AY7" s="335"/>
    </row>
    <row r="8" spans="1:51" ht="27.95" hidden="1" customHeight="1" thickTop="1" thickBot="1">
      <c r="A8" s="451"/>
      <c r="B8" s="462"/>
      <c r="C8" s="452"/>
      <c r="D8" s="452"/>
      <c r="E8" s="452"/>
      <c r="F8" s="461" t="s">
        <v>144</v>
      </c>
      <c r="G8" s="575"/>
      <c r="H8" s="576"/>
      <c r="I8" s="575"/>
      <c r="J8" s="576"/>
      <c r="K8" s="625"/>
      <c r="L8" s="576"/>
      <c r="M8" s="631"/>
      <c r="N8" s="576"/>
      <c r="O8" s="625"/>
      <c r="P8" s="576"/>
      <c r="Q8" s="575"/>
      <c r="R8" s="576"/>
      <c r="S8" s="575"/>
      <c r="T8" s="576"/>
      <c r="U8" s="1753"/>
      <c r="V8" s="311"/>
      <c r="W8" s="311"/>
      <c r="X8" s="311"/>
      <c r="Y8" s="311"/>
      <c r="Z8" s="311"/>
      <c r="AA8" s="311"/>
      <c r="AB8" s="312"/>
      <c r="AC8" s="312"/>
      <c r="AD8" s="312"/>
      <c r="AE8" s="312"/>
      <c r="AF8" s="312"/>
      <c r="AG8" s="312"/>
      <c r="AH8" s="1754"/>
      <c r="AI8" s="1754"/>
      <c r="AJ8" s="184"/>
      <c r="AK8" s="1816"/>
      <c r="AL8" s="1814"/>
      <c r="AM8" s="394"/>
      <c r="AN8" s="1814"/>
      <c r="AO8" s="397"/>
      <c r="AP8" s="1814"/>
      <c r="AQ8" s="394"/>
      <c r="AR8" s="1814"/>
      <c r="AS8" s="394"/>
      <c r="AT8" s="1814"/>
      <c r="AU8" s="394"/>
      <c r="AV8" s="1814"/>
      <c r="AW8" s="397"/>
      <c r="AX8" s="1814"/>
      <c r="AY8" s="335"/>
    </row>
    <row r="9" spans="1:51" ht="27.95" customHeight="1" thickTop="1" thickBot="1">
      <c r="A9" s="453"/>
      <c r="B9" s="146"/>
      <c r="C9" s="450"/>
      <c r="D9" s="450"/>
      <c r="E9" s="450"/>
      <c r="F9" s="1238"/>
      <c r="G9" s="1239"/>
      <c r="H9" s="1240"/>
      <c r="I9" s="1239"/>
      <c r="J9" s="458"/>
      <c r="K9" s="459"/>
      <c r="L9" s="458"/>
      <c r="M9" s="458"/>
      <c r="N9" s="458"/>
      <c r="O9" s="459"/>
      <c r="P9" s="458"/>
      <c r="Q9" s="457"/>
      <c r="R9" s="458"/>
      <c r="S9" s="457"/>
      <c r="T9" s="458"/>
      <c r="U9" s="1753"/>
      <c r="V9" s="311"/>
      <c r="W9" s="311"/>
      <c r="X9" s="311"/>
      <c r="Y9" s="311"/>
      <c r="Z9" s="311"/>
      <c r="AA9" s="311"/>
      <c r="AB9" s="312"/>
      <c r="AC9" s="312"/>
      <c r="AD9" s="312"/>
      <c r="AE9" s="312"/>
      <c r="AF9" s="312"/>
      <c r="AG9" s="312"/>
      <c r="AH9" s="1754"/>
      <c r="AI9" s="1754"/>
      <c r="AJ9" s="184"/>
      <c r="AK9" s="1816"/>
      <c r="AL9" s="1814"/>
      <c r="AM9" s="394"/>
      <c r="AN9" s="1814"/>
      <c r="AO9" s="397"/>
      <c r="AP9" s="1814"/>
      <c r="AQ9" s="394"/>
      <c r="AR9" s="1814"/>
      <c r="AS9" s="394"/>
      <c r="AT9" s="1814"/>
      <c r="AU9" s="394"/>
      <c r="AV9" s="1814"/>
      <c r="AW9" s="397"/>
      <c r="AX9" s="1814"/>
      <c r="AY9" s="335"/>
    </row>
    <row r="10" spans="1:51" ht="26.25" customHeight="1" thickTop="1" thickBot="1">
      <c r="A10" s="1611" t="s">
        <v>57</v>
      </c>
      <c r="B10" s="1612"/>
      <c r="C10" s="1612"/>
      <c r="D10" s="1612"/>
      <c r="E10" s="1613"/>
      <c r="F10" s="541"/>
      <c r="G10" s="577"/>
      <c r="H10" s="578"/>
      <c r="I10" s="554"/>
      <c r="J10" s="656"/>
      <c r="K10" s="650"/>
      <c r="L10" s="656"/>
      <c r="M10" s="659"/>
      <c r="N10" s="656"/>
      <c r="O10" s="650"/>
      <c r="P10" s="578"/>
      <c r="Q10" s="554"/>
      <c r="R10" s="656"/>
      <c r="S10" s="554"/>
      <c r="T10" s="578"/>
      <c r="U10" s="1753"/>
      <c r="V10" s="311"/>
      <c r="W10" s="311"/>
      <c r="X10" s="311"/>
      <c r="Y10" s="311"/>
      <c r="Z10" s="311"/>
      <c r="AA10" s="311"/>
      <c r="AB10" s="312"/>
      <c r="AC10" s="312"/>
      <c r="AD10" s="312"/>
      <c r="AE10" s="312"/>
      <c r="AF10" s="312"/>
      <c r="AG10" s="312"/>
      <c r="AH10" s="1755"/>
      <c r="AI10" s="1755"/>
      <c r="AJ10" s="21"/>
      <c r="AK10" s="1817"/>
      <c r="AL10" s="1813"/>
      <c r="AM10" s="395"/>
      <c r="AN10" s="1813"/>
      <c r="AO10" s="395"/>
      <c r="AP10" s="1813"/>
      <c r="AQ10" s="395"/>
      <c r="AR10" s="1813"/>
      <c r="AS10" s="395"/>
      <c r="AT10" s="1813"/>
      <c r="AU10" s="395"/>
      <c r="AV10" s="1813"/>
      <c r="AW10" s="398"/>
      <c r="AX10" s="1813"/>
      <c r="AY10" s="335"/>
    </row>
    <row r="11" spans="1:51" ht="30" customHeight="1" thickTop="1">
      <c r="A11" s="1575" t="str">
        <f>'ORIGINAL BUDGET'!A11</f>
        <v>PERSONNEL</v>
      </c>
      <c r="B11" s="1785"/>
      <c r="C11" s="1785"/>
      <c r="D11" s="1785"/>
      <c r="E11" s="1786"/>
      <c r="F11" s="542">
        <f>IF('ORIGINAL BUDGET'!$I$2="Monthly",F41,"")</f>
        <v>0</v>
      </c>
      <c r="G11" s="564" t="str">
        <f t="shared" ref="G11:G15" si="0">IF(F11=0,"",H11/F11)</f>
        <v/>
      </c>
      <c r="H11" s="565">
        <f>IF('ORIGINAL BUDGET'!$I$2="Monthly",H41,"")</f>
        <v>0</v>
      </c>
      <c r="I11" s="478" t="str">
        <f t="shared" ref="I11:I15" si="1">IF(F11=0,"",J11/F11)</f>
        <v/>
      </c>
      <c r="J11" s="654">
        <f>IF('ORIGINAL BUDGET'!$I$2="Monthly",J41,"")</f>
        <v>0</v>
      </c>
      <c r="K11" s="482" t="str">
        <f t="shared" ref="K11:K15" si="2">IF(F11=0,"",L11/F11)</f>
        <v/>
      </c>
      <c r="L11" s="565">
        <f>IF('ORIGINAL BUDGET'!$I$2="Monthly",L41,"")</f>
        <v>0</v>
      </c>
      <c r="M11" s="482" t="str">
        <f t="shared" ref="M11:M15" si="3">IF(F11=0,"",N11/F11)</f>
        <v/>
      </c>
      <c r="N11" s="565">
        <f>IF('ORIGINAL BUDGET'!$I$2="Monthly",N41,"")</f>
        <v>0</v>
      </c>
      <c r="O11" s="482" t="str">
        <f t="shared" ref="O11:O15" si="4">IF(F11=0,"",P11/F11)</f>
        <v/>
      </c>
      <c r="P11" s="565">
        <f>IF('ORIGINAL BUDGET'!$I$2="Monthly",P41,"")</f>
        <v>0</v>
      </c>
      <c r="Q11" s="482" t="str">
        <f t="shared" ref="Q11:Q14" si="5">IF(F11=0,"",R11/F11)</f>
        <v/>
      </c>
      <c r="R11" s="565">
        <f>IF('ORIGINAL BUDGET'!$I$2="Monthly",R41,"")</f>
        <v>0</v>
      </c>
      <c r="S11" s="482" t="str">
        <f t="shared" ref="S11:S15" si="6">IF(F11=0,"",T11/F11)</f>
        <v/>
      </c>
      <c r="T11" s="671">
        <f>IF('ORIGINAL BUDGET'!$I$2="Monthly",T41,"")</f>
        <v>0</v>
      </c>
      <c r="U11" s="667">
        <f t="shared" ref="U11:U15" si="7">IF(G11&lt;0, "ERROR", G11+I11+K11+M11+O11+Q11+S11)</f>
        <v>0</v>
      </c>
      <c r="V11" s="314"/>
      <c r="W11" s="314"/>
      <c r="X11" s="314"/>
      <c r="Y11" s="314"/>
      <c r="Z11" s="314"/>
      <c r="AA11" s="314"/>
      <c r="AB11" s="307"/>
      <c r="AC11" s="307"/>
      <c r="AD11" s="307"/>
      <c r="AE11" s="307"/>
      <c r="AF11" s="307"/>
      <c r="AG11" s="307"/>
      <c r="AH11" s="286"/>
      <c r="AI11" s="29"/>
      <c r="AJ11" s="21"/>
      <c r="AK11" s="210" t="str">
        <f t="shared" ref="AK11:AK15" si="8">A11</f>
        <v>PERSONNEL</v>
      </c>
      <c r="AL11" s="836" t="str">
        <f>IF('Month 1'!H$40&lt;0,H$40-'Month 1'!H$40,IF(H$40&lt;0,H$40,""))</f>
        <v/>
      </c>
      <c r="AM11" s="836" t="str">
        <f>IF('Month 1'!I$40&lt;0,I$40-'Month 1'!I$40,IF(I$40&lt;0,I$40,""))</f>
        <v/>
      </c>
      <c r="AN11" s="836" t="str">
        <f>IF('Month 1'!J$40&lt;0,J$40-'Month 1'!J$40,IF(J$40&lt;0,J$40,""))</f>
        <v/>
      </c>
      <c r="AO11" s="836" t="str">
        <f>IF('Month 1'!K$40&lt;0,K$40-'Month 1'!K$40,IF(K$40&lt;0,K$40,""))</f>
        <v/>
      </c>
      <c r="AP11" s="836" t="str">
        <f>IF('Month 1'!L$40&lt;0,L$40-'Month 1'!L$40,IF(L$40&lt;0,L$40,""))</f>
        <v/>
      </c>
      <c r="AQ11" s="836" t="str">
        <f>IF('Month 1'!M$40&lt;0,M$40-'Month 1'!M$40,IF(M$40&lt;0,M$40,""))</f>
        <v/>
      </c>
      <c r="AR11" s="836" t="str">
        <f>IF('Month 1'!N$40&lt;0,N$40-'Month 1'!N$40,IF(N$40&lt;0,N$40,""))</f>
        <v/>
      </c>
      <c r="AS11" s="836" t="str">
        <f>IF('Month 1'!O$40&lt;0,O$40-'Month 1'!O$40,IF(O$40&lt;0,O$40,""))</f>
        <v/>
      </c>
      <c r="AT11" s="836" t="str">
        <f>IF('Month 1'!P$40&lt;0,P$40-'Month 1'!P$40,IF(P$40&lt;0,P$40,""))</f>
        <v/>
      </c>
      <c r="AU11" s="836" t="str">
        <f>IF('Month 1'!Q$40&lt;0,Q$40-'Month 1'!Q$40,IF(Q$40&lt;0,Q$40,""))</f>
        <v/>
      </c>
      <c r="AV11" s="836" t="str">
        <f>IF('Month 1'!R$40&lt;0,R$40-'Month 1'!R$40,IF(R$40&lt;0,R$40,""))</f>
        <v/>
      </c>
      <c r="AW11" s="836" t="str">
        <f>IF('Month 1'!S$40&lt;0,S$40-'Month 1'!S$40,IF(S$40&lt;0,S$40,""))</f>
        <v/>
      </c>
      <c r="AX11" s="836" t="str">
        <f>IF('Month 1'!T$40&lt;0,T$40-'Month 1'!T$40,IF(T$40&lt;0,T$40,""))</f>
        <v/>
      </c>
      <c r="AY11" s="197">
        <v>51</v>
      </c>
    </row>
    <row r="12" spans="1:51" ht="30" customHeight="1">
      <c r="A12" s="1805" t="str">
        <f>'ORIGINAL BUDGET'!A12</f>
        <v>OPERATING EXPENSES</v>
      </c>
      <c r="B12" s="1806"/>
      <c r="C12" s="1806"/>
      <c r="D12" s="1806"/>
      <c r="E12" s="1807"/>
      <c r="F12" s="547">
        <f>IF('ORIGINAL BUDGET'!$I$2="Monthly",F98,"")</f>
        <v>0</v>
      </c>
      <c r="G12" s="579" t="str">
        <f t="shared" si="0"/>
        <v/>
      </c>
      <c r="H12" s="580">
        <f>IF('ORIGINAL BUDGET'!$I$2="Monthly",H98,"")</f>
        <v>0</v>
      </c>
      <c r="I12" s="552" t="str">
        <f t="shared" si="1"/>
        <v/>
      </c>
      <c r="J12" s="580">
        <f>IF('ORIGINAL BUDGET'!$I$2="Monthly",J98,"")</f>
        <v>0</v>
      </c>
      <c r="K12" s="651" t="str">
        <f t="shared" si="2"/>
        <v/>
      </c>
      <c r="L12" s="580">
        <f>IF('ORIGINAL BUDGET'!$I$2="Monthly",L98,"")</f>
        <v>0</v>
      </c>
      <c r="M12" s="551" t="str">
        <f t="shared" si="3"/>
        <v/>
      </c>
      <c r="N12" s="784">
        <f>IF('ORIGINAL BUDGET'!$I$2="Monthly",N98,"")</f>
        <v>0</v>
      </c>
      <c r="O12" s="651" t="str">
        <f t="shared" si="4"/>
        <v/>
      </c>
      <c r="P12" s="580">
        <f>IF('ORIGINAL BUDGET'!$I$2="Monthly",P98,"")</f>
        <v>0</v>
      </c>
      <c r="Q12" s="551" t="str">
        <f t="shared" si="5"/>
        <v/>
      </c>
      <c r="R12" s="567">
        <f>IF('ORIGINAL BUDGET'!$I$2="Monthly",R98,"")</f>
        <v>0</v>
      </c>
      <c r="S12" s="551" t="str">
        <f t="shared" si="6"/>
        <v/>
      </c>
      <c r="T12" s="673">
        <f>IF('ORIGINAL BUDGET'!$I$2="Monthly",T98,"")</f>
        <v>0</v>
      </c>
      <c r="U12" s="667">
        <f t="shared" si="7"/>
        <v>0</v>
      </c>
      <c r="V12" s="314"/>
      <c r="W12" s="314"/>
      <c r="X12" s="314"/>
      <c r="Y12" s="314"/>
      <c r="Z12" s="314"/>
      <c r="AA12" s="314"/>
      <c r="AB12" s="307"/>
      <c r="AC12" s="307"/>
      <c r="AD12" s="307"/>
      <c r="AE12" s="307"/>
      <c r="AF12" s="307"/>
      <c r="AG12" s="307"/>
      <c r="AH12" s="286"/>
      <c r="AI12" s="29"/>
      <c r="AJ12" s="471"/>
      <c r="AK12" s="210" t="str">
        <f t="shared" si="8"/>
        <v>OPERATING EXPENSES</v>
      </c>
      <c r="AL12" s="836" t="str">
        <f>IF('Month 1'!H$97&lt;0,H$97-'Month 1'!H$97,IF(H$97&lt;0,H$97,""))</f>
        <v/>
      </c>
      <c r="AM12" s="836" t="str">
        <f>IF('Month 1'!I$97&lt;0,I$97-'Month 1'!I$97,IF(I$97&lt;0,I$97,""))</f>
        <v/>
      </c>
      <c r="AN12" s="836" t="str">
        <f>IF('Month 1'!J$97&lt;0,J$97-'Month 1'!J$97,IF(J$97&lt;0,J$97,""))</f>
        <v/>
      </c>
      <c r="AO12" s="836" t="str">
        <f>IF('Month 1'!K$97&lt;0,K$97-'Month 1'!K$97,IF(K$97&lt;0,K$97,""))</f>
        <v/>
      </c>
      <c r="AP12" s="836" t="str">
        <f>IF('Month 1'!L$97&lt;0,L$97-'Month 1'!L$97,IF(L$97&lt;0,L$97,""))</f>
        <v/>
      </c>
      <c r="AQ12" s="836" t="str">
        <f>IF('Month 1'!M$97&lt;0,M$97-'Month 1'!M$97,IF(M$97&lt;0,M$97,""))</f>
        <v/>
      </c>
      <c r="AR12" s="836" t="str">
        <f>IF('Month 1'!N$97&lt;0,N$97-'Month 1'!N$97,IF(N$97&lt;0,N$97,""))</f>
        <v/>
      </c>
      <c r="AS12" s="836" t="str">
        <f>IF('Month 1'!O$97&lt;0,O$97-'Month 1'!O$97,IF(O$97&lt;0,O$97,""))</f>
        <v/>
      </c>
      <c r="AT12" s="836" t="str">
        <f>IF('Month 1'!P$97&lt;0,P$97-'Month 1'!P$97,IF(P$97&lt;0,P$97,""))</f>
        <v/>
      </c>
      <c r="AU12" s="836" t="str">
        <f>IF('Month 1'!Q$97&lt;0,Q$97-'Month 1'!Q$97,IF(Q$97&lt;0,Q$97,""))</f>
        <v/>
      </c>
      <c r="AV12" s="836" t="str">
        <f>IF('Month 1'!R$97&lt;0,R$97-'Month 1'!R$97,IF(R$97&lt;0,R$97,""))</f>
        <v/>
      </c>
      <c r="AW12" s="836" t="str">
        <f>IF('Month 1'!S$97&lt;0,S$97-'Month 1'!S$97,IF(S$97&lt;0,S$97,""))</f>
        <v/>
      </c>
      <c r="AX12" s="836" t="str">
        <f>IF('Month 1'!T$97&lt;0,T$97-'Month 1'!T$97,IF(T$97&lt;0,T$97,""))</f>
        <v/>
      </c>
      <c r="AY12" s="336">
        <v>112</v>
      </c>
    </row>
    <row r="13" spans="1:51" ht="30" customHeight="1">
      <c r="A13" s="1802" t="str">
        <f>'ORIGINAL BUDGET'!A13</f>
        <v>CAPITAL EXPENDITURES</v>
      </c>
      <c r="B13" s="1803"/>
      <c r="C13" s="1803"/>
      <c r="D13" s="1803"/>
      <c r="E13" s="1804"/>
      <c r="F13" s="543">
        <f>IF('ORIGINAL BUDGET'!$I$2="Monthly",F117,"")</f>
        <v>0</v>
      </c>
      <c r="G13" s="566" t="str">
        <f t="shared" si="0"/>
        <v/>
      </c>
      <c r="H13" s="567">
        <f>IF('ORIGINAL BUDGET'!$I$2="Monthly",H117,"")</f>
        <v>0</v>
      </c>
      <c r="I13" s="479" t="str">
        <f t="shared" si="1"/>
        <v/>
      </c>
      <c r="J13" s="569">
        <f>IF('ORIGINAL BUDGET'!$I$2="Monthly",J117,"")</f>
        <v>0</v>
      </c>
      <c r="K13" s="1062" t="str">
        <f t="shared" si="2"/>
        <v/>
      </c>
      <c r="L13" s="569">
        <f>IF('ORIGINAL BUDGET'!$I$2="Monthly",L117,"")</f>
        <v>0</v>
      </c>
      <c r="M13" s="660" t="str">
        <f t="shared" si="3"/>
        <v/>
      </c>
      <c r="N13" s="569">
        <f>IF('ORIGINAL BUDGET'!$I$2="Monthly",N117,"")</f>
        <v>0</v>
      </c>
      <c r="O13" s="555" t="str">
        <f t="shared" si="4"/>
        <v/>
      </c>
      <c r="P13" s="567">
        <f>IF('ORIGINAL BUDGET'!$I$2="Monthly",P117,"")</f>
        <v>0</v>
      </c>
      <c r="Q13" s="551" t="str">
        <f t="shared" si="5"/>
        <v/>
      </c>
      <c r="R13" s="669">
        <f>IF('ORIGINAL BUDGET'!$I$2="Monthly",R117,"")</f>
        <v>0</v>
      </c>
      <c r="S13" s="551" t="str">
        <f t="shared" si="6"/>
        <v/>
      </c>
      <c r="T13" s="672">
        <f>IF('ORIGINAL BUDGET'!$I$2="Monthly",T117,"")</f>
        <v>0</v>
      </c>
      <c r="U13" s="667">
        <f t="shared" si="7"/>
        <v>0</v>
      </c>
      <c r="V13" s="314"/>
      <c r="W13" s="314"/>
      <c r="X13" s="314"/>
      <c r="Y13" s="314"/>
      <c r="Z13" s="314"/>
      <c r="AA13" s="314"/>
      <c r="AB13" s="307"/>
      <c r="AC13" s="307"/>
      <c r="AD13" s="307"/>
      <c r="AE13" s="307"/>
      <c r="AF13" s="307"/>
      <c r="AG13" s="307"/>
      <c r="AH13" s="286"/>
      <c r="AI13" s="29"/>
      <c r="AJ13" s="471"/>
      <c r="AK13" s="210" t="str">
        <f t="shared" si="8"/>
        <v>CAPITAL EXPENDITURES</v>
      </c>
      <c r="AL13" s="836" t="str">
        <f>IF('Month 1'!H$116&lt;0,H$116-'Month 1'!H$116,IF(H$116&lt;0,H$116,""))</f>
        <v/>
      </c>
      <c r="AM13" s="836" t="str">
        <f>IF('Month 1'!I$116&lt;0,I$116-'Month 1'!I$116,IF(I$116&lt;0,I$116,""))</f>
        <v/>
      </c>
      <c r="AN13" s="836" t="str">
        <f>IF('Month 1'!J$116&lt;0,J$116-'Month 1'!J$116,IF(J$116&lt;0,J$116,""))</f>
        <v/>
      </c>
      <c r="AO13" s="836" t="str">
        <f>IF('Month 1'!K$116&lt;0,K$116-'Month 1'!K$116,IF(K$116&lt;0,K$116,""))</f>
        <v/>
      </c>
      <c r="AP13" s="836" t="str">
        <f>IF('Month 1'!L$116&lt;0,L$116-'Month 1'!L$116,IF(L$116&lt;0,L$116,""))</f>
        <v/>
      </c>
      <c r="AQ13" s="836" t="str">
        <f>IF('Month 1'!M$116&lt;0,M$116-'Month 1'!M$116,IF(M$116&lt;0,M$116,""))</f>
        <v/>
      </c>
      <c r="AR13" s="836" t="str">
        <f>IF('Month 1'!N$116&lt;0,N$116-'Month 1'!N$116,IF(N$116&lt;0,N$116,""))</f>
        <v/>
      </c>
      <c r="AS13" s="836" t="str">
        <f>IF('Month 1'!O$116&lt;0,O$116-'Month 1'!O$116,IF(O$116&lt;0,O$116,""))</f>
        <v/>
      </c>
      <c r="AT13" s="836" t="str">
        <f>IF('Month 1'!P$116&lt;0,P$116-'Month 1'!P$116,IF(P$116&lt;0,P$116,""))</f>
        <v/>
      </c>
      <c r="AU13" s="836" t="str">
        <f>IF('Month 1'!Q$116&lt;0,Q$116-'Month 1'!Q$116,IF(Q$116&lt;0,Q$116,""))</f>
        <v/>
      </c>
      <c r="AV13" s="836" t="str">
        <f>IF('Month 1'!R$116&lt;0,R$116-'Month 1'!R$116,IF(R$116&lt;0,R$116,""))</f>
        <v/>
      </c>
      <c r="AW13" s="836" t="str">
        <f>IF('Month 1'!S$116&lt;0,S$116-'Month 1'!S$116,IF(S$116&lt;0,S$116,""))</f>
        <v/>
      </c>
      <c r="AX13" s="836" t="str">
        <f>IF('Month 1'!T$116&lt;0,T$116-'Month 1'!T$116,IF(T$116&lt;0,T$116,""))</f>
        <v/>
      </c>
      <c r="AY13" s="336">
        <v>132</v>
      </c>
    </row>
    <row r="14" spans="1:51" ht="30" customHeight="1">
      <c r="A14" s="1782" t="str">
        <f>'ORIGINAL BUDGET'!A14</f>
        <v>OTHER COSTS</v>
      </c>
      <c r="B14" s="1783"/>
      <c r="C14" s="1783"/>
      <c r="D14" s="1783"/>
      <c r="E14" s="1784"/>
      <c r="F14" s="546">
        <f>IF('ORIGINAL BUDGET'!$I$2="Monthly",F136,"")</f>
        <v>0</v>
      </c>
      <c r="G14" s="566" t="str">
        <f t="shared" si="0"/>
        <v/>
      </c>
      <c r="H14" s="567">
        <f>IF('ORIGINAL BUDGET'!$I$2="Monthly",H136,"")</f>
        <v>0</v>
      </c>
      <c r="I14" s="552" t="str">
        <f t="shared" si="1"/>
        <v/>
      </c>
      <c r="J14" s="567">
        <f>IF('ORIGINAL BUDGET'!$I$2="Monthly",J136,"")</f>
        <v>0</v>
      </c>
      <c r="K14" s="553" t="str">
        <f t="shared" si="2"/>
        <v/>
      </c>
      <c r="L14" s="567">
        <f>IF('ORIGINAL BUDGET'!$I$2="Monthly",L136,"")</f>
        <v>0</v>
      </c>
      <c r="M14" s="652" t="str">
        <f t="shared" si="3"/>
        <v/>
      </c>
      <c r="N14" s="567">
        <f>IF('ORIGINAL BUDGET'!$I$2="Monthly",N136,"")</f>
        <v>0</v>
      </c>
      <c r="O14" s="553" t="str">
        <f t="shared" si="4"/>
        <v/>
      </c>
      <c r="P14" s="567">
        <f>IF('ORIGINAL BUDGET'!$I$2="Monthly",P136,"")</f>
        <v>0</v>
      </c>
      <c r="Q14" s="552" t="str">
        <f t="shared" si="5"/>
        <v/>
      </c>
      <c r="R14" s="567">
        <f>IF('ORIGINAL BUDGET'!$I$2="Monthly",R136,"")</f>
        <v>0</v>
      </c>
      <c r="S14" s="551" t="str">
        <f t="shared" si="6"/>
        <v/>
      </c>
      <c r="T14" s="673">
        <f>IF('ORIGINAL BUDGET'!$I$2="Monthly",T136,"")</f>
        <v>0</v>
      </c>
      <c r="U14" s="667">
        <f t="shared" si="7"/>
        <v>0</v>
      </c>
      <c r="V14" s="314"/>
      <c r="W14" s="314"/>
      <c r="X14" s="314"/>
      <c r="Y14" s="314"/>
      <c r="Z14" s="314"/>
      <c r="AA14" s="314"/>
      <c r="AB14" s="307"/>
      <c r="AC14" s="307"/>
      <c r="AD14" s="307"/>
      <c r="AE14" s="307"/>
      <c r="AF14" s="307"/>
      <c r="AG14" s="307"/>
      <c r="AH14" s="286"/>
      <c r="AI14" s="29"/>
      <c r="AJ14" s="471"/>
      <c r="AK14" s="151" t="str">
        <f t="shared" si="8"/>
        <v>OTHER COSTS</v>
      </c>
      <c r="AL14" s="836" t="str">
        <f>IF('Month 1'!H$135&lt;0,H$135-'Month 1'!H$135,IF(H$135&lt;0,H$135,""))</f>
        <v/>
      </c>
      <c r="AM14" s="836" t="str">
        <f>IF('Month 1'!I$135&lt;0,I$135-'Month 1'!I$135,IF(I$135&lt;0,I$135,""))</f>
        <v/>
      </c>
      <c r="AN14" s="836" t="str">
        <f>IF('Month 1'!J$135&lt;0,J$135-'Month 1'!J$135,IF(J$135&lt;0,J$135,""))</f>
        <v/>
      </c>
      <c r="AO14" s="836" t="str">
        <f>IF('Month 1'!K$135&lt;0,K$135-'Month 1'!K$135,IF(K$135&lt;0,K$135,""))</f>
        <v/>
      </c>
      <c r="AP14" s="836" t="str">
        <f>IF('Month 1'!L$135&lt;0,L$135-'Month 1'!L$135,IF(L$135&lt;0,L$135,""))</f>
        <v/>
      </c>
      <c r="AQ14" s="836" t="str">
        <f>IF('Month 1'!M$135&lt;0,M$135-'Month 1'!M$135,IF(M$135&lt;0,M$135,""))</f>
        <v/>
      </c>
      <c r="AR14" s="836" t="str">
        <f>IF('Month 1'!N$135&lt;0,N$135-'Month 1'!N$135,IF(N$135&lt;0,N$135,""))</f>
        <v/>
      </c>
      <c r="AS14" s="836" t="str">
        <f>IF('Month 1'!O$135&lt;0,O$135-'Month 1'!O$135,IF(O$135&lt;0,O$135,""))</f>
        <v/>
      </c>
      <c r="AT14" s="836" t="str">
        <f>IF('Month 1'!P$135&lt;0,P$135-'Month 1'!P$135,IF(P$135&lt;0,P$135,""))</f>
        <v/>
      </c>
      <c r="AU14" s="836" t="str">
        <f>IF('Month 1'!Q$135&lt;0,Q$135-'Month 1'!Q$135,IF(Q$135&lt;0,Q$135,""))</f>
        <v/>
      </c>
      <c r="AV14" s="836" t="str">
        <f>IF('Month 1'!R$135&lt;0,R$135-'Month 1'!R$135,IF(R$135&lt;0,R$135,""))</f>
        <v/>
      </c>
      <c r="AW14" s="836" t="str">
        <f>IF('Month 1'!S$135&lt;0,S$135-'Month 1'!S$135,IF(S$135&lt;0,S$135,""))</f>
        <v/>
      </c>
      <c r="AX14" s="836" t="str">
        <f>IF('Month 1'!T$135&lt;0,T$135-'Month 1'!T$135,IF(T$135&lt;0,T$135,""))</f>
        <v/>
      </c>
      <c r="AY14" s="336">
        <v>169</v>
      </c>
    </row>
    <row r="15" spans="1:51" ht="30" customHeight="1" thickBot="1">
      <c r="A15" s="1779" t="str">
        <f>'ORIGINAL BUDGET'!A15</f>
        <v>INDIRECT COSTS</v>
      </c>
      <c r="B15" s="1780"/>
      <c r="C15" s="1780"/>
      <c r="D15" s="1780"/>
      <c r="E15" s="1781"/>
      <c r="F15" s="548">
        <f>IF('ORIGINAL BUDGET'!$I$2="Monthly",F155,"")</f>
        <v>0</v>
      </c>
      <c r="G15" s="581" t="str">
        <f t="shared" si="0"/>
        <v/>
      </c>
      <c r="H15" s="582">
        <f>IF('ORIGINAL BUDGET'!$I$2="Monthly",H155,"")</f>
        <v>0</v>
      </c>
      <c r="I15" s="556" t="str">
        <f t="shared" si="1"/>
        <v/>
      </c>
      <c r="J15" s="655">
        <f>IF('ORIGINAL BUDGET'!$I$2="Monthly",J155,"")</f>
        <v>0</v>
      </c>
      <c r="K15" s="653" t="str">
        <f t="shared" si="2"/>
        <v/>
      </c>
      <c r="L15" s="655">
        <f>IF('ORIGINAL BUDGET'!$I$2="Monthly",L155,"")</f>
        <v>0</v>
      </c>
      <c r="M15" s="653" t="str">
        <f t="shared" si="3"/>
        <v/>
      </c>
      <c r="N15" s="655">
        <f>IF('ORIGINAL BUDGET'!$I$2="Monthly",N155,"")</f>
        <v>0</v>
      </c>
      <c r="O15" s="662" t="str">
        <f t="shared" si="4"/>
        <v/>
      </c>
      <c r="P15" s="582">
        <f>IF('ORIGINAL BUDGET'!$I$2="Monthly",P155,"")</f>
        <v>0</v>
      </c>
      <c r="Q15" s="664" t="str">
        <f>IF(F15=0,"",T15/F15)</f>
        <v/>
      </c>
      <c r="R15" s="670">
        <f>IF('ORIGINAL BUDGET'!$I$2="Monthly",R155,"")</f>
        <v>0</v>
      </c>
      <c r="S15" s="666" t="str">
        <f t="shared" si="6"/>
        <v/>
      </c>
      <c r="T15" s="674">
        <f>IF('ORIGINAL BUDGET'!$I$2="Monthly",T155,"")</f>
        <v>0</v>
      </c>
      <c r="U15" s="667">
        <f t="shared" si="7"/>
        <v>0</v>
      </c>
      <c r="V15" s="314"/>
      <c r="W15" s="314"/>
      <c r="X15" s="314"/>
      <c r="Y15" s="314"/>
      <c r="Z15" s="314"/>
      <c r="AA15" s="314"/>
      <c r="AB15" s="307"/>
      <c r="AC15" s="307"/>
      <c r="AD15" s="307"/>
      <c r="AE15" s="307"/>
      <c r="AF15" s="307"/>
      <c r="AG15" s="307"/>
      <c r="AH15" s="286"/>
      <c r="AI15" s="29"/>
      <c r="AJ15" s="471"/>
      <c r="AK15" s="152" t="str">
        <f t="shared" si="8"/>
        <v>INDIRECT COSTS</v>
      </c>
      <c r="AL15" s="836" t="str">
        <f>IF('Month 1'!H$154&lt;0,H$154-'Month 1'!H$154,IF(H$154&lt;0,H$154,""))</f>
        <v/>
      </c>
      <c r="AM15" s="836" t="str">
        <f>IF('Month 1'!I$154&lt;0,I$154-'Month 1'!I$154,IF(I$154&lt;0,I$154,""))</f>
        <v/>
      </c>
      <c r="AN15" s="836" t="str">
        <f>IF('Month 1'!J$154&lt;0,J$154-'Month 1'!J$154,IF(J$154&lt;0,J$154,""))</f>
        <v/>
      </c>
      <c r="AO15" s="836" t="str">
        <f>IF('Month 1'!K$154&lt;0,K$154-'Month 1'!K$154,IF(K$154&lt;0,K$154,""))</f>
        <v/>
      </c>
      <c r="AP15" s="836" t="str">
        <f>IF('Month 1'!L$154&lt;0,L$154-'Month 1'!L$154,IF(L$154&lt;0,L$154,""))</f>
        <v/>
      </c>
      <c r="AQ15" s="836" t="str">
        <f>IF('Month 1'!M$154&lt;0,M$154-'Month 1'!M$154,IF(M$154&lt;0,M$154,""))</f>
        <v/>
      </c>
      <c r="AR15" s="836" t="str">
        <f>IF('Month 1'!N$154&lt;0,N$154-'Month 1'!N$154,IF(N$154&lt;0,N$154,""))</f>
        <v/>
      </c>
      <c r="AS15" s="836" t="str">
        <f>IF('Month 1'!O$154&lt;0,O$154-'Month 1'!O$154,IF(O$154&lt;0,O$154,""))</f>
        <v/>
      </c>
      <c r="AT15" s="836" t="str">
        <f>IF('Month 1'!P$154&lt;0,P$154-'Month 1'!P$154,IF(P$154&lt;0,P$154,""))</f>
        <v/>
      </c>
      <c r="AU15" s="836" t="str">
        <f>IF('Month 1'!Q$154&lt;0,Q$154-'Month 1'!Q$154,IF(Q$154&lt;0,Q$154,""))</f>
        <v/>
      </c>
      <c r="AV15" s="836" t="str">
        <f>IF('Month 1'!R$154&lt;0,R$154-'Month 1'!R$154,IF(R$154&lt;0,R$154,""))</f>
        <v/>
      </c>
      <c r="AW15" s="836" t="str">
        <f>IF('Month 1'!S$154&lt;0,S$154-'Month 1'!S$154,IF(S$154&lt;0,S$154,""))</f>
        <v/>
      </c>
      <c r="AX15" s="836" t="str">
        <f>IF('Month 1'!T$154&lt;0,T$154-'Month 1'!T$154,IF(T$154&lt;0,T$154,""))</f>
        <v/>
      </c>
      <c r="AY15" s="336">
        <v>188</v>
      </c>
    </row>
    <row r="16" spans="1:51" ht="42" customHeight="1" thickTop="1" thickBot="1">
      <c r="A16" s="777"/>
      <c r="B16" s="125"/>
      <c r="C16" s="89"/>
      <c r="D16" s="126"/>
      <c r="E16" s="392" t="s">
        <v>73</v>
      </c>
      <c r="F16" s="549">
        <f>SUM(F11:F15)</f>
        <v>0</v>
      </c>
      <c r="G16" s="583" t="str">
        <f>IF(F16=0,"",H16/F16)</f>
        <v/>
      </c>
      <c r="H16" s="584">
        <f>SUM(H11:H15)</f>
        <v>0</v>
      </c>
      <c r="I16" s="483" t="str">
        <f>IF(F16=0,"",J16/F16)</f>
        <v/>
      </c>
      <c r="J16" s="584">
        <f>SUM(J11:J15)</f>
        <v>0</v>
      </c>
      <c r="K16" s="483" t="str">
        <f>IF(F16=0,"",L16/F16)</f>
        <v/>
      </c>
      <c r="L16" s="584">
        <f>SUM(L11:L15)</f>
        <v>0</v>
      </c>
      <c r="M16" s="661" t="str">
        <f>IF(F16=0,"",N16/F16)</f>
        <v/>
      </c>
      <c r="N16" s="584">
        <f>SUM(N11:N15)</f>
        <v>0</v>
      </c>
      <c r="O16" s="483" t="str">
        <f>IF(F16=0,"",P16/F16)</f>
        <v/>
      </c>
      <c r="P16" s="584">
        <f>SUM(P11:P15)</f>
        <v>0</v>
      </c>
      <c r="Q16" s="665" t="str">
        <f>IF(F16=0,"",R16/F16)</f>
        <v/>
      </c>
      <c r="R16" s="584">
        <f>SUM(R11:R15)</f>
        <v>0</v>
      </c>
      <c r="S16" s="483" t="str">
        <f>IF(F16=0,"",T16/F16)</f>
        <v/>
      </c>
      <c r="T16" s="584">
        <f>SUM(T11:T15)</f>
        <v>0</v>
      </c>
      <c r="U16" s="667">
        <f>G16+I16+K16+M16+O16+Q16+S16</f>
        <v>0</v>
      </c>
      <c r="V16" s="314"/>
      <c r="W16" s="314"/>
      <c r="X16" s="314"/>
      <c r="Y16" s="314"/>
      <c r="Z16" s="314"/>
      <c r="AA16" s="314"/>
      <c r="AB16" s="307"/>
      <c r="AC16" s="307"/>
      <c r="AD16" s="307"/>
      <c r="AE16" s="307"/>
      <c r="AF16" s="307"/>
      <c r="AG16" s="307"/>
      <c r="AH16" s="286"/>
      <c r="AI16" s="29"/>
      <c r="AJ16" s="471"/>
      <c r="AK16" s="152"/>
      <c r="AL16" s="442"/>
      <c r="AM16" s="442"/>
      <c r="AN16" s="442"/>
      <c r="AO16" s="442"/>
      <c r="AP16" s="442"/>
      <c r="AQ16" s="442"/>
      <c r="AR16" s="442"/>
      <c r="AS16" s="442"/>
      <c r="AT16" s="442"/>
      <c r="AU16" s="442"/>
      <c r="AV16" s="442"/>
      <c r="AW16" s="442"/>
      <c r="AX16" s="442"/>
      <c r="AY16" s="336"/>
    </row>
    <row r="17" spans="1:53" ht="21" customHeight="1" thickTop="1" thickBot="1">
      <c r="A17" s="88"/>
      <c r="B17" s="84"/>
      <c r="C17" s="84"/>
      <c r="D17" s="88"/>
      <c r="E17" s="87"/>
      <c r="F17" s="61"/>
      <c r="G17" s="769"/>
      <c r="H17" s="770"/>
      <c r="I17" s="678"/>
      <c r="J17" s="771"/>
      <c r="K17" s="765"/>
      <c r="L17" s="771"/>
      <c r="M17" s="766"/>
      <c r="N17" s="771"/>
      <c r="O17" s="767"/>
      <c r="P17" s="772"/>
      <c r="Q17" s="768"/>
      <c r="R17" s="773"/>
      <c r="S17" s="767"/>
      <c r="T17" s="774"/>
      <c r="U17" s="668"/>
      <c r="V17" s="306"/>
      <c r="W17" s="306"/>
      <c r="X17" s="306"/>
      <c r="Y17" s="306"/>
      <c r="Z17" s="306"/>
      <c r="AA17" s="306"/>
      <c r="AB17" s="307"/>
      <c r="AC17" s="307"/>
      <c r="AD17" s="307"/>
      <c r="AE17" s="307"/>
      <c r="AF17" s="307"/>
      <c r="AG17" s="307"/>
      <c r="AH17" s="286"/>
      <c r="AI17" s="29"/>
      <c r="AJ17" s="471"/>
      <c r="AK17" s="152"/>
      <c r="AL17" s="442"/>
      <c r="AM17" s="442"/>
      <c r="AN17" s="442"/>
      <c r="AO17" s="442"/>
      <c r="AP17" s="442"/>
      <c r="AQ17" s="442"/>
      <c r="AR17" s="442"/>
      <c r="AS17" s="442"/>
      <c r="AT17" s="442"/>
      <c r="AU17" s="442"/>
      <c r="AV17" s="442"/>
      <c r="AW17" s="442"/>
      <c r="AX17" s="442"/>
      <c r="AY17" s="336"/>
    </row>
    <row r="18" spans="1:53" s="1149" customFormat="1" ht="49.5" customHeight="1" thickTop="1" thickBot="1">
      <c r="A18" s="1163"/>
      <c r="E18" s="1164"/>
      <c r="F18" s="1808">
        <f>F37-AY18</f>
        <v>0</v>
      </c>
      <c r="G18" s="1809"/>
      <c r="H18" s="1810"/>
      <c r="I18" s="1759" t="str">
        <f>IF(AY18&gt;0.001,"W/Cuts","")</f>
        <v/>
      </c>
      <c r="J18" s="1761" t="s">
        <v>191</v>
      </c>
      <c r="K18" s="1762"/>
      <c r="L18" s="1762"/>
      <c r="M18" s="1762"/>
      <c r="N18" s="1763"/>
      <c r="O18" s="1165"/>
      <c r="P18" s="1166"/>
      <c r="Q18" s="1166"/>
      <c r="R18" s="1166"/>
      <c r="S18" s="1166"/>
      <c r="T18" s="1166"/>
      <c r="U18" s="1166"/>
      <c r="V18" s="1167"/>
      <c r="W18" s="1167"/>
      <c r="X18" s="1167"/>
      <c r="Y18" s="1167"/>
      <c r="Z18" s="1167"/>
      <c r="AA18" s="1167"/>
      <c r="AB18" s="1168"/>
      <c r="AC18" s="1168"/>
      <c r="AD18" s="1168"/>
      <c r="AE18" s="1168"/>
      <c r="AF18" s="1168"/>
      <c r="AG18" s="1168"/>
      <c r="AH18" s="1169"/>
      <c r="AI18" s="1144"/>
      <c r="AJ18" s="1170"/>
      <c r="AK18" s="1171" t="s">
        <v>73</v>
      </c>
      <c r="AL18" s="1172">
        <f t="shared" ref="AL18:AX18" si="9">SUM(AL11:AL17)</f>
        <v>0</v>
      </c>
      <c r="AM18" s="1172">
        <f t="shared" si="9"/>
        <v>0</v>
      </c>
      <c r="AN18" s="1172">
        <f t="shared" si="9"/>
        <v>0</v>
      </c>
      <c r="AO18" s="1172">
        <f t="shared" si="9"/>
        <v>0</v>
      </c>
      <c r="AP18" s="1172">
        <f t="shared" si="9"/>
        <v>0</v>
      </c>
      <c r="AQ18" s="1172">
        <f t="shared" si="9"/>
        <v>0</v>
      </c>
      <c r="AR18" s="1172">
        <f t="shared" si="9"/>
        <v>0</v>
      </c>
      <c r="AS18" s="1172">
        <f t="shared" si="9"/>
        <v>0</v>
      </c>
      <c r="AT18" s="1172">
        <f t="shared" si="9"/>
        <v>0</v>
      </c>
      <c r="AU18" s="1172">
        <f t="shared" si="9"/>
        <v>0</v>
      </c>
      <c r="AV18" s="1172">
        <f t="shared" si="9"/>
        <v>0</v>
      </c>
      <c r="AW18" s="1172">
        <f t="shared" si="9"/>
        <v>0</v>
      </c>
      <c r="AX18" s="1172">
        <f t="shared" si="9"/>
        <v>0</v>
      </c>
      <c r="AY18" s="1173">
        <f>ABS(AL18+AN18+AP18+AR18+AT18+AV18+AX18)</f>
        <v>0</v>
      </c>
    </row>
    <row r="19" spans="1:53" s="921" customFormat="1" ht="49.5" customHeight="1" thickTop="1" thickBot="1">
      <c r="A19" s="914"/>
      <c r="B19" s="915"/>
      <c r="C19" s="915"/>
      <c r="D19" s="915"/>
      <c r="E19" s="916"/>
      <c r="F19" s="1811"/>
      <c r="G19" s="1812"/>
      <c r="H19" s="1812"/>
      <c r="I19" s="1760"/>
      <c r="J19" s="1761" t="s">
        <v>197</v>
      </c>
      <c r="K19" s="1762"/>
      <c r="L19" s="1762"/>
      <c r="M19" s="1762"/>
      <c r="N19" s="1763"/>
      <c r="O19" s="922"/>
      <c r="P19" s="917"/>
      <c r="Q19" s="917"/>
      <c r="R19" s="917"/>
      <c r="S19" s="917"/>
      <c r="T19" s="917"/>
      <c r="U19" s="775"/>
      <c r="V19" s="315"/>
      <c r="W19" s="315"/>
      <c r="X19" s="315"/>
      <c r="Y19" s="315"/>
      <c r="Z19" s="315"/>
      <c r="AA19" s="315"/>
      <c r="AB19" s="918"/>
      <c r="AC19" s="918"/>
      <c r="AD19" s="918"/>
      <c r="AE19" s="918"/>
      <c r="AF19" s="918"/>
      <c r="AG19" s="918"/>
      <c r="AH19" s="919"/>
      <c r="AI19" s="919"/>
      <c r="AJ19" s="920"/>
      <c r="AK19" s="920"/>
      <c r="AL19" s="920"/>
      <c r="AM19" s="920"/>
      <c r="AN19" s="920"/>
      <c r="AO19" s="920"/>
      <c r="AP19" s="920"/>
      <c r="AQ19" s="920"/>
      <c r="AR19" s="920"/>
      <c r="AS19" s="920"/>
      <c r="AT19" s="920"/>
      <c r="AU19" s="920"/>
      <c r="AV19" s="920"/>
      <c r="AW19" s="920"/>
      <c r="AX19" s="920"/>
      <c r="AY19" s="920"/>
    </row>
    <row r="20" spans="1:53" ht="16.5" thickTop="1">
      <c r="A20" s="212"/>
      <c r="B20" s="212"/>
      <c r="C20" s="212"/>
      <c r="D20" s="213"/>
      <c r="E20" s="39"/>
      <c r="F20" s="15"/>
      <c r="G20" s="5"/>
      <c r="H20" s="15"/>
      <c r="I20" s="418"/>
      <c r="J20" s="484"/>
      <c r="K20" s="418"/>
      <c r="L20" s="484"/>
      <c r="M20" s="418"/>
      <c r="N20" s="484"/>
      <c r="O20" s="418"/>
      <c r="P20" s="484"/>
      <c r="Q20" s="418"/>
      <c r="R20" s="35"/>
      <c r="S20" s="7"/>
      <c r="T20" s="776"/>
      <c r="U20" s="668"/>
      <c r="V20" s="306"/>
      <c r="W20" s="306"/>
      <c r="X20" s="306"/>
      <c r="Y20" s="306"/>
      <c r="Z20" s="306"/>
      <c r="AA20" s="306"/>
      <c r="AB20" s="307"/>
      <c r="AC20" s="307"/>
      <c r="AD20" s="307"/>
      <c r="AE20" s="307"/>
      <c r="AF20" s="307"/>
      <c r="AG20" s="307"/>
      <c r="AH20" s="29"/>
      <c r="AI20" s="29"/>
      <c r="AJ20" s="471"/>
      <c r="AK20" s="471"/>
      <c r="AL20" s="471"/>
      <c r="AM20" s="471"/>
      <c r="AN20" s="471"/>
      <c r="AO20" s="471"/>
      <c r="AP20" s="471"/>
      <c r="AQ20" s="471"/>
      <c r="AR20" s="471"/>
      <c r="AS20" s="471"/>
      <c r="AT20" s="471"/>
      <c r="AU20" s="471"/>
      <c r="AV20" s="471"/>
      <c r="AW20" s="471"/>
      <c r="AX20" s="471"/>
      <c r="AY20" s="471"/>
    </row>
    <row r="21" spans="1:53" ht="34.5" thickBot="1">
      <c r="A21" s="778"/>
      <c r="B21" s="81"/>
      <c r="C21" s="81"/>
      <c r="D21" s="82"/>
      <c r="E21" s="83"/>
      <c r="F21" s="343">
        <f>IF('ORIGINAL BUDGET'!I2="Quarterly","!  Invoice Type on Budget sheet must be set to Monthly to use this invoice", )</f>
        <v>0</v>
      </c>
      <c r="G21" s="339"/>
      <c r="I21" s="418"/>
      <c r="J21" s="484"/>
      <c r="K21" s="418"/>
      <c r="L21" s="484"/>
      <c r="M21" s="418"/>
      <c r="N21" s="484"/>
      <c r="O21" s="418"/>
      <c r="P21" s="484"/>
      <c r="Q21" s="418"/>
      <c r="R21" s="341"/>
      <c r="S21" s="6"/>
      <c r="T21" s="62"/>
      <c r="U21" s="668"/>
      <c r="V21" s="306"/>
      <c r="W21" s="306"/>
      <c r="X21" s="306"/>
      <c r="Y21" s="306"/>
      <c r="Z21" s="306"/>
      <c r="AA21" s="306"/>
      <c r="AB21" s="307"/>
      <c r="AC21" s="307"/>
      <c r="AD21" s="307"/>
      <c r="AE21" s="307"/>
      <c r="AF21" s="307"/>
      <c r="AG21" s="307"/>
      <c r="AH21" s="29"/>
      <c r="AI21" s="29"/>
      <c r="AJ21" s="471"/>
      <c r="AK21" s="471"/>
      <c r="AL21" s="471"/>
      <c r="AM21" s="471"/>
      <c r="AN21" s="471"/>
      <c r="AO21" s="471"/>
      <c r="AP21" s="471"/>
      <c r="AQ21" s="471"/>
      <c r="AR21" s="471"/>
      <c r="AS21" s="471"/>
      <c r="AT21" s="471"/>
      <c r="AU21" s="471"/>
      <c r="AV21" s="471"/>
      <c r="AW21" s="471"/>
      <c r="AX21" s="471"/>
      <c r="AY21" s="471"/>
    </row>
    <row r="22" spans="1:53" ht="15.75" customHeight="1" thickTop="1">
      <c r="A22" s="1764" t="s">
        <v>226</v>
      </c>
      <c r="B22" s="1765"/>
      <c r="C22" s="1765"/>
      <c r="D22" s="1765"/>
      <c r="E22" s="1765"/>
      <c r="F22" s="1765"/>
      <c r="G22" s="1765"/>
      <c r="H22" s="1765"/>
      <c r="I22" s="1765"/>
      <c r="J22" s="1765"/>
      <c r="K22" s="1765"/>
      <c r="L22" s="1765"/>
      <c r="M22" s="1765"/>
      <c r="N22" s="1765"/>
      <c r="O22" s="1765"/>
      <c r="P22" s="1765"/>
      <c r="Q22" s="1765"/>
      <c r="R22" s="1765"/>
      <c r="S22" s="1765"/>
      <c r="T22" s="1766"/>
      <c r="U22" s="1122"/>
      <c r="V22" s="29"/>
      <c r="W22" s="29"/>
      <c r="X22" s="29"/>
      <c r="Y22" s="10"/>
      <c r="Z22" s="10"/>
      <c r="AA22" s="10"/>
      <c r="AB22" s="10"/>
      <c r="AC22" s="169"/>
      <c r="AD22" s="10"/>
      <c r="AE22" s="11"/>
      <c r="AF22" s="11"/>
      <c r="AG22" s="55"/>
      <c r="AH22" s="11"/>
      <c r="AI22" s="11"/>
      <c r="AJ22" s="11"/>
      <c r="AK22" s="11"/>
      <c r="AS22" s="10"/>
      <c r="AT22" s="10"/>
      <c r="AY22" s="1104"/>
    </row>
    <row r="23" spans="1:53" ht="15" customHeight="1">
      <c r="A23" s="1767"/>
      <c r="B23" s="1768"/>
      <c r="C23" s="1768"/>
      <c r="D23" s="1768"/>
      <c r="E23" s="1768"/>
      <c r="F23" s="1768"/>
      <c r="G23" s="1768"/>
      <c r="H23" s="1768"/>
      <c r="I23" s="1768"/>
      <c r="J23" s="1768"/>
      <c r="K23" s="1768"/>
      <c r="L23" s="1768"/>
      <c r="M23" s="1768"/>
      <c r="N23" s="1768"/>
      <c r="O23" s="1768"/>
      <c r="P23" s="1768"/>
      <c r="Q23" s="1768"/>
      <c r="R23" s="1768"/>
      <c r="S23" s="1768"/>
      <c r="T23" s="1769"/>
      <c r="U23" s="1122"/>
      <c r="V23" s="29"/>
      <c r="W23" s="29"/>
      <c r="X23" s="29"/>
      <c r="Y23" s="10"/>
      <c r="Z23" s="10"/>
      <c r="AA23" s="10"/>
      <c r="AB23" s="10"/>
      <c r="AC23" s="169"/>
      <c r="AD23" s="10"/>
      <c r="AE23" s="11"/>
      <c r="AF23" s="11"/>
      <c r="AG23" s="55"/>
      <c r="AH23" s="11"/>
      <c r="AI23" s="11"/>
      <c r="AJ23" s="11"/>
      <c r="AK23" s="11"/>
      <c r="AS23" s="10"/>
      <c r="AT23" s="10"/>
      <c r="AY23" s="1104"/>
    </row>
    <row r="24" spans="1:53" s="1131" customFormat="1" ht="30">
      <c r="A24" s="1123"/>
      <c r="B24" s="1124"/>
      <c r="C24" s="1124"/>
      <c r="D24" s="1124"/>
      <c r="E24" s="1124"/>
      <c r="F24" s="1124"/>
      <c r="G24" s="1124"/>
      <c r="H24" s="1124"/>
      <c r="I24" s="1124"/>
      <c r="J24" s="1125"/>
      <c r="K24" s="1126"/>
      <c r="L24" s="1124"/>
      <c r="M24" s="1124"/>
      <c r="N24" s="1124"/>
      <c r="O24" s="1124"/>
      <c r="P24" s="1124"/>
      <c r="Q24" s="1124"/>
      <c r="R24" s="1124"/>
      <c r="S24" s="1124"/>
      <c r="T24" s="1127"/>
      <c r="U24" s="1128"/>
      <c r="V24" s="1129"/>
      <c r="W24" s="1129"/>
      <c r="X24" s="1129"/>
      <c r="Y24" s="1130"/>
      <c r="Z24" s="1130"/>
      <c r="AA24" s="1130"/>
      <c r="AB24" s="1130"/>
      <c r="AD24" s="1130"/>
      <c r="AE24" s="1132"/>
      <c r="AF24" s="1132"/>
      <c r="AG24" s="1133"/>
      <c r="AH24" s="1132"/>
      <c r="AI24" s="1132"/>
      <c r="AJ24" s="1132"/>
      <c r="AK24" s="1132"/>
      <c r="AS24" s="1130"/>
      <c r="AT24" s="1130"/>
      <c r="AY24" s="1104"/>
      <c r="AZ24" s="169"/>
      <c r="BA24" s="169"/>
    </row>
    <row r="25" spans="1:53" s="1131" customFormat="1" ht="30.75" thickBot="1">
      <c r="A25" s="1123"/>
      <c r="B25" s="1124"/>
      <c r="C25" s="1121" t="s">
        <v>203</v>
      </c>
      <c r="D25" s="1134"/>
      <c r="E25" s="1135"/>
      <c r="F25" s="1135"/>
      <c r="G25" s="1136"/>
      <c r="H25" s="1125"/>
      <c r="I25" s="1125"/>
      <c r="K25" s="1126"/>
      <c r="L25" s="1124"/>
      <c r="M25" s="1124"/>
      <c r="N25" s="1124"/>
      <c r="O25" s="1124"/>
      <c r="P25" s="1124"/>
      <c r="Q25" s="1124"/>
      <c r="R25" s="1124"/>
      <c r="S25" s="1124"/>
      <c r="T25" s="1127"/>
      <c r="U25" s="1128"/>
      <c r="V25" s="1129"/>
      <c r="W25" s="1129"/>
      <c r="X25" s="1129"/>
      <c r="Y25" s="1130"/>
      <c r="Z25" s="1130"/>
      <c r="AA25" s="1130"/>
      <c r="AB25" s="1130"/>
      <c r="AD25" s="1130"/>
      <c r="AE25" s="1132"/>
      <c r="AF25" s="1132"/>
      <c r="AG25" s="1133"/>
      <c r="AH25" s="1132"/>
      <c r="AI25" s="1132"/>
      <c r="AJ25" s="1132"/>
      <c r="AK25" s="1132"/>
      <c r="AS25" s="1130"/>
      <c r="AT25" s="1130"/>
      <c r="AY25" s="1104"/>
      <c r="AZ25" s="169"/>
      <c r="BA25" s="169"/>
    </row>
    <row r="26" spans="1:53" ht="23.25">
      <c r="A26" s="820"/>
      <c r="B26" s="817"/>
      <c r="C26" s="1121" t="s">
        <v>204</v>
      </c>
      <c r="D26" s="1770" t="s">
        <v>205</v>
      </c>
      <c r="E26" s="1770"/>
      <c r="F26" s="1770"/>
      <c r="G26" s="821"/>
      <c r="H26" s="1604" t="s">
        <v>173</v>
      </c>
      <c r="I26" s="1604"/>
      <c r="J26" s="169"/>
      <c r="K26" s="465"/>
      <c r="L26" s="823"/>
      <c r="M26" s="824"/>
      <c r="N26" s="823"/>
      <c r="O26" s="824"/>
      <c r="P26" s="823"/>
      <c r="Q26" s="824"/>
      <c r="R26" s="822"/>
      <c r="S26" s="825"/>
      <c r="T26" s="826"/>
      <c r="U26" s="924"/>
      <c r="V26" s="293"/>
      <c r="W26" s="293"/>
      <c r="X26" s="293"/>
      <c r="Y26" s="20"/>
      <c r="Z26" s="20"/>
      <c r="AA26" s="20"/>
      <c r="AB26" s="10"/>
      <c r="AC26" s="169"/>
      <c r="AD26" s="10"/>
      <c r="AE26" s="11"/>
      <c r="AF26" s="11"/>
      <c r="AG26" s="55"/>
      <c r="AH26" s="11"/>
      <c r="AI26" s="11"/>
      <c r="AJ26" s="11"/>
      <c r="AK26" s="11"/>
      <c r="AS26" s="10"/>
      <c r="AT26" s="10"/>
      <c r="AY26" s="1104"/>
    </row>
    <row r="27" spans="1:53" ht="23.25">
      <c r="A27" s="816"/>
      <c r="B27" s="817"/>
      <c r="C27" s="817"/>
      <c r="D27" s="1595" t="s">
        <v>206</v>
      </c>
      <c r="E27" s="1595"/>
      <c r="F27" s="1595"/>
      <c r="G27" s="817"/>
      <c r="H27" s="817"/>
      <c r="I27" s="817"/>
      <c r="J27" s="464"/>
      <c r="K27" s="818"/>
      <c r="L27" s="817"/>
      <c r="M27" s="817"/>
      <c r="N27" s="817"/>
      <c r="O27" s="817"/>
      <c r="P27" s="817"/>
      <c r="Q27" s="817"/>
      <c r="R27" s="817"/>
      <c r="S27" s="817"/>
      <c r="T27" s="819"/>
      <c r="U27" s="924"/>
      <c r="V27" s="293"/>
      <c r="W27" s="293"/>
      <c r="X27" s="293"/>
      <c r="Y27" s="20"/>
      <c r="Z27" s="20"/>
      <c r="AA27" s="20"/>
      <c r="AB27" s="10"/>
      <c r="AC27" s="169"/>
      <c r="AD27" s="10"/>
      <c r="AE27" s="11"/>
      <c r="AF27" s="11"/>
      <c r="AG27" s="55"/>
      <c r="AH27" s="11"/>
      <c r="AI27" s="11"/>
      <c r="AJ27" s="11"/>
      <c r="AK27" s="11"/>
      <c r="AS27" s="10"/>
      <c r="AT27" s="10"/>
      <c r="AY27" s="1104"/>
    </row>
    <row r="28" spans="1:53" ht="12.75" customHeight="1" thickBot="1">
      <c r="A28" s="827"/>
      <c r="B28" s="828"/>
      <c r="C28" s="828"/>
      <c r="D28" s="828"/>
      <c r="E28" s="829"/>
      <c r="F28" s="829"/>
      <c r="G28" s="828"/>
      <c r="H28" s="829"/>
      <c r="I28" s="828"/>
      <c r="J28" s="829"/>
      <c r="K28" s="830"/>
      <c r="L28" s="831"/>
      <c r="M28" s="830"/>
      <c r="N28" s="831"/>
      <c r="O28" s="832"/>
      <c r="P28" s="831"/>
      <c r="Q28" s="833"/>
      <c r="R28" s="831"/>
      <c r="S28" s="833"/>
      <c r="T28" s="834"/>
      <c r="U28" s="923"/>
      <c r="V28" s="292"/>
      <c r="W28" s="292"/>
      <c r="X28" s="292"/>
      <c r="Y28" s="10"/>
      <c r="Z28" s="10"/>
      <c r="AA28" s="10"/>
      <c r="AB28" s="10"/>
      <c r="AC28" s="169"/>
      <c r="AD28" s="10"/>
      <c r="AE28" s="11"/>
      <c r="AF28" s="11"/>
      <c r="AG28" s="55"/>
      <c r="AH28" s="11"/>
      <c r="AI28" s="11"/>
      <c r="AJ28" s="11"/>
      <c r="AK28" s="11"/>
      <c r="AS28" s="10"/>
      <c r="AT28" s="10"/>
      <c r="AY28" s="1104"/>
    </row>
    <row r="29" spans="1:53" s="1149" customFormat="1" ht="34.5" thickTop="1" thickBot="1">
      <c r="P29" s="1150"/>
      <c r="R29" s="1150"/>
      <c r="T29" s="1150"/>
      <c r="U29" s="1151"/>
      <c r="V29" s="1152"/>
      <c r="W29" s="1152"/>
      <c r="X29" s="1152"/>
      <c r="Y29" s="1152"/>
      <c r="Z29" s="1152"/>
      <c r="AA29" s="1152"/>
      <c r="AB29" s="1152"/>
      <c r="AC29" s="1152"/>
      <c r="AD29" s="1152"/>
      <c r="AE29" s="1152"/>
      <c r="AF29" s="1152"/>
      <c r="AG29" s="1152"/>
      <c r="AH29" s="1153"/>
      <c r="AI29" s="1153"/>
      <c r="AY29" s="1104"/>
      <c r="AZ29" s="169"/>
      <c r="BA29" s="169"/>
    </row>
    <row r="30" spans="1:53" ht="27" thickTop="1">
      <c r="A30" s="1602" t="s">
        <v>14</v>
      </c>
      <c r="B30" s="1603"/>
      <c r="C30" s="1603"/>
      <c r="D30" s="1603"/>
      <c r="E30" s="1603"/>
      <c r="F30" s="871" t="s">
        <v>150</v>
      </c>
      <c r="G30" s="1589" t="str">
        <f>IF('BR3'!$K$2="ACTIVE",'BR3'!G30,IF('BR2'!$K$2="ACTIVE",'BR2'!G30,IF('BR1'!$K$2="ACTIVE",'BR1'!G30,'ORIGINAL BUDGET'!G30)))</f>
        <v>RPPC</v>
      </c>
      <c r="H30" s="1590">
        <f>IF('BR3'!$K$2="ACTIVE",'BR3'!H30,IF('BR2'!$K$2="ACTIVE",'BR2'!H30,IF('BR1'!$K$2="ACTIVE",'BR1'!H30,'ORIGINAL BUDGET'!H30)))</f>
        <v>0</v>
      </c>
      <c r="I30" s="1589" t="str">
        <f>IF('BR3'!$K$2="ACTIVE",'BR3'!I30,IF('BR2'!$K$2="ACTIVE",'BR2'!I30,IF('BR1'!$K$2="ACTIVE",'BR1'!I30,'ORIGINAL BUDGET'!I30)))</f>
        <v xml:space="preserve">RPPC </v>
      </c>
      <c r="J30" s="1590">
        <f>IF('BR3'!$K$2="ACTIVE",'BR3'!J30,IF('BR2'!$K$2="ACTIVE",'BR2'!J30,IF('BR1'!$K$2="ACTIVE",'BR1'!J30,'ORIGINAL BUDGET'!J30)))</f>
        <v>0</v>
      </c>
      <c r="K30" s="1589">
        <f>IF('BR3'!$K$2="ACTIVE",'BR3'!K30,IF('BR2'!$K$2="ACTIVE",'BR2'!K30,IF('BR1'!$K$2="ACTIVE",'BR1'!K30,'ORIGINAL BUDGET'!K30)))</f>
        <v>0</v>
      </c>
      <c r="L30" s="1590">
        <f>IF('BR3'!$K$2="ACTIVE",'BR3'!L30,IF('BR2'!$K$2="ACTIVE",'BR2'!L30,IF('BR1'!$K$2="ACTIVE",'BR1'!L30,'ORIGINAL BUDGET'!L30)))</f>
        <v>0</v>
      </c>
      <c r="M30" s="1589">
        <f>IF('BR3'!$K$2="ACTIVE",'BR3'!M30,IF('BR2'!$K$2="ACTIVE",'BR2'!M30,IF('BR1'!$K$2="ACTIVE",'BR1'!M30,'ORIGINAL BUDGET'!M30)))</f>
        <v>0</v>
      </c>
      <c r="N30" s="1590">
        <f>IF('BR3'!$K$2="ACTIVE",'BR3'!N30,IF('BR2'!$K$2="ACTIVE",'BR2'!N30,IF('BR1'!$K$2="ACTIVE",'BR1'!N30,'ORIGINAL BUDGET'!N30)))</f>
        <v>0</v>
      </c>
      <c r="O30" s="1589">
        <f>IF('BR3'!$K$2="ACTIVE",'BR3'!O30,IF('BR2'!$K$2="ACTIVE",'BR2'!O30,IF('BR1'!$K$2="ACTIVE",'BR1'!O30,'ORIGINAL BUDGET'!O30)))</f>
        <v>0</v>
      </c>
      <c r="P30" s="1590">
        <f>IF('BR3'!$K$2="ACTIVE",'BR3'!P30,IF('BR2'!$K$2="ACTIVE",'BR2'!P30,IF('BR1'!$K$2="ACTIVE",'BR1'!P30,'ORIGINAL BUDGET'!P30)))</f>
        <v>0</v>
      </c>
      <c r="Q30" s="1589">
        <f>IF('BR3'!$K$2="ACTIVE",'BR3'!Q30,IF('BR2'!$K$2="ACTIVE",'BR2'!Q30,IF('BR1'!$K$2="ACTIVE",'BR1'!Q30,'ORIGINAL BUDGET'!Q30)))</f>
        <v>0</v>
      </c>
      <c r="R30" s="1590">
        <f>IF('BR3'!$K$2="ACTIVE",'BR3'!R30,IF('BR2'!$K$2="ACTIVE",'BR2'!R30,IF('BR1'!$K$2="ACTIVE",'BR1'!R30,'ORIGINAL BUDGET'!R30)))</f>
        <v>0</v>
      </c>
      <c r="S30" s="1589">
        <f>IF('BR3'!$K$2="ACTIVE",'BR3'!S30,IF('BR2'!$K$2="ACTIVE",'BR2'!S30,IF('BR1'!$K$2="ACTIVE",'BR1'!S30,'ORIGINAL BUDGET'!S30)))</f>
        <v>0</v>
      </c>
      <c r="T30" s="1590">
        <f>IF('BR3'!$K$2="ACTIVE",'BR3'!T30,IF('BR2'!$K$2="ACTIVE",'BR2'!T30,IF('BR1'!$K$2="ACTIVE",'BR1'!T30,'ORIGINAL BUDGET'!T30)))</f>
        <v>0</v>
      </c>
      <c r="U30" s="446"/>
      <c r="V30" s="317"/>
      <c r="W30" s="317"/>
      <c r="X30" s="317"/>
      <c r="Y30" s="317"/>
      <c r="Z30" s="317"/>
      <c r="AA30" s="317"/>
      <c r="AB30" s="294"/>
      <c r="AC30" s="294"/>
      <c r="AD30" s="294"/>
      <c r="AE30" s="294"/>
      <c r="AF30" s="294"/>
      <c r="AG30" s="294"/>
      <c r="AH30" s="316"/>
      <c r="AI30" s="316"/>
      <c r="AJ30" s="57"/>
      <c r="AK30" s="57"/>
      <c r="AL30" s="57"/>
      <c r="AM30" s="57"/>
      <c r="AN30" s="57"/>
      <c r="AO30" s="57"/>
      <c r="AP30" s="57"/>
      <c r="AQ30" s="57"/>
      <c r="AR30" s="57"/>
      <c r="AS30" s="57"/>
      <c r="AT30" s="57"/>
      <c r="AU30" s="57"/>
      <c r="AV30" s="57"/>
      <c r="AW30" s="57"/>
      <c r="AX30" s="57"/>
      <c r="AY30" s="1104"/>
    </row>
    <row r="31" spans="1:53" ht="16.5" thickBot="1">
      <c r="A31" s="872"/>
      <c r="B31" s="873"/>
      <c r="C31" s="873"/>
      <c r="D31" s="873"/>
      <c r="E31" s="873"/>
      <c r="F31" s="875" t="s">
        <v>149</v>
      </c>
      <c r="G31" s="911"/>
      <c r="H31" s="586">
        <f>IF('BR3'!$K$2="ACTIVE",'BR3'!H31,IF('BR2'!$K$2="ACTIVE",'BR2'!H31,IF('BR1'!$K$2="ACTIVE",'BR1'!H31,'ORIGINAL BUDGET'!H31)))</f>
        <v>53110</v>
      </c>
      <c r="I31" s="911"/>
      <c r="J31" s="586">
        <f>IF('BR3'!$K$2="ACTIVE",'BR3'!J31,IF('BR2'!$K$2="ACTIVE",'BR2'!J31,IF('BR1'!$K$2="ACTIVE",'BR1'!J31,'ORIGINAL BUDGET'!J31)))</f>
        <v>53129</v>
      </c>
      <c r="K31" s="911" t="s">
        <v>78</v>
      </c>
      <c r="L31" s="586">
        <f>IF('BR3'!$K$2="ACTIVE",'BR3'!L31,IF('BR2'!$K$2="ACTIVE",'BR2'!L31,IF('BR1'!$K$2="ACTIVE",'BR1'!L31,'ORIGINAL BUDGET'!L31)))</f>
        <v>0</v>
      </c>
      <c r="M31" s="911" t="s">
        <v>78</v>
      </c>
      <c r="N31" s="586">
        <f>IF('BR3'!$K$2="ACTIVE",'BR3'!N31,IF('BR2'!$K$2="ACTIVE",'BR2'!N31,IF('BR1'!$K$2="ACTIVE",'BR1'!N31,'ORIGINAL BUDGET'!N31)))</f>
        <v>0</v>
      </c>
      <c r="O31" s="911" t="s">
        <v>78</v>
      </c>
      <c r="P31" s="586">
        <f>IF('BR3'!$K$2="ACTIVE",'BR3'!P31,IF('BR2'!$K$2="ACTIVE",'BR2'!P31,IF('BR1'!$K$2="ACTIVE",'BR1'!P31,'ORIGINAL BUDGET'!P31)))</f>
        <v>0</v>
      </c>
      <c r="Q31" s="911"/>
      <c r="R31" s="586">
        <f>IF('BR3'!$K$2="ACTIVE",'BR3'!R31,IF('BR2'!$K$2="ACTIVE",'BR2'!R31,IF('BR1'!$K$2="ACTIVE",'BR1'!R31,'ORIGINAL BUDGET'!R31)))</f>
        <v>0</v>
      </c>
      <c r="S31" s="911" t="s">
        <v>78</v>
      </c>
      <c r="T31" s="586">
        <f>IF('BR3'!$K$2="ACTIVE",'BR3'!T31,IF('BR2'!$K$2="ACTIVE",'BR2'!T31,IF('BR1'!$K$2="ACTIVE",'BR1'!T31,'ORIGINAL BUDGET'!T31)))</f>
        <v>0</v>
      </c>
      <c r="U31" s="468" t="s">
        <v>78</v>
      </c>
      <c r="V31" s="318"/>
      <c r="W31" s="318"/>
      <c r="X31" s="318"/>
      <c r="Y31" s="318"/>
      <c r="Z31" s="318"/>
      <c r="AA31" s="318"/>
      <c r="AB31" s="275"/>
      <c r="AC31" s="275"/>
      <c r="AD31" s="275"/>
      <c r="AE31" s="275"/>
      <c r="AF31" s="275"/>
      <c r="AG31" s="275"/>
      <c r="AH31" s="275"/>
      <c r="AI31" s="275"/>
      <c r="AY31" s="1104"/>
    </row>
    <row r="32" spans="1:53" ht="24.75" customHeight="1" thickTop="1">
      <c r="A32" s="877" t="str">
        <f>A11</f>
        <v>PERSONNEL</v>
      </c>
      <c r="B32" s="878"/>
      <c r="C32" s="878"/>
      <c r="D32" s="879"/>
      <c r="E32" s="880"/>
      <c r="F32" s="880"/>
      <c r="G32" s="912"/>
      <c r="H32" s="882">
        <f>H11</f>
        <v>0</v>
      </c>
      <c r="I32" s="883"/>
      <c r="J32" s="882">
        <f>J11</f>
        <v>0</v>
      </c>
      <c r="K32" s="883"/>
      <c r="L32" s="882">
        <f>L11</f>
        <v>0</v>
      </c>
      <c r="M32" s="883"/>
      <c r="N32" s="882">
        <f>N11</f>
        <v>0</v>
      </c>
      <c r="O32" s="883"/>
      <c r="P32" s="882">
        <f>P11</f>
        <v>0</v>
      </c>
      <c r="Q32" s="883"/>
      <c r="R32" s="882">
        <f>R11</f>
        <v>0</v>
      </c>
      <c r="S32" s="883"/>
      <c r="T32" s="882">
        <f>T11</f>
        <v>0</v>
      </c>
      <c r="U32" s="194"/>
      <c r="V32" s="295"/>
      <c r="W32" s="295"/>
      <c r="X32" s="295"/>
      <c r="Y32" s="295"/>
      <c r="Z32" s="295"/>
      <c r="AA32" s="295"/>
      <c r="AB32" s="295"/>
      <c r="AC32" s="295"/>
      <c r="AD32" s="295"/>
      <c r="AE32" s="295"/>
      <c r="AF32" s="295"/>
      <c r="AG32" s="295"/>
      <c r="AH32" s="316"/>
      <c r="AI32" s="316"/>
      <c r="AJ32" s="57"/>
      <c r="AK32" s="57"/>
      <c r="AL32" s="57"/>
      <c r="AM32" s="57"/>
      <c r="AN32" s="57"/>
      <c r="AO32" s="57"/>
      <c r="AP32" s="57"/>
      <c r="AQ32" s="57"/>
      <c r="AR32" s="57"/>
      <c r="AS32" s="57"/>
      <c r="AT32" s="57"/>
      <c r="AU32" s="57"/>
      <c r="AV32" s="57"/>
      <c r="AW32" s="57"/>
      <c r="AX32" s="57"/>
      <c r="AY32" s="1104"/>
    </row>
    <row r="33" spans="1:51" ht="24.75" customHeight="1">
      <c r="A33" s="884" t="str">
        <f>A12</f>
        <v>OPERATING EXPENSES</v>
      </c>
      <c r="B33" s="885"/>
      <c r="C33" s="885"/>
      <c r="D33" s="886"/>
      <c r="E33" s="887"/>
      <c r="F33" s="888"/>
      <c r="G33" s="912"/>
      <c r="H33" s="889">
        <f>H12</f>
        <v>0</v>
      </c>
      <c r="I33" s="890"/>
      <c r="J33" s="889">
        <f>J12</f>
        <v>0</v>
      </c>
      <c r="K33" s="890"/>
      <c r="L33" s="889">
        <f>L12</f>
        <v>0</v>
      </c>
      <c r="M33" s="890"/>
      <c r="N33" s="889">
        <f>N12</f>
        <v>0</v>
      </c>
      <c r="O33" s="890"/>
      <c r="P33" s="889">
        <f>P12</f>
        <v>0</v>
      </c>
      <c r="Q33" s="890"/>
      <c r="R33" s="889">
        <f>R12</f>
        <v>0</v>
      </c>
      <c r="S33" s="890"/>
      <c r="T33" s="889">
        <f>T12</f>
        <v>0</v>
      </c>
      <c r="U33" s="194"/>
      <c r="V33" s="295"/>
      <c r="W33" s="295"/>
      <c r="X33" s="295"/>
      <c r="Y33" s="295"/>
      <c r="Z33" s="295"/>
      <c r="AA33" s="295"/>
      <c r="AB33" s="295"/>
      <c r="AC33" s="295"/>
      <c r="AD33" s="295"/>
      <c r="AE33" s="295"/>
      <c r="AF33" s="295"/>
      <c r="AG33" s="295"/>
      <c r="AH33" s="316"/>
      <c r="AI33" s="316"/>
      <c r="AJ33" s="57"/>
      <c r="AK33" s="57"/>
      <c r="AL33" s="57"/>
      <c r="AM33" s="57"/>
      <c r="AN33" s="57"/>
      <c r="AO33" s="57"/>
      <c r="AP33" s="57"/>
      <c r="AQ33" s="57"/>
      <c r="AR33" s="57"/>
      <c r="AS33" s="57"/>
      <c r="AT33" s="57"/>
      <c r="AU33" s="57"/>
      <c r="AV33" s="57"/>
      <c r="AW33" s="57"/>
      <c r="AX33" s="57"/>
      <c r="AY33" s="1104"/>
    </row>
    <row r="34" spans="1:51" ht="24.75" customHeight="1">
      <c r="A34" s="891" t="str">
        <f>A13</f>
        <v>CAPITAL EXPENDITURES</v>
      </c>
      <c r="B34" s="885"/>
      <c r="C34" s="885"/>
      <c r="D34" s="886"/>
      <c r="E34" s="887"/>
      <c r="F34" s="888"/>
      <c r="G34" s="912"/>
      <c r="H34" s="889">
        <f>H13</f>
        <v>0</v>
      </c>
      <c r="I34" s="890"/>
      <c r="J34" s="889">
        <f>J13</f>
        <v>0</v>
      </c>
      <c r="K34" s="890"/>
      <c r="L34" s="889">
        <f>L13</f>
        <v>0</v>
      </c>
      <c r="M34" s="890"/>
      <c r="N34" s="889">
        <f>N13</f>
        <v>0</v>
      </c>
      <c r="O34" s="890"/>
      <c r="P34" s="889">
        <f>P13</f>
        <v>0</v>
      </c>
      <c r="Q34" s="890"/>
      <c r="R34" s="889">
        <f>R13</f>
        <v>0</v>
      </c>
      <c r="S34" s="890"/>
      <c r="T34" s="889">
        <f>T13</f>
        <v>0</v>
      </c>
      <c r="U34" s="194"/>
      <c r="V34" s="295"/>
      <c r="W34" s="295"/>
      <c r="X34" s="295"/>
      <c r="Y34" s="295"/>
      <c r="Z34" s="295"/>
      <c r="AA34" s="295"/>
      <c r="AB34" s="295"/>
      <c r="AC34" s="295"/>
      <c r="AD34" s="295"/>
      <c r="AE34" s="295"/>
      <c r="AF34" s="295"/>
      <c r="AG34" s="295"/>
      <c r="AH34" s="316"/>
      <c r="AI34" s="316"/>
      <c r="AJ34" s="57"/>
      <c r="AK34" s="57"/>
      <c r="AL34" s="57"/>
      <c r="AM34" s="57"/>
      <c r="AN34" s="57"/>
      <c r="AO34" s="57"/>
      <c r="AP34" s="57"/>
      <c r="AQ34" s="57"/>
      <c r="AR34" s="57"/>
      <c r="AS34" s="57"/>
      <c r="AT34" s="57"/>
      <c r="AU34" s="57"/>
      <c r="AV34" s="57"/>
      <c r="AW34" s="57"/>
      <c r="AX34" s="57"/>
      <c r="AY34" s="1104"/>
    </row>
    <row r="35" spans="1:51" ht="24.75" customHeight="1">
      <c r="A35" s="891" t="str">
        <f>A14</f>
        <v>OTHER COSTS</v>
      </c>
      <c r="B35" s="892"/>
      <c r="C35" s="892"/>
      <c r="D35" s="893"/>
      <c r="E35" s="894"/>
      <c r="F35" s="895"/>
      <c r="G35" s="912"/>
      <c r="H35" s="896">
        <f>H14</f>
        <v>0</v>
      </c>
      <c r="I35" s="890"/>
      <c r="J35" s="896">
        <f>J14</f>
        <v>0</v>
      </c>
      <c r="K35" s="890"/>
      <c r="L35" s="896">
        <f>L14</f>
        <v>0</v>
      </c>
      <c r="M35" s="890"/>
      <c r="N35" s="896">
        <f>N14</f>
        <v>0</v>
      </c>
      <c r="O35" s="890"/>
      <c r="P35" s="896">
        <f>P14</f>
        <v>0</v>
      </c>
      <c r="Q35" s="890"/>
      <c r="R35" s="896">
        <f>R14</f>
        <v>0</v>
      </c>
      <c r="S35" s="890"/>
      <c r="T35" s="896">
        <f>T14</f>
        <v>0</v>
      </c>
      <c r="U35" s="194"/>
      <c r="V35" s="295"/>
      <c r="W35" s="295"/>
      <c r="X35" s="295"/>
      <c r="Y35" s="295"/>
      <c r="Z35" s="295"/>
      <c r="AA35" s="295"/>
      <c r="AB35" s="295"/>
      <c r="AC35" s="295"/>
      <c r="AD35" s="295"/>
      <c r="AE35" s="295"/>
      <c r="AF35" s="295"/>
      <c r="AG35" s="295"/>
      <c r="AH35" s="316"/>
      <c r="AI35" s="316"/>
      <c r="AJ35" s="57"/>
      <c r="AK35" s="57"/>
      <c r="AL35" s="57"/>
      <c r="AM35" s="57"/>
      <c r="AN35" s="57"/>
      <c r="AO35" s="57"/>
      <c r="AP35" s="57"/>
      <c r="AQ35" s="57"/>
      <c r="AR35" s="57"/>
      <c r="AS35" s="57"/>
      <c r="AT35" s="57"/>
      <c r="AU35" s="57"/>
      <c r="AV35" s="57"/>
      <c r="AW35" s="57"/>
      <c r="AX35" s="57"/>
      <c r="AY35" s="1104"/>
    </row>
    <row r="36" spans="1:51" ht="24.75" customHeight="1" thickBot="1">
      <c r="A36" s="897" t="str">
        <f>A15</f>
        <v>INDIRECT COSTS</v>
      </c>
      <c r="B36" s="898"/>
      <c r="C36" s="898"/>
      <c r="D36" s="899"/>
      <c r="E36" s="900"/>
      <c r="F36" s="901"/>
      <c r="G36" s="912"/>
      <c r="H36" s="902">
        <f>H15</f>
        <v>0</v>
      </c>
      <c r="I36" s="890"/>
      <c r="J36" s="902">
        <f>J15</f>
        <v>0</v>
      </c>
      <c r="K36" s="890"/>
      <c r="L36" s="902">
        <f>L15</f>
        <v>0</v>
      </c>
      <c r="M36" s="890"/>
      <c r="N36" s="902">
        <f>N15</f>
        <v>0</v>
      </c>
      <c r="O36" s="890"/>
      <c r="P36" s="902">
        <f>P15</f>
        <v>0</v>
      </c>
      <c r="Q36" s="890"/>
      <c r="R36" s="902">
        <f>R15</f>
        <v>0</v>
      </c>
      <c r="S36" s="890"/>
      <c r="T36" s="902">
        <f>T15</f>
        <v>0</v>
      </c>
      <c r="U36" s="194"/>
      <c r="V36" s="295"/>
      <c r="W36" s="295"/>
      <c r="X36" s="295"/>
      <c r="Y36" s="295"/>
      <c r="Z36" s="295"/>
      <c r="AA36" s="295"/>
      <c r="AB36" s="295"/>
      <c r="AC36" s="295"/>
      <c r="AD36" s="295"/>
      <c r="AE36" s="295"/>
      <c r="AF36" s="295"/>
      <c r="AG36" s="295"/>
      <c r="AH36" s="316"/>
      <c r="AI36" s="316"/>
      <c r="AJ36" s="57"/>
      <c r="AY36" s="1104"/>
    </row>
    <row r="37" spans="1:51" ht="24.75" customHeight="1" thickTop="1" thickBot="1">
      <c r="A37" s="903"/>
      <c r="B37" s="904" t="s">
        <v>65</v>
      </c>
      <c r="C37" s="904"/>
      <c r="D37" s="905"/>
      <c r="E37" s="906"/>
      <c r="F37" s="907">
        <f>H37+J37+L37+R37+T37+N37+P37</f>
        <v>0</v>
      </c>
      <c r="G37" s="913"/>
      <c r="H37" s="909">
        <f>SUM(H32:H36)</f>
        <v>0</v>
      </c>
      <c r="I37" s="910"/>
      <c r="J37" s="909">
        <f>SUM(J32:J36)</f>
        <v>0</v>
      </c>
      <c r="K37" s="910"/>
      <c r="L37" s="909">
        <f>SUM(L32:L36)</f>
        <v>0</v>
      </c>
      <c r="M37" s="910"/>
      <c r="N37" s="909">
        <f>SUM(N32:N36)</f>
        <v>0</v>
      </c>
      <c r="O37" s="910"/>
      <c r="P37" s="909">
        <f>SUM(P32:P36)</f>
        <v>0</v>
      </c>
      <c r="Q37" s="910"/>
      <c r="R37" s="909">
        <f>SUM(R32:R36)</f>
        <v>0</v>
      </c>
      <c r="S37" s="910"/>
      <c r="T37" s="909">
        <f>SUM(T32:T36)</f>
        <v>0</v>
      </c>
      <c r="U37" s="194"/>
      <c r="V37" s="295"/>
      <c r="W37" s="295"/>
      <c r="X37" s="295"/>
      <c r="Y37" s="295"/>
      <c r="Z37" s="295"/>
      <c r="AA37" s="295"/>
      <c r="AB37" s="295"/>
      <c r="AC37" s="295"/>
      <c r="AD37" s="295"/>
      <c r="AE37" s="295"/>
      <c r="AF37" s="295"/>
      <c r="AG37" s="295"/>
      <c r="AH37" s="316"/>
      <c r="AI37" s="316"/>
      <c r="AJ37" s="57"/>
      <c r="AY37" s="1104"/>
    </row>
    <row r="38" spans="1:51" ht="15.95" customHeight="1" thickTop="1" thickBot="1">
      <c r="A38" s="1209"/>
      <c r="B38" s="1209"/>
      <c r="C38" s="1209"/>
      <c r="D38" s="1209"/>
      <c r="E38" s="1210"/>
      <c r="F38" s="1210"/>
      <c r="G38" s="1211"/>
      <c r="H38" s="1212"/>
      <c r="I38" s="1213"/>
      <c r="J38" s="1212"/>
      <c r="K38" s="1211"/>
      <c r="L38" s="1212"/>
      <c r="M38" s="1213"/>
      <c r="N38" s="1212"/>
      <c r="O38" s="1213"/>
      <c r="P38" s="1212"/>
      <c r="Q38" s="1213"/>
      <c r="R38" s="1212"/>
      <c r="S38" s="1213"/>
      <c r="T38" s="1212"/>
      <c r="U38" s="215"/>
      <c r="V38" s="286"/>
      <c r="W38" s="286"/>
      <c r="X38" s="286"/>
      <c r="Y38" s="286"/>
      <c r="Z38" s="286"/>
      <c r="AA38" s="286"/>
      <c r="AB38" s="286"/>
      <c r="AC38" s="286"/>
      <c r="AD38" s="286"/>
      <c r="AE38" s="286"/>
      <c r="AF38" s="286"/>
      <c r="AG38" s="286"/>
      <c r="AH38" s="316"/>
      <c r="AI38" s="316"/>
      <c r="AJ38" s="55"/>
      <c r="AY38" s="1104"/>
    </row>
    <row r="39" spans="1:51" ht="21" customHeight="1" thickTop="1">
      <c r="A39" s="1739" t="str">
        <f>A11</f>
        <v>PERSONNEL</v>
      </c>
      <c r="B39" s="1740"/>
      <c r="C39" s="1740"/>
      <c r="D39" s="1740"/>
      <c r="E39" s="1740"/>
      <c r="F39" s="1740"/>
      <c r="G39" s="1736" t="s">
        <v>84</v>
      </c>
      <c r="H39" s="1737"/>
      <c r="I39" s="1737"/>
      <c r="J39" s="1737"/>
      <c r="K39" s="1737"/>
      <c r="L39" s="1737"/>
      <c r="M39" s="1737"/>
      <c r="N39" s="1737"/>
      <c r="O39" s="1737"/>
      <c r="P39" s="1737"/>
      <c r="Q39" s="1737"/>
      <c r="R39" s="1737"/>
      <c r="S39" s="1737"/>
      <c r="T39" s="1737"/>
      <c r="U39" s="1237"/>
      <c r="V39" s="275"/>
      <c r="W39" s="275"/>
      <c r="X39" s="275"/>
      <c r="Y39" s="275"/>
      <c r="Z39" s="275"/>
      <c r="AA39" s="275"/>
      <c r="AB39" s="275"/>
      <c r="AC39" s="275"/>
      <c r="AD39" s="275"/>
      <c r="AE39" s="275"/>
      <c r="AF39" s="275"/>
      <c r="AG39" s="275"/>
      <c r="AH39" s="275"/>
      <c r="AI39" s="275"/>
      <c r="AK39" s="55"/>
      <c r="AL39" s="55"/>
      <c r="AM39" s="55"/>
      <c r="AN39" s="55"/>
      <c r="AO39" s="55"/>
      <c r="AP39" s="55"/>
      <c r="AQ39" s="55"/>
      <c r="AR39" s="55"/>
      <c r="AU39" s="55"/>
      <c r="AV39" s="55"/>
      <c r="AW39" s="55"/>
      <c r="AX39" s="55"/>
      <c r="AY39" s="1104"/>
    </row>
    <row r="40" spans="1:51" ht="15.75" thickBot="1">
      <c r="A40" s="1584"/>
      <c r="B40" s="1586"/>
      <c r="C40" s="1586"/>
      <c r="D40" s="1586"/>
      <c r="E40" s="1586"/>
      <c r="F40" s="1586"/>
      <c r="G40" s="1214" t="str">
        <f>'Fund Rec'!G48</f>
        <v/>
      </c>
      <c r="H40" s="1215">
        <f>'Fund Rec'!H48</f>
        <v>0</v>
      </c>
      <c r="I40" s="1216" t="str">
        <f>'Fund Rec'!I48</f>
        <v/>
      </c>
      <c r="J40" s="1217">
        <f>'Fund Rec'!J48</f>
        <v>0</v>
      </c>
      <c r="K40" s="1214" t="str">
        <f>'Fund Rec'!K48</f>
        <v/>
      </c>
      <c r="L40" s="1215">
        <f>'Fund Rec'!L48</f>
        <v>0</v>
      </c>
      <c r="M40" s="1216" t="str">
        <f>'Fund Rec'!M48</f>
        <v/>
      </c>
      <c r="N40" s="1218">
        <f>'Fund Rec'!N48</f>
        <v>0</v>
      </c>
      <c r="O40" s="1216" t="str">
        <f>'Fund Rec'!O48</f>
        <v/>
      </c>
      <c r="P40" s="1215">
        <f>'Fund Rec'!P48</f>
        <v>0</v>
      </c>
      <c r="Q40" s="1216" t="str">
        <f>'Fund Rec'!Q48</f>
        <v/>
      </c>
      <c r="R40" s="1215">
        <f>'Fund Rec'!R48</f>
        <v>0</v>
      </c>
      <c r="S40" s="1216" t="str">
        <f>'Fund Rec'!S48</f>
        <v/>
      </c>
      <c r="T40" s="1215">
        <f>'Fund Rec'!T48</f>
        <v>0</v>
      </c>
      <c r="U40" s="139"/>
      <c r="V40" s="319"/>
      <c r="W40" s="319"/>
      <c r="X40" s="319"/>
      <c r="Y40" s="319"/>
      <c r="Z40" s="319"/>
      <c r="AA40" s="319"/>
      <c r="AB40" s="320"/>
      <c r="AC40" s="320"/>
      <c r="AD40" s="320"/>
      <c r="AE40" s="320"/>
      <c r="AF40" s="320"/>
      <c r="AG40" s="320"/>
      <c r="AH40" s="321"/>
      <c r="AI40" s="292"/>
      <c r="AJ40" s="2"/>
      <c r="AY40" s="1104"/>
    </row>
    <row r="41" spans="1:51" ht="25.5" customHeight="1" thickTop="1" thickBot="1">
      <c r="A41" s="30"/>
      <c r="B41" s="24"/>
      <c r="C41" s="24"/>
      <c r="D41" s="150"/>
      <c r="E41" s="129" t="str">
        <f>'ORIGINAL BUDGET'!E41</f>
        <v>TOTAL PERSONNEL COSTS</v>
      </c>
      <c r="F41" s="606">
        <f>F43+F42</f>
        <v>0</v>
      </c>
      <c r="G41" s="604"/>
      <c r="H41" s="605">
        <f>H43+H42</f>
        <v>0</v>
      </c>
      <c r="I41" s="594"/>
      <c r="J41" s="413">
        <f>J43+J42</f>
        <v>0</v>
      </c>
      <c r="K41" s="601"/>
      <c r="L41" s="689">
        <f>L43+L42</f>
        <v>0</v>
      </c>
      <c r="M41" s="683"/>
      <c r="N41" s="689">
        <f>N43+N42</f>
        <v>0</v>
      </c>
      <c r="O41" s="683"/>
      <c r="P41" s="693">
        <f>P43+P42</f>
        <v>0</v>
      </c>
      <c r="Q41" s="686"/>
      <c r="R41" s="679">
        <f>R43+R42</f>
        <v>0</v>
      </c>
      <c r="S41" s="688"/>
      <c r="T41" s="679">
        <f>T43+T42</f>
        <v>0</v>
      </c>
      <c r="U41" s="405"/>
      <c r="V41" s="297"/>
      <c r="W41" s="297"/>
      <c r="X41" s="297"/>
      <c r="Y41" s="297"/>
      <c r="Z41" s="297"/>
      <c r="AA41" s="297"/>
      <c r="AB41" s="322"/>
      <c r="AC41" s="322"/>
      <c r="AD41" s="322"/>
      <c r="AE41" s="322"/>
      <c r="AF41" s="322"/>
      <c r="AG41" s="322"/>
      <c r="AH41" s="297"/>
      <c r="AI41" s="297"/>
      <c r="AJ41" s="191"/>
      <c r="AY41" s="1104"/>
    </row>
    <row r="42" spans="1:51" ht="24" customHeight="1" thickTop="1" thickBot="1">
      <c r="A42" s="31"/>
      <c r="B42" s="1776" t="s">
        <v>195</v>
      </c>
      <c r="C42" s="1777"/>
      <c r="D42" s="1777"/>
      <c r="E42" s="1778"/>
      <c r="F42" s="587">
        <f>H42+J42+L42+N42+P42+R42+T42</f>
        <v>0</v>
      </c>
      <c r="G42" s="597"/>
      <c r="H42" s="598">
        <f>AK95</f>
        <v>0</v>
      </c>
      <c r="I42" s="8"/>
      <c r="J42" s="677">
        <f>AL95</f>
        <v>0</v>
      </c>
      <c r="K42" s="680"/>
      <c r="L42" s="690">
        <f>AM95</f>
        <v>0</v>
      </c>
      <c r="M42" s="8"/>
      <c r="N42" s="690">
        <f>AN95</f>
        <v>0</v>
      </c>
      <c r="O42" s="8"/>
      <c r="P42" s="690">
        <f>AO95</f>
        <v>0</v>
      </c>
      <c r="Q42" s="8"/>
      <c r="R42" s="690">
        <f>AP95</f>
        <v>0</v>
      </c>
      <c r="S42" s="8"/>
      <c r="T42" s="681">
        <f>AQ95</f>
        <v>0</v>
      </c>
      <c r="U42" s="406"/>
      <c r="V42" s="298"/>
      <c r="W42" s="298"/>
      <c r="X42" s="298"/>
      <c r="Y42" s="298"/>
      <c r="Z42" s="298"/>
      <c r="AA42" s="298"/>
      <c r="AB42" s="323"/>
      <c r="AC42" s="323"/>
      <c r="AD42" s="323"/>
      <c r="AE42" s="323"/>
      <c r="AF42" s="323"/>
      <c r="AG42" s="323"/>
      <c r="AH42" s="298"/>
      <c r="AI42" s="324"/>
      <c r="AJ42" s="216"/>
      <c r="AL42" s="329"/>
      <c r="AM42" s="329"/>
      <c r="AN42" s="329"/>
      <c r="AO42" s="329"/>
      <c r="AP42" s="329"/>
      <c r="AQ42" s="329"/>
      <c r="AU42" s="200"/>
      <c r="AV42" s="200"/>
      <c r="AW42" s="200"/>
      <c r="AX42" s="200"/>
      <c r="AY42" s="1104"/>
    </row>
    <row r="43" spans="1:51" ht="24" customHeight="1" thickTop="1" thickBot="1">
      <c r="A43" s="32"/>
      <c r="B43" s="22"/>
      <c r="C43" s="23"/>
      <c r="D43" s="23"/>
      <c r="E43" s="473" t="s">
        <v>24</v>
      </c>
      <c r="F43" s="588">
        <f>SUM(F45:F94)</f>
        <v>0</v>
      </c>
      <c r="G43" s="599"/>
      <c r="H43" s="600">
        <f>SUM(H45:H94)</f>
        <v>0</v>
      </c>
      <c r="I43" s="593"/>
      <c r="J43" s="449">
        <f>SUM(J45:J94)</f>
        <v>0</v>
      </c>
      <c r="K43" s="682"/>
      <c r="L43" s="691">
        <f>SUM(L45:L94)</f>
        <v>0</v>
      </c>
      <c r="M43" s="684"/>
      <c r="N43" s="692">
        <f>SUM(N45:N94)</f>
        <v>0</v>
      </c>
      <c r="O43" s="685"/>
      <c r="P43" s="694">
        <f>SUM(P45:P94)</f>
        <v>0</v>
      </c>
      <c r="Q43" s="687"/>
      <c r="R43" s="692">
        <f>SUM(R45:R94)</f>
        <v>0</v>
      </c>
      <c r="S43" s="593"/>
      <c r="T43" s="670">
        <f>SUM(T45:T94)</f>
        <v>0</v>
      </c>
      <c r="U43" s="406"/>
      <c r="V43" s="1720" t="s">
        <v>153</v>
      </c>
      <c r="W43" s="1721"/>
      <c r="X43" s="1721"/>
      <c r="Y43" s="1721"/>
      <c r="Z43" s="1721"/>
      <c r="AA43" s="1721"/>
      <c r="AB43" s="1721"/>
      <c r="AC43" s="1721"/>
      <c r="AD43" s="1721"/>
      <c r="AE43" s="1721"/>
      <c r="AF43" s="1721"/>
      <c r="AG43" s="1721"/>
      <c r="AH43" s="1721"/>
      <c r="AI43" s="1722"/>
      <c r="AJ43" s="217"/>
      <c r="AK43" s="1819" t="s">
        <v>76</v>
      </c>
      <c r="AL43" s="1820"/>
      <c r="AM43" s="1820"/>
      <c r="AN43" s="1820"/>
      <c r="AO43" s="1820"/>
      <c r="AP43" s="1820"/>
      <c r="AQ43" s="1820"/>
      <c r="AU43" s="258"/>
      <c r="AV43" s="258"/>
      <c r="AW43" s="258"/>
      <c r="AX43" s="258"/>
      <c r="AY43" s="1104"/>
    </row>
    <row r="44" spans="1:51" ht="102" customHeight="1" thickTop="1">
      <c r="A44" s="9"/>
      <c r="B44" s="1063" t="s">
        <v>31</v>
      </c>
      <c r="C44" s="1064" t="s">
        <v>212</v>
      </c>
      <c r="D44" s="1065" t="s">
        <v>33</v>
      </c>
      <c r="E44" s="1066" t="s">
        <v>34</v>
      </c>
      <c r="F44" s="1067" t="s">
        <v>47</v>
      </c>
      <c r="G44" s="1076"/>
      <c r="H44" s="1069"/>
      <c r="I44" s="1077"/>
      <c r="J44" s="1071"/>
      <c r="K44" s="1078"/>
      <c r="L44" s="1073"/>
      <c r="M44" s="1079"/>
      <c r="N44" s="1073"/>
      <c r="O44" s="1079"/>
      <c r="P44" s="1080"/>
      <c r="Q44" s="1081"/>
      <c r="R44" s="1082"/>
      <c r="S44" s="1083"/>
      <c r="T44" s="1080"/>
      <c r="U44" s="407"/>
      <c r="V44" s="489" t="str">
        <f>G5</f>
        <v>RPPC, 53110</v>
      </c>
      <c r="W44" s="490" t="s">
        <v>154</v>
      </c>
      <c r="X44" s="490" t="str">
        <f>I5</f>
        <v>RPPC , 53129</v>
      </c>
      <c r="Y44" s="490" t="s">
        <v>154</v>
      </c>
      <c r="Z44" s="490" t="str">
        <f>K5</f>
        <v/>
      </c>
      <c r="AA44" s="490" t="s">
        <v>154</v>
      </c>
      <c r="AB44" s="490" t="str">
        <f>M5</f>
        <v/>
      </c>
      <c r="AC44" s="490" t="s">
        <v>154</v>
      </c>
      <c r="AD44" s="490" t="str">
        <f>O5</f>
        <v/>
      </c>
      <c r="AE44" s="490" t="s">
        <v>154</v>
      </c>
      <c r="AF44" s="490" t="str">
        <f>Q5</f>
        <v/>
      </c>
      <c r="AG44" s="490" t="s">
        <v>154</v>
      </c>
      <c r="AH44" s="490" t="str">
        <f>S5</f>
        <v/>
      </c>
      <c r="AI44" s="491" t="s">
        <v>154</v>
      </c>
      <c r="AJ44" s="218"/>
      <c r="AK44" s="447" t="str">
        <f>$G$5</f>
        <v>RPPC, 53110</v>
      </c>
      <c r="AL44" s="447" t="str">
        <f>$I$5</f>
        <v>RPPC , 53129</v>
      </c>
      <c r="AM44" s="447" t="str">
        <f>$K$5</f>
        <v/>
      </c>
      <c r="AN44" s="447" t="str">
        <f>$M$5</f>
        <v/>
      </c>
      <c r="AO44" s="447" t="str">
        <f>$O$5</f>
        <v/>
      </c>
      <c r="AP44" s="447" t="str">
        <f>$Q$5</f>
        <v/>
      </c>
      <c r="AQ44" s="447" t="str">
        <f>$S$5</f>
        <v/>
      </c>
      <c r="AU44" s="137"/>
      <c r="AV44" s="137"/>
      <c r="AW44" s="137"/>
      <c r="AX44" s="137"/>
      <c r="AY44" s="1104"/>
    </row>
    <row r="45" spans="1:51" ht="23.25" customHeight="1">
      <c r="A45" s="122">
        <v>1</v>
      </c>
      <c r="B45" s="1020">
        <f>IF($L$2="","",IF($L$2="ORIGINAL",'ORIGINAL BUDGET'!$B45,IF($L$2="BR1",'BR1'!$B45,IF($L$2="BR2",'BR2'!$B45,IF($L$2="BR3",'BR3'!$B45)))))</f>
        <v>0</v>
      </c>
      <c r="C45" s="1029">
        <f>IF($L$2="","",IF($L$2="ORIGINAL",'ORIGINAL BUDGET'!$C45,IF($L$2="BR1",'BR1'!$C45,IF($L$2="BR2",'BR2'!$C45,IF($L$2="BR3",'BR3'!$C45)))))</f>
        <v>0</v>
      </c>
      <c r="D45" s="1023" t="str">
        <f>IF(F45="","",E45/F45)</f>
        <v/>
      </c>
      <c r="E45" s="1024"/>
      <c r="F45" s="589"/>
      <c r="G45" s="1022" t="str">
        <f>IF(AND(F45&lt;&gt;0, 1-I45-K45-Q45-S45-M45-O45),1-I45-K45-Q45-S45-M45-O45,"")</f>
        <v/>
      </c>
      <c r="H45" s="811">
        <f t="shared" ref="H45:H94" si="10">IF(AND(G45*F45&lt;0.0001,G45*F45&gt;0),"",G45*F45)</f>
        <v>0</v>
      </c>
      <c r="I45" s="1025"/>
      <c r="J45" s="811">
        <f>F45*I45</f>
        <v>0</v>
      </c>
      <c r="K45" s="858"/>
      <c r="L45" s="811">
        <f>F45*K45</f>
        <v>0</v>
      </c>
      <c r="M45" s="858"/>
      <c r="N45" s="811">
        <f>F45*M45</f>
        <v>0</v>
      </c>
      <c r="O45" s="858"/>
      <c r="P45" s="811">
        <f>F45*O45</f>
        <v>0</v>
      </c>
      <c r="Q45" s="858"/>
      <c r="R45" s="811">
        <f>F45*Q45</f>
        <v>0</v>
      </c>
      <c r="S45" s="858"/>
      <c r="T45" s="811">
        <f>F45*S45</f>
        <v>0</v>
      </c>
      <c r="U45" s="149"/>
      <c r="V45" s="492" t="str">
        <f>IF(AND('BR3'!$K$2="ACTIVE",'BR3'!H45&gt;0),"Yes",IF(AND('BR2'!$K$2="ACTIVE",'BR2'!H45&gt;0),"Yes",IF(AND('BR1'!$K$2="ACTIVE",'BR1'!H45&gt;0),"Yes",IF(AND('ORIGINAL BUDGET'!$K$2="ACTIVE",'ORIGINAL BUDGET'!H45&gt;0),"Yes",""))))</f>
        <v/>
      </c>
      <c r="W45" s="493"/>
      <c r="X45" s="325" t="str">
        <f>IF(AND('BR3'!$K$2="ACTIVE",'BR3'!J45&gt;0),"Yes",IF(AND('BR2'!$K$2="ACTIVE",'BR2'!J45&gt;0),"Yes",IF(AND('BR1'!$K$2="ACTIVE",'BR1'!J45&gt;0),"Yes",IF(AND('ORIGINAL BUDGET'!$K$2="ACTIVE",'ORIGINAL BUDGET'!J45&gt;0),"Yes",""))))</f>
        <v/>
      </c>
      <c r="Y45" s="493"/>
      <c r="Z45" s="325" t="str">
        <f>IF(AND('BR3'!$K$2="ACTIVE",'BR3'!L45&gt;0),"Yes",IF(AND('BR2'!$K$2="ACTIVE",'BR2'!L45&gt;0),"Yes",IF(AND('BR1'!$K$2="ACTIVE",'BR1'!L45&gt;0),"Yes",IF(AND('ORIGINAL BUDGET'!$K$2="ACTIVE",'ORIGINAL BUDGET'!L45&gt;0),"Yes",""))))</f>
        <v/>
      </c>
      <c r="AA45" s="493"/>
      <c r="AB45" s="325" t="str">
        <f>IF(AND('BR3'!$K$2="ACTIVE",'BR3'!N45&gt;0),"Yes",IF(AND('BR2'!$K$2="ACTIVE",'BR2'!N45&gt;0),"Yes",IF(AND('BR1'!$K$2="ACTIVE",'BR1'!N45&gt;0),"Yes",IF(AND('ORIGINAL BUDGET'!$K$2="ACTIVE",'ORIGINAL BUDGET'!N45&gt;0),"Yes",""))))</f>
        <v/>
      </c>
      <c r="AC45" s="493"/>
      <c r="AD45" s="325" t="str">
        <f>IF(AND('BR3'!$K$2="ACTIVE",'BR3'!P45&gt;0),"Yes",IF(AND('BR2'!$K$2="ACTIVE",'BR2'!P45&gt;0),"Yes",IF(AND('BR1'!$K$2="ACTIVE",'BR1'!P45&gt;0),"Yes",IF(AND('ORIGINAL BUDGET'!$K$2="ACTIVE",'ORIGINAL BUDGET'!P45&gt;0),"Yes",""))))</f>
        <v/>
      </c>
      <c r="AE45" s="493"/>
      <c r="AF45" s="325" t="str">
        <f>IF(AND('BR3'!$K$2="ACTIVE",'BR3'!R45&gt;0),"Yes",IF(AND('BR2'!$K$2="ACTIVE",'BR2'!R45&gt;0),"Yes",IF(AND('BR1'!$K$2="ACTIVE",'BR1'!R45&gt;0),"Yes",IF(AND('ORIGINAL BUDGET'!$K$2="ACTIVE",'ORIGINAL BUDGET'!R45&gt;0),"Yes",""))))</f>
        <v/>
      </c>
      <c r="AG45" s="493"/>
      <c r="AH45" s="493" t="str">
        <f>IF(AND('BR3'!$K$2="ACTIVE",'BR3'!T45&gt;0),"Yes",IF(AND('BR2'!$K$2="ACTIVE",'BR2'!T45&gt;0),"Yes",IF(AND('BR1'!$K$2="ACTIVE",'BR1'!T45&gt;0),"Yes",IF(AND('ORIGINAL BUDGET'!$K$2="ACTIVE",'ORIGINAL BUDGET'!T45&gt;0),"Yes",""))))</f>
        <v/>
      </c>
      <c r="AI45" s="494"/>
      <c r="AJ45" s="218"/>
      <c r="AK45" s="448">
        <f t="shared" ref="AK45:AK76" si="11">$E45*$G45</f>
        <v>0</v>
      </c>
      <c r="AL45" s="448">
        <f t="shared" ref="AL45:AL76" si="12">$E45*$I45</f>
        <v>0</v>
      </c>
      <c r="AM45" s="448">
        <f t="shared" ref="AM45:AM76" si="13">$E45*$K45</f>
        <v>0</v>
      </c>
      <c r="AN45" s="448">
        <f t="shared" ref="AN45:AN76" si="14">$E45*$M45</f>
        <v>0</v>
      </c>
      <c r="AO45" s="448">
        <f t="shared" ref="AO45:AO76" si="15">$E45*$O45</f>
        <v>0</v>
      </c>
      <c r="AP45" s="448">
        <f t="shared" ref="AP45:AP76" si="16">$E45*$Q45</f>
        <v>0</v>
      </c>
      <c r="AQ45" s="448">
        <f t="shared" ref="AQ45:AQ76" si="17">$E45*$S45</f>
        <v>0</v>
      </c>
      <c r="AU45" s="220"/>
      <c r="AV45" s="220"/>
      <c r="AW45" s="220"/>
      <c r="AX45" s="220"/>
      <c r="AY45" s="1104"/>
    </row>
    <row r="46" spans="1:51" ht="23.25" customHeight="1">
      <c r="A46" s="122">
        <v>2</v>
      </c>
      <c r="B46" s="273">
        <f>IF($L$2="","",IF($L$2="ORIGINAL",'ORIGINAL BUDGET'!$B46,IF($L$2="BR1",'BR1'!$B46,IF($L$2="BR2",'BR2'!$B46,IF($L$2="BR3",'BR3'!$B46)))))</f>
        <v>0</v>
      </c>
      <c r="C46" s="1028">
        <f>IF($L$2="","",IF($L$2="ORIGINAL",'ORIGINAL BUDGET'!$C46,IF($L$2="BR1",'BR1'!$C46,IF($L$2="BR2",'BR2'!$C46,IF($L$2="BR3",'BR3'!$C46)))))</f>
        <v>0</v>
      </c>
      <c r="D46" s="860" t="str">
        <f t="shared" ref="D46:D94" si="18">IF(F46="","",E46/F46)</f>
        <v/>
      </c>
      <c r="E46" s="404"/>
      <c r="F46" s="589"/>
      <c r="G46" s="845" t="str">
        <f t="shared" ref="G46:G94" si="19">IF(AND(F46&lt;&gt;0, 1-I46-K46-Q46-S46-M46-O46),1-I46-K46-Q46-S46-M46-O46,"")</f>
        <v/>
      </c>
      <c r="H46" s="811">
        <f t="shared" si="10"/>
        <v>0</v>
      </c>
      <c r="I46" s="840"/>
      <c r="J46" s="811">
        <f t="shared" ref="J46:J94" si="20">F46*I46</f>
        <v>0</v>
      </c>
      <c r="K46" s="843"/>
      <c r="L46" s="811">
        <f t="shared" ref="L46:L94" si="21">F46*K46</f>
        <v>0</v>
      </c>
      <c r="M46" s="843"/>
      <c r="N46" s="811">
        <f t="shared" ref="N46:N94" si="22">F46*M46</f>
        <v>0</v>
      </c>
      <c r="O46" s="843"/>
      <c r="P46" s="811">
        <f t="shared" ref="P46:P94" si="23">F46*O46</f>
        <v>0</v>
      </c>
      <c r="Q46" s="843"/>
      <c r="R46" s="811">
        <f t="shared" ref="R46:R94" si="24">F46*Q46</f>
        <v>0</v>
      </c>
      <c r="S46" s="843"/>
      <c r="T46" s="811">
        <f t="shared" ref="T46:T94" si="25">F46*S46</f>
        <v>0</v>
      </c>
      <c r="U46" s="149"/>
      <c r="V46" s="492" t="str">
        <f>IF(AND('BR3'!$K$2="ACTIVE",'BR3'!H46&gt;0),"Yes",IF(AND('BR2'!$K$2="ACTIVE",'BR2'!H46&gt;0),"Yes",IF(AND('BR1'!$K$2="ACTIVE",'BR1'!H46&gt;0),"Yes",IF(AND('ORIGINAL BUDGET'!$K$2="ACTIVE",'ORIGINAL BUDGET'!H46&gt;0),"Yes",""))))</f>
        <v/>
      </c>
      <c r="W46" s="493"/>
      <c r="X46" s="325" t="str">
        <f>IF(AND('BR3'!$K$2="ACTIVE",'BR3'!J46&gt;0),"Yes",IF(AND('BR2'!$K$2="ACTIVE",'BR2'!J46&gt;0),"Yes",IF(AND('BR1'!$K$2="ACTIVE",'BR1'!J46&gt;0),"Yes",IF(AND('ORIGINAL BUDGET'!$K$2="ACTIVE",'ORIGINAL BUDGET'!J46&gt;0),"Yes",""))))</f>
        <v/>
      </c>
      <c r="Y46" s="493"/>
      <c r="Z46" s="325" t="str">
        <f>IF(AND('BR3'!$K$2="ACTIVE",'BR3'!L46&gt;0),"Yes",IF(AND('BR2'!$K$2="ACTIVE",'BR2'!L46&gt;0),"Yes",IF(AND('BR1'!$K$2="ACTIVE",'BR1'!L46&gt;0),"Yes",IF(AND('ORIGINAL BUDGET'!$K$2="ACTIVE",'ORIGINAL BUDGET'!L46&gt;0),"Yes",""))))</f>
        <v/>
      </c>
      <c r="AA46" s="493"/>
      <c r="AB46" s="325" t="str">
        <f>IF(AND('BR3'!$K$2="ACTIVE",'BR3'!N46&gt;0),"Yes",IF(AND('BR2'!$K$2="ACTIVE",'BR2'!N46&gt;0),"Yes",IF(AND('BR1'!$K$2="ACTIVE",'BR1'!N46&gt;0),"Yes",IF(AND('ORIGINAL BUDGET'!$K$2="ACTIVE",'ORIGINAL BUDGET'!N46&gt;0),"Yes",""))))</f>
        <v/>
      </c>
      <c r="AC46" s="493"/>
      <c r="AD46" s="325" t="str">
        <f>IF(AND('BR3'!$K$2="ACTIVE",'BR3'!P46&gt;0),"Yes",IF(AND('BR2'!$K$2="ACTIVE",'BR2'!P46&gt;0),"Yes",IF(AND('BR1'!$K$2="ACTIVE",'BR1'!P46&gt;0),"Yes",IF(AND('ORIGINAL BUDGET'!$K$2="ACTIVE",'ORIGINAL BUDGET'!P46&gt;0),"Yes",""))))</f>
        <v/>
      </c>
      <c r="AE46" s="493"/>
      <c r="AF46" s="325" t="str">
        <f>IF(AND('BR3'!$K$2="ACTIVE",'BR3'!R46&gt;0),"Yes",IF(AND('BR2'!$K$2="ACTIVE",'BR2'!R46&gt;0),"Yes",IF(AND('BR1'!$K$2="ACTIVE",'BR1'!R46&gt;0),"Yes",IF(AND('ORIGINAL BUDGET'!$K$2="ACTIVE",'ORIGINAL BUDGET'!R46&gt;0),"Yes",""))))</f>
        <v/>
      </c>
      <c r="AG46" s="493"/>
      <c r="AH46" s="493" t="str">
        <f>IF(AND('BR3'!$K$2="ACTIVE",'BR3'!T46&gt;0),"Yes",IF(AND('BR2'!$K$2="ACTIVE",'BR2'!T46&gt;0),"Yes",IF(AND('BR1'!$K$2="ACTIVE",'BR1'!T46&gt;0),"Yes",IF(AND('ORIGINAL BUDGET'!$K$2="ACTIVE",'ORIGINAL BUDGET'!T46&gt;0),"Yes",""))))</f>
        <v/>
      </c>
      <c r="AI46" s="494"/>
      <c r="AJ46" s="218"/>
      <c r="AK46" s="448">
        <f t="shared" si="11"/>
        <v>0</v>
      </c>
      <c r="AL46" s="448">
        <f t="shared" si="12"/>
        <v>0</v>
      </c>
      <c r="AM46" s="448">
        <f t="shared" si="13"/>
        <v>0</v>
      </c>
      <c r="AN46" s="448">
        <f t="shared" si="14"/>
        <v>0</v>
      </c>
      <c r="AO46" s="448">
        <f t="shared" si="15"/>
        <v>0</v>
      </c>
      <c r="AP46" s="448">
        <f t="shared" si="16"/>
        <v>0</v>
      </c>
      <c r="AQ46" s="448">
        <f t="shared" si="17"/>
        <v>0</v>
      </c>
      <c r="AU46" s="220"/>
      <c r="AV46" s="220"/>
      <c r="AW46" s="220"/>
      <c r="AX46" s="220"/>
      <c r="AY46" s="1104"/>
    </row>
    <row r="47" spans="1:51" ht="23.25" customHeight="1">
      <c r="A47" s="122">
        <v>3</v>
      </c>
      <c r="B47" s="273">
        <f>IF($L$2="","",IF($L$2="ORIGINAL",'ORIGINAL BUDGET'!$B47,IF($L$2="BR1",'BR1'!$B47,IF($L$2="BR2",'BR2'!$B47,IF($L$2="BR3",'BR3'!$B47)))))</f>
        <v>0</v>
      </c>
      <c r="C47" s="1028">
        <f>IF($L$2="","",IF($L$2="ORIGINAL",'ORIGINAL BUDGET'!$C47,IF($L$2="BR1",'BR1'!$C47,IF($L$2="BR2",'BR2'!$C47,IF($L$2="BR3",'BR3'!$C47)))))</f>
        <v>0</v>
      </c>
      <c r="D47" s="860" t="str">
        <f t="shared" si="18"/>
        <v/>
      </c>
      <c r="E47" s="404"/>
      <c r="F47" s="589"/>
      <c r="G47" s="845" t="str">
        <f t="shared" si="19"/>
        <v/>
      </c>
      <c r="H47" s="811">
        <f t="shared" si="10"/>
        <v>0</v>
      </c>
      <c r="I47" s="840"/>
      <c r="J47" s="811">
        <f t="shared" si="20"/>
        <v>0</v>
      </c>
      <c r="K47" s="843"/>
      <c r="L47" s="811">
        <f t="shared" si="21"/>
        <v>0</v>
      </c>
      <c r="M47" s="843"/>
      <c r="N47" s="811">
        <f t="shared" si="22"/>
        <v>0</v>
      </c>
      <c r="O47" s="843"/>
      <c r="P47" s="811">
        <f t="shared" si="23"/>
        <v>0</v>
      </c>
      <c r="Q47" s="843"/>
      <c r="R47" s="811">
        <f t="shared" si="24"/>
        <v>0</v>
      </c>
      <c r="S47" s="843"/>
      <c r="T47" s="811">
        <f t="shared" si="25"/>
        <v>0</v>
      </c>
      <c r="U47" s="149"/>
      <c r="V47" s="492" t="str">
        <f>IF(AND('BR3'!$K$2="ACTIVE",'BR3'!H47&gt;0),"Yes",IF(AND('BR2'!$K$2="ACTIVE",'BR2'!H47&gt;0),"Yes",IF(AND('BR1'!$K$2="ACTIVE",'BR1'!H47&gt;0),"Yes",IF(AND('ORIGINAL BUDGET'!$K$2="ACTIVE",'ORIGINAL BUDGET'!H47&gt;0),"Yes",""))))</f>
        <v/>
      </c>
      <c r="W47" s="493"/>
      <c r="X47" s="325" t="str">
        <f>IF(AND('BR3'!$K$2="ACTIVE",'BR3'!J47&gt;0),"Yes",IF(AND('BR2'!$K$2="ACTIVE",'BR2'!J47&gt;0),"Yes",IF(AND('BR1'!$K$2="ACTIVE",'BR1'!J47&gt;0),"Yes",IF(AND('ORIGINAL BUDGET'!$K$2="ACTIVE",'ORIGINAL BUDGET'!J47&gt;0),"Yes",""))))</f>
        <v/>
      </c>
      <c r="Y47" s="493"/>
      <c r="Z47" s="325" t="str">
        <f>IF(AND('BR3'!$K$2="ACTIVE",'BR3'!L47&gt;0),"Yes",IF(AND('BR2'!$K$2="ACTIVE",'BR2'!L47&gt;0),"Yes",IF(AND('BR1'!$K$2="ACTIVE",'BR1'!L47&gt;0),"Yes",IF(AND('ORIGINAL BUDGET'!$K$2="ACTIVE",'ORIGINAL BUDGET'!L47&gt;0),"Yes",""))))</f>
        <v/>
      </c>
      <c r="AA47" s="493"/>
      <c r="AB47" s="325" t="str">
        <f>IF(AND('BR3'!$K$2="ACTIVE",'BR3'!N47&gt;0),"Yes",IF(AND('BR2'!$K$2="ACTIVE",'BR2'!N47&gt;0),"Yes",IF(AND('BR1'!$K$2="ACTIVE",'BR1'!N47&gt;0),"Yes",IF(AND('ORIGINAL BUDGET'!$K$2="ACTIVE",'ORIGINAL BUDGET'!N47&gt;0),"Yes",""))))</f>
        <v/>
      </c>
      <c r="AC47" s="493"/>
      <c r="AD47" s="325" t="str">
        <f>IF(AND('BR3'!$K$2="ACTIVE",'BR3'!P47&gt;0),"Yes",IF(AND('BR2'!$K$2="ACTIVE",'BR2'!P47&gt;0),"Yes",IF(AND('BR1'!$K$2="ACTIVE",'BR1'!P47&gt;0),"Yes",IF(AND('ORIGINAL BUDGET'!$K$2="ACTIVE",'ORIGINAL BUDGET'!P47&gt;0),"Yes",""))))</f>
        <v/>
      </c>
      <c r="AE47" s="493"/>
      <c r="AF47" s="325" t="str">
        <f>IF(AND('BR3'!$K$2="ACTIVE",'BR3'!R47&gt;0),"Yes",IF(AND('BR2'!$K$2="ACTIVE",'BR2'!R47&gt;0),"Yes",IF(AND('BR1'!$K$2="ACTIVE",'BR1'!R47&gt;0),"Yes",IF(AND('ORIGINAL BUDGET'!$K$2="ACTIVE",'ORIGINAL BUDGET'!R47&gt;0),"Yes",""))))</f>
        <v/>
      </c>
      <c r="AG47" s="493"/>
      <c r="AH47" s="493" t="str">
        <f>IF(AND('BR3'!$K$2="ACTIVE",'BR3'!T47&gt;0),"Yes",IF(AND('BR2'!$K$2="ACTIVE",'BR2'!T47&gt;0),"Yes",IF(AND('BR1'!$K$2="ACTIVE",'BR1'!T47&gt;0),"Yes",IF(AND('ORIGINAL BUDGET'!$K$2="ACTIVE",'ORIGINAL BUDGET'!T47&gt;0),"Yes",""))))</f>
        <v/>
      </c>
      <c r="AI47" s="494"/>
      <c r="AJ47" s="218"/>
      <c r="AK47" s="448">
        <f t="shared" si="11"/>
        <v>0</v>
      </c>
      <c r="AL47" s="448">
        <f t="shared" si="12"/>
        <v>0</v>
      </c>
      <c r="AM47" s="448">
        <f t="shared" si="13"/>
        <v>0</v>
      </c>
      <c r="AN47" s="448">
        <f t="shared" si="14"/>
        <v>0</v>
      </c>
      <c r="AO47" s="448">
        <f t="shared" si="15"/>
        <v>0</v>
      </c>
      <c r="AP47" s="448">
        <f t="shared" si="16"/>
        <v>0</v>
      </c>
      <c r="AQ47" s="448">
        <f t="shared" si="17"/>
        <v>0</v>
      </c>
      <c r="AU47" s="220"/>
      <c r="AV47" s="220"/>
      <c r="AW47" s="220"/>
      <c r="AX47" s="220"/>
      <c r="AY47" s="1104"/>
    </row>
    <row r="48" spans="1:51" ht="23.25" customHeight="1">
      <c r="A48" s="122">
        <v>4</v>
      </c>
      <c r="B48" s="273">
        <f>IF($L$2="","",IF($L$2="ORIGINAL",'ORIGINAL BUDGET'!$B48,IF($L$2="BR1",'BR1'!$B48,IF($L$2="BR2",'BR2'!$B48,IF($L$2="BR3",'BR3'!$B48)))))</f>
        <v>0</v>
      </c>
      <c r="C48" s="1028">
        <f>IF($L$2="","",IF($L$2="ORIGINAL",'ORIGINAL BUDGET'!$C48,IF($L$2="BR1",'BR1'!$C48,IF($L$2="BR2",'BR2'!$C48,IF($L$2="BR3",'BR3'!$C48)))))</f>
        <v>0</v>
      </c>
      <c r="D48" s="860" t="str">
        <f t="shared" si="18"/>
        <v/>
      </c>
      <c r="E48" s="404"/>
      <c r="F48" s="589"/>
      <c r="G48" s="845" t="str">
        <f t="shared" si="19"/>
        <v/>
      </c>
      <c r="H48" s="811">
        <f t="shared" si="10"/>
        <v>0</v>
      </c>
      <c r="I48" s="840"/>
      <c r="J48" s="811">
        <f t="shared" si="20"/>
        <v>0</v>
      </c>
      <c r="K48" s="843"/>
      <c r="L48" s="811">
        <f t="shared" si="21"/>
        <v>0</v>
      </c>
      <c r="M48" s="843"/>
      <c r="N48" s="811">
        <f t="shared" si="22"/>
        <v>0</v>
      </c>
      <c r="O48" s="843"/>
      <c r="P48" s="811">
        <f t="shared" si="23"/>
        <v>0</v>
      </c>
      <c r="Q48" s="843"/>
      <c r="R48" s="811">
        <f t="shared" si="24"/>
        <v>0</v>
      </c>
      <c r="S48" s="843"/>
      <c r="T48" s="811">
        <f t="shared" si="25"/>
        <v>0</v>
      </c>
      <c r="U48" s="149"/>
      <c r="V48" s="492" t="str">
        <f>IF(AND('BR3'!$K$2="ACTIVE",'BR3'!H48&gt;0),"Yes",IF(AND('BR2'!$K$2="ACTIVE",'BR2'!H48&gt;0),"Yes",IF(AND('BR1'!$K$2="ACTIVE",'BR1'!H48&gt;0),"Yes",IF(AND('ORIGINAL BUDGET'!$K$2="ACTIVE",'ORIGINAL BUDGET'!H48&gt;0),"Yes",""))))</f>
        <v/>
      </c>
      <c r="W48" s="493"/>
      <c r="X48" s="325" t="str">
        <f>IF(AND('BR3'!$K$2="ACTIVE",'BR3'!J48&gt;0),"Yes",IF(AND('BR2'!$K$2="ACTIVE",'BR2'!J48&gt;0),"Yes",IF(AND('BR1'!$K$2="ACTIVE",'BR1'!J48&gt;0),"Yes",IF(AND('ORIGINAL BUDGET'!$K$2="ACTIVE",'ORIGINAL BUDGET'!J48&gt;0),"Yes",""))))</f>
        <v/>
      </c>
      <c r="Y48" s="493"/>
      <c r="Z48" s="325" t="str">
        <f>IF(AND('BR3'!$K$2="ACTIVE",'BR3'!L48&gt;0),"Yes",IF(AND('BR2'!$K$2="ACTIVE",'BR2'!L48&gt;0),"Yes",IF(AND('BR1'!$K$2="ACTIVE",'BR1'!L48&gt;0),"Yes",IF(AND('ORIGINAL BUDGET'!$K$2="ACTIVE",'ORIGINAL BUDGET'!L48&gt;0),"Yes",""))))</f>
        <v/>
      </c>
      <c r="AA48" s="493"/>
      <c r="AB48" s="325" t="str">
        <f>IF(AND('BR3'!$K$2="ACTIVE",'BR3'!N48&gt;0),"Yes",IF(AND('BR2'!$K$2="ACTIVE",'BR2'!N48&gt;0),"Yes",IF(AND('BR1'!$K$2="ACTIVE",'BR1'!N48&gt;0),"Yes",IF(AND('ORIGINAL BUDGET'!$K$2="ACTIVE",'ORIGINAL BUDGET'!N48&gt;0),"Yes",""))))</f>
        <v/>
      </c>
      <c r="AC48" s="493"/>
      <c r="AD48" s="325" t="str">
        <f>IF(AND('BR3'!$K$2="ACTIVE",'BR3'!P48&gt;0),"Yes",IF(AND('BR2'!$K$2="ACTIVE",'BR2'!P48&gt;0),"Yes",IF(AND('BR1'!$K$2="ACTIVE",'BR1'!P48&gt;0),"Yes",IF(AND('ORIGINAL BUDGET'!$K$2="ACTIVE",'ORIGINAL BUDGET'!P48&gt;0),"Yes",""))))</f>
        <v/>
      </c>
      <c r="AE48" s="493"/>
      <c r="AF48" s="325" t="str">
        <f>IF(AND('BR3'!$K$2="ACTIVE",'BR3'!R48&gt;0),"Yes",IF(AND('BR2'!$K$2="ACTIVE",'BR2'!R48&gt;0),"Yes",IF(AND('BR1'!$K$2="ACTIVE",'BR1'!R48&gt;0),"Yes",IF(AND('ORIGINAL BUDGET'!$K$2="ACTIVE",'ORIGINAL BUDGET'!R48&gt;0),"Yes",""))))</f>
        <v/>
      </c>
      <c r="AG48" s="493"/>
      <c r="AH48" s="493" t="str">
        <f>IF(AND('BR3'!$K$2="ACTIVE",'BR3'!T48&gt;0),"Yes",IF(AND('BR2'!$K$2="ACTIVE",'BR2'!T48&gt;0),"Yes",IF(AND('BR1'!$K$2="ACTIVE",'BR1'!T48&gt;0),"Yes",IF(AND('ORIGINAL BUDGET'!$K$2="ACTIVE",'ORIGINAL BUDGET'!T48&gt;0),"Yes",""))))</f>
        <v/>
      </c>
      <c r="AI48" s="494"/>
      <c r="AJ48" s="218"/>
      <c r="AK48" s="448">
        <f t="shared" si="11"/>
        <v>0</v>
      </c>
      <c r="AL48" s="448">
        <f t="shared" si="12"/>
        <v>0</v>
      </c>
      <c r="AM48" s="448">
        <f t="shared" si="13"/>
        <v>0</v>
      </c>
      <c r="AN48" s="448">
        <f t="shared" si="14"/>
        <v>0</v>
      </c>
      <c r="AO48" s="448">
        <f t="shared" si="15"/>
        <v>0</v>
      </c>
      <c r="AP48" s="448">
        <f t="shared" si="16"/>
        <v>0</v>
      </c>
      <c r="AQ48" s="448">
        <f t="shared" si="17"/>
        <v>0</v>
      </c>
      <c r="AU48" s="220"/>
      <c r="AV48" s="220"/>
      <c r="AW48" s="220"/>
      <c r="AX48" s="220"/>
      <c r="AY48" s="1104"/>
    </row>
    <row r="49" spans="1:51" ht="23.25" customHeight="1">
      <c r="A49" s="122">
        <v>5</v>
      </c>
      <c r="B49" s="273">
        <f>IF($L$2="","",IF($L$2="ORIGINAL",'ORIGINAL BUDGET'!$B49,IF($L$2="BR1",'BR1'!$B49,IF($L$2="BR2",'BR2'!$B49,IF($L$2="BR3",'BR3'!$B49)))))</f>
        <v>0</v>
      </c>
      <c r="C49" s="1028">
        <f>IF($L$2="","",IF($L$2="ORIGINAL",'ORIGINAL BUDGET'!$C49,IF($L$2="BR1",'BR1'!$C49,IF($L$2="BR2",'BR2'!$C49,IF($L$2="BR3",'BR3'!$C49)))))</f>
        <v>0</v>
      </c>
      <c r="D49" s="860" t="str">
        <f t="shared" si="18"/>
        <v/>
      </c>
      <c r="E49" s="404"/>
      <c r="F49" s="589"/>
      <c r="G49" s="845" t="str">
        <f t="shared" si="19"/>
        <v/>
      </c>
      <c r="H49" s="811">
        <f t="shared" si="10"/>
        <v>0</v>
      </c>
      <c r="I49" s="840"/>
      <c r="J49" s="811">
        <f t="shared" si="20"/>
        <v>0</v>
      </c>
      <c r="K49" s="843"/>
      <c r="L49" s="811">
        <f t="shared" si="21"/>
        <v>0</v>
      </c>
      <c r="M49" s="843"/>
      <c r="N49" s="811">
        <f t="shared" si="22"/>
        <v>0</v>
      </c>
      <c r="O49" s="843"/>
      <c r="P49" s="811">
        <f t="shared" si="23"/>
        <v>0</v>
      </c>
      <c r="Q49" s="843"/>
      <c r="R49" s="811">
        <f t="shared" si="24"/>
        <v>0</v>
      </c>
      <c r="S49" s="843"/>
      <c r="T49" s="811">
        <f t="shared" si="25"/>
        <v>0</v>
      </c>
      <c r="U49" s="149"/>
      <c r="V49" s="492" t="str">
        <f>IF(AND('BR3'!$K$2="ACTIVE",'BR3'!H49&gt;0),"Yes",IF(AND('BR2'!$K$2="ACTIVE",'BR2'!H49&gt;0),"Yes",IF(AND('BR1'!$K$2="ACTIVE",'BR1'!H49&gt;0),"Yes",IF(AND('ORIGINAL BUDGET'!$K$2="ACTIVE",'ORIGINAL BUDGET'!H49&gt;0),"Yes",""))))</f>
        <v/>
      </c>
      <c r="W49" s="493"/>
      <c r="X49" s="325" t="str">
        <f>IF(AND('BR3'!$K$2="ACTIVE",'BR3'!J49&gt;0),"Yes",IF(AND('BR2'!$K$2="ACTIVE",'BR2'!J49&gt;0),"Yes",IF(AND('BR1'!$K$2="ACTIVE",'BR1'!J49&gt;0),"Yes",IF(AND('ORIGINAL BUDGET'!$K$2="ACTIVE",'ORIGINAL BUDGET'!J49&gt;0),"Yes",""))))</f>
        <v/>
      </c>
      <c r="Y49" s="493"/>
      <c r="Z49" s="325" t="str">
        <f>IF(AND('BR3'!$K$2="ACTIVE",'BR3'!L49&gt;0),"Yes",IF(AND('BR2'!$K$2="ACTIVE",'BR2'!L49&gt;0),"Yes",IF(AND('BR1'!$K$2="ACTIVE",'BR1'!L49&gt;0),"Yes",IF(AND('ORIGINAL BUDGET'!$K$2="ACTIVE",'ORIGINAL BUDGET'!L49&gt;0),"Yes",""))))</f>
        <v/>
      </c>
      <c r="AA49" s="493"/>
      <c r="AB49" s="325" t="str">
        <f>IF(AND('BR3'!$K$2="ACTIVE",'BR3'!N49&gt;0),"Yes",IF(AND('BR2'!$K$2="ACTIVE",'BR2'!N49&gt;0),"Yes",IF(AND('BR1'!$K$2="ACTIVE",'BR1'!N49&gt;0),"Yes",IF(AND('ORIGINAL BUDGET'!$K$2="ACTIVE",'ORIGINAL BUDGET'!N49&gt;0),"Yes",""))))</f>
        <v/>
      </c>
      <c r="AC49" s="493"/>
      <c r="AD49" s="325" t="str">
        <f>IF(AND('BR3'!$K$2="ACTIVE",'BR3'!P49&gt;0),"Yes",IF(AND('BR2'!$K$2="ACTIVE",'BR2'!P49&gt;0),"Yes",IF(AND('BR1'!$K$2="ACTIVE",'BR1'!P49&gt;0),"Yes",IF(AND('ORIGINAL BUDGET'!$K$2="ACTIVE",'ORIGINAL BUDGET'!P49&gt;0),"Yes",""))))</f>
        <v/>
      </c>
      <c r="AE49" s="493"/>
      <c r="AF49" s="325" t="str">
        <f>IF(AND('BR3'!$K$2="ACTIVE",'BR3'!R49&gt;0),"Yes",IF(AND('BR2'!$K$2="ACTIVE",'BR2'!R49&gt;0),"Yes",IF(AND('BR1'!$K$2="ACTIVE",'BR1'!R49&gt;0),"Yes",IF(AND('ORIGINAL BUDGET'!$K$2="ACTIVE",'ORIGINAL BUDGET'!R49&gt;0),"Yes",""))))</f>
        <v/>
      </c>
      <c r="AG49" s="493"/>
      <c r="AH49" s="493" t="str">
        <f>IF(AND('BR3'!$K$2="ACTIVE",'BR3'!T49&gt;0),"Yes",IF(AND('BR2'!$K$2="ACTIVE",'BR2'!T49&gt;0),"Yes",IF(AND('BR1'!$K$2="ACTIVE",'BR1'!T49&gt;0),"Yes",IF(AND('ORIGINAL BUDGET'!$K$2="ACTIVE",'ORIGINAL BUDGET'!T49&gt;0),"Yes",""))))</f>
        <v/>
      </c>
      <c r="AI49" s="494"/>
      <c r="AJ49" s="218"/>
      <c r="AK49" s="448">
        <f t="shared" si="11"/>
        <v>0</v>
      </c>
      <c r="AL49" s="448">
        <f t="shared" si="12"/>
        <v>0</v>
      </c>
      <c r="AM49" s="448">
        <f t="shared" si="13"/>
        <v>0</v>
      </c>
      <c r="AN49" s="448">
        <f t="shared" si="14"/>
        <v>0</v>
      </c>
      <c r="AO49" s="448">
        <f t="shared" si="15"/>
        <v>0</v>
      </c>
      <c r="AP49" s="448">
        <f t="shared" si="16"/>
        <v>0</v>
      </c>
      <c r="AQ49" s="448">
        <f t="shared" si="17"/>
        <v>0</v>
      </c>
      <c r="AU49" s="220"/>
      <c r="AV49" s="220"/>
      <c r="AW49" s="220"/>
      <c r="AX49" s="220"/>
      <c r="AY49" s="1104"/>
    </row>
    <row r="50" spans="1:51" ht="23.25" hidden="1" customHeight="1">
      <c r="A50" s="122">
        <v>6</v>
      </c>
      <c r="B50" s="273">
        <f>IF($L$2="","",IF($L$2="ORIGINAL",'ORIGINAL BUDGET'!$B50,IF($L$2="BR1",'BR1'!$B50,IF($L$2="BR2",'BR2'!$B50,IF($L$2="BR3",'BR3'!$B50)))))</f>
        <v>0</v>
      </c>
      <c r="C50" s="1028">
        <f>IF($L$2="","",IF($L$2="ORIGINAL",'ORIGINAL BUDGET'!$C50,IF($L$2="BR1",'BR1'!$C50,IF($L$2="BR2",'BR2'!$C50,IF($L$2="BR3",'BR3'!$C50)))))</f>
        <v>0</v>
      </c>
      <c r="D50" s="860" t="str">
        <f t="shared" si="18"/>
        <v/>
      </c>
      <c r="E50" s="404"/>
      <c r="F50" s="589"/>
      <c r="G50" s="845" t="str">
        <f t="shared" si="19"/>
        <v/>
      </c>
      <c r="H50" s="811">
        <f t="shared" si="10"/>
        <v>0</v>
      </c>
      <c r="I50" s="840"/>
      <c r="J50" s="811">
        <f t="shared" si="20"/>
        <v>0</v>
      </c>
      <c r="K50" s="843"/>
      <c r="L50" s="811">
        <f t="shared" si="21"/>
        <v>0</v>
      </c>
      <c r="M50" s="843"/>
      <c r="N50" s="811">
        <f t="shared" si="22"/>
        <v>0</v>
      </c>
      <c r="O50" s="843"/>
      <c r="P50" s="811">
        <f t="shared" si="23"/>
        <v>0</v>
      </c>
      <c r="Q50" s="843"/>
      <c r="R50" s="811">
        <f t="shared" si="24"/>
        <v>0</v>
      </c>
      <c r="S50" s="843"/>
      <c r="T50" s="811">
        <f t="shared" si="25"/>
        <v>0</v>
      </c>
      <c r="U50" s="149"/>
      <c r="V50" s="492" t="str">
        <f>IF(AND('BR3'!$K$2="ACTIVE",'BR3'!H50&gt;0),"Yes",IF(AND('BR2'!$K$2="ACTIVE",'BR2'!H50&gt;0),"Yes",IF(AND('BR1'!$K$2="ACTIVE",'BR1'!H50&gt;0),"Yes",IF(AND('ORIGINAL BUDGET'!$K$2="ACTIVE",'ORIGINAL BUDGET'!H50&gt;0),"Yes",""))))</f>
        <v/>
      </c>
      <c r="W50" s="493"/>
      <c r="X50" s="325" t="str">
        <f>IF(AND('BR3'!$K$2="ACTIVE",'BR3'!J50&gt;0),"Yes",IF(AND('BR2'!$K$2="ACTIVE",'BR2'!J50&gt;0),"Yes",IF(AND('BR1'!$K$2="ACTIVE",'BR1'!J50&gt;0),"Yes",IF(AND('ORIGINAL BUDGET'!$K$2="ACTIVE",'ORIGINAL BUDGET'!J50&gt;0),"Yes",""))))</f>
        <v/>
      </c>
      <c r="Y50" s="493"/>
      <c r="Z50" s="325" t="str">
        <f>IF(AND('BR3'!$K$2="ACTIVE",'BR3'!L50&gt;0),"Yes",IF(AND('BR2'!$K$2="ACTIVE",'BR2'!L50&gt;0),"Yes",IF(AND('BR1'!$K$2="ACTIVE",'BR1'!L50&gt;0),"Yes",IF(AND('ORIGINAL BUDGET'!$K$2="ACTIVE",'ORIGINAL BUDGET'!L50&gt;0),"Yes",""))))</f>
        <v/>
      </c>
      <c r="AA50" s="493"/>
      <c r="AB50" s="325" t="str">
        <f>IF(AND('BR3'!$K$2="ACTIVE",'BR3'!N50&gt;0),"Yes",IF(AND('BR2'!$K$2="ACTIVE",'BR2'!N50&gt;0),"Yes",IF(AND('BR1'!$K$2="ACTIVE",'BR1'!N50&gt;0),"Yes",IF(AND('ORIGINAL BUDGET'!$K$2="ACTIVE",'ORIGINAL BUDGET'!N50&gt;0),"Yes",""))))</f>
        <v/>
      </c>
      <c r="AC50" s="493"/>
      <c r="AD50" s="325" t="str">
        <f>IF(AND('BR3'!$K$2="ACTIVE",'BR3'!P50&gt;0),"Yes",IF(AND('BR2'!$K$2="ACTIVE",'BR2'!P50&gt;0),"Yes",IF(AND('BR1'!$K$2="ACTIVE",'BR1'!P50&gt;0),"Yes",IF(AND('ORIGINAL BUDGET'!$K$2="ACTIVE",'ORIGINAL BUDGET'!P50&gt;0),"Yes",""))))</f>
        <v/>
      </c>
      <c r="AE50" s="493"/>
      <c r="AF50" s="325" t="str">
        <f>IF(AND('BR3'!$K$2="ACTIVE",'BR3'!R50&gt;0),"Yes",IF(AND('BR2'!$K$2="ACTIVE",'BR2'!R50&gt;0),"Yes",IF(AND('BR1'!$K$2="ACTIVE",'BR1'!R50&gt;0),"Yes",IF(AND('ORIGINAL BUDGET'!$K$2="ACTIVE",'ORIGINAL BUDGET'!R50&gt;0),"Yes",""))))</f>
        <v/>
      </c>
      <c r="AG50" s="493"/>
      <c r="AH50" s="493" t="str">
        <f>IF(AND('BR3'!$K$2="ACTIVE",'BR3'!T50&gt;0),"Yes",IF(AND('BR2'!$K$2="ACTIVE",'BR2'!T50&gt;0),"Yes",IF(AND('BR1'!$K$2="ACTIVE",'BR1'!T50&gt;0),"Yes",IF(AND('ORIGINAL BUDGET'!$K$2="ACTIVE",'ORIGINAL BUDGET'!T50&gt;0),"Yes",""))))</f>
        <v/>
      </c>
      <c r="AI50" s="494"/>
      <c r="AJ50" s="218"/>
      <c r="AK50" s="448">
        <f t="shared" si="11"/>
        <v>0</v>
      </c>
      <c r="AL50" s="448">
        <f t="shared" si="12"/>
        <v>0</v>
      </c>
      <c r="AM50" s="448">
        <f t="shared" si="13"/>
        <v>0</v>
      </c>
      <c r="AN50" s="448">
        <f t="shared" si="14"/>
        <v>0</v>
      </c>
      <c r="AO50" s="448">
        <f t="shared" si="15"/>
        <v>0</v>
      </c>
      <c r="AP50" s="448">
        <f t="shared" si="16"/>
        <v>0</v>
      </c>
      <c r="AQ50" s="448">
        <f t="shared" si="17"/>
        <v>0</v>
      </c>
      <c r="AU50" s="220"/>
      <c r="AV50" s="220"/>
      <c r="AW50" s="220"/>
      <c r="AX50" s="220"/>
      <c r="AY50" s="1104"/>
    </row>
    <row r="51" spans="1:51" ht="23.25" hidden="1" customHeight="1">
      <c r="A51" s="122">
        <v>7</v>
      </c>
      <c r="B51" s="273">
        <f>IF($L$2="","",IF($L$2="ORIGINAL",'ORIGINAL BUDGET'!$B51,IF($L$2="BR1",'BR1'!$B51,IF($L$2="BR2",'BR2'!$B51,IF($L$2="BR3",'BR3'!$B51)))))</f>
        <v>0</v>
      </c>
      <c r="C51" s="1028">
        <f>IF($L$2="","",IF($L$2="ORIGINAL",'ORIGINAL BUDGET'!$C51,IF($L$2="BR1",'BR1'!$C51,IF($L$2="BR2",'BR2'!$C51,IF($L$2="BR3",'BR3'!$C51)))))</f>
        <v>0</v>
      </c>
      <c r="D51" s="860" t="str">
        <f t="shared" si="18"/>
        <v/>
      </c>
      <c r="E51" s="404"/>
      <c r="F51" s="589"/>
      <c r="G51" s="845" t="str">
        <f t="shared" si="19"/>
        <v/>
      </c>
      <c r="H51" s="811">
        <f t="shared" si="10"/>
        <v>0</v>
      </c>
      <c r="I51" s="840"/>
      <c r="J51" s="811">
        <f t="shared" si="20"/>
        <v>0</v>
      </c>
      <c r="K51" s="843"/>
      <c r="L51" s="811">
        <f t="shared" si="21"/>
        <v>0</v>
      </c>
      <c r="M51" s="843"/>
      <c r="N51" s="811">
        <f t="shared" si="22"/>
        <v>0</v>
      </c>
      <c r="O51" s="843"/>
      <c r="P51" s="811">
        <f t="shared" si="23"/>
        <v>0</v>
      </c>
      <c r="Q51" s="843"/>
      <c r="R51" s="811">
        <f t="shared" si="24"/>
        <v>0</v>
      </c>
      <c r="S51" s="843"/>
      <c r="T51" s="811">
        <f t="shared" si="25"/>
        <v>0</v>
      </c>
      <c r="U51" s="149"/>
      <c r="V51" s="492" t="str">
        <f>IF(AND('BR3'!$K$2="ACTIVE",'BR3'!H51&gt;0),"Yes",IF(AND('BR2'!$K$2="ACTIVE",'BR2'!H51&gt;0),"Yes",IF(AND('BR1'!$K$2="ACTIVE",'BR1'!H51&gt;0),"Yes",IF(AND('ORIGINAL BUDGET'!$K$2="ACTIVE",'ORIGINAL BUDGET'!H51&gt;0),"Yes",""))))</f>
        <v/>
      </c>
      <c r="W51" s="493"/>
      <c r="X51" s="325" t="str">
        <f>IF(AND('BR3'!$K$2="ACTIVE",'BR3'!J51&gt;0),"Yes",IF(AND('BR2'!$K$2="ACTIVE",'BR2'!J51&gt;0),"Yes",IF(AND('BR1'!$K$2="ACTIVE",'BR1'!J51&gt;0),"Yes",IF(AND('ORIGINAL BUDGET'!$K$2="ACTIVE",'ORIGINAL BUDGET'!J51&gt;0),"Yes",""))))</f>
        <v/>
      </c>
      <c r="Y51" s="493"/>
      <c r="Z51" s="325" t="str">
        <f>IF(AND('BR3'!$K$2="ACTIVE",'BR3'!L51&gt;0),"Yes",IF(AND('BR2'!$K$2="ACTIVE",'BR2'!L51&gt;0),"Yes",IF(AND('BR1'!$K$2="ACTIVE",'BR1'!L51&gt;0),"Yes",IF(AND('ORIGINAL BUDGET'!$K$2="ACTIVE",'ORIGINAL BUDGET'!L51&gt;0),"Yes",""))))</f>
        <v/>
      </c>
      <c r="AA51" s="493"/>
      <c r="AB51" s="325" t="str">
        <f>IF(AND('BR3'!$K$2="ACTIVE",'BR3'!N51&gt;0),"Yes",IF(AND('BR2'!$K$2="ACTIVE",'BR2'!N51&gt;0),"Yes",IF(AND('BR1'!$K$2="ACTIVE",'BR1'!N51&gt;0),"Yes",IF(AND('ORIGINAL BUDGET'!$K$2="ACTIVE",'ORIGINAL BUDGET'!N51&gt;0),"Yes",""))))</f>
        <v/>
      </c>
      <c r="AC51" s="493"/>
      <c r="AD51" s="325" t="str">
        <f>IF(AND('BR3'!$K$2="ACTIVE",'BR3'!P51&gt;0),"Yes",IF(AND('BR2'!$K$2="ACTIVE",'BR2'!P51&gt;0),"Yes",IF(AND('BR1'!$K$2="ACTIVE",'BR1'!P51&gt;0),"Yes",IF(AND('ORIGINAL BUDGET'!$K$2="ACTIVE",'ORIGINAL BUDGET'!P51&gt;0),"Yes",""))))</f>
        <v/>
      </c>
      <c r="AE51" s="493"/>
      <c r="AF51" s="325" t="str">
        <f>IF(AND('BR3'!$K$2="ACTIVE",'BR3'!R51&gt;0),"Yes",IF(AND('BR2'!$K$2="ACTIVE",'BR2'!R51&gt;0),"Yes",IF(AND('BR1'!$K$2="ACTIVE",'BR1'!R51&gt;0),"Yes",IF(AND('ORIGINAL BUDGET'!$K$2="ACTIVE",'ORIGINAL BUDGET'!R51&gt;0),"Yes",""))))</f>
        <v/>
      </c>
      <c r="AG51" s="493"/>
      <c r="AH51" s="493" t="str">
        <f>IF(AND('BR3'!$K$2="ACTIVE",'BR3'!T51&gt;0),"Yes",IF(AND('BR2'!$K$2="ACTIVE",'BR2'!T51&gt;0),"Yes",IF(AND('BR1'!$K$2="ACTIVE",'BR1'!T51&gt;0),"Yes",IF(AND('ORIGINAL BUDGET'!$K$2="ACTIVE",'ORIGINAL BUDGET'!T51&gt;0),"Yes",""))))</f>
        <v/>
      </c>
      <c r="AI51" s="494"/>
      <c r="AJ51" s="218"/>
      <c r="AK51" s="448">
        <f t="shared" si="11"/>
        <v>0</v>
      </c>
      <c r="AL51" s="448">
        <f t="shared" si="12"/>
        <v>0</v>
      </c>
      <c r="AM51" s="448">
        <f t="shared" si="13"/>
        <v>0</v>
      </c>
      <c r="AN51" s="448">
        <f t="shared" si="14"/>
        <v>0</v>
      </c>
      <c r="AO51" s="448">
        <f t="shared" si="15"/>
        <v>0</v>
      </c>
      <c r="AP51" s="448">
        <f t="shared" si="16"/>
        <v>0</v>
      </c>
      <c r="AQ51" s="448">
        <f t="shared" si="17"/>
        <v>0</v>
      </c>
      <c r="AU51" s="220"/>
      <c r="AV51" s="220"/>
      <c r="AW51" s="220"/>
      <c r="AX51" s="220"/>
      <c r="AY51" s="1104"/>
    </row>
    <row r="52" spans="1:51" ht="23.25" hidden="1" customHeight="1">
      <c r="A52" s="122">
        <v>8</v>
      </c>
      <c r="B52" s="273">
        <f>IF($L$2="","",IF($L$2="ORIGINAL",'ORIGINAL BUDGET'!$B52,IF($L$2="BR1",'BR1'!$B52,IF($L$2="BR2",'BR2'!$B52,IF($L$2="BR3",'BR3'!$B52)))))</f>
        <v>0</v>
      </c>
      <c r="C52" s="1028">
        <f>IF($L$2="","",IF($L$2="ORIGINAL",'ORIGINAL BUDGET'!$C52,IF($L$2="BR1",'BR1'!$C52,IF($L$2="BR2",'BR2'!$C52,IF($L$2="BR3",'BR3'!$C52)))))</f>
        <v>0</v>
      </c>
      <c r="D52" s="860" t="str">
        <f t="shared" si="18"/>
        <v/>
      </c>
      <c r="E52" s="404"/>
      <c r="F52" s="589"/>
      <c r="G52" s="845" t="str">
        <f t="shared" si="19"/>
        <v/>
      </c>
      <c r="H52" s="811">
        <f t="shared" si="10"/>
        <v>0</v>
      </c>
      <c r="I52" s="840"/>
      <c r="J52" s="811">
        <f t="shared" si="20"/>
        <v>0</v>
      </c>
      <c r="K52" s="843"/>
      <c r="L52" s="811">
        <f t="shared" si="21"/>
        <v>0</v>
      </c>
      <c r="M52" s="843"/>
      <c r="N52" s="811">
        <f t="shared" si="22"/>
        <v>0</v>
      </c>
      <c r="O52" s="843"/>
      <c r="P52" s="811">
        <f t="shared" si="23"/>
        <v>0</v>
      </c>
      <c r="Q52" s="843"/>
      <c r="R52" s="811">
        <f t="shared" si="24"/>
        <v>0</v>
      </c>
      <c r="S52" s="843"/>
      <c r="T52" s="811">
        <f t="shared" si="25"/>
        <v>0</v>
      </c>
      <c r="U52" s="149"/>
      <c r="V52" s="492" t="str">
        <f>IF(AND('BR3'!$K$2="ACTIVE",'BR3'!H52&gt;0),"Yes",IF(AND('BR2'!$K$2="ACTIVE",'BR2'!H52&gt;0),"Yes",IF(AND('BR1'!$K$2="ACTIVE",'BR1'!H52&gt;0),"Yes",IF(AND('ORIGINAL BUDGET'!$K$2="ACTIVE",'ORIGINAL BUDGET'!H52&gt;0),"Yes",""))))</f>
        <v/>
      </c>
      <c r="W52" s="493"/>
      <c r="X52" s="325" t="str">
        <f>IF(AND('BR3'!$K$2="ACTIVE",'BR3'!J52&gt;0),"Yes",IF(AND('BR2'!$K$2="ACTIVE",'BR2'!J52&gt;0),"Yes",IF(AND('BR1'!$K$2="ACTIVE",'BR1'!J52&gt;0),"Yes",IF(AND('ORIGINAL BUDGET'!$K$2="ACTIVE",'ORIGINAL BUDGET'!J52&gt;0),"Yes",""))))</f>
        <v/>
      </c>
      <c r="Y52" s="493"/>
      <c r="Z52" s="325" t="str">
        <f>IF(AND('BR3'!$K$2="ACTIVE",'BR3'!L52&gt;0),"Yes",IF(AND('BR2'!$K$2="ACTIVE",'BR2'!L52&gt;0),"Yes",IF(AND('BR1'!$K$2="ACTIVE",'BR1'!L52&gt;0),"Yes",IF(AND('ORIGINAL BUDGET'!$K$2="ACTIVE",'ORIGINAL BUDGET'!L52&gt;0),"Yes",""))))</f>
        <v/>
      </c>
      <c r="AA52" s="493"/>
      <c r="AB52" s="325" t="str">
        <f>IF(AND('BR3'!$K$2="ACTIVE",'BR3'!N52&gt;0),"Yes",IF(AND('BR2'!$K$2="ACTIVE",'BR2'!N52&gt;0),"Yes",IF(AND('BR1'!$K$2="ACTIVE",'BR1'!N52&gt;0),"Yes",IF(AND('ORIGINAL BUDGET'!$K$2="ACTIVE",'ORIGINAL BUDGET'!N52&gt;0),"Yes",""))))</f>
        <v/>
      </c>
      <c r="AC52" s="493"/>
      <c r="AD52" s="325" t="str">
        <f>IF(AND('BR3'!$K$2="ACTIVE",'BR3'!P52&gt;0),"Yes",IF(AND('BR2'!$K$2="ACTIVE",'BR2'!P52&gt;0),"Yes",IF(AND('BR1'!$K$2="ACTIVE",'BR1'!P52&gt;0),"Yes",IF(AND('ORIGINAL BUDGET'!$K$2="ACTIVE",'ORIGINAL BUDGET'!P52&gt;0),"Yes",""))))</f>
        <v/>
      </c>
      <c r="AE52" s="493"/>
      <c r="AF52" s="325" t="str">
        <f>IF(AND('BR3'!$K$2="ACTIVE",'BR3'!R52&gt;0),"Yes",IF(AND('BR2'!$K$2="ACTIVE",'BR2'!R52&gt;0),"Yes",IF(AND('BR1'!$K$2="ACTIVE",'BR1'!R52&gt;0),"Yes",IF(AND('ORIGINAL BUDGET'!$K$2="ACTIVE",'ORIGINAL BUDGET'!R52&gt;0),"Yes",""))))</f>
        <v/>
      </c>
      <c r="AG52" s="493"/>
      <c r="AH52" s="493" t="str">
        <f>IF(AND('BR3'!$K$2="ACTIVE",'BR3'!T52&gt;0),"Yes",IF(AND('BR2'!$K$2="ACTIVE",'BR2'!T52&gt;0),"Yes",IF(AND('BR1'!$K$2="ACTIVE",'BR1'!T52&gt;0),"Yes",IF(AND('ORIGINAL BUDGET'!$K$2="ACTIVE",'ORIGINAL BUDGET'!T52&gt;0),"Yes",""))))</f>
        <v/>
      </c>
      <c r="AI52" s="494"/>
      <c r="AJ52" s="218"/>
      <c r="AK52" s="448">
        <f t="shared" si="11"/>
        <v>0</v>
      </c>
      <c r="AL52" s="448">
        <f t="shared" si="12"/>
        <v>0</v>
      </c>
      <c r="AM52" s="448">
        <f t="shared" si="13"/>
        <v>0</v>
      </c>
      <c r="AN52" s="448">
        <f t="shared" si="14"/>
        <v>0</v>
      </c>
      <c r="AO52" s="448">
        <f t="shared" si="15"/>
        <v>0</v>
      </c>
      <c r="AP52" s="448">
        <f t="shared" si="16"/>
        <v>0</v>
      </c>
      <c r="AQ52" s="448">
        <f t="shared" si="17"/>
        <v>0</v>
      </c>
      <c r="AU52" s="220"/>
      <c r="AV52" s="220"/>
      <c r="AW52" s="220"/>
      <c r="AX52" s="220"/>
      <c r="AY52" s="1104"/>
    </row>
    <row r="53" spans="1:51" ht="23.25" hidden="1" customHeight="1">
      <c r="A53" s="122">
        <v>9</v>
      </c>
      <c r="B53" s="273">
        <f>IF($L$2="","",IF($L$2="ORIGINAL",'ORIGINAL BUDGET'!$B53,IF($L$2="BR1",'BR1'!$B53,IF($L$2="BR2",'BR2'!$B53,IF($L$2="BR3",'BR3'!$B53)))))</f>
        <v>0</v>
      </c>
      <c r="C53" s="1028">
        <f>IF($L$2="","",IF($L$2="ORIGINAL",'ORIGINAL BUDGET'!$C53,IF($L$2="BR1",'BR1'!$C53,IF($L$2="BR2",'BR2'!$C53,IF($L$2="BR3",'BR3'!$C53)))))</f>
        <v>0</v>
      </c>
      <c r="D53" s="860" t="str">
        <f t="shared" si="18"/>
        <v/>
      </c>
      <c r="E53" s="404"/>
      <c r="F53" s="589"/>
      <c r="G53" s="845" t="str">
        <f t="shared" si="19"/>
        <v/>
      </c>
      <c r="H53" s="811">
        <f t="shared" si="10"/>
        <v>0</v>
      </c>
      <c r="I53" s="840"/>
      <c r="J53" s="811">
        <f t="shared" si="20"/>
        <v>0</v>
      </c>
      <c r="K53" s="843"/>
      <c r="L53" s="811">
        <f t="shared" si="21"/>
        <v>0</v>
      </c>
      <c r="M53" s="843"/>
      <c r="N53" s="811">
        <f t="shared" si="22"/>
        <v>0</v>
      </c>
      <c r="O53" s="843"/>
      <c r="P53" s="811">
        <f t="shared" si="23"/>
        <v>0</v>
      </c>
      <c r="Q53" s="843"/>
      <c r="R53" s="811">
        <f t="shared" si="24"/>
        <v>0</v>
      </c>
      <c r="S53" s="843"/>
      <c r="T53" s="811">
        <f t="shared" si="25"/>
        <v>0</v>
      </c>
      <c r="U53" s="149"/>
      <c r="V53" s="492" t="str">
        <f>IF(AND('BR3'!$K$2="ACTIVE",'BR3'!H53&gt;0),"Yes",IF(AND('BR2'!$K$2="ACTIVE",'BR2'!H53&gt;0),"Yes",IF(AND('BR1'!$K$2="ACTIVE",'BR1'!H53&gt;0),"Yes",IF(AND('ORIGINAL BUDGET'!$K$2="ACTIVE",'ORIGINAL BUDGET'!H53&gt;0),"Yes",""))))</f>
        <v/>
      </c>
      <c r="W53" s="493"/>
      <c r="X53" s="325" t="str">
        <f>IF(AND('BR3'!$K$2="ACTIVE",'BR3'!J53&gt;0),"Yes",IF(AND('BR2'!$K$2="ACTIVE",'BR2'!J53&gt;0),"Yes",IF(AND('BR1'!$K$2="ACTIVE",'BR1'!J53&gt;0),"Yes",IF(AND('ORIGINAL BUDGET'!$K$2="ACTIVE",'ORIGINAL BUDGET'!J53&gt;0),"Yes",""))))</f>
        <v/>
      </c>
      <c r="Y53" s="493"/>
      <c r="Z53" s="325" t="str">
        <f>IF(AND('BR3'!$K$2="ACTIVE",'BR3'!L53&gt;0),"Yes",IF(AND('BR2'!$K$2="ACTIVE",'BR2'!L53&gt;0),"Yes",IF(AND('BR1'!$K$2="ACTIVE",'BR1'!L53&gt;0),"Yes",IF(AND('ORIGINAL BUDGET'!$K$2="ACTIVE",'ORIGINAL BUDGET'!L53&gt;0),"Yes",""))))</f>
        <v/>
      </c>
      <c r="AA53" s="493"/>
      <c r="AB53" s="325" t="str">
        <f>IF(AND('BR3'!$K$2="ACTIVE",'BR3'!N53&gt;0),"Yes",IF(AND('BR2'!$K$2="ACTIVE",'BR2'!N53&gt;0),"Yes",IF(AND('BR1'!$K$2="ACTIVE",'BR1'!N53&gt;0),"Yes",IF(AND('ORIGINAL BUDGET'!$K$2="ACTIVE",'ORIGINAL BUDGET'!N53&gt;0),"Yes",""))))</f>
        <v/>
      </c>
      <c r="AC53" s="493"/>
      <c r="AD53" s="325" t="str">
        <f>IF(AND('BR3'!$K$2="ACTIVE",'BR3'!P53&gt;0),"Yes",IF(AND('BR2'!$K$2="ACTIVE",'BR2'!P53&gt;0),"Yes",IF(AND('BR1'!$K$2="ACTIVE",'BR1'!P53&gt;0),"Yes",IF(AND('ORIGINAL BUDGET'!$K$2="ACTIVE",'ORIGINAL BUDGET'!P53&gt;0),"Yes",""))))</f>
        <v/>
      </c>
      <c r="AE53" s="493"/>
      <c r="AF53" s="325" t="str">
        <f>IF(AND('BR3'!$K$2="ACTIVE",'BR3'!R53&gt;0),"Yes",IF(AND('BR2'!$K$2="ACTIVE",'BR2'!R53&gt;0),"Yes",IF(AND('BR1'!$K$2="ACTIVE",'BR1'!R53&gt;0),"Yes",IF(AND('ORIGINAL BUDGET'!$K$2="ACTIVE",'ORIGINAL BUDGET'!R53&gt;0),"Yes",""))))</f>
        <v/>
      </c>
      <c r="AG53" s="493"/>
      <c r="AH53" s="493" t="str">
        <f>IF(AND('BR3'!$K$2="ACTIVE",'BR3'!T53&gt;0),"Yes",IF(AND('BR2'!$K$2="ACTIVE",'BR2'!T53&gt;0),"Yes",IF(AND('BR1'!$K$2="ACTIVE",'BR1'!T53&gt;0),"Yes",IF(AND('ORIGINAL BUDGET'!$K$2="ACTIVE",'ORIGINAL BUDGET'!T53&gt;0),"Yes",""))))</f>
        <v/>
      </c>
      <c r="AI53" s="494"/>
      <c r="AJ53" s="218"/>
      <c r="AK53" s="448">
        <f t="shared" si="11"/>
        <v>0</v>
      </c>
      <c r="AL53" s="448">
        <f t="shared" si="12"/>
        <v>0</v>
      </c>
      <c r="AM53" s="448">
        <f t="shared" si="13"/>
        <v>0</v>
      </c>
      <c r="AN53" s="448">
        <f t="shared" si="14"/>
        <v>0</v>
      </c>
      <c r="AO53" s="448">
        <f t="shared" si="15"/>
        <v>0</v>
      </c>
      <c r="AP53" s="448">
        <f t="shared" si="16"/>
        <v>0</v>
      </c>
      <c r="AQ53" s="448">
        <f t="shared" si="17"/>
        <v>0</v>
      </c>
      <c r="AU53" s="220"/>
      <c r="AV53" s="220"/>
      <c r="AW53" s="220"/>
      <c r="AX53" s="220"/>
      <c r="AY53" s="1104"/>
    </row>
    <row r="54" spans="1:51" ht="23.25" hidden="1" customHeight="1">
      <c r="A54" s="122">
        <v>10</v>
      </c>
      <c r="B54" s="273">
        <f>IF($L$2="","",IF($L$2="ORIGINAL",'ORIGINAL BUDGET'!$B54,IF($L$2="BR1",'BR1'!$B54,IF($L$2="BR2",'BR2'!$B54,IF($L$2="BR3",'BR3'!$B54)))))</f>
        <v>0</v>
      </c>
      <c r="C54" s="1028">
        <f>IF($L$2="","",IF($L$2="ORIGINAL",'ORIGINAL BUDGET'!$C54,IF($L$2="BR1",'BR1'!$C54,IF($L$2="BR2",'BR2'!$C54,IF($L$2="BR3",'BR3'!$C54)))))</f>
        <v>0</v>
      </c>
      <c r="D54" s="860" t="str">
        <f t="shared" si="18"/>
        <v/>
      </c>
      <c r="E54" s="404"/>
      <c r="F54" s="589"/>
      <c r="G54" s="845" t="str">
        <f t="shared" si="19"/>
        <v/>
      </c>
      <c r="H54" s="811">
        <f t="shared" si="10"/>
        <v>0</v>
      </c>
      <c r="I54" s="840"/>
      <c r="J54" s="811">
        <f t="shared" si="20"/>
        <v>0</v>
      </c>
      <c r="K54" s="843"/>
      <c r="L54" s="811">
        <f t="shared" si="21"/>
        <v>0</v>
      </c>
      <c r="M54" s="843"/>
      <c r="N54" s="811">
        <f t="shared" si="22"/>
        <v>0</v>
      </c>
      <c r="O54" s="843"/>
      <c r="P54" s="811">
        <f t="shared" si="23"/>
        <v>0</v>
      </c>
      <c r="Q54" s="843"/>
      <c r="R54" s="811">
        <f t="shared" si="24"/>
        <v>0</v>
      </c>
      <c r="S54" s="843"/>
      <c r="T54" s="811">
        <f t="shared" si="25"/>
        <v>0</v>
      </c>
      <c r="U54" s="149"/>
      <c r="V54" s="492" t="str">
        <f>IF(AND('BR3'!$K$2="ACTIVE",'BR3'!H54&gt;0),"Yes",IF(AND('BR2'!$K$2="ACTIVE",'BR2'!H54&gt;0),"Yes",IF(AND('BR1'!$K$2="ACTIVE",'BR1'!H54&gt;0),"Yes",IF(AND('ORIGINAL BUDGET'!$K$2="ACTIVE",'ORIGINAL BUDGET'!H54&gt;0),"Yes",""))))</f>
        <v/>
      </c>
      <c r="W54" s="493"/>
      <c r="X54" s="325" t="str">
        <f>IF(AND('BR3'!$K$2="ACTIVE",'BR3'!J54&gt;0),"Yes",IF(AND('BR2'!$K$2="ACTIVE",'BR2'!J54&gt;0),"Yes",IF(AND('BR1'!$K$2="ACTIVE",'BR1'!J54&gt;0),"Yes",IF(AND('ORIGINAL BUDGET'!$K$2="ACTIVE",'ORIGINAL BUDGET'!J54&gt;0),"Yes",""))))</f>
        <v/>
      </c>
      <c r="Y54" s="493"/>
      <c r="Z54" s="325" t="str">
        <f>IF(AND('BR3'!$K$2="ACTIVE",'BR3'!L54&gt;0),"Yes",IF(AND('BR2'!$K$2="ACTIVE",'BR2'!L54&gt;0),"Yes",IF(AND('BR1'!$K$2="ACTIVE",'BR1'!L54&gt;0),"Yes",IF(AND('ORIGINAL BUDGET'!$K$2="ACTIVE",'ORIGINAL BUDGET'!L54&gt;0),"Yes",""))))</f>
        <v/>
      </c>
      <c r="AA54" s="493"/>
      <c r="AB54" s="325" t="str">
        <f>IF(AND('BR3'!$K$2="ACTIVE",'BR3'!N54&gt;0),"Yes",IF(AND('BR2'!$K$2="ACTIVE",'BR2'!N54&gt;0),"Yes",IF(AND('BR1'!$K$2="ACTIVE",'BR1'!N54&gt;0),"Yes",IF(AND('ORIGINAL BUDGET'!$K$2="ACTIVE",'ORIGINAL BUDGET'!N54&gt;0),"Yes",""))))</f>
        <v/>
      </c>
      <c r="AC54" s="493"/>
      <c r="AD54" s="325" t="str">
        <f>IF(AND('BR3'!$K$2="ACTIVE",'BR3'!P54&gt;0),"Yes",IF(AND('BR2'!$K$2="ACTIVE",'BR2'!P54&gt;0),"Yes",IF(AND('BR1'!$K$2="ACTIVE",'BR1'!P54&gt;0),"Yes",IF(AND('ORIGINAL BUDGET'!$K$2="ACTIVE",'ORIGINAL BUDGET'!P54&gt;0),"Yes",""))))</f>
        <v/>
      </c>
      <c r="AE54" s="493"/>
      <c r="AF54" s="325" t="str">
        <f>IF(AND('BR3'!$K$2="ACTIVE",'BR3'!R54&gt;0),"Yes",IF(AND('BR2'!$K$2="ACTIVE",'BR2'!R54&gt;0),"Yes",IF(AND('BR1'!$K$2="ACTIVE",'BR1'!R54&gt;0),"Yes",IF(AND('ORIGINAL BUDGET'!$K$2="ACTIVE",'ORIGINAL BUDGET'!R54&gt;0),"Yes",""))))</f>
        <v/>
      </c>
      <c r="AG54" s="493"/>
      <c r="AH54" s="493" t="str">
        <f>IF(AND('BR3'!$K$2="ACTIVE",'BR3'!T54&gt;0),"Yes",IF(AND('BR2'!$K$2="ACTIVE",'BR2'!T54&gt;0),"Yes",IF(AND('BR1'!$K$2="ACTIVE",'BR1'!T54&gt;0),"Yes",IF(AND('ORIGINAL BUDGET'!$K$2="ACTIVE",'ORIGINAL BUDGET'!T54&gt;0),"Yes",""))))</f>
        <v/>
      </c>
      <c r="AI54" s="494"/>
      <c r="AJ54" s="218"/>
      <c r="AK54" s="448">
        <f t="shared" si="11"/>
        <v>0</v>
      </c>
      <c r="AL54" s="448">
        <f t="shared" si="12"/>
        <v>0</v>
      </c>
      <c r="AM54" s="448">
        <f t="shared" si="13"/>
        <v>0</v>
      </c>
      <c r="AN54" s="448">
        <f t="shared" si="14"/>
        <v>0</v>
      </c>
      <c r="AO54" s="448">
        <f t="shared" si="15"/>
        <v>0</v>
      </c>
      <c r="AP54" s="448">
        <f t="shared" si="16"/>
        <v>0</v>
      </c>
      <c r="AQ54" s="448">
        <f t="shared" si="17"/>
        <v>0</v>
      </c>
      <c r="AU54" s="220"/>
      <c r="AV54" s="220"/>
      <c r="AW54" s="220"/>
      <c r="AX54" s="220"/>
      <c r="AY54" s="1104"/>
    </row>
    <row r="55" spans="1:51" ht="23.25" customHeight="1">
      <c r="A55" s="122">
        <v>11</v>
      </c>
      <c r="B55" s="273">
        <f>IF($L$2="","",IF($L$2="ORIGINAL",'ORIGINAL BUDGET'!$B55,IF($L$2="BR1",'BR1'!$B55,IF($L$2="BR2",'BR2'!$B55,IF($L$2="BR3",'BR3'!$B55)))))</f>
        <v>0</v>
      </c>
      <c r="C55" s="1028">
        <f>IF($L$2="","",IF($L$2="ORIGINAL",'ORIGINAL BUDGET'!$C55,IF($L$2="BR1",'BR1'!$C55,IF($L$2="BR2",'BR2'!$C55,IF($L$2="BR3",'BR3'!$C55)))))</f>
        <v>0</v>
      </c>
      <c r="D55" s="860" t="str">
        <f t="shared" si="18"/>
        <v/>
      </c>
      <c r="E55" s="404"/>
      <c r="F55" s="589"/>
      <c r="G55" s="845" t="str">
        <f t="shared" si="19"/>
        <v/>
      </c>
      <c r="H55" s="811">
        <f t="shared" si="10"/>
        <v>0</v>
      </c>
      <c r="I55" s="840"/>
      <c r="J55" s="811">
        <f t="shared" si="20"/>
        <v>0</v>
      </c>
      <c r="K55" s="843"/>
      <c r="L55" s="811">
        <f t="shared" si="21"/>
        <v>0</v>
      </c>
      <c r="M55" s="843"/>
      <c r="N55" s="811">
        <f t="shared" si="22"/>
        <v>0</v>
      </c>
      <c r="O55" s="843"/>
      <c r="P55" s="811">
        <f t="shared" si="23"/>
        <v>0</v>
      </c>
      <c r="Q55" s="843"/>
      <c r="R55" s="811">
        <f t="shared" si="24"/>
        <v>0</v>
      </c>
      <c r="S55" s="843"/>
      <c r="T55" s="811">
        <f t="shared" si="25"/>
        <v>0</v>
      </c>
      <c r="U55" s="149"/>
      <c r="V55" s="492" t="str">
        <f>IF(AND('BR3'!$K$2="ACTIVE",'BR3'!H55&gt;0),"Yes",IF(AND('BR2'!$K$2="ACTIVE",'BR2'!H55&gt;0),"Yes",IF(AND('BR1'!$K$2="ACTIVE",'BR1'!H55&gt;0),"Yes",IF(AND('ORIGINAL BUDGET'!$K$2="ACTIVE",'ORIGINAL BUDGET'!H55&gt;0),"Yes",""))))</f>
        <v/>
      </c>
      <c r="W55" s="493"/>
      <c r="X55" s="325" t="str">
        <f>IF(AND('BR3'!$K$2="ACTIVE",'BR3'!J55&gt;0),"Yes",IF(AND('BR2'!$K$2="ACTIVE",'BR2'!J55&gt;0),"Yes",IF(AND('BR1'!$K$2="ACTIVE",'BR1'!J55&gt;0),"Yes",IF(AND('ORIGINAL BUDGET'!$K$2="ACTIVE",'ORIGINAL BUDGET'!J55&gt;0),"Yes",""))))</f>
        <v/>
      </c>
      <c r="Y55" s="493"/>
      <c r="Z55" s="325" t="str">
        <f>IF(AND('BR3'!$K$2="ACTIVE",'BR3'!L55&gt;0),"Yes",IF(AND('BR2'!$K$2="ACTIVE",'BR2'!L55&gt;0),"Yes",IF(AND('BR1'!$K$2="ACTIVE",'BR1'!L55&gt;0),"Yes",IF(AND('ORIGINAL BUDGET'!$K$2="ACTIVE",'ORIGINAL BUDGET'!L55&gt;0),"Yes",""))))</f>
        <v/>
      </c>
      <c r="AA55" s="493"/>
      <c r="AB55" s="325" t="str">
        <f>IF(AND('BR3'!$K$2="ACTIVE",'BR3'!N55&gt;0),"Yes",IF(AND('BR2'!$K$2="ACTIVE",'BR2'!N55&gt;0),"Yes",IF(AND('BR1'!$K$2="ACTIVE",'BR1'!N55&gt;0),"Yes",IF(AND('ORIGINAL BUDGET'!$K$2="ACTIVE",'ORIGINAL BUDGET'!N55&gt;0),"Yes",""))))</f>
        <v/>
      </c>
      <c r="AC55" s="493"/>
      <c r="AD55" s="325" t="str">
        <f>IF(AND('BR3'!$K$2="ACTIVE",'BR3'!P55&gt;0),"Yes",IF(AND('BR2'!$K$2="ACTIVE",'BR2'!P55&gt;0),"Yes",IF(AND('BR1'!$K$2="ACTIVE",'BR1'!P55&gt;0),"Yes",IF(AND('ORIGINAL BUDGET'!$K$2="ACTIVE",'ORIGINAL BUDGET'!P55&gt;0),"Yes",""))))</f>
        <v/>
      </c>
      <c r="AE55" s="493"/>
      <c r="AF55" s="325" t="str">
        <f>IF(AND('BR3'!$K$2="ACTIVE",'BR3'!R55&gt;0),"Yes",IF(AND('BR2'!$K$2="ACTIVE",'BR2'!R55&gt;0),"Yes",IF(AND('BR1'!$K$2="ACTIVE",'BR1'!R55&gt;0),"Yes",IF(AND('ORIGINAL BUDGET'!$K$2="ACTIVE",'ORIGINAL BUDGET'!R55&gt;0),"Yes",""))))</f>
        <v/>
      </c>
      <c r="AG55" s="493"/>
      <c r="AH55" s="493" t="str">
        <f>IF(AND('BR3'!$K$2="ACTIVE",'BR3'!T55&gt;0),"Yes",IF(AND('BR2'!$K$2="ACTIVE",'BR2'!T55&gt;0),"Yes",IF(AND('BR1'!$K$2="ACTIVE",'BR1'!T55&gt;0),"Yes",IF(AND('ORIGINAL BUDGET'!$K$2="ACTIVE",'ORIGINAL BUDGET'!T55&gt;0),"Yes",""))))</f>
        <v/>
      </c>
      <c r="AI55" s="494"/>
      <c r="AJ55" s="218"/>
      <c r="AK55" s="448">
        <f t="shared" si="11"/>
        <v>0</v>
      </c>
      <c r="AL55" s="448">
        <f t="shared" si="12"/>
        <v>0</v>
      </c>
      <c r="AM55" s="448">
        <f t="shared" si="13"/>
        <v>0</v>
      </c>
      <c r="AN55" s="448">
        <f t="shared" si="14"/>
        <v>0</v>
      </c>
      <c r="AO55" s="448">
        <f t="shared" si="15"/>
        <v>0</v>
      </c>
      <c r="AP55" s="448">
        <f t="shared" si="16"/>
        <v>0</v>
      </c>
      <c r="AQ55" s="448">
        <f t="shared" si="17"/>
        <v>0</v>
      </c>
      <c r="AU55" s="220"/>
      <c r="AV55" s="220"/>
      <c r="AW55" s="220"/>
      <c r="AX55" s="220"/>
      <c r="AY55" s="1104"/>
    </row>
    <row r="56" spans="1:51" ht="23.25" customHeight="1">
      <c r="A56" s="122">
        <v>12</v>
      </c>
      <c r="B56" s="273">
        <f>IF($L$2="","",IF($L$2="ORIGINAL",'ORIGINAL BUDGET'!$B56,IF($L$2="BR1",'BR1'!$B56,IF($L$2="BR2",'BR2'!$B56,IF($L$2="BR3",'BR3'!$B56)))))</f>
        <v>0</v>
      </c>
      <c r="C56" s="1028">
        <f>IF($L$2="","",IF($L$2="ORIGINAL",'ORIGINAL BUDGET'!$C56,IF($L$2="BR1",'BR1'!$C56,IF($L$2="BR2",'BR2'!$C56,IF($L$2="BR3",'BR3'!$C56)))))</f>
        <v>0</v>
      </c>
      <c r="D56" s="860" t="str">
        <f t="shared" si="18"/>
        <v/>
      </c>
      <c r="E56" s="404"/>
      <c r="F56" s="589"/>
      <c r="G56" s="845" t="str">
        <f t="shared" si="19"/>
        <v/>
      </c>
      <c r="H56" s="811">
        <f t="shared" si="10"/>
        <v>0</v>
      </c>
      <c r="I56" s="840"/>
      <c r="J56" s="811">
        <f t="shared" si="20"/>
        <v>0</v>
      </c>
      <c r="K56" s="843"/>
      <c r="L56" s="811">
        <f t="shared" si="21"/>
        <v>0</v>
      </c>
      <c r="M56" s="843"/>
      <c r="N56" s="811">
        <f t="shared" si="22"/>
        <v>0</v>
      </c>
      <c r="O56" s="843"/>
      <c r="P56" s="811">
        <f t="shared" si="23"/>
        <v>0</v>
      </c>
      <c r="Q56" s="843"/>
      <c r="R56" s="811">
        <f t="shared" si="24"/>
        <v>0</v>
      </c>
      <c r="S56" s="843"/>
      <c r="T56" s="811">
        <f t="shared" si="25"/>
        <v>0</v>
      </c>
      <c r="U56" s="149"/>
      <c r="V56" s="492" t="str">
        <f>IF(AND('BR3'!$K$2="ACTIVE",'BR3'!H56&gt;0),"Yes",IF(AND('BR2'!$K$2="ACTIVE",'BR2'!H56&gt;0),"Yes",IF(AND('BR1'!$K$2="ACTIVE",'BR1'!H56&gt;0),"Yes",IF(AND('ORIGINAL BUDGET'!$K$2="ACTIVE",'ORIGINAL BUDGET'!H56&gt;0),"Yes",""))))</f>
        <v/>
      </c>
      <c r="W56" s="493"/>
      <c r="X56" s="325" t="str">
        <f>IF(AND('BR3'!$K$2="ACTIVE",'BR3'!J56&gt;0),"Yes",IF(AND('BR2'!$K$2="ACTIVE",'BR2'!J56&gt;0),"Yes",IF(AND('BR1'!$K$2="ACTIVE",'BR1'!J56&gt;0),"Yes",IF(AND('ORIGINAL BUDGET'!$K$2="ACTIVE",'ORIGINAL BUDGET'!J56&gt;0),"Yes",""))))</f>
        <v/>
      </c>
      <c r="Y56" s="493"/>
      <c r="Z56" s="325" t="str">
        <f>IF(AND('BR3'!$K$2="ACTIVE",'BR3'!L56&gt;0),"Yes",IF(AND('BR2'!$K$2="ACTIVE",'BR2'!L56&gt;0),"Yes",IF(AND('BR1'!$K$2="ACTIVE",'BR1'!L56&gt;0),"Yes",IF(AND('ORIGINAL BUDGET'!$K$2="ACTIVE",'ORIGINAL BUDGET'!L56&gt;0),"Yes",""))))</f>
        <v/>
      </c>
      <c r="AA56" s="493"/>
      <c r="AB56" s="325" t="str">
        <f>IF(AND('BR3'!$K$2="ACTIVE",'BR3'!N56&gt;0),"Yes",IF(AND('BR2'!$K$2="ACTIVE",'BR2'!N56&gt;0),"Yes",IF(AND('BR1'!$K$2="ACTIVE",'BR1'!N56&gt;0),"Yes",IF(AND('ORIGINAL BUDGET'!$K$2="ACTIVE",'ORIGINAL BUDGET'!N56&gt;0),"Yes",""))))</f>
        <v/>
      </c>
      <c r="AC56" s="493"/>
      <c r="AD56" s="325" t="str">
        <f>IF(AND('BR3'!$K$2="ACTIVE",'BR3'!P56&gt;0),"Yes",IF(AND('BR2'!$K$2="ACTIVE",'BR2'!P56&gt;0),"Yes",IF(AND('BR1'!$K$2="ACTIVE",'BR1'!P56&gt;0),"Yes",IF(AND('ORIGINAL BUDGET'!$K$2="ACTIVE",'ORIGINAL BUDGET'!P56&gt;0),"Yes",""))))</f>
        <v/>
      </c>
      <c r="AE56" s="493"/>
      <c r="AF56" s="325" t="str">
        <f>IF(AND('BR3'!$K$2="ACTIVE",'BR3'!R56&gt;0),"Yes",IF(AND('BR2'!$K$2="ACTIVE",'BR2'!R56&gt;0),"Yes",IF(AND('BR1'!$K$2="ACTIVE",'BR1'!R56&gt;0),"Yes",IF(AND('ORIGINAL BUDGET'!$K$2="ACTIVE",'ORIGINAL BUDGET'!R56&gt;0),"Yes",""))))</f>
        <v/>
      </c>
      <c r="AG56" s="493"/>
      <c r="AH56" s="493" t="str">
        <f>IF(AND('BR3'!$K$2="ACTIVE",'BR3'!T56&gt;0),"Yes",IF(AND('BR2'!$K$2="ACTIVE",'BR2'!T56&gt;0),"Yes",IF(AND('BR1'!$K$2="ACTIVE",'BR1'!T56&gt;0),"Yes",IF(AND('ORIGINAL BUDGET'!$K$2="ACTIVE",'ORIGINAL BUDGET'!T56&gt;0),"Yes",""))))</f>
        <v/>
      </c>
      <c r="AI56" s="494"/>
      <c r="AJ56" s="218"/>
      <c r="AK56" s="448">
        <f t="shared" si="11"/>
        <v>0</v>
      </c>
      <c r="AL56" s="448">
        <f t="shared" si="12"/>
        <v>0</v>
      </c>
      <c r="AM56" s="448">
        <f t="shared" si="13"/>
        <v>0</v>
      </c>
      <c r="AN56" s="448">
        <f t="shared" si="14"/>
        <v>0</v>
      </c>
      <c r="AO56" s="448">
        <f t="shared" si="15"/>
        <v>0</v>
      </c>
      <c r="AP56" s="448">
        <f t="shared" si="16"/>
        <v>0</v>
      </c>
      <c r="AQ56" s="448">
        <f t="shared" si="17"/>
        <v>0</v>
      </c>
      <c r="AU56" s="220"/>
      <c r="AV56" s="220"/>
      <c r="AW56" s="220"/>
      <c r="AX56" s="220"/>
      <c r="AY56" s="1104"/>
    </row>
    <row r="57" spans="1:51" ht="23.25" customHeight="1">
      <c r="A57" s="122">
        <v>13</v>
      </c>
      <c r="B57" s="273">
        <f>IF($L$2="","",IF($L$2="ORIGINAL",'ORIGINAL BUDGET'!$B57,IF($L$2="BR1",'BR1'!$B57,IF($L$2="BR2",'BR2'!$B57,IF($L$2="BR3",'BR3'!$B57)))))</f>
        <v>0</v>
      </c>
      <c r="C57" s="1028">
        <f>IF($L$2="","",IF($L$2="ORIGINAL",'ORIGINAL BUDGET'!$C57,IF($L$2="BR1",'BR1'!$C57,IF($L$2="BR2",'BR2'!$C57,IF($L$2="BR3",'BR3'!$C57)))))</f>
        <v>0</v>
      </c>
      <c r="D57" s="860" t="str">
        <f t="shared" si="18"/>
        <v/>
      </c>
      <c r="E57" s="404"/>
      <c r="F57" s="589"/>
      <c r="G57" s="845" t="str">
        <f t="shared" si="19"/>
        <v/>
      </c>
      <c r="H57" s="811">
        <f t="shared" si="10"/>
        <v>0</v>
      </c>
      <c r="I57" s="840"/>
      <c r="J57" s="811">
        <f t="shared" si="20"/>
        <v>0</v>
      </c>
      <c r="K57" s="843"/>
      <c r="L57" s="811">
        <f t="shared" si="21"/>
        <v>0</v>
      </c>
      <c r="M57" s="843"/>
      <c r="N57" s="811">
        <f t="shared" si="22"/>
        <v>0</v>
      </c>
      <c r="O57" s="843"/>
      <c r="P57" s="811">
        <f t="shared" si="23"/>
        <v>0</v>
      </c>
      <c r="Q57" s="843"/>
      <c r="R57" s="811">
        <f t="shared" si="24"/>
        <v>0</v>
      </c>
      <c r="S57" s="843"/>
      <c r="T57" s="811">
        <f t="shared" si="25"/>
        <v>0</v>
      </c>
      <c r="U57" s="149"/>
      <c r="V57" s="492" t="str">
        <f>IF(AND('BR3'!$K$2="ACTIVE",'BR3'!H57&gt;0),"Yes",IF(AND('BR2'!$K$2="ACTIVE",'BR2'!H57&gt;0),"Yes",IF(AND('BR1'!$K$2="ACTIVE",'BR1'!H57&gt;0),"Yes",IF(AND('ORIGINAL BUDGET'!$K$2="ACTIVE",'ORIGINAL BUDGET'!H57&gt;0),"Yes",""))))</f>
        <v/>
      </c>
      <c r="W57" s="493"/>
      <c r="X57" s="325" t="str">
        <f>IF(AND('BR3'!$K$2="ACTIVE",'BR3'!J57&gt;0),"Yes",IF(AND('BR2'!$K$2="ACTIVE",'BR2'!J57&gt;0),"Yes",IF(AND('BR1'!$K$2="ACTIVE",'BR1'!J57&gt;0),"Yes",IF(AND('ORIGINAL BUDGET'!$K$2="ACTIVE",'ORIGINAL BUDGET'!J57&gt;0),"Yes",""))))</f>
        <v/>
      </c>
      <c r="Y57" s="493"/>
      <c r="Z57" s="325" t="str">
        <f>IF(AND('BR3'!$K$2="ACTIVE",'BR3'!L57&gt;0),"Yes",IF(AND('BR2'!$K$2="ACTIVE",'BR2'!L57&gt;0),"Yes",IF(AND('BR1'!$K$2="ACTIVE",'BR1'!L57&gt;0),"Yes",IF(AND('ORIGINAL BUDGET'!$K$2="ACTIVE",'ORIGINAL BUDGET'!L57&gt;0),"Yes",""))))</f>
        <v/>
      </c>
      <c r="AA57" s="493"/>
      <c r="AB57" s="325" t="str">
        <f>IF(AND('BR3'!$K$2="ACTIVE",'BR3'!N57&gt;0),"Yes",IF(AND('BR2'!$K$2="ACTIVE",'BR2'!N57&gt;0),"Yes",IF(AND('BR1'!$K$2="ACTIVE",'BR1'!N57&gt;0),"Yes",IF(AND('ORIGINAL BUDGET'!$K$2="ACTIVE",'ORIGINAL BUDGET'!N57&gt;0),"Yes",""))))</f>
        <v/>
      </c>
      <c r="AC57" s="493"/>
      <c r="AD57" s="325" t="str">
        <f>IF(AND('BR3'!$K$2="ACTIVE",'BR3'!P57&gt;0),"Yes",IF(AND('BR2'!$K$2="ACTIVE",'BR2'!P57&gt;0),"Yes",IF(AND('BR1'!$K$2="ACTIVE",'BR1'!P57&gt;0),"Yes",IF(AND('ORIGINAL BUDGET'!$K$2="ACTIVE",'ORIGINAL BUDGET'!P57&gt;0),"Yes",""))))</f>
        <v/>
      </c>
      <c r="AE57" s="493"/>
      <c r="AF57" s="325" t="str">
        <f>IF(AND('BR3'!$K$2="ACTIVE",'BR3'!R57&gt;0),"Yes",IF(AND('BR2'!$K$2="ACTIVE",'BR2'!R57&gt;0),"Yes",IF(AND('BR1'!$K$2="ACTIVE",'BR1'!R57&gt;0),"Yes",IF(AND('ORIGINAL BUDGET'!$K$2="ACTIVE",'ORIGINAL BUDGET'!R57&gt;0),"Yes",""))))</f>
        <v/>
      </c>
      <c r="AG57" s="493"/>
      <c r="AH57" s="493" t="str">
        <f>IF(AND('BR3'!$K$2="ACTIVE",'BR3'!T57&gt;0),"Yes",IF(AND('BR2'!$K$2="ACTIVE",'BR2'!T57&gt;0),"Yes",IF(AND('BR1'!$K$2="ACTIVE",'BR1'!T57&gt;0),"Yes",IF(AND('ORIGINAL BUDGET'!$K$2="ACTIVE",'ORIGINAL BUDGET'!T57&gt;0),"Yes",""))))</f>
        <v/>
      </c>
      <c r="AI57" s="494"/>
      <c r="AJ57" s="218"/>
      <c r="AK57" s="448">
        <f t="shared" si="11"/>
        <v>0</v>
      </c>
      <c r="AL57" s="448">
        <f t="shared" si="12"/>
        <v>0</v>
      </c>
      <c r="AM57" s="448">
        <f t="shared" si="13"/>
        <v>0</v>
      </c>
      <c r="AN57" s="448">
        <f t="shared" si="14"/>
        <v>0</v>
      </c>
      <c r="AO57" s="448">
        <f t="shared" si="15"/>
        <v>0</v>
      </c>
      <c r="AP57" s="448">
        <f t="shared" si="16"/>
        <v>0</v>
      </c>
      <c r="AQ57" s="448">
        <f t="shared" si="17"/>
        <v>0</v>
      </c>
      <c r="AU57" s="220"/>
      <c r="AV57" s="220"/>
      <c r="AW57" s="220"/>
      <c r="AX57" s="220"/>
      <c r="AY57" s="1104"/>
    </row>
    <row r="58" spans="1:51" ht="23.25" customHeight="1">
      <c r="A58" s="122">
        <v>14</v>
      </c>
      <c r="B58" s="273">
        <f>IF($L$2="","",IF($L$2="ORIGINAL",'ORIGINAL BUDGET'!$B58,IF($L$2="BR1",'BR1'!$B58,IF($L$2="BR2",'BR2'!$B58,IF($L$2="BR3",'BR3'!$B58)))))</f>
        <v>0</v>
      </c>
      <c r="C58" s="1028">
        <f>IF($L$2="","",IF($L$2="ORIGINAL",'ORIGINAL BUDGET'!$C58,IF($L$2="BR1",'BR1'!$C58,IF($L$2="BR2",'BR2'!$C58,IF($L$2="BR3",'BR3'!$C58)))))</f>
        <v>0</v>
      </c>
      <c r="D58" s="860" t="str">
        <f t="shared" si="18"/>
        <v/>
      </c>
      <c r="E58" s="404"/>
      <c r="F58" s="589"/>
      <c r="G58" s="845" t="str">
        <f t="shared" si="19"/>
        <v/>
      </c>
      <c r="H58" s="811">
        <f t="shared" si="10"/>
        <v>0</v>
      </c>
      <c r="I58" s="840"/>
      <c r="J58" s="811">
        <f t="shared" si="20"/>
        <v>0</v>
      </c>
      <c r="K58" s="843"/>
      <c r="L58" s="811">
        <f t="shared" si="21"/>
        <v>0</v>
      </c>
      <c r="M58" s="843"/>
      <c r="N58" s="811">
        <f t="shared" si="22"/>
        <v>0</v>
      </c>
      <c r="O58" s="843"/>
      <c r="P58" s="811">
        <f t="shared" si="23"/>
        <v>0</v>
      </c>
      <c r="Q58" s="843"/>
      <c r="R58" s="811">
        <f t="shared" si="24"/>
        <v>0</v>
      </c>
      <c r="S58" s="843"/>
      <c r="T58" s="811">
        <f t="shared" si="25"/>
        <v>0</v>
      </c>
      <c r="U58" s="149"/>
      <c r="V58" s="492" t="str">
        <f>IF(AND('BR3'!$K$2="ACTIVE",'BR3'!H58&gt;0),"Yes",IF(AND('BR2'!$K$2="ACTIVE",'BR2'!H58&gt;0),"Yes",IF(AND('BR1'!$K$2="ACTIVE",'BR1'!H58&gt;0),"Yes",IF(AND('ORIGINAL BUDGET'!$K$2="ACTIVE",'ORIGINAL BUDGET'!H58&gt;0),"Yes",""))))</f>
        <v/>
      </c>
      <c r="W58" s="493"/>
      <c r="X58" s="325" t="str">
        <f>IF(AND('BR3'!$K$2="ACTIVE",'BR3'!J58&gt;0),"Yes",IF(AND('BR2'!$K$2="ACTIVE",'BR2'!J58&gt;0),"Yes",IF(AND('BR1'!$K$2="ACTIVE",'BR1'!J58&gt;0),"Yes",IF(AND('ORIGINAL BUDGET'!$K$2="ACTIVE",'ORIGINAL BUDGET'!J58&gt;0),"Yes",""))))</f>
        <v/>
      </c>
      <c r="Y58" s="493"/>
      <c r="Z58" s="325" t="str">
        <f>IF(AND('BR3'!$K$2="ACTIVE",'BR3'!L58&gt;0),"Yes",IF(AND('BR2'!$K$2="ACTIVE",'BR2'!L58&gt;0),"Yes",IF(AND('BR1'!$K$2="ACTIVE",'BR1'!L58&gt;0),"Yes",IF(AND('ORIGINAL BUDGET'!$K$2="ACTIVE",'ORIGINAL BUDGET'!L58&gt;0),"Yes",""))))</f>
        <v/>
      </c>
      <c r="AA58" s="493"/>
      <c r="AB58" s="325" t="str">
        <f>IF(AND('BR3'!$K$2="ACTIVE",'BR3'!N58&gt;0),"Yes",IF(AND('BR2'!$K$2="ACTIVE",'BR2'!N58&gt;0),"Yes",IF(AND('BR1'!$K$2="ACTIVE",'BR1'!N58&gt;0),"Yes",IF(AND('ORIGINAL BUDGET'!$K$2="ACTIVE",'ORIGINAL BUDGET'!N58&gt;0),"Yes",""))))</f>
        <v/>
      </c>
      <c r="AC58" s="493"/>
      <c r="AD58" s="325" t="str">
        <f>IF(AND('BR3'!$K$2="ACTIVE",'BR3'!P58&gt;0),"Yes",IF(AND('BR2'!$K$2="ACTIVE",'BR2'!P58&gt;0),"Yes",IF(AND('BR1'!$K$2="ACTIVE",'BR1'!P58&gt;0),"Yes",IF(AND('ORIGINAL BUDGET'!$K$2="ACTIVE",'ORIGINAL BUDGET'!P58&gt;0),"Yes",""))))</f>
        <v/>
      </c>
      <c r="AE58" s="493"/>
      <c r="AF58" s="325" t="str">
        <f>IF(AND('BR3'!$K$2="ACTIVE",'BR3'!R58&gt;0),"Yes",IF(AND('BR2'!$K$2="ACTIVE",'BR2'!R58&gt;0),"Yes",IF(AND('BR1'!$K$2="ACTIVE",'BR1'!R58&gt;0),"Yes",IF(AND('ORIGINAL BUDGET'!$K$2="ACTIVE",'ORIGINAL BUDGET'!R58&gt;0),"Yes",""))))</f>
        <v/>
      </c>
      <c r="AG58" s="493"/>
      <c r="AH58" s="493" t="str">
        <f>IF(AND('BR3'!$K$2="ACTIVE",'BR3'!T58&gt;0),"Yes",IF(AND('BR2'!$K$2="ACTIVE",'BR2'!T58&gt;0),"Yes",IF(AND('BR1'!$K$2="ACTIVE",'BR1'!T58&gt;0),"Yes",IF(AND('ORIGINAL BUDGET'!$K$2="ACTIVE",'ORIGINAL BUDGET'!T58&gt;0),"Yes",""))))</f>
        <v/>
      </c>
      <c r="AI58" s="494"/>
      <c r="AJ58" s="218"/>
      <c r="AK58" s="448">
        <f t="shared" si="11"/>
        <v>0</v>
      </c>
      <c r="AL58" s="448">
        <f t="shared" si="12"/>
        <v>0</v>
      </c>
      <c r="AM58" s="448">
        <f t="shared" si="13"/>
        <v>0</v>
      </c>
      <c r="AN58" s="448">
        <f t="shared" si="14"/>
        <v>0</v>
      </c>
      <c r="AO58" s="448">
        <f t="shared" si="15"/>
        <v>0</v>
      </c>
      <c r="AP58" s="448">
        <f t="shared" si="16"/>
        <v>0</v>
      </c>
      <c r="AQ58" s="448">
        <f t="shared" si="17"/>
        <v>0</v>
      </c>
      <c r="AU58" s="220"/>
      <c r="AV58" s="220"/>
      <c r="AW58" s="220"/>
      <c r="AX58" s="220"/>
      <c r="AY58" s="1104"/>
    </row>
    <row r="59" spans="1:51" ht="23.25" customHeight="1" thickBot="1">
      <c r="A59" s="122">
        <v>15</v>
      </c>
      <c r="B59" s="273">
        <f>IF($L$2="","",IF($L$2="ORIGINAL",'ORIGINAL BUDGET'!$B59,IF($L$2="BR1",'BR1'!$B59,IF($L$2="BR2",'BR2'!$B59,IF($L$2="BR3",'BR3'!$B59)))))</f>
        <v>0</v>
      </c>
      <c r="C59" s="1028">
        <f>IF($L$2="","",IF($L$2="ORIGINAL",'ORIGINAL BUDGET'!$C59,IF($L$2="BR1",'BR1'!$C59,IF($L$2="BR2",'BR2'!$C59,IF($L$2="BR3",'BR3'!$C59)))))</f>
        <v>0</v>
      </c>
      <c r="D59" s="860" t="str">
        <f t="shared" si="18"/>
        <v/>
      </c>
      <c r="E59" s="404"/>
      <c r="F59" s="589"/>
      <c r="G59" s="845" t="str">
        <f t="shared" si="19"/>
        <v/>
      </c>
      <c r="H59" s="811">
        <f t="shared" si="10"/>
        <v>0</v>
      </c>
      <c r="I59" s="840"/>
      <c r="J59" s="811">
        <f t="shared" si="20"/>
        <v>0</v>
      </c>
      <c r="K59" s="843"/>
      <c r="L59" s="811">
        <f t="shared" si="21"/>
        <v>0</v>
      </c>
      <c r="M59" s="843"/>
      <c r="N59" s="811">
        <f t="shared" si="22"/>
        <v>0</v>
      </c>
      <c r="O59" s="843"/>
      <c r="P59" s="811">
        <f t="shared" si="23"/>
        <v>0</v>
      </c>
      <c r="Q59" s="843"/>
      <c r="R59" s="811">
        <f t="shared" si="24"/>
        <v>0</v>
      </c>
      <c r="S59" s="843"/>
      <c r="T59" s="811">
        <f t="shared" si="25"/>
        <v>0</v>
      </c>
      <c r="U59" s="149"/>
      <c r="V59" s="492" t="str">
        <f>IF(AND('BR3'!$K$2="ACTIVE",'BR3'!H59&gt;0),"Yes",IF(AND('BR2'!$K$2="ACTIVE",'BR2'!H59&gt;0),"Yes",IF(AND('BR1'!$K$2="ACTIVE",'BR1'!H59&gt;0),"Yes",IF(AND('ORIGINAL BUDGET'!$K$2="ACTIVE",'ORIGINAL BUDGET'!H59&gt;0),"Yes",""))))</f>
        <v/>
      </c>
      <c r="W59" s="493"/>
      <c r="X59" s="325" t="str">
        <f>IF(AND('BR3'!$K$2="ACTIVE",'BR3'!J59&gt;0),"Yes",IF(AND('BR2'!$K$2="ACTIVE",'BR2'!J59&gt;0),"Yes",IF(AND('BR1'!$K$2="ACTIVE",'BR1'!J59&gt;0),"Yes",IF(AND('ORIGINAL BUDGET'!$K$2="ACTIVE",'ORIGINAL BUDGET'!J59&gt;0),"Yes",""))))</f>
        <v/>
      </c>
      <c r="Y59" s="493"/>
      <c r="Z59" s="325" t="str">
        <f>IF(AND('BR3'!$K$2="ACTIVE",'BR3'!L59&gt;0),"Yes",IF(AND('BR2'!$K$2="ACTIVE",'BR2'!L59&gt;0),"Yes",IF(AND('BR1'!$K$2="ACTIVE",'BR1'!L59&gt;0),"Yes",IF(AND('ORIGINAL BUDGET'!$K$2="ACTIVE",'ORIGINAL BUDGET'!L59&gt;0),"Yes",""))))</f>
        <v/>
      </c>
      <c r="AA59" s="493"/>
      <c r="AB59" s="325" t="str">
        <f>IF(AND('BR3'!$K$2="ACTIVE",'BR3'!N59&gt;0),"Yes",IF(AND('BR2'!$K$2="ACTIVE",'BR2'!N59&gt;0),"Yes",IF(AND('BR1'!$K$2="ACTIVE",'BR1'!N59&gt;0),"Yes",IF(AND('ORIGINAL BUDGET'!$K$2="ACTIVE",'ORIGINAL BUDGET'!N59&gt;0),"Yes",""))))</f>
        <v/>
      </c>
      <c r="AC59" s="493"/>
      <c r="AD59" s="325" t="str">
        <f>IF(AND('BR3'!$K$2="ACTIVE",'BR3'!P59&gt;0),"Yes",IF(AND('BR2'!$K$2="ACTIVE",'BR2'!P59&gt;0),"Yes",IF(AND('BR1'!$K$2="ACTIVE",'BR1'!P59&gt;0),"Yes",IF(AND('ORIGINAL BUDGET'!$K$2="ACTIVE",'ORIGINAL BUDGET'!P59&gt;0),"Yes",""))))</f>
        <v/>
      </c>
      <c r="AE59" s="493"/>
      <c r="AF59" s="325" t="str">
        <f>IF(AND('BR3'!$K$2="ACTIVE",'BR3'!R59&gt;0),"Yes",IF(AND('BR2'!$K$2="ACTIVE",'BR2'!R59&gt;0),"Yes",IF(AND('BR1'!$K$2="ACTIVE",'BR1'!R59&gt;0),"Yes",IF(AND('ORIGINAL BUDGET'!$K$2="ACTIVE",'ORIGINAL BUDGET'!R59&gt;0),"Yes",""))))</f>
        <v/>
      </c>
      <c r="AG59" s="493"/>
      <c r="AH59" s="493" t="str">
        <f>IF(AND('BR3'!$K$2="ACTIVE",'BR3'!T59&gt;0),"Yes",IF(AND('BR2'!$K$2="ACTIVE",'BR2'!T59&gt;0),"Yes",IF(AND('BR1'!$K$2="ACTIVE",'BR1'!T59&gt;0),"Yes",IF(AND('ORIGINAL BUDGET'!$K$2="ACTIVE",'ORIGINAL BUDGET'!T59&gt;0),"Yes",""))))</f>
        <v/>
      </c>
      <c r="AI59" s="494"/>
      <c r="AJ59" s="218"/>
      <c r="AK59" s="448">
        <f t="shared" si="11"/>
        <v>0</v>
      </c>
      <c r="AL59" s="448">
        <f t="shared" si="12"/>
        <v>0</v>
      </c>
      <c r="AM59" s="448">
        <f t="shared" si="13"/>
        <v>0</v>
      </c>
      <c r="AN59" s="448">
        <f t="shared" si="14"/>
        <v>0</v>
      </c>
      <c r="AO59" s="448">
        <f t="shared" si="15"/>
        <v>0</v>
      </c>
      <c r="AP59" s="448">
        <f t="shared" si="16"/>
        <v>0</v>
      </c>
      <c r="AQ59" s="448">
        <f t="shared" si="17"/>
        <v>0</v>
      </c>
      <c r="AU59" s="220"/>
      <c r="AV59" s="220"/>
      <c r="AW59" s="220"/>
      <c r="AX59" s="220"/>
      <c r="AY59" s="1104"/>
    </row>
    <row r="60" spans="1:51" ht="23.25" hidden="1" customHeight="1">
      <c r="A60" s="122">
        <v>16</v>
      </c>
      <c r="B60" s="273">
        <f>IF($L$2="","",IF($L$2="ORIGINAL",'ORIGINAL BUDGET'!$B60,IF($L$2="BR1",'BR1'!$B60,IF($L$2="BR2",'BR2'!$B60,IF($L$2="BR3",'BR3'!$B60)))))</f>
        <v>0</v>
      </c>
      <c r="C60" s="1028">
        <f>IF($L$2="","",IF($L$2="ORIGINAL",'ORIGINAL BUDGET'!$C60,IF($L$2="BR1",'BR1'!$C60,IF($L$2="BR2",'BR2'!$C60,IF($L$2="BR3",'BR3'!$C60)))))</f>
        <v>0</v>
      </c>
      <c r="D60" s="860" t="str">
        <f t="shared" si="18"/>
        <v/>
      </c>
      <c r="E60" s="404"/>
      <c r="F60" s="589"/>
      <c r="G60" s="845" t="str">
        <f t="shared" si="19"/>
        <v/>
      </c>
      <c r="H60" s="811">
        <f t="shared" si="10"/>
        <v>0</v>
      </c>
      <c r="I60" s="840"/>
      <c r="J60" s="811">
        <f t="shared" si="20"/>
        <v>0</v>
      </c>
      <c r="K60" s="843"/>
      <c r="L60" s="811">
        <f t="shared" si="21"/>
        <v>0</v>
      </c>
      <c r="M60" s="843"/>
      <c r="N60" s="811">
        <f t="shared" si="22"/>
        <v>0</v>
      </c>
      <c r="O60" s="843"/>
      <c r="P60" s="811">
        <f t="shared" si="23"/>
        <v>0</v>
      </c>
      <c r="Q60" s="843"/>
      <c r="R60" s="811">
        <f t="shared" si="24"/>
        <v>0</v>
      </c>
      <c r="S60" s="843"/>
      <c r="T60" s="811">
        <f t="shared" si="25"/>
        <v>0</v>
      </c>
      <c r="U60" s="149"/>
      <c r="V60" s="492" t="str">
        <f>IF(AND('BR3'!$K$2="ACTIVE",'BR3'!H60&gt;0),"Yes",IF(AND('BR2'!$K$2="ACTIVE",'BR2'!H60&gt;0),"Yes",IF(AND('BR1'!$K$2="ACTIVE",'BR1'!H60&gt;0),"Yes",IF(AND('ORIGINAL BUDGET'!$K$2="ACTIVE",'ORIGINAL BUDGET'!H60&gt;0),"Yes",""))))</f>
        <v/>
      </c>
      <c r="W60" s="493"/>
      <c r="X60" s="325" t="str">
        <f>IF(AND('BR3'!$K$2="ACTIVE",'BR3'!J60&gt;0),"Yes",IF(AND('BR2'!$K$2="ACTIVE",'BR2'!J60&gt;0),"Yes",IF(AND('BR1'!$K$2="ACTIVE",'BR1'!J60&gt;0),"Yes",IF(AND('ORIGINAL BUDGET'!$K$2="ACTIVE",'ORIGINAL BUDGET'!J60&gt;0),"Yes",""))))</f>
        <v/>
      </c>
      <c r="Y60" s="493"/>
      <c r="Z60" s="325" t="str">
        <f>IF(AND('BR3'!$K$2="ACTIVE",'BR3'!L60&gt;0),"Yes",IF(AND('BR2'!$K$2="ACTIVE",'BR2'!L60&gt;0),"Yes",IF(AND('BR1'!$K$2="ACTIVE",'BR1'!L60&gt;0),"Yes",IF(AND('ORIGINAL BUDGET'!$K$2="ACTIVE",'ORIGINAL BUDGET'!L60&gt;0),"Yes",""))))</f>
        <v/>
      </c>
      <c r="AA60" s="493"/>
      <c r="AB60" s="325" t="str">
        <f>IF(AND('BR3'!$K$2="ACTIVE",'BR3'!N60&gt;0),"Yes",IF(AND('BR2'!$K$2="ACTIVE",'BR2'!N60&gt;0),"Yes",IF(AND('BR1'!$K$2="ACTIVE",'BR1'!N60&gt;0),"Yes",IF(AND('ORIGINAL BUDGET'!$K$2="ACTIVE",'ORIGINAL BUDGET'!N60&gt;0),"Yes",""))))</f>
        <v/>
      </c>
      <c r="AC60" s="493"/>
      <c r="AD60" s="325" t="str">
        <f>IF(AND('BR3'!$K$2="ACTIVE",'BR3'!P60&gt;0),"Yes",IF(AND('BR2'!$K$2="ACTIVE",'BR2'!P60&gt;0),"Yes",IF(AND('BR1'!$K$2="ACTIVE",'BR1'!P60&gt;0),"Yes",IF(AND('ORIGINAL BUDGET'!$K$2="ACTIVE",'ORIGINAL BUDGET'!P60&gt;0),"Yes",""))))</f>
        <v/>
      </c>
      <c r="AE60" s="493"/>
      <c r="AF60" s="325" t="str">
        <f>IF(AND('BR3'!$K$2="ACTIVE",'BR3'!R60&gt;0),"Yes",IF(AND('BR2'!$K$2="ACTIVE",'BR2'!R60&gt;0),"Yes",IF(AND('BR1'!$K$2="ACTIVE",'BR1'!R60&gt;0),"Yes",IF(AND('ORIGINAL BUDGET'!$K$2="ACTIVE",'ORIGINAL BUDGET'!R60&gt;0),"Yes",""))))</f>
        <v/>
      </c>
      <c r="AG60" s="493"/>
      <c r="AH60" s="493" t="str">
        <f>IF(AND('BR3'!$K$2="ACTIVE",'BR3'!T60&gt;0),"Yes",IF(AND('BR2'!$K$2="ACTIVE",'BR2'!T60&gt;0),"Yes",IF(AND('BR1'!$K$2="ACTIVE",'BR1'!T60&gt;0),"Yes",IF(AND('ORIGINAL BUDGET'!$K$2="ACTIVE",'ORIGINAL BUDGET'!T60&gt;0),"Yes",""))))</f>
        <v/>
      </c>
      <c r="AI60" s="494"/>
      <c r="AJ60" s="218"/>
      <c r="AK60" s="448">
        <f t="shared" si="11"/>
        <v>0</v>
      </c>
      <c r="AL60" s="448">
        <f t="shared" si="12"/>
        <v>0</v>
      </c>
      <c r="AM60" s="448">
        <f t="shared" si="13"/>
        <v>0</v>
      </c>
      <c r="AN60" s="448">
        <f t="shared" si="14"/>
        <v>0</v>
      </c>
      <c r="AO60" s="448">
        <f t="shared" si="15"/>
        <v>0</v>
      </c>
      <c r="AP60" s="448">
        <f t="shared" si="16"/>
        <v>0</v>
      </c>
      <c r="AQ60" s="448">
        <f t="shared" si="17"/>
        <v>0</v>
      </c>
      <c r="AU60" s="220"/>
      <c r="AV60" s="220"/>
      <c r="AW60" s="220"/>
      <c r="AX60" s="220"/>
      <c r="AY60" s="1104"/>
    </row>
    <row r="61" spans="1:51" ht="23.25" hidden="1" customHeight="1">
      <c r="A61" s="124">
        <v>17</v>
      </c>
      <c r="B61" s="273">
        <f>IF($L$2="","",IF($L$2="ORIGINAL",'ORIGINAL BUDGET'!$B61,IF($L$2="BR1",'BR1'!$B61,IF($L$2="BR2",'BR2'!$B61,IF($L$2="BR3",'BR3'!$B61)))))</f>
        <v>0</v>
      </c>
      <c r="C61" s="1028">
        <f>IF($L$2="","",IF($L$2="ORIGINAL",'ORIGINAL BUDGET'!$C61,IF($L$2="BR1",'BR1'!$C61,IF($L$2="BR2",'BR2'!$C61,IF($L$2="BR3",'BR3'!$C61)))))</f>
        <v>0</v>
      </c>
      <c r="D61" s="860" t="str">
        <f t="shared" si="18"/>
        <v/>
      </c>
      <c r="E61" s="404"/>
      <c r="F61" s="589"/>
      <c r="G61" s="845" t="str">
        <f t="shared" si="19"/>
        <v/>
      </c>
      <c r="H61" s="811">
        <f t="shared" si="10"/>
        <v>0</v>
      </c>
      <c r="I61" s="840"/>
      <c r="J61" s="811">
        <f t="shared" si="20"/>
        <v>0</v>
      </c>
      <c r="K61" s="843"/>
      <c r="L61" s="811">
        <f t="shared" si="21"/>
        <v>0</v>
      </c>
      <c r="M61" s="843"/>
      <c r="N61" s="811">
        <f t="shared" si="22"/>
        <v>0</v>
      </c>
      <c r="O61" s="843"/>
      <c r="P61" s="811">
        <f t="shared" si="23"/>
        <v>0</v>
      </c>
      <c r="Q61" s="843"/>
      <c r="R61" s="811">
        <f t="shared" si="24"/>
        <v>0</v>
      </c>
      <c r="S61" s="843"/>
      <c r="T61" s="811">
        <f t="shared" si="25"/>
        <v>0</v>
      </c>
      <c r="U61" s="149"/>
      <c r="V61" s="492" t="str">
        <f>IF(AND('BR3'!$K$2="ACTIVE",'BR3'!H61&gt;0),"Yes",IF(AND('BR2'!$K$2="ACTIVE",'BR2'!H61&gt;0),"Yes",IF(AND('BR1'!$K$2="ACTIVE",'BR1'!H61&gt;0),"Yes",IF(AND('ORIGINAL BUDGET'!$K$2="ACTIVE",'ORIGINAL BUDGET'!H61&gt;0),"Yes",""))))</f>
        <v/>
      </c>
      <c r="W61" s="493"/>
      <c r="X61" s="325" t="str">
        <f>IF(AND('BR3'!$K$2="ACTIVE",'BR3'!J61&gt;0),"Yes",IF(AND('BR2'!$K$2="ACTIVE",'BR2'!J61&gt;0),"Yes",IF(AND('BR1'!$K$2="ACTIVE",'BR1'!J61&gt;0),"Yes",IF(AND('ORIGINAL BUDGET'!$K$2="ACTIVE",'ORIGINAL BUDGET'!J61&gt;0),"Yes",""))))</f>
        <v/>
      </c>
      <c r="Y61" s="493"/>
      <c r="Z61" s="325" t="str">
        <f>IF(AND('BR3'!$K$2="ACTIVE",'BR3'!L61&gt;0),"Yes",IF(AND('BR2'!$K$2="ACTIVE",'BR2'!L61&gt;0),"Yes",IF(AND('BR1'!$K$2="ACTIVE",'BR1'!L61&gt;0),"Yes",IF(AND('ORIGINAL BUDGET'!$K$2="ACTIVE",'ORIGINAL BUDGET'!L61&gt;0),"Yes",""))))</f>
        <v/>
      </c>
      <c r="AA61" s="493"/>
      <c r="AB61" s="325" t="str">
        <f>IF(AND('BR3'!$K$2="ACTIVE",'BR3'!N61&gt;0),"Yes",IF(AND('BR2'!$K$2="ACTIVE",'BR2'!N61&gt;0),"Yes",IF(AND('BR1'!$K$2="ACTIVE",'BR1'!N61&gt;0),"Yes",IF(AND('ORIGINAL BUDGET'!$K$2="ACTIVE",'ORIGINAL BUDGET'!N61&gt;0),"Yes",""))))</f>
        <v/>
      </c>
      <c r="AC61" s="493"/>
      <c r="AD61" s="325" t="str">
        <f>IF(AND('BR3'!$K$2="ACTIVE",'BR3'!P61&gt;0),"Yes",IF(AND('BR2'!$K$2="ACTIVE",'BR2'!P61&gt;0),"Yes",IF(AND('BR1'!$K$2="ACTIVE",'BR1'!P61&gt;0),"Yes",IF(AND('ORIGINAL BUDGET'!$K$2="ACTIVE",'ORIGINAL BUDGET'!P61&gt;0),"Yes",""))))</f>
        <v/>
      </c>
      <c r="AE61" s="493"/>
      <c r="AF61" s="325" t="str">
        <f>IF(AND('BR3'!$K$2="ACTIVE",'BR3'!R61&gt;0),"Yes",IF(AND('BR2'!$K$2="ACTIVE",'BR2'!R61&gt;0),"Yes",IF(AND('BR1'!$K$2="ACTIVE",'BR1'!R61&gt;0),"Yes",IF(AND('ORIGINAL BUDGET'!$K$2="ACTIVE",'ORIGINAL BUDGET'!R61&gt;0),"Yes",""))))</f>
        <v/>
      </c>
      <c r="AG61" s="493"/>
      <c r="AH61" s="493" t="str">
        <f>IF(AND('BR3'!$K$2="ACTIVE",'BR3'!T61&gt;0),"Yes",IF(AND('BR2'!$K$2="ACTIVE",'BR2'!T61&gt;0),"Yes",IF(AND('BR1'!$K$2="ACTIVE",'BR1'!T61&gt;0),"Yes",IF(AND('ORIGINAL BUDGET'!$K$2="ACTIVE",'ORIGINAL BUDGET'!T61&gt;0),"Yes",""))))</f>
        <v/>
      </c>
      <c r="AI61" s="494"/>
      <c r="AJ61" s="218"/>
      <c r="AK61" s="448">
        <f t="shared" si="11"/>
        <v>0</v>
      </c>
      <c r="AL61" s="448">
        <f t="shared" si="12"/>
        <v>0</v>
      </c>
      <c r="AM61" s="448">
        <f t="shared" si="13"/>
        <v>0</v>
      </c>
      <c r="AN61" s="448">
        <f t="shared" si="14"/>
        <v>0</v>
      </c>
      <c r="AO61" s="448">
        <f t="shared" si="15"/>
        <v>0</v>
      </c>
      <c r="AP61" s="448">
        <f t="shared" si="16"/>
        <v>0</v>
      </c>
      <c r="AQ61" s="448">
        <f t="shared" si="17"/>
        <v>0</v>
      </c>
      <c r="AU61" s="220"/>
      <c r="AV61" s="220"/>
      <c r="AW61" s="220"/>
      <c r="AX61" s="220"/>
      <c r="AY61" s="1104"/>
    </row>
    <row r="62" spans="1:51" ht="23.25" hidden="1" customHeight="1">
      <c r="A62" s="122">
        <v>18</v>
      </c>
      <c r="B62" s="273">
        <f>IF($L$2="","",IF($L$2="ORIGINAL",'ORIGINAL BUDGET'!$B62,IF($L$2="BR1",'BR1'!$B62,IF($L$2="BR2",'BR2'!$B62,IF($L$2="BR3",'BR3'!$B62)))))</f>
        <v>0</v>
      </c>
      <c r="C62" s="1028">
        <f>IF($L$2="","",IF($L$2="ORIGINAL",'ORIGINAL BUDGET'!$C62,IF($L$2="BR1",'BR1'!$C62,IF($L$2="BR2",'BR2'!$C62,IF($L$2="BR3",'BR3'!$C62)))))</f>
        <v>0</v>
      </c>
      <c r="D62" s="860" t="str">
        <f t="shared" si="18"/>
        <v/>
      </c>
      <c r="E62" s="404"/>
      <c r="F62" s="589"/>
      <c r="G62" s="845" t="str">
        <f t="shared" si="19"/>
        <v/>
      </c>
      <c r="H62" s="811">
        <f t="shared" si="10"/>
        <v>0</v>
      </c>
      <c r="I62" s="840"/>
      <c r="J62" s="811">
        <f t="shared" si="20"/>
        <v>0</v>
      </c>
      <c r="K62" s="843"/>
      <c r="L62" s="811">
        <f t="shared" si="21"/>
        <v>0</v>
      </c>
      <c r="M62" s="843"/>
      <c r="N62" s="811">
        <f t="shared" si="22"/>
        <v>0</v>
      </c>
      <c r="O62" s="843"/>
      <c r="P62" s="811">
        <f t="shared" si="23"/>
        <v>0</v>
      </c>
      <c r="Q62" s="843"/>
      <c r="R62" s="811">
        <f t="shared" si="24"/>
        <v>0</v>
      </c>
      <c r="S62" s="843"/>
      <c r="T62" s="811">
        <f t="shared" si="25"/>
        <v>0</v>
      </c>
      <c r="U62" s="149"/>
      <c r="V62" s="492" t="str">
        <f>IF(AND('BR3'!$K$2="ACTIVE",'BR3'!H62&gt;0),"Yes",IF(AND('BR2'!$K$2="ACTIVE",'BR2'!H62&gt;0),"Yes",IF(AND('BR1'!$K$2="ACTIVE",'BR1'!H62&gt;0),"Yes",IF(AND('ORIGINAL BUDGET'!$K$2="ACTIVE",'ORIGINAL BUDGET'!H62&gt;0),"Yes",""))))</f>
        <v/>
      </c>
      <c r="W62" s="493"/>
      <c r="X62" s="325" t="str">
        <f>IF(AND('BR3'!$K$2="ACTIVE",'BR3'!J62&gt;0),"Yes",IF(AND('BR2'!$K$2="ACTIVE",'BR2'!J62&gt;0),"Yes",IF(AND('BR1'!$K$2="ACTIVE",'BR1'!J62&gt;0),"Yes",IF(AND('ORIGINAL BUDGET'!$K$2="ACTIVE",'ORIGINAL BUDGET'!J62&gt;0),"Yes",""))))</f>
        <v/>
      </c>
      <c r="Y62" s="493"/>
      <c r="Z62" s="325" t="str">
        <f>IF(AND('BR3'!$K$2="ACTIVE",'BR3'!L62&gt;0),"Yes",IF(AND('BR2'!$K$2="ACTIVE",'BR2'!L62&gt;0),"Yes",IF(AND('BR1'!$K$2="ACTIVE",'BR1'!L62&gt;0),"Yes",IF(AND('ORIGINAL BUDGET'!$K$2="ACTIVE",'ORIGINAL BUDGET'!L62&gt;0),"Yes",""))))</f>
        <v/>
      </c>
      <c r="AA62" s="493"/>
      <c r="AB62" s="325" t="str">
        <f>IF(AND('BR3'!$K$2="ACTIVE",'BR3'!N62&gt;0),"Yes",IF(AND('BR2'!$K$2="ACTIVE",'BR2'!N62&gt;0),"Yes",IF(AND('BR1'!$K$2="ACTIVE",'BR1'!N62&gt;0),"Yes",IF(AND('ORIGINAL BUDGET'!$K$2="ACTIVE",'ORIGINAL BUDGET'!N62&gt;0),"Yes",""))))</f>
        <v/>
      </c>
      <c r="AC62" s="493"/>
      <c r="AD62" s="325" t="str">
        <f>IF(AND('BR3'!$K$2="ACTIVE",'BR3'!P62&gt;0),"Yes",IF(AND('BR2'!$K$2="ACTIVE",'BR2'!P62&gt;0),"Yes",IF(AND('BR1'!$K$2="ACTIVE",'BR1'!P62&gt;0),"Yes",IF(AND('ORIGINAL BUDGET'!$K$2="ACTIVE",'ORIGINAL BUDGET'!P62&gt;0),"Yes",""))))</f>
        <v/>
      </c>
      <c r="AE62" s="493"/>
      <c r="AF62" s="325" t="str">
        <f>IF(AND('BR3'!$K$2="ACTIVE",'BR3'!R62&gt;0),"Yes",IF(AND('BR2'!$K$2="ACTIVE",'BR2'!R62&gt;0),"Yes",IF(AND('BR1'!$K$2="ACTIVE",'BR1'!R62&gt;0),"Yes",IF(AND('ORIGINAL BUDGET'!$K$2="ACTIVE",'ORIGINAL BUDGET'!R62&gt;0),"Yes",""))))</f>
        <v/>
      </c>
      <c r="AG62" s="493"/>
      <c r="AH62" s="493" t="str">
        <f>IF(AND('BR3'!$K$2="ACTIVE",'BR3'!T62&gt;0),"Yes",IF(AND('BR2'!$K$2="ACTIVE",'BR2'!T62&gt;0),"Yes",IF(AND('BR1'!$K$2="ACTIVE",'BR1'!T62&gt;0),"Yes",IF(AND('ORIGINAL BUDGET'!$K$2="ACTIVE",'ORIGINAL BUDGET'!T62&gt;0),"Yes",""))))</f>
        <v/>
      </c>
      <c r="AI62" s="494"/>
      <c r="AJ62" s="218"/>
      <c r="AK62" s="448">
        <f t="shared" si="11"/>
        <v>0</v>
      </c>
      <c r="AL62" s="448">
        <f t="shared" si="12"/>
        <v>0</v>
      </c>
      <c r="AM62" s="448">
        <f t="shared" si="13"/>
        <v>0</v>
      </c>
      <c r="AN62" s="448">
        <f t="shared" si="14"/>
        <v>0</v>
      </c>
      <c r="AO62" s="448">
        <f t="shared" si="15"/>
        <v>0</v>
      </c>
      <c r="AP62" s="448">
        <f t="shared" si="16"/>
        <v>0</v>
      </c>
      <c r="AQ62" s="448">
        <f t="shared" si="17"/>
        <v>0</v>
      </c>
      <c r="AU62" s="220"/>
      <c r="AV62" s="220"/>
      <c r="AW62" s="220"/>
      <c r="AX62" s="220"/>
      <c r="AY62" s="1104"/>
    </row>
    <row r="63" spans="1:51" ht="23.25" hidden="1" customHeight="1">
      <c r="A63" s="124">
        <v>19</v>
      </c>
      <c r="B63" s="273">
        <f>IF($L$2="","",IF($L$2="ORIGINAL",'ORIGINAL BUDGET'!$B63,IF($L$2="BR1",'BR1'!$B63,IF($L$2="BR2",'BR2'!$B63,IF($L$2="BR3",'BR3'!$B63)))))</f>
        <v>0</v>
      </c>
      <c r="C63" s="1028">
        <f>IF($L$2="","",IF($L$2="ORIGINAL",'ORIGINAL BUDGET'!$C63,IF($L$2="BR1",'BR1'!$C63,IF($L$2="BR2",'BR2'!$C63,IF($L$2="BR3",'BR3'!$C63)))))</f>
        <v>0</v>
      </c>
      <c r="D63" s="860" t="str">
        <f t="shared" si="18"/>
        <v/>
      </c>
      <c r="E63" s="404"/>
      <c r="F63" s="589"/>
      <c r="G63" s="845" t="str">
        <f t="shared" si="19"/>
        <v/>
      </c>
      <c r="H63" s="811">
        <f t="shared" si="10"/>
        <v>0</v>
      </c>
      <c r="I63" s="840"/>
      <c r="J63" s="811">
        <f t="shared" si="20"/>
        <v>0</v>
      </c>
      <c r="K63" s="843"/>
      <c r="L63" s="811">
        <f t="shared" si="21"/>
        <v>0</v>
      </c>
      <c r="M63" s="843"/>
      <c r="N63" s="811">
        <f t="shared" si="22"/>
        <v>0</v>
      </c>
      <c r="O63" s="843"/>
      <c r="P63" s="811">
        <f t="shared" si="23"/>
        <v>0</v>
      </c>
      <c r="Q63" s="843"/>
      <c r="R63" s="811">
        <f t="shared" si="24"/>
        <v>0</v>
      </c>
      <c r="S63" s="843"/>
      <c r="T63" s="811">
        <f t="shared" si="25"/>
        <v>0</v>
      </c>
      <c r="U63" s="149"/>
      <c r="V63" s="492" t="str">
        <f>IF(AND('BR3'!$K$2="ACTIVE",'BR3'!H63&gt;0),"Yes",IF(AND('BR2'!$K$2="ACTIVE",'BR2'!H63&gt;0),"Yes",IF(AND('BR1'!$K$2="ACTIVE",'BR1'!H63&gt;0),"Yes",IF(AND('ORIGINAL BUDGET'!$K$2="ACTIVE",'ORIGINAL BUDGET'!H63&gt;0),"Yes",""))))</f>
        <v/>
      </c>
      <c r="W63" s="493"/>
      <c r="X63" s="325" t="str">
        <f>IF(AND('BR3'!$K$2="ACTIVE",'BR3'!J63&gt;0),"Yes",IF(AND('BR2'!$K$2="ACTIVE",'BR2'!J63&gt;0),"Yes",IF(AND('BR1'!$K$2="ACTIVE",'BR1'!J63&gt;0),"Yes",IF(AND('ORIGINAL BUDGET'!$K$2="ACTIVE",'ORIGINAL BUDGET'!J63&gt;0),"Yes",""))))</f>
        <v/>
      </c>
      <c r="Y63" s="493"/>
      <c r="Z63" s="325" t="str">
        <f>IF(AND('BR3'!$K$2="ACTIVE",'BR3'!L63&gt;0),"Yes",IF(AND('BR2'!$K$2="ACTIVE",'BR2'!L63&gt;0),"Yes",IF(AND('BR1'!$K$2="ACTIVE",'BR1'!L63&gt;0),"Yes",IF(AND('ORIGINAL BUDGET'!$K$2="ACTIVE",'ORIGINAL BUDGET'!L63&gt;0),"Yes",""))))</f>
        <v/>
      </c>
      <c r="AA63" s="493"/>
      <c r="AB63" s="325" t="str">
        <f>IF(AND('BR3'!$K$2="ACTIVE",'BR3'!N63&gt;0),"Yes",IF(AND('BR2'!$K$2="ACTIVE",'BR2'!N63&gt;0),"Yes",IF(AND('BR1'!$K$2="ACTIVE",'BR1'!N63&gt;0),"Yes",IF(AND('ORIGINAL BUDGET'!$K$2="ACTIVE",'ORIGINAL BUDGET'!N63&gt;0),"Yes",""))))</f>
        <v/>
      </c>
      <c r="AC63" s="493"/>
      <c r="AD63" s="325" t="str">
        <f>IF(AND('BR3'!$K$2="ACTIVE",'BR3'!P63&gt;0),"Yes",IF(AND('BR2'!$K$2="ACTIVE",'BR2'!P63&gt;0),"Yes",IF(AND('BR1'!$K$2="ACTIVE",'BR1'!P63&gt;0),"Yes",IF(AND('ORIGINAL BUDGET'!$K$2="ACTIVE",'ORIGINAL BUDGET'!P63&gt;0),"Yes",""))))</f>
        <v/>
      </c>
      <c r="AE63" s="493"/>
      <c r="AF63" s="325" t="str">
        <f>IF(AND('BR3'!$K$2="ACTIVE",'BR3'!R63&gt;0),"Yes",IF(AND('BR2'!$K$2="ACTIVE",'BR2'!R63&gt;0),"Yes",IF(AND('BR1'!$K$2="ACTIVE",'BR1'!R63&gt;0),"Yes",IF(AND('ORIGINAL BUDGET'!$K$2="ACTIVE",'ORIGINAL BUDGET'!R63&gt;0),"Yes",""))))</f>
        <v/>
      </c>
      <c r="AG63" s="493"/>
      <c r="AH63" s="493" t="str">
        <f>IF(AND('BR3'!$K$2="ACTIVE",'BR3'!T63&gt;0),"Yes",IF(AND('BR2'!$K$2="ACTIVE",'BR2'!T63&gt;0),"Yes",IF(AND('BR1'!$K$2="ACTIVE",'BR1'!T63&gt;0),"Yes",IF(AND('ORIGINAL BUDGET'!$K$2="ACTIVE",'ORIGINAL BUDGET'!T63&gt;0),"Yes",""))))</f>
        <v/>
      </c>
      <c r="AI63" s="494"/>
      <c r="AJ63" s="218"/>
      <c r="AK63" s="448">
        <f t="shared" si="11"/>
        <v>0</v>
      </c>
      <c r="AL63" s="448">
        <f t="shared" si="12"/>
        <v>0</v>
      </c>
      <c r="AM63" s="448">
        <f t="shared" si="13"/>
        <v>0</v>
      </c>
      <c r="AN63" s="448">
        <f t="shared" si="14"/>
        <v>0</v>
      </c>
      <c r="AO63" s="448">
        <f t="shared" si="15"/>
        <v>0</v>
      </c>
      <c r="AP63" s="448">
        <f t="shared" si="16"/>
        <v>0</v>
      </c>
      <c r="AQ63" s="448">
        <f t="shared" si="17"/>
        <v>0</v>
      </c>
      <c r="AU63" s="220"/>
      <c r="AV63" s="220"/>
      <c r="AW63" s="220"/>
      <c r="AX63" s="220"/>
      <c r="AY63" s="1104"/>
    </row>
    <row r="64" spans="1:51" ht="23.25" hidden="1" customHeight="1">
      <c r="A64" s="124">
        <v>20</v>
      </c>
      <c r="B64" s="273">
        <f>IF($L$2="","",IF($L$2="ORIGINAL",'ORIGINAL BUDGET'!$B64,IF($L$2="BR1",'BR1'!$B64,IF($L$2="BR2",'BR2'!$B64,IF($L$2="BR3",'BR3'!$B64)))))</f>
        <v>0</v>
      </c>
      <c r="C64" s="1028">
        <f>IF($L$2="","",IF($L$2="ORIGINAL",'ORIGINAL BUDGET'!$C64,IF($L$2="BR1",'BR1'!$C64,IF($L$2="BR2",'BR2'!$C64,IF($L$2="BR3",'BR3'!$C64)))))</f>
        <v>0</v>
      </c>
      <c r="D64" s="860" t="str">
        <f t="shared" si="18"/>
        <v/>
      </c>
      <c r="E64" s="404"/>
      <c r="F64" s="589"/>
      <c r="G64" s="845" t="str">
        <f t="shared" si="19"/>
        <v/>
      </c>
      <c r="H64" s="811">
        <f t="shared" si="10"/>
        <v>0</v>
      </c>
      <c r="I64" s="840"/>
      <c r="J64" s="811">
        <f t="shared" si="20"/>
        <v>0</v>
      </c>
      <c r="K64" s="843"/>
      <c r="L64" s="811">
        <f t="shared" si="21"/>
        <v>0</v>
      </c>
      <c r="M64" s="843"/>
      <c r="N64" s="811">
        <f t="shared" si="22"/>
        <v>0</v>
      </c>
      <c r="O64" s="843"/>
      <c r="P64" s="811">
        <f t="shared" si="23"/>
        <v>0</v>
      </c>
      <c r="Q64" s="843"/>
      <c r="R64" s="811">
        <f t="shared" si="24"/>
        <v>0</v>
      </c>
      <c r="S64" s="843"/>
      <c r="T64" s="811">
        <f t="shared" si="25"/>
        <v>0</v>
      </c>
      <c r="U64" s="149"/>
      <c r="V64" s="492" t="str">
        <f>IF(AND('BR3'!$K$2="ACTIVE",'BR3'!H64&gt;0),"Yes",IF(AND('BR2'!$K$2="ACTIVE",'BR2'!H64&gt;0),"Yes",IF(AND('BR1'!$K$2="ACTIVE",'BR1'!H64&gt;0),"Yes",IF(AND('ORIGINAL BUDGET'!$K$2="ACTIVE",'ORIGINAL BUDGET'!H64&gt;0),"Yes",""))))</f>
        <v/>
      </c>
      <c r="W64" s="493"/>
      <c r="X64" s="325" t="str">
        <f>IF(AND('BR3'!$K$2="ACTIVE",'BR3'!J64&gt;0),"Yes",IF(AND('BR2'!$K$2="ACTIVE",'BR2'!J64&gt;0),"Yes",IF(AND('BR1'!$K$2="ACTIVE",'BR1'!J64&gt;0),"Yes",IF(AND('ORIGINAL BUDGET'!$K$2="ACTIVE",'ORIGINAL BUDGET'!J64&gt;0),"Yes",""))))</f>
        <v/>
      </c>
      <c r="Y64" s="493"/>
      <c r="Z64" s="325" t="str">
        <f>IF(AND('BR3'!$K$2="ACTIVE",'BR3'!L64&gt;0),"Yes",IF(AND('BR2'!$K$2="ACTIVE",'BR2'!L64&gt;0),"Yes",IF(AND('BR1'!$K$2="ACTIVE",'BR1'!L64&gt;0),"Yes",IF(AND('ORIGINAL BUDGET'!$K$2="ACTIVE",'ORIGINAL BUDGET'!L64&gt;0),"Yes",""))))</f>
        <v/>
      </c>
      <c r="AA64" s="493"/>
      <c r="AB64" s="325" t="str">
        <f>IF(AND('BR3'!$K$2="ACTIVE",'BR3'!N64&gt;0),"Yes",IF(AND('BR2'!$K$2="ACTIVE",'BR2'!N64&gt;0),"Yes",IF(AND('BR1'!$K$2="ACTIVE",'BR1'!N64&gt;0),"Yes",IF(AND('ORIGINAL BUDGET'!$K$2="ACTIVE",'ORIGINAL BUDGET'!N64&gt;0),"Yes",""))))</f>
        <v/>
      </c>
      <c r="AC64" s="493"/>
      <c r="AD64" s="325" t="str">
        <f>IF(AND('BR3'!$K$2="ACTIVE",'BR3'!P64&gt;0),"Yes",IF(AND('BR2'!$K$2="ACTIVE",'BR2'!P64&gt;0),"Yes",IF(AND('BR1'!$K$2="ACTIVE",'BR1'!P64&gt;0),"Yes",IF(AND('ORIGINAL BUDGET'!$K$2="ACTIVE",'ORIGINAL BUDGET'!P64&gt;0),"Yes",""))))</f>
        <v/>
      </c>
      <c r="AE64" s="493"/>
      <c r="AF64" s="325" t="str">
        <f>IF(AND('BR3'!$K$2="ACTIVE",'BR3'!R64&gt;0),"Yes",IF(AND('BR2'!$K$2="ACTIVE",'BR2'!R64&gt;0),"Yes",IF(AND('BR1'!$K$2="ACTIVE",'BR1'!R64&gt;0),"Yes",IF(AND('ORIGINAL BUDGET'!$K$2="ACTIVE",'ORIGINAL BUDGET'!R64&gt;0),"Yes",""))))</f>
        <v/>
      </c>
      <c r="AG64" s="493"/>
      <c r="AH64" s="493" t="str">
        <f>IF(AND('BR3'!$K$2="ACTIVE",'BR3'!T64&gt;0),"Yes",IF(AND('BR2'!$K$2="ACTIVE",'BR2'!T64&gt;0),"Yes",IF(AND('BR1'!$K$2="ACTIVE",'BR1'!T64&gt;0),"Yes",IF(AND('ORIGINAL BUDGET'!$K$2="ACTIVE",'ORIGINAL BUDGET'!T64&gt;0),"Yes",""))))</f>
        <v/>
      </c>
      <c r="AI64" s="494"/>
      <c r="AJ64" s="218"/>
      <c r="AK64" s="448">
        <f t="shared" si="11"/>
        <v>0</v>
      </c>
      <c r="AL64" s="448">
        <f t="shared" si="12"/>
        <v>0</v>
      </c>
      <c r="AM64" s="448">
        <f t="shared" si="13"/>
        <v>0</v>
      </c>
      <c r="AN64" s="448">
        <f t="shared" si="14"/>
        <v>0</v>
      </c>
      <c r="AO64" s="448">
        <f t="shared" si="15"/>
        <v>0</v>
      </c>
      <c r="AP64" s="448">
        <f t="shared" si="16"/>
        <v>0</v>
      </c>
      <c r="AQ64" s="448">
        <f t="shared" si="17"/>
        <v>0</v>
      </c>
      <c r="AU64" s="219"/>
      <c r="AV64" s="219"/>
      <c r="AW64" s="219"/>
      <c r="AX64" s="219"/>
      <c r="AY64" s="1104"/>
    </row>
    <row r="65" spans="1:53" ht="23.25" hidden="1" customHeight="1">
      <c r="A65" s="124">
        <v>21</v>
      </c>
      <c r="B65" s="273">
        <f>IF($L$2="","",IF($L$2="ORIGINAL",'ORIGINAL BUDGET'!$B65,IF($L$2="BR1",'BR1'!$B65,IF($L$2="BR2",'BR2'!$B65,IF($L$2="BR3",'BR3'!$B65)))))</f>
        <v>0</v>
      </c>
      <c r="C65" s="1028">
        <f>IF($L$2="","",IF($L$2="ORIGINAL",'ORIGINAL BUDGET'!$C65,IF($L$2="BR1",'BR1'!$C65,IF($L$2="BR2",'BR2'!$C65,IF($L$2="BR3",'BR3'!$C65)))))</f>
        <v>0</v>
      </c>
      <c r="D65" s="860" t="str">
        <f t="shared" si="18"/>
        <v/>
      </c>
      <c r="E65" s="404"/>
      <c r="F65" s="589"/>
      <c r="G65" s="845" t="str">
        <f t="shared" si="19"/>
        <v/>
      </c>
      <c r="H65" s="811">
        <f t="shared" si="10"/>
        <v>0</v>
      </c>
      <c r="I65" s="840"/>
      <c r="J65" s="811">
        <f t="shared" si="20"/>
        <v>0</v>
      </c>
      <c r="K65" s="843"/>
      <c r="L65" s="811">
        <f t="shared" si="21"/>
        <v>0</v>
      </c>
      <c r="M65" s="843"/>
      <c r="N65" s="811">
        <f t="shared" si="22"/>
        <v>0</v>
      </c>
      <c r="O65" s="843"/>
      <c r="P65" s="811">
        <f t="shared" si="23"/>
        <v>0</v>
      </c>
      <c r="Q65" s="843"/>
      <c r="R65" s="811">
        <f t="shared" si="24"/>
        <v>0</v>
      </c>
      <c r="S65" s="843"/>
      <c r="T65" s="811">
        <f t="shared" si="25"/>
        <v>0</v>
      </c>
      <c r="U65" s="149"/>
      <c r="V65" s="492" t="str">
        <f>IF(AND('BR3'!$K$2="ACTIVE",'BR3'!H65&gt;0),"Yes",IF(AND('BR2'!$K$2="ACTIVE",'BR2'!H65&gt;0),"Yes",IF(AND('BR1'!$K$2="ACTIVE",'BR1'!H65&gt;0),"Yes",IF(AND('ORIGINAL BUDGET'!$K$2="ACTIVE",'ORIGINAL BUDGET'!H65&gt;0),"Yes",""))))</f>
        <v/>
      </c>
      <c r="W65" s="493"/>
      <c r="X65" s="325" t="str">
        <f>IF(AND('BR3'!$K$2="ACTIVE",'BR3'!J65&gt;0),"Yes",IF(AND('BR2'!$K$2="ACTIVE",'BR2'!J65&gt;0),"Yes",IF(AND('BR1'!$K$2="ACTIVE",'BR1'!J65&gt;0),"Yes",IF(AND('ORIGINAL BUDGET'!$K$2="ACTIVE",'ORIGINAL BUDGET'!J65&gt;0),"Yes",""))))</f>
        <v/>
      </c>
      <c r="Y65" s="493"/>
      <c r="Z65" s="325" t="str">
        <f>IF(AND('BR3'!$K$2="ACTIVE",'BR3'!L65&gt;0),"Yes",IF(AND('BR2'!$K$2="ACTIVE",'BR2'!L65&gt;0),"Yes",IF(AND('BR1'!$K$2="ACTIVE",'BR1'!L65&gt;0),"Yes",IF(AND('ORIGINAL BUDGET'!$K$2="ACTIVE",'ORIGINAL BUDGET'!L65&gt;0),"Yes",""))))</f>
        <v/>
      </c>
      <c r="AA65" s="493"/>
      <c r="AB65" s="325" t="str">
        <f>IF(AND('BR3'!$K$2="ACTIVE",'BR3'!N65&gt;0),"Yes",IF(AND('BR2'!$K$2="ACTIVE",'BR2'!N65&gt;0),"Yes",IF(AND('BR1'!$K$2="ACTIVE",'BR1'!N65&gt;0),"Yes",IF(AND('ORIGINAL BUDGET'!$K$2="ACTIVE",'ORIGINAL BUDGET'!N65&gt;0),"Yes",""))))</f>
        <v/>
      </c>
      <c r="AC65" s="493"/>
      <c r="AD65" s="325" t="str">
        <f>IF(AND('BR3'!$K$2="ACTIVE",'BR3'!P65&gt;0),"Yes",IF(AND('BR2'!$K$2="ACTIVE",'BR2'!P65&gt;0),"Yes",IF(AND('BR1'!$K$2="ACTIVE",'BR1'!P65&gt;0),"Yes",IF(AND('ORIGINAL BUDGET'!$K$2="ACTIVE",'ORIGINAL BUDGET'!P65&gt;0),"Yes",""))))</f>
        <v/>
      </c>
      <c r="AE65" s="493"/>
      <c r="AF65" s="325" t="str">
        <f>IF(AND('BR3'!$K$2="ACTIVE",'BR3'!R65&gt;0),"Yes",IF(AND('BR2'!$K$2="ACTIVE",'BR2'!R65&gt;0),"Yes",IF(AND('BR1'!$K$2="ACTIVE",'BR1'!R65&gt;0),"Yes",IF(AND('ORIGINAL BUDGET'!$K$2="ACTIVE",'ORIGINAL BUDGET'!R65&gt;0),"Yes",""))))</f>
        <v/>
      </c>
      <c r="AG65" s="493"/>
      <c r="AH65" s="493" t="str">
        <f>IF(AND('BR3'!$K$2="ACTIVE",'BR3'!T65&gt;0),"Yes",IF(AND('BR2'!$K$2="ACTIVE",'BR2'!T65&gt;0),"Yes",IF(AND('BR1'!$K$2="ACTIVE",'BR1'!T65&gt;0),"Yes",IF(AND('ORIGINAL BUDGET'!$K$2="ACTIVE",'ORIGINAL BUDGET'!T65&gt;0),"Yes",""))))</f>
        <v/>
      </c>
      <c r="AI65" s="494"/>
      <c r="AJ65" s="218"/>
      <c r="AK65" s="448">
        <f t="shared" si="11"/>
        <v>0</v>
      </c>
      <c r="AL65" s="448">
        <f t="shared" si="12"/>
        <v>0</v>
      </c>
      <c r="AM65" s="448">
        <f t="shared" si="13"/>
        <v>0</v>
      </c>
      <c r="AN65" s="448">
        <f t="shared" si="14"/>
        <v>0</v>
      </c>
      <c r="AO65" s="448">
        <f t="shared" si="15"/>
        <v>0</v>
      </c>
      <c r="AP65" s="448">
        <f t="shared" si="16"/>
        <v>0</v>
      </c>
      <c r="AQ65" s="448">
        <f t="shared" si="17"/>
        <v>0</v>
      </c>
      <c r="AU65" s="220"/>
      <c r="AV65" s="220"/>
      <c r="AW65" s="220"/>
      <c r="AX65" s="220"/>
      <c r="AY65" s="1104"/>
    </row>
    <row r="66" spans="1:53" ht="23.25" hidden="1" customHeight="1">
      <c r="A66" s="124">
        <v>22</v>
      </c>
      <c r="B66" s="273">
        <f>IF($L$2="","",IF($L$2="ORIGINAL",'ORIGINAL BUDGET'!$B66,IF($L$2="BR1",'BR1'!$B66,IF($L$2="BR2",'BR2'!$B66,IF($L$2="BR3",'BR3'!$B66)))))</f>
        <v>0</v>
      </c>
      <c r="C66" s="1028">
        <f>IF($L$2="","",IF($L$2="ORIGINAL",'ORIGINAL BUDGET'!$C66,IF($L$2="BR1",'BR1'!$C66,IF($L$2="BR2",'BR2'!$C66,IF($L$2="BR3",'BR3'!$C66)))))</f>
        <v>0</v>
      </c>
      <c r="D66" s="860" t="str">
        <f t="shared" si="18"/>
        <v/>
      </c>
      <c r="E66" s="404"/>
      <c r="F66" s="589"/>
      <c r="G66" s="845" t="str">
        <f t="shared" si="19"/>
        <v/>
      </c>
      <c r="H66" s="811">
        <f t="shared" si="10"/>
        <v>0</v>
      </c>
      <c r="I66" s="840"/>
      <c r="J66" s="811">
        <f t="shared" si="20"/>
        <v>0</v>
      </c>
      <c r="K66" s="843"/>
      <c r="L66" s="811">
        <f t="shared" si="21"/>
        <v>0</v>
      </c>
      <c r="M66" s="843"/>
      <c r="N66" s="811">
        <f t="shared" si="22"/>
        <v>0</v>
      </c>
      <c r="O66" s="843"/>
      <c r="P66" s="811">
        <f t="shared" ref="P66:P71" si="26">F66*O66</f>
        <v>0</v>
      </c>
      <c r="Q66" s="843"/>
      <c r="R66" s="811">
        <f t="shared" ref="R66:R71" si="27">F66*Q66</f>
        <v>0</v>
      </c>
      <c r="S66" s="843"/>
      <c r="T66" s="811">
        <f t="shared" ref="T66:T71" si="28">F66*S66</f>
        <v>0</v>
      </c>
      <c r="U66" s="149"/>
      <c r="V66" s="492" t="str">
        <f>IF(AND('BR3'!$K$2="ACTIVE",'BR3'!H66&gt;0),"Yes",IF(AND('BR2'!$K$2="ACTIVE",'BR2'!H66&gt;0),"Yes",IF(AND('BR1'!$K$2="ACTIVE",'BR1'!H66&gt;0),"Yes",IF(AND('ORIGINAL BUDGET'!$K$2="ACTIVE",'ORIGINAL BUDGET'!H66&gt;0),"Yes",""))))</f>
        <v/>
      </c>
      <c r="W66" s="493"/>
      <c r="X66" s="325" t="str">
        <f>IF(AND('BR3'!$K$2="ACTIVE",'BR3'!J66&gt;0),"Yes",IF(AND('BR2'!$K$2="ACTIVE",'BR2'!J66&gt;0),"Yes",IF(AND('BR1'!$K$2="ACTIVE",'BR1'!J66&gt;0),"Yes",IF(AND('ORIGINAL BUDGET'!$K$2="ACTIVE",'ORIGINAL BUDGET'!J66&gt;0),"Yes",""))))</f>
        <v/>
      </c>
      <c r="Y66" s="493"/>
      <c r="Z66" s="325" t="str">
        <f>IF(AND('BR3'!$K$2="ACTIVE",'BR3'!L66&gt;0),"Yes",IF(AND('BR2'!$K$2="ACTIVE",'BR2'!L66&gt;0),"Yes",IF(AND('BR1'!$K$2="ACTIVE",'BR1'!L66&gt;0),"Yes",IF(AND('ORIGINAL BUDGET'!$K$2="ACTIVE",'ORIGINAL BUDGET'!L66&gt;0),"Yes",""))))</f>
        <v/>
      </c>
      <c r="AA66" s="493"/>
      <c r="AB66" s="325" t="str">
        <f>IF(AND('BR3'!$K$2="ACTIVE",'BR3'!N66&gt;0),"Yes",IF(AND('BR2'!$K$2="ACTIVE",'BR2'!N66&gt;0),"Yes",IF(AND('BR1'!$K$2="ACTIVE",'BR1'!N66&gt;0),"Yes",IF(AND('ORIGINAL BUDGET'!$K$2="ACTIVE",'ORIGINAL BUDGET'!N66&gt;0),"Yes",""))))</f>
        <v/>
      </c>
      <c r="AC66" s="493"/>
      <c r="AD66" s="325" t="str">
        <f>IF(AND('BR3'!$K$2="ACTIVE",'BR3'!P66&gt;0),"Yes",IF(AND('BR2'!$K$2="ACTIVE",'BR2'!P66&gt;0),"Yes",IF(AND('BR1'!$K$2="ACTIVE",'BR1'!P66&gt;0),"Yes",IF(AND('ORIGINAL BUDGET'!$K$2="ACTIVE",'ORIGINAL BUDGET'!P66&gt;0),"Yes",""))))</f>
        <v/>
      </c>
      <c r="AE66" s="493"/>
      <c r="AF66" s="325" t="str">
        <f>IF(AND('BR3'!$K$2="ACTIVE",'BR3'!R66&gt;0),"Yes",IF(AND('BR2'!$K$2="ACTIVE",'BR2'!R66&gt;0),"Yes",IF(AND('BR1'!$K$2="ACTIVE",'BR1'!R66&gt;0),"Yes",IF(AND('ORIGINAL BUDGET'!$K$2="ACTIVE",'ORIGINAL BUDGET'!R66&gt;0),"Yes",""))))</f>
        <v/>
      </c>
      <c r="AG66" s="493"/>
      <c r="AH66" s="493" t="str">
        <f>IF(AND('BR3'!$K$2="ACTIVE",'BR3'!T66&gt;0),"Yes",IF(AND('BR2'!$K$2="ACTIVE",'BR2'!T66&gt;0),"Yes",IF(AND('BR1'!$K$2="ACTIVE",'BR1'!T66&gt;0),"Yes",IF(AND('ORIGINAL BUDGET'!$K$2="ACTIVE",'ORIGINAL BUDGET'!T66&gt;0),"Yes",""))))</f>
        <v/>
      </c>
      <c r="AI66" s="494"/>
      <c r="AJ66" s="218"/>
      <c r="AK66" s="448">
        <f t="shared" si="11"/>
        <v>0</v>
      </c>
      <c r="AL66" s="448">
        <f t="shared" si="12"/>
        <v>0</v>
      </c>
      <c r="AM66" s="448">
        <f t="shared" si="13"/>
        <v>0</v>
      </c>
      <c r="AN66" s="448">
        <f t="shared" si="14"/>
        <v>0</v>
      </c>
      <c r="AO66" s="448">
        <f t="shared" si="15"/>
        <v>0</v>
      </c>
      <c r="AP66" s="448">
        <f t="shared" si="16"/>
        <v>0</v>
      </c>
      <c r="AQ66" s="448">
        <f t="shared" si="17"/>
        <v>0</v>
      </c>
      <c r="AU66" s="220"/>
      <c r="AV66" s="220"/>
      <c r="AW66" s="220"/>
      <c r="AX66" s="220"/>
      <c r="AY66" s="1104"/>
    </row>
    <row r="67" spans="1:53" ht="23.25" hidden="1" customHeight="1">
      <c r="A67" s="124">
        <v>23</v>
      </c>
      <c r="B67" s="273">
        <f>IF($L$2="","",IF($L$2="ORIGINAL",'ORIGINAL BUDGET'!$B67,IF($L$2="BR1",'BR1'!$B67,IF($L$2="BR2",'BR2'!$B67,IF($L$2="BR3",'BR3'!$B67)))))</f>
        <v>0</v>
      </c>
      <c r="C67" s="1028">
        <f>IF($L$2="","",IF($L$2="ORIGINAL",'ORIGINAL BUDGET'!$C67,IF($L$2="BR1",'BR1'!$C67,IF($L$2="BR2",'BR2'!$C67,IF($L$2="BR3",'BR3'!$C67)))))</f>
        <v>0</v>
      </c>
      <c r="D67" s="860" t="str">
        <f t="shared" si="18"/>
        <v/>
      </c>
      <c r="E67" s="404"/>
      <c r="F67" s="589"/>
      <c r="G67" s="845" t="str">
        <f t="shared" si="19"/>
        <v/>
      </c>
      <c r="H67" s="811">
        <f t="shared" si="10"/>
        <v>0</v>
      </c>
      <c r="I67" s="840"/>
      <c r="J67" s="811">
        <f t="shared" si="20"/>
        <v>0</v>
      </c>
      <c r="K67" s="843"/>
      <c r="L67" s="811">
        <f t="shared" si="21"/>
        <v>0</v>
      </c>
      <c r="M67" s="843"/>
      <c r="N67" s="811">
        <f t="shared" si="22"/>
        <v>0</v>
      </c>
      <c r="O67" s="843"/>
      <c r="P67" s="811">
        <f t="shared" si="26"/>
        <v>0</v>
      </c>
      <c r="Q67" s="843"/>
      <c r="R67" s="811">
        <f t="shared" si="27"/>
        <v>0</v>
      </c>
      <c r="S67" s="843"/>
      <c r="T67" s="811">
        <f t="shared" si="28"/>
        <v>0</v>
      </c>
      <c r="U67" s="149"/>
      <c r="V67" s="492" t="str">
        <f>IF(AND('BR3'!$K$2="ACTIVE",'BR3'!H67&gt;0),"Yes",IF(AND('BR2'!$K$2="ACTIVE",'BR2'!H67&gt;0),"Yes",IF(AND('BR1'!$K$2="ACTIVE",'BR1'!H67&gt;0),"Yes",IF(AND('ORIGINAL BUDGET'!$K$2="ACTIVE",'ORIGINAL BUDGET'!H67&gt;0),"Yes",""))))</f>
        <v/>
      </c>
      <c r="W67" s="493"/>
      <c r="X67" s="325" t="str">
        <f>IF(AND('BR3'!$K$2="ACTIVE",'BR3'!J67&gt;0),"Yes",IF(AND('BR2'!$K$2="ACTIVE",'BR2'!J67&gt;0),"Yes",IF(AND('BR1'!$K$2="ACTIVE",'BR1'!J67&gt;0),"Yes",IF(AND('ORIGINAL BUDGET'!$K$2="ACTIVE",'ORIGINAL BUDGET'!J67&gt;0),"Yes",""))))</f>
        <v/>
      </c>
      <c r="Y67" s="493"/>
      <c r="Z67" s="325" t="str">
        <f>IF(AND('BR3'!$K$2="ACTIVE",'BR3'!L67&gt;0),"Yes",IF(AND('BR2'!$K$2="ACTIVE",'BR2'!L67&gt;0),"Yes",IF(AND('BR1'!$K$2="ACTIVE",'BR1'!L67&gt;0),"Yes",IF(AND('ORIGINAL BUDGET'!$K$2="ACTIVE",'ORIGINAL BUDGET'!L67&gt;0),"Yes",""))))</f>
        <v/>
      </c>
      <c r="AA67" s="493"/>
      <c r="AB67" s="325" t="str">
        <f>IF(AND('BR3'!$K$2="ACTIVE",'BR3'!N67&gt;0),"Yes",IF(AND('BR2'!$K$2="ACTIVE",'BR2'!N67&gt;0),"Yes",IF(AND('BR1'!$K$2="ACTIVE",'BR1'!N67&gt;0),"Yes",IF(AND('ORIGINAL BUDGET'!$K$2="ACTIVE",'ORIGINAL BUDGET'!N67&gt;0),"Yes",""))))</f>
        <v/>
      </c>
      <c r="AC67" s="493"/>
      <c r="AD67" s="325" t="str">
        <f>IF(AND('BR3'!$K$2="ACTIVE",'BR3'!P67&gt;0),"Yes",IF(AND('BR2'!$K$2="ACTIVE",'BR2'!P67&gt;0),"Yes",IF(AND('BR1'!$K$2="ACTIVE",'BR1'!P67&gt;0),"Yes",IF(AND('ORIGINAL BUDGET'!$K$2="ACTIVE",'ORIGINAL BUDGET'!P67&gt;0),"Yes",""))))</f>
        <v/>
      </c>
      <c r="AE67" s="493"/>
      <c r="AF67" s="325" t="str">
        <f>IF(AND('BR3'!$K$2="ACTIVE",'BR3'!R67&gt;0),"Yes",IF(AND('BR2'!$K$2="ACTIVE",'BR2'!R67&gt;0),"Yes",IF(AND('BR1'!$K$2="ACTIVE",'BR1'!R67&gt;0),"Yes",IF(AND('ORIGINAL BUDGET'!$K$2="ACTIVE",'ORIGINAL BUDGET'!R67&gt;0),"Yes",""))))</f>
        <v/>
      </c>
      <c r="AG67" s="493"/>
      <c r="AH67" s="493" t="str">
        <f>IF(AND('BR3'!$K$2="ACTIVE",'BR3'!T67&gt;0),"Yes",IF(AND('BR2'!$K$2="ACTIVE",'BR2'!T67&gt;0),"Yes",IF(AND('BR1'!$K$2="ACTIVE",'BR1'!T67&gt;0),"Yes",IF(AND('ORIGINAL BUDGET'!$K$2="ACTIVE",'ORIGINAL BUDGET'!T67&gt;0),"Yes",""))))</f>
        <v/>
      </c>
      <c r="AI67" s="494"/>
      <c r="AJ67" s="218"/>
      <c r="AK67" s="448">
        <f t="shared" si="11"/>
        <v>0</v>
      </c>
      <c r="AL67" s="448">
        <f t="shared" si="12"/>
        <v>0</v>
      </c>
      <c r="AM67" s="448">
        <f t="shared" si="13"/>
        <v>0</v>
      </c>
      <c r="AN67" s="448">
        <f t="shared" si="14"/>
        <v>0</v>
      </c>
      <c r="AO67" s="448">
        <f t="shared" si="15"/>
        <v>0</v>
      </c>
      <c r="AP67" s="448">
        <f t="shared" si="16"/>
        <v>0</v>
      </c>
      <c r="AQ67" s="448">
        <f t="shared" si="17"/>
        <v>0</v>
      </c>
      <c r="AU67" s="220"/>
      <c r="AV67" s="220"/>
      <c r="AW67" s="220"/>
      <c r="AX67" s="220"/>
      <c r="AY67" s="1104"/>
    </row>
    <row r="68" spans="1:53" ht="23.25" hidden="1" customHeight="1">
      <c r="A68" s="124">
        <v>24</v>
      </c>
      <c r="B68" s="273">
        <f>IF($L$2="","",IF($L$2="ORIGINAL",'ORIGINAL BUDGET'!$B68,IF($L$2="BR1",'BR1'!$B68,IF($L$2="BR2",'BR2'!$B68,IF($L$2="BR3",'BR3'!$B68)))))</f>
        <v>0</v>
      </c>
      <c r="C68" s="1028">
        <f>IF($L$2="","",IF($L$2="ORIGINAL",'ORIGINAL BUDGET'!$C68,IF($L$2="BR1",'BR1'!$C68,IF($L$2="BR2",'BR2'!$C68,IF($L$2="BR3",'BR3'!$C68)))))</f>
        <v>0</v>
      </c>
      <c r="D68" s="860" t="str">
        <f t="shared" si="18"/>
        <v/>
      </c>
      <c r="E68" s="404"/>
      <c r="F68" s="589"/>
      <c r="G68" s="845" t="str">
        <f t="shared" si="19"/>
        <v/>
      </c>
      <c r="H68" s="811">
        <f t="shared" si="10"/>
        <v>0</v>
      </c>
      <c r="I68" s="840"/>
      <c r="J68" s="811">
        <f t="shared" si="20"/>
        <v>0</v>
      </c>
      <c r="K68" s="843"/>
      <c r="L68" s="811">
        <f t="shared" si="21"/>
        <v>0</v>
      </c>
      <c r="M68" s="843"/>
      <c r="N68" s="811">
        <f t="shared" si="22"/>
        <v>0</v>
      </c>
      <c r="O68" s="843"/>
      <c r="P68" s="811">
        <f t="shared" si="26"/>
        <v>0</v>
      </c>
      <c r="Q68" s="843"/>
      <c r="R68" s="811">
        <f t="shared" si="27"/>
        <v>0</v>
      </c>
      <c r="S68" s="843"/>
      <c r="T68" s="811">
        <f t="shared" si="28"/>
        <v>0</v>
      </c>
      <c r="U68" s="149"/>
      <c r="V68" s="492" t="str">
        <f>IF(AND('BR3'!$K$2="ACTIVE",'BR3'!H68&gt;0),"Yes",IF(AND('BR2'!$K$2="ACTIVE",'BR2'!H68&gt;0),"Yes",IF(AND('BR1'!$K$2="ACTIVE",'BR1'!H68&gt;0),"Yes",IF(AND('ORIGINAL BUDGET'!$K$2="ACTIVE",'ORIGINAL BUDGET'!H68&gt;0),"Yes",""))))</f>
        <v/>
      </c>
      <c r="W68" s="493"/>
      <c r="X68" s="325" t="str">
        <f>IF(AND('BR3'!$K$2="ACTIVE",'BR3'!J68&gt;0),"Yes",IF(AND('BR2'!$K$2="ACTIVE",'BR2'!J68&gt;0),"Yes",IF(AND('BR1'!$K$2="ACTIVE",'BR1'!J68&gt;0),"Yes",IF(AND('ORIGINAL BUDGET'!$K$2="ACTIVE",'ORIGINAL BUDGET'!J68&gt;0),"Yes",""))))</f>
        <v/>
      </c>
      <c r="Y68" s="493"/>
      <c r="Z68" s="325" t="str">
        <f>IF(AND('BR3'!$K$2="ACTIVE",'BR3'!L68&gt;0),"Yes",IF(AND('BR2'!$K$2="ACTIVE",'BR2'!L68&gt;0),"Yes",IF(AND('BR1'!$K$2="ACTIVE",'BR1'!L68&gt;0),"Yes",IF(AND('ORIGINAL BUDGET'!$K$2="ACTIVE",'ORIGINAL BUDGET'!L68&gt;0),"Yes",""))))</f>
        <v/>
      </c>
      <c r="AA68" s="493"/>
      <c r="AB68" s="325" t="str">
        <f>IF(AND('BR3'!$K$2="ACTIVE",'BR3'!N68&gt;0),"Yes",IF(AND('BR2'!$K$2="ACTIVE",'BR2'!N68&gt;0),"Yes",IF(AND('BR1'!$K$2="ACTIVE",'BR1'!N68&gt;0),"Yes",IF(AND('ORIGINAL BUDGET'!$K$2="ACTIVE",'ORIGINAL BUDGET'!N68&gt;0),"Yes",""))))</f>
        <v/>
      </c>
      <c r="AC68" s="493"/>
      <c r="AD68" s="325" t="str">
        <f>IF(AND('BR3'!$K$2="ACTIVE",'BR3'!P68&gt;0),"Yes",IF(AND('BR2'!$K$2="ACTIVE",'BR2'!P68&gt;0),"Yes",IF(AND('BR1'!$K$2="ACTIVE",'BR1'!P68&gt;0),"Yes",IF(AND('ORIGINAL BUDGET'!$K$2="ACTIVE",'ORIGINAL BUDGET'!P68&gt;0),"Yes",""))))</f>
        <v/>
      </c>
      <c r="AE68" s="493"/>
      <c r="AF68" s="325" t="str">
        <f>IF(AND('BR3'!$K$2="ACTIVE",'BR3'!R68&gt;0),"Yes",IF(AND('BR2'!$K$2="ACTIVE",'BR2'!R68&gt;0),"Yes",IF(AND('BR1'!$K$2="ACTIVE",'BR1'!R68&gt;0),"Yes",IF(AND('ORIGINAL BUDGET'!$K$2="ACTIVE",'ORIGINAL BUDGET'!R68&gt;0),"Yes",""))))</f>
        <v/>
      </c>
      <c r="AG68" s="493"/>
      <c r="AH68" s="493" t="str">
        <f>IF(AND('BR3'!$K$2="ACTIVE",'BR3'!T68&gt;0),"Yes",IF(AND('BR2'!$K$2="ACTIVE",'BR2'!T68&gt;0),"Yes",IF(AND('BR1'!$K$2="ACTIVE",'BR1'!T68&gt;0),"Yes",IF(AND('ORIGINAL BUDGET'!$K$2="ACTIVE",'ORIGINAL BUDGET'!T68&gt;0),"Yes",""))))</f>
        <v/>
      </c>
      <c r="AI68" s="494"/>
      <c r="AJ68" s="218"/>
      <c r="AK68" s="448">
        <f t="shared" si="11"/>
        <v>0</v>
      </c>
      <c r="AL68" s="448">
        <f t="shared" si="12"/>
        <v>0</v>
      </c>
      <c r="AM68" s="448">
        <f t="shared" si="13"/>
        <v>0</v>
      </c>
      <c r="AN68" s="448">
        <f t="shared" si="14"/>
        <v>0</v>
      </c>
      <c r="AO68" s="448">
        <f t="shared" si="15"/>
        <v>0</v>
      </c>
      <c r="AP68" s="448">
        <f t="shared" si="16"/>
        <v>0</v>
      </c>
      <c r="AQ68" s="448">
        <f t="shared" si="17"/>
        <v>0</v>
      </c>
      <c r="AU68" s="220"/>
      <c r="AV68" s="220"/>
      <c r="AW68" s="220"/>
      <c r="AX68" s="220"/>
      <c r="AY68" s="1104"/>
    </row>
    <row r="69" spans="1:53" s="2" customFormat="1" ht="23.25" hidden="1" customHeight="1">
      <c r="A69" s="124">
        <v>25</v>
      </c>
      <c r="B69" s="949">
        <f>IF($L$2="","",IF($L$2="ORIGINAL",'ORIGINAL BUDGET'!$B69,IF($L$2="BR1",'BR1'!$B69,IF($L$2="BR2",'BR2'!$B69,IF($L$2="BR3",'BR3'!$B69)))))</f>
        <v>0</v>
      </c>
      <c r="C69" s="1026">
        <f>IF($L$2="","",IF($L$2="ORIGINAL",'ORIGINAL BUDGET'!$C69,IF($L$2="BR1",'BR1'!$C69,IF($L$2="BR2",'BR2'!$C69,IF($L$2="BR3",'BR3'!$C69)))))</f>
        <v>0</v>
      </c>
      <c r="D69" s="1046" t="str">
        <f t="shared" si="18"/>
        <v/>
      </c>
      <c r="E69" s="1047"/>
      <c r="F69" s="1048"/>
      <c r="G69" s="1045" t="str">
        <f t="shared" si="19"/>
        <v/>
      </c>
      <c r="H69" s="811">
        <f t="shared" si="10"/>
        <v>0</v>
      </c>
      <c r="I69" s="1049"/>
      <c r="J69" s="811">
        <f t="shared" si="20"/>
        <v>0</v>
      </c>
      <c r="K69" s="1050"/>
      <c r="L69" s="811">
        <f t="shared" si="21"/>
        <v>0</v>
      </c>
      <c r="M69" s="1050"/>
      <c r="N69" s="811">
        <f t="shared" si="22"/>
        <v>0</v>
      </c>
      <c r="O69" s="843"/>
      <c r="P69" s="811">
        <f t="shared" si="26"/>
        <v>0</v>
      </c>
      <c r="Q69" s="843"/>
      <c r="R69" s="811">
        <f t="shared" si="27"/>
        <v>0</v>
      </c>
      <c r="S69" s="843"/>
      <c r="T69" s="811">
        <f t="shared" si="28"/>
        <v>0</v>
      </c>
      <c r="U69" s="149"/>
      <c r="V69" s="492" t="str">
        <f>IF(AND('BR3'!$K$2="ACTIVE",'BR3'!H69&gt;0),"Yes",IF(AND('BR2'!$K$2="ACTIVE",'BR2'!H69&gt;0),"Yes",IF(AND('BR1'!$K$2="ACTIVE",'BR1'!H69&gt;0),"Yes",IF(AND('ORIGINAL BUDGET'!$K$2="ACTIVE",'ORIGINAL BUDGET'!H69&gt;0),"Yes",""))))</f>
        <v/>
      </c>
      <c r="W69" s="493"/>
      <c r="X69" s="325" t="str">
        <f>IF(AND('BR3'!$K$2="ACTIVE",'BR3'!J69&gt;0),"Yes",IF(AND('BR2'!$K$2="ACTIVE",'BR2'!J69&gt;0),"Yes",IF(AND('BR1'!$K$2="ACTIVE",'BR1'!J69&gt;0),"Yes",IF(AND('ORIGINAL BUDGET'!$K$2="ACTIVE",'ORIGINAL BUDGET'!J69&gt;0),"Yes",""))))</f>
        <v/>
      </c>
      <c r="Y69" s="493"/>
      <c r="Z69" s="325" t="str">
        <f>IF(AND('BR3'!$K$2="ACTIVE",'BR3'!L69&gt;0),"Yes",IF(AND('BR2'!$K$2="ACTIVE",'BR2'!L69&gt;0),"Yes",IF(AND('BR1'!$K$2="ACTIVE",'BR1'!L69&gt;0),"Yes",IF(AND('ORIGINAL BUDGET'!$K$2="ACTIVE",'ORIGINAL BUDGET'!L69&gt;0),"Yes",""))))</f>
        <v/>
      </c>
      <c r="AA69" s="493"/>
      <c r="AB69" s="325" t="str">
        <f>IF(AND('BR3'!$K$2="ACTIVE",'BR3'!N69&gt;0),"Yes",IF(AND('BR2'!$K$2="ACTIVE",'BR2'!N69&gt;0),"Yes",IF(AND('BR1'!$K$2="ACTIVE",'BR1'!N69&gt;0),"Yes",IF(AND('ORIGINAL BUDGET'!$K$2="ACTIVE",'ORIGINAL BUDGET'!N69&gt;0),"Yes",""))))</f>
        <v/>
      </c>
      <c r="AC69" s="493"/>
      <c r="AD69" s="325" t="str">
        <f>IF(AND('BR3'!$K$2="ACTIVE",'BR3'!P69&gt;0),"Yes",IF(AND('BR2'!$K$2="ACTIVE",'BR2'!P69&gt;0),"Yes",IF(AND('BR1'!$K$2="ACTIVE",'BR1'!P69&gt;0),"Yes",IF(AND('ORIGINAL BUDGET'!$K$2="ACTIVE",'ORIGINAL BUDGET'!P69&gt;0),"Yes",""))))</f>
        <v/>
      </c>
      <c r="AE69" s="493"/>
      <c r="AF69" s="325" t="str">
        <f>IF(AND('BR3'!$K$2="ACTIVE",'BR3'!R69&gt;0),"Yes",IF(AND('BR2'!$K$2="ACTIVE",'BR2'!R69&gt;0),"Yes",IF(AND('BR1'!$K$2="ACTIVE",'BR1'!R69&gt;0),"Yes",IF(AND('ORIGINAL BUDGET'!$K$2="ACTIVE",'ORIGINAL BUDGET'!R69&gt;0),"Yes",""))))</f>
        <v/>
      </c>
      <c r="AG69" s="493"/>
      <c r="AH69" s="493" t="str">
        <f>IF(AND('BR3'!$K$2="ACTIVE",'BR3'!T69&gt;0),"Yes",IF(AND('BR2'!$K$2="ACTIVE",'BR2'!T69&gt;0),"Yes",IF(AND('BR1'!$K$2="ACTIVE",'BR1'!T69&gt;0),"Yes",IF(AND('ORIGINAL BUDGET'!$K$2="ACTIVE",'ORIGINAL BUDGET'!T69&gt;0),"Yes",""))))</f>
        <v/>
      </c>
      <c r="AI69" s="494"/>
      <c r="AJ69" s="503"/>
      <c r="AK69" s="1042">
        <f t="shared" si="11"/>
        <v>0</v>
      </c>
      <c r="AL69" s="1042">
        <f t="shared" si="12"/>
        <v>0</v>
      </c>
      <c r="AM69" s="1042">
        <f t="shared" si="13"/>
        <v>0</v>
      </c>
      <c r="AN69" s="1042">
        <f t="shared" si="14"/>
        <v>0</v>
      </c>
      <c r="AO69" s="1042">
        <f t="shared" si="15"/>
        <v>0</v>
      </c>
      <c r="AP69" s="1042">
        <f t="shared" si="16"/>
        <v>0</v>
      </c>
      <c r="AQ69" s="1042">
        <f t="shared" si="17"/>
        <v>0</v>
      </c>
      <c r="AS69" s="169"/>
      <c r="AT69" s="169"/>
      <c r="AU69" s="219"/>
      <c r="AV69" s="219"/>
      <c r="AW69" s="219"/>
      <c r="AX69" s="219"/>
      <c r="AY69" s="1104"/>
      <c r="AZ69" s="169"/>
      <c r="BA69" s="169"/>
    </row>
    <row r="70" spans="1:53" ht="23.25" hidden="1" customHeight="1">
      <c r="A70" s="124">
        <v>26</v>
      </c>
      <c r="B70" s="1020">
        <f>IF($L$2="","",IF($L$2="ORIGINAL",'ORIGINAL BUDGET'!$B70,IF($L$2="BR1",'BR1'!$B70,IF($L$2="BR2",'BR2'!$B70,IF($L$2="BR3",'BR3'!$B70)))))</f>
        <v>0</v>
      </c>
      <c r="C70" s="1029">
        <f>IF($L$2="","",IF($L$2="ORIGINAL",'ORIGINAL BUDGET'!$C70,IF($L$2="BR1",'BR1'!$C70,IF($L$2="BR2",'BR2'!$C70,IF($L$2="BR3",'BR3'!$C70)))))</f>
        <v>0</v>
      </c>
      <c r="D70" s="1023" t="str">
        <f t="shared" si="18"/>
        <v/>
      </c>
      <c r="E70" s="1024"/>
      <c r="F70" s="589"/>
      <c r="G70" s="1022" t="str">
        <f t="shared" si="19"/>
        <v/>
      </c>
      <c r="H70" s="811">
        <f t="shared" si="10"/>
        <v>0</v>
      </c>
      <c r="I70" s="1025"/>
      <c r="J70" s="811">
        <f t="shared" si="20"/>
        <v>0</v>
      </c>
      <c r="K70" s="858"/>
      <c r="L70" s="811">
        <f t="shared" si="21"/>
        <v>0</v>
      </c>
      <c r="M70" s="858"/>
      <c r="N70" s="811">
        <f t="shared" si="22"/>
        <v>0</v>
      </c>
      <c r="O70" s="843"/>
      <c r="P70" s="811">
        <f t="shared" si="26"/>
        <v>0</v>
      </c>
      <c r="Q70" s="843"/>
      <c r="R70" s="811">
        <f t="shared" si="27"/>
        <v>0</v>
      </c>
      <c r="S70" s="843"/>
      <c r="T70" s="811">
        <f t="shared" si="28"/>
        <v>0</v>
      </c>
      <c r="U70" s="149"/>
      <c r="V70" s="492" t="str">
        <f>IF(AND('BR3'!$K$2="ACTIVE",'BR3'!H70&gt;0),"Yes",IF(AND('BR2'!$K$2="ACTIVE",'BR2'!H70&gt;0),"Yes",IF(AND('BR1'!$K$2="ACTIVE",'BR1'!H70&gt;0),"Yes",IF(AND('ORIGINAL BUDGET'!$K$2="ACTIVE",'ORIGINAL BUDGET'!H70&gt;0),"Yes",""))))</f>
        <v/>
      </c>
      <c r="W70" s="493"/>
      <c r="X70" s="325" t="str">
        <f>IF(AND('BR3'!$K$2="ACTIVE",'BR3'!J70&gt;0),"Yes",IF(AND('BR2'!$K$2="ACTIVE",'BR2'!J70&gt;0),"Yes",IF(AND('BR1'!$K$2="ACTIVE",'BR1'!J70&gt;0),"Yes",IF(AND('ORIGINAL BUDGET'!$K$2="ACTIVE",'ORIGINAL BUDGET'!J70&gt;0),"Yes",""))))</f>
        <v/>
      </c>
      <c r="Y70" s="493"/>
      <c r="Z70" s="325" t="str">
        <f>IF(AND('BR3'!$K$2="ACTIVE",'BR3'!L70&gt;0),"Yes",IF(AND('BR2'!$K$2="ACTIVE",'BR2'!L70&gt;0),"Yes",IF(AND('BR1'!$K$2="ACTIVE",'BR1'!L70&gt;0),"Yes",IF(AND('ORIGINAL BUDGET'!$K$2="ACTIVE",'ORIGINAL BUDGET'!L70&gt;0),"Yes",""))))</f>
        <v/>
      </c>
      <c r="AA70" s="493"/>
      <c r="AB70" s="325" t="str">
        <f>IF(AND('BR3'!$K$2="ACTIVE",'BR3'!N70&gt;0),"Yes",IF(AND('BR2'!$K$2="ACTIVE",'BR2'!N70&gt;0),"Yes",IF(AND('BR1'!$K$2="ACTIVE",'BR1'!N70&gt;0),"Yes",IF(AND('ORIGINAL BUDGET'!$K$2="ACTIVE",'ORIGINAL BUDGET'!N70&gt;0),"Yes",""))))</f>
        <v/>
      </c>
      <c r="AC70" s="493"/>
      <c r="AD70" s="325" t="str">
        <f>IF(AND('BR3'!$K$2="ACTIVE",'BR3'!P70&gt;0),"Yes",IF(AND('BR2'!$K$2="ACTIVE",'BR2'!P70&gt;0),"Yes",IF(AND('BR1'!$K$2="ACTIVE",'BR1'!P70&gt;0),"Yes",IF(AND('ORIGINAL BUDGET'!$K$2="ACTIVE",'ORIGINAL BUDGET'!P70&gt;0),"Yes",""))))</f>
        <v/>
      </c>
      <c r="AE70" s="493"/>
      <c r="AF70" s="325" t="str">
        <f>IF(AND('BR3'!$K$2="ACTIVE",'BR3'!R70&gt;0),"Yes",IF(AND('BR2'!$K$2="ACTIVE",'BR2'!R70&gt;0),"Yes",IF(AND('BR1'!$K$2="ACTIVE",'BR1'!R70&gt;0),"Yes",IF(AND('ORIGINAL BUDGET'!$K$2="ACTIVE",'ORIGINAL BUDGET'!R70&gt;0),"Yes",""))))</f>
        <v/>
      </c>
      <c r="AG70" s="493"/>
      <c r="AH70" s="493" t="str">
        <f>IF(AND('BR3'!$K$2="ACTIVE",'BR3'!T70&gt;0),"Yes",IF(AND('BR2'!$K$2="ACTIVE",'BR2'!T70&gt;0),"Yes",IF(AND('BR1'!$K$2="ACTIVE",'BR1'!T70&gt;0),"Yes",IF(AND('ORIGINAL BUDGET'!$K$2="ACTIVE",'ORIGINAL BUDGET'!T70&gt;0),"Yes",""))))</f>
        <v/>
      </c>
      <c r="AI70" s="494"/>
      <c r="AJ70" s="218"/>
      <c r="AK70" s="1037">
        <f t="shared" si="11"/>
        <v>0</v>
      </c>
      <c r="AL70" s="1037">
        <f t="shared" si="12"/>
        <v>0</v>
      </c>
      <c r="AM70" s="1037">
        <f t="shared" si="13"/>
        <v>0</v>
      </c>
      <c r="AN70" s="1037">
        <f t="shared" si="14"/>
        <v>0</v>
      </c>
      <c r="AO70" s="1037">
        <f t="shared" si="15"/>
        <v>0</v>
      </c>
      <c r="AP70" s="1037">
        <f t="shared" si="16"/>
        <v>0</v>
      </c>
      <c r="AQ70" s="1037">
        <f t="shared" si="17"/>
        <v>0</v>
      </c>
      <c r="AU70" s="220"/>
      <c r="AV70" s="220"/>
      <c r="AW70" s="220"/>
      <c r="AX70" s="220"/>
      <c r="AY70" s="1104"/>
    </row>
    <row r="71" spans="1:53" ht="23.25" hidden="1" customHeight="1">
      <c r="A71" s="124">
        <v>27</v>
      </c>
      <c r="B71" s="273">
        <f>IF($L$2="","",IF($L$2="ORIGINAL",'ORIGINAL BUDGET'!$B71,IF($L$2="BR1",'BR1'!$B71,IF($L$2="BR2",'BR2'!$B71,IF($L$2="BR3",'BR3'!$B71)))))</f>
        <v>0</v>
      </c>
      <c r="C71" s="1028">
        <f>IF($L$2="","",IF($L$2="ORIGINAL",'ORIGINAL BUDGET'!$C71,IF($L$2="BR1",'BR1'!$C71,IF($L$2="BR2",'BR2'!$C71,IF($L$2="BR3",'BR3'!$C71)))))</f>
        <v>0</v>
      </c>
      <c r="D71" s="860" t="str">
        <f t="shared" si="18"/>
        <v/>
      </c>
      <c r="E71" s="404"/>
      <c r="F71" s="589"/>
      <c r="G71" s="845" t="str">
        <f t="shared" si="19"/>
        <v/>
      </c>
      <c r="H71" s="811">
        <f t="shared" si="10"/>
        <v>0</v>
      </c>
      <c r="I71" s="840"/>
      <c r="J71" s="811">
        <f t="shared" si="20"/>
        <v>0</v>
      </c>
      <c r="K71" s="843"/>
      <c r="L71" s="811">
        <f t="shared" si="21"/>
        <v>0</v>
      </c>
      <c r="M71" s="843"/>
      <c r="N71" s="811">
        <f t="shared" si="22"/>
        <v>0</v>
      </c>
      <c r="O71" s="843"/>
      <c r="P71" s="811">
        <f t="shared" si="26"/>
        <v>0</v>
      </c>
      <c r="Q71" s="843"/>
      <c r="R71" s="811">
        <f t="shared" si="27"/>
        <v>0</v>
      </c>
      <c r="S71" s="843"/>
      <c r="T71" s="811">
        <f t="shared" si="28"/>
        <v>0</v>
      </c>
      <c r="U71" s="149"/>
      <c r="V71" s="492" t="str">
        <f>IF(AND('BR3'!$K$2="ACTIVE",'BR3'!H71&gt;0),"Yes",IF(AND('BR2'!$K$2="ACTIVE",'BR2'!H71&gt;0),"Yes",IF(AND('BR1'!$K$2="ACTIVE",'BR1'!H71&gt;0),"Yes",IF(AND('ORIGINAL BUDGET'!$K$2="ACTIVE",'ORIGINAL BUDGET'!H71&gt;0),"Yes",""))))</f>
        <v/>
      </c>
      <c r="W71" s="493"/>
      <c r="X71" s="325" t="str">
        <f>IF(AND('BR3'!$K$2="ACTIVE",'BR3'!J71&gt;0),"Yes",IF(AND('BR2'!$K$2="ACTIVE",'BR2'!J71&gt;0),"Yes",IF(AND('BR1'!$K$2="ACTIVE",'BR1'!J71&gt;0),"Yes",IF(AND('ORIGINAL BUDGET'!$K$2="ACTIVE",'ORIGINAL BUDGET'!J71&gt;0),"Yes",""))))</f>
        <v/>
      </c>
      <c r="Y71" s="493"/>
      <c r="Z71" s="325" t="str">
        <f>IF(AND('BR3'!$K$2="ACTIVE",'BR3'!L71&gt;0),"Yes",IF(AND('BR2'!$K$2="ACTIVE",'BR2'!L71&gt;0),"Yes",IF(AND('BR1'!$K$2="ACTIVE",'BR1'!L71&gt;0),"Yes",IF(AND('ORIGINAL BUDGET'!$K$2="ACTIVE",'ORIGINAL BUDGET'!L71&gt;0),"Yes",""))))</f>
        <v/>
      </c>
      <c r="AA71" s="493"/>
      <c r="AB71" s="325" t="str">
        <f>IF(AND('BR3'!$K$2="ACTIVE",'BR3'!N71&gt;0),"Yes",IF(AND('BR2'!$K$2="ACTIVE",'BR2'!N71&gt;0),"Yes",IF(AND('BR1'!$K$2="ACTIVE",'BR1'!N71&gt;0),"Yes",IF(AND('ORIGINAL BUDGET'!$K$2="ACTIVE",'ORIGINAL BUDGET'!N71&gt;0),"Yes",""))))</f>
        <v/>
      </c>
      <c r="AC71" s="493"/>
      <c r="AD71" s="325" t="str">
        <f>IF(AND('BR3'!$K$2="ACTIVE",'BR3'!P71&gt;0),"Yes",IF(AND('BR2'!$K$2="ACTIVE",'BR2'!P71&gt;0),"Yes",IF(AND('BR1'!$K$2="ACTIVE",'BR1'!P71&gt;0),"Yes",IF(AND('ORIGINAL BUDGET'!$K$2="ACTIVE",'ORIGINAL BUDGET'!P71&gt;0),"Yes",""))))</f>
        <v/>
      </c>
      <c r="AE71" s="493"/>
      <c r="AF71" s="325" t="str">
        <f>IF(AND('BR3'!$K$2="ACTIVE",'BR3'!R71&gt;0),"Yes",IF(AND('BR2'!$K$2="ACTIVE",'BR2'!R71&gt;0),"Yes",IF(AND('BR1'!$K$2="ACTIVE",'BR1'!R71&gt;0),"Yes",IF(AND('ORIGINAL BUDGET'!$K$2="ACTIVE",'ORIGINAL BUDGET'!R71&gt;0),"Yes",""))))</f>
        <v/>
      </c>
      <c r="AG71" s="493"/>
      <c r="AH71" s="493" t="str">
        <f>IF(AND('BR3'!$K$2="ACTIVE",'BR3'!T71&gt;0),"Yes",IF(AND('BR2'!$K$2="ACTIVE",'BR2'!T71&gt;0),"Yes",IF(AND('BR1'!$K$2="ACTIVE",'BR1'!T71&gt;0),"Yes",IF(AND('ORIGINAL BUDGET'!$K$2="ACTIVE",'ORIGINAL BUDGET'!T71&gt;0),"Yes",""))))</f>
        <v/>
      </c>
      <c r="AI71" s="494"/>
      <c r="AJ71" s="218"/>
      <c r="AK71" s="448">
        <f t="shared" si="11"/>
        <v>0</v>
      </c>
      <c r="AL71" s="448">
        <f t="shared" si="12"/>
        <v>0</v>
      </c>
      <c r="AM71" s="448">
        <f t="shared" si="13"/>
        <v>0</v>
      </c>
      <c r="AN71" s="448">
        <f t="shared" si="14"/>
        <v>0</v>
      </c>
      <c r="AO71" s="448">
        <f t="shared" si="15"/>
        <v>0</v>
      </c>
      <c r="AP71" s="448">
        <f t="shared" si="16"/>
        <v>0</v>
      </c>
      <c r="AQ71" s="448">
        <f t="shared" si="17"/>
        <v>0</v>
      </c>
      <c r="AU71" s="220"/>
      <c r="AV71" s="220"/>
      <c r="AW71" s="220"/>
      <c r="AX71" s="220"/>
      <c r="AY71" s="1104"/>
    </row>
    <row r="72" spans="1:53" ht="23.25" hidden="1" customHeight="1">
      <c r="A72" s="124">
        <v>28</v>
      </c>
      <c r="B72" s="273">
        <f>IF($L$2="","",IF($L$2="ORIGINAL",'ORIGINAL BUDGET'!$B72,IF($L$2="BR1",'BR1'!$B72,IF($L$2="BR2",'BR2'!$B72,IF($L$2="BR3",'BR3'!$B72)))))</f>
        <v>0</v>
      </c>
      <c r="C72" s="1028">
        <f>IF($L$2="","",IF($L$2="ORIGINAL",'ORIGINAL BUDGET'!$C72,IF($L$2="BR1",'BR1'!$C72,IF($L$2="BR2",'BR2'!$C72,IF($L$2="BR3",'BR3'!$C72)))))</f>
        <v>0</v>
      </c>
      <c r="D72" s="860" t="str">
        <f t="shared" si="18"/>
        <v/>
      </c>
      <c r="E72" s="404"/>
      <c r="F72" s="589"/>
      <c r="G72" s="845" t="str">
        <f t="shared" si="19"/>
        <v/>
      </c>
      <c r="H72" s="811">
        <f t="shared" si="10"/>
        <v>0</v>
      </c>
      <c r="I72" s="840"/>
      <c r="J72" s="811">
        <f t="shared" si="20"/>
        <v>0</v>
      </c>
      <c r="K72" s="843"/>
      <c r="L72" s="811">
        <f t="shared" si="21"/>
        <v>0</v>
      </c>
      <c r="M72" s="843"/>
      <c r="N72" s="811">
        <f t="shared" si="22"/>
        <v>0</v>
      </c>
      <c r="O72" s="843"/>
      <c r="P72" s="811">
        <f t="shared" si="23"/>
        <v>0</v>
      </c>
      <c r="Q72" s="843"/>
      <c r="R72" s="811">
        <f t="shared" si="24"/>
        <v>0</v>
      </c>
      <c r="S72" s="843"/>
      <c r="T72" s="811">
        <f t="shared" si="25"/>
        <v>0</v>
      </c>
      <c r="U72" s="149"/>
      <c r="V72" s="492" t="str">
        <f>IF(AND('BR3'!$K$2="ACTIVE",'BR3'!H72&gt;0),"Yes",IF(AND('BR2'!$K$2="ACTIVE",'BR2'!H72&gt;0),"Yes",IF(AND('BR1'!$K$2="ACTIVE",'BR1'!H72&gt;0),"Yes",IF(AND('ORIGINAL BUDGET'!$K$2="ACTIVE",'ORIGINAL BUDGET'!H72&gt;0),"Yes",""))))</f>
        <v/>
      </c>
      <c r="W72" s="493"/>
      <c r="X72" s="325" t="str">
        <f>IF(AND('BR3'!$K$2="ACTIVE",'BR3'!J72&gt;0),"Yes",IF(AND('BR2'!$K$2="ACTIVE",'BR2'!J72&gt;0),"Yes",IF(AND('BR1'!$K$2="ACTIVE",'BR1'!J72&gt;0),"Yes",IF(AND('ORIGINAL BUDGET'!$K$2="ACTIVE",'ORIGINAL BUDGET'!J72&gt;0),"Yes",""))))</f>
        <v/>
      </c>
      <c r="Y72" s="493"/>
      <c r="Z72" s="325" t="str">
        <f>IF(AND('BR3'!$K$2="ACTIVE",'BR3'!L72&gt;0),"Yes",IF(AND('BR2'!$K$2="ACTIVE",'BR2'!L72&gt;0),"Yes",IF(AND('BR1'!$K$2="ACTIVE",'BR1'!L72&gt;0),"Yes",IF(AND('ORIGINAL BUDGET'!$K$2="ACTIVE",'ORIGINAL BUDGET'!L72&gt;0),"Yes",""))))</f>
        <v/>
      </c>
      <c r="AA72" s="493"/>
      <c r="AB72" s="325" t="str">
        <f>IF(AND('BR3'!$K$2="ACTIVE",'BR3'!N72&gt;0),"Yes",IF(AND('BR2'!$K$2="ACTIVE",'BR2'!N72&gt;0),"Yes",IF(AND('BR1'!$K$2="ACTIVE",'BR1'!N72&gt;0),"Yes",IF(AND('ORIGINAL BUDGET'!$K$2="ACTIVE",'ORIGINAL BUDGET'!N72&gt;0),"Yes",""))))</f>
        <v/>
      </c>
      <c r="AC72" s="493"/>
      <c r="AD72" s="325" t="str">
        <f>IF(AND('BR3'!$K$2="ACTIVE",'BR3'!P72&gt;0),"Yes",IF(AND('BR2'!$K$2="ACTIVE",'BR2'!P72&gt;0),"Yes",IF(AND('BR1'!$K$2="ACTIVE",'BR1'!P72&gt;0),"Yes",IF(AND('ORIGINAL BUDGET'!$K$2="ACTIVE",'ORIGINAL BUDGET'!P72&gt;0),"Yes",""))))</f>
        <v/>
      </c>
      <c r="AE72" s="493"/>
      <c r="AF72" s="325" t="str">
        <f>IF(AND('BR3'!$K$2="ACTIVE",'BR3'!R72&gt;0),"Yes",IF(AND('BR2'!$K$2="ACTIVE",'BR2'!R72&gt;0),"Yes",IF(AND('BR1'!$K$2="ACTIVE",'BR1'!R72&gt;0),"Yes",IF(AND('ORIGINAL BUDGET'!$K$2="ACTIVE",'ORIGINAL BUDGET'!R72&gt;0),"Yes",""))))</f>
        <v/>
      </c>
      <c r="AG72" s="493"/>
      <c r="AH72" s="493" t="str">
        <f>IF(AND('BR3'!$K$2="ACTIVE",'BR3'!T72&gt;0),"Yes",IF(AND('BR2'!$K$2="ACTIVE",'BR2'!T72&gt;0),"Yes",IF(AND('BR1'!$K$2="ACTIVE",'BR1'!T72&gt;0),"Yes",IF(AND('ORIGINAL BUDGET'!$K$2="ACTIVE",'ORIGINAL BUDGET'!T72&gt;0),"Yes",""))))</f>
        <v/>
      </c>
      <c r="AI72" s="494"/>
      <c r="AJ72" s="218"/>
      <c r="AK72" s="448">
        <f t="shared" si="11"/>
        <v>0</v>
      </c>
      <c r="AL72" s="448">
        <f t="shared" si="12"/>
        <v>0</v>
      </c>
      <c r="AM72" s="448">
        <f t="shared" si="13"/>
        <v>0</v>
      </c>
      <c r="AN72" s="448">
        <f t="shared" si="14"/>
        <v>0</v>
      </c>
      <c r="AO72" s="448">
        <f t="shared" si="15"/>
        <v>0</v>
      </c>
      <c r="AP72" s="448">
        <f t="shared" si="16"/>
        <v>0</v>
      </c>
      <c r="AQ72" s="448">
        <f t="shared" si="17"/>
        <v>0</v>
      </c>
      <c r="AU72" s="220"/>
      <c r="AV72" s="220"/>
      <c r="AW72" s="220"/>
      <c r="AX72" s="220"/>
      <c r="AY72" s="1104"/>
    </row>
    <row r="73" spans="1:53" ht="23.25" hidden="1" customHeight="1">
      <c r="A73" s="124">
        <v>29</v>
      </c>
      <c r="B73" s="273">
        <f>IF($L$2="","",IF($L$2="ORIGINAL",'ORIGINAL BUDGET'!$B73,IF($L$2="BR1",'BR1'!$B73,IF($L$2="BR2",'BR2'!$B73,IF($L$2="BR3",'BR3'!$B73)))))</f>
        <v>0</v>
      </c>
      <c r="C73" s="1028">
        <f>IF($L$2="","",IF($L$2="ORIGINAL",'ORIGINAL BUDGET'!$C73,IF($L$2="BR1",'BR1'!$C73,IF($L$2="BR2",'BR2'!$C73,IF($L$2="BR3",'BR3'!$C73)))))</f>
        <v>0</v>
      </c>
      <c r="D73" s="860" t="str">
        <f t="shared" si="18"/>
        <v/>
      </c>
      <c r="E73" s="404"/>
      <c r="F73" s="589"/>
      <c r="G73" s="845" t="str">
        <f t="shared" si="19"/>
        <v/>
      </c>
      <c r="H73" s="811">
        <f t="shared" si="10"/>
        <v>0</v>
      </c>
      <c r="I73" s="840"/>
      <c r="J73" s="811">
        <f t="shared" si="20"/>
        <v>0</v>
      </c>
      <c r="K73" s="843"/>
      <c r="L73" s="811">
        <f t="shared" si="21"/>
        <v>0</v>
      </c>
      <c r="M73" s="843"/>
      <c r="N73" s="811">
        <f t="shared" si="22"/>
        <v>0</v>
      </c>
      <c r="O73" s="843"/>
      <c r="P73" s="811">
        <f t="shared" si="23"/>
        <v>0</v>
      </c>
      <c r="Q73" s="843"/>
      <c r="R73" s="811">
        <f t="shared" si="24"/>
        <v>0</v>
      </c>
      <c r="S73" s="843"/>
      <c r="T73" s="811">
        <f t="shared" si="25"/>
        <v>0</v>
      </c>
      <c r="U73" s="149"/>
      <c r="V73" s="492" t="str">
        <f>IF(AND('BR3'!$K$2="ACTIVE",'BR3'!H73&gt;0),"Yes",IF(AND('BR2'!$K$2="ACTIVE",'BR2'!H73&gt;0),"Yes",IF(AND('BR1'!$K$2="ACTIVE",'BR1'!H73&gt;0),"Yes",IF(AND('ORIGINAL BUDGET'!$K$2="ACTIVE",'ORIGINAL BUDGET'!H73&gt;0),"Yes",""))))</f>
        <v/>
      </c>
      <c r="W73" s="493"/>
      <c r="X73" s="325" t="str">
        <f>IF(AND('BR3'!$K$2="ACTIVE",'BR3'!J73&gt;0),"Yes",IF(AND('BR2'!$K$2="ACTIVE",'BR2'!J73&gt;0),"Yes",IF(AND('BR1'!$K$2="ACTIVE",'BR1'!J73&gt;0),"Yes",IF(AND('ORIGINAL BUDGET'!$K$2="ACTIVE",'ORIGINAL BUDGET'!J73&gt;0),"Yes",""))))</f>
        <v/>
      </c>
      <c r="Y73" s="493"/>
      <c r="Z73" s="325" t="str">
        <f>IF(AND('BR3'!$K$2="ACTIVE",'BR3'!L73&gt;0),"Yes",IF(AND('BR2'!$K$2="ACTIVE",'BR2'!L73&gt;0),"Yes",IF(AND('BR1'!$K$2="ACTIVE",'BR1'!L73&gt;0),"Yes",IF(AND('ORIGINAL BUDGET'!$K$2="ACTIVE",'ORIGINAL BUDGET'!L73&gt;0),"Yes",""))))</f>
        <v/>
      </c>
      <c r="AA73" s="493"/>
      <c r="AB73" s="325" t="str">
        <f>IF(AND('BR3'!$K$2="ACTIVE",'BR3'!N73&gt;0),"Yes",IF(AND('BR2'!$K$2="ACTIVE",'BR2'!N73&gt;0),"Yes",IF(AND('BR1'!$K$2="ACTIVE",'BR1'!N73&gt;0),"Yes",IF(AND('ORIGINAL BUDGET'!$K$2="ACTIVE",'ORIGINAL BUDGET'!N73&gt;0),"Yes",""))))</f>
        <v/>
      </c>
      <c r="AC73" s="493"/>
      <c r="AD73" s="325" t="str">
        <f>IF(AND('BR3'!$K$2="ACTIVE",'BR3'!P73&gt;0),"Yes",IF(AND('BR2'!$K$2="ACTIVE",'BR2'!P73&gt;0),"Yes",IF(AND('BR1'!$K$2="ACTIVE",'BR1'!P73&gt;0),"Yes",IF(AND('ORIGINAL BUDGET'!$K$2="ACTIVE",'ORIGINAL BUDGET'!P73&gt;0),"Yes",""))))</f>
        <v/>
      </c>
      <c r="AE73" s="493"/>
      <c r="AF73" s="325" t="str">
        <f>IF(AND('BR3'!$K$2="ACTIVE",'BR3'!R73&gt;0),"Yes",IF(AND('BR2'!$K$2="ACTIVE",'BR2'!R73&gt;0),"Yes",IF(AND('BR1'!$K$2="ACTIVE",'BR1'!R73&gt;0),"Yes",IF(AND('ORIGINAL BUDGET'!$K$2="ACTIVE",'ORIGINAL BUDGET'!R73&gt;0),"Yes",""))))</f>
        <v/>
      </c>
      <c r="AG73" s="493"/>
      <c r="AH73" s="493" t="str">
        <f>IF(AND('BR3'!$K$2="ACTIVE",'BR3'!T73&gt;0),"Yes",IF(AND('BR2'!$K$2="ACTIVE",'BR2'!T73&gt;0),"Yes",IF(AND('BR1'!$K$2="ACTIVE",'BR1'!T73&gt;0),"Yes",IF(AND('ORIGINAL BUDGET'!$K$2="ACTIVE",'ORIGINAL BUDGET'!T73&gt;0),"Yes",""))))</f>
        <v/>
      </c>
      <c r="AI73" s="494"/>
      <c r="AJ73" s="218"/>
      <c r="AK73" s="448">
        <f t="shared" si="11"/>
        <v>0</v>
      </c>
      <c r="AL73" s="448">
        <f t="shared" si="12"/>
        <v>0</v>
      </c>
      <c r="AM73" s="448">
        <f t="shared" si="13"/>
        <v>0</v>
      </c>
      <c r="AN73" s="448">
        <f t="shared" si="14"/>
        <v>0</v>
      </c>
      <c r="AO73" s="448">
        <f t="shared" si="15"/>
        <v>0</v>
      </c>
      <c r="AP73" s="448">
        <f t="shared" si="16"/>
        <v>0</v>
      </c>
      <c r="AQ73" s="448">
        <f t="shared" si="17"/>
        <v>0</v>
      </c>
      <c r="AU73" s="220"/>
      <c r="AV73" s="220"/>
      <c r="AW73" s="220"/>
      <c r="AX73" s="220"/>
      <c r="AY73" s="1104"/>
    </row>
    <row r="74" spans="1:53" ht="23.25" hidden="1" customHeight="1">
      <c r="A74" s="124">
        <v>30</v>
      </c>
      <c r="B74" s="273">
        <f>IF($L$2="","",IF($L$2="ORIGINAL",'ORIGINAL BUDGET'!$B74,IF($L$2="BR1",'BR1'!$B74,IF($L$2="BR2",'BR2'!$B74,IF($L$2="BR3",'BR3'!$B74)))))</f>
        <v>0</v>
      </c>
      <c r="C74" s="1028">
        <f>IF($L$2="","",IF($L$2="ORIGINAL",'ORIGINAL BUDGET'!$C74,IF($L$2="BR1",'BR1'!$C74,IF($L$2="BR2",'BR2'!$C74,IF($L$2="BR3",'BR3'!$C74)))))</f>
        <v>0</v>
      </c>
      <c r="D74" s="860" t="str">
        <f t="shared" si="18"/>
        <v/>
      </c>
      <c r="E74" s="404"/>
      <c r="F74" s="589"/>
      <c r="G74" s="845" t="str">
        <f t="shared" si="19"/>
        <v/>
      </c>
      <c r="H74" s="811">
        <f t="shared" si="10"/>
        <v>0</v>
      </c>
      <c r="I74" s="840"/>
      <c r="J74" s="811">
        <f t="shared" si="20"/>
        <v>0</v>
      </c>
      <c r="K74" s="843"/>
      <c r="L74" s="811">
        <f t="shared" si="21"/>
        <v>0</v>
      </c>
      <c r="M74" s="843"/>
      <c r="N74" s="811">
        <f t="shared" si="22"/>
        <v>0</v>
      </c>
      <c r="O74" s="843"/>
      <c r="P74" s="811">
        <f t="shared" si="23"/>
        <v>0</v>
      </c>
      <c r="Q74" s="843"/>
      <c r="R74" s="811">
        <f t="shared" si="24"/>
        <v>0</v>
      </c>
      <c r="S74" s="843"/>
      <c r="T74" s="811">
        <f t="shared" si="25"/>
        <v>0</v>
      </c>
      <c r="U74" s="149"/>
      <c r="V74" s="492" t="str">
        <f>IF(AND('BR3'!$K$2="ACTIVE",'BR3'!H74&gt;0),"Yes",IF(AND('BR2'!$K$2="ACTIVE",'BR2'!H74&gt;0),"Yes",IF(AND('BR1'!$K$2="ACTIVE",'BR1'!H74&gt;0),"Yes",IF(AND('ORIGINAL BUDGET'!$K$2="ACTIVE",'ORIGINAL BUDGET'!H74&gt;0),"Yes",""))))</f>
        <v/>
      </c>
      <c r="W74" s="493"/>
      <c r="X74" s="325" t="str">
        <f>IF(AND('BR3'!$K$2="ACTIVE",'BR3'!J74&gt;0),"Yes",IF(AND('BR2'!$K$2="ACTIVE",'BR2'!J74&gt;0),"Yes",IF(AND('BR1'!$K$2="ACTIVE",'BR1'!J74&gt;0),"Yes",IF(AND('ORIGINAL BUDGET'!$K$2="ACTIVE",'ORIGINAL BUDGET'!J74&gt;0),"Yes",""))))</f>
        <v/>
      </c>
      <c r="Y74" s="493"/>
      <c r="Z74" s="325" t="str">
        <f>IF(AND('BR3'!$K$2="ACTIVE",'BR3'!L74&gt;0),"Yes",IF(AND('BR2'!$K$2="ACTIVE",'BR2'!L74&gt;0),"Yes",IF(AND('BR1'!$K$2="ACTIVE",'BR1'!L74&gt;0),"Yes",IF(AND('ORIGINAL BUDGET'!$K$2="ACTIVE",'ORIGINAL BUDGET'!L74&gt;0),"Yes",""))))</f>
        <v/>
      </c>
      <c r="AA74" s="493"/>
      <c r="AB74" s="325" t="str">
        <f>IF(AND('BR3'!$K$2="ACTIVE",'BR3'!N74&gt;0),"Yes",IF(AND('BR2'!$K$2="ACTIVE",'BR2'!N74&gt;0),"Yes",IF(AND('BR1'!$K$2="ACTIVE",'BR1'!N74&gt;0),"Yes",IF(AND('ORIGINAL BUDGET'!$K$2="ACTIVE",'ORIGINAL BUDGET'!N74&gt;0),"Yes",""))))</f>
        <v/>
      </c>
      <c r="AC74" s="493"/>
      <c r="AD74" s="325" t="str">
        <f>IF(AND('BR3'!$K$2="ACTIVE",'BR3'!P74&gt;0),"Yes",IF(AND('BR2'!$K$2="ACTIVE",'BR2'!P74&gt;0),"Yes",IF(AND('BR1'!$K$2="ACTIVE",'BR1'!P74&gt;0),"Yes",IF(AND('ORIGINAL BUDGET'!$K$2="ACTIVE",'ORIGINAL BUDGET'!P74&gt;0),"Yes",""))))</f>
        <v/>
      </c>
      <c r="AE74" s="493"/>
      <c r="AF74" s="325" t="str">
        <f>IF(AND('BR3'!$K$2="ACTIVE",'BR3'!R74&gt;0),"Yes",IF(AND('BR2'!$K$2="ACTIVE",'BR2'!R74&gt;0),"Yes",IF(AND('BR1'!$K$2="ACTIVE",'BR1'!R74&gt;0),"Yes",IF(AND('ORIGINAL BUDGET'!$K$2="ACTIVE",'ORIGINAL BUDGET'!R74&gt;0),"Yes",""))))</f>
        <v/>
      </c>
      <c r="AG74" s="493"/>
      <c r="AH74" s="493" t="str">
        <f>IF(AND('BR3'!$K$2="ACTIVE",'BR3'!T74&gt;0),"Yes",IF(AND('BR2'!$K$2="ACTIVE",'BR2'!T74&gt;0),"Yes",IF(AND('BR1'!$K$2="ACTIVE",'BR1'!T74&gt;0),"Yes",IF(AND('ORIGINAL BUDGET'!$K$2="ACTIVE",'ORIGINAL BUDGET'!T74&gt;0),"Yes",""))))</f>
        <v/>
      </c>
      <c r="AI74" s="494"/>
      <c r="AJ74" s="218"/>
      <c r="AK74" s="448">
        <f t="shared" si="11"/>
        <v>0</v>
      </c>
      <c r="AL74" s="448">
        <f t="shared" si="12"/>
        <v>0</v>
      </c>
      <c r="AM74" s="448">
        <f t="shared" si="13"/>
        <v>0</v>
      </c>
      <c r="AN74" s="448">
        <f t="shared" si="14"/>
        <v>0</v>
      </c>
      <c r="AO74" s="448">
        <f t="shared" si="15"/>
        <v>0</v>
      </c>
      <c r="AP74" s="448">
        <f t="shared" si="16"/>
        <v>0</v>
      </c>
      <c r="AQ74" s="448">
        <f t="shared" si="17"/>
        <v>0</v>
      </c>
      <c r="AU74" s="219"/>
      <c r="AV74" s="219"/>
      <c r="AW74" s="219"/>
      <c r="AX74" s="219"/>
      <c r="AY74" s="1104"/>
    </row>
    <row r="75" spans="1:53" ht="23.25" hidden="1" customHeight="1">
      <c r="A75" s="124">
        <v>31</v>
      </c>
      <c r="B75" s="273">
        <f>IF($L$2="","",IF($L$2="ORIGINAL",'ORIGINAL BUDGET'!$B75,IF($L$2="BR1",'BR1'!$B75,IF($L$2="BR2",'BR2'!$B75,IF($L$2="BR3",'BR3'!$B75)))))</f>
        <v>0</v>
      </c>
      <c r="C75" s="1028">
        <f>IF($L$2="","",IF($L$2="ORIGINAL",'ORIGINAL BUDGET'!$C75,IF($L$2="BR1",'BR1'!$C75,IF($L$2="BR2",'BR2'!$C75,IF($L$2="BR3",'BR3'!$C75)))))</f>
        <v>0</v>
      </c>
      <c r="D75" s="860" t="str">
        <f t="shared" si="18"/>
        <v/>
      </c>
      <c r="E75" s="404"/>
      <c r="F75" s="589"/>
      <c r="G75" s="845" t="str">
        <f t="shared" si="19"/>
        <v/>
      </c>
      <c r="H75" s="811">
        <f t="shared" si="10"/>
        <v>0</v>
      </c>
      <c r="I75" s="840"/>
      <c r="J75" s="811">
        <f t="shared" si="20"/>
        <v>0</v>
      </c>
      <c r="K75" s="843"/>
      <c r="L75" s="811">
        <f t="shared" si="21"/>
        <v>0</v>
      </c>
      <c r="M75" s="843"/>
      <c r="N75" s="811">
        <f t="shared" si="22"/>
        <v>0</v>
      </c>
      <c r="O75" s="843"/>
      <c r="P75" s="811">
        <f t="shared" si="23"/>
        <v>0</v>
      </c>
      <c r="Q75" s="843"/>
      <c r="R75" s="811">
        <f t="shared" si="24"/>
        <v>0</v>
      </c>
      <c r="S75" s="843"/>
      <c r="T75" s="811">
        <f t="shared" si="25"/>
        <v>0</v>
      </c>
      <c r="U75" s="149"/>
      <c r="V75" s="492" t="str">
        <f>IF(AND('BR3'!$K$2="ACTIVE",'BR3'!H75&gt;0),"Yes",IF(AND('BR2'!$K$2="ACTIVE",'BR2'!H75&gt;0),"Yes",IF(AND('BR1'!$K$2="ACTIVE",'BR1'!H75&gt;0),"Yes",IF(AND('ORIGINAL BUDGET'!$K$2="ACTIVE",'ORIGINAL BUDGET'!H75&gt;0),"Yes",""))))</f>
        <v/>
      </c>
      <c r="W75" s="493"/>
      <c r="X75" s="325" t="str">
        <f>IF(AND('BR3'!$K$2="ACTIVE",'BR3'!J75&gt;0),"Yes",IF(AND('BR2'!$K$2="ACTIVE",'BR2'!J75&gt;0),"Yes",IF(AND('BR1'!$K$2="ACTIVE",'BR1'!J75&gt;0),"Yes",IF(AND('ORIGINAL BUDGET'!$K$2="ACTIVE",'ORIGINAL BUDGET'!J75&gt;0),"Yes",""))))</f>
        <v/>
      </c>
      <c r="Y75" s="493"/>
      <c r="Z75" s="325" t="str">
        <f>IF(AND('BR3'!$K$2="ACTIVE",'BR3'!L75&gt;0),"Yes",IF(AND('BR2'!$K$2="ACTIVE",'BR2'!L75&gt;0),"Yes",IF(AND('BR1'!$K$2="ACTIVE",'BR1'!L75&gt;0),"Yes",IF(AND('ORIGINAL BUDGET'!$K$2="ACTIVE",'ORIGINAL BUDGET'!L75&gt;0),"Yes",""))))</f>
        <v/>
      </c>
      <c r="AA75" s="493"/>
      <c r="AB75" s="325" t="str">
        <f>IF(AND('BR3'!$K$2="ACTIVE",'BR3'!N75&gt;0),"Yes",IF(AND('BR2'!$K$2="ACTIVE",'BR2'!N75&gt;0),"Yes",IF(AND('BR1'!$K$2="ACTIVE",'BR1'!N75&gt;0),"Yes",IF(AND('ORIGINAL BUDGET'!$K$2="ACTIVE",'ORIGINAL BUDGET'!N75&gt;0),"Yes",""))))</f>
        <v/>
      </c>
      <c r="AC75" s="493"/>
      <c r="AD75" s="325" t="str">
        <f>IF(AND('BR3'!$K$2="ACTIVE",'BR3'!P75&gt;0),"Yes",IF(AND('BR2'!$K$2="ACTIVE",'BR2'!P75&gt;0),"Yes",IF(AND('BR1'!$K$2="ACTIVE",'BR1'!P75&gt;0),"Yes",IF(AND('ORIGINAL BUDGET'!$K$2="ACTIVE",'ORIGINAL BUDGET'!P75&gt;0),"Yes",""))))</f>
        <v/>
      </c>
      <c r="AE75" s="493"/>
      <c r="AF75" s="325" t="str">
        <f>IF(AND('BR3'!$K$2="ACTIVE",'BR3'!R75&gt;0),"Yes",IF(AND('BR2'!$K$2="ACTIVE",'BR2'!R75&gt;0),"Yes",IF(AND('BR1'!$K$2="ACTIVE",'BR1'!R75&gt;0),"Yes",IF(AND('ORIGINAL BUDGET'!$K$2="ACTIVE",'ORIGINAL BUDGET'!R75&gt;0),"Yes",""))))</f>
        <v/>
      </c>
      <c r="AG75" s="493"/>
      <c r="AH75" s="493" t="str">
        <f>IF(AND('BR3'!$K$2="ACTIVE",'BR3'!T75&gt;0),"Yes",IF(AND('BR2'!$K$2="ACTIVE",'BR2'!T75&gt;0),"Yes",IF(AND('BR1'!$K$2="ACTIVE",'BR1'!T75&gt;0),"Yes",IF(AND('ORIGINAL BUDGET'!$K$2="ACTIVE",'ORIGINAL BUDGET'!T75&gt;0),"Yes",""))))</f>
        <v/>
      </c>
      <c r="AI75" s="494"/>
      <c r="AJ75" s="218"/>
      <c r="AK75" s="448">
        <f t="shared" si="11"/>
        <v>0</v>
      </c>
      <c r="AL75" s="448">
        <f t="shared" si="12"/>
        <v>0</v>
      </c>
      <c r="AM75" s="448">
        <f t="shared" si="13"/>
        <v>0</v>
      </c>
      <c r="AN75" s="448">
        <f t="shared" si="14"/>
        <v>0</v>
      </c>
      <c r="AO75" s="448">
        <f t="shared" si="15"/>
        <v>0</v>
      </c>
      <c r="AP75" s="448">
        <f t="shared" si="16"/>
        <v>0</v>
      </c>
      <c r="AQ75" s="448">
        <f t="shared" si="17"/>
        <v>0</v>
      </c>
      <c r="AU75" s="220"/>
      <c r="AV75" s="220"/>
      <c r="AW75" s="220"/>
      <c r="AX75" s="220"/>
      <c r="AY75" s="1104"/>
    </row>
    <row r="76" spans="1:53" ht="23.25" hidden="1" customHeight="1">
      <c r="A76" s="124">
        <v>32</v>
      </c>
      <c r="B76" s="273">
        <f>IF($L$2="","",IF($L$2="ORIGINAL",'ORIGINAL BUDGET'!$B76,IF($L$2="BR1",'BR1'!$B76,IF($L$2="BR2",'BR2'!$B76,IF($L$2="BR3",'BR3'!$B76)))))</f>
        <v>0</v>
      </c>
      <c r="C76" s="1028">
        <f>IF($L$2="","",IF($L$2="ORIGINAL",'ORIGINAL BUDGET'!$C76,IF($L$2="BR1",'BR1'!$C76,IF($L$2="BR2",'BR2'!$C76,IF($L$2="BR3",'BR3'!$C76)))))</f>
        <v>0</v>
      </c>
      <c r="D76" s="860" t="str">
        <f t="shared" si="18"/>
        <v/>
      </c>
      <c r="E76" s="404"/>
      <c r="F76" s="589"/>
      <c r="G76" s="845" t="str">
        <f t="shared" si="19"/>
        <v/>
      </c>
      <c r="H76" s="811">
        <f t="shared" si="10"/>
        <v>0</v>
      </c>
      <c r="I76" s="840"/>
      <c r="J76" s="811">
        <f t="shared" si="20"/>
        <v>0</v>
      </c>
      <c r="K76" s="843"/>
      <c r="L76" s="811">
        <f t="shared" si="21"/>
        <v>0</v>
      </c>
      <c r="M76" s="843"/>
      <c r="N76" s="811">
        <f t="shared" si="22"/>
        <v>0</v>
      </c>
      <c r="O76" s="843"/>
      <c r="P76" s="811">
        <f t="shared" si="23"/>
        <v>0</v>
      </c>
      <c r="Q76" s="843"/>
      <c r="R76" s="811">
        <f t="shared" si="24"/>
        <v>0</v>
      </c>
      <c r="S76" s="843"/>
      <c r="T76" s="811">
        <f t="shared" si="25"/>
        <v>0</v>
      </c>
      <c r="U76" s="149"/>
      <c r="V76" s="492" t="str">
        <f>IF(AND('BR3'!$K$2="ACTIVE",'BR3'!H76&gt;0),"Yes",IF(AND('BR2'!$K$2="ACTIVE",'BR2'!H76&gt;0),"Yes",IF(AND('BR1'!$K$2="ACTIVE",'BR1'!H76&gt;0),"Yes",IF(AND('ORIGINAL BUDGET'!$K$2="ACTIVE",'ORIGINAL BUDGET'!H76&gt;0),"Yes",""))))</f>
        <v/>
      </c>
      <c r="W76" s="493"/>
      <c r="X76" s="325" t="str">
        <f>IF(AND('BR3'!$K$2="ACTIVE",'BR3'!J76&gt;0),"Yes",IF(AND('BR2'!$K$2="ACTIVE",'BR2'!J76&gt;0),"Yes",IF(AND('BR1'!$K$2="ACTIVE",'BR1'!J76&gt;0),"Yes",IF(AND('ORIGINAL BUDGET'!$K$2="ACTIVE",'ORIGINAL BUDGET'!J76&gt;0),"Yes",""))))</f>
        <v/>
      </c>
      <c r="Y76" s="493"/>
      <c r="Z76" s="325" t="str">
        <f>IF(AND('BR3'!$K$2="ACTIVE",'BR3'!L76&gt;0),"Yes",IF(AND('BR2'!$K$2="ACTIVE",'BR2'!L76&gt;0),"Yes",IF(AND('BR1'!$K$2="ACTIVE",'BR1'!L76&gt;0),"Yes",IF(AND('ORIGINAL BUDGET'!$K$2="ACTIVE",'ORIGINAL BUDGET'!L76&gt;0),"Yes",""))))</f>
        <v/>
      </c>
      <c r="AA76" s="493"/>
      <c r="AB76" s="325" t="str">
        <f>IF(AND('BR3'!$K$2="ACTIVE",'BR3'!N76&gt;0),"Yes",IF(AND('BR2'!$K$2="ACTIVE",'BR2'!N76&gt;0),"Yes",IF(AND('BR1'!$K$2="ACTIVE",'BR1'!N76&gt;0),"Yes",IF(AND('ORIGINAL BUDGET'!$K$2="ACTIVE",'ORIGINAL BUDGET'!N76&gt;0),"Yes",""))))</f>
        <v/>
      </c>
      <c r="AC76" s="493"/>
      <c r="AD76" s="325" t="str">
        <f>IF(AND('BR3'!$K$2="ACTIVE",'BR3'!P76&gt;0),"Yes",IF(AND('BR2'!$K$2="ACTIVE",'BR2'!P76&gt;0),"Yes",IF(AND('BR1'!$K$2="ACTIVE",'BR1'!P76&gt;0),"Yes",IF(AND('ORIGINAL BUDGET'!$K$2="ACTIVE",'ORIGINAL BUDGET'!P76&gt;0),"Yes",""))))</f>
        <v/>
      </c>
      <c r="AE76" s="493"/>
      <c r="AF76" s="325" t="str">
        <f>IF(AND('BR3'!$K$2="ACTIVE",'BR3'!R76&gt;0),"Yes",IF(AND('BR2'!$K$2="ACTIVE",'BR2'!R76&gt;0),"Yes",IF(AND('BR1'!$K$2="ACTIVE",'BR1'!R76&gt;0),"Yes",IF(AND('ORIGINAL BUDGET'!$K$2="ACTIVE",'ORIGINAL BUDGET'!R76&gt;0),"Yes",""))))</f>
        <v/>
      </c>
      <c r="AG76" s="493"/>
      <c r="AH76" s="493" t="str">
        <f>IF(AND('BR3'!$K$2="ACTIVE",'BR3'!T76&gt;0),"Yes",IF(AND('BR2'!$K$2="ACTIVE",'BR2'!T76&gt;0),"Yes",IF(AND('BR1'!$K$2="ACTIVE",'BR1'!T76&gt;0),"Yes",IF(AND('ORIGINAL BUDGET'!$K$2="ACTIVE",'ORIGINAL BUDGET'!T76&gt;0),"Yes",""))))</f>
        <v/>
      </c>
      <c r="AI76" s="494"/>
      <c r="AJ76" s="218"/>
      <c r="AK76" s="448">
        <f t="shared" si="11"/>
        <v>0</v>
      </c>
      <c r="AL76" s="448">
        <f t="shared" si="12"/>
        <v>0</v>
      </c>
      <c r="AM76" s="448">
        <f t="shared" si="13"/>
        <v>0</v>
      </c>
      <c r="AN76" s="448">
        <f t="shared" si="14"/>
        <v>0</v>
      </c>
      <c r="AO76" s="448">
        <f t="shared" si="15"/>
        <v>0</v>
      </c>
      <c r="AP76" s="448">
        <f t="shared" si="16"/>
        <v>0</v>
      </c>
      <c r="AQ76" s="448">
        <f t="shared" si="17"/>
        <v>0</v>
      </c>
      <c r="AU76" s="220"/>
      <c r="AV76" s="220"/>
      <c r="AW76" s="220"/>
      <c r="AX76" s="220"/>
      <c r="AY76" s="1104"/>
    </row>
    <row r="77" spans="1:53" ht="23.25" hidden="1" customHeight="1">
      <c r="A77" s="124">
        <v>33</v>
      </c>
      <c r="B77" s="273">
        <f>IF($L$2="","",IF($L$2="ORIGINAL",'ORIGINAL BUDGET'!$B77,IF($L$2="BR1",'BR1'!$B77,IF($L$2="BR2",'BR2'!$B77,IF($L$2="BR3",'BR3'!$B77)))))</f>
        <v>0</v>
      </c>
      <c r="C77" s="1028">
        <f>IF($L$2="","",IF($L$2="ORIGINAL",'ORIGINAL BUDGET'!$C77,IF($L$2="BR1",'BR1'!$C77,IF($L$2="BR2",'BR2'!$C77,IF($L$2="BR3",'BR3'!$C77)))))</f>
        <v>0</v>
      </c>
      <c r="D77" s="860" t="str">
        <f t="shared" si="18"/>
        <v/>
      </c>
      <c r="E77" s="404"/>
      <c r="F77" s="589"/>
      <c r="G77" s="845" t="str">
        <f t="shared" si="19"/>
        <v/>
      </c>
      <c r="H77" s="811">
        <f t="shared" si="10"/>
        <v>0</v>
      </c>
      <c r="I77" s="840"/>
      <c r="J77" s="811">
        <f t="shared" si="20"/>
        <v>0</v>
      </c>
      <c r="K77" s="843"/>
      <c r="L77" s="811">
        <f t="shared" si="21"/>
        <v>0</v>
      </c>
      <c r="M77" s="843"/>
      <c r="N77" s="811">
        <f t="shared" si="22"/>
        <v>0</v>
      </c>
      <c r="O77" s="843"/>
      <c r="P77" s="811">
        <f t="shared" si="23"/>
        <v>0</v>
      </c>
      <c r="Q77" s="843"/>
      <c r="R77" s="811">
        <f t="shared" si="24"/>
        <v>0</v>
      </c>
      <c r="S77" s="843"/>
      <c r="T77" s="811">
        <f t="shared" si="25"/>
        <v>0</v>
      </c>
      <c r="U77" s="149"/>
      <c r="V77" s="492" t="str">
        <f>IF(AND('BR3'!$K$2="ACTIVE",'BR3'!H77&gt;0),"Yes",IF(AND('BR2'!$K$2="ACTIVE",'BR2'!H77&gt;0),"Yes",IF(AND('BR1'!$K$2="ACTIVE",'BR1'!H77&gt;0),"Yes",IF(AND('ORIGINAL BUDGET'!$K$2="ACTIVE",'ORIGINAL BUDGET'!H77&gt;0),"Yes",""))))</f>
        <v/>
      </c>
      <c r="W77" s="493"/>
      <c r="X77" s="325" t="str">
        <f>IF(AND('BR3'!$K$2="ACTIVE",'BR3'!J77&gt;0),"Yes",IF(AND('BR2'!$K$2="ACTIVE",'BR2'!J77&gt;0),"Yes",IF(AND('BR1'!$K$2="ACTIVE",'BR1'!J77&gt;0),"Yes",IF(AND('ORIGINAL BUDGET'!$K$2="ACTIVE",'ORIGINAL BUDGET'!J77&gt;0),"Yes",""))))</f>
        <v/>
      </c>
      <c r="Y77" s="493"/>
      <c r="Z77" s="325" t="str">
        <f>IF(AND('BR3'!$K$2="ACTIVE",'BR3'!L77&gt;0),"Yes",IF(AND('BR2'!$K$2="ACTIVE",'BR2'!L77&gt;0),"Yes",IF(AND('BR1'!$K$2="ACTIVE",'BR1'!L77&gt;0),"Yes",IF(AND('ORIGINAL BUDGET'!$K$2="ACTIVE",'ORIGINAL BUDGET'!L77&gt;0),"Yes",""))))</f>
        <v/>
      </c>
      <c r="AA77" s="493"/>
      <c r="AB77" s="325" t="str">
        <f>IF(AND('BR3'!$K$2="ACTIVE",'BR3'!N77&gt;0),"Yes",IF(AND('BR2'!$K$2="ACTIVE",'BR2'!N77&gt;0),"Yes",IF(AND('BR1'!$K$2="ACTIVE",'BR1'!N77&gt;0),"Yes",IF(AND('ORIGINAL BUDGET'!$K$2="ACTIVE",'ORIGINAL BUDGET'!N77&gt;0),"Yes",""))))</f>
        <v/>
      </c>
      <c r="AC77" s="493"/>
      <c r="AD77" s="325" t="str">
        <f>IF(AND('BR3'!$K$2="ACTIVE",'BR3'!P77&gt;0),"Yes",IF(AND('BR2'!$K$2="ACTIVE",'BR2'!P77&gt;0),"Yes",IF(AND('BR1'!$K$2="ACTIVE",'BR1'!P77&gt;0),"Yes",IF(AND('ORIGINAL BUDGET'!$K$2="ACTIVE",'ORIGINAL BUDGET'!P77&gt;0),"Yes",""))))</f>
        <v/>
      </c>
      <c r="AE77" s="493"/>
      <c r="AF77" s="325" t="str">
        <f>IF(AND('BR3'!$K$2="ACTIVE",'BR3'!R77&gt;0),"Yes",IF(AND('BR2'!$K$2="ACTIVE",'BR2'!R77&gt;0),"Yes",IF(AND('BR1'!$K$2="ACTIVE",'BR1'!R77&gt;0),"Yes",IF(AND('ORIGINAL BUDGET'!$K$2="ACTIVE",'ORIGINAL BUDGET'!R77&gt;0),"Yes",""))))</f>
        <v/>
      </c>
      <c r="AG77" s="493"/>
      <c r="AH77" s="493" t="str">
        <f>IF(AND('BR3'!$K$2="ACTIVE",'BR3'!T77&gt;0),"Yes",IF(AND('BR2'!$K$2="ACTIVE",'BR2'!T77&gt;0),"Yes",IF(AND('BR1'!$K$2="ACTIVE",'BR1'!T77&gt;0),"Yes",IF(AND('ORIGINAL BUDGET'!$K$2="ACTIVE",'ORIGINAL BUDGET'!T77&gt;0),"Yes",""))))</f>
        <v/>
      </c>
      <c r="AI77" s="494"/>
      <c r="AJ77" s="218"/>
      <c r="AK77" s="448">
        <f t="shared" ref="AK77:AK94" si="29">$E77*$G77</f>
        <v>0</v>
      </c>
      <c r="AL77" s="448">
        <f t="shared" ref="AL77:AL94" si="30">$E77*$I77</f>
        <v>0</v>
      </c>
      <c r="AM77" s="448">
        <f t="shared" ref="AM77:AM94" si="31">$E77*$K77</f>
        <v>0</v>
      </c>
      <c r="AN77" s="448">
        <f t="shared" ref="AN77:AN94" si="32">$E77*$M77</f>
        <v>0</v>
      </c>
      <c r="AO77" s="448">
        <f t="shared" ref="AO77:AO94" si="33">$E77*$O77</f>
        <v>0</v>
      </c>
      <c r="AP77" s="448">
        <f t="shared" ref="AP77:AP94" si="34">$E77*$Q77</f>
        <v>0</v>
      </c>
      <c r="AQ77" s="448">
        <f t="shared" ref="AQ77:AQ94" si="35">$E77*$S77</f>
        <v>0</v>
      </c>
      <c r="AU77" s="220"/>
      <c r="AV77" s="220"/>
      <c r="AW77" s="220"/>
      <c r="AX77" s="220"/>
      <c r="AY77" s="1104"/>
    </row>
    <row r="78" spans="1:53" ht="23.25" hidden="1" customHeight="1">
      <c r="A78" s="124">
        <v>34</v>
      </c>
      <c r="B78" s="273">
        <f>IF($L$2="","",IF($L$2="ORIGINAL",'ORIGINAL BUDGET'!$B78,IF($L$2="BR1",'BR1'!$B78,IF($L$2="BR2",'BR2'!$B78,IF($L$2="BR3",'BR3'!$B78)))))</f>
        <v>0</v>
      </c>
      <c r="C78" s="1028">
        <f>IF($L$2="","",IF($L$2="ORIGINAL",'ORIGINAL BUDGET'!$C78,IF($L$2="BR1",'BR1'!$C78,IF($L$2="BR2",'BR2'!$C78,IF($L$2="BR3",'BR3'!$C78)))))</f>
        <v>0</v>
      </c>
      <c r="D78" s="860" t="str">
        <f t="shared" si="18"/>
        <v/>
      </c>
      <c r="E78" s="404"/>
      <c r="F78" s="589"/>
      <c r="G78" s="845" t="str">
        <f t="shared" si="19"/>
        <v/>
      </c>
      <c r="H78" s="811">
        <f t="shared" si="10"/>
        <v>0</v>
      </c>
      <c r="I78" s="840"/>
      <c r="J78" s="811">
        <f t="shared" si="20"/>
        <v>0</v>
      </c>
      <c r="K78" s="843"/>
      <c r="L78" s="811">
        <f t="shared" si="21"/>
        <v>0</v>
      </c>
      <c r="M78" s="843"/>
      <c r="N78" s="811">
        <f t="shared" si="22"/>
        <v>0</v>
      </c>
      <c r="O78" s="843"/>
      <c r="P78" s="811">
        <f t="shared" si="23"/>
        <v>0</v>
      </c>
      <c r="Q78" s="843"/>
      <c r="R78" s="811">
        <f t="shared" si="24"/>
        <v>0</v>
      </c>
      <c r="S78" s="843"/>
      <c r="T78" s="811">
        <f t="shared" si="25"/>
        <v>0</v>
      </c>
      <c r="U78" s="149"/>
      <c r="V78" s="492" t="str">
        <f>IF(AND('BR3'!$K$2="ACTIVE",'BR3'!H78&gt;0),"Yes",IF(AND('BR2'!$K$2="ACTIVE",'BR2'!H78&gt;0),"Yes",IF(AND('BR1'!$K$2="ACTIVE",'BR1'!H78&gt;0),"Yes",IF(AND('ORIGINAL BUDGET'!$K$2="ACTIVE",'ORIGINAL BUDGET'!H78&gt;0),"Yes",""))))</f>
        <v/>
      </c>
      <c r="W78" s="493"/>
      <c r="X78" s="325" t="str">
        <f>IF(AND('BR3'!$K$2="ACTIVE",'BR3'!J78&gt;0),"Yes",IF(AND('BR2'!$K$2="ACTIVE",'BR2'!J78&gt;0),"Yes",IF(AND('BR1'!$K$2="ACTIVE",'BR1'!J78&gt;0),"Yes",IF(AND('ORIGINAL BUDGET'!$K$2="ACTIVE",'ORIGINAL BUDGET'!J78&gt;0),"Yes",""))))</f>
        <v/>
      </c>
      <c r="Y78" s="493"/>
      <c r="Z78" s="325" t="str">
        <f>IF(AND('BR3'!$K$2="ACTIVE",'BR3'!L78&gt;0),"Yes",IF(AND('BR2'!$K$2="ACTIVE",'BR2'!L78&gt;0),"Yes",IF(AND('BR1'!$K$2="ACTIVE",'BR1'!L78&gt;0),"Yes",IF(AND('ORIGINAL BUDGET'!$K$2="ACTIVE",'ORIGINAL BUDGET'!L78&gt;0),"Yes",""))))</f>
        <v/>
      </c>
      <c r="AA78" s="493"/>
      <c r="AB78" s="325" t="str">
        <f>IF(AND('BR3'!$K$2="ACTIVE",'BR3'!N78&gt;0),"Yes",IF(AND('BR2'!$K$2="ACTIVE",'BR2'!N78&gt;0),"Yes",IF(AND('BR1'!$K$2="ACTIVE",'BR1'!N78&gt;0),"Yes",IF(AND('ORIGINAL BUDGET'!$K$2="ACTIVE",'ORIGINAL BUDGET'!N78&gt;0),"Yes",""))))</f>
        <v/>
      </c>
      <c r="AC78" s="493"/>
      <c r="AD78" s="325" t="str">
        <f>IF(AND('BR3'!$K$2="ACTIVE",'BR3'!P78&gt;0),"Yes",IF(AND('BR2'!$K$2="ACTIVE",'BR2'!P78&gt;0),"Yes",IF(AND('BR1'!$K$2="ACTIVE",'BR1'!P78&gt;0),"Yes",IF(AND('ORIGINAL BUDGET'!$K$2="ACTIVE",'ORIGINAL BUDGET'!P78&gt;0),"Yes",""))))</f>
        <v/>
      </c>
      <c r="AE78" s="493"/>
      <c r="AF78" s="325" t="str">
        <f>IF(AND('BR3'!$K$2="ACTIVE",'BR3'!R78&gt;0),"Yes",IF(AND('BR2'!$K$2="ACTIVE",'BR2'!R78&gt;0),"Yes",IF(AND('BR1'!$K$2="ACTIVE",'BR1'!R78&gt;0),"Yes",IF(AND('ORIGINAL BUDGET'!$K$2="ACTIVE",'ORIGINAL BUDGET'!R78&gt;0),"Yes",""))))</f>
        <v/>
      </c>
      <c r="AG78" s="493"/>
      <c r="AH78" s="493" t="str">
        <f>IF(AND('BR3'!$K$2="ACTIVE",'BR3'!T78&gt;0),"Yes",IF(AND('BR2'!$K$2="ACTIVE",'BR2'!T78&gt;0),"Yes",IF(AND('BR1'!$K$2="ACTIVE",'BR1'!T78&gt;0),"Yes",IF(AND('ORIGINAL BUDGET'!$K$2="ACTIVE",'ORIGINAL BUDGET'!T78&gt;0),"Yes",""))))</f>
        <v/>
      </c>
      <c r="AI78" s="494"/>
      <c r="AJ78" s="218"/>
      <c r="AK78" s="448">
        <f t="shared" si="29"/>
        <v>0</v>
      </c>
      <c r="AL78" s="448">
        <f t="shared" si="30"/>
        <v>0</v>
      </c>
      <c r="AM78" s="448">
        <f t="shared" si="31"/>
        <v>0</v>
      </c>
      <c r="AN78" s="448">
        <f t="shared" si="32"/>
        <v>0</v>
      </c>
      <c r="AO78" s="448">
        <f t="shared" si="33"/>
        <v>0</v>
      </c>
      <c r="AP78" s="448">
        <f t="shared" si="34"/>
        <v>0</v>
      </c>
      <c r="AQ78" s="448">
        <f t="shared" si="35"/>
        <v>0</v>
      </c>
      <c r="AU78" s="220"/>
      <c r="AV78" s="220"/>
      <c r="AW78" s="220"/>
      <c r="AX78" s="220"/>
      <c r="AY78" s="1104"/>
    </row>
    <row r="79" spans="1:53" ht="23.25" hidden="1" customHeight="1">
      <c r="A79" s="124">
        <v>35</v>
      </c>
      <c r="B79" s="273">
        <f>IF($L$2="","",IF($L$2="ORIGINAL",'ORIGINAL BUDGET'!$B79,IF($L$2="BR1",'BR1'!$B79,IF($L$2="BR2",'BR2'!$B79,IF($L$2="BR3",'BR3'!$B79)))))</f>
        <v>0</v>
      </c>
      <c r="C79" s="1028">
        <f>IF($L$2="","",IF($L$2="ORIGINAL",'ORIGINAL BUDGET'!$C79,IF($L$2="BR1",'BR1'!$C79,IF($L$2="BR2",'BR2'!$C79,IF($L$2="BR3",'BR3'!$C79)))))</f>
        <v>0</v>
      </c>
      <c r="D79" s="860" t="str">
        <f t="shared" si="18"/>
        <v/>
      </c>
      <c r="E79" s="404"/>
      <c r="F79" s="589"/>
      <c r="G79" s="845" t="str">
        <f t="shared" si="19"/>
        <v/>
      </c>
      <c r="H79" s="811">
        <f t="shared" si="10"/>
        <v>0</v>
      </c>
      <c r="I79" s="840"/>
      <c r="J79" s="811">
        <f t="shared" si="20"/>
        <v>0</v>
      </c>
      <c r="K79" s="843"/>
      <c r="L79" s="811">
        <f t="shared" si="21"/>
        <v>0</v>
      </c>
      <c r="M79" s="843"/>
      <c r="N79" s="811">
        <f t="shared" si="22"/>
        <v>0</v>
      </c>
      <c r="O79" s="843"/>
      <c r="P79" s="811">
        <f t="shared" si="23"/>
        <v>0</v>
      </c>
      <c r="Q79" s="843"/>
      <c r="R79" s="811">
        <f t="shared" si="24"/>
        <v>0</v>
      </c>
      <c r="S79" s="843"/>
      <c r="T79" s="811">
        <f t="shared" si="25"/>
        <v>0</v>
      </c>
      <c r="U79" s="149"/>
      <c r="V79" s="492" t="str">
        <f>IF(AND('BR3'!$K$2="ACTIVE",'BR3'!H79&gt;0),"Yes",IF(AND('BR2'!$K$2="ACTIVE",'BR2'!H79&gt;0),"Yes",IF(AND('BR1'!$K$2="ACTIVE",'BR1'!H79&gt;0),"Yes",IF(AND('ORIGINAL BUDGET'!$K$2="ACTIVE",'ORIGINAL BUDGET'!H79&gt;0),"Yes",""))))</f>
        <v/>
      </c>
      <c r="W79" s="493"/>
      <c r="X79" s="325" t="str">
        <f>IF(AND('BR3'!$K$2="ACTIVE",'BR3'!J79&gt;0),"Yes",IF(AND('BR2'!$K$2="ACTIVE",'BR2'!J79&gt;0),"Yes",IF(AND('BR1'!$K$2="ACTIVE",'BR1'!J79&gt;0),"Yes",IF(AND('ORIGINAL BUDGET'!$K$2="ACTIVE",'ORIGINAL BUDGET'!J79&gt;0),"Yes",""))))</f>
        <v/>
      </c>
      <c r="Y79" s="493"/>
      <c r="Z79" s="325" t="str">
        <f>IF(AND('BR3'!$K$2="ACTIVE",'BR3'!L79&gt;0),"Yes",IF(AND('BR2'!$K$2="ACTIVE",'BR2'!L79&gt;0),"Yes",IF(AND('BR1'!$K$2="ACTIVE",'BR1'!L79&gt;0),"Yes",IF(AND('ORIGINAL BUDGET'!$K$2="ACTIVE",'ORIGINAL BUDGET'!L79&gt;0),"Yes",""))))</f>
        <v/>
      </c>
      <c r="AA79" s="493"/>
      <c r="AB79" s="325" t="str">
        <f>IF(AND('BR3'!$K$2="ACTIVE",'BR3'!N79&gt;0),"Yes",IF(AND('BR2'!$K$2="ACTIVE",'BR2'!N79&gt;0),"Yes",IF(AND('BR1'!$K$2="ACTIVE",'BR1'!N79&gt;0),"Yes",IF(AND('ORIGINAL BUDGET'!$K$2="ACTIVE",'ORIGINAL BUDGET'!N79&gt;0),"Yes",""))))</f>
        <v/>
      </c>
      <c r="AC79" s="493"/>
      <c r="AD79" s="325" t="str">
        <f>IF(AND('BR3'!$K$2="ACTIVE",'BR3'!P79&gt;0),"Yes",IF(AND('BR2'!$K$2="ACTIVE",'BR2'!P79&gt;0),"Yes",IF(AND('BR1'!$K$2="ACTIVE",'BR1'!P79&gt;0),"Yes",IF(AND('ORIGINAL BUDGET'!$K$2="ACTIVE",'ORIGINAL BUDGET'!P79&gt;0),"Yes",""))))</f>
        <v/>
      </c>
      <c r="AE79" s="493"/>
      <c r="AF79" s="325" t="str">
        <f>IF(AND('BR3'!$K$2="ACTIVE",'BR3'!R79&gt;0),"Yes",IF(AND('BR2'!$K$2="ACTIVE",'BR2'!R79&gt;0),"Yes",IF(AND('BR1'!$K$2="ACTIVE",'BR1'!R79&gt;0),"Yes",IF(AND('ORIGINAL BUDGET'!$K$2="ACTIVE",'ORIGINAL BUDGET'!R79&gt;0),"Yes",""))))</f>
        <v/>
      </c>
      <c r="AG79" s="493"/>
      <c r="AH79" s="493" t="str">
        <f>IF(AND('BR3'!$K$2="ACTIVE",'BR3'!T79&gt;0),"Yes",IF(AND('BR2'!$K$2="ACTIVE",'BR2'!T79&gt;0),"Yes",IF(AND('BR1'!$K$2="ACTIVE",'BR1'!T79&gt;0),"Yes",IF(AND('ORIGINAL BUDGET'!$K$2="ACTIVE",'ORIGINAL BUDGET'!T79&gt;0),"Yes",""))))</f>
        <v/>
      </c>
      <c r="AI79" s="494"/>
      <c r="AJ79" s="218"/>
      <c r="AK79" s="448">
        <f t="shared" si="29"/>
        <v>0</v>
      </c>
      <c r="AL79" s="448">
        <f t="shared" si="30"/>
        <v>0</v>
      </c>
      <c r="AM79" s="448">
        <f t="shared" si="31"/>
        <v>0</v>
      </c>
      <c r="AN79" s="448">
        <f t="shared" si="32"/>
        <v>0</v>
      </c>
      <c r="AO79" s="448">
        <f t="shared" si="33"/>
        <v>0</v>
      </c>
      <c r="AP79" s="448">
        <f t="shared" si="34"/>
        <v>0</v>
      </c>
      <c r="AQ79" s="448">
        <f t="shared" si="35"/>
        <v>0</v>
      </c>
      <c r="AU79" s="219"/>
      <c r="AV79" s="219"/>
      <c r="AW79" s="219"/>
      <c r="AX79" s="219"/>
      <c r="AY79" s="1104"/>
    </row>
    <row r="80" spans="1:53" ht="23.25" hidden="1" customHeight="1">
      <c r="A80" s="124">
        <v>36</v>
      </c>
      <c r="B80" s="273">
        <f>IF($L$2="","",IF($L$2="ORIGINAL",'ORIGINAL BUDGET'!$B80,IF($L$2="BR1",'BR1'!$B80,IF($L$2="BR2",'BR2'!$B80,IF($L$2="BR3",'BR3'!$B80)))))</f>
        <v>0</v>
      </c>
      <c r="C80" s="1028">
        <f>IF($L$2="","",IF($L$2="ORIGINAL",'ORIGINAL BUDGET'!$C80,IF($L$2="BR1",'BR1'!$C80,IF($L$2="BR2",'BR2'!$C80,IF($L$2="BR3",'BR3'!$C80)))))</f>
        <v>0</v>
      </c>
      <c r="D80" s="860" t="str">
        <f t="shared" si="18"/>
        <v/>
      </c>
      <c r="E80" s="404"/>
      <c r="F80" s="589"/>
      <c r="G80" s="845" t="str">
        <f t="shared" si="19"/>
        <v/>
      </c>
      <c r="H80" s="811">
        <f t="shared" si="10"/>
        <v>0</v>
      </c>
      <c r="I80" s="840"/>
      <c r="J80" s="811">
        <f t="shared" si="20"/>
        <v>0</v>
      </c>
      <c r="K80" s="843"/>
      <c r="L80" s="811">
        <f t="shared" si="21"/>
        <v>0</v>
      </c>
      <c r="M80" s="843"/>
      <c r="N80" s="811">
        <f t="shared" si="22"/>
        <v>0</v>
      </c>
      <c r="O80" s="843"/>
      <c r="P80" s="811">
        <f t="shared" si="23"/>
        <v>0</v>
      </c>
      <c r="Q80" s="843"/>
      <c r="R80" s="811">
        <f t="shared" si="24"/>
        <v>0</v>
      </c>
      <c r="S80" s="843"/>
      <c r="T80" s="811">
        <f t="shared" si="25"/>
        <v>0</v>
      </c>
      <c r="U80" s="149"/>
      <c r="V80" s="492" t="str">
        <f>IF(AND('BR3'!$K$2="ACTIVE",'BR3'!H80&gt;0),"Yes",IF(AND('BR2'!$K$2="ACTIVE",'BR2'!H80&gt;0),"Yes",IF(AND('BR1'!$K$2="ACTIVE",'BR1'!H80&gt;0),"Yes",IF(AND('ORIGINAL BUDGET'!$K$2="ACTIVE",'ORIGINAL BUDGET'!H80&gt;0),"Yes",""))))</f>
        <v/>
      </c>
      <c r="W80" s="493"/>
      <c r="X80" s="325" t="str">
        <f>IF(AND('BR3'!$K$2="ACTIVE",'BR3'!J80&gt;0),"Yes",IF(AND('BR2'!$K$2="ACTIVE",'BR2'!J80&gt;0),"Yes",IF(AND('BR1'!$K$2="ACTIVE",'BR1'!J80&gt;0),"Yes",IF(AND('ORIGINAL BUDGET'!$K$2="ACTIVE",'ORIGINAL BUDGET'!J80&gt;0),"Yes",""))))</f>
        <v/>
      </c>
      <c r="Y80" s="493"/>
      <c r="Z80" s="325" t="str">
        <f>IF(AND('BR3'!$K$2="ACTIVE",'BR3'!L80&gt;0),"Yes",IF(AND('BR2'!$K$2="ACTIVE",'BR2'!L80&gt;0),"Yes",IF(AND('BR1'!$K$2="ACTIVE",'BR1'!L80&gt;0),"Yes",IF(AND('ORIGINAL BUDGET'!$K$2="ACTIVE",'ORIGINAL BUDGET'!L80&gt;0),"Yes",""))))</f>
        <v/>
      </c>
      <c r="AA80" s="493"/>
      <c r="AB80" s="325" t="str">
        <f>IF(AND('BR3'!$K$2="ACTIVE",'BR3'!N80&gt;0),"Yes",IF(AND('BR2'!$K$2="ACTIVE",'BR2'!N80&gt;0),"Yes",IF(AND('BR1'!$K$2="ACTIVE",'BR1'!N80&gt;0),"Yes",IF(AND('ORIGINAL BUDGET'!$K$2="ACTIVE",'ORIGINAL BUDGET'!N80&gt;0),"Yes",""))))</f>
        <v/>
      </c>
      <c r="AC80" s="493"/>
      <c r="AD80" s="325" t="str">
        <f>IF(AND('BR3'!$K$2="ACTIVE",'BR3'!P80&gt;0),"Yes",IF(AND('BR2'!$K$2="ACTIVE",'BR2'!P80&gt;0),"Yes",IF(AND('BR1'!$K$2="ACTIVE",'BR1'!P80&gt;0),"Yes",IF(AND('ORIGINAL BUDGET'!$K$2="ACTIVE",'ORIGINAL BUDGET'!P80&gt;0),"Yes",""))))</f>
        <v/>
      </c>
      <c r="AE80" s="493"/>
      <c r="AF80" s="325" t="str">
        <f>IF(AND('BR3'!$K$2="ACTIVE",'BR3'!R80&gt;0),"Yes",IF(AND('BR2'!$K$2="ACTIVE",'BR2'!R80&gt;0),"Yes",IF(AND('BR1'!$K$2="ACTIVE",'BR1'!R80&gt;0),"Yes",IF(AND('ORIGINAL BUDGET'!$K$2="ACTIVE",'ORIGINAL BUDGET'!R80&gt;0),"Yes",""))))</f>
        <v/>
      </c>
      <c r="AG80" s="493"/>
      <c r="AH80" s="493" t="str">
        <f>IF(AND('BR3'!$K$2="ACTIVE",'BR3'!T80&gt;0),"Yes",IF(AND('BR2'!$K$2="ACTIVE",'BR2'!T80&gt;0),"Yes",IF(AND('BR1'!$K$2="ACTIVE",'BR1'!T80&gt;0),"Yes",IF(AND('ORIGINAL BUDGET'!$K$2="ACTIVE",'ORIGINAL BUDGET'!T80&gt;0),"Yes",""))))</f>
        <v/>
      </c>
      <c r="AI80" s="494"/>
      <c r="AJ80" s="218"/>
      <c r="AK80" s="448">
        <f t="shared" si="29"/>
        <v>0</v>
      </c>
      <c r="AL80" s="448">
        <f t="shared" si="30"/>
        <v>0</v>
      </c>
      <c r="AM80" s="448">
        <f t="shared" si="31"/>
        <v>0</v>
      </c>
      <c r="AN80" s="448">
        <f t="shared" si="32"/>
        <v>0</v>
      </c>
      <c r="AO80" s="448">
        <f t="shared" si="33"/>
        <v>0</v>
      </c>
      <c r="AP80" s="448">
        <f t="shared" si="34"/>
        <v>0</v>
      </c>
      <c r="AQ80" s="448">
        <f t="shared" si="35"/>
        <v>0</v>
      </c>
      <c r="AU80" s="220"/>
      <c r="AV80" s="220"/>
      <c r="AW80" s="220"/>
      <c r="AX80" s="220"/>
      <c r="AY80" s="1104"/>
    </row>
    <row r="81" spans="1:53" ht="23.25" hidden="1" customHeight="1">
      <c r="A81" s="124">
        <v>37</v>
      </c>
      <c r="B81" s="273">
        <f>IF($L$2="","",IF($L$2="ORIGINAL",'ORIGINAL BUDGET'!$B81,IF($L$2="BR1",'BR1'!$B81,IF($L$2="BR2",'BR2'!$B81,IF($L$2="BR3",'BR3'!$B81)))))</f>
        <v>0</v>
      </c>
      <c r="C81" s="1028">
        <f>IF($L$2="","",IF($L$2="ORIGINAL",'ORIGINAL BUDGET'!$C81,IF($L$2="BR1",'BR1'!$C81,IF($L$2="BR2",'BR2'!$C81,IF($L$2="BR3",'BR3'!$C81)))))</f>
        <v>0</v>
      </c>
      <c r="D81" s="860" t="str">
        <f t="shared" si="18"/>
        <v/>
      </c>
      <c r="E81" s="404"/>
      <c r="F81" s="589"/>
      <c r="G81" s="845" t="str">
        <f t="shared" si="19"/>
        <v/>
      </c>
      <c r="H81" s="811">
        <f t="shared" si="10"/>
        <v>0</v>
      </c>
      <c r="I81" s="840"/>
      <c r="J81" s="811">
        <f t="shared" si="20"/>
        <v>0</v>
      </c>
      <c r="K81" s="843"/>
      <c r="L81" s="811">
        <f t="shared" si="21"/>
        <v>0</v>
      </c>
      <c r="M81" s="843"/>
      <c r="N81" s="811">
        <f t="shared" si="22"/>
        <v>0</v>
      </c>
      <c r="O81" s="843"/>
      <c r="P81" s="811">
        <f t="shared" si="23"/>
        <v>0</v>
      </c>
      <c r="Q81" s="843"/>
      <c r="R81" s="811">
        <f t="shared" si="24"/>
        <v>0</v>
      </c>
      <c r="S81" s="843"/>
      <c r="T81" s="811">
        <f t="shared" si="25"/>
        <v>0</v>
      </c>
      <c r="U81" s="149"/>
      <c r="V81" s="492" t="str">
        <f>IF(AND('BR3'!$K$2="ACTIVE",'BR3'!H81&gt;0),"Yes",IF(AND('BR2'!$K$2="ACTIVE",'BR2'!H81&gt;0),"Yes",IF(AND('BR1'!$K$2="ACTIVE",'BR1'!H81&gt;0),"Yes",IF(AND('ORIGINAL BUDGET'!$K$2="ACTIVE",'ORIGINAL BUDGET'!H81&gt;0),"Yes",""))))</f>
        <v/>
      </c>
      <c r="W81" s="493"/>
      <c r="X81" s="325" t="str">
        <f>IF(AND('BR3'!$K$2="ACTIVE",'BR3'!J81&gt;0),"Yes",IF(AND('BR2'!$K$2="ACTIVE",'BR2'!J81&gt;0),"Yes",IF(AND('BR1'!$K$2="ACTIVE",'BR1'!J81&gt;0),"Yes",IF(AND('ORIGINAL BUDGET'!$K$2="ACTIVE",'ORIGINAL BUDGET'!J81&gt;0),"Yes",""))))</f>
        <v/>
      </c>
      <c r="Y81" s="493"/>
      <c r="Z81" s="325" t="str">
        <f>IF(AND('BR3'!$K$2="ACTIVE",'BR3'!L81&gt;0),"Yes",IF(AND('BR2'!$K$2="ACTIVE",'BR2'!L81&gt;0),"Yes",IF(AND('BR1'!$K$2="ACTIVE",'BR1'!L81&gt;0),"Yes",IF(AND('ORIGINAL BUDGET'!$K$2="ACTIVE",'ORIGINAL BUDGET'!L81&gt;0),"Yes",""))))</f>
        <v/>
      </c>
      <c r="AA81" s="493"/>
      <c r="AB81" s="325" t="str">
        <f>IF(AND('BR3'!$K$2="ACTIVE",'BR3'!N81&gt;0),"Yes",IF(AND('BR2'!$K$2="ACTIVE",'BR2'!N81&gt;0),"Yes",IF(AND('BR1'!$K$2="ACTIVE",'BR1'!N81&gt;0),"Yes",IF(AND('ORIGINAL BUDGET'!$K$2="ACTIVE",'ORIGINAL BUDGET'!N81&gt;0),"Yes",""))))</f>
        <v/>
      </c>
      <c r="AC81" s="493"/>
      <c r="AD81" s="325" t="str">
        <f>IF(AND('BR3'!$K$2="ACTIVE",'BR3'!P81&gt;0),"Yes",IF(AND('BR2'!$K$2="ACTIVE",'BR2'!P81&gt;0),"Yes",IF(AND('BR1'!$K$2="ACTIVE",'BR1'!P81&gt;0),"Yes",IF(AND('ORIGINAL BUDGET'!$K$2="ACTIVE",'ORIGINAL BUDGET'!P81&gt;0),"Yes",""))))</f>
        <v/>
      </c>
      <c r="AE81" s="493"/>
      <c r="AF81" s="325" t="str">
        <f>IF(AND('BR3'!$K$2="ACTIVE",'BR3'!R81&gt;0),"Yes",IF(AND('BR2'!$K$2="ACTIVE",'BR2'!R81&gt;0),"Yes",IF(AND('BR1'!$K$2="ACTIVE",'BR1'!R81&gt;0),"Yes",IF(AND('ORIGINAL BUDGET'!$K$2="ACTIVE",'ORIGINAL BUDGET'!R81&gt;0),"Yes",""))))</f>
        <v/>
      </c>
      <c r="AG81" s="493"/>
      <c r="AH81" s="493" t="str">
        <f>IF(AND('BR3'!$K$2="ACTIVE",'BR3'!T81&gt;0),"Yes",IF(AND('BR2'!$K$2="ACTIVE",'BR2'!T81&gt;0),"Yes",IF(AND('BR1'!$K$2="ACTIVE",'BR1'!T81&gt;0),"Yes",IF(AND('ORIGINAL BUDGET'!$K$2="ACTIVE",'ORIGINAL BUDGET'!T81&gt;0),"Yes",""))))</f>
        <v/>
      </c>
      <c r="AI81" s="494"/>
      <c r="AJ81" s="218"/>
      <c r="AK81" s="448">
        <f t="shared" si="29"/>
        <v>0</v>
      </c>
      <c r="AL81" s="448">
        <f t="shared" si="30"/>
        <v>0</v>
      </c>
      <c r="AM81" s="448">
        <f t="shared" si="31"/>
        <v>0</v>
      </c>
      <c r="AN81" s="448">
        <f t="shared" si="32"/>
        <v>0</v>
      </c>
      <c r="AO81" s="448">
        <f t="shared" si="33"/>
        <v>0</v>
      </c>
      <c r="AP81" s="448">
        <f t="shared" si="34"/>
        <v>0</v>
      </c>
      <c r="AQ81" s="448">
        <f t="shared" si="35"/>
        <v>0</v>
      </c>
      <c r="AU81" s="220"/>
      <c r="AV81" s="220"/>
      <c r="AW81" s="220"/>
      <c r="AX81" s="220"/>
      <c r="AY81" s="1104"/>
    </row>
    <row r="82" spans="1:53" ht="23.25" hidden="1" customHeight="1">
      <c r="A82" s="124">
        <v>38</v>
      </c>
      <c r="B82" s="273">
        <f>IF($L$2="","",IF($L$2="ORIGINAL",'ORIGINAL BUDGET'!$B82,IF($L$2="BR1",'BR1'!$B82,IF($L$2="BR2",'BR2'!$B82,IF($L$2="BR3",'BR3'!$B82)))))</f>
        <v>0</v>
      </c>
      <c r="C82" s="1028">
        <f>IF($L$2="","",IF($L$2="ORIGINAL",'ORIGINAL BUDGET'!$C82,IF($L$2="BR1",'BR1'!$C82,IF($L$2="BR2",'BR2'!$C82,IF($L$2="BR3",'BR3'!$C82)))))</f>
        <v>0</v>
      </c>
      <c r="D82" s="860" t="str">
        <f t="shared" si="18"/>
        <v/>
      </c>
      <c r="E82" s="404"/>
      <c r="F82" s="589"/>
      <c r="G82" s="845" t="str">
        <f t="shared" si="19"/>
        <v/>
      </c>
      <c r="H82" s="811">
        <f t="shared" si="10"/>
        <v>0</v>
      </c>
      <c r="I82" s="840"/>
      <c r="J82" s="811">
        <f t="shared" si="20"/>
        <v>0</v>
      </c>
      <c r="K82" s="843"/>
      <c r="L82" s="811">
        <f t="shared" si="21"/>
        <v>0</v>
      </c>
      <c r="M82" s="843"/>
      <c r="N82" s="811">
        <f t="shared" si="22"/>
        <v>0</v>
      </c>
      <c r="O82" s="843"/>
      <c r="P82" s="811">
        <f t="shared" si="23"/>
        <v>0</v>
      </c>
      <c r="Q82" s="843"/>
      <c r="R82" s="811">
        <f t="shared" si="24"/>
        <v>0</v>
      </c>
      <c r="S82" s="843"/>
      <c r="T82" s="811">
        <f t="shared" si="25"/>
        <v>0</v>
      </c>
      <c r="U82" s="149"/>
      <c r="V82" s="492" t="str">
        <f>IF(AND('BR3'!$K$2="ACTIVE",'BR3'!H82&gt;0),"Yes",IF(AND('BR2'!$K$2="ACTIVE",'BR2'!H82&gt;0),"Yes",IF(AND('BR1'!$K$2="ACTIVE",'BR1'!H82&gt;0),"Yes",IF(AND('ORIGINAL BUDGET'!$K$2="ACTIVE",'ORIGINAL BUDGET'!H82&gt;0),"Yes",""))))</f>
        <v/>
      </c>
      <c r="W82" s="493"/>
      <c r="X82" s="325" t="str">
        <f>IF(AND('BR3'!$K$2="ACTIVE",'BR3'!J82&gt;0),"Yes",IF(AND('BR2'!$K$2="ACTIVE",'BR2'!J82&gt;0),"Yes",IF(AND('BR1'!$K$2="ACTIVE",'BR1'!J82&gt;0),"Yes",IF(AND('ORIGINAL BUDGET'!$K$2="ACTIVE",'ORIGINAL BUDGET'!J82&gt;0),"Yes",""))))</f>
        <v/>
      </c>
      <c r="Y82" s="493"/>
      <c r="Z82" s="325" t="str">
        <f>IF(AND('BR3'!$K$2="ACTIVE",'BR3'!L82&gt;0),"Yes",IF(AND('BR2'!$K$2="ACTIVE",'BR2'!L82&gt;0),"Yes",IF(AND('BR1'!$K$2="ACTIVE",'BR1'!L82&gt;0),"Yes",IF(AND('ORIGINAL BUDGET'!$K$2="ACTIVE",'ORIGINAL BUDGET'!L82&gt;0),"Yes",""))))</f>
        <v/>
      </c>
      <c r="AA82" s="493"/>
      <c r="AB82" s="325" t="str">
        <f>IF(AND('BR3'!$K$2="ACTIVE",'BR3'!N82&gt;0),"Yes",IF(AND('BR2'!$K$2="ACTIVE",'BR2'!N82&gt;0),"Yes",IF(AND('BR1'!$K$2="ACTIVE",'BR1'!N82&gt;0),"Yes",IF(AND('ORIGINAL BUDGET'!$K$2="ACTIVE",'ORIGINAL BUDGET'!N82&gt;0),"Yes",""))))</f>
        <v/>
      </c>
      <c r="AC82" s="493"/>
      <c r="AD82" s="325" t="str">
        <f>IF(AND('BR3'!$K$2="ACTIVE",'BR3'!P82&gt;0),"Yes",IF(AND('BR2'!$K$2="ACTIVE",'BR2'!P82&gt;0),"Yes",IF(AND('BR1'!$K$2="ACTIVE",'BR1'!P82&gt;0),"Yes",IF(AND('ORIGINAL BUDGET'!$K$2="ACTIVE",'ORIGINAL BUDGET'!P82&gt;0),"Yes",""))))</f>
        <v/>
      </c>
      <c r="AE82" s="493"/>
      <c r="AF82" s="325" t="str">
        <f>IF(AND('BR3'!$K$2="ACTIVE",'BR3'!R82&gt;0),"Yes",IF(AND('BR2'!$K$2="ACTIVE",'BR2'!R82&gt;0),"Yes",IF(AND('BR1'!$K$2="ACTIVE",'BR1'!R82&gt;0),"Yes",IF(AND('ORIGINAL BUDGET'!$K$2="ACTIVE",'ORIGINAL BUDGET'!R82&gt;0),"Yes",""))))</f>
        <v/>
      </c>
      <c r="AG82" s="493"/>
      <c r="AH82" s="493" t="str">
        <f>IF(AND('BR3'!$K$2="ACTIVE",'BR3'!T82&gt;0),"Yes",IF(AND('BR2'!$K$2="ACTIVE",'BR2'!T82&gt;0),"Yes",IF(AND('BR1'!$K$2="ACTIVE",'BR1'!T82&gt;0),"Yes",IF(AND('ORIGINAL BUDGET'!$K$2="ACTIVE",'ORIGINAL BUDGET'!T82&gt;0),"Yes",""))))</f>
        <v/>
      </c>
      <c r="AI82" s="494"/>
      <c r="AJ82" s="218"/>
      <c r="AK82" s="448">
        <f t="shared" si="29"/>
        <v>0</v>
      </c>
      <c r="AL82" s="448">
        <f t="shared" si="30"/>
        <v>0</v>
      </c>
      <c r="AM82" s="448">
        <f t="shared" si="31"/>
        <v>0</v>
      </c>
      <c r="AN82" s="448">
        <f t="shared" si="32"/>
        <v>0</v>
      </c>
      <c r="AO82" s="448">
        <f t="shared" si="33"/>
        <v>0</v>
      </c>
      <c r="AP82" s="448">
        <f t="shared" si="34"/>
        <v>0</v>
      </c>
      <c r="AQ82" s="448">
        <f t="shared" si="35"/>
        <v>0</v>
      </c>
      <c r="AU82" s="220"/>
      <c r="AV82" s="220"/>
      <c r="AW82" s="220"/>
      <c r="AX82" s="220"/>
      <c r="AY82" s="1104"/>
    </row>
    <row r="83" spans="1:53" ht="23.25" hidden="1" customHeight="1">
      <c r="A83" s="124">
        <v>39</v>
      </c>
      <c r="B83" s="273">
        <f>IF($L$2="","",IF($L$2="ORIGINAL",'ORIGINAL BUDGET'!$B83,IF($L$2="BR1",'BR1'!$B83,IF($L$2="BR2",'BR2'!$B83,IF($L$2="BR3",'BR3'!$B83)))))</f>
        <v>0</v>
      </c>
      <c r="C83" s="1028">
        <f>IF($L$2="","",IF($L$2="ORIGINAL",'ORIGINAL BUDGET'!$C83,IF($L$2="BR1",'BR1'!$C83,IF($L$2="BR2",'BR2'!$C83,IF($L$2="BR3",'BR3'!$C83)))))</f>
        <v>0</v>
      </c>
      <c r="D83" s="860" t="str">
        <f t="shared" si="18"/>
        <v/>
      </c>
      <c r="E83" s="404"/>
      <c r="F83" s="589"/>
      <c r="G83" s="845" t="str">
        <f t="shared" si="19"/>
        <v/>
      </c>
      <c r="H83" s="811">
        <f t="shared" si="10"/>
        <v>0</v>
      </c>
      <c r="I83" s="840"/>
      <c r="J83" s="811">
        <f t="shared" si="20"/>
        <v>0</v>
      </c>
      <c r="K83" s="843"/>
      <c r="L83" s="811">
        <f t="shared" si="21"/>
        <v>0</v>
      </c>
      <c r="M83" s="843"/>
      <c r="N83" s="811">
        <f t="shared" si="22"/>
        <v>0</v>
      </c>
      <c r="O83" s="843"/>
      <c r="P83" s="811">
        <f t="shared" si="23"/>
        <v>0</v>
      </c>
      <c r="Q83" s="843"/>
      <c r="R83" s="811">
        <f t="shared" si="24"/>
        <v>0</v>
      </c>
      <c r="S83" s="843"/>
      <c r="T83" s="811">
        <f t="shared" si="25"/>
        <v>0</v>
      </c>
      <c r="U83" s="149"/>
      <c r="V83" s="492" t="str">
        <f>IF(AND('BR3'!$K$2="ACTIVE",'BR3'!H83&gt;0),"Yes",IF(AND('BR2'!$K$2="ACTIVE",'BR2'!H83&gt;0),"Yes",IF(AND('BR1'!$K$2="ACTIVE",'BR1'!H83&gt;0),"Yes",IF(AND('ORIGINAL BUDGET'!$K$2="ACTIVE",'ORIGINAL BUDGET'!H83&gt;0),"Yes",""))))</f>
        <v/>
      </c>
      <c r="W83" s="493"/>
      <c r="X83" s="325" t="str">
        <f>IF(AND('BR3'!$K$2="ACTIVE",'BR3'!J83&gt;0),"Yes",IF(AND('BR2'!$K$2="ACTIVE",'BR2'!J83&gt;0),"Yes",IF(AND('BR1'!$K$2="ACTIVE",'BR1'!J83&gt;0),"Yes",IF(AND('ORIGINAL BUDGET'!$K$2="ACTIVE",'ORIGINAL BUDGET'!J83&gt;0),"Yes",""))))</f>
        <v/>
      </c>
      <c r="Y83" s="493"/>
      <c r="Z83" s="325" t="str">
        <f>IF(AND('BR3'!$K$2="ACTIVE",'BR3'!L83&gt;0),"Yes",IF(AND('BR2'!$K$2="ACTIVE",'BR2'!L83&gt;0),"Yes",IF(AND('BR1'!$K$2="ACTIVE",'BR1'!L83&gt;0),"Yes",IF(AND('ORIGINAL BUDGET'!$K$2="ACTIVE",'ORIGINAL BUDGET'!L83&gt;0),"Yes",""))))</f>
        <v/>
      </c>
      <c r="AA83" s="493"/>
      <c r="AB83" s="325" t="str">
        <f>IF(AND('BR3'!$K$2="ACTIVE",'BR3'!N83&gt;0),"Yes",IF(AND('BR2'!$K$2="ACTIVE",'BR2'!N83&gt;0),"Yes",IF(AND('BR1'!$K$2="ACTIVE",'BR1'!N83&gt;0),"Yes",IF(AND('ORIGINAL BUDGET'!$K$2="ACTIVE",'ORIGINAL BUDGET'!N83&gt;0),"Yes",""))))</f>
        <v/>
      </c>
      <c r="AC83" s="493"/>
      <c r="AD83" s="325" t="str">
        <f>IF(AND('BR3'!$K$2="ACTIVE",'BR3'!P83&gt;0),"Yes",IF(AND('BR2'!$K$2="ACTIVE",'BR2'!P83&gt;0),"Yes",IF(AND('BR1'!$K$2="ACTIVE",'BR1'!P83&gt;0),"Yes",IF(AND('ORIGINAL BUDGET'!$K$2="ACTIVE",'ORIGINAL BUDGET'!P83&gt;0),"Yes",""))))</f>
        <v/>
      </c>
      <c r="AE83" s="493"/>
      <c r="AF83" s="325" t="str">
        <f>IF(AND('BR3'!$K$2="ACTIVE",'BR3'!R83&gt;0),"Yes",IF(AND('BR2'!$K$2="ACTIVE",'BR2'!R83&gt;0),"Yes",IF(AND('BR1'!$K$2="ACTIVE",'BR1'!R83&gt;0),"Yes",IF(AND('ORIGINAL BUDGET'!$K$2="ACTIVE",'ORIGINAL BUDGET'!R83&gt;0),"Yes",""))))</f>
        <v/>
      </c>
      <c r="AG83" s="493"/>
      <c r="AH83" s="493" t="str">
        <f>IF(AND('BR3'!$K$2="ACTIVE",'BR3'!T83&gt;0),"Yes",IF(AND('BR2'!$K$2="ACTIVE",'BR2'!T83&gt;0),"Yes",IF(AND('BR1'!$K$2="ACTIVE",'BR1'!T83&gt;0),"Yes",IF(AND('ORIGINAL BUDGET'!$K$2="ACTIVE",'ORIGINAL BUDGET'!T83&gt;0),"Yes",""))))</f>
        <v/>
      </c>
      <c r="AI83" s="494"/>
      <c r="AJ83" s="218"/>
      <c r="AK83" s="448">
        <f t="shared" si="29"/>
        <v>0</v>
      </c>
      <c r="AL83" s="448">
        <f t="shared" si="30"/>
        <v>0</v>
      </c>
      <c r="AM83" s="448">
        <f t="shared" si="31"/>
        <v>0</v>
      </c>
      <c r="AN83" s="448">
        <f t="shared" si="32"/>
        <v>0</v>
      </c>
      <c r="AO83" s="448">
        <f t="shared" si="33"/>
        <v>0</v>
      </c>
      <c r="AP83" s="448">
        <f t="shared" si="34"/>
        <v>0</v>
      </c>
      <c r="AQ83" s="448">
        <f t="shared" si="35"/>
        <v>0</v>
      </c>
      <c r="AU83" s="220"/>
      <c r="AV83" s="220"/>
      <c r="AW83" s="220"/>
      <c r="AX83" s="220"/>
      <c r="AY83" s="1104"/>
    </row>
    <row r="84" spans="1:53" ht="23.25" hidden="1" customHeight="1">
      <c r="A84" s="124">
        <v>40</v>
      </c>
      <c r="B84" s="273">
        <f>IF($L$2="","",IF($L$2="ORIGINAL",'ORIGINAL BUDGET'!$B84,IF($L$2="BR1",'BR1'!$B84,IF($L$2="BR2",'BR2'!$B84,IF($L$2="BR3",'BR3'!$B84)))))</f>
        <v>0</v>
      </c>
      <c r="C84" s="1028">
        <f>IF($L$2="","",IF($L$2="ORIGINAL",'ORIGINAL BUDGET'!$C84,IF($L$2="BR1",'BR1'!$C84,IF($L$2="BR2",'BR2'!$C84,IF($L$2="BR3",'BR3'!$C84)))))</f>
        <v>0</v>
      </c>
      <c r="D84" s="860" t="str">
        <f t="shared" si="18"/>
        <v/>
      </c>
      <c r="E84" s="404"/>
      <c r="F84" s="589"/>
      <c r="G84" s="845" t="str">
        <f t="shared" si="19"/>
        <v/>
      </c>
      <c r="H84" s="811">
        <f t="shared" si="10"/>
        <v>0</v>
      </c>
      <c r="I84" s="840"/>
      <c r="J84" s="811">
        <f t="shared" si="20"/>
        <v>0</v>
      </c>
      <c r="K84" s="843"/>
      <c r="L84" s="811">
        <f t="shared" si="21"/>
        <v>0</v>
      </c>
      <c r="M84" s="843"/>
      <c r="N84" s="811">
        <f t="shared" si="22"/>
        <v>0</v>
      </c>
      <c r="O84" s="843"/>
      <c r="P84" s="811">
        <f t="shared" si="23"/>
        <v>0</v>
      </c>
      <c r="Q84" s="843"/>
      <c r="R84" s="811">
        <f t="shared" si="24"/>
        <v>0</v>
      </c>
      <c r="S84" s="843"/>
      <c r="T84" s="811">
        <f t="shared" si="25"/>
        <v>0</v>
      </c>
      <c r="U84" s="149"/>
      <c r="V84" s="492" t="str">
        <f>IF(AND('BR3'!$K$2="ACTIVE",'BR3'!H84&gt;0),"Yes",IF(AND('BR2'!$K$2="ACTIVE",'BR2'!H84&gt;0),"Yes",IF(AND('BR1'!$K$2="ACTIVE",'BR1'!H84&gt;0),"Yes",IF(AND('ORIGINAL BUDGET'!$K$2="ACTIVE",'ORIGINAL BUDGET'!H84&gt;0),"Yes",""))))</f>
        <v/>
      </c>
      <c r="W84" s="493"/>
      <c r="X84" s="325" t="str">
        <f>IF(AND('BR3'!$K$2="ACTIVE",'BR3'!J84&gt;0),"Yes",IF(AND('BR2'!$K$2="ACTIVE",'BR2'!J84&gt;0),"Yes",IF(AND('BR1'!$K$2="ACTIVE",'BR1'!J84&gt;0),"Yes",IF(AND('ORIGINAL BUDGET'!$K$2="ACTIVE",'ORIGINAL BUDGET'!J84&gt;0),"Yes",""))))</f>
        <v/>
      </c>
      <c r="Y84" s="493"/>
      <c r="Z84" s="325" t="str">
        <f>IF(AND('BR3'!$K$2="ACTIVE",'BR3'!L84&gt;0),"Yes",IF(AND('BR2'!$K$2="ACTIVE",'BR2'!L84&gt;0),"Yes",IF(AND('BR1'!$K$2="ACTIVE",'BR1'!L84&gt;0),"Yes",IF(AND('ORIGINAL BUDGET'!$K$2="ACTIVE",'ORIGINAL BUDGET'!L84&gt;0),"Yes",""))))</f>
        <v/>
      </c>
      <c r="AA84" s="493"/>
      <c r="AB84" s="325" t="str">
        <f>IF(AND('BR3'!$K$2="ACTIVE",'BR3'!N84&gt;0),"Yes",IF(AND('BR2'!$K$2="ACTIVE",'BR2'!N84&gt;0),"Yes",IF(AND('BR1'!$K$2="ACTIVE",'BR1'!N84&gt;0),"Yes",IF(AND('ORIGINAL BUDGET'!$K$2="ACTIVE",'ORIGINAL BUDGET'!N84&gt;0),"Yes",""))))</f>
        <v/>
      </c>
      <c r="AC84" s="493"/>
      <c r="AD84" s="325" t="str">
        <f>IF(AND('BR3'!$K$2="ACTIVE",'BR3'!P84&gt;0),"Yes",IF(AND('BR2'!$K$2="ACTIVE",'BR2'!P84&gt;0),"Yes",IF(AND('BR1'!$K$2="ACTIVE",'BR1'!P84&gt;0),"Yes",IF(AND('ORIGINAL BUDGET'!$K$2="ACTIVE",'ORIGINAL BUDGET'!P84&gt;0),"Yes",""))))</f>
        <v/>
      </c>
      <c r="AE84" s="493"/>
      <c r="AF84" s="325" t="str">
        <f>IF(AND('BR3'!$K$2="ACTIVE",'BR3'!R84&gt;0),"Yes",IF(AND('BR2'!$K$2="ACTIVE",'BR2'!R84&gt;0),"Yes",IF(AND('BR1'!$K$2="ACTIVE",'BR1'!R84&gt;0),"Yes",IF(AND('ORIGINAL BUDGET'!$K$2="ACTIVE",'ORIGINAL BUDGET'!R84&gt;0),"Yes",""))))</f>
        <v/>
      </c>
      <c r="AG84" s="493"/>
      <c r="AH84" s="493" t="str">
        <f>IF(AND('BR3'!$K$2="ACTIVE",'BR3'!T84&gt;0),"Yes",IF(AND('BR2'!$K$2="ACTIVE",'BR2'!T84&gt;0),"Yes",IF(AND('BR1'!$K$2="ACTIVE",'BR1'!T84&gt;0),"Yes",IF(AND('ORIGINAL BUDGET'!$K$2="ACTIVE",'ORIGINAL BUDGET'!T84&gt;0),"Yes",""))))</f>
        <v/>
      </c>
      <c r="AI84" s="494"/>
      <c r="AJ84" s="218"/>
      <c r="AK84" s="448">
        <f t="shared" si="29"/>
        <v>0</v>
      </c>
      <c r="AL84" s="448">
        <f t="shared" si="30"/>
        <v>0</v>
      </c>
      <c r="AM84" s="448">
        <f t="shared" si="31"/>
        <v>0</v>
      </c>
      <c r="AN84" s="448">
        <f t="shared" si="32"/>
        <v>0</v>
      </c>
      <c r="AO84" s="448">
        <f t="shared" si="33"/>
        <v>0</v>
      </c>
      <c r="AP84" s="448">
        <f t="shared" si="34"/>
        <v>0</v>
      </c>
      <c r="AQ84" s="448">
        <f t="shared" si="35"/>
        <v>0</v>
      </c>
      <c r="AU84" s="219"/>
      <c r="AV84" s="219"/>
      <c r="AW84" s="219"/>
      <c r="AX84" s="219"/>
      <c r="AY84" s="1104"/>
    </row>
    <row r="85" spans="1:53" ht="23.25" hidden="1" customHeight="1">
      <c r="A85" s="124">
        <v>41</v>
      </c>
      <c r="B85" s="273">
        <f>IF($L$2="","",IF($L$2="ORIGINAL",'ORIGINAL BUDGET'!$B85,IF($L$2="BR1",'BR1'!$B85,IF($L$2="BR2",'BR2'!$B85,IF($L$2="BR3",'BR3'!$B85)))))</f>
        <v>0</v>
      </c>
      <c r="C85" s="1028">
        <f>IF($L$2="","",IF($L$2="ORIGINAL",'ORIGINAL BUDGET'!$C85,IF($L$2="BR1",'BR1'!$C85,IF($L$2="BR2",'BR2'!$C85,IF($L$2="BR3",'BR3'!$C85)))))</f>
        <v>0</v>
      </c>
      <c r="D85" s="860" t="str">
        <f t="shared" si="18"/>
        <v/>
      </c>
      <c r="E85" s="404"/>
      <c r="F85" s="589"/>
      <c r="G85" s="845" t="str">
        <f t="shared" si="19"/>
        <v/>
      </c>
      <c r="H85" s="811">
        <f t="shared" si="10"/>
        <v>0</v>
      </c>
      <c r="I85" s="840"/>
      <c r="J85" s="811">
        <f t="shared" si="20"/>
        <v>0</v>
      </c>
      <c r="K85" s="843"/>
      <c r="L85" s="811">
        <f t="shared" si="21"/>
        <v>0</v>
      </c>
      <c r="M85" s="843"/>
      <c r="N85" s="811">
        <f t="shared" si="22"/>
        <v>0</v>
      </c>
      <c r="O85" s="843"/>
      <c r="P85" s="811">
        <f t="shared" si="23"/>
        <v>0</v>
      </c>
      <c r="Q85" s="843"/>
      <c r="R85" s="811">
        <f t="shared" si="24"/>
        <v>0</v>
      </c>
      <c r="S85" s="843"/>
      <c r="T85" s="811">
        <f t="shared" si="25"/>
        <v>0</v>
      </c>
      <c r="U85" s="149"/>
      <c r="V85" s="492" t="str">
        <f>IF(AND('BR3'!$K$2="ACTIVE",'BR3'!H85&gt;0),"Yes",IF(AND('BR2'!$K$2="ACTIVE",'BR2'!H85&gt;0),"Yes",IF(AND('BR1'!$K$2="ACTIVE",'BR1'!H85&gt;0),"Yes",IF(AND('ORIGINAL BUDGET'!$K$2="ACTIVE",'ORIGINAL BUDGET'!H85&gt;0),"Yes",""))))</f>
        <v/>
      </c>
      <c r="W85" s="493"/>
      <c r="X85" s="325" t="str">
        <f>IF(AND('BR3'!$K$2="ACTIVE",'BR3'!J85&gt;0),"Yes",IF(AND('BR2'!$K$2="ACTIVE",'BR2'!J85&gt;0),"Yes",IF(AND('BR1'!$K$2="ACTIVE",'BR1'!J85&gt;0),"Yes",IF(AND('ORIGINAL BUDGET'!$K$2="ACTIVE",'ORIGINAL BUDGET'!J85&gt;0),"Yes",""))))</f>
        <v/>
      </c>
      <c r="Y85" s="493"/>
      <c r="Z85" s="325" t="str">
        <f>IF(AND('BR3'!$K$2="ACTIVE",'BR3'!L85&gt;0),"Yes",IF(AND('BR2'!$K$2="ACTIVE",'BR2'!L85&gt;0),"Yes",IF(AND('BR1'!$K$2="ACTIVE",'BR1'!L85&gt;0),"Yes",IF(AND('ORIGINAL BUDGET'!$K$2="ACTIVE",'ORIGINAL BUDGET'!L85&gt;0),"Yes",""))))</f>
        <v/>
      </c>
      <c r="AA85" s="493"/>
      <c r="AB85" s="325" t="str">
        <f>IF(AND('BR3'!$K$2="ACTIVE",'BR3'!N85&gt;0),"Yes",IF(AND('BR2'!$K$2="ACTIVE",'BR2'!N85&gt;0),"Yes",IF(AND('BR1'!$K$2="ACTIVE",'BR1'!N85&gt;0),"Yes",IF(AND('ORIGINAL BUDGET'!$K$2="ACTIVE",'ORIGINAL BUDGET'!N85&gt;0),"Yes",""))))</f>
        <v/>
      </c>
      <c r="AC85" s="493"/>
      <c r="AD85" s="325" t="str">
        <f>IF(AND('BR3'!$K$2="ACTIVE",'BR3'!P85&gt;0),"Yes",IF(AND('BR2'!$K$2="ACTIVE",'BR2'!P85&gt;0),"Yes",IF(AND('BR1'!$K$2="ACTIVE",'BR1'!P85&gt;0),"Yes",IF(AND('ORIGINAL BUDGET'!$K$2="ACTIVE",'ORIGINAL BUDGET'!P85&gt;0),"Yes",""))))</f>
        <v/>
      </c>
      <c r="AE85" s="493"/>
      <c r="AF85" s="325" t="str">
        <f>IF(AND('BR3'!$K$2="ACTIVE",'BR3'!R85&gt;0),"Yes",IF(AND('BR2'!$K$2="ACTIVE",'BR2'!R85&gt;0),"Yes",IF(AND('BR1'!$K$2="ACTIVE",'BR1'!R85&gt;0),"Yes",IF(AND('ORIGINAL BUDGET'!$K$2="ACTIVE",'ORIGINAL BUDGET'!R85&gt;0),"Yes",""))))</f>
        <v/>
      </c>
      <c r="AG85" s="493"/>
      <c r="AH85" s="493" t="str">
        <f>IF(AND('BR3'!$K$2="ACTIVE",'BR3'!T85&gt;0),"Yes",IF(AND('BR2'!$K$2="ACTIVE",'BR2'!T85&gt;0),"Yes",IF(AND('BR1'!$K$2="ACTIVE",'BR1'!T85&gt;0),"Yes",IF(AND('ORIGINAL BUDGET'!$K$2="ACTIVE",'ORIGINAL BUDGET'!T85&gt;0),"Yes",""))))</f>
        <v/>
      </c>
      <c r="AI85" s="494"/>
      <c r="AJ85" s="218"/>
      <c r="AK85" s="448">
        <f t="shared" si="29"/>
        <v>0</v>
      </c>
      <c r="AL85" s="448">
        <f t="shared" si="30"/>
        <v>0</v>
      </c>
      <c r="AM85" s="448">
        <f t="shared" si="31"/>
        <v>0</v>
      </c>
      <c r="AN85" s="448">
        <f t="shared" si="32"/>
        <v>0</v>
      </c>
      <c r="AO85" s="448">
        <f t="shared" si="33"/>
        <v>0</v>
      </c>
      <c r="AP85" s="448">
        <f t="shared" si="34"/>
        <v>0</v>
      </c>
      <c r="AQ85" s="448">
        <f t="shared" si="35"/>
        <v>0</v>
      </c>
      <c r="AU85" s="220"/>
      <c r="AV85" s="220"/>
      <c r="AW85" s="220"/>
      <c r="AX85" s="220"/>
      <c r="AY85" s="1104"/>
    </row>
    <row r="86" spans="1:53" ht="23.25" hidden="1" customHeight="1">
      <c r="A86" s="124">
        <v>42</v>
      </c>
      <c r="B86" s="273">
        <f>IF($L$2="","",IF($L$2="ORIGINAL",'ORIGINAL BUDGET'!$B86,IF($L$2="BR1",'BR1'!$B86,IF($L$2="BR2",'BR2'!$B86,IF($L$2="BR3",'BR3'!$B86)))))</f>
        <v>0</v>
      </c>
      <c r="C86" s="1028">
        <f>IF($L$2="","",IF($L$2="ORIGINAL",'ORIGINAL BUDGET'!$C86,IF($L$2="BR1",'BR1'!$C86,IF($L$2="BR2",'BR2'!$C86,IF($L$2="BR3",'BR3'!$C86)))))</f>
        <v>0</v>
      </c>
      <c r="D86" s="860" t="str">
        <f t="shared" si="18"/>
        <v/>
      </c>
      <c r="E86" s="404"/>
      <c r="F86" s="589"/>
      <c r="G86" s="845" t="str">
        <f t="shared" si="19"/>
        <v/>
      </c>
      <c r="H86" s="811">
        <f t="shared" si="10"/>
        <v>0</v>
      </c>
      <c r="I86" s="840"/>
      <c r="J86" s="811">
        <f t="shared" si="20"/>
        <v>0</v>
      </c>
      <c r="K86" s="843"/>
      <c r="L86" s="811">
        <f t="shared" si="21"/>
        <v>0</v>
      </c>
      <c r="M86" s="843"/>
      <c r="N86" s="811">
        <f t="shared" si="22"/>
        <v>0</v>
      </c>
      <c r="O86" s="843"/>
      <c r="P86" s="811">
        <f t="shared" si="23"/>
        <v>0</v>
      </c>
      <c r="Q86" s="843"/>
      <c r="R86" s="811">
        <f t="shared" si="24"/>
        <v>0</v>
      </c>
      <c r="S86" s="843"/>
      <c r="T86" s="811">
        <f t="shared" si="25"/>
        <v>0</v>
      </c>
      <c r="U86" s="149"/>
      <c r="V86" s="492" t="str">
        <f>IF(AND('BR3'!$K$2="ACTIVE",'BR3'!H86&gt;0),"Yes",IF(AND('BR2'!$K$2="ACTIVE",'BR2'!H86&gt;0),"Yes",IF(AND('BR1'!$K$2="ACTIVE",'BR1'!H86&gt;0),"Yes",IF(AND('ORIGINAL BUDGET'!$K$2="ACTIVE",'ORIGINAL BUDGET'!H86&gt;0),"Yes",""))))</f>
        <v/>
      </c>
      <c r="W86" s="493"/>
      <c r="X86" s="325" t="str">
        <f>IF(AND('BR3'!$K$2="ACTIVE",'BR3'!J86&gt;0),"Yes",IF(AND('BR2'!$K$2="ACTIVE",'BR2'!J86&gt;0),"Yes",IF(AND('BR1'!$K$2="ACTIVE",'BR1'!J86&gt;0),"Yes",IF(AND('ORIGINAL BUDGET'!$K$2="ACTIVE",'ORIGINAL BUDGET'!J86&gt;0),"Yes",""))))</f>
        <v/>
      </c>
      <c r="Y86" s="493"/>
      <c r="Z86" s="325" t="str">
        <f>IF(AND('BR3'!$K$2="ACTIVE",'BR3'!L86&gt;0),"Yes",IF(AND('BR2'!$K$2="ACTIVE",'BR2'!L86&gt;0),"Yes",IF(AND('BR1'!$K$2="ACTIVE",'BR1'!L86&gt;0),"Yes",IF(AND('ORIGINAL BUDGET'!$K$2="ACTIVE",'ORIGINAL BUDGET'!L86&gt;0),"Yes",""))))</f>
        <v/>
      </c>
      <c r="AA86" s="493"/>
      <c r="AB86" s="325" t="str">
        <f>IF(AND('BR3'!$K$2="ACTIVE",'BR3'!N86&gt;0),"Yes",IF(AND('BR2'!$K$2="ACTIVE",'BR2'!N86&gt;0),"Yes",IF(AND('BR1'!$K$2="ACTIVE",'BR1'!N86&gt;0),"Yes",IF(AND('ORIGINAL BUDGET'!$K$2="ACTIVE",'ORIGINAL BUDGET'!N86&gt;0),"Yes",""))))</f>
        <v/>
      </c>
      <c r="AC86" s="493"/>
      <c r="AD86" s="325" t="str">
        <f>IF(AND('BR3'!$K$2="ACTIVE",'BR3'!P86&gt;0),"Yes",IF(AND('BR2'!$K$2="ACTIVE",'BR2'!P86&gt;0),"Yes",IF(AND('BR1'!$K$2="ACTIVE",'BR1'!P86&gt;0),"Yes",IF(AND('ORIGINAL BUDGET'!$K$2="ACTIVE",'ORIGINAL BUDGET'!P86&gt;0),"Yes",""))))</f>
        <v/>
      </c>
      <c r="AE86" s="493"/>
      <c r="AF86" s="325" t="str">
        <f>IF(AND('BR3'!$K$2="ACTIVE",'BR3'!R86&gt;0),"Yes",IF(AND('BR2'!$K$2="ACTIVE",'BR2'!R86&gt;0),"Yes",IF(AND('BR1'!$K$2="ACTIVE",'BR1'!R86&gt;0),"Yes",IF(AND('ORIGINAL BUDGET'!$K$2="ACTIVE",'ORIGINAL BUDGET'!R86&gt;0),"Yes",""))))</f>
        <v/>
      </c>
      <c r="AG86" s="493"/>
      <c r="AH86" s="493" t="str">
        <f>IF(AND('BR3'!$K$2="ACTIVE",'BR3'!T86&gt;0),"Yes",IF(AND('BR2'!$K$2="ACTIVE",'BR2'!T86&gt;0),"Yes",IF(AND('BR1'!$K$2="ACTIVE",'BR1'!T86&gt;0),"Yes",IF(AND('ORIGINAL BUDGET'!$K$2="ACTIVE",'ORIGINAL BUDGET'!T86&gt;0),"Yes",""))))</f>
        <v/>
      </c>
      <c r="AI86" s="494"/>
      <c r="AJ86" s="218"/>
      <c r="AK86" s="448">
        <f t="shared" si="29"/>
        <v>0</v>
      </c>
      <c r="AL86" s="448">
        <f t="shared" si="30"/>
        <v>0</v>
      </c>
      <c r="AM86" s="448">
        <f t="shared" si="31"/>
        <v>0</v>
      </c>
      <c r="AN86" s="448">
        <f t="shared" si="32"/>
        <v>0</v>
      </c>
      <c r="AO86" s="448">
        <f t="shared" si="33"/>
        <v>0</v>
      </c>
      <c r="AP86" s="448">
        <f t="shared" si="34"/>
        <v>0</v>
      </c>
      <c r="AQ86" s="448">
        <f t="shared" si="35"/>
        <v>0</v>
      </c>
      <c r="AU86" s="220"/>
      <c r="AV86" s="220"/>
      <c r="AW86" s="220"/>
      <c r="AX86" s="220"/>
      <c r="AY86" s="1104"/>
    </row>
    <row r="87" spans="1:53" ht="23.25" hidden="1" customHeight="1">
      <c r="A87" s="124">
        <v>43</v>
      </c>
      <c r="B87" s="273">
        <f>IF($L$2="","",IF($L$2="ORIGINAL",'ORIGINAL BUDGET'!$B87,IF($L$2="BR1",'BR1'!$B87,IF($L$2="BR2",'BR2'!$B87,IF($L$2="BR3",'BR3'!$B87)))))</f>
        <v>0</v>
      </c>
      <c r="C87" s="1028">
        <f>IF($L$2="","",IF($L$2="ORIGINAL",'ORIGINAL BUDGET'!$C87,IF($L$2="BR1",'BR1'!$C87,IF($L$2="BR2",'BR2'!$C87,IF($L$2="BR3",'BR3'!$C87)))))</f>
        <v>0</v>
      </c>
      <c r="D87" s="860" t="str">
        <f t="shared" si="18"/>
        <v/>
      </c>
      <c r="E87" s="404"/>
      <c r="F87" s="589"/>
      <c r="G87" s="845" t="str">
        <f t="shared" si="19"/>
        <v/>
      </c>
      <c r="H87" s="811">
        <f t="shared" si="10"/>
        <v>0</v>
      </c>
      <c r="I87" s="840"/>
      <c r="J87" s="811">
        <f t="shared" si="20"/>
        <v>0</v>
      </c>
      <c r="K87" s="843"/>
      <c r="L87" s="811">
        <f t="shared" si="21"/>
        <v>0</v>
      </c>
      <c r="M87" s="843"/>
      <c r="N87" s="811">
        <f t="shared" si="22"/>
        <v>0</v>
      </c>
      <c r="O87" s="843"/>
      <c r="P87" s="811">
        <f t="shared" si="23"/>
        <v>0</v>
      </c>
      <c r="Q87" s="843"/>
      <c r="R87" s="811">
        <f t="shared" si="24"/>
        <v>0</v>
      </c>
      <c r="S87" s="843"/>
      <c r="T87" s="811">
        <f t="shared" si="25"/>
        <v>0</v>
      </c>
      <c r="U87" s="149"/>
      <c r="V87" s="492" t="str">
        <f>IF(AND('BR3'!$K$2="ACTIVE",'BR3'!H87&gt;0),"Yes",IF(AND('BR2'!$K$2="ACTIVE",'BR2'!H87&gt;0),"Yes",IF(AND('BR1'!$K$2="ACTIVE",'BR1'!H87&gt;0),"Yes",IF(AND('ORIGINAL BUDGET'!$K$2="ACTIVE",'ORIGINAL BUDGET'!H87&gt;0),"Yes",""))))</f>
        <v/>
      </c>
      <c r="W87" s="493"/>
      <c r="X87" s="325" t="str">
        <f>IF(AND('BR3'!$K$2="ACTIVE",'BR3'!J87&gt;0),"Yes",IF(AND('BR2'!$K$2="ACTIVE",'BR2'!J87&gt;0),"Yes",IF(AND('BR1'!$K$2="ACTIVE",'BR1'!J87&gt;0),"Yes",IF(AND('ORIGINAL BUDGET'!$K$2="ACTIVE",'ORIGINAL BUDGET'!J87&gt;0),"Yes",""))))</f>
        <v/>
      </c>
      <c r="Y87" s="493"/>
      <c r="Z87" s="325" t="str">
        <f>IF(AND('BR3'!$K$2="ACTIVE",'BR3'!L87&gt;0),"Yes",IF(AND('BR2'!$K$2="ACTIVE",'BR2'!L87&gt;0),"Yes",IF(AND('BR1'!$K$2="ACTIVE",'BR1'!L87&gt;0),"Yes",IF(AND('ORIGINAL BUDGET'!$K$2="ACTIVE",'ORIGINAL BUDGET'!L87&gt;0),"Yes",""))))</f>
        <v/>
      </c>
      <c r="AA87" s="493"/>
      <c r="AB87" s="325" t="str">
        <f>IF(AND('BR3'!$K$2="ACTIVE",'BR3'!N87&gt;0),"Yes",IF(AND('BR2'!$K$2="ACTIVE",'BR2'!N87&gt;0),"Yes",IF(AND('BR1'!$K$2="ACTIVE",'BR1'!N87&gt;0),"Yes",IF(AND('ORIGINAL BUDGET'!$K$2="ACTIVE",'ORIGINAL BUDGET'!N87&gt;0),"Yes",""))))</f>
        <v/>
      </c>
      <c r="AC87" s="493"/>
      <c r="AD87" s="325" t="str">
        <f>IF(AND('BR3'!$K$2="ACTIVE",'BR3'!P87&gt;0),"Yes",IF(AND('BR2'!$K$2="ACTIVE",'BR2'!P87&gt;0),"Yes",IF(AND('BR1'!$K$2="ACTIVE",'BR1'!P87&gt;0),"Yes",IF(AND('ORIGINAL BUDGET'!$K$2="ACTIVE",'ORIGINAL BUDGET'!P87&gt;0),"Yes",""))))</f>
        <v/>
      </c>
      <c r="AE87" s="493"/>
      <c r="AF87" s="325" t="str">
        <f>IF(AND('BR3'!$K$2="ACTIVE",'BR3'!R87&gt;0),"Yes",IF(AND('BR2'!$K$2="ACTIVE",'BR2'!R87&gt;0),"Yes",IF(AND('BR1'!$K$2="ACTIVE",'BR1'!R87&gt;0),"Yes",IF(AND('ORIGINAL BUDGET'!$K$2="ACTIVE",'ORIGINAL BUDGET'!R87&gt;0),"Yes",""))))</f>
        <v/>
      </c>
      <c r="AG87" s="493"/>
      <c r="AH87" s="493" t="str">
        <f>IF(AND('BR3'!$K$2="ACTIVE",'BR3'!T87&gt;0),"Yes",IF(AND('BR2'!$K$2="ACTIVE",'BR2'!T87&gt;0),"Yes",IF(AND('BR1'!$K$2="ACTIVE",'BR1'!T87&gt;0),"Yes",IF(AND('ORIGINAL BUDGET'!$K$2="ACTIVE",'ORIGINAL BUDGET'!T87&gt;0),"Yes",""))))</f>
        <v/>
      </c>
      <c r="AI87" s="494"/>
      <c r="AJ87" s="218"/>
      <c r="AK87" s="448">
        <f t="shared" si="29"/>
        <v>0</v>
      </c>
      <c r="AL87" s="448">
        <f t="shared" si="30"/>
        <v>0</v>
      </c>
      <c r="AM87" s="448">
        <f t="shared" si="31"/>
        <v>0</v>
      </c>
      <c r="AN87" s="448">
        <f t="shared" si="32"/>
        <v>0</v>
      </c>
      <c r="AO87" s="448">
        <f t="shared" si="33"/>
        <v>0</v>
      </c>
      <c r="AP87" s="448">
        <f t="shared" si="34"/>
        <v>0</v>
      </c>
      <c r="AQ87" s="448">
        <f t="shared" si="35"/>
        <v>0</v>
      </c>
      <c r="AU87" s="220"/>
      <c r="AV87" s="220"/>
      <c r="AW87" s="220"/>
      <c r="AX87" s="220"/>
      <c r="AY87" s="1104"/>
    </row>
    <row r="88" spans="1:53" ht="23.25" hidden="1" customHeight="1">
      <c r="A88" s="124">
        <v>44</v>
      </c>
      <c r="B88" s="273">
        <f>IF($L$2="","",IF($L$2="ORIGINAL",'ORIGINAL BUDGET'!$B88,IF($L$2="BR1",'BR1'!$B88,IF($L$2="BR2",'BR2'!$B88,IF($L$2="BR3",'BR3'!$B88)))))</f>
        <v>0</v>
      </c>
      <c r="C88" s="1028">
        <f>IF($L$2="","",IF($L$2="ORIGINAL",'ORIGINAL BUDGET'!$C88,IF($L$2="BR1",'BR1'!$C88,IF($L$2="BR2",'BR2'!$C88,IF($L$2="BR3",'BR3'!$C88)))))</f>
        <v>0</v>
      </c>
      <c r="D88" s="860" t="str">
        <f t="shared" si="18"/>
        <v/>
      </c>
      <c r="E88" s="404"/>
      <c r="F88" s="589"/>
      <c r="G88" s="845" t="str">
        <f t="shared" si="19"/>
        <v/>
      </c>
      <c r="H88" s="811">
        <f t="shared" si="10"/>
        <v>0</v>
      </c>
      <c r="I88" s="840"/>
      <c r="J88" s="811">
        <f t="shared" si="20"/>
        <v>0</v>
      </c>
      <c r="K88" s="843"/>
      <c r="L88" s="811">
        <f t="shared" si="21"/>
        <v>0</v>
      </c>
      <c r="M88" s="843"/>
      <c r="N88" s="811">
        <f t="shared" si="22"/>
        <v>0</v>
      </c>
      <c r="O88" s="843"/>
      <c r="P88" s="811">
        <f t="shared" si="23"/>
        <v>0</v>
      </c>
      <c r="Q88" s="843"/>
      <c r="R88" s="811">
        <f t="shared" si="24"/>
        <v>0</v>
      </c>
      <c r="S88" s="843"/>
      <c r="T88" s="811">
        <f t="shared" si="25"/>
        <v>0</v>
      </c>
      <c r="U88" s="149"/>
      <c r="V88" s="492" t="str">
        <f>IF(AND('BR3'!$K$2="ACTIVE",'BR3'!H88&gt;0),"Yes",IF(AND('BR2'!$K$2="ACTIVE",'BR2'!H88&gt;0),"Yes",IF(AND('BR1'!$K$2="ACTIVE",'BR1'!H88&gt;0),"Yes",IF(AND('ORIGINAL BUDGET'!$K$2="ACTIVE",'ORIGINAL BUDGET'!H88&gt;0),"Yes",""))))</f>
        <v/>
      </c>
      <c r="W88" s="493"/>
      <c r="X88" s="325" t="str">
        <f>IF(AND('BR3'!$K$2="ACTIVE",'BR3'!J88&gt;0),"Yes",IF(AND('BR2'!$K$2="ACTIVE",'BR2'!J88&gt;0),"Yes",IF(AND('BR1'!$K$2="ACTIVE",'BR1'!J88&gt;0),"Yes",IF(AND('ORIGINAL BUDGET'!$K$2="ACTIVE",'ORIGINAL BUDGET'!J88&gt;0),"Yes",""))))</f>
        <v/>
      </c>
      <c r="Y88" s="493"/>
      <c r="Z88" s="325" t="str">
        <f>IF(AND('BR3'!$K$2="ACTIVE",'BR3'!L88&gt;0),"Yes",IF(AND('BR2'!$K$2="ACTIVE",'BR2'!L88&gt;0),"Yes",IF(AND('BR1'!$K$2="ACTIVE",'BR1'!L88&gt;0),"Yes",IF(AND('ORIGINAL BUDGET'!$K$2="ACTIVE",'ORIGINAL BUDGET'!L88&gt;0),"Yes",""))))</f>
        <v/>
      </c>
      <c r="AA88" s="493"/>
      <c r="AB88" s="325" t="str">
        <f>IF(AND('BR3'!$K$2="ACTIVE",'BR3'!N88&gt;0),"Yes",IF(AND('BR2'!$K$2="ACTIVE",'BR2'!N88&gt;0),"Yes",IF(AND('BR1'!$K$2="ACTIVE",'BR1'!N88&gt;0),"Yes",IF(AND('ORIGINAL BUDGET'!$K$2="ACTIVE",'ORIGINAL BUDGET'!N88&gt;0),"Yes",""))))</f>
        <v/>
      </c>
      <c r="AC88" s="493"/>
      <c r="AD88" s="325" t="str">
        <f>IF(AND('BR3'!$K$2="ACTIVE",'BR3'!P88&gt;0),"Yes",IF(AND('BR2'!$K$2="ACTIVE",'BR2'!P88&gt;0),"Yes",IF(AND('BR1'!$K$2="ACTIVE",'BR1'!P88&gt;0),"Yes",IF(AND('ORIGINAL BUDGET'!$K$2="ACTIVE",'ORIGINAL BUDGET'!P88&gt;0),"Yes",""))))</f>
        <v/>
      </c>
      <c r="AE88" s="493"/>
      <c r="AF88" s="325" t="str">
        <f>IF(AND('BR3'!$K$2="ACTIVE",'BR3'!R88&gt;0),"Yes",IF(AND('BR2'!$K$2="ACTIVE",'BR2'!R88&gt;0),"Yes",IF(AND('BR1'!$K$2="ACTIVE",'BR1'!R88&gt;0),"Yes",IF(AND('ORIGINAL BUDGET'!$K$2="ACTIVE",'ORIGINAL BUDGET'!R88&gt;0),"Yes",""))))</f>
        <v/>
      </c>
      <c r="AG88" s="493"/>
      <c r="AH88" s="493" t="str">
        <f>IF(AND('BR3'!$K$2="ACTIVE",'BR3'!T88&gt;0),"Yes",IF(AND('BR2'!$K$2="ACTIVE",'BR2'!T88&gt;0),"Yes",IF(AND('BR1'!$K$2="ACTIVE",'BR1'!T88&gt;0),"Yes",IF(AND('ORIGINAL BUDGET'!$K$2="ACTIVE",'ORIGINAL BUDGET'!T88&gt;0),"Yes",""))))</f>
        <v/>
      </c>
      <c r="AI88" s="494"/>
      <c r="AJ88" s="218"/>
      <c r="AK88" s="448">
        <f t="shared" si="29"/>
        <v>0</v>
      </c>
      <c r="AL88" s="448">
        <f t="shared" si="30"/>
        <v>0</v>
      </c>
      <c r="AM88" s="448">
        <f t="shared" si="31"/>
        <v>0</v>
      </c>
      <c r="AN88" s="448">
        <f t="shared" si="32"/>
        <v>0</v>
      </c>
      <c r="AO88" s="448">
        <f t="shared" si="33"/>
        <v>0</v>
      </c>
      <c r="AP88" s="448">
        <f t="shared" si="34"/>
        <v>0</v>
      </c>
      <c r="AQ88" s="448">
        <f t="shared" si="35"/>
        <v>0</v>
      </c>
      <c r="AU88" s="220"/>
      <c r="AV88" s="220"/>
      <c r="AW88" s="220"/>
      <c r="AX88" s="220"/>
      <c r="AY88" s="1104"/>
    </row>
    <row r="89" spans="1:53" ht="23.25" hidden="1" customHeight="1">
      <c r="A89" s="124">
        <v>45</v>
      </c>
      <c r="B89" s="273">
        <f>IF($L$2="","",IF($L$2="ORIGINAL",'ORIGINAL BUDGET'!$B89,IF($L$2="BR1",'BR1'!$B89,IF($L$2="BR2",'BR2'!$B89,IF($L$2="BR3",'BR3'!$B89)))))</f>
        <v>0</v>
      </c>
      <c r="C89" s="1028">
        <f>IF($L$2="","",IF($L$2="ORIGINAL",'ORIGINAL BUDGET'!$C89,IF($L$2="BR1",'BR1'!$C89,IF($L$2="BR2",'BR2'!$C89,IF($L$2="BR3",'BR3'!$C89)))))</f>
        <v>0</v>
      </c>
      <c r="D89" s="860" t="str">
        <f t="shared" si="18"/>
        <v/>
      </c>
      <c r="E89" s="404"/>
      <c r="F89" s="589"/>
      <c r="G89" s="845" t="str">
        <f t="shared" si="19"/>
        <v/>
      </c>
      <c r="H89" s="811">
        <f t="shared" si="10"/>
        <v>0</v>
      </c>
      <c r="I89" s="840"/>
      <c r="J89" s="811">
        <f t="shared" si="20"/>
        <v>0</v>
      </c>
      <c r="K89" s="843"/>
      <c r="L89" s="811">
        <f t="shared" si="21"/>
        <v>0</v>
      </c>
      <c r="M89" s="843"/>
      <c r="N89" s="811">
        <f t="shared" si="22"/>
        <v>0</v>
      </c>
      <c r="O89" s="843"/>
      <c r="P89" s="811">
        <f t="shared" si="23"/>
        <v>0</v>
      </c>
      <c r="Q89" s="843"/>
      <c r="R89" s="811">
        <f t="shared" si="24"/>
        <v>0</v>
      </c>
      <c r="S89" s="843"/>
      <c r="T89" s="811">
        <f t="shared" si="25"/>
        <v>0</v>
      </c>
      <c r="U89" s="149"/>
      <c r="V89" s="492" t="str">
        <f>IF(AND('BR3'!$K$2="ACTIVE",'BR3'!H89&gt;0),"Yes",IF(AND('BR2'!$K$2="ACTIVE",'BR2'!H89&gt;0),"Yes",IF(AND('BR1'!$K$2="ACTIVE",'BR1'!H89&gt;0),"Yes",IF(AND('ORIGINAL BUDGET'!$K$2="ACTIVE",'ORIGINAL BUDGET'!H89&gt;0),"Yes",""))))</f>
        <v/>
      </c>
      <c r="W89" s="493"/>
      <c r="X89" s="325" t="str">
        <f>IF(AND('BR3'!$K$2="ACTIVE",'BR3'!J89&gt;0),"Yes",IF(AND('BR2'!$K$2="ACTIVE",'BR2'!J89&gt;0),"Yes",IF(AND('BR1'!$K$2="ACTIVE",'BR1'!J89&gt;0),"Yes",IF(AND('ORIGINAL BUDGET'!$K$2="ACTIVE",'ORIGINAL BUDGET'!J89&gt;0),"Yes",""))))</f>
        <v/>
      </c>
      <c r="Y89" s="493"/>
      <c r="Z89" s="325" t="str">
        <f>IF(AND('BR3'!$K$2="ACTIVE",'BR3'!L89&gt;0),"Yes",IF(AND('BR2'!$K$2="ACTIVE",'BR2'!L89&gt;0),"Yes",IF(AND('BR1'!$K$2="ACTIVE",'BR1'!L89&gt;0),"Yes",IF(AND('ORIGINAL BUDGET'!$K$2="ACTIVE",'ORIGINAL BUDGET'!L89&gt;0),"Yes",""))))</f>
        <v/>
      </c>
      <c r="AA89" s="493"/>
      <c r="AB89" s="325" t="str">
        <f>IF(AND('BR3'!$K$2="ACTIVE",'BR3'!N89&gt;0),"Yes",IF(AND('BR2'!$K$2="ACTIVE",'BR2'!N89&gt;0),"Yes",IF(AND('BR1'!$K$2="ACTIVE",'BR1'!N89&gt;0),"Yes",IF(AND('ORIGINAL BUDGET'!$K$2="ACTIVE",'ORIGINAL BUDGET'!N89&gt;0),"Yes",""))))</f>
        <v/>
      </c>
      <c r="AC89" s="493"/>
      <c r="AD89" s="325" t="str">
        <f>IF(AND('BR3'!$K$2="ACTIVE",'BR3'!P89&gt;0),"Yes",IF(AND('BR2'!$K$2="ACTIVE",'BR2'!P89&gt;0),"Yes",IF(AND('BR1'!$K$2="ACTIVE",'BR1'!P89&gt;0),"Yes",IF(AND('ORIGINAL BUDGET'!$K$2="ACTIVE",'ORIGINAL BUDGET'!P89&gt;0),"Yes",""))))</f>
        <v/>
      </c>
      <c r="AE89" s="493"/>
      <c r="AF89" s="325" t="str">
        <f>IF(AND('BR3'!$K$2="ACTIVE",'BR3'!R89&gt;0),"Yes",IF(AND('BR2'!$K$2="ACTIVE",'BR2'!R89&gt;0),"Yes",IF(AND('BR1'!$K$2="ACTIVE",'BR1'!R89&gt;0),"Yes",IF(AND('ORIGINAL BUDGET'!$K$2="ACTIVE",'ORIGINAL BUDGET'!R89&gt;0),"Yes",""))))</f>
        <v/>
      </c>
      <c r="AG89" s="493"/>
      <c r="AH89" s="493" t="str">
        <f>IF(AND('BR3'!$K$2="ACTIVE",'BR3'!T89&gt;0),"Yes",IF(AND('BR2'!$K$2="ACTIVE",'BR2'!T89&gt;0),"Yes",IF(AND('BR1'!$K$2="ACTIVE",'BR1'!T89&gt;0),"Yes",IF(AND('ORIGINAL BUDGET'!$K$2="ACTIVE",'ORIGINAL BUDGET'!T89&gt;0),"Yes",""))))</f>
        <v/>
      </c>
      <c r="AI89" s="494"/>
      <c r="AJ89" s="218"/>
      <c r="AK89" s="448">
        <f t="shared" si="29"/>
        <v>0</v>
      </c>
      <c r="AL89" s="448">
        <f t="shared" si="30"/>
        <v>0</v>
      </c>
      <c r="AM89" s="448">
        <f t="shared" si="31"/>
        <v>0</v>
      </c>
      <c r="AN89" s="448">
        <f t="shared" si="32"/>
        <v>0</v>
      </c>
      <c r="AO89" s="448">
        <f t="shared" si="33"/>
        <v>0</v>
      </c>
      <c r="AP89" s="448">
        <f t="shared" si="34"/>
        <v>0</v>
      </c>
      <c r="AQ89" s="448">
        <f t="shared" si="35"/>
        <v>0</v>
      </c>
      <c r="AU89" s="219"/>
      <c r="AV89" s="219"/>
      <c r="AW89" s="219"/>
      <c r="AX89" s="219"/>
      <c r="AY89" s="1104"/>
    </row>
    <row r="90" spans="1:53" ht="23.25" hidden="1" customHeight="1">
      <c r="A90" s="124">
        <v>46</v>
      </c>
      <c r="B90" s="273">
        <f>IF($L$2="","",IF($L$2="ORIGINAL",'ORIGINAL BUDGET'!$B90,IF($L$2="BR1",'BR1'!$B90,IF($L$2="BR2",'BR2'!$B90,IF($L$2="BR3",'BR3'!$B90)))))</f>
        <v>0</v>
      </c>
      <c r="C90" s="1028">
        <f>IF($L$2="","",IF($L$2="ORIGINAL",'ORIGINAL BUDGET'!$C90,IF($L$2="BR1",'BR1'!$C90,IF($L$2="BR2",'BR2'!$C90,IF($L$2="BR3",'BR3'!$C90)))))</f>
        <v>0</v>
      </c>
      <c r="D90" s="860" t="str">
        <f t="shared" si="18"/>
        <v/>
      </c>
      <c r="E90" s="404"/>
      <c r="F90" s="589"/>
      <c r="G90" s="845" t="str">
        <f t="shared" si="19"/>
        <v/>
      </c>
      <c r="H90" s="811">
        <f t="shared" si="10"/>
        <v>0</v>
      </c>
      <c r="I90" s="840"/>
      <c r="J90" s="811">
        <f t="shared" si="20"/>
        <v>0</v>
      </c>
      <c r="K90" s="843"/>
      <c r="L90" s="811">
        <f t="shared" si="21"/>
        <v>0</v>
      </c>
      <c r="M90" s="843"/>
      <c r="N90" s="811">
        <f t="shared" si="22"/>
        <v>0</v>
      </c>
      <c r="O90" s="843"/>
      <c r="P90" s="811">
        <f t="shared" si="23"/>
        <v>0</v>
      </c>
      <c r="Q90" s="843"/>
      <c r="R90" s="811">
        <f t="shared" si="24"/>
        <v>0</v>
      </c>
      <c r="S90" s="843"/>
      <c r="T90" s="811">
        <f t="shared" si="25"/>
        <v>0</v>
      </c>
      <c r="U90" s="149"/>
      <c r="V90" s="492" t="str">
        <f>IF(AND('BR3'!$K$2="ACTIVE",'BR3'!H90&gt;0),"Yes",IF(AND('BR2'!$K$2="ACTIVE",'BR2'!H90&gt;0),"Yes",IF(AND('BR1'!$K$2="ACTIVE",'BR1'!H90&gt;0),"Yes",IF(AND('ORIGINAL BUDGET'!$K$2="ACTIVE",'ORIGINAL BUDGET'!H90&gt;0),"Yes",""))))</f>
        <v/>
      </c>
      <c r="W90" s="493"/>
      <c r="X90" s="325" t="str">
        <f>IF(AND('BR3'!$K$2="ACTIVE",'BR3'!J90&gt;0),"Yes",IF(AND('BR2'!$K$2="ACTIVE",'BR2'!J90&gt;0),"Yes",IF(AND('BR1'!$K$2="ACTIVE",'BR1'!J90&gt;0),"Yes",IF(AND('ORIGINAL BUDGET'!$K$2="ACTIVE",'ORIGINAL BUDGET'!J90&gt;0),"Yes",""))))</f>
        <v/>
      </c>
      <c r="Y90" s="493"/>
      <c r="Z90" s="325" t="str">
        <f>IF(AND('BR3'!$K$2="ACTIVE",'BR3'!L90&gt;0),"Yes",IF(AND('BR2'!$K$2="ACTIVE",'BR2'!L90&gt;0),"Yes",IF(AND('BR1'!$K$2="ACTIVE",'BR1'!L90&gt;0),"Yes",IF(AND('ORIGINAL BUDGET'!$K$2="ACTIVE",'ORIGINAL BUDGET'!L90&gt;0),"Yes",""))))</f>
        <v/>
      </c>
      <c r="AA90" s="493"/>
      <c r="AB90" s="325" t="str">
        <f>IF(AND('BR3'!$K$2="ACTIVE",'BR3'!N90&gt;0),"Yes",IF(AND('BR2'!$K$2="ACTIVE",'BR2'!N90&gt;0),"Yes",IF(AND('BR1'!$K$2="ACTIVE",'BR1'!N90&gt;0),"Yes",IF(AND('ORIGINAL BUDGET'!$K$2="ACTIVE",'ORIGINAL BUDGET'!N90&gt;0),"Yes",""))))</f>
        <v/>
      </c>
      <c r="AC90" s="493"/>
      <c r="AD90" s="325" t="str">
        <f>IF(AND('BR3'!$K$2="ACTIVE",'BR3'!P90&gt;0),"Yes",IF(AND('BR2'!$K$2="ACTIVE",'BR2'!P90&gt;0),"Yes",IF(AND('BR1'!$K$2="ACTIVE",'BR1'!P90&gt;0),"Yes",IF(AND('ORIGINAL BUDGET'!$K$2="ACTIVE",'ORIGINAL BUDGET'!P90&gt;0),"Yes",""))))</f>
        <v/>
      </c>
      <c r="AE90" s="493"/>
      <c r="AF90" s="325" t="str">
        <f>IF(AND('BR3'!$K$2="ACTIVE",'BR3'!R90&gt;0),"Yes",IF(AND('BR2'!$K$2="ACTIVE",'BR2'!R90&gt;0),"Yes",IF(AND('BR1'!$K$2="ACTIVE",'BR1'!R90&gt;0),"Yes",IF(AND('ORIGINAL BUDGET'!$K$2="ACTIVE",'ORIGINAL BUDGET'!R90&gt;0),"Yes",""))))</f>
        <v/>
      </c>
      <c r="AG90" s="493"/>
      <c r="AH90" s="493" t="str">
        <f>IF(AND('BR3'!$K$2="ACTIVE",'BR3'!T90&gt;0),"Yes",IF(AND('BR2'!$K$2="ACTIVE",'BR2'!T90&gt;0),"Yes",IF(AND('BR1'!$K$2="ACTIVE",'BR1'!T90&gt;0),"Yes",IF(AND('ORIGINAL BUDGET'!$K$2="ACTIVE",'ORIGINAL BUDGET'!T90&gt;0),"Yes",""))))</f>
        <v/>
      </c>
      <c r="AI90" s="494"/>
      <c r="AJ90" s="218"/>
      <c r="AK90" s="448">
        <f t="shared" si="29"/>
        <v>0</v>
      </c>
      <c r="AL90" s="448">
        <f t="shared" si="30"/>
        <v>0</v>
      </c>
      <c r="AM90" s="448">
        <f t="shared" si="31"/>
        <v>0</v>
      </c>
      <c r="AN90" s="448">
        <f t="shared" si="32"/>
        <v>0</v>
      </c>
      <c r="AO90" s="448">
        <f t="shared" si="33"/>
        <v>0</v>
      </c>
      <c r="AP90" s="448">
        <f t="shared" si="34"/>
        <v>0</v>
      </c>
      <c r="AQ90" s="448">
        <f t="shared" si="35"/>
        <v>0</v>
      </c>
      <c r="AU90" s="220"/>
      <c r="AV90" s="220"/>
      <c r="AW90" s="220"/>
      <c r="AX90" s="220"/>
      <c r="AY90" s="1104"/>
    </row>
    <row r="91" spans="1:53" ht="23.25" hidden="1" customHeight="1">
      <c r="A91" s="124">
        <v>47</v>
      </c>
      <c r="B91" s="273">
        <f>IF($L$2="","",IF($L$2="ORIGINAL",'ORIGINAL BUDGET'!$B91,IF($L$2="BR1",'BR1'!$B91,IF($L$2="BR2",'BR2'!$B91,IF($L$2="BR3",'BR3'!$B91)))))</f>
        <v>0</v>
      </c>
      <c r="C91" s="1028">
        <f>IF($L$2="","",IF($L$2="ORIGINAL",'ORIGINAL BUDGET'!$C91,IF($L$2="BR1",'BR1'!$C91,IF($L$2="BR2",'BR2'!$C91,IF($L$2="BR3",'BR3'!$C91)))))</f>
        <v>0</v>
      </c>
      <c r="D91" s="860" t="str">
        <f t="shared" si="18"/>
        <v/>
      </c>
      <c r="E91" s="404"/>
      <c r="F91" s="589"/>
      <c r="G91" s="845" t="str">
        <f t="shared" si="19"/>
        <v/>
      </c>
      <c r="H91" s="811">
        <f t="shared" si="10"/>
        <v>0</v>
      </c>
      <c r="I91" s="840"/>
      <c r="J91" s="811">
        <f t="shared" si="20"/>
        <v>0</v>
      </c>
      <c r="K91" s="843"/>
      <c r="L91" s="811">
        <f t="shared" si="21"/>
        <v>0</v>
      </c>
      <c r="M91" s="843"/>
      <c r="N91" s="811">
        <f t="shared" si="22"/>
        <v>0</v>
      </c>
      <c r="O91" s="843"/>
      <c r="P91" s="811">
        <f t="shared" si="23"/>
        <v>0</v>
      </c>
      <c r="Q91" s="843"/>
      <c r="R91" s="811">
        <f t="shared" si="24"/>
        <v>0</v>
      </c>
      <c r="S91" s="843"/>
      <c r="T91" s="811">
        <f t="shared" si="25"/>
        <v>0</v>
      </c>
      <c r="U91" s="149"/>
      <c r="V91" s="492" t="str">
        <f>IF(AND('BR3'!$K$2="ACTIVE",'BR3'!H91&gt;0),"Yes",IF(AND('BR2'!$K$2="ACTIVE",'BR2'!H91&gt;0),"Yes",IF(AND('BR1'!$K$2="ACTIVE",'BR1'!H91&gt;0),"Yes",IF(AND('ORIGINAL BUDGET'!$K$2="ACTIVE",'ORIGINAL BUDGET'!H91&gt;0),"Yes",""))))</f>
        <v/>
      </c>
      <c r="W91" s="493"/>
      <c r="X91" s="325" t="str">
        <f>IF(AND('BR3'!$K$2="ACTIVE",'BR3'!J91&gt;0),"Yes",IF(AND('BR2'!$K$2="ACTIVE",'BR2'!J91&gt;0),"Yes",IF(AND('BR1'!$K$2="ACTIVE",'BR1'!J91&gt;0),"Yes",IF(AND('ORIGINAL BUDGET'!$K$2="ACTIVE",'ORIGINAL BUDGET'!J91&gt;0),"Yes",""))))</f>
        <v/>
      </c>
      <c r="Y91" s="493"/>
      <c r="Z91" s="325" t="str">
        <f>IF(AND('BR3'!$K$2="ACTIVE",'BR3'!L91&gt;0),"Yes",IF(AND('BR2'!$K$2="ACTIVE",'BR2'!L91&gt;0),"Yes",IF(AND('BR1'!$K$2="ACTIVE",'BR1'!L91&gt;0),"Yes",IF(AND('ORIGINAL BUDGET'!$K$2="ACTIVE",'ORIGINAL BUDGET'!L91&gt;0),"Yes",""))))</f>
        <v/>
      </c>
      <c r="AA91" s="493"/>
      <c r="AB91" s="325" t="str">
        <f>IF(AND('BR3'!$K$2="ACTIVE",'BR3'!N91&gt;0),"Yes",IF(AND('BR2'!$K$2="ACTIVE",'BR2'!N91&gt;0),"Yes",IF(AND('BR1'!$K$2="ACTIVE",'BR1'!N91&gt;0),"Yes",IF(AND('ORIGINAL BUDGET'!$K$2="ACTIVE",'ORIGINAL BUDGET'!N91&gt;0),"Yes",""))))</f>
        <v/>
      </c>
      <c r="AC91" s="493"/>
      <c r="AD91" s="325" t="str">
        <f>IF(AND('BR3'!$K$2="ACTIVE",'BR3'!P91&gt;0),"Yes",IF(AND('BR2'!$K$2="ACTIVE",'BR2'!P91&gt;0),"Yes",IF(AND('BR1'!$K$2="ACTIVE",'BR1'!P91&gt;0),"Yes",IF(AND('ORIGINAL BUDGET'!$K$2="ACTIVE",'ORIGINAL BUDGET'!P91&gt;0),"Yes",""))))</f>
        <v/>
      </c>
      <c r="AE91" s="493"/>
      <c r="AF91" s="325" t="str">
        <f>IF(AND('BR3'!$K$2="ACTIVE",'BR3'!R91&gt;0),"Yes",IF(AND('BR2'!$K$2="ACTIVE",'BR2'!R91&gt;0),"Yes",IF(AND('BR1'!$K$2="ACTIVE",'BR1'!R91&gt;0),"Yes",IF(AND('ORIGINAL BUDGET'!$K$2="ACTIVE",'ORIGINAL BUDGET'!R91&gt;0),"Yes",""))))</f>
        <v/>
      </c>
      <c r="AG91" s="493"/>
      <c r="AH91" s="493" t="str">
        <f>IF(AND('BR3'!$K$2="ACTIVE",'BR3'!T91&gt;0),"Yes",IF(AND('BR2'!$K$2="ACTIVE",'BR2'!T91&gt;0),"Yes",IF(AND('BR1'!$K$2="ACTIVE",'BR1'!T91&gt;0),"Yes",IF(AND('ORIGINAL BUDGET'!$K$2="ACTIVE",'ORIGINAL BUDGET'!T91&gt;0),"Yes",""))))</f>
        <v/>
      </c>
      <c r="AI91" s="494"/>
      <c r="AJ91" s="218"/>
      <c r="AK91" s="448">
        <f t="shared" si="29"/>
        <v>0</v>
      </c>
      <c r="AL91" s="448">
        <f t="shared" si="30"/>
        <v>0</v>
      </c>
      <c r="AM91" s="448">
        <f t="shared" si="31"/>
        <v>0</v>
      </c>
      <c r="AN91" s="448">
        <f t="shared" si="32"/>
        <v>0</v>
      </c>
      <c r="AO91" s="448">
        <f t="shared" si="33"/>
        <v>0</v>
      </c>
      <c r="AP91" s="448">
        <f t="shared" si="34"/>
        <v>0</v>
      </c>
      <c r="AQ91" s="448">
        <f t="shared" si="35"/>
        <v>0</v>
      </c>
      <c r="AU91" s="220"/>
      <c r="AV91" s="220"/>
      <c r="AW91" s="220"/>
      <c r="AX91" s="220"/>
      <c r="AY91" s="1104"/>
    </row>
    <row r="92" spans="1:53" ht="23.25" hidden="1" customHeight="1">
      <c r="A92" s="124">
        <v>48</v>
      </c>
      <c r="B92" s="273">
        <f>IF($L$2="","",IF($L$2="ORIGINAL",'ORIGINAL BUDGET'!$B92,IF($L$2="BR1",'BR1'!$B92,IF($L$2="BR2",'BR2'!$B92,IF($L$2="BR3",'BR3'!$B92)))))</f>
        <v>0</v>
      </c>
      <c r="C92" s="1028">
        <f>IF($L$2="","",IF($L$2="ORIGINAL",'ORIGINAL BUDGET'!$C92,IF($L$2="BR1",'BR1'!$C92,IF($L$2="BR2",'BR2'!$C92,IF($L$2="BR3",'BR3'!$C92)))))</f>
        <v>0</v>
      </c>
      <c r="D92" s="860" t="str">
        <f t="shared" si="18"/>
        <v/>
      </c>
      <c r="E92" s="404"/>
      <c r="F92" s="589"/>
      <c r="G92" s="845" t="str">
        <f t="shared" si="19"/>
        <v/>
      </c>
      <c r="H92" s="811">
        <f t="shared" si="10"/>
        <v>0</v>
      </c>
      <c r="I92" s="840"/>
      <c r="J92" s="811">
        <f t="shared" si="20"/>
        <v>0</v>
      </c>
      <c r="K92" s="843"/>
      <c r="L92" s="811">
        <f t="shared" si="21"/>
        <v>0</v>
      </c>
      <c r="M92" s="843"/>
      <c r="N92" s="811">
        <f t="shared" si="22"/>
        <v>0</v>
      </c>
      <c r="O92" s="843"/>
      <c r="P92" s="811">
        <f t="shared" si="23"/>
        <v>0</v>
      </c>
      <c r="Q92" s="843"/>
      <c r="R92" s="811">
        <f t="shared" si="24"/>
        <v>0</v>
      </c>
      <c r="S92" s="843"/>
      <c r="T92" s="811">
        <f t="shared" si="25"/>
        <v>0</v>
      </c>
      <c r="U92" s="149"/>
      <c r="V92" s="492" t="str">
        <f>IF(AND('BR3'!$K$2="ACTIVE",'BR3'!H92&gt;0),"Yes",IF(AND('BR2'!$K$2="ACTIVE",'BR2'!H92&gt;0),"Yes",IF(AND('BR1'!$K$2="ACTIVE",'BR1'!H92&gt;0),"Yes",IF(AND('ORIGINAL BUDGET'!$K$2="ACTIVE",'ORIGINAL BUDGET'!H92&gt;0),"Yes",""))))</f>
        <v/>
      </c>
      <c r="W92" s="493"/>
      <c r="X92" s="325" t="str">
        <f>IF(AND('BR3'!$K$2="ACTIVE",'BR3'!J92&gt;0),"Yes",IF(AND('BR2'!$K$2="ACTIVE",'BR2'!J92&gt;0),"Yes",IF(AND('BR1'!$K$2="ACTIVE",'BR1'!J92&gt;0),"Yes",IF(AND('ORIGINAL BUDGET'!$K$2="ACTIVE",'ORIGINAL BUDGET'!J92&gt;0),"Yes",""))))</f>
        <v/>
      </c>
      <c r="Y92" s="493"/>
      <c r="Z92" s="325" t="str">
        <f>IF(AND('BR3'!$K$2="ACTIVE",'BR3'!L92&gt;0),"Yes",IF(AND('BR2'!$K$2="ACTIVE",'BR2'!L92&gt;0),"Yes",IF(AND('BR1'!$K$2="ACTIVE",'BR1'!L92&gt;0),"Yes",IF(AND('ORIGINAL BUDGET'!$K$2="ACTIVE",'ORIGINAL BUDGET'!L92&gt;0),"Yes",""))))</f>
        <v/>
      </c>
      <c r="AA92" s="493"/>
      <c r="AB92" s="325" t="str">
        <f>IF(AND('BR3'!$K$2="ACTIVE",'BR3'!N92&gt;0),"Yes",IF(AND('BR2'!$K$2="ACTIVE",'BR2'!N92&gt;0),"Yes",IF(AND('BR1'!$K$2="ACTIVE",'BR1'!N92&gt;0),"Yes",IF(AND('ORIGINAL BUDGET'!$K$2="ACTIVE",'ORIGINAL BUDGET'!N92&gt;0),"Yes",""))))</f>
        <v/>
      </c>
      <c r="AC92" s="493"/>
      <c r="AD92" s="325" t="str">
        <f>IF(AND('BR3'!$K$2="ACTIVE",'BR3'!P92&gt;0),"Yes",IF(AND('BR2'!$K$2="ACTIVE",'BR2'!P92&gt;0),"Yes",IF(AND('BR1'!$K$2="ACTIVE",'BR1'!P92&gt;0),"Yes",IF(AND('ORIGINAL BUDGET'!$K$2="ACTIVE",'ORIGINAL BUDGET'!P92&gt;0),"Yes",""))))</f>
        <v/>
      </c>
      <c r="AE92" s="493"/>
      <c r="AF92" s="325" t="str">
        <f>IF(AND('BR3'!$K$2="ACTIVE",'BR3'!R92&gt;0),"Yes",IF(AND('BR2'!$K$2="ACTIVE",'BR2'!R92&gt;0),"Yes",IF(AND('BR1'!$K$2="ACTIVE",'BR1'!R92&gt;0),"Yes",IF(AND('ORIGINAL BUDGET'!$K$2="ACTIVE",'ORIGINAL BUDGET'!R92&gt;0),"Yes",""))))</f>
        <v/>
      </c>
      <c r="AG92" s="493"/>
      <c r="AH92" s="493" t="str">
        <f>IF(AND('BR3'!$K$2="ACTIVE",'BR3'!T92&gt;0),"Yes",IF(AND('BR2'!$K$2="ACTIVE",'BR2'!T92&gt;0),"Yes",IF(AND('BR1'!$K$2="ACTIVE",'BR1'!T92&gt;0),"Yes",IF(AND('ORIGINAL BUDGET'!$K$2="ACTIVE",'ORIGINAL BUDGET'!T92&gt;0),"Yes",""))))</f>
        <v/>
      </c>
      <c r="AI92" s="494"/>
      <c r="AJ92" s="218"/>
      <c r="AK92" s="448">
        <f t="shared" si="29"/>
        <v>0</v>
      </c>
      <c r="AL92" s="448">
        <f t="shared" si="30"/>
        <v>0</v>
      </c>
      <c r="AM92" s="448">
        <f t="shared" si="31"/>
        <v>0</v>
      </c>
      <c r="AN92" s="448">
        <f t="shared" si="32"/>
        <v>0</v>
      </c>
      <c r="AO92" s="448">
        <f t="shared" si="33"/>
        <v>0</v>
      </c>
      <c r="AP92" s="448">
        <f t="shared" si="34"/>
        <v>0</v>
      </c>
      <c r="AQ92" s="448">
        <f t="shared" si="35"/>
        <v>0</v>
      </c>
      <c r="AU92" s="220"/>
      <c r="AV92" s="220"/>
      <c r="AW92" s="220"/>
      <c r="AX92" s="220"/>
      <c r="AY92" s="1104"/>
    </row>
    <row r="93" spans="1:53" ht="23.25" hidden="1" customHeight="1">
      <c r="A93" s="124">
        <v>49</v>
      </c>
      <c r="B93" s="273">
        <f>IF($L$2="","",IF($L$2="ORIGINAL",'ORIGINAL BUDGET'!$B93,IF($L$2="BR1",'BR1'!$B93,IF($L$2="BR2",'BR2'!$B93,IF($L$2="BR3",'BR3'!$B93)))))</f>
        <v>0</v>
      </c>
      <c r="C93" s="1028">
        <f>IF($L$2="","",IF($L$2="ORIGINAL",'ORIGINAL BUDGET'!$C93,IF($L$2="BR1",'BR1'!$C93,IF($L$2="BR2",'BR2'!$C93,IF($L$2="BR3",'BR3'!$C93)))))</f>
        <v>0</v>
      </c>
      <c r="D93" s="860" t="str">
        <f t="shared" si="18"/>
        <v/>
      </c>
      <c r="E93" s="404"/>
      <c r="F93" s="589"/>
      <c r="G93" s="845" t="str">
        <f t="shared" si="19"/>
        <v/>
      </c>
      <c r="H93" s="811">
        <f t="shared" si="10"/>
        <v>0</v>
      </c>
      <c r="I93" s="840"/>
      <c r="J93" s="811">
        <f t="shared" si="20"/>
        <v>0</v>
      </c>
      <c r="K93" s="843"/>
      <c r="L93" s="811">
        <f t="shared" si="21"/>
        <v>0</v>
      </c>
      <c r="M93" s="843"/>
      <c r="N93" s="811">
        <f t="shared" si="22"/>
        <v>0</v>
      </c>
      <c r="O93" s="843"/>
      <c r="P93" s="811">
        <f t="shared" si="23"/>
        <v>0</v>
      </c>
      <c r="Q93" s="843"/>
      <c r="R93" s="811">
        <f t="shared" si="24"/>
        <v>0</v>
      </c>
      <c r="S93" s="843"/>
      <c r="T93" s="811">
        <f t="shared" si="25"/>
        <v>0</v>
      </c>
      <c r="U93" s="149"/>
      <c r="V93" s="492" t="str">
        <f>IF(AND('BR3'!$K$2="ACTIVE",'BR3'!H93&gt;0),"Yes",IF(AND('BR2'!$K$2="ACTIVE",'BR2'!H93&gt;0),"Yes",IF(AND('BR1'!$K$2="ACTIVE",'BR1'!H93&gt;0),"Yes",IF(AND('ORIGINAL BUDGET'!$K$2="ACTIVE",'ORIGINAL BUDGET'!H93&gt;0),"Yes",""))))</f>
        <v/>
      </c>
      <c r="W93" s="493"/>
      <c r="X93" s="325" t="str">
        <f>IF(AND('BR3'!$K$2="ACTIVE",'BR3'!J93&gt;0),"Yes",IF(AND('BR2'!$K$2="ACTIVE",'BR2'!J93&gt;0),"Yes",IF(AND('BR1'!$K$2="ACTIVE",'BR1'!J93&gt;0),"Yes",IF(AND('ORIGINAL BUDGET'!$K$2="ACTIVE",'ORIGINAL BUDGET'!J93&gt;0),"Yes",""))))</f>
        <v/>
      </c>
      <c r="Y93" s="493"/>
      <c r="Z93" s="325" t="str">
        <f>IF(AND('BR3'!$K$2="ACTIVE",'BR3'!L93&gt;0),"Yes",IF(AND('BR2'!$K$2="ACTIVE",'BR2'!L93&gt;0),"Yes",IF(AND('BR1'!$K$2="ACTIVE",'BR1'!L93&gt;0),"Yes",IF(AND('ORIGINAL BUDGET'!$K$2="ACTIVE",'ORIGINAL BUDGET'!L93&gt;0),"Yes",""))))</f>
        <v/>
      </c>
      <c r="AA93" s="493"/>
      <c r="AB93" s="325" t="str">
        <f>IF(AND('BR3'!$K$2="ACTIVE",'BR3'!N93&gt;0),"Yes",IF(AND('BR2'!$K$2="ACTIVE",'BR2'!N93&gt;0),"Yes",IF(AND('BR1'!$K$2="ACTIVE",'BR1'!N93&gt;0),"Yes",IF(AND('ORIGINAL BUDGET'!$K$2="ACTIVE",'ORIGINAL BUDGET'!N93&gt;0),"Yes",""))))</f>
        <v/>
      </c>
      <c r="AC93" s="493"/>
      <c r="AD93" s="325" t="str">
        <f>IF(AND('BR3'!$K$2="ACTIVE",'BR3'!P93&gt;0),"Yes",IF(AND('BR2'!$K$2="ACTIVE",'BR2'!P93&gt;0),"Yes",IF(AND('BR1'!$K$2="ACTIVE",'BR1'!P93&gt;0),"Yes",IF(AND('ORIGINAL BUDGET'!$K$2="ACTIVE",'ORIGINAL BUDGET'!P93&gt;0),"Yes",""))))</f>
        <v/>
      </c>
      <c r="AE93" s="493"/>
      <c r="AF93" s="325" t="str">
        <f>IF(AND('BR3'!$K$2="ACTIVE",'BR3'!R93&gt;0),"Yes",IF(AND('BR2'!$K$2="ACTIVE",'BR2'!R93&gt;0),"Yes",IF(AND('BR1'!$K$2="ACTIVE",'BR1'!R93&gt;0),"Yes",IF(AND('ORIGINAL BUDGET'!$K$2="ACTIVE",'ORIGINAL BUDGET'!R93&gt;0),"Yes",""))))</f>
        <v/>
      </c>
      <c r="AG93" s="493"/>
      <c r="AH93" s="493" t="str">
        <f>IF(AND('BR3'!$K$2="ACTIVE",'BR3'!T93&gt;0),"Yes",IF(AND('BR2'!$K$2="ACTIVE",'BR2'!T93&gt;0),"Yes",IF(AND('BR1'!$K$2="ACTIVE",'BR1'!T93&gt;0),"Yes",IF(AND('ORIGINAL BUDGET'!$K$2="ACTIVE",'ORIGINAL BUDGET'!T93&gt;0),"Yes",""))))</f>
        <v/>
      </c>
      <c r="AI93" s="494"/>
      <c r="AJ93" s="218"/>
      <c r="AK93" s="448">
        <f t="shared" si="29"/>
        <v>0</v>
      </c>
      <c r="AL93" s="448">
        <f t="shared" si="30"/>
        <v>0</v>
      </c>
      <c r="AM93" s="448">
        <f t="shared" si="31"/>
        <v>0</v>
      </c>
      <c r="AN93" s="448">
        <f t="shared" si="32"/>
        <v>0</v>
      </c>
      <c r="AO93" s="448">
        <f t="shared" si="33"/>
        <v>0</v>
      </c>
      <c r="AP93" s="448">
        <f t="shared" si="34"/>
        <v>0</v>
      </c>
      <c r="AQ93" s="448">
        <f t="shared" si="35"/>
        <v>0</v>
      </c>
      <c r="AU93" s="220"/>
      <c r="AV93" s="220"/>
      <c r="AW93" s="220"/>
      <c r="AX93" s="220"/>
      <c r="AY93" s="1104"/>
    </row>
    <row r="94" spans="1:53" ht="23.25" hidden="1" customHeight="1" thickBot="1">
      <c r="A94" s="1219">
        <v>50</v>
      </c>
      <c r="B94" s="1220">
        <f>IF($L$2="","",IF($L$2="ORIGINAL",'ORIGINAL BUDGET'!$B94,IF($L$2="BR1",'BR1'!$B94,IF($L$2="BR2",'BR2'!$B94,IF($L$2="BR3",'BR3'!$B94)))))</f>
        <v>0</v>
      </c>
      <c r="C94" s="1221">
        <f>IF($L$2="","",IF($L$2="ORIGINAL",'ORIGINAL BUDGET'!$C94,IF($L$2="BR1",'BR1'!$C94,IF($L$2="BR2",'BR2'!$C94,IF($L$2="BR3",'BR3'!$C94)))))</f>
        <v>0</v>
      </c>
      <c r="D94" s="1222" t="str">
        <f t="shared" si="18"/>
        <v/>
      </c>
      <c r="E94" s="1223"/>
      <c r="F94" s="1224"/>
      <c r="G94" s="1225" t="str">
        <f t="shared" si="19"/>
        <v/>
      </c>
      <c r="H94" s="811">
        <f t="shared" si="10"/>
        <v>0</v>
      </c>
      <c r="I94" s="841"/>
      <c r="J94" s="811">
        <f t="shared" si="20"/>
        <v>0</v>
      </c>
      <c r="K94" s="844"/>
      <c r="L94" s="811">
        <f t="shared" si="21"/>
        <v>0</v>
      </c>
      <c r="M94" s="844"/>
      <c r="N94" s="811">
        <f t="shared" si="22"/>
        <v>0</v>
      </c>
      <c r="O94" s="844"/>
      <c r="P94" s="811">
        <f t="shared" si="23"/>
        <v>0</v>
      </c>
      <c r="Q94" s="844"/>
      <c r="R94" s="811">
        <f t="shared" si="24"/>
        <v>0</v>
      </c>
      <c r="S94" s="844"/>
      <c r="T94" s="811">
        <f t="shared" si="25"/>
        <v>0</v>
      </c>
      <c r="U94" s="149"/>
      <c r="V94" s="495" t="str">
        <f>IF(AND('BR3'!$K$2="ACTIVE",'BR3'!H94&gt;0),"Yes",IF(AND('BR2'!$K$2="ACTIVE",'BR2'!H94&gt;0),"Yes",IF(AND('BR1'!$K$2="ACTIVE",'BR1'!H94&gt;0),"Yes",IF(AND('ORIGINAL BUDGET'!$K$2="ACTIVE",'ORIGINAL BUDGET'!H94&gt;0),"Yes",""))))</f>
        <v/>
      </c>
      <c r="W94" s="1086"/>
      <c r="X94" s="1085" t="str">
        <f>IF(AND('BR3'!$K$2="ACTIVE",'BR3'!J94&gt;0),"Yes",IF(AND('BR2'!$K$2="ACTIVE",'BR2'!J94&gt;0),"Yes",IF(AND('BR1'!$K$2="ACTIVE",'BR1'!J94&gt;0),"Yes",IF(AND('ORIGINAL BUDGET'!$K$2="ACTIVE",'ORIGINAL BUDGET'!J94&gt;0),"Yes",""))))</f>
        <v/>
      </c>
      <c r="Y94" s="1086"/>
      <c r="Z94" s="1085" t="str">
        <f>IF(AND('BR3'!$K$2="ACTIVE",'BR3'!L94&gt;0),"Yes",IF(AND('BR2'!$K$2="ACTIVE",'BR2'!L94&gt;0),"Yes",IF(AND('BR1'!$K$2="ACTIVE",'BR1'!L94&gt;0),"Yes",IF(AND('ORIGINAL BUDGET'!$K$2="ACTIVE",'ORIGINAL BUDGET'!L94&gt;0),"Yes",""))))</f>
        <v/>
      </c>
      <c r="AA94" s="1086"/>
      <c r="AB94" s="1085" t="str">
        <f>IF(AND('BR3'!$K$2="ACTIVE",'BR3'!N94&gt;0),"Yes",IF(AND('BR2'!$K$2="ACTIVE",'BR2'!N94&gt;0),"Yes",IF(AND('BR1'!$K$2="ACTIVE",'BR1'!N94&gt;0),"Yes",IF(AND('ORIGINAL BUDGET'!$K$2="ACTIVE",'ORIGINAL BUDGET'!N94&gt;0),"Yes",""))))</f>
        <v/>
      </c>
      <c r="AC94" s="1086"/>
      <c r="AD94" s="1085" t="str">
        <f>IF(AND('BR3'!$K$2="ACTIVE",'BR3'!P94&gt;0),"Yes",IF(AND('BR2'!$K$2="ACTIVE",'BR2'!P94&gt;0),"Yes",IF(AND('BR1'!$K$2="ACTIVE",'BR1'!P94&gt;0),"Yes",IF(AND('ORIGINAL BUDGET'!$K$2="ACTIVE",'ORIGINAL BUDGET'!P94&gt;0),"Yes",""))))</f>
        <v/>
      </c>
      <c r="AE94" s="1086"/>
      <c r="AF94" s="1085" t="str">
        <f>IF(AND('BR3'!$K$2="ACTIVE",'BR3'!R94&gt;0),"Yes",IF(AND('BR2'!$K$2="ACTIVE",'BR2'!R94&gt;0),"Yes",IF(AND('BR1'!$K$2="ACTIVE",'BR1'!R94&gt;0),"Yes",IF(AND('ORIGINAL BUDGET'!$K$2="ACTIVE",'ORIGINAL BUDGET'!R94&gt;0),"Yes",""))))</f>
        <v/>
      </c>
      <c r="AG94" s="1086"/>
      <c r="AH94" s="1086" t="str">
        <f>IF(AND('BR3'!$K$2="ACTIVE",'BR3'!T94&gt;0),"Yes",IF(AND('BR2'!$K$2="ACTIVE",'BR2'!T94&gt;0),"Yes",IF(AND('BR1'!$K$2="ACTIVE",'BR1'!T94&gt;0),"Yes",IF(AND('ORIGINAL BUDGET'!$K$2="ACTIVE",'ORIGINAL BUDGET'!T94&gt;0),"Yes",""))))</f>
        <v/>
      </c>
      <c r="AI94" s="498"/>
      <c r="AJ94" s="58"/>
      <c r="AK94" s="448">
        <f t="shared" si="29"/>
        <v>0</v>
      </c>
      <c r="AL94" s="448">
        <f t="shared" si="30"/>
        <v>0</v>
      </c>
      <c r="AM94" s="448">
        <f t="shared" si="31"/>
        <v>0</v>
      </c>
      <c r="AN94" s="448">
        <f t="shared" si="32"/>
        <v>0</v>
      </c>
      <c r="AO94" s="448">
        <f t="shared" si="33"/>
        <v>0</v>
      </c>
      <c r="AP94" s="448">
        <f t="shared" si="34"/>
        <v>0</v>
      </c>
      <c r="AQ94" s="448">
        <f t="shared" si="35"/>
        <v>0</v>
      </c>
      <c r="AU94" s="219"/>
      <c r="AV94" s="219"/>
      <c r="AW94" s="219"/>
      <c r="AX94" s="219"/>
      <c r="AY94" s="1104"/>
    </row>
    <row r="95" spans="1:53" s="197" customFormat="1" ht="15.95" customHeight="1" thickTop="1" thickBot="1">
      <c r="A95" s="435"/>
      <c r="B95" s="520"/>
      <c r="C95" s="521"/>
      <c r="D95" s="522"/>
      <c r="E95" s="523"/>
      <c r="F95" s="436"/>
      <c r="G95" s="849"/>
      <c r="H95" s="437"/>
      <c r="I95" s="849"/>
      <c r="J95" s="437"/>
      <c r="K95" s="849"/>
      <c r="L95" s="437"/>
      <c r="M95" s="849"/>
      <c r="N95" s="437"/>
      <c r="O95" s="849"/>
      <c r="P95" s="437"/>
      <c r="Q95" s="849"/>
      <c r="R95" s="437"/>
      <c r="S95" s="849"/>
      <c r="T95" s="437"/>
      <c r="U95" s="276"/>
      <c r="V95" s="1085"/>
      <c r="W95" s="1085"/>
      <c r="X95" s="1085"/>
      <c r="Y95" s="1085"/>
      <c r="Z95" s="1085"/>
      <c r="AA95" s="1085"/>
      <c r="AB95" s="1085"/>
      <c r="AC95" s="1085"/>
      <c r="AD95" s="1085"/>
      <c r="AE95" s="1085"/>
      <c r="AF95" s="1085"/>
      <c r="AG95" s="1085"/>
      <c r="AH95" s="1086"/>
      <c r="AI95" s="1086"/>
      <c r="AJ95" s="328" t="s">
        <v>128</v>
      </c>
      <c r="AK95" s="327">
        <f t="shared" ref="AK95:AQ95" si="36">SUM(AK45:AK94)</f>
        <v>0</v>
      </c>
      <c r="AL95" s="327">
        <f t="shared" si="36"/>
        <v>0</v>
      </c>
      <c r="AM95" s="327">
        <f t="shared" si="36"/>
        <v>0</v>
      </c>
      <c r="AN95" s="327">
        <f t="shared" si="36"/>
        <v>0</v>
      </c>
      <c r="AO95" s="327">
        <f t="shared" si="36"/>
        <v>0</v>
      </c>
      <c r="AP95" s="327">
        <f t="shared" si="36"/>
        <v>0</v>
      </c>
      <c r="AQ95" s="327">
        <f t="shared" si="36"/>
        <v>0</v>
      </c>
      <c r="AS95" s="169"/>
      <c r="AT95" s="169"/>
      <c r="AU95" s="277"/>
      <c r="AV95" s="277"/>
      <c r="AW95" s="277"/>
      <c r="AX95" s="277"/>
      <c r="AY95" s="1104"/>
      <c r="AZ95" s="169"/>
      <c r="BA95" s="169"/>
    </row>
    <row r="96" spans="1:53" ht="20.25" customHeight="1" thickTop="1">
      <c r="A96" s="1739" t="str">
        <f>A12</f>
        <v>OPERATING EXPENSES</v>
      </c>
      <c r="B96" s="1740"/>
      <c r="C96" s="1740"/>
      <c r="D96" s="1740"/>
      <c r="E96" s="1740"/>
      <c r="F96" s="1740"/>
      <c r="G96" s="1736" t="s">
        <v>84</v>
      </c>
      <c r="H96" s="1737"/>
      <c r="I96" s="1737"/>
      <c r="J96" s="1737"/>
      <c r="K96" s="1737"/>
      <c r="L96" s="1737"/>
      <c r="M96" s="1737"/>
      <c r="N96" s="1737"/>
      <c r="O96" s="1737"/>
      <c r="P96" s="1737"/>
      <c r="Q96" s="1737"/>
      <c r="R96" s="1737"/>
      <c r="S96" s="1737"/>
      <c r="T96" s="1737"/>
      <c r="U96" s="947"/>
      <c r="V96" s="1821" t="s">
        <v>155</v>
      </c>
      <c r="W96" s="1821"/>
      <c r="X96" s="1821"/>
      <c r="Y96" s="1821"/>
      <c r="Z96" s="1821"/>
      <c r="AA96" s="1821"/>
      <c r="AB96" s="1821"/>
      <c r="AC96" s="1821"/>
      <c r="AD96" s="1821"/>
      <c r="AE96" s="1821"/>
      <c r="AF96" s="1821"/>
      <c r="AG96" s="1821"/>
      <c r="AH96" s="1821"/>
      <c r="AI96" s="1821"/>
      <c r="AL96" s="1738"/>
      <c r="AM96" s="1738"/>
      <c r="AN96" s="1738"/>
      <c r="AO96" s="475"/>
      <c r="AP96" s="1084"/>
      <c r="AQ96" s="1084"/>
      <c r="AR96" s="1084"/>
      <c r="AY96" s="1104"/>
    </row>
    <row r="97" spans="1:51" ht="15.6" customHeight="1" thickBot="1">
      <c r="A97" s="1584"/>
      <c r="B97" s="1586"/>
      <c r="C97" s="1586"/>
      <c r="D97" s="1586"/>
      <c r="E97" s="1586"/>
      <c r="F97" s="1586"/>
      <c r="G97" s="1226" t="str">
        <f>'Fund Rec'!G79</f>
        <v/>
      </c>
      <c r="H97" s="1227">
        <f>'Fund Rec'!H79</f>
        <v>0</v>
      </c>
      <c r="I97" s="1228" t="str">
        <f>'Fund Rec'!I79</f>
        <v/>
      </c>
      <c r="J97" s="1227">
        <f>'Fund Rec'!J79</f>
        <v>0</v>
      </c>
      <c r="K97" s="1228" t="str">
        <f>'Fund Rec'!K79</f>
        <v/>
      </c>
      <c r="L97" s="1227">
        <f>'Fund Rec'!L79</f>
        <v>0</v>
      </c>
      <c r="M97" s="1228" t="str">
        <f>'Fund Rec'!M79</f>
        <v/>
      </c>
      <c r="N97" s="1227">
        <f>'Fund Rec'!N79</f>
        <v>0</v>
      </c>
      <c r="O97" s="1229" t="str">
        <f>'Fund Rec'!O79</f>
        <v/>
      </c>
      <c r="P97" s="697">
        <f>'Fund Rec'!P79</f>
        <v>0</v>
      </c>
      <c r="Q97" s="1229" t="str">
        <f>'Fund Rec'!Q79</f>
        <v/>
      </c>
      <c r="R97" s="1230">
        <f>'Fund Rec'!R79</f>
        <v>0</v>
      </c>
      <c r="S97" s="1229" t="str">
        <f>'Fund Rec'!S79</f>
        <v/>
      </c>
      <c r="T97" s="697">
        <f>'Fund Rec'!T79</f>
        <v>0</v>
      </c>
      <c r="U97" s="408"/>
      <c r="V97" s="1732" t="str">
        <f>$G$5</f>
        <v>RPPC, 53110</v>
      </c>
      <c r="W97" s="1716"/>
      <c r="X97" s="1716" t="str">
        <f>$I$5</f>
        <v>RPPC , 53129</v>
      </c>
      <c r="Y97" s="1716"/>
      <c r="Z97" s="1716" t="str">
        <f>$K$5</f>
        <v/>
      </c>
      <c r="AA97" s="1716"/>
      <c r="AB97" s="1716" t="str">
        <f>$M$5</f>
        <v/>
      </c>
      <c r="AC97" s="1716"/>
      <c r="AD97" s="1716" t="str">
        <f>$O$5</f>
        <v/>
      </c>
      <c r="AE97" s="1716"/>
      <c r="AF97" s="1716" t="str">
        <f>$Q$5</f>
        <v/>
      </c>
      <c r="AG97" s="1716"/>
      <c r="AH97" s="1716" t="str">
        <f>$S$5</f>
        <v/>
      </c>
      <c r="AI97" s="1718"/>
      <c r="AL97" s="2"/>
      <c r="AM97" s="2"/>
      <c r="AN97" s="2"/>
      <c r="AO97" s="2"/>
      <c r="AP97" s="2"/>
      <c r="AQ97" s="2"/>
      <c r="AR97" s="2"/>
      <c r="AY97" s="1104"/>
    </row>
    <row r="98" spans="1:51" ht="25.5" customHeight="1" thickTop="1" thickBot="1">
      <c r="A98" s="131"/>
      <c r="B98" s="159"/>
      <c r="C98" s="159"/>
      <c r="D98" s="18"/>
      <c r="E98" s="130" t="str">
        <f>'ORIGINAL BUDGET'!E98</f>
        <v>TOTAL OPERATING EXPENSES</v>
      </c>
      <c r="F98" s="1112">
        <f>SUM(F99:F113)</f>
        <v>0</v>
      </c>
      <c r="G98" s="614"/>
      <c r="H98" s="605">
        <f>SUM(H99:H113)</f>
        <v>0</v>
      </c>
      <c r="I98" s="607"/>
      <c r="J98" s="605">
        <f>SUM(J99:J113)</f>
        <v>0</v>
      </c>
      <c r="K98" s="607"/>
      <c r="L98" s="596">
        <f>SUM(L99:L113)</f>
        <v>0</v>
      </c>
      <c r="M98" s="695"/>
      <c r="N98" s="596">
        <f>SUM(N99:N113)</f>
        <v>0</v>
      </c>
      <c r="O98" s="695"/>
      <c r="P98" s="596">
        <f>SUM(P99:P113)</f>
        <v>0</v>
      </c>
      <c r="Q98" s="607"/>
      <c r="R98" s="596">
        <f>SUM(R99:R113)</f>
        <v>0</v>
      </c>
      <c r="S98" s="695"/>
      <c r="T98" s="596">
        <f>SUM(T99:T113)</f>
        <v>0</v>
      </c>
      <c r="U98" s="409"/>
      <c r="V98" s="1733"/>
      <c r="W98" s="1717"/>
      <c r="X98" s="1717"/>
      <c r="Y98" s="1717"/>
      <c r="Z98" s="1717"/>
      <c r="AA98" s="1717"/>
      <c r="AB98" s="1717"/>
      <c r="AC98" s="1717"/>
      <c r="AD98" s="1717"/>
      <c r="AE98" s="1717"/>
      <c r="AF98" s="1717"/>
      <c r="AG98" s="1717"/>
      <c r="AH98" s="1717"/>
      <c r="AI98" s="1719"/>
      <c r="AL98" s="221"/>
      <c r="AM98" s="221"/>
      <c r="AN98" s="222"/>
      <c r="AO98" s="222"/>
      <c r="AP98" s="222"/>
      <c r="AQ98" s="222"/>
      <c r="AR98" s="222"/>
      <c r="AY98" s="1104"/>
    </row>
    <row r="99" spans="1:51" ht="23.25" customHeight="1" thickTop="1">
      <c r="A99" s="122">
        <v>1</v>
      </c>
      <c r="B99" s="1773">
        <f>IF($L$2="","",IF($L$2="ORIGINAL",'ORIGINAL BUDGET'!$B99,IF($L$2="BR1",'BR1'!$B99,IF($L$2="BR2",'BR2'!$B99,IF($L$2="BR3",'BR3'!$B99)))))</f>
        <v>0</v>
      </c>
      <c r="C99" s="1774">
        <f>IF($L$2="","",IF($L$2="ORIGINAL",'ORIGINAL BUDGET'!$B99,IF($L$2="BR1",'BR1'!$B99,IF($L$2="BR2",'BR2'!$B99,IF($L$2="BR3",'BR3'!$B99)))))</f>
        <v>0</v>
      </c>
      <c r="D99" s="1774">
        <f>IF($L$2="","",IF($L$2="ORIGINAL",'ORIGINAL BUDGET'!$B99,IF($L$2="BR1",'BR1'!$B99,IF($L$2="BR2",'BR2'!$B99,IF($L$2="BR3",'BR3'!$B99)))))</f>
        <v>0</v>
      </c>
      <c r="E99" s="1775">
        <f>IF($L$2="","",IF($L$2="ORIGINAL",'ORIGINAL BUDGET'!$B99,IF($L$2="BR1",'BR1'!$B99,IF($L$2="BR2",'BR2'!$B99,IF($L$2="BR3",'BR3'!$B99)))))</f>
        <v>0</v>
      </c>
      <c r="F99" s="1111"/>
      <c r="G99" s="847" t="str">
        <f t="shared" ref="G99:G113" si="37">IF(AND(F99&lt;&gt;0, 1-I99-K99-Q99-S99-M99-O99),1-I99-K99-Q99-S99-M99-O99,"")</f>
        <v/>
      </c>
      <c r="H99" s="812">
        <f t="shared" ref="H99:H113" si="38">IF(AND(G99*F99&lt;0.0001,G99*F99&gt;0),"",G99*F99)</f>
        <v>0</v>
      </c>
      <c r="I99" s="840"/>
      <c r="J99" s="812">
        <f>I99*F99</f>
        <v>0</v>
      </c>
      <c r="K99" s="840"/>
      <c r="L99" s="812">
        <f>K99*F99</f>
        <v>0</v>
      </c>
      <c r="M99" s="840"/>
      <c r="N99" s="812">
        <f>M99*F99</f>
        <v>0</v>
      </c>
      <c r="O99" s="840"/>
      <c r="P99" s="812">
        <f>O99*F99</f>
        <v>0</v>
      </c>
      <c r="Q99" s="840"/>
      <c r="R99" s="812">
        <f t="shared" ref="R99:R113" si="39">Q99*F99</f>
        <v>0</v>
      </c>
      <c r="S99" s="840"/>
      <c r="T99" s="812">
        <f t="shared" ref="T99:T113" si="40">S99*F99</f>
        <v>0</v>
      </c>
      <c r="U99" s="410"/>
      <c r="V99" s="492" t="str">
        <f>IF(AND('BR3'!$K$2="ACTIVE",'BR3'!H99&gt;0),"Yes",IF(AND('BR2'!$K$2="ACTIVE",'BR2'!H99&gt;0),"Yes",IF(AND('BR1'!$K$2="ACTIVE",'BR1'!H99&gt;0),"Yes",IF(AND('ORIGINAL BUDGET'!$K$2="ACTIVE",'ORIGINAL BUDGET'!H99&gt;0),"Yes",""))))</f>
        <v/>
      </c>
      <c r="W99" s="493"/>
      <c r="X99" s="325" t="str">
        <f>IF(AND('BR3'!$K$2="ACTIVE",'BR3'!J99&gt;0),"Yes",IF(AND('BR2'!$K$2="ACTIVE",'BR2'!J99&gt;0),"Yes",IF(AND('BR1'!$K$2="ACTIVE",'BR1'!J99&gt;0),"Yes",IF(AND('ORIGINAL BUDGET'!$K$2="ACTIVE",'ORIGINAL BUDGET'!J99&gt;0),"Yes",""))))</f>
        <v/>
      </c>
      <c r="Y99" s="493"/>
      <c r="Z99" s="325" t="str">
        <f>IF(AND('BR3'!$K$2="ACTIVE",'BR3'!L99&gt;0),"Yes",IF(AND('BR2'!$K$2="ACTIVE",'BR2'!L99&gt;0),"Yes",IF(AND('BR1'!$K$2="ACTIVE",'BR1'!L99&gt;0),"Yes",IF(AND('ORIGINAL BUDGET'!$K$2="ACTIVE",'ORIGINAL BUDGET'!L99&gt;0),"Yes",""))))</f>
        <v/>
      </c>
      <c r="AA99" s="493"/>
      <c r="AB99" s="325" t="str">
        <f>IF(AND('BR3'!$K$2="ACTIVE",'BR3'!N99&gt;0),"Yes",IF(AND('BR2'!$K$2="ACTIVE",'BR2'!N99&gt;0),"Yes",IF(AND('BR1'!$K$2="ACTIVE",'BR1'!N99&gt;0),"Yes",IF(AND('ORIGINAL BUDGET'!$K$2="ACTIVE",'ORIGINAL BUDGET'!N99&gt;0),"Yes",""))))</f>
        <v/>
      </c>
      <c r="AC99" s="493"/>
      <c r="AD99" s="325" t="str">
        <f>IF(AND('BR3'!$K$2="ACTIVE",'BR3'!P99&gt;0),"Yes",IF(AND('BR2'!$K$2="ACTIVE",'BR2'!P99&gt;0),"Yes",IF(AND('BR1'!$K$2="ACTIVE",'BR1'!P99&gt;0),"Yes",IF(AND('ORIGINAL BUDGET'!$K$2="ACTIVE",'ORIGINAL BUDGET'!P99&gt;0),"Yes",""))))</f>
        <v/>
      </c>
      <c r="AE99" s="493"/>
      <c r="AF99" s="325" t="str">
        <f>IF(AND('BR3'!$K$2="ACTIVE",'BR3'!R99&gt;0),"Yes",IF(AND('BR2'!$K$2="ACTIVE",'BR2'!R99&gt;0),"Yes",IF(AND('BR1'!$K$2="ACTIVE",'BR1'!R99&gt;0),"Yes",IF(AND('ORIGINAL BUDGET'!$K$2="ACTIVE",'ORIGINAL BUDGET'!R99&gt;0),"Yes",""))))</f>
        <v/>
      </c>
      <c r="AG99" s="493"/>
      <c r="AH99" s="493" t="str">
        <f>IF(AND('BR3'!$K$2="ACTIVE",'BR3'!T99&gt;0),"Yes",IF(AND('BR2'!$K$2="ACTIVE",'BR2'!T99&gt;0),"Yes",IF(AND('BR1'!$K$2="ACTIVE",'BR1'!T99&gt;0),"Yes",IF(AND('ORIGINAL BUDGET'!$K$2="ACTIVE",'ORIGINAL BUDGET'!T99&gt;0),"Yes",""))))</f>
        <v/>
      </c>
      <c r="AI99" s="494"/>
      <c r="AL99" s="221"/>
      <c r="AM99" s="221"/>
      <c r="AN99" s="221"/>
      <c r="AO99" s="221"/>
      <c r="AP99" s="221"/>
      <c r="AQ99" s="221"/>
      <c r="AR99" s="57"/>
      <c r="AY99" s="1104"/>
    </row>
    <row r="100" spans="1:51" ht="23.25" customHeight="1">
      <c r="A100" s="122">
        <v>2</v>
      </c>
      <c r="B100" s="1773">
        <f>IF($L$2="","",IF($L$2="ORIGINAL",'ORIGINAL BUDGET'!$B100,IF($L$2="BR1",'BR1'!$B100,IF($L$2="BR2",'BR2'!$B100,IF($L$2="BR3",'BR3'!$B100)))))</f>
        <v>0</v>
      </c>
      <c r="C100" s="1774">
        <f>IF($L$2="","",IF($L$2="ORIGINAL",'ORIGINAL BUDGET'!$B100,IF($L$2="BR1",'BR1'!$B100,IF($L$2="BR2",'BR2'!$B100,IF($L$2="BR3",'BR3'!$B100)))))</f>
        <v>0</v>
      </c>
      <c r="D100" s="1774">
        <f>IF($L$2="","",IF($L$2="ORIGINAL",'ORIGINAL BUDGET'!$B100,IF($L$2="BR1",'BR1'!$B100,IF($L$2="BR2",'BR2'!$B100,IF($L$2="BR3",'BR3'!$B100)))))</f>
        <v>0</v>
      </c>
      <c r="E100" s="1775">
        <f>IF($L$2="","",IF($L$2="ORIGINAL",'ORIGINAL BUDGET'!$B100,IF($L$2="BR1",'BR1'!$B100,IF($L$2="BR2",'BR2'!$B100,IF($L$2="BR3",'BR3'!$B100)))))</f>
        <v>0</v>
      </c>
      <c r="F100" s="611"/>
      <c r="G100" s="847" t="str">
        <f t="shared" si="37"/>
        <v/>
      </c>
      <c r="H100" s="810">
        <f t="shared" si="38"/>
        <v>0</v>
      </c>
      <c r="I100" s="840"/>
      <c r="J100" s="810">
        <f t="shared" ref="J100:J113" si="41">I100*F100</f>
        <v>0</v>
      </c>
      <c r="K100" s="840"/>
      <c r="L100" s="810">
        <f t="shared" ref="L100:L113" si="42">K100*F100</f>
        <v>0</v>
      </c>
      <c r="M100" s="840"/>
      <c r="N100" s="810">
        <f t="shared" ref="N100:N113" si="43">M100*F100</f>
        <v>0</v>
      </c>
      <c r="O100" s="840"/>
      <c r="P100" s="810">
        <f t="shared" ref="P100:P113" si="44">O100*F100</f>
        <v>0</v>
      </c>
      <c r="Q100" s="840"/>
      <c r="R100" s="810">
        <f t="shared" si="39"/>
        <v>0</v>
      </c>
      <c r="S100" s="840"/>
      <c r="T100" s="810">
        <f t="shared" si="40"/>
        <v>0</v>
      </c>
      <c r="U100" s="410"/>
      <c r="V100" s="492" t="str">
        <f>IF(AND('BR3'!$K$2="ACTIVE",'BR3'!H100&gt;0),"Yes",IF(AND('BR2'!$K$2="ACTIVE",'BR2'!H100&gt;0),"Yes",IF(AND('BR1'!$K$2="ACTIVE",'BR1'!H100&gt;0),"Yes",IF(AND('ORIGINAL BUDGET'!$K$2="ACTIVE",'ORIGINAL BUDGET'!H100&gt;0),"Yes",""))))</f>
        <v/>
      </c>
      <c r="W100" s="493"/>
      <c r="X100" s="325" t="str">
        <f>IF(AND('BR3'!$K$2="ACTIVE",'BR3'!J100&gt;0),"Yes",IF(AND('BR2'!$K$2="ACTIVE",'BR2'!J100&gt;0),"Yes",IF(AND('BR1'!$K$2="ACTIVE",'BR1'!J100&gt;0),"Yes",IF(AND('ORIGINAL BUDGET'!$K$2="ACTIVE",'ORIGINAL BUDGET'!J100&gt;0),"Yes",""))))</f>
        <v/>
      </c>
      <c r="Y100" s="493"/>
      <c r="Z100" s="325" t="str">
        <f>IF(AND('BR3'!$K$2="ACTIVE",'BR3'!L100&gt;0),"Yes",IF(AND('BR2'!$K$2="ACTIVE",'BR2'!L100&gt;0),"Yes",IF(AND('BR1'!$K$2="ACTIVE",'BR1'!L100&gt;0),"Yes",IF(AND('ORIGINAL BUDGET'!$K$2="ACTIVE",'ORIGINAL BUDGET'!L100&gt;0),"Yes",""))))</f>
        <v/>
      </c>
      <c r="AA100" s="493"/>
      <c r="AB100" s="325" t="str">
        <f>IF(AND('BR3'!$K$2="ACTIVE",'BR3'!N100&gt;0),"Yes",IF(AND('BR2'!$K$2="ACTIVE",'BR2'!N100&gt;0),"Yes",IF(AND('BR1'!$K$2="ACTIVE",'BR1'!N100&gt;0),"Yes",IF(AND('ORIGINAL BUDGET'!$K$2="ACTIVE",'ORIGINAL BUDGET'!N100&gt;0),"Yes",""))))</f>
        <v/>
      </c>
      <c r="AC100" s="493"/>
      <c r="AD100" s="325" t="str">
        <f>IF(AND('BR3'!$K$2="ACTIVE",'BR3'!P100&gt;0),"Yes",IF(AND('BR2'!$K$2="ACTIVE",'BR2'!P100&gt;0),"Yes",IF(AND('BR1'!$K$2="ACTIVE",'BR1'!P100&gt;0),"Yes",IF(AND('ORIGINAL BUDGET'!$K$2="ACTIVE",'ORIGINAL BUDGET'!P100&gt;0),"Yes",""))))</f>
        <v/>
      </c>
      <c r="AE100" s="493"/>
      <c r="AF100" s="325" t="str">
        <f>IF(AND('BR3'!$K$2="ACTIVE",'BR3'!R100&gt;0),"Yes",IF(AND('BR2'!$K$2="ACTIVE",'BR2'!R100&gt;0),"Yes",IF(AND('BR1'!$K$2="ACTIVE",'BR1'!R100&gt;0),"Yes",IF(AND('ORIGINAL BUDGET'!$K$2="ACTIVE",'ORIGINAL BUDGET'!R100&gt;0),"Yes",""))))</f>
        <v/>
      </c>
      <c r="AG100" s="493"/>
      <c r="AH100" s="493" t="str">
        <f>IF(AND('BR3'!$K$2="ACTIVE",'BR3'!T100&gt;0),"Yes",IF(AND('BR2'!$K$2="ACTIVE",'BR2'!T100&gt;0),"Yes",IF(AND('BR1'!$K$2="ACTIVE",'BR1'!T100&gt;0),"Yes",IF(AND('ORIGINAL BUDGET'!$K$2="ACTIVE",'ORIGINAL BUDGET'!T100&gt;0),"Yes",""))))</f>
        <v/>
      </c>
      <c r="AI100" s="494"/>
      <c r="AL100" s="221"/>
      <c r="AM100" s="221"/>
      <c r="AN100" s="221"/>
      <c r="AO100" s="221"/>
      <c r="AP100" s="221"/>
      <c r="AQ100" s="221"/>
      <c r="AR100" s="57"/>
      <c r="AY100" s="1104"/>
    </row>
    <row r="101" spans="1:51" ht="23.25" customHeight="1">
      <c r="A101" s="122">
        <v>3</v>
      </c>
      <c r="B101" s="1726">
        <f>IF($L$2="","",IF($L$2="ORIGINAL",'ORIGINAL BUDGET'!$B101,IF($L$2="BR1",'BR1'!$B101,IF($L$2="BR2",'BR2'!$B101,IF($L$2="BR3",'BR3'!$B101)))))</f>
        <v>0</v>
      </c>
      <c r="C101" s="1727">
        <f>IF($L$2="","",IF($L$2="ORIGINAL",'ORIGINAL BUDGET'!$B101,IF($L$2="BR1",'BR1'!$B101,IF($L$2="BR2",'BR2'!$B101,IF($L$2="BR3",'BR3'!$B101)))))</f>
        <v>0</v>
      </c>
      <c r="D101" s="1727">
        <f>IF($L$2="","",IF($L$2="ORIGINAL",'ORIGINAL BUDGET'!$B101,IF($L$2="BR1",'BR1'!$B101,IF($L$2="BR2",'BR2'!$B101,IF($L$2="BR3",'BR3'!$B101)))))</f>
        <v>0</v>
      </c>
      <c r="E101" s="1728">
        <f>IF($L$2="","",IF($L$2="ORIGINAL",'ORIGINAL BUDGET'!$B101,IF($L$2="BR1",'BR1'!$B101,IF($L$2="BR2",'BR2'!$B101,IF($L$2="BR3",'BR3'!$B101)))))</f>
        <v>0</v>
      </c>
      <c r="F101" s="612"/>
      <c r="G101" s="847" t="str">
        <f t="shared" si="37"/>
        <v/>
      </c>
      <c r="H101" s="810">
        <f t="shared" si="38"/>
        <v>0</v>
      </c>
      <c r="I101" s="840"/>
      <c r="J101" s="810">
        <f t="shared" si="41"/>
        <v>0</v>
      </c>
      <c r="K101" s="840"/>
      <c r="L101" s="810">
        <f t="shared" si="42"/>
        <v>0</v>
      </c>
      <c r="M101" s="840"/>
      <c r="N101" s="810">
        <f t="shared" si="43"/>
        <v>0</v>
      </c>
      <c r="O101" s="840"/>
      <c r="P101" s="810">
        <f t="shared" si="44"/>
        <v>0</v>
      </c>
      <c r="Q101" s="840"/>
      <c r="R101" s="810">
        <f t="shared" si="39"/>
        <v>0</v>
      </c>
      <c r="S101" s="840"/>
      <c r="T101" s="810">
        <f t="shared" si="40"/>
        <v>0</v>
      </c>
      <c r="U101" s="410"/>
      <c r="V101" s="492" t="str">
        <f>IF(AND('BR3'!$K$2="ACTIVE",'BR3'!H101&gt;0),"Yes",IF(AND('BR2'!$K$2="ACTIVE",'BR2'!H101&gt;0),"Yes",IF(AND('BR1'!$K$2="ACTIVE",'BR1'!H101&gt;0),"Yes",IF(AND('ORIGINAL BUDGET'!$K$2="ACTIVE",'ORIGINAL BUDGET'!H101&gt;0),"Yes",""))))</f>
        <v/>
      </c>
      <c r="W101" s="493"/>
      <c r="X101" s="325" t="str">
        <f>IF(AND('BR3'!$K$2="ACTIVE",'BR3'!J101&gt;0),"Yes",IF(AND('BR2'!$K$2="ACTIVE",'BR2'!J101&gt;0),"Yes",IF(AND('BR1'!$K$2="ACTIVE",'BR1'!J101&gt;0),"Yes",IF(AND('ORIGINAL BUDGET'!$K$2="ACTIVE",'ORIGINAL BUDGET'!J101&gt;0),"Yes",""))))</f>
        <v/>
      </c>
      <c r="Y101" s="493"/>
      <c r="Z101" s="325" t="str">
        <f>IF(AND('BR3'!$K$2="ACTIVE",'BR3'!L101&gt;0),"Yes",IF(AND('BR2'!$K$2="ACTIVE",'BR2'!L101&gt;0),"Yes",IF(AND('BR1'!$K$2="ACTIVE",'BR1'!L101&gt;0),"Yes",IF(AND('ORIGINAL BUDGET'!$K$2="ACTIVE",'ORIGINAL BUDGET'!L101&gt;0),"Yes",""))))</f>
        <v/>
      </c>
      <c r="AA101" s="493"/>
      <c r="AB101" s="325" t="str">
        <f>IF(AND('BR3'!$K$2="ACTIVE",'BR3'!N101&gt;0),"Yes",IF(AND('BR2'!$K$2="ACTIVE",'BR2'!N101&gt;0),"Yes",IF(AND('BR1'!$K$2="ACTIVE",'BR1'!N101&gt;0),"Yes",IF(AND('ORIGINAL BUDGET'!$K$2="ACTIVE",'ORIGINAL BUDGET'!N101&gt;0),"Yes",""))))</f>
        <v/>
      </c>
      <c r="AC101" s="493"/>
      <c r="AD101" s="325" t="str">
        <f>IF(AND('BR3'!$K$2="ACTIVE",'BR3'!P101&gt;0),"Yes",IF(AND('BR2'!$K$2="ACTIVE",'BR2'!P101&gt;0),"Yes",IF(AND('BR1'!$K$2="ACTIVE",'BR1'!P101&gt;0),"Yes",IF(AND('ORIGINAL BUDGET'!$K$2="ACTIVE",'ORIGINAL BUDGET'!P101&gt;0),"Yes",""))))</f>
        <v/>
      </c>
      <c r="AE101" s="493"/>
      <c r="AF101" s="325" t="str">
        <f>IF(AND('BR3'!$K$2="ACTIVE",'BR3'!R101&gt;0),"Yes",IF(AND('BR2'!$K$2="ACTIVE",'BR2'!R101&gt;0),"Yes",IF(AND('BR1'!$K$2="ACTIVE",'BR1'!R101&gt;0),"Yes",IF(AND('ORIGINAL BUDGET'!$K$2="ACTIVE",'ORIGINAL BUDGET'!R101&gt;0),"Yes",""))))</f>
        <v/>
      </c>
      <c r="AG101" s="493"/>
      <c r="AH101" s="493" t="str">
        <f>IF(AND('BR3'!$K$2="ACTIVE",'BR3'!T101&gt;0),"Yes",IF(AND('BR2'!$K$2="ACTIVE",'BR2'!T101&gt;0),"Yes",IF(AND('BR1'!$K$2="ACTIVE",'BR1'!T101&gt;0),"Yes",IF(AND('ORIGINAL BUDGET'!$K$2="ACTIVE",'ORIGINAL BUDGET'!T101&gt;0),"Yes",""))))</f>
        <v/>
      </c>
      <c r="AI101" s="494"/>
      <c r="AL101" s="221"/>
      <c r="AM101" s="221"/>
      <c r="AN101" s="221"/>
      <c r="AO101" s="221"/>
      <c r="AP101" s="221"/>
      <c r="AQ101" s="221"/>
      <c r="AR101" s="57"/>
      <c r="AY101" s="1104"/>
    </row>
    <row r="102" spans="1:51" ht="23.25" customHeight="1">
      <c r="A102" s="122">
        <v>4</v>
      </c>
      <c r="B102" s="1726">
        <f>IF($L$2="","",IF($L$2="ORIGINAL",'ORIGINAL BUDGET'!$B102,IF($L$2="BR1",'BR1'!$B102,IF($L$2="BR2",'BR2'!$B102,IF($L$2="BR3",'BR3'!$B102)))))</f>
        <v>0</v>
      </c>
      <c r="C102" s="1727">
        <f>IF($L$2="","",IF($L$2="ORIGINAL",'ORIGINAL BUDGET'!$B102,IF($L$2="BR1",'BR1'!$B102,IF($L$2="BR2",'BR2'!$B102,IF($L$2="BR3",'BR3'!$B102)))))</f>
        <v>0</v>
      </c>
      <c r="D102" s="1727">
        <f>IF($L$2="","",IF($L$2="ORIGINAL",'ORIGINAL BUDGET'!$B102,IF($L$2="BR1",'BR1'!$B102,IF($L$2="BR2",'BR2'!$B102,IF($L$2="BR3",'BR3'!$B102)))))</f>
        <v>0</v>
      </c>
      <c r="E102" s="1728">
        <f>IF($L$2="","",IF($L$2="ORIGINAL",'ORIGINAL BUDGET'!$B102,IF($L$2="BR1",'BR1'!$B102,IF($L$2="BR2",'BR2'!$B102,IF($L$2="BR3",'BR3'!$B102)))))</f>
        <v>0</v>
      </c>
      <c r="F102" s="612"/>
      <c r="G102" s="847" t="str">
        <f t="shared" si="37"/>
        <v/>
      </c>
      <c r="H102" s="810">
        <f t="shared" si="38"/>
        <v>0</v>
      </c>
      <c r="I102" s="840"/>
      <c r="J102" s="810">
        <f t="shared" si="41"/>
        <v>0</v>
      </c>
      <c r="K102" s="840"/>
      <c r="L102" s="810">
        <f t="shared" si="42"/>
        <v>0</v>
      </c>
      <c r="M102" s="840"/>
      <c r="N102" s="810">
        <f t="shared" si="43"/>
        <v>0</v>
      </c>
      <c r="O102" s="840"/>
      <c r="P102" s="810">
        <f t="shared" si="44"/>
        <v>0</v>
      </c>
      <c r="Q102" s="840"/>
      <c r="R102" s="810">
        <f t="shared" si="39"/>
        <v>0</v>
      </c>
      <c r="S102" s="840"/>
      <c r="T102" s="810">
        <f t="shared" si="40"/>
        <v>0</v>
      </c>
      <c r="U102" s="410"/>
      <c r="V102" s="492" t="str">
        <f>IF(AND('BR3'!$K$2="ACTIVE",'BR3'!H102&gt;0),"Yes",IF(AND('BR2'!$K$2="ACTIVE",'BR2'!H102&gt;0),"Yes",IF(AND('BR1'!$K$2="ACTIVE",'BR1'!H102&gt;0),"Yes",IF(AND('ORIGINAL BUDGET'!$K$2="ACTIVE",'ORIGINAL BUDGET'!H102&gt;0),"Yes",""))))</f>
        <v/>
      </c>
      <c r="W102" s="493"/>
      <c r="X102" s="325" t="str">
        <f>IF(AND('BR3'!$K$2="ACTIVE",'BR3'!J102&gt;0),"Yes",IF(AND('BR2'!$K$2="ACTIVE",'BR2'!J102&gt;0),"Yes",IF(AND('BR1'!$K$2="ACTIVE",'BR1'!J102&gt;0),"Yes",IF(AND('ORIGINAL BUDGET'!$K$2="ACTIVE",'ORIGINAL BUDGET'!J102&gt;0),"Yes",""))))</f>
        <v/>
      </c>
      <c r="Y102" s="493"/>
      <c r="Z102" s="325" t="str">
        <f>IF(AND('BR3'!$K$2="ACTIVE",'BR3'!L102&gt;0),"Yes",IF(AND('BR2'!$K$2="ACTIVE",'BR2'!L102&gt;0),"Yes",IF(AND('BR1'!$K$2="ACTIVE",'BR1'!L102&gt;0),"Yes",IF(AND('ORIGINAL BUDGET'!$K$2="ACTIVE",'ORIGINAL BUDGET'!L102&gt;0),"Yes",""))))</f>
        <v/>
      </c>
      <c r="AA102" s="493"/>
      <c r="AB102" s="325" t="str">
        <f>IF(AND('BR3'!$K$2="ACTIVE",'BR3'!N102&gt;0),"Yes",IF(AND('BR2'!$K$2="ACTIVE",'BR2'!N102&gt;0),"Yes",IF(AND('BR1'!$K$2="ACTIVE",'BR1'!N102&gt;0),"Yes",IF(AND('ORIGINAL BUDGET'!$K$2="ACTIVE",'ORIGINAL BUDGET'!N102&gt;0),"Yes",""))))</f>
        <v/>
      </c>
      <c r="AC102" s="493"/>
      <c r="AD102" s="325" t="str">
        <f>IF(AND('BR3'!$K$2="ACTIVE",'BR3'!P102&gt;0),"Yes",IF(AND('BR2'!$K$2="ACTIVE",'BR2'!P102&gt;0),"Yes",IF(AND('BR1'!$K$2="ACTIVE",'BR1'!P102&gt;0),"Yes",IF(AND('ORIGINAL BUDGET'!$K$2="ACTIVE",'ORIGINAL BUDGET'!P102&gt;0),"Yes",""))))</f>
        <v/>
      </c>
      <c r="AE102" s="493"/>
      <c r="AF102" s="325" t="str">
        <f>IF(AND('BR3'!$K$2="ACTIVE",'BR3'!R102&gt;0),"Yes",IF(AND('BR2'!$K$2="ACTIVE",'BR2'!R102&gt;0),"Yes",IF(AND('BR1'!$K$2="ACTIVE",'BR1'!R102&gt;0),"Yes",IF(AND('ORIGINAL BUDGET'!$K$2="ACTIVE",'ORIGINAL BUDGET'!R102&gt;0),"Yes",""))))</f>
        <v/>
      </c>
      <c r="AG102" s="493"/>
      <c r="AH102" s="493" t="str">
        <f>IF(AND('BR3'!$K$2="ACTIVE",'BR3'!T102&gt;0),"Yes",IF(AND('BR2'!$K$2="ACTIVE",'BR2'!T102&gt;0),"Yes",IF(AND('BR1'!$K$2="ACTIVE",'BR1'!T102&gt;0),"Yes",IF(AND('ORIGINAL BUDGET'!$K$2="ACTIVE",'ORIGINAL BUDGET'!T102&gt;0),"Yes",""))))</f>
        <v/>
      </c>
      <c r="AI102" s="494"/>
      <c r="AK102" s="221"/>
      <c r="AL102" s="221"/>
      <c r="AM102" s="221"/>
      <c r="AN102" s="221"/>
      <c r="AO102" s="221"/>
      <c r="AP102" s="221"/>
      <c r="AQ102" s="221"/>
      <c r="AR102" s="57"/>
      <c r="AU102" s="2"/>
      <c r="AV102" s="2"/>
      <c r="AW102" s="2"/>
      <c r="AX102" s="2"/>
      <c r="AY102" s="1104"/>
    </row>
    <row r="103" spans="1:51" ht="23.25" customHeight="1" thickBot="1">
      <c r="A103" s="122">
        <v>5</v>
      </c>
      <c r="B103" s="1726">
        <f>IF($L$2="","",IF($L$2="ORIGINAL",'ORIGINAL BUDGET'!$B103,IF($L$2="BR1",'BR1'!$B103,IF($L$2="BR2",'BR2'!$B103,IF($L$2="BR3",'BR3'!$B103)))))</f>
        <v>0</v>
      </c>
      <c r="C103" s="1727">
        <f>IF($L$2="","",IF($L$2="ORIGINAL",'ORIGINAL BUDGET'!$B103,IF($L$2="BR1",'BR1'!$B103,IF($L$2="BR2",'BR2'!$B103,IF($L$2="BR3",'BR3'!$B103)))))</f>
        <v>0</v>
      </c>
      <c r="D103" s="1727">
        <f>IF($L$2="","",IF($L$2="ORIGINAL",'ORIGINAL BUDGET'!$B103,IF($L$2="BR1",'BR1'!$B103,IF($L$2="BR2",'BR2'!$B103,IF($L$2="BR3",'BR3'!$B103)))))</f>
        <v>0</v>
      </c>
      <c r="E103" s="1728">
        <f>IF($L$2="","",IF($L$2="ORIGINAL",'ORIGINAL BUDGET'!$B103,IF($L$2="BR1",'BR1'!$B103,IF($L$2="BR2",'BR2'!$B103,IF($L$2="BR3",'BR3'!$B103)))))</f>
        <v>0</v>
      </c>
      <c r="F103" s="612"/>
      <c r="G103" s="847" t="str">
        <f t="shared" si="37"/>
        <v/>
      </c>
      <c r="H103" s="810">
        <f t="shared" si="38"/>
        <v>0</v>
      </c>
      <c r="I103" s="840"/>
      <c r="J103" s="810">
        <f t="shared" si="41"/>
        <v>0</v>
      </c>
      <c r="K103" s="840"/>
      <c r="L103" s="810">
        <f t="shared" si="42"/>
        <v>0</v>
      </c>
      <c r="M103" s="840"/>
      <c r="N103" s="810">
        <f t="shared" si="43"/>
        <v>0</v>
      </c>
      <c r="O103" s="840"/>
      <c r="P103" s="810">
        <f t="shared" si="44"/>
        <v>0</v>
      </c>
      <c r="Q103" s="840"/>
      <c r="R103" s="810">
        <f t="shared" si="39"/>
        <v>0</v>
      </c>
      <c r="S103" s="840"/>
      <c r="T103" s="810">
        <f t="shared" si="40"/>
        <v>0</v>
      </c>
      <c r="U103" s="410"/>
      <c r="V103" s="492" t="str">
        <f>IF(AND('BR3'!$K$2="ACTIVE",'BR3'!H103&gt;0),"Yes",IF(AND('BR2'!$K$2="ACTIVE",'BR2'!H103&gt;0),"Yes",IF(AND('BR1'!$K$2="ACTIVE",'BR1'!H103&gt;0),"Yes",IF(AND('ORIGINAL BUDGET'!$K$2="ACTIVE",'ORIGINAL BUDGET'!H103&gt;0),"Yes",""))))</f>
        <v/>
      </c>
      <c r="W103" s="493"/>
      <c r="X103" s="325" t="str">
        <f>IF(AND('BR3'!$K$2="ACTIVE",'BR3'!J103&gt;0),"Yes",IF(AND('BR2'!$K$2="ACTIVE",'BR2'!J103&gt;0),"Yes",IF(AND('BR1'!$K$2="ACTIVE",'BR1'!J103&gt;0),"Yes",IF(AND('ORIGINAL BUDGET'!$K$2="ACTIVE",'ORIGINAL BUDGET'!J103&gt;0),"Yes",""))))</f>
        <v/>
      </c>
      <c r="Y103" s="493"/>
      <c r="Z103" s="325" t="str">
        <f>IF(AND('BR3'!$K$2="ACTIVE",'BR3'!L103&gt;0),"Yes",IF(AND('BR2'!$K$2="ACTIVE",'BR2'!L103&gt;0),"Yes",IF(AND('BR1'!$K$2="ACTIVE",'BR1'!L103&gt;0),"Yes",IF(AND('ORIGINAL BUDGET'!$K$2="ACTIVE",'ORIGINAL BUDGET'!L103&gt;0),"Yes",""))))</f>
        <v/>
      </c>
      <c r="AA103" s="493"/>
      <c r="AB103" s="325" t="str">
        <f>IF(AND('BR3'!$K$2="ACTIVE",'BR3'!N103&gt;0),"Yes",IF(AND('BR2'!$K$2="ACTIVE",'BR2'!N103&gt;0),"Yes",IF(AND('BR1'!$K$2="ACTIVE",'BR1'!N103&gt;0),"Yes",IF(AND('ORIGINAL BUDGET'!$K$2="ACTIVE",'ORIGINAL BUDGET'!N103&gt;0),"Yes",""))))</f>
        <v/>
      </c>
      <c r="AC103" s="493"/>
      <c r="AD103" s="325" t="str">
        <f>IF(AND('BR3'!$K$2="ACTIVE",'BR3'!P103&gt;0),"Yes",IF(AND('BR2'!$K$2="ACTIVE",'BR2'!P103&gt;0),"Yes",IF(AND('BR1'!$K$2="ACTIVE",'BR1'!P103&gt;0),"Yes",IF(AND('ORIGINAL BUDGET'!$K$2="ACTIVE",'ORIGINAL BUDGET'!P103&gt;0),"Yes",""))))</f>
        <v/>
      </c>
      <c r="AE103" s="493"/>
      <c r="AF103" s="325" t="str">
        <f>IF(AND('BR3'!$K$2="ACTIVE",'BR3'!R103&gt;0),"Yes",IF(AND('BR2'!$K$2="ACTIVE",'BR2'!R103&gt;0),"Yes",IF(AND('BR1'!$K$2="ACTIVE",'BR1'!R103&gt;0),"Yes",IF(AND('ORIGINAL BUDGET'!$K$2="ACTIVE",'ORIGINAL BUDGET'!R103&gt;0),"Yes",""))))</f>
        <v/>
      </c>
      <c r="AG103" s="493"/>
      <c r="AH103" s="493" t="str">
        <f>IF(AND('BR3'!$K$2="ACTIVE",'BR3'!T103&gt;0),"Yes",IF(AND('BR2'!$K$2="ACTIVE",'BR2'!T103&gt;0),"Yes",IF(AND('BR1'!$K$2="ACTIVE",'BR1'!T103&gt;0),"Yes",IF(AND('ORIGINAL BUDGET'!$K$2="ACTIVE",'ORIGINAL BUDGET'!T103&gt;0),"Yes",""))))</f>
        <v/>
      </c>
      <c r="AI103" s="494"/>
      <c r="AK103" s="221"/>
      <c r="AL103" s="221"/>
      <c r="AM103" s="221"/>
      <c r="AN103" s="221"/>
      <c r="AO103" s="221"/>
      <c r="AP103" s="221"/>
      <c r="AQ103" s="221"/>
      <c r="AR103" s="57"/>
      <c r="AU103" s="2"/>
      <c r="AV103" s="2"/>
      <c r="AW103" s="2"/>
      <c r="AX103" s="2"/>
      <c r="AY103" s="1104"/>
    </row>
    <row r="104" spans="1:51" ht="23.25" hidden="1" customHeight="1">
      <c r="A104" s="122">
        <v>6</v>
      </c>
      <c r="B104" s="1726">
        <f>IF($L$2="","",IF($L$2="ORIGINAL",'ORIGINAL BUDGET'!$B104,IF($L$2="BR1",'BR1'!$B104,IF($L$2="BR2",'BR2'!$B104,IF($L$2="BR3",'BR3'!$B104)))))</f>
        <v>0</v>
      </c>
      <c r="C104" s="1727">
        <f>IF($L$2="","",IF($L$2="ORIGINAL",'ORIGINAL BUDGET'!$B104,IF($L$2="BR1",'BR1'!$B104,IF($L$2="BR2",'BR2'!$B104,IF($L$2="BR3",'BR3'!$B104)))))</f>
        <v>0</v>
      </c>
      <c r="D104" s="1727">
        <f>IF($L$2="","",IF($L$2="ORIGINAL",'ORIGINAL BUDGET'!$B104,IF($L$2="BR1",'BR1'!$B104,IF($L$2="BR2",'BR2'!$B104,IF($L$2="BR3",'BR3'!$B104)))))</f>
        <v>0</v>
      </c>
      <c r="E104" s="1728">
        <f>IF($L$2="","",IF($L$2="ORIGINAL",'ORIGINAL BUDGET'!$B104,IF($L$2="BR1",'BR1'!$B104,IF($L$2="BR2",'BR2'!$B104,IF($L$2="BR3",'BR3'!$B104)))))</f>
        <v>0</v>
      </c>
      <c r="F104" s="612"/>
      <c r="G104" s="847" t="str">
        <f t="shared" si="37"/>
        <v/>
      </c>
      <c r="H104" s="810">
        <f t="shared" si="38"/>
        <v>0</v>
      </c>
      <c r="I104" s="840"/>
      <c r="J104" s="810">
        <f t="shared" si="41"/>
        <v>0</v>
      </c>
      <c r="K104" s="840"/>
      <c r="L104" s="810">
        <f t="shared" si="42"/>
        <v>0</v>
      </c>
      <c r="M104" s="840"/>
      <c r="N104" s="810">
        <f t="shared" si="43"/>
        <v>0</v>
      </c>
      <c r="O104" s="840"/>
      <c r="P104" s="810">
        <f t="shared" si="44"/>
        <v>0</v>
      </c>
      <c r="Q104" s="840"/>
      <c r="R104" s="810">
        <f t="shared" si="39"/>
        <v>0</v>
      </c>
      <c r="S104" s="840"/>
      <c r="T104" s="810">
        <f t="shared" si="40"/>
        <v>0</v>
      </c>
      <c r="U104" s="410"/>
      <c r="V104" s="492" t="str">
        <f>IF(AND('BR3'!$K$2="ACTIVE",'BR3'!H104&gt;0),"Yes",IF(AND('BR2'!$K$2="ACTIVE",'BR2'!H104&gt;0),"Yes",IF(AND('BR1'!$K$2="ACTIVE",'BR1'!H104&gt;0),"Yes",IF(AND('ORIGINAL BUDGET'!$K$2="ACTIVE",'ORIGINAL BUDGET'!H104&gt;0),"Yes",""))))</f>
        <v/>
      </c>
      <c r="W104" s="493"/>
      <c r="X104" s="325" t="str">
        <f>IF(AND('BR3'!$K$2="ACTIVE",'BR3'!J104&gt;0),"Yes",IF(AND('BR2'!$K$2="ACTIVE",'BR2'!J104&gt;0),"Yes",IF(AND('BR1'!$K$2="ACTIVE",'BR1'!J104&gt;0),"Yes",IF(AND('ORIGINAL BUDGET'!$K$2="ACTIVE",'ORIGINAL BUDGET'!J104&gt;0),"Yes",""))))</f>
        <v/>
      </c>
      <c r="Y104" s="493"/>
      <c r="Z104" s="325" t="str">
        <f>IF(AND('BR3'!$K$2="ACTIVE",'BR3'!L104&gt;0),"Yes",IF(AND('BR2'!$K$2="ACTIVE",'BR2'!L104&gt;0),"Yes",IF(AND('BR1'!$K$2="ACTIVE",'BR1'!L104&gt;0),"Yes",IF(AND('ORIGINAL BUDGET'!$K$2="ACTIVE",'ORIGINAL BUDGET'!L104&gt;0),"Yes",""))))</f>
        <v/>
      </c>
      <c r="AA104" s="493"/>
      <c r="AB104" s="325" t="str">
        <f>IF(AND('BR3'!$K$2="ACTIVE",'BR3'!N104&gt;0),"Yes",IF(AND('BR2'!$K$2="ACTIVE",'BR2'!N104&gt;0),"Yes",IF(AND('BR1'!$K$2="ACTIVE",'BR1'!N104&gt;0),"Yes",IF(AND('ORIGINAL BUDGET'!$K$2="ACTIVE",'ORIGINAL BUDGET'!N104&gt;0),"Yes",""))))</f>
        <v/>
      </c>
      <c r="AC104" s="493"/>
      <c r="AD104" s="325" t="str">
        <f>IF(AND('BR3'!$K$2="ACTIVE",'BR3'!P104&gt;0),"Yes",IF(AND('BR2'!$K$2="ACTIVE",'BR2'!P104&gt;0),"Yes",IF(AND('BR1'!$K$2="ACTIVE",'BR1'!P104&gt;0),"Yes",IF(AND('ORIGINAL BUDGET'!$K$2="ACTIVE",'ORIGINAL BUDGET'!P104&gt;0),"Yes",""))))</f>
        <v/>
      </c>
      <c r="AE104" s="493"/>
      <c r="AF104" s="325" t="str">
        <f>IF(AND('BR3'!$K$2="ACTIVE",'BR3'!R104&gt;0),"Yes",IF(AND('BR2'!$K$2="ACTIVE",'BR2'!R104&gt;0),"Yes",IF(AND('BR1'!$K$2="ACTIVE",'BR1'!R104&gt;0),"Yes",IF(AND('ORIGINAL BUDGET'!$K$2="ACTIVE",'ORIGINAL BUDGET'!R104&gt;0),"Yes",""))))</f>
        <v/>
      </c>
      <c r="AG104" s="493"/>
      <c r="AH104" s="493" t="str">
        <f>IF(AND('BR3'!$K$2="ACTIVE",'BR3'!T104&gt;0),"Yes",IF(AND('BR2'!$K$2="ACTIVE",'BR2'!T104&gt;0),"Yes",IF(AND('BR1'!$K$2="ACTIVE",'BR1'!T104&gt;0),"Yes",IF(AND('ORIGINAL BUDGET'!$K$2="ACTIVE",'ORIGINAL BUDGET'!T104&gt;0),"Yes",""))))</f>
        <v/>
      </c>
      <c r="AI104" s="494"/>
      <c r="AK104" s="221"/>
      <c r="AL104" s="221"/>
      <c r="AM104" s="221"/>
      <c r="AN104" s="221"/>
      <c r="AO104" s="221"/>
      <c r="AP104" s="221"/>
      <c r="AQ104" s="221"/>
      <c r="AR104" s="57"/>
      <c r="AU104" s="2"/>
      <c r="AV104" s="2"/>
      <c r="AW104" s="2"/>
      <c r="AX104" s="2"/>
      <c r="AY104" s="1104"/>
    </row>
    <row r="105" spans="1:51" ht="23.25" hidden="1" customHeight="1">
      <c r="A105" s="122">
        <v>7</v>
      </c>
      <c r="B105" s="1726">
        <f>IF($L$2="","",IF($L$2="ORIGINAL",'ORIGINAL BUDGET'!$B105,IF($L$2="BR1",'BR1'!$B105,IF($L$2="BR2",'BR2'!$B105,IF($L$2="BR3",'BR3'!$B105)))))</f>
        <v>0</v>
      </c>
      <c r="C105" s="1727">
        <f>IF($L$2="","",IF($L$2="ORIGINAL",'ORIGINAL BUDGET'!$B105,IF($L$2="BR1",'BR1'!$B105,IF($L$2="BR2",'BR2'!$B105,IF($L$2="BR3",'BR3'!$B105)))))</f>
        <v>0</v>
      </c>
      <c r="D105" s="1727">
        <f>IF($L$2="","",IF($L$2="ORIGINAL",'ORIGINAL BUDGET'!$B105,IF($L$2="BR1",'BR1'!$B105,IF($L$2="BR2",'BR2'!$B105,IF($L$2="BR3",'BR3'!$B105)))))</f>
        <v>0</v>
      </c>
      <c r="E105" s="1728">
        <f>IF($L$2="","",IF($L$2="ORIGINAL",'ORIGINAL BUDGET'!$B105,IF($L$2="BR1",'BR1'!$B105,IF($L$2="BR2",'BR2'!$B105,IF($L$2="BR3",'BR3'!$B105)))))</f>
        <v>0</v>
      </c>
      <c r="F105" s="612"/>
      <c r="G105" s="847" t="str">
        <f t="shared" si="37"/>
        <v/>
      </c>
      <c r="H105" s="810">
        <f t="shared" si="38"/>
        <v>0</v>
      </c>
      <c r="I105" s="840"/>
      <c r="J105" s="810">
        <f t="shared" si="41"/>
        <v>0</v>
      </c>
      <c r="K105" s="840"/>
      <c r="L105" s="810">
        <f t="shared" si="42"/>
        <v>0</v>
      </c>
      <c r="M105" s="840"/>
      <c r="N105" s="810">
        <f t="shared" si="43"/>
        <v>0</v>
      </c>
      <c r="O105" s="840"/>
      <c r="P105" s="810">
        <f t="shared" si="44"/>
        <v>0</v>
      </c>
      <c r="Q105" s="840"/>
      <c r="R105" s="810">
        <f t="shared" si="39"/>
        <v>0</v>
      </c>
      <c r="S105" s="840"/>
      <c r="T105" s="810">
        <f t="shared" si="40"/>
        <v>0</v>
      </c>
      <c r="U105" s="410"/>
      <c r="V105" s="492" t="str">
        <f>IF(AND('BR3'!$K$2="ACTIVE",'BR3'!H105&gt;0),"Yes",IF(AND('BR2'!$K$2="ACTIVE",'BR2'!H105&gt;0),"Yes",IF(AND('BR1'!$K$2="ACTIVE",'BR1'!H105&gt;0),"Yes",IF(AND('ORIGINAL BUDGET'!$K$2="ACTIVE",'ORIGINAL BUDGET'!H105&gt;0),"Yes",""))))</f>
        <v/>
      </c>
      <c r="W105" s="493"/>
      <c r="X105" s="325" t="str">
        <f>IF(AND('BR3'!$K$2="ACTIVE",'BR3'!J105&gt;0),"Yes",IF(AND('BR2'!$K$2="ACTIVE",'BR2'!J105&gt;0),"Yes",IF(AND('BR1'!$K$2="ACTIVE",'BR1'!J105&gt;0),"Yes",IF(AND('ORIGINAL BUDGET'!$K$2="ACTIVE",'ORIGINAL BUDGET'!J105&gt;0),"Yes",""))))</f>
        <v/>
      </c>
      <c r="Y105" s="493"/>
      <c r="Z105" s="325" t="str">
        <f>IF(AND('BR3'!$K$2="ACTIVE",'BR3'!L105&gt;0),"Yes",IF(AND('BR2'!$K$2="ACTIVE",'BR2'!L105&gt;0),"Yes",IF(AND('BR1'!$K$2="ACTIVE",'BR1'!L105&gt;0),"Yes",IF(AND('ORIGINAL BUDGET'!$K$2="ACTIVE",'ORIGINAL BUDGET'!L105&gt;0),"Yes",""))))</f>
        <v/>
      </c>
      <c r="AA105" s="493"/>
      <c r="AB105" s="325" t="str">
        <f>IF(AND('BR3'!$K$2="ACTIVE",'BR3'!N105&gt;0),"Yes",IF(AND('BR2'!$K$2="ACTIVE",'BR2'!N105&gt;0),"Yes",IF(AND('BR1'!$K$2="ACTIVE",'BR1'!N105&gt;0),"Yes",IF(AND('ORIGINAL BUDGET'!$K$2="ACTIVE",'ORIGINAL BUDGET'!N105&gt;0),"Yes",""))))</f>
        <v/>
      </c>
      <c r="AC105" s="493"/>
      <c r="AD105" s="325" t="str">
        <f>IF(AND('BR3'!$K$2="ACTIVE",'BR3'!P105&gt;0),"Yes",IF(AND('BR2'!$K$2="ACTIVE",'BR2'!P105&gt;0),"Yes",IF(AND('BR1'!$K$2="ACTIVE",'BR1'!P105&gt;0),"Yes",IF(AND('ORIGINAL BUDGET'!$K$2="ACTIVE",'ORIGINAL BUDGET'!P105&gt;0),"Yes",""))))</f>
        <v/>
      </c>
      <c r="AE105" s="493"/>
      <c r="AF105" s="325" t="str">
        <f>IF(AND('BR3'!$K$2="ACTIVE",'BR3'!R105&gt;0),"Yes",IF(AND('BR2'!$K$2="ACTIVE",'BR2'!R105&gt;0),"Yes",IF(AND('BR1'!$K$2="ACTIVE",'BR1'!R105&gt;0),"Yes",IF(AND('ORIGINAL BUDGET'!$K$2="ACTIVE",'ORIGINAL BUDGET'!R105&gt;0),"Yes",""))))</f>
        <v/>
      </c>
      <c r="AG105" s="493"/>
      <c r="AH105" s="493" t="str">
        <f>IF(AND('BR3'!$K$2="ACTIVE",'BR3'!T105&gt;0),"Yes",IF(AND('BR2'!$K$2="ACTIVE",'BR2'!T105&gt;0),"Yes",IF(AND('BR1'!$K$2="ACTIVE",'BR1'!T105&gt;0),"Yes",IF(AND('ORIGINAL BUDGET'!$K$2="ACTIVE",'ORIGINAL BUDGET'!T105&gt;0),"Yes",""))))</f>
        <v/>
      </c>
      <c r="AI105" s="494"/>
      <c r="AK105" s="221"/>
      <c r="AL105" s="221"/>
      <c r="AM105" s="221"/>
      <c r="AN105" s="221"/>
      <c r="AO105" s="221"/>
      <c r="AP105" s="221"/>
      <c r="AQ105" s="221"/>
      <c r="AR105" s="57"/>
      <c r="AU105" s="2"/>
      <c r="AV105" s="2"/>
      <c r="AW105" s="2"/>
      <c r="AX105" s="2"/>
      <c r="AY105" s="1104"/>
    </row>
    <row r="106" spans="1:51" ht="23.25" hidden="1" customHeight="1">
      <c r="A106" s="122">
        <v>8</v>
      </c>
      <c r="B106" s="1726">
        <f>IF($L$2="","",IF($L$2="ORIGINAL",'ORIGINAL BUDGET'!$B106,IF($L$2="BR1",'BR1'!$B106,IF($L$2="BR2",'BR2'!$B106,IF($L$2="BR3",'BR3'!$B106)))))</f>
        <v>0</v>
      </c>
      <c r="C106" s="1727">
        <f>IF($L$2="","",IF($L$2="ORIGINAL",'ORIGINAL BUDGET'!$B106,IF($L$2="BR1",'BR1'!$B106,IF($L$2="BR2",'BR2'!$B106,IF($L$2="BR3",'BR3'!$B106)))))</f>
        <v>0</v>
      </c>
      <c r="D106" s="1727">
        <f>IF($L$2="","",IF($L$2="ORIGINAL",'ORIGINAL BUDGET'!$B106,IF($L$2="BR1",'BR1'!$B106,IF($L$2="BR2",'BR2'!$B106,IF($L$2="BR3",'BR3'!$B106)))))</f>
        <v>0</v>
      </c>
      <c r="E106" s="1728">
        <f>IF($L$2="","",IF($L$2="ORIGINAL",'ORIGINAL BUDGET'!$B106,IF($L$2="BR1",'BR1'!$B106,IF($L$2="BR2",'BR2'!$B106,IF($L$2="BR3",'BR3'!$B106)))))</f>
        <v>0</v>
      </c>
      <c r="F106" s="612"/>
      <c r="G106" s="847" t="str">
        <f t="shared" si="37"/>
        <v/>
      </c>
      <c r="H106" s="810">
        <f t="shared" si="38"/>
        <v>0</v>
      </c>
      <c r="I106" s="840"/>
      <c r="J106" s="810">
        <f t="shared" si="41"/>
        <v>0</v>
      </c>
      <c r="K106" s="840"/>
      <c r="L106" s="810">
        <f t="shared" si="42"/>
        <v>0</v>
      </c>
      <c r="M106" s="840"/>
      <c r="N106" s="810">
        <f t="shared" si="43"/>
        <v>0</v>
      </c>
      <c r="O106" s="840"/>
      <c r="P106" s="810">
        <f t="shared" si="44"/>
        <v>0</v>
      </c>
      <c r="Q106" s="840"/>
      <c r="R106" s="810">
        <f t="shared" si="39"/>
        <v>0</v>
      </c>
      <c r="S106" s="840"/>
      <c r="T106" s="810">
        <f t="shared" si="40"/>
        <v>0</v>
      </c>
      <c r="U106" s="410"/>
      <c r="V106" s="492" t="str">
        <f>IF(AND('BR3'!$K$2="ACTIVE",'BR3'!H106&gt;0),"Yes",IF(AND('BR2'!$K$2="ACTIVE",'BR2'!H106&gt;0),"Yes",IF(AND('BR1'!$K$2="ACTIVE",'BR1'!H106&gt;0),"Yes",IF(AND('ORIGINAL BUDGET'!$K$2="ACTIVE",'ORIGINAL BUDGET'!H106&gt;0),"Yes",""))))</f>
        <v/>
      </c>
      <c r="W106" s="493"/>
      <c r="X106" s="325" t="str">
        <f>IF(AND('BR3'!$K$2="ACTIVE",'BR3'!J106&gt;0),"Yes",IF(AND('BR2'!$K$2="ACTIVE",'BR2'!J106&gt;0),"Yes",IF(AND('BR1'!$K$2="ACTIVE",'BR1'!J106&gt;0),"Yes",IF(AND('ORIGINAL BUDGET'!$K$2="ACTIVE",'ORIGINAL BUDGET'!J106&gt;0),"Yes",""))))</f>
        <v/>
      </c>
      <c r="Y106" s="493"/>
      <c r="Z106" s="325" t="str">
        <f>IF(AND('BR3'!$K$2="ACTIVE",'BR3'!L106&gt;0),"Yes",IF(AND('BR2'!$K$2="ACTIVE",'BR2'!L106&gt;0),"Yes",IF(AND('BR1'!$K$2="ACTIVE",'BR1'!L106&gt;0),"Yes",IF(AND('ORIGINAL BUDGET'!$K$2="ACTIVE",'ORIGINAL BUDGET'!L106&gt;0),"Yes",""))))</f>
        <v/>
      </c>
      <c r="AA106" s="493"/>
      <c r="AB106" s="325" t="str">
        <f>IF(AND('BR3'!$K$2="ACTIVE",'BR3'!N106&gt;0),"Yes",IF(AND('BR2'!$K$2="ACTIVE",'BR2'!N106&gt;0),"Yes",IF(AND('BR1'!$K$2="ACTIVE",'BR1'!N106&gt;0),"Yes",IF(AND('ORIGINAL BUDGET'!$K$2="ACTIVE",'ORIGINAL BUDGET'!N106&gt;0),"Yes",""))))</f>
        <v/>
      </c>
      <c r="AC106" s="493"/>
      <c r="AD106" s="325" t="str">
        <f>IF(AND('BR3'!$K$2="ACTIVE",'BR3'!P106&gt;0),"Yes",IF(AND('BR2'!$K$2="ACTIVE",'BR2'!P106&gt;0),"Yes",IF(AND('BR1'!$K$2="ACTIVE",'BR1'!P106&gt;0),"Yes",IF(AND('ORIGINAL BUDGET'!$K$2="ACTIVE",'ORIGINAL BUDGET'!P106&gt;0),"Yes",""))))</f>
        <v/>
      </c>
      <c r="AE106" s="493"/>
      <c r="AF106" s="325" t="str">
        <f>IF(AND('BR3'!$K$2="ACTIVE",'BR3'!R106&gt;0),"Yes",IF(AND('BR2'!$K$2="ACTIVE",'BR2'!R106&gt;0),"Yes",IF(AND('BR1'!$K$2="ACTIVE",'BR1'!R106&gt;0),"Yes",IF(AND('ORIGINAL BUDGET'!$K$2="ACTIVE",'ORIGINAL BUDGET'!R106&gt;0),"Yes",""))))</f>
        <v/>
      </c>
      <c r="AG106" s="493"/>
      <c r="AH106" s="493" t="str">
        <f>IF(AND('BR3'!$K$2="ACTIVE",'BR3'!T106&gt;0),"Yes",IF(AND('BR2'!$K$2="ACTIVE",'BR2'!T106&gt;0),"Yes",IF(AND('BR1'!$K$2="ACTIVE",'BR1'!T106&gt;0),"Yes",IF(AND('ORIGINAL BUDGET'!$K$2="ACTIVE",'ORIGINAL BUDGET'!T106&gt;0),"Yes",""))))</f>
        <v/>
      </c>
      <c r="AI106" s="494"/>
      <c r="AK106" s="221"/>
      <c r="AL106" s="221"/>
      <c r="AM106" s="221"/>
      <c r="AN106" s="221"/>
      <c r="AO106" s="221"/>
      <c r="AP106" s="221"/>
      <c r="AQ106" s="221"/>
      <c r="AR106" s="57"/>
      <c r="AU106" s="2"/>
      <c r="AV106" s="2"/>
      <c r="AW106" s="2"/>
      <c r="AX106" s="2"/>
      <c r="AY106" s="1104"/>
    </row>
    <row r="107" spans="1:51" ht="23.25" hidden="1" customHeight="1">
      <c r="A107" s="122">
        <v>9</v>
      </c>
      <c r="B107" s="1726">
        <f>IF($L$2="","",IF($L$2="ORIGINAL",'ORIGINAL BUDGET'!$B107,IF($L$2="BR1",'BR1'!$B107,IF($L$2="BR2",'BR2'!$B107,IF($L$2="BR3",'BR3'!$B107)))))</f>
        <v>0</v>
      </c>
      <c r="C107" s="1727">
        <f>IF($L$2="","",IF($L$2="ORIGINAL",'ORIGINAL BUDGET'!$B107,IF($L$2="BR1",'BR1'!$B107,IF($L$2="BR2",'BR2'!$B107,IF($L$2="BR3",'BR3'!$B107)))))</f>
        <v>0</v>
      </c>
      <c r="D107" s="1727">
        <f>IF($L$2="","",IF($L$2="ORIGINAL",'ORIGINAL BUDGET'!$B107,IF($L$2="BR1",'BR1'!$B107,IF($L$2="BR2",'BR2'!$B107,IF($L$2="BR3",'BR3'!$B107)))))</f>
        <v>0</v>
      </c>
      <c r="E107" s="1727">
        <f>IF($L$2="","",IF($L$2="ORIGINAL",'ORIGINAL BUDGET'!$B107,IF($L$2="BR1",'BR1'!$B107,IF($L$2="BR2",'BR2'!$B107,IF($L$2="BR3",'BR3'!$B107)))))</f>
        <v>0</v>
      </c>
      <c r="F107" s="612"/>
      <c r="G107" s="847" t="str">
        <f t="shared" si="37"/>
        <v/>
      </c>
      <c r="H107" s="810">
        <f t="shared" si="38"/>
        <v>0</v>
      </c>
      <c r="I107" s="840"/>
      <c r="J107" s="810">
        <f t="shared" si="41"/>
        <v>0</v>
      </c>
      <c r="K107" s="840"/>
      <c r="L107" s="810">
        <f t="shared" si="42"/>
        <v>0</v>
      </c>
      <c r="M107" s="840"/>
      <c r="N107" s="810">
        <f t="shared" si="43"/>
        <v>0</v>
      </c>
      <c r="O107" s="840"/>
      <c r="P107" s="810">
        <f t="shared" si="44"/>
        <v>0</v>
      </c>
      <c r="Q107" s="840"/>
      <c r="R107" s="810">
        <f t="shared" si="39"/>
        <v>0</v>
      </c>
      <c r="S107" s="840"/>
      <c r="T107" s="810">
        <f t="shared" si="40"/>
        <v>0</v>
      </c>
      <c r="U107" s="410"/>
      <c r="V107" s="492" t="str">
        <f>IF(AND('BR3'!$K$2="ACTIVE",'BR3'!H107&gt;0),"Yes",IF(AND('BR2'!$K$2="ACTIVE",'BR2'!H107&gt;0),"Yes",IF(AND('BR1'!$K$2="ACTIVE",'BR1'!H107&gt;0),"Yes",IF(AND('ORIGINAL BUDGET'!$K$2="ACTIVE",'ORIGINAL BUDGET'!H107&gt;0),"Yes",""))))</f>
        <v/>
      </c>
      <c r="W107" s="493"/>
      <c r="X107" s="325" t="str">
        <f>IF(AND('BR3'!$K$2="ACTIVE",'BR3'!J107&gt;0),"Yes",IF(AND('BR2'!$K$2="ACTIVE",'BR2'!J107&gt;0),"Yes",IF(AND('BR1'!$K$2="ACTIVE",'BR1'!J107&gt;0),"Yes",IF(AND('ORIGINAL BUDGET'!$K$2="ACTIVE",'ORIGINAL BUDGET'!J107&gt;0),"Yes",""))))</f>
        <v/>
      </c>
      <c r="Y107" s="493"/>
      <c r="Z107" s="325" t="str">
        <f>IF(AND('BR3'!$K$2="ACTIVE",'BR3'!L107&gt;0),"Yes",IF(AND('BR2'!$K$2="ACTIVE",'BR2'!L107&gt;0),"Yes",IF(AND('BR1'!$K$2="ACTIVE",'BR1'!L107&gt;0),"Yes",IF(AND('ORIGINAL BUDGET'!$K$2="ACTIVE",'ORIGINAL BUDGET'!L107&gt;0),"Yes",""))))</f>
        <v/>
      </c>
      <c r="AA107" s="493"/>
      <c r="AB107" s="325" t="str">
        <f>IF(AND('BR3'!$K$2="ACTIVE",'BR3'!N107&gt;0),"Yes",IF(AND('BR2'!$K$2="ACTIVE",'BR2'!N107&gt;0),"Yes",IF(AND('BR1'!$K$2="ACTIVE",'BR1'!N107&gt;0),"Yes",IF(AND('ORIGINAL BUDGET'!$K$2="ACTIVE",'ORIGINAL BUDGET'!N107&gt;0),"Yes",""))))</f>
        <v/>
      </c>
      <c r="AC107" s="493"/>
      <c r="AD107" s="325" t="str">
        <f>IF(AND('BR3'!$K$2="ACTIVE",'BR3'!P107&gt;0),"Yes",IF(AND('BR2'!$K$2="ACTIVE",'BR2'!P107&gt;0),"Yes",IF(AND('BR1'!$K$2="ACTIVE",'BR1'!P107&gt;0),"Yes",IF(AND('ORIGINAL BUDGET'!$K$2="ACTIVE",'ORIGINAL BUDGET'!P107&gt;0),"Yes",""))))</f>
        <v/>
      </c>
      <c r="AE107" s="493"/>
      <c r="AF107" s="325" t="str">
        <f>IF(AND('BR3'!$K$2="ACTIVE",'BR3'!R107&gt;0),"Yes",IF(AND('BR2'!$K$2="ACTIVE",'BR2'!R107&gt;0),"Yes",IF(AND('BR1'!$K$2="ACTIVE",'BR1'!R107&gt;0),"Yes",IF(AND('ORIGINAL BUDGET'!$K$2="ACTIVE",'ORIGINAL BUDGET'!R107&gt;0),"Yes",""))))</f>
        <v/>
      </c>
      <c r="AG107" s="493"/>
      <c r="AH107" s="493" t="str">
        <f>IF(AND('BR3'!$K$2="ACTIVE",'BR3'!T107&gt;0),"Yes",IF(AND('BR2'!$K$2="ACTIVE",'BR2'!T107&gt;0),"Yes",IF(AND('BR1'!$K$2="ACTIVE",'BR1'!T107&gt;0),"Yes",IF(AND('ORIGINAL BUDGET'!$K$2="ACTIVE",'ORIGINAL BUDGET'!T107&gt;0),"Yes",""))))</f>
        <v/>
      </c>
      <c r="AI107" s="494"/>
      <c r="AK107" s="221"/>
      <c r="AL107" s="221"/>
      <c r="AM107" s="221"/>
      <c r="AN107" s="221"/>
      <c r="AO107" s="221"/>
      <c r="AP107" s="221"/>
      <c r="AQ107" s="221"/>
      <c r="AR107" s="57"/>
      <c r="AU107" s="2"/>
      <c r="AV107" s="2"/>
      <c r="AW107" s="2"/>
      <c r="AX107" s="2"/>
      <c r="AY107" s="1104"/>
    </row>
    <row r="108" spans="1:51" ht="23.25" hidden="1" customHeight="1" thickBot="1">
      <c r="A108" s="122">
        <v>10</v>
      </c>
      <c r="B108" s="1726">
        <f>IF($L$2="","",IF($L$2="ORIGINAL",'ORIGINAL BUDGET'!$B108,IF($L$2="BR1",'BR1'!$B108,IF($L$2="BR2",'BR2'!$B108,IF($L$2="BR3",'BR3'!$B108)))))</f>
        <v>0</v>
      </c>
      <c r="C108" s="1727">
        <f>IF($L$2="","",IF($L$2="ORIGINAL",'ORIGINAL BUDGET'!$B108,IF($L$2="BR1",'BR1'!$B108,IF($L$2="BR2",'BR2'!$B108,IF($L$2="BR3",'BR3'!$B108)))))</f>
        <v>0</v>
      </c>
      <c r="D108" s="1727">
        <f>IF($L$2="","",IF($L$2="ORIGINAL",'ORIGINAL BUDGET'!$B108,IF($L$2="BR1",'BR1'!$B108,IF($L$2="BR2",'BR2'!$B108,IF($L$2="BR3",'BR3'!$B108)))))</f>
        <v>0</v>
      </c>
      <c r="E108" s="1727">
        <f>IF($L$2="","",IF($L$2="ORIGINAL",'ORIGINAL BUDGET'!$B108,IF($L$2="BR1",'BR1'!$B108,IF($L$2="BR2",'BR2'!$B108,IF($L$2="BR3",'BR3'!$B108)))))</f>
        <v>0</v>
      </c>
      <c r="F108" s="612"/>
      <c r="G108" s="847" t="str">
        <f t="shared" si="37"/>
        <v/>
      </c>
      <c r="H108" s="810">
        <f t="shared" si="38"/>
        <v>0</v>
      </c>
      <c r="I108" s="840"/>
      <c r="J108" s="810">
        <f t="shared" si="41"/>
        <v>0</v>
      </c>
      <c r="K108" s="840"/>
      <c r="L108" s="810">
        <f t="shared" si="42"/>
        <v>0</v>
      </c>
      <c r="M108" s="840"/>
      <c r="N108" s="810">
        <f t="shared" si="43"/>
        <v>0</v>
      </c>
      <c r="O108" s="840"/>
      <c r="P108" s="810">
        <f t="shared" si="44"/>
        <v>0</v>
      </c>
      <c r="Q108" s="840"/>
      <c r="R108" s="810">
        <f t="shared" si="39"/>
        <v>0</v>
      </c>
      <c r="S108" s="840"/>
      <c r="T108" s="810">
        <f t="shared" si="40"/>
        <v>0</v>
      </c>
      <c r="U108" s="410"/>
      <c r="V108" s="492" t="str">
        <f>IF(AND('BR3'!$K$2="ACTIVE",'BR3'!H108&gt;0),"Yes",IF(AND('BR2'!$K$2="ACTIVE",'BR2'!H108&gt;0),"Yes",IF(AND('BR1'!$K$2="ACTIVE",'BR1'!H108&gt;0),"Yes",IF(AND('ORIGINAL BUDGET'!$K$2="ACTIVE",'ORIGINAL BUDGET'!H108&gt;0),"Yes",""))))</f>
        <v/>
      </c>
      <c r="W108" s="493"/>
      <c r="X108" s="325" t="str">
        <f>IF(AND('BR3'!$K$2="ACTIVE",'BR3'!J108&gt;0),"Yes",IF(AND('BR2'!$K$2="ACTIVE",'BR2'!J108&gt;0),"Yes",IF(AND('BR1'!$K$2="ACTIVE",'BR1'!J108&gt;0),"Yes",IF(AND('ORIGINAL BUDGET'!$K$2="ACTIVE",'ORIGINAL BUDGET'!J108&gt;0),"Yes",""))))</f>
        <v/>
      </c>
      <c r="Y108" s="493"/>
      <c r="Z108" s="325" t="str">
        <f>IF(AND('BR3'!$K$2="ACTIVE",'BR3'!L108&gt;0),"Yes",IF(AND('BR2'!$K$2="ACTIVE",'BR2'!L108&gt;0),"Yes",IF(AND('BR1'!$K$2="ACTIVE",'BR1'!L108&gt;0),"Yes",IF(AND('ORIGINAL BUDGET'!$K$2="ACTIVE",'ORIGINAL BUDGET'!L108&gt;0),"Yes",""))))</f>
        <v/>
      </c>
      <c r="AA108" s="493"/>
      <c r="AB108" s="325" t="str">
        <f>IF(AND('BR3'!$K$2="ACTIVE",'BR3'!N108&gt;0),"Yes",IF(AND('BR2'!$K$2="ACTIVE",'BR2'!N108&gt;0),"Yes",IF(AND('BR1'!$K$2="ACTIVE",'BR1'!N108&gt;0),"Yes",IF(AND('ORIGINAL BUDGET'!$K$2="ACTIVE",'ORIGINAL BUDGET'!N108&gt;0),"Yes",""))))</f>
        <v/>
      </c>
      <c r="AC108" s="493"/>
      <c r="AD108" s="325" t="str">
        <f>IF(AND('BR3'!$K$2="ACTIVE",'BR3'!P108&gt;0),"Yes",IF(AND('BR2'!$K$2="ACTIVE",'BR2'!P108&gt;0),"Yes",IF(AND('BR1'!$K$2="ACTIVE",'BR1'!P108&gt;0),"Yes",IF(AND('ORIGINAL BUDGET'!$K$2="ACTIVE",'ORIGINAL BUDGET'!P108&gt;0),"Yes",""))))</f>
        <v/>
      </c>
      <c r="AE108" s="493"/>
      <c r="AF108" s="325" t="str">
        <f>IF(AND('BR3'!$K$2="ACTIVE",'BR3'!R108&gt;0),"Yes",IF(AND('BR2'!$K$2="ACTIVE",'BR2'!R108&gt;0),"Yes",IF(AND('BR1'!$K$2="ACTIVE",'BR1'!R108&gt;0),"Yes",IF(AND('ORIGINAL BUDGET'!$K$2="ACTIVE",'ORIGINAL BUDGET'!R108&gt;0),"Yes",""))))</f>
        <v/>
      </c>
      <c r="AG108" s="493"/>
      <c r="AH108" s="493" t="str">
        <f>IF(AND('BR3'!$K$2="ACTIVE",'BR3'!T108&gt;0),"Yes",IF(AND('BR2'!$K$2="ACTIVE",'BR2'!T108&gt;0),"Yes",IF(AND('BR1'!$K$2="ACTIVE",'BR1'!T108&gt;0),"Yes",IF(AND('ORIGINAL BUDGET'!$K$2="ACTIVE",'ORIGINAL BUDGET'!T108&gt;0),"Yes",""))))</f>
        <v/>
      </c>
      <c r="AI108" s="494"/>
      <c r="AK108" s="221"/>
      <c r="AL108" s="221"/>
      <c r="AM108" s="221"/>
      <c r="AN108" s="221"/>
      <c r="AO108" s="221"/>
      <c r="AP108" s="221"/>
      <c r="AQ108" s="221"/>
      <c r="AR108" s="57"/>
      <c r="AU108" s="2"/>
      <c r="AV108" s="2"/>
      <c r="AW108" s="2"/>
      <c r="AX108" s="2"/>
      <c r="AY108" s="1104"/>
    </row>
    <row r="109" spans="1:51" ht="23.25" hidden="1" customHeight="1">
      <c r="A109" s="122">
        <v>11</v>
      </c>
      <c r="B109" s="1726">
        <f>IF($L$2="","",IF($L$2="ORIGINAL",'ORIGINAL BUDGET'!$B109,IF($L$2="BR1",'BR1'!$B109,IF($L$2="BR2",'BR2'!$B109,IF($L$2="BR3",'BR3'!$B109)))))</f>
        <v>0</v>
      </c>
      <c r="C109" s="1727">
        <f>IF($L$2="","",IF($L$2="ORIGINAL",'ORIGINAL BUDGET'!$B109,IF($L$2="BR1",'BR1'!$B109,IF($L$2="BR2",'BR2'!$B109,IF($L$2="BR3",'BR3'!$B109)))))</f>
        <v>0</v>
      </c>
      <c r="D109" s="1727">
        <f>IF($L$2="","",IF($L$2="ORIGINAL",'ORIGINAL BUDGET'!$B109,IF($L$2="BR1",'BR1'!$B109,IF($L$2="BR2",'BR2'!$B109,IF($L$2="BR3",'BR3'!$B109)))))</f>
        <v>0</v>
      </c>
      <c r="E109" s="1727">
        <f>IF($L$2="","",IF($L$2="ORIGINAL",'ORIGINAL BUDGET'!$B109,IF($L$2="BR1",'BR1'!$B109,IF($L$2="BR2",'BR2'!$B109,IF($L$2="BR3",'BR3'!$B109)))))</f>
        <v>0</v>
      </c>
      <c r="F109" s="612"/>
      <c r="G109" s="847" t="str">
        <f t="shared" si="37"/>
        <v/>
      </c>
      <c r="H109" s="810">
        <f t="shared" si="38"/>
        <v>0</v>
      </c>
      <c r="I109" s="840"/>
      <c r="J109" s="810">
        <f t="shared" si="41"/>
        <v>0</v>
      </c>
      <c r="K109" s="840"/>
      <c r="L109" s="810">
        <f t="shared" si="42"/>
        <v>0</v>
      </c>
      <c r="M109" s="840"/>
      <c r="N109" s="810">
        <f t="shared" si="43"/>
        <v>0</v>
      </c>
      <c r="O109" s="840"/>
      <c r="P109" s="810">
        <f t="shared" si="44"/>
        <v>0</v>
      </c>
      <c r="Q109" s="840"/>
      <c r="R109" s="810">
        <f t="shared" si="39"/>
        <v>0</v>
      </c>
      <c r="S109" s="840"/>
      <c r="T109" s="810">
        <f t="shared" si="40"/>
        <v>0</v>
      </c>
      <c r="U109" s="410"/>
      <c r="V109" s="492" t="str">
        <f>IF(AND('BR3'!$K$2="ACTIVE",'BR3'!H109&gt;0),"Yes",IF(AND('BR2'!$K$2="ACTIVE",'BR2'!H109&gt;0),"Yes",IF(AND('BR1'!$K$2="ACTIVE",'BR1'!H109&gt;0),"Yes",IF(AND('ORIGINAL BUDGET'!$K$2="ACTIVE",'ORIGINAL BUDGET'!H109&gt;0),"Yes",""))))</f>
        <v/>
      </c>
      <c r="W109" s="493"/>
      <c r="X109" s="325" t="str">
        <f>IF(AND('BR3'!$K$2="ACTIVE",'BR3'!J109&gt;0),"Yes",IF(AND('BR2'!$K$2="ACTIVE",'BR2'!J109&gt;0),"Yes",IF(AND('BR1'!$K$2="ACTIVE",'BR1'!J109&gt;0),"Yes",IF(AND('ORIGINAL BUDGET'!$K$2="ACTIVE",'ORIGINAL BUDGET'!J109&gt;0),"Yes",""))))</f>
        <v/>
      </c>
      <c r="Y109" s="493"/>
      <c r="Z109" s="325" t="str">
        <f>IF(AND('BR3'!$K$2="ACTIVE",'BR3'!L109&gt;0),"Yes",IF(AND('BR2'!$K$2="ACTIVE",'BR2'!L109&gt;0),"Yes",IF(AND('BR1'!$K$2="ACTIVE",'BR1'!L109&gt;0),"Yes",IF(AND('ORIGINAL BUDGET'!$K$2="ACTIVE",'ORIGINAL BUDGET'!L109&gt;0),"Yes",""))))</f>
        <v/>
      </c>
      <c r="AA109" s="493"/>
      <c r="AB109" s="325" t="str">
        <f>IF(AND('BR3'!$K$2="ACTIVE",'BR3'!N109&gt;0),"Yes",IF(AND('BR2'!$K$2="ACTIVE",'BR2'!N109&gt;0),"Yes",IF(AND('BR1'!$K$2="ACTIVE",'BR1'!N109&gt;0),"Yes",IF(AND('ORIGINAL BUDGET'!$K$2="ACTIVE",'ORIGINAL BUDGET'!N109&gt;0),"Yes",""))))</f>
        <v/>
      </c>
      <c r="AC109" s="493"/>
      <c r="AD109" s="325" t="str">
        <f>IF(AND('BR3'!$K$2="ACTIVE",'BR3'!P109&gt;0),"Yes",IF(AND('BR2'!$K$2="ACTIVE",'BR2'!P109&gt;0),"Yes",IF(AND('BR1'!$K$2="ACTIVE",'BR1'!P109&gt;0),"Yes",IF(AND('ORIGINAL BUDGET'!$K$2="ACTIVE",'ORIGINAL BUDGET'!P109&gt;0),"Yes",""))))</f>
        <v/>
      </c>
      <c r="AE109" s="493"/>
      <c r="AF109" s="325" t="str">
        <f>IF(AND('BR3'!$K$2="ACTIVE",'BR3'!R109&gt;0),"Yes",IF(AND('BR2'!$K$2="ACTIVE",'BR2'!R109&gt;0),"Yes",IF(AND('BR1'!$K$2="ACTIVE",'BR1'!R109&gt;0),"Yes",IF(AND('ORIGINAL BUDGET'!$K$2="ACTIVE",'ORIGINAL BUDGET'!R109&gt;0),"Yes",""))))</f>
        <v/>
      </c>
      <c r="AG109" s="493"/>
      <c r="AH109" s="493" t="str">
        <f>IF(AND('BR3'!$K$2="ACTIVE",'BR3'!T109&gt;0),"Yes",IF(AND('BR2'!$K$2="ACTIVE",'BR2'!T109&gt;0),"Yes",IF(AND('BR1'!$K$2="ACTIVE",'BR1'!T109&gt;0),"Yes",IF(AND('ORIGINAL BUDGET'!$K$2="ACTIVE",'ORIGINAL BUDGET'!T109&gt;0),"Yes",""))))</f>
        <v/>
      </c>
      <c r="AI109" s="494"/>
      <c r="AK109" s="221"/>
      <c r="AL109" s="221"/>
      <c r="AM109" s="221"/>
      <c r="AN109" s="221"/>
      <c r="AO109" s="221"/>
      <c r="AP109" s="221"/>
      <c r="AQ109" s="221"/>
      <c r="AR109" s="57"/>
      <c r="AU109" s="2"/>
      <c r="AV109" s="2"/>
      <c r="AW109" s="2"/>
      <c r="AX109" s="2"/>
      <c r="AY109" s="1104"/>
    </row>
    <row r="110" spans="1:51" ht="23.25" hidden="1" customHeight="1">
      <c r="A110" s="122">
        <v>12</v>
      </c>
      <c r="B110" s="1726">
        <f>IF($L$2="","",IF($L$2="ORIGINAL",'ORIGINAL BUDGET'!$B110,IF($L$2="BR1",'BR1'!$B110,IF($L$2="BR2",'BR2'!$B110,IF($L$2="BR3",'BR3'!$B110)))))</f>
        <v>0</v>
      </c>
      <c r="C110" s="1727">
        <f>IF($L$2="","",IF($L$2="ORIGINAL",'ORIGINAL BUDGET'!$B110,IF($L$2="BR1",'BR1'!$B110,IF($L$2="BR2",'BR2'!$B110,IF($L$2="BR3",'BR3'!$B110)))))</f>
        <v>0</v>
      </c>
      <c r="D110" s="1727">
        <f>IF($L$2="","",IF($L$2="ORIGINAL",'ORIGINAL BUDGET'!$B110,IF($L$2="BR1",'BR1'!$B110,IF($L$2="BR2",'BR2'!$B110,IF($L$2="BR3",'BR3'!$B110)))))</f>
        <v>0</v>
      </c>
      <c r="E110" s="1727">
        <f>IF($L$2="","",IF($L$2="ORIGINAL",'ORIGINAL BUDGET'!$B110,IF($L$2="BR1",'BR1'!$B110,IF($L$2="BR2",'BR2'!$B110,IF($L$2="BR3",'BR3'!$B110)))))</f>
        <v>0</v>
      </c>
      <c r="F110" s="612"/>
      <c r="G110" s="847" t="str">
        <f t="shared" si="37"/>
        <v/>
      </c>
      <c r="H110" s="810">
        <f t="shared" si="38"/>
        <v>0</v>
      </c>
      <c r="I110" s="840"/>
      <c r="J110" s="810">
        <f t="shared" si="41"/>
        <v>0</v>
      </c>
      <c r="K110" s="840"/>
      <c r="L110" s="810">
        <f t="shared" si="42"/>
        <v>0</v>
      </c>
      <c r="M110" s="840"/>
      <c r="N110" s="810">
        <f t="shared" si="43"/>
        <v>0</v>
      </c>
      <c r="O110" s="840"/>
      <c r="P110" s="810">
        <f t="shared" si="44"/>
        <v>0</v>
      </c>
      <c r="Q110" s="840"/>
      <c r="R110" s="810">
        <f t="shared" si="39"/>
        <v>0</v>
      </c>
      <c r="S110" s="840"/>
      <c r="T110" s="810">
        <f t="shared" si="40"/>
        <v>0</v>
      </c>
      <c r="U110" s="410"/>
      <c r="V110" s="492" t="str">
        <f>IF(AND('BR3'!$K$2="ACTIVE",'BR3'!H110&gt;0),"Yes",IF(AND('BR2'!$K$2="ACTIVE",'BR2'!H110&gt;0),"Yes",IF(AND('BR1'!$K$2="ACTIVE",'BR1'!H110&gt;0),"Yes",IF(AND('ORIGINAL BUDGET'!$K$2="ACTIVE",'ORIGINAL BUDGET'!H110&gt;0),"Yes",""))))</f>
        <v/>
      </c>
      <c r="W110" s="493"/>
      <c r="X110" s="325" t="str">
        <f>IF(AND('BR3'!$K$2="ACTIVE",'BR3'!J110&gt;0),"Yes",IF(AND('BR2'!$K$2="ACTIVE",'BR2'!J110&gt;0),"Yes",IF(AND('BR1'!$K$2="ACTIVE",'BR1'!J110&gt;0),"Yes",IF(AND('ORIGINAL BUDGET'!$K$2="ACTIVE",'ORIGINAL BUDGET'!J110&gt;0),"Yes",""))))</f>
        <v/>
      </c>
      <c r="Y110" s="493"/>
      <c r="Z110" s="325" t="str">
        <f>IF(AND('BR3'!$K$2="ACTIVE",'BR3'!L110&gt;0),"Yes",IF(AND('BR2'!$K$2="ACTIVE",'BR2'!L110&gt;0),"Yes",IF(AND('BR1'!$K$2="ACTIVE",'BR1'!L110&gt;0),"Yes",IF(AND('ORIGINAL BUDGET'!$K$2="ACTIVE",'ORIGINAL BUDGET'!L110&gt;0),"Yes",""))))</f>
        <v/>
      </c>
      <c r="AA110" s="493"/>
      <c r="AB110" s="325" t="str">
        <f>IF(AND('BR3'!$K$2="ACTIVE",'BR3'!N110&gt;0),"Yes",IF(AND('BR2'!$K$2="ACTIVE",'BR2'!N110&gt;0),"Yes",IF(AND('BR1'!$K$2="ACTIVE",'BR1'!N110&gt;0),"Yes",IF(AND('ORIGINAL BUDGET'!$K$2="ACTIVE",'ORIGINAL BUDGET'!N110&gt;0),"Yes",""))))</f>
        <v/>
      </c>
      <c r="AC110" s="493"/>
      <c r="AD110" s="325" t="str">
        <f>IF(AND('BR3'!$K$2="ACTIVE",'BR3'!P110&gt;0),"Yes",IF(AND('BR2'!$K$2="ACTIVE",'BR2'!P110&gt;0),"Yes",IF(AND('BR1'!$K$2="ACTIVE",'BR1'!P110&gt;0),"Yes",IF(AND('ORIGINAL BUDGET'!$K$2="ACTIVE",'ORIGINAL BUDGET'!P110&gt;0),"Yes",""))))</f>
        <v/>
      </c>
      <c r="AE110" s="493"/>
      <c r="AF110" s="325" t="str">
        <f>IF(AND('BR3'!$K$2="ACTIVE",'BR3'!R110&gt;0),"Yes",IF(AND('BR2'!$K$2="ACTIVE",'BR2'!R110&gt;0),"Yes",IF(AND('BR1'!$K$2="ACTIVE",'BR1'!R110&gt;0),"Yes",IF(AND('ORIGINAL BUDGET'!$K$2="ACTIVE",'ORIGINAL BUDGET'!R110&gt;0),"Yes",""))))</f>
        <v/>
      </c>
      <c r="AG110" s="493"/>
      <c r="AH110" s="493" t="str">
        <f>IF(AND('BR3'!$K$2="ACTIVE",'BR3'!T110&gt;0),"Yes",IF(AND('BR2'!$K$2="ACTIVE",'BR2'!T110&gt;0),"Yes",IF(AND('BR1'!$K$2="ACTIVE",'BR1'!T110&gt;0),"Yes",IF(AND('ORIGINAL BUDGET'!$K$2="ACTIVE",'ORIGINAL BUDGET'!T110&gt;0),"Yes",""))))</f>
        <v/>
      </c>
      <c r="AI110" s="494"/>
      <c r="AK110" s="221"/>
      <c r="AL110" s="221"/>
      <c r="AM110" s="221"/>
      <c r="AN110" s="221"/>
      <c r="AO110" s="221"/>
      <c r="AP110" s="221"/>
      <c r="AQ110" s="221"/>
      <c r="AR110" s="57"/>
      <c r="AU110" s="2"/>
      <c r="AV110" s="2"/>
      <c r="AW110" s="2"/>
      <c r="AX110" s="2"/>
      <c r="AY110" s="1104"/>
    </row>
    <row r="111" spans="1:51" ht="23.25" hidden="1" customHeight="1">
      <c r="A111" s="122">
        <v>13</v>
      </c>
      <c r="B111" s="1726">
        <f>IF($L$2="","",IF($L$2="ORIGINAL",'ORIGINAL BUDGET'!$B111,IF($L$2="BR1",'BR1'!$B111,IF($L$2="BR2",'BR2'!$B111,IF($L$2="BR3",'BR3'!$B111)))))</f>
        <v>0</v>
      </c>
      <c r="C111" s="1727">
        <f>IF($L$2="","",IF($L$2="ORIGINAL",'ORIGINAL BUDGET'!$B111,IF($L$2="BR1",'BR1'!$B111,IF($L$2="BR2",'BR2'!$B111,IF($L$2="BR3",'BR3'!$B111)))))</f>
        <v>0</v>
      </c>
      <c r="D111" s="1727">
        <f>IF($L$2="","",IF($L$2="ORIGINAL",'ORIGINAL BUDGET'!$B111,IF($L$2="BR1",'BR1'!$B111,IF($L$2="BR2",'BR2'!$B111,IF($L$2="BR3",'BR3'!$B111)))))</f>
        <v>0</v>
      </c>
      <c r="E111" s="1727">
        <f>IF($L$2="","",IF($L$2="ORIGINAL",'ORIGINAL BUDGET'!$B111,IF($L$2="BR1",'BR1'!$B111,IF($L$2="BR2",'BR2'!$B111,IF($L$2="BR3",'BR3'!$B111)))))</f>
        <v>0</v>
      </c>
      <c r="F111" s="612"/>
      <c r="G111" s="847" t="str">
        <f t="shared" si="37"/>
        <v/>
      </c>
      <c r="H111" s="810">
        <f t="shared" si="38"/>
        <v>0</v>
      </c>
      <c r="I111" s="840"/>
      <c r="J111" s="810">
        <f t="shared" si="41"/>
        <v>0</v>
      </c>
      <c r="K111" s="840"/>
      <c r="L111" s="810">
        <f t="shared" si="42"/>
        <v>0</v>
      </c>
      <c r="M111" s="840"/>
      <c r="N111" s="810">
        <f t="shared" si="43"/>
        <v>0</v>
      </c>
      <c r="O111" s="840"/>
      <c r="P111" s="810">
        <f t="shared" si="44"/>
        <v>0</v>
      </c>
      <c r="Q111" s="840"/>
      <c r="R111" s="810">
        <f t="shared" si="39"/>
        <v>0</v>
      </c>
      <c r="S111" s="840"/>
      <c r="T111" s="810">
        <f t="shared" si="40"/>
        <v>0</v>
      </c>
      <c r="U111" s="410"/>
      <c r="V111" s="492" t="str">
        <f>IF(AND('BR3'!$K$2="ACTIVE",'BR3'!H111&gt;0),"Yes",IF(AND('BR2'!$K$2="ACTIVE",'BR2'!H111&gt;0),"Yes",IF(AND('BR1'!$K$2="ACTIVE",'BR1'!H111&gt;0),"Yes",IF(AND('ORIGINAL BUDGET'!$K$2="ACTIVE",'ORIGINAL BUDGET'!H111&gt;0),"Yes",""))))</f>
        <v/>
      </c>
      <c r="W111" s="493"/>
      <c r="X111" s="325" t="str">
        <f>IF(AND('BR3'!$K$2="ACTIVE",'BR3'!J111&gt;0),"Yes",IF(AND('BR2'!$K$2="ACTIVE",'BR2'!J111&gt;0),"Yes",IF(AND('BR1'!$K$2="ACTIVE",'BR1'!J111&gt;0),"Yes",IF(AND('ORIGINAL BUDGET'!$K$2="ACTIVE",'ORIGINAL BUDGET'!J111&gt;0),"Yes",""))))</f>
        <v/>
      </c>
      <c r="Y111" s="493"/>
      <c r="Z111" s="325" t="str">
        <f>IF(AND('BR3'!$K$2="ACTIVE",'BR3'!L111&gt;0),"Yes",IF(AND('BR2'!$K$2="ACTIVE",'BR2'!L111&gt;0),"Yes",IF(AND('BR1'!$K$2="ACTIVE",'BR1'!L111&gt;0),"Yes",IF(AND('ORIGINAL BUDGET'!$K$2="ACTIVE",'ORIGINAL BUDGET'!L111&gt;0),"Yes",""))))</f>
        <v/>
      </c>
      <c r="AA111" s="493"/>
      <c r="AB111" s="325" t="str">
        <f>IF(AND('BR3'!$K$2="ACTIVE",'BR3'!N111&gt;0),"Yes",IF(AND('BR2'!$K$2="ACTIVE",'BR2'!N111&gt;0),"Yes",IF(AND('BR1'!$K$2="ACTIVE",'BR1'!N111&gt;0),"Yes",IF(AND('ORIGINAL BUDGET'!$K$2="ACTIVE",'ORIGINAL BUDGET'!N111&gt;0),"Yes",""))))</f>
        <v/>
      </c>
      <c r="AC111" s="493"/>
      <c r="AD111" s="325" t="str">
        <f>IF(AND('BR3'!$K$2="ACTIVE",'BR3'!P111&gt;0),"Yes",IF(AND('BR2'!$K$2="ACTIVE",'BR2'!P111&gt;0),"Yes",IF(AND('BR1'!$K$2="ACTIVE",'BR1'!P111&gt;0),"Yes",IF(AND('ORIGINAL BUDGET'!$K$2="ACTIVE",'ORIGINAL BUDGET'!P111&gt;0),"Yes",""))))</f>
        <v/>
      </c>
      <c r="AE111" s="493"/>
      <c r="AF111" s="325" t="str">
        <f>IF(AND('BR3'!$K$2="ACTIVE",'BR3'!R111&gt;0),"Yes",IF(AND('BR2'!$K$2="ACTIVE",'BR2'!R111&gt;0),"Yes",IF(AND('BR1'!$K$2="ACTIVE",'BR1'!R111&gt;0),"Yes",IF(AND('ORIGINAL BUDGET'!$K$2="ACTIVE",'ORIGINAL BUDGET'!R111&gt;0),"Yes",""))))</f>
        <v/>
      </c>
      <c r="AG111" s="493"/>
      <c r="AH111" s="493" t="str">
        <f>IF(AND('BR3'!$K$2="ACTIVE",'BR3'!T111&gt;0),"Yes",IF(AND('BR2'!$K$2="ACTIVE",'BR2'!T111&gt;0),"Yes",IF(AND('BR1'!$K$2="ACTIVE",'BR1'!T111&gt;0),"Yes",IF(AND('ORIGINAL BUDGET'!$K$2="ACTIVE",'ORIGINAL BUDGET'!T111&gt;0),"Yes",""))))</f>
        <v/>
      </c>
      <c r="AI111" s="494"/>
      <c r="AK111" s="221"/>
      <c r="AL111" s="221"/>
      <c r="AM111" s="221"/>
      <c r="AN111" s="221"/>
      <c r="AO111" s="221"/>
      <c r="AP111" s="221"/>
      <c r="AQ111" s="221"/>
      <c r="AR111" s="57"/>
      <c r="AU111" s="2"/>
      <c r="AV111" s="2"/>
      <c r="AW111" s="2"/>
      <c r="AX111" s="2"/>
      <c r="AY111" s="1104"/>
    </row>
    <row r="112" spans="1:51" ht="23.25" hidden="1" customHeight="1">
      <c r="A112" s="122">
        <v>14</v>
      </c>
      <c r="B112" s="1726">
        <f>IF($L$2="","",IF($L$2="ORIGINAL",'ORIGINAL BUDGET'!$B112,IF($L$2="BR1",'BR1'!$B112,IF($L$2="BR2",'BR2'!$B112,IF($L$2="BR3",'BR3'!$B112)))))</f>
        <v>0</v>
      </c>
      <c r="C112" s="1727">
        <f>IF($L$2="","",IF($L$2="ORIGINAL",'ORIGINAL BUDGET'!$B112,IF($L$2="BR1",'BR1'!$B112,IF($L$2="BR2",'BR2'!$B112,IF($L$2="BR3",'BR3'!$B112)))))</f>
        <v>0</v>
      </c>
      <c r="D112" s="1727">
        <f>IF($L$2="","",IF($L$2="ORIGINAL",'ORIGINAL BUDGET'!$B112,IF($L$2="BR1",'BR1'!$B112,IF($L$2="BR2",'BR2'!$B112,IF($L$2="BR3",'BR3'!$B112)))))</f>
        <v>0</v>
      </c>
      <c r="E112" s="1728">
        <f>IF($L$2="","",IF($L$2="ORIGINAL",'ORIGINAL BUDGET'!$B112,IF($L$2="BR1",'BR1'!$B112,IF($L$2="BR2",'BR2'!$B112,IF($L$2="BR3",'BR3'!$B112)))))</f>
        <v>0</v>
      </c>
      <c r="F112" s="612"/>
      <c r="G112" s="847" t="str">
        <f t="shared" si="37"/>
        <v/>
      </c>
      <c r="H112" s="810">
        <f t="shared" si="38"/>
        <v>0</v>
      </c>
      <c r="I112" s="840"/>
      <c r="J112" s="810">
        <f t="shared" si="41"/>
        <v>0</v>
      </c>
      <c r="K112" s="840"/>
      <c r="L112" s="810">
        <f t="shared" si="42"/>
        <v>0</v>
      </c>
      <c r="M112" s="840"/>
      <c r="N112" s="810">
        <f t="shared" si="43"/>
        <v>0</v>
      </c>
      <c r="O112" s="840"/>
      <c r="P112" s="810">
        <f t="shared" si="44"/>
        <v>0</v>
      </c>
      <c r="Q112" s="840"/>
      <c r="R112" s="810">
        <f t="shared" si="39"/>
        <v>0</v>
      </c>
      <c r="S112" s="840"/>
      <c r="T112" s="810">
        <f t="shared" si="40"/>
        <v>0</v>
      </c>
      <c r="U112" s="410"/>
      <c r="V112" s="492" t="str">
        <f>IF(AND('BR3'!$K$2="ACTIVE",'BR3'!H112&gt;0),"Yes",IF(AND('BR2'!$K$2="ACTIVE",'BR2'!H112&gt;0),"Yes",IF(AND('BR1'!$K$2="ACTIVE",'BR1'!H112&gt;0),"Yes",IF(AND('ORIGINAL BUDGET'!$K$2="ACTIVE",'ORIGINAL BUDGET'!H112&gt;0),"Yes",""))))</f>
        <v/>
      </c>
      <c r="W112" s="493"/>
      <c r="X112" s="325" t="str">
        <f>IF(AND('BR3'!$K$2="ACTIVE",'BR3'!J112&gt;0),"Yes",IF(AND('BR2'!$K$2="ACTIVE",'BR2'!J112&gt;0),"Yes",IF(AND('BR1'!$K$2="ACTIVE",'BR1'!J112&gt;0),"Yes",IF(AND('ORIGINAL BUDGET'!$K$2="ACTIVE",'ORIGINAL BUDGET'!J112&gt;0),"Yes",""))))</f>
        <v/>
      </c>
      <c r="Y112" s="493"/>
      <c r="Z112" s="325" t="str">
        <f>IF(AND('BR3'!$K$2="ACTIVE",'BR3'!L112&gt;0),"Yes",IF(AND('BR2'!$K$2="ACTIVE",'BR2'!L112&gt;0),"Yes",IF(AND('BR1'!$K$2="ACTIVE",'BR1'!L112&gt;0),"Yes",IF(AND('ORIGINAL BUDGET'!$K$2="ACTIVE",'ORIGINAL BUDGET'!L112&gt;0),"Yes",""))))</f>
        <v/>
      </c>
      <c r="AA112" s="493"/>
      <c r="AB112" s="325" t="str">
        <f>IF(AND('BR3'!$K$2="ACTIVE",'BR3'!N112&gt;0),"Yes",IF(AND('BR2'!$K$2="ACTIVE",'BR2'!N112&gt;0),"Yes",IF(AND('BR1'!$K$2="ACTIVE",'BR1'!N112&gt;0),"Yes",IF(AND('ORIGINAL BUDGET'!$K$2="ACTIVE",'ORIGINAL BUDGET'!N112&gt;0),"Yes",""))))</f>
        <v/>
      </c>
      <c r="AC112" s="493"/>
      <c r="AD112" s="325" t="str">
        <f>IF(AND('BR3'!$K$2="ACTIVE",'BR3'!P112&gt;0),"Yes",IF(AND('BR2'!$K$2="ACTIVE",'BR2'!P112&gt;0),"Yes",IF(AND('BR1'!$K$2="ACTIVE",'BR1'!P112&gt;0),"Yes",IF(AND('ORIGINAL BUDGET'!$K$2="ACTIVE",'ORIGINAL BUDGET'!P112&gt;0),"Yes",""))))</f>
        <v/>
      </c>
      <c r="AE112" s="493"/>
      <c r="AF112" s="325" t="str">
        <f>IF(AND('BR3'!$K$2="ACTIVE",'BR3'!R112&gt;0),"Yes",IF(AND('BR2'!$K$2="ACTIVE",'BR2'!R112&gt;0),"Yes",IF(AND('BR1'!$K$2="ACTIVE",'BR1'!R112&gt;0),"Yes",IF(AND('ORIGINAL BUDGET'!$K$2="ACTIVE",'ORIGINAL BUDGET'!R112&gt;0),"Yes",""))))</f>
        <v/>
      </c>
      <c r="AG112" s="493"/>
      <c r="AH112" s="493" t="str">
        <f>IF(AND('BR3'!$K$2="ACTIVE",'BR3'!T112&gt;0),"Yes",IF(AND('BR2'!$K$2="ACTIVE",'BR2'!T112&gt;0),"Yes",IF(AND('BR1'!$K$2="ACTIVE",'BR1'!T112&gt;0),"Yes",IF(AND('ORIGINAL BUDGET'!$K$2="ACTIVE",'ORIGINAL BUDGET'!T112&gt;0),"Yes",""))))</f>
        <v/>
      </c>
      <c r="AI112" s="494"/>
      <c r="AK112" s="221"/>
      <c r="AL112" s="221"/>
      <c r="AM112" s="221"/>
      <c r="AN112" s="221"/>
      <c r="AO112" s="221"/>
      <c r="AP112" s="221"/>
      <c r="AQ112" s="221"/>
      <c r="AR112" s="57"/>
      <c r="AU112" s="2"/>
      <c r="AV112" s="2"/>
      <c r="AW112" s="2"/>
      <c r="AX112" s="2"/>
      <c r="AY112" s="1104"/>
    </row>
    <row r="113" spans="1:51" ht="23.25" hidden="1" customHeight="1" thickBot="1">
      <c r="A113" s="122">
        <v>15</v>
      </c>
      <c r="B113" s="1729">
        <f>IF($L$2="","",IF($L$2="ORIGINAL",'ORIGINAL BUDGET'!$B113,IF($L$2="BR1",'BR1'!$B113,IF($L$2="BR2",'BR2'!$B113,IF($L$2="BR3",'BR3'!$B113)))))</f>
        <v>0</v>
      </c>
      <c r="C113" s="1730">
        <f>IF($L$2="","",IF($L$2="ORIGINAL",'ORIGINAL BUDGET'!$B113,IF($L$2="BR1",'BR1'!$B113,IF($L$2="BR2",'BR2'!$B113,IF($L$2="BR3",'BR3'!$B113)))))</f>
        <v>0</v>
      </c>
      <c r="D113" s="1730">
        <f>IF($L$2="","",IF($L$2="ORIGINAL",'ORIGINAL BUDGET'!$B113,IF($L$2="BR1",'BR1'!$B113,IF($L$2="BR2",'BR2'!$B113,IF($L$2="BR3",'BR3'!$B113)))))</f>
        <v>0</v>
      </c>
      <c r="E113" s="1731">
        <f>IF($L$2="","",IF($L$2="ORIGINAL",'ORIGINAL BUDGET'!$B113,IF($L$2="BR1",'BR1'!$B113,IF($L$2="BR2",'BR2'!$B113,IF($L$2="BR3",'BR3'!$B113)))))</f>
        <v>0</v>
      </c>
      <c r="F113" s="613"/>
      <c r="G113" s="848" t="str">
        <f t="shared" si="37"/>
        <v/>
      </c>
      <c r="H113" s="813">
        <f t="shared" si="38"/>
        <v>0</v>
      </c>
      <c r="I113" s="840"/>
      <c r="J113" s="813">
        <f t="shared" si="41"/>
        <v>0</v>
      </c>
      <c r="K113" s="840"/>
      <c r="L113" s="813">
        <f t="shared" si="42"/>
        <v>0</v>
      </c>
      <c r="M113" s="840"/>
      <c r="N113" s="813">
        <f t="shared" si="43"/>
        <v>0</v>
      </c>
      <c r="O113" s="840"/>
      <c r="P113" s="813">
        <f t="shared" si="44"/>
        <v>0</v>
      </c>
      <c r="Q113" s="840"/>
      <c r="R113" s="813">
        <f t="shared" si="39"/>
        <v>0</v>
      </c>
      <c r="S113" s="840"/>
      <c r="T113" s="813">
        <f t="shared" si="40"/>
        <v>0</v>
      </c>
      <c r="U113" s="410"/>
      <c r="V113" s="495" t="str">
        <f>IF(AND('BR3'!$K$2="ACTIVE",'BR3'!H113&gt;0),"Yes",IF(AND('BR2'!$K$2="ACTIVE",'BR2'!H113&gt;0),"Yes",IF(AND('BR1'!$K$2="ACTIVE",'BR1'!H113&gt;0),"Yes",IF(AND('ORIGINAL BUDGET'!$K$2="ACTIVE",'ORIGINAL BUDGET'!H113&gt;0),"Yes",""))))</f>
        <v/>
      </c>
      <c r="W113" s="497"/>
      <c r="X113" s="496" t="str">
        <f>IF(AND('BR3'!$K$2="ACTIVE",'BR3'!J113&gt;0),"Yes",IF(AND('BR2'!$K$2="ACTIVE",'BR2'!J113&gt;0),"Yes",IF(AND('BR1'!$K$2="ACTIVE",'BR1'!J113&gt;0),"Yes",IF(AND('ORIGINAL BUDGET'!$K$2="ACTIVE",'ORIGINAL BUDGET'!J113&gt;0),"Yes",""))))</f>
        <v/>
      </c>
      <c r="Y113" s="497"/>
      <c r="Z113" s="496" t="str">
        <f>IF(AND('BR3'!$K$2="ACTIVE",'BR3'!L113&gt;0),"Yes",IF(AND('BR2'!$K$2="ACTIVE",'BR2'!L113&gt;0),"Yes",IF(AND('BR1'!$K$2="ACTIVE",'BR1'!L113&gt;0),"Yes",IF(AND('ORIGINAL BUDGET'!$K$2="ACTIVE",'ORIGINAL BUDGET'!L113&gt;0),"Yes",""))))</f>
        <v/>
      </c>
      <c r="AA113" s="497"/>
      <c r="AB113" s="496" t="str">
        <f>IF(AND('BR3'!$K$2="ACTIVE",'BR3'!N113&gt;0),"Yes",IF(AND('BR2'!$K$2="ACTIVE",'BR2'!N113&gt;0),"Yes",IF(AND('BR1'!$K$2="ACTIVE",'BR1'!N113&gt;0),"Yes",IF(AND('ORIGINAL BUDGET'!$K$2="ACTIVE",'ORIGINAL BUDGET'!N113&gt;0),"Yes",""))))</f>
        <v/>
      </c>
      <c r="AC113" s="497"/>
      <c r="AD113" s="496" t="str">
        <f>IF(AND('BR3'!$K$2="ACTIVE",'BR3'!P113&gt;0),"Yes",IF(AND('BR2'!$K$2="ACTIVE",'BR2'!P113&gt;0),"Yes",IF(AND('BR1'!$K$2="ACTIVE",'BR1'!P113&gt;0),"Yes",IF(AND('ORIGINAL BUDGET'!$K$2="ACTIVE",'ORIGINAL BUDGET'!P113&gt;0),"Yes",""))))</f>
        <v/>
      </c>
      <c r="AE113" s="497"/>
      <c r="AF113" s="496" t="str">
        <f>IF(AND('BR3'!$K$2="ACTIVE",'BR3'!R113&gt;0),"Yes",IF(AND('BR2'!$K$2="ACTIVE",'BR2'!R113&gt;0),"Yes",IF(AND('BR1'!$K$2="ACTIVE",'BR1'!R113&gt;0),"Yes",IF(AND('ORIGINAL BUDGET'!$K$2="ACTIVE",'ORIGINAL BUDGET'!R113&gt;0),"Yes",""))))</f>
        <v/>
      </c>
      <c r="AG113" s="497"/>
      <c r="AH113" s="497" t="str">
        <f>IF(AND('BR3'!$K$2="ACTIVE",'BR3'!T113&gt;0),"Yes",IF(AND('BR2'!$K$2="ACTIVE",'BR2'!T113&gt;0),"Yes",IF(AND('BR1'!$K$2="ACTIVE",'BR1'!T113&gt;0),"Yes",IF(AND('ORIGINAL BUDGET'!$K$2="ACTIVE",'ORIGINAL BUDGET'!T113&gt;0),"Yes",""))))</f>
        <v/>
      </c>
      <c r="AI113" s="498"/>
      <c r="AK113" s="221"/>
      <c r="AL113" s="221"/>
      <c r="AM113" s="221"/>
      <c r="AN113" s="221"/>
      <c r="AO113" s="221"/>
      <c r="AP113" s="221"/>
      <c r="AQ113" s="221"/>
      <c r="AR113" s="57"/>
      <c r="AU113" s="2"/>
      <c r="AV113" s="2"/>
      <c r="AW113" s="2"/>
      <c r="AX113" s="2"/>
      <c r="AY113" s="1104"/>
    </row>
    <row r="114" spans="1:51" ht="15.95" customHeight="1" thickTop="1" thickBot="1">
      <c r="A114" s="435"/>
      <c r="B114" s="520"/>
      <c r="C114" s="521"/>
      <c r="D114" s="522"/>
      <c r="E114" s="523"/>
      <c r="F114" s="436"/>
      <c r="G114" s="849"/>
      <c r="H114" s="437"/>
      <c r="I114" s="849"/>
      <c r="J114" s="437"/>
      <c r="K114" s="849"/>
      <c r="L114" s="437"/>
      <c r="M114" s="849"/>
      <c r="N114" s="437"/>
      <c r="O114" s="849"/>
      <c r="P114" s="437"/>
      <c r="Q114" s="849"/>
      <c r="R114" s="437"/>
      <c r="S114" s="849"/>
      <c r="T114" s="437"/>
      <c r="U114" s="214"/>
      <c r="V114" s="499"/>
      <c r="W114" s="504"/>
      <c r="X114" s="504">
        <f>SUM(X99:X113)</f>
        <v>0</v>
      </c>
      <c r="Y114" s="504"/>
      <c r="Z114" s="504">
        <f>SUM(Z99:Z113)</f>
        <v>0</v>
      </c>
      <c r="AA114" s="504"/>
      <c r="AB114" s="504">
        <f>SUM(AB99:AB113)</f>
        <v>0</v>
      </c>
      <c r="AC114" s="504"/>
      <c r="AD114" s="504">
        <f>SUM(AD99:AD113)</f>
        <v>0</v>
      </c>
      <c r="AE114" s="504"/>
      <c r="AF114" s="504">
        <f>SUM(AF99:AF113)</f>
        <v>0</v>
      </c>
      <c r="AG114" s="504"/>
      <c r="AH114" s="504">
        <f>SUM(AH99:AH113)</f>
        <v>0</v>
      </c>
      <c r="AI114" s="504"/>
      <c r="AL114" s="2"/>
      <c r="AM114" s="2"/>
      <c r="AN114" s="2"/>
      <c r="AO114" s="2"/>
      <c r="AP114" s="2"/>
      <c r="AQ114" s="2"/>
      <c r="AR114" s="2"/>
      <c r="AU114" s="2"/>
      <c r="AV114" s="2"/>
      <c r="AW114" s="2"/>
      <c r="AX114" s="2"/>
      <c r="AY114" s="1104"/>
    </row>
    <row r="115" spans="1:51" ht="24" customHeight="1" thickTop="1">
      <c r="A115" s="1739" t="str">
        <f>A13</f>
        <v>CAPITAL EXPENDITURES</v>
      </c>
      <c r="B115" s="1740"/>
      <c r="C115" s="1740"/>
      <c r="D115" s="1740"/>
      <c r="E115" s="1740"/>
      <c r="F115" s="1740"/>
      <c r="G115" s="1736" t="s">
        <v>84</v>
      </c>
      <c r="H115" s="1737"/>
      <c r="I115" s="1737"/>
      <c r="J115" s="1737"/>
      <c r="K115" s="1737"/>
      <c r="L115" s="1737"/>
      <c r="M115" s="1737"/>
      <c r="N115" s="1737"/>
      <c r="O115" s="1737"/>
      <c r="P115" s="1737"/>
      <c r="Q115" s="1737"/>
      <c r="R115" s="1737"/>
      <c r="S115" s="1737"/>
      <c r="T115" s="1737"/>
      <c r="U115" s="947"/>
      <c r="V115" s="1720" t="s">
        <v>155</v>
      </c>
      <c r="W115" s="1721"/>
      <c r="X115" s="1721"/>
      <c r="Y115" s="1721"/>
      <c r="Z115" s="1721"/>
      <c r="AA115" s="1721"/>
      <c r="AB115" s="1721"/>
      <c r="AC115" s="1721"/>
      <c r="AD115" s="1721"/>
      <c r="AE115" s="1721"/>
      <c r="AF115" s="1721"/>
      <c r="AG115" s="1721"/>
      <c r="AH115" s="1721"/>
      <c r="AI115" s="1722"/>
      <c r="AL115" s="1738"/>
      <c r="AM115" s="1738"/>
      <c r="AN115" s="1738"/>
      <c r="AO115" s="475"/>
      <c r="AP115" s="1084"/>
      <c r="AQ115" s="1084"/>
      <c r="AR115" s="1084"/>
      <c r="AY115" s="1104"/>
    </row>
    <row r="116" spans="1:51" ht="15.6" customHeight="1" thickBot="1">
      <c r="A116" s="1584"/>
      <c r="B116" s="1586"/>
      <c r="C116" s="1586"/>
      <c r="D116" s="1586"/>
      <c r="E116" s="1586"/>
      <c r="F116" s="1586"/>
      <c r="G116" s="1226" t="str">
        <f>'Fund Rec'!G110</f>
        <v/>
      </c>
      <c r="H116" s="1227">
        <f>'Fund Rec'!H110</f>
        <v>0</v>
      </c>
      <c r="I116" s="1228" t="str">
        <f>'Fund Rec'!I110</f>
        <v/>
      </c>
      <c r="J116" s="1227">
        <f>'Fund Rec'!J110</f>
        <v>0</v>
      </c>
      <c r="K116" s="1228" t="str">
        <f>'Fund Rec'!K110</f>
        <v/>
      </c>
      <c r="L116" s="1227">
        <f>'Fund Rec'!L110</f>
        <v>0</v>
      </c>
      <c r="M116" s="1228" t="str">
        <f>'Fund Rec'!M110</f>
        <v/>
      </c>
      <c r="N116" s="1227">
        <f>'Fund Rec'!N110</f>
        <v>0</v>
      </c>
      <c r="O116" s="1229" t="str">
        <f>'Fund Rec'!O110</f>
        <v/>
      </c>
      <c r="P116" s="697">
        <f>'Fund Rec'!P110</f>
        <v>0</v>
      </c>
      <c r="Q116" s="1229" t="str">
        <f>'Fund Rec'!Q110</f>
        <v/>
      </c>
      <c r="R116" s="1230">
        <f>'Fund Rec'!R110</f>
        <v>0</v>
      </c>
      <c r="S116" s="1229" t="str">
        <f>'Fund Rec'!S110</f>
        <v/>
      </c>
      <c r="T116" s="697">
        <f>'Fund Rec'!T110</f>
        <v>0</v>
      </c>
      <c r="U116" s="408"/>
      <c r="V116" s="1732" t="str">
        <f>$G$5</f>
        <v>RPPC, 53110</v>
      </c>
      <c r="W116" s="1716"/>
      <c r="X116" s="1716" t="str">
        <f>$I$5</f>
        <v>RPPC , 53129</v>
      </c>
      <c r="Y116" s="1716"/>
      <c r="Z116" s="1716" t="str">
        <f>$K$5</f>
        <v/>
      </c>
      <c r="AA116" s="1716"/>
      <c r="AB116" s="1716" t="str">
        <f>$M$5</f>
        <v/>
      </c>
      <c r="AC116" s="1716"/>
      <c r="AD116" s="1716" t="str">
        <f>$O$5</f>
        <v/>
      </c>
      <c r="AE116" s="1716"/>
      <c r="AF116" s="1716" t="str">
        <f>$Q$5</f>
        <v/>
      </c>
      <c r="AG116" s="1716"/>
      <c r="AH116" s="1716" t="str">
        <f>$S$5</f>
        <v/>
      </c>
      <c r="AI116" s="1718"/>
      <c r="AL116" s="2"/>
      <c r="AM116" s="2"/>
      <c r="AN116" s="2"/>
      <c r="AO116" s="2"/>
      <c r="AP116" s="2"/>
      <c r="AQ116" s="2"/>
      <c r="AR116" s="2"/>
      <c r="AY116" s="1104"/>
    </row>
    <row r="117" spans="1:51" ht="25.5" customHeight="1" thickTop="1" thickBot="1">
      <c r="A117" s="131"/>
      <c r="B117" s="159"/>
      <c r="C117" s="159"/>
      <c r="D117" s="18"/>
      <c r="E117" s="130" t="str">
        <f>'ORIGINAL BUDGET'!E117</f>
        <v>TOTAL CAPITAL EXPENDITURES</v>
      </c>
      <c r="F117" s="1112">
        <f>SUM(F118:F132)</f>
        <v>0</v>
      </c>
      <c r="G117" s="614"/>
      <c r="H117" s="615">
        <f>SUM(H118:H132)</f>
        <v>0</v>
      </c>
      <c r="I117" s="607"/>
      <c r="J117" s="605">
        <f>SUM(J118:J132)</f>
        <v>0</v>
      </c>
      <c r="K117" s="607"/>
      <c r="L117" s="596">
        <f>SUM(L118:L132)</f>
        <v>0</v>
      </c>
      <c r="M117" s="695"/>
      <c r="N117" s="596">
        <f>SUM(N118:N132)</f>
        <v>0</v>
      </c>
      <c r="O117" s="695"/>
      <c r="P117" s="596">
        <f>SUM(P118:P132)</f>
        <v>0</v>
      </c>
      <c r="Q117" s="607"/>
      <c r="R117" s="596">
        <f>SUM(R118:R132)</f>
        <v>0</v>
      </c>
      <c r="S117" s="695"/>
      <c r="T117" s="596">
        <f>SUM(T118:T132)</f>
        <v>0</v>
      </c>
      <c r="U117" s="409"/>
      <c r="V117" s="1733"/>
      <c r="W117" s="1717"/>
      <c r="X117" s="1717"/>
      <c r="Y117" s="1717"/>
      <c r="Z117" s="1717"/>
      <c r="AA117" s="1717"/>
      <c r="AB117" s="1717"/>
      <c r="AC117" s="1717"/>
      <c r="AD117" s="1717"/>
      <c r="AE117" s="1717"/>
      <c r="AF117" s="1717"/>
      <c r="AG117" s="1717"/>
      <c r="AH117" s="1717"/>
      <c r="AI117" s="1719"/>
      <c r="AL117" s="221"/>
      <c r="AM117" s="221"/>
      <c r="AN117" s="222"/>
      <c r="AO117" s="222"/>
      <c r="AP117" s="222"/>
      <c r="AQ117" s="222"/>
      <c r="AR117" s="222"/>
      <c r="AY117" s="1104"/>
    </row>
    <row r="118" spans="1:51" ht="23.25" customHeight="1" thickTop="1">
      <c r="A118" s="122">
        <v>1</v>
      </c>
      <c r="B118" s="1726">
        <f>IF($L$2="","",IF($L$2="ORIGINAL",'ORIGINAL BUDGET'!$B118,IF($L$2="BR1",'BR1'!$B118,IF($L$2="BR2",'BR2'!$B118,IF($L$2="BR3",'BR3'!$B118)))))</f>
        <v>0</v>
      </c>
      <c r="C118" s="1727">
        <f>IF($L$2="","",IF($L$2="ORIGINAL",'ORIGINAL BUDGET'!$B118,IF($L$2="BR1",'BR1'!$B118,IF($L$2="BR2",'BR2'!$B118,IF($L$2="BR3",'BR3'!$B118)))))</f>
        <v>0</v>
      </c>
      <c r="D118" s="1727">
        <f>IF($L$2="","",IF($L$2="ORIGINAL",'ORIGINAL BUDGET'!$B118,IF($L$2="BR1",'BR1'!$B118,IF($L$2="BR2",'BR2'!$B118,IF($L$2="BR3",'BR3'!$B118)))))</f>
        <v>0</v>
      </c>
      <c r="E118" s="1728">
        <f>IF($L$2="","",IF($L$2="ORIGINAL",'ORIGINAL BUDGET'!$B118,IF($L$2="BR1",'BR1'!$B118,IF($L$2="BR2",'BR2'!$B118,IF($L$2="BR3",'BR3'!$B118)))))</f>
        <v>0</v>
      </c>
      <c r="F118" s="1111"/>
      <c r="G118" s="847" t="str">
        <f t="shared" ref="G118:G132" si="45">IF(AND(F118&lt;&gt;0, 1-I118-K118-Q118-S118-M118-O118),1-I118-K118-Q118-S118-M118-O118,"")</f>
        <v/>
      </c>
      <c r="H118" s="810">
        <f t="shared" ref="H118:H132" si="46">IF(AND(G118*F118&lt;0.0001,G118*F118&gt;0),"",G118*F118)</f>
        <v>0</v>
      </c>
      <c r="I118" s="840"/>
      <c r="J118" s="810">
        <f>I118*F118</f>
        <v>0</v>
      </c>
      <c r="K118" s="842"/>
      <c r="L118" s="810">
        <f>K118*F118</f>
        <v>0</v>
      </c>
      <c r="M118" s="842"/>
      <c r="N118" s="810">
        <f>M118*F118</f>
        <v>0</v>
      </c>
      <c r="O118" s="842"/>
      <c r="P118" s="810">
        <f>O118*F118</f>
        <v>0</v>
      </c>
      <c r="Q118" s="842"/>
      <c r="R118" s="810">
        <f t="shared" ref="R118:R132" si="47">Q118*F118</f>
        <v>0</v>
      </c>
      <c r="S118" s="842"/>
      <c r="T118" s="810">
        <f t="shared" ref="T118:T132" si="48">S118*F118</f>
        <v>0</v>
      </c>
      <c r="U118" s="410"/>
      <c r="V118" s="492" t="str">
        <f>IF(AND('BR3'!$K$2="ACTIVE",'BR3'!H118&gt;0),"Yes",IF(AND('BR2'!$K$2="ACTIVE",'BR2'!H118&gt;0),"Yes",IF(AND('BR1'!$K$2="ACTIVE",'BR1'!H118&gt;0),"Yes",IF(AND('ORIGINAL BUDGET'!$K$2="ACTIVE",'ORIGINAL BUDGET'!H118&gt;0),"Yes",""))))</f>
        <v/>
      </c>
      <c r="W118" s="325"/>
      <c r="X118" s="325" t="str">
        <f>IF(AND('BR3'!$K$2="ACTIVE",'BR3'!J118&gt;0),"Yes",IF(AND('BR2'!$K$2="ACTIVE",'BR2'!J118&gt;0),"Yes",IF(AND('BR1'!$K$2="ACTIVE",'BR1'!J118&gt;0),"Yes",IF(AND('ORIGINAL BUDGET'!$K$2="ACTIVE",'ORIGINAL BUDGET'!J118&gt;0),"Yes",""))))</f>
        <v/>
      </c>
      <c r="Y118" s="325"/>
      <c r="Z118" s="325" t="str">
        <f>IF(AND('BR3'!$K$2="ACTIVE",'BR3'!L118&gt;0),"Yes",IF(AND('BR2'!$K$2="ACTIVE",'BR2'!L118&gt;0),"Yes",IF(AND('BR1'!$K$2="ACTIVE",'BR1'!L118&gt;0),"Yes",IF(AND('ORIGINAL BUDGET'!$K$2="ACTIVE",'ORIGINAL BUDGET'!L118&gt;0),"Yes",""))))</f>
        <v/>
      </c>
      <c r="AA118" s="325"/>
      <c r="AB118" s="325" t="str">
        <f>IF(AND('BR3'!$K$2="ACTIVE",'BR3'!N118&gt;0),"Yes",IF(AND('BR2'!$K$2="ACTIVE",'BR2'!N118&gt;0),"Yes",IF(AND('BR1'!$K$2="ACTIVE",'BR1'!N118&gt;0),"Yes",IF(AND('ORIGINAL BUDGET'!$K$2="ACTIVE",'ORIGINAL BUDGET'!N118&gt;0),"Yes",""))))</f>
        <v/>
      </c>
      <c r="AC118" s="325"/>
      <c r="AD118" s="325" t="str">
        <f>IF(AND('BR3'!$K$2="ACTIVE",'BR3'!P118&gt;0),"Yes",IF(AND('BR2'!$K$2="ACTIVE",'BR2'!P118&gt;0),"Yes",IF(AND('BR1'!$K$2="ACTIVE",'BR1'!P118&gt;0),"Yes",IF(AND('ORIGINAL BUDGET'!$K$2="ACTIVE",'ORIGINAL BUDGET'!P118&gt;0),"Yes",""))))</f>
        <v/>
      </c>
      <c r="AE118" s="325"/>
      <c r="AF118" s="325" t="str">
        <f>IF(AND('BR3'!$K$2="ACTIVE",'BR3'!R118&gt;0),"Yes",IF(AND('BR2'!$K$2="ACTIVE",'BR2'!R118&gt;0),"Yes",IF(AND('BR1'!$K$2="ACTIVE",'BR1'!R118&gt;0),"Yes",IF(AND('ORIGINAL BUDGET'!$K$2="ACTIVE",'ORIGINAL BUDGET'!R118&gt;0),"Yes",""))))</f>
        <v/>
      </c>
      <c r="AG118" s="325"/>
      <c r="AH118" s="493" t="str">
        <f>IF(AND('BR3'!$K$2="ACTIVE",'BR3'!T118&gt;0),"Yes",IF(AND('BR2'!$K$2="ACTIVE",'BR2'!T118&gt;0),"Yes",IF(AND('BR1'!$K$2="ACTIVE",'BR1'!T118&gt;0),"Yes",IF(AND('ORIGINAL BUDGET'!$K$2="ACTIVE",'ORIGINAL BUDGET'!T118&gt;0),"Yes",""))))</f>
        <v/>
      </c>
      <c r="AI118" s="500"/>
      <c r="AL118" s="221"/>
      <c r="AM118" s="221"/>
      <c r="AN118" s="221"/>
      <c r="AO118" s="221"/>
      <c r="AP118" s="221"/>
      <c r="AQ118" s="221"/>
      <c r="AR118" s="57"/>
      <c r="AY118" s="1104"/>
    </row>
    <row r="119" spans="1:51" ht="23.25" customHeight="1">
      <c r="A119" s="122">
        <v>2</v>
      </c>
      <c r="B119" s="1726">
        <f>IF($L$2="","",IF($L$2="ORIGINAL",'ORIGINAL BUDGET'!$B119,IF($L$2="BR1",'BR1'!$B119,IF($L$2="BR2",'BR2'!$B119,IF($L$2="BR3",'BR3'!$B119)))))</f>
        <v>0</v>
      </c>
      <c r="C119" s="1727">
        <f>IF($L$2="","",IF($L$2="ORIGINAL",'ORIGINAL BUDGET'!$B119,IF($L$2="BR1",'BR1'!$B119,IF($L$2="BR2",'BR2'!$B119,IF($L$2="BR3",'BR3'!$B119)))))</f>
        <v>0</v>
      </c>
      <c r="D119" s="1727">
        <f>IF($L$2="","",IF($L$2="ORIGINAL",'ORIGINAL BUDGET'!$B119,IF($L$2="BR1",'BR1'!$B119,IF($L$2="BR2",'BR2'!$B119,IF($L$2="BR3",'BR3'!$B119)))))</f>
        <v>0</v>
      </c>
      <c r="E119" s="1728">
        <f>IF($L$2="","",IF($L$2="ORIGINAL",'ORIGINAL BUDGET'!$B119,IF($L$2="BR1",'BR1'!$B119,IF($L$2="BR2",'BR2'!$B119,IF($L$2="BR3",'BR3'!$B119)))))</f>
        <v>0</v>
      </c>
      <c r="F119" s="612"/>
      <c r="G119" s="847" t="str">
        <f t="shared" si="45"/>
        <v/>
      </c>
      <c r="H119" s="810">
        <f t="shared" si="46"/>
        <v>0</v>
      </c>
      <c r="I119" s="840"/>
      <c r="J119" s="810">
        <f t="shared" ref="J119:J132" si="49">I119*F119</f>
        <v>0</v>
      </c>
      <c r="K119" s="842"/>
      <c r="L119" s="810">
        <f t="shared" ref="L119:L132" si="50">K119*F119</f>
        <v>0</v>
      </c>
      <c r="M119" s="842"/>
      <c r="N119" s="810">
        <f t="shared" ref="N119:N132" si="51">M119*F119</f>
        <v>0</v>
      </c>
      <c r="O119" s="842"/>
      <c r="P119" s="810">
        <f t="shared" ref="P119:P132" si="52">O119*F119</f>
        <v>0</v>
      </c>
      <c r="Q119" s="842"/>
      <c r="R119" s="810">
        <f t="shared" si="47"/>
        <v>0</v>
      </c>
      <c r="S119" s="842"/>
      <c r="T119" s="810">
        <f t="shared" si="48"/>
        <v>0</v>
      </c>
      <c r="U119" s="410"/>
      <c r="V119" s="492" t="str">
        <f>IF(AND('BR3'!$K$2="ACTIVE",'BR3'!H119&gt;0),"Yes",IF(AND('BR2'!$K$2="ACTIVE",'BR2'!H119&gt;0),"Yes",IF(AND('BR1'!$K$2="ACTIVE",'BR1'!H119&gt;0),"Yes",IF(AND('ORIGINAL BUDGET'!$K$2="ACTIVE",'ORIGINAL BUDGET'!H119&gt;0),"Yes",""))))</f>
        <v/>
      </c>
      <c r="W119" s="325"/>
      <c r="X119" s="325" t="str">
        <f>IF(AND('BR3'!$K$2="ACTIVE",'BR3'!J119&gt;0),"Yes",IF(AND('BR2'!$K$2="ACTIVE",'BR2'!J119&gt;0),"Yes",IF(AND('BR1'!$K$2="ACTIVE",'BR1'!J119&gt;0),"Yes",IF(AND('ORIGINAL BUDGET'!$K$2="ACTIVE",'ORIGINAL BUDGET'!J119&gt;0),"Yes",""))))</f>
        <v/>
      </c>
      <c r="Y119" s="325"/>
      <c r="Z119" s="325" t="str">
        <f>IF(AND('BR3'!$K$2="ACTIVE",'BR3'!L119&gt;0),"Yes",IF(AND('BR2'!$K$2="ACTIVE",'BR2'!L119&gt;0),"Yes",IF(AND('BR1'!$K$2="ACTIVE",'BR1'!L119&gt;0),"Yes",IF(AND('ORIGINAL BUDGET'!$K$2="ACTIVE",'ORIGINAL BUDGET'!L119&gt;0),"Yes",""))))</f>
        <v/>
      </c>
      <c r="AA119" s="325"/>
      <c r="AB119" s="325" t="str">
        <f>IF(AND('BR3'!$K$2="ACTIVE",'BR3'!N119&gt;0),"Yes",IF(AND('BR2'!$K$2="ACTIVE",'BR2'!N119&gt;0),"Yes",IF(AND('BR1'!$K$2="ACTIVE",'BR1'!N119&gt;0),"Yes",IF(AND('ORIGINAL BUDGET'!$K$2="ACTIVE",'ORIGINAL BUDGET'!N119&gt;0),"Yes",""))))</f>
        <v/>
      </c>
      <c r="AC119" s="325"/>
      <c r="AD119" s="325" t="str">
        <f>IF(AND('BR3'!$K$2="ACTIVE",'BR3'!P119&gt;0),"Yes",IF(AND('BR2'!$K$2="ACTIVE",'BR2'!P119&gt;0),"Yes",IF(AND('BR1'!$K$2="ACTIVE",'BR1'!P119&gt;0),"Yes",IF(AND('ORIGINAL BUDGET'!$K$2="ACTIVE",'ORIGINAL BUDGET'!P119&gt;0),"Yes",""))))</f>
        <v/>
      </c>
      <c r="AE119" s="325"/>
      <c r="AF119" s="325" t="str">
        <f>IF(AND('BR3'!$K$2="ACTIVE",'BR3'!R119&gt;0),"Yes",IF(AND('BR2'!$K$2="ACTIVE",'BR2'!R119&gt;0),"Yes",IF(AND('BR1'!$K$2="ACTIVE",'BR1'!R119&gt;0),"Yes",IF(AND('ORIGINAL BUDGET'!$K$2="ACTIVE",'ORIGINAL BUDGET'!R119&gt;0),"Yes",""))))</f>
        <v/>
      </c>
      <c r="AG119" s="325"/>
      <c r="AH119" s="493" t="str">
        <f>IF(AND('BR3'!$K$2="ACTIVE",'BR3'!T119&gt;0),"Yes",IF(AND('BR2'!$K$2="ACTIVE",'BR2'!T119&gt;0),"Yes",IF(AND('BR1'!$K$2="ACTIVE",'BR1'!T119&gt;0),"Yes",IF(AND('ORIGINAL BUDGET'!$K$2="ACTIVE",'ORIGINAL BUDGET'!T119&gt;0),"Yes",""))))</f>
        <v/>
      </c>
      <c r="AI119" s="500"/>
      <c r="AL119" s="221"/>
      <c r="AM119" s="221"/>
      <c r="AN119" s="221"/>
      <c r="AO119" s="221"/>
      <c r="AP119" s="221"/>
      <c r="AQ119" s="221"/>
      <c r="AR119" s="57"/>
      <c r="AY119" s="1104"/>
    </row>
    <row r="120" spans="1:51" ht="23.25" customHeight="1">
      <c r="A120" s="122">
        <v>3</v>
      </c>
      <c r="B120" s="1726">
        <f>IF($L$2="","",IF($L$2="ORIGINAL",'ORIGINAL BUDGET'!$B120,IF($L$2="BR1",'BR1'!$B120,IF($L$2="BR2",'BR2'!$B120,IF($L$2="BR3",'BR3'!$B120)))))</f>
        <v>0</v>
      </c>
      <c r="C120" s="1727">
        <f>IF($L$2="","",IF($L$2="ORIGINAL",'ORIGINAL BUDGET'!$B120,IF($L$2="BR1",'BR1'!$B120,IF($L$2="BR2",'BR2'!$B120,IF($L$2="BR3",'BR3'!$B120)))))</f>
        <v>0</v>
      </c>
      <c r="D120" s="1727">
        <f>IF($L$2="","",IF($L$2="ORIGINAL",'ORIGINAL BUDGET'!$B120,IF($L$2="BR1",'BR1'!$B120,IF($L$2="BR2",'BR2'!$B120,IF($L$2="BR3",'BR3'!$B120)))))</f>
        <v>0</v>
      </c>
      <c r="E120" s="1728">
        <f>IF($L$2="","",IF($L$2="ORIGINAL",'ORIGINAL BUDGET'!$B120,IF($L$2="BR1",'BR1'!$B120,IF($L$2="BR2",'BR2'!$B120,IF($L$2="BR3",'BR3'!$B120)))))</f>
        <v>0</v>
      </c>
      <c r="F120" s="612"/>
      <c r="G120" s="847" t="str">
        <f t="shared" si="45"/>
        <v/>
      </c>
      <c r="H120" s="810">
        <f t="shared" si="46"/>
        <v>0</v>
      </c>
      <c r="I120" s="840"/>
      <c r="J120" s="810">
        <f t="shared" si="49"/>
        <v>0</v>
      </c>
      <c r="K120" s="842"/>
      <c r="L120" s="810">
        <f t="shared" si="50"/>
        <v>0</v>
      </c>
      <c r="M120" s="842"/>
      <c r="N120" s="810">
        <f t="shared" si="51"/>
        <v>0</v>
      </c>
      <c r="O120" s="842"/>
      <c r="P120" s="810">
        <f t="shared" si="52"/>
        <v>0</v>
      </c>
      <c r="Q120" s="842"/>
      <c r="R120" s="810">
        <f t="shared" si="47"/>
        <v>0</v>
      </c>
      <c r="S120" s="842"/>
      <c r="T120" s="810">
        <f t="shared" si="48"/>
        <v>0</v>
      </c>
      <c r="U120" s="410"/>
      <c r="V120" s="492" t="str">
        <f>IF(AND('BR3'!$K$2="ACTIVE",'BR3'!H120&gt;0),"Yes",IF(AND('BR2'!$K$2="ACTIVE",'BR2'!H120&gt;0),"Yes",IF(AND('BR1'!$K$2="ACTIVE",'BR1'!H120&gt;0),"Yes",IF(AND('ORIGINAL BUDGET'!$K$2="ACTIVE",'ORIGINAL BUDGET'!H120&gt;0),"Yes",""))))</f>
        <v/>
      </c>
      <c r="W120" s="325"/>
      <c r="X120" s="325" t="str">
        <f>IF(AND('BR3'!$K$2="ACTIVE",'BR3'!J120&gt;0),"Yes",IF(AND('BR2'!$K$2="ACTIVE",'BR2'!J120&gt;0),"Yes",IF(AND('BR1'!$K$2="ACTIVE",'BR1'!J120&gt;0),"Yes",IF(AND('ORIGINAL BUDGET'!$K$2="ACTIVE",'ORIGINAL BUDGET'!J120&gt;0),"Yes",""))))</f>
        <v/>
      </c>
      <c r="Y120" s="325"/>
      <c r="Z120" s="325" t="str">
        <f>IF(AND('BR3'!$K$2="ACTIVE",'BR3'!L120&gt;0),"Yes",IF(AND('BR2'!$K$2="ACTIVE",'BR2'!L120&gt;0),"Yes",IF(AND('BR1'!$K$2="ACTIVE",'BR1'!L120&gt;0),"Yes",IF(AND('ORIGINAL BUDGET'!$K$2="ACTIVE",'ORIGINAL BUDGET'!L120&gt;0),"Yes",""))))</f>
        <v/>
      </c>
      <c r="AA120" s="325"/>
      <c r="AB120" s="325" t="str">
        <f>IF(AND('BR3'!$K$2="ACTIVE",'BR3'!N120&gt;0),"Yes",IF(AND('BR2'!$K$2="ACTIVE",'BR2'!N120&gt;0),"Yes",IF(AND('BR1'!$K$2="ACTIVE",'BR1'!N120&gt;0),"Yes",IF(AND('ORIGINAL BUDGET'!$K$2="ACTIVE",'ORIGINAL BUDGET'!N120&gt;0),"Yes",""))))</f>
        <v/>
      </c>
      <c r="AC120" s="325"/>
      <c r="AD120" s="325" t="str">
        <f>IF(AND('BR3'!$K$2="ACTIVE",'BR3'!P120&gt;0),"Yes",IF(AND('BR2'!$K$2="ACTIVE",'BR2'!P120&gt;0),"Yes",IF(AND('BR1'!$K$2="ACTIVE",'BR1'!P120&gt;0),"Yes",IF(AND('ORIGINAL BUDGET'!$K$2="ACTIVE",'ORIGINAL BUDGET'!P120&gt;0),"Yes",""))))</f>
        <v/>
      </c>
      <c r="AE120" s="325"/>
      <c r="AF120" s="325" t="str">
        <f>IF(AND('BR3'!$K$2="ACTIVE",'BR3'!R120&gt;0),"Yes",IF(AND('BR2'!$K$2="ACTIVE",'BR2'!R120&gt;0),"Yes",IF(AND('BR1'!$K$2="ACTIVE",'BR1'!R120&gt;0),"Yes",IF(AND('ORIGINAL BUDGET'!$K$2="ACTIVE",'ORIGINAL BUDGET'!R120&gt;0),"Yes",""))))</f>
        <v/>
      </c>
      <c r="AG120" s="325"/>
      <c r="AH120" s="493" t="str">
        <f>IF(AND('BR3'!$K$2="ACTIVE",'BR3'!T120&gt;0),"Yes",IF(AND('BR2'!$K$2="ACTIVE",'BR2'!T120&gt;0),"Yes",IF(AND('BR1'!$K$2="ACTIVE",'BR1'!T120&gt;0),"Yes",IF(AND('ORIGINAL BUDGET'!$K$2="ACTIVE",'ORIGINAL BUDGET'!T120&gt;0),"Yes",""))))</f>
        <v/>
      </c>
      <c r="AI120" s="500"/>
      <c r="AK120" s="221"/>
      <c r="AL120" s="221"/>
      <c r="AM120" s="221"/>
      <c r="AN120" s="221"/>
      <c r="AO120" s="221"/>
      <c r="AP120" s="221"/>
      <c r="AQ120" s="221"/>
      <c r="AR120" s="57"/>
      <c r="AU120" s="2"/>
      <c r="AV120" s="2"/>
      <c r="AW120" s="2"/>
      <c r="AX120" s="2"/>
      <c r="AY120" s="1104"/>
    </row>
    <row r="121" spans="1:51" ht="23.25" customHeight="1">
      <c r="A121" s="122">
        <v>4</v>
      </c>
      <c r="B121" s="1726">
        <f>IF($L$2="","",IF($L$2="ORIGINAL",'ORIGINAL BUDGET'!$B121,IF($L$2="BR1",'BR1'!$B121,IF($L$2="BR2",'BR2'!$B121,IF($L$2="BR3",'BR3'!$B121)))))</f>
        <v>0</v>
      </c>
      <c r="C121" s="1727">
        <f>IF($L$2="","",IF($L$2="ORIGINAL",'ORIGINAL BUDGET'!$B121,IF($L$2="BR1",'BR1'!$B121,IF($L$2="BR2",'BR2'!$B121,IF($L$2="BR3",'BR3'!$B121)))))</f>
        <v>0</v>
      </c>
      <c r="D121" s="1727">
        <f>IF($L$2="","",IF($L$2="ORIGINAL",'ORIGINAL BUDGET'!$B121,IF($L$2="BR1",'BR1'!$B121,IF($L$2="BR2",'BR2'!$B121,IF($L$2="BR3",'BR3'!$B121)))))</f>
        <v>0</v>
      </c>
      <c r="E121" s="1728">
        <f>IF($L$2="","",IF($L$2="ORIGINAL",'ORIGINAL BUDGET'!$B121,IF($L$2="BR1",'BR1'!$B121,IF($L$2="BR2",'BR2'!$B121,IF($L$2="BR3",'BR3'!$B121)))))</f>
        <v>0</v>
      </c>
      <c r="F121" s="612"/>
      <c r="G121" s="847" t="str">
        <f t="shared" si="45"/>
        <v/>
      </c>
      <c r="H121" s="810">
        <f t="shared" si="46"/>
        <v>0</v>
      </c>
      <c r="I121" s="840"/>
      <c r="J121" s="810">
        <f t="shared" si="49"/>
        <v>0</v>
      </c>
      <c r="K121" s="842"/>
      <c r="L121" s="810">
        <f t="shared" si="50"/>
        <v>0</v>
      </c>
      <c r="M121" s="842"/>
      <c r="N121" s="810">
        <f t="shared" si="51"/>
        <v>0</v>
      </c>
      <c r="O121" s="842"/>
      <c r="P121" s="810">
        <f t="shared" si="52"/>
        <v>0</v>
      </c>
      <c r="Q121" s="842"/>
      <c r="R121" s="810">
        <f t="shared" si="47"/>
        <v>0</v>
      </c>
      <c r="S121" s="842"/>
      <c r="T121" s="810">
        <f t="shared" si="48"/>
        <v>0</v>
      </c>
      <c r="U121" s="410"/>
      <c r="V121" s="492" t="str">
        <f>IF(AND('BR3'!$K$2="ACTIVE",'BR3'!H121&gt;0),"Yes",IF(AND('BR2'!$K$2="ACTIVE",'BR2'!H121&gt;0),"Yes",IF(AND('BR1'!$K$2="ACTIVE",'BR1'!H121&gt;0),"Yes",IF(AND('ORIGINAL BUDGET'!$K$2="ACTIVE",'ORIGINAL BUDGET'!H121&gt;0),"Yes",""))))</f>
        <v/>
      </c>
      <c r="W121" s="325"/>
      <c r="X121" s="325" t="str">
        <f>IF(AND('BR3'!$K$2="ACTIVE",'BR3'!J121&gt;0),"Yes",IF(AND('BR2'!$K$2="ACTIVE",'BR2'!J121&gt;0),"Yes",IF(AND('BR1'!$K$2="ACTIVE",'BR1'!J121&gt;0),"Yes",IF(AND('ORIGINAL BUDGET'!$K$2="ACTIVE",'ORIGINAL BUDGET'!J121&gt;0),"Yes",""))))</f>
        <v/>
      </c>
      <c r="Y121" s="325"/>
      <c r="Z121" s="325" t="str">
        <f>IF(AND('BR3'!$K$2="ACTIVE",'BR3'!L121&gt;0),"Yes",IF(AND('BR2'!$K$2="ACTIVE",'BR2'!L121&gt;0),"Yes",IF(AND('BR1'!$K$2="ACTIVE",'BR1'!L121&gt;0),"Yes",IF(AND('ORIGINAL BUDGET'!$K$2="ACTIVE",'ORIGINAL BUDGET'!L121&gt;0),"Yes",""))))</f>
        <v/>
      </c>
      <c r="AA121" s="325"/>
      <c r="AB121" s="325" t="str">
        <f>IF(AND('BR3'!$K$2="ACTIVE",'BR3'!N121&gt;0),"Yes",IF(AND('BR2'!$K$2="ACTIVE",'BR2'!N121&gt;0),"Yes",IF(AND('BR1'!$K$2="ACTIVE",'BR1'!N121&gt;0),"Yes",IF(AND('ORIGINAL BUDGET'!$K$2="ACTIVE",'ORIGINAL BUDGET'!N121&gt;0),"Yes",""))))</f>
        <v/>
      </c>
      <c r="AC121" s="325"/>
      <c r="AD121" s="325" t="str">
        <f>IF(AND('BR3'!$K$2="ACTIVE",'BR3'!P121&gt;0),"Yes",IF(AND('BR2'!$K$2="ACTIVE",'BR2'!P121&gt;0),"Yes",IF(AND('BR1'!$K$2="ACTIVE",'BR1'!P121&gt;0),"Yes",IF(AND('ORIGINAL BUDGET'!$K$2="ACTIVE",'ORIGINAL BUDGET'!P121&gt;0),"Yes",""))))</f>
        <v/>
      </c>
      <c r="AE121" s="325"/>
      <c r="AF121" s="325" t="str">
        <f>IF(AND('BR3'!$K$2="ACTIVE",'BR3'!R121&gt;0),"Yes",IF(AND('BR2'!$K$2="ACTIVE",'BR2'!R121&gt;0),"Yes",IF(AND('BR1'!$K$2="ACTIVE",'BR1'!R121&gt;0),"Yes",IF(AND('ORIGINAL BUDGET'!$K$2="ACTIVE",'ORIGINAL BUDGET'!R121&gt;0),"Yes",""))))</f>
        <v/>
      </c>
      <c r="AG121" s="325"/>
      <c r="AH121" s="493" t="str">
        <f>IF(AND('BR3'!$K$2="ACTIVE",'BR3'!T121&gt;0),"Yes",IF(AND('BR2'!$K$2="ACTIVE",'BR2'!T121&gt;0),"Yes",IF(AND('BR1'!$K$2="ACTIVE",'BR1'!T121&gt;0),"Yes",IF(AND('ORIGINAL BUDGET'!$K$2="ACTIVE",'ORIGINAL BUDGET'!T121&gt;0),"Yes",""))))</f>
        <v/>
      </c>
      <c r="AI121" s="500"/>
      <c r="AK121" s="221"/>
      <c r="AL121" s="221"/>
      <c r="AM121" s="221"/>
      <c r="AN121" s="221"/>
      <c r="AO121" s="221"/>
      <c r="AP121" s="221"/>
      <c r="AQ121" s="221"/>
      <c r="AR121" s="57"/>
      <c r="AU121" s="2"/>
      <c r="AV121" s="2"/>
      <c r="AW121" s="2"/>
      <c r="AX121" s="2"/>
      <c r="AY121" s="1104"/>
    </row>
    <row r="122" spans="1:51" ht="23.25" customHeight="1" thickBot="1">
      <c r="A122" s="122">
        <v>5</v>
      </c>
      <c r="B122" s="1726">
        <f>IF($L$2="","",IF($L$2="ORIGINAL",'ORIGINAL BUDGET'!$B122,IF($L$2="BR1",'BR1'!$B122,IF($L$2="BR2",'BR2'!$B122,IF($L$2="BR3",'BR3'!$B122)))))</f>
        <v>0</v>
      </c>
      <c r="C122" s="1727">
        <f>IF($L$2="","",IF($L$2="ORIGINAL",'ORIGINAL BUDGET'!$B122,IF($L$2="BR1",'BR1'!$B122,IF($L$2="BR2",'BR2'!$B122,IF($L$2="BR3",'BR3'!$B122)))))</f>
        <v>0</v>
      </c>
      <c r="D122" s="1727">
        <f>IF($L$2="","",IF($L$2="ORIGINAL",'ORIGINAL BUDGET'!$B122,IF($L$2="BR1",'BR1'!$B122,IF($L$2="BR2",'BR2'!$B122,IF($L$2="BR3",'BR3'!$B122)))))</f>
        <v>0</v>
      </c>
      <c r="E122" s="1728">
        <f>IF($L$2="","",IF($L$2="ORIGINAL",'ORIGINAL BUDGET'!$B122,IF($L$2="BR1",'BR1'!$B122,IF($L$2="BR2",'BR2'!$B122,IF($L$2="BR3",'BR3'!$B122)))))</f>
        <v>0</v>
      </c>
      <c r="F122" s="612"/>
      <c r="G122" s="847" t="str">
        <f t="shared" si="45"/>
        <v/>
      </c>
      <c r="H122" s="810">
        <f t="shared" si="46"/>
        <v>0</v>
      </c>
      <c r="I122" s="840"/>
      <c r="J122" s="810">
        <f t="shared" si="49"/>
        <v>0</v>
      </c>
      <c r="K122" s="842"/>
      <c r="L122" s="810">
        <f t="shared" si="50"/>
        <v>0</v>
      </c>
      <c r="M122" s="842"/>
      <c r="N122" s="810">
        <f t="shared" si="51"/>
        <v>0</v>
      </c>
      <c r="O122" s="842"/>
      <c r="P122" s="810">
        <f t="shared" si="52"/>
        <v>0</v>
      </c>
      <c r="Q122" s="842"/>
      <c r="R122" s="810">
        <f t="shared" si="47"/>
        <v>0</v>
      </c>
      <c r="S122" s="842"/>
      <c r="T122" s="810">
        <f t="shared" si="48"/>
        <v>0</v>
      </c>
      <c r="U122" s="410"/>
      <c r="V122" s="492" t="str">
        <f>IF(AND('BR3'!$K$2="ACTIVE",'BR3'!H122&gt;0),"Yes",IF(AND('BR2'!$K$2="ACTIVE",'BR2'!H122&gt;0),"Yes",IF(AND('BR1'!$K$2="ACTIVE",'BR1'!H122&gt;0),"Yes",IF(AND('ORIGINAL BUDGET'!$K$2="ACTIVE",'ORIGINAL BUDGET'!H122&gt;0),"Yes",""))))</f>
        <v/>
      </c>
      <c r="W122" s="325"/>
      <c r="X122" s="325" t="str">
        <f>IF(AND('BR3'!$K$2="ACTIVE",'BR3'!J122&gt;0),"Yes",IF(AND('BR2'!$K$2="ACTIVE",'BR2'!J122&gt;0),"Yes",IF(AND('BR1'!$K$2="ACTIVE",'BR1'!J122&gt;0),"Yes",IF(AND('ORIGINAL BUDGET'!$K$2="ACTIVE",'ORIGINAL BUDGET'!J122&gt;0),"Yes",""))))</f>
        <v/>
      </c>
      <c r="Y122" s="325"/>
      <c r="Z122" s="325" t="str">
        <f>IF(AND('BR3'!$K$2="ACTIVE",'BR3'!L122&gt;0),"Yes",IF(AND('BR2'!$K$2="ACTIVE",'BR2'!L122&gt;0),"Yes",IF(AND('BR1'!$K$2="ACTIVE",'BR1'!L122&gt;0),"Yes",IF(AND('ORIGINAL BUDGET'!$K$2="ACTIVE",'ORIGINAL BUDGET'!L122&gt;0),"Yes",""))))</f>
        <v/>
      </c>
      <c r="AA122" s="325"/>
      <c r="AB122" s="325" t="str">
        <f>IF(AND('BR3'!$K$2="ACTIVE",'BR3'!N122&gt;0),"Yes",IF(AND('BR2'!$K$2="ACTIVE",'BR2'!N122&gt;0),"Yes",IF(AND('BR1'!$K$2="ACTIVE",'BR1'!N122&gt;0),"Yes",IF(AND('ORIGINAL BUDGET'!$K$2="ACTIVE",'ORIGINAL BUDGET'!N122&gt;0),"Yes",""))))</f>
        <v/>
      </c>
      <c r="AC122" s="325"/>
      <c r="AD122" s="325" t="str">
        <f>IF(AND('BR3'!$K$2="ACTIVE",'BR3'!P122&gt;0),"Yes",IF(AND('BR2'!$K$2="ACTIVE",'BR2'!P122&gt;0),"Yes",IF(AND('BR1'!$K$2="ACTIVE",'BR1'!P122&gt;0),"Yes",IF(AND('ORIGINAL BUDGET'!$K$2="ACTIVE",'ORIGINAL BUDGET'!P122&gt;0),"Yes",""))))</f>
        <v/>
      </c>
      <c r="AE122" s="325"/>
      <c r="AF122" s="325" t="str">
        <f>IF(AND('BR3'!$K$2="ACTIVE",'BR3'!R122&gt;0),"Yes",IF(AND('BR2'!$K$2="ACTIVE",'BR2'!R122&gt;0),"Yes",IF(AND('BR1'!$K$2="ACTIVE",'BR1'!R122&gt;0),"Yes",IF(AND('ORIGINAL BUDGET'!$K$2="ACTIVE",'ORIGINAL BUDGET'!R122&gt;0),"Yes",""))))</f>
        <v/>
      </c>
      <c r="AG122" s="325"/>
      <c r="AH122" s="493" t="str">
        <f>IF(AND('BR3'!$K$2="ACTIVE",'BR3'!T122&gt;0),"Yes",IF(AND('BR2'!$K$2="ACTIVE",'BR2'!T122&gt;0),"Yes",IF(AND('BR1'!$K$2="ACTIVE",'BR1'!T122&gt;0),"Yes",IF(AND('ORIGINAL BUDGET'!$K$2="ACTIVE",'ORIGINAL BUDGET'!T122&gt;0),"Yes",""))))</f>
        <v/>
      </c>
      <c r="AI122" s="500"/>
      <c r="AK122" s="221"/>
      <c r="AL122" s="221"/>
      <c r="AM122" s="221"/>
      <c r="AN122" s="221"/>
      <c r="AO122" s="221"/>
      <c r="AP122" s="221"/>
      <c r="AQ122" s="221"/>
      <c r="AR122" s="57"/>
      <c r="AU122" s="2"/>
      <c r="AV122" s="2"/>
      <c r="AW122" s="2"/>
      <c r="AX122" s="2"/>
      <c r="AY122" s="1104"/>
    </row>
    <row r="123" spans="1:51" ht="23.25" hidden="1" customHeight="1">
      <c r="A123" s="122">
        <v>6</v>
      </c>
      <c r="B123" s="1726">
        <f>IF($L$2="","",IF($L$2="ORIGINAL",'ORIGINAL BUDGET'!$B123,IF($L$2="BR1",'BR1'!$B123,IF($L$2="BR2",'BR2'!$B123,IF($L$2="BR3",'BR3'!$B123)))))</f>
        <v>0</v>
      </c>
      <c r="C123" s="1727">
        <f>IF($L$2="","",IF($L$2="ORIGINAL",'ORIGINAL BUDGET'!$B123,IF($L$2="BR1",'BR1'!$B123,IF($L$2="BR2",'BR2'!$B123,IF($L$2="BR3",'BR3'!$B123)))))</f>
        <v>0</v>
      </c>
      <c r="D123" s="1727">
        <f>IF($L$2="","",IF($L$2="ORIGINAL",'ORIGINAL BUDGET'!$B123,IF($L$2="BR1",'BR1'!$B123,IF($L$2="BR2",'BR2'!$B123,IF($L$2="BR3",'BR3'!$B123)))))</f>
        <v>0</v>
      </c>
      <c r="E123" s="1728">
        <f>IF($L$2="","",IF($L$2="ORIGINAL",'ORIGINAL BUDGET'!$B123,IF($L$2="BR1",'BR1'!$B123,IF($L$2="BR2",'BR2'!$B123,IF($L$2="BR3",'BR3'!$B123)))))</f>
        <v>0</v>
      </c>
      <c r="F123" s="612"/>
      <c r="G123" s="847" t="str">
        <f t="shared" si="45"/>
        <v/>
      </c>
      <c r="H123" s="810">
        <f t="shared" si="46"/>
        <v>0</v>
      </c>
      <c r="I123" s="840"/>
      <c r="J123" s="810">
        <f t="shared" si="49"/>
        <v>0</v>
      </c>
      <c r="K123" s="842"/>
      <c r="L123" s="810">
        <f t="shared" si="50"/>
        <v>0</v>
      </c>
      <c r="M123" s="842"/>
      <c r="N123" s="810">
        <f t="shared" si="51"/>
        <v>0</v>
      </c>
      <c r="O123" s="842"/>
      <c r="P123" s="810">
        <f t="shared" si="52"/>
        <v>0</v>
      </c>
      <c r="Q123" s="842"/>
      <c r="R123" s="810">
        <f t="shared" si="47"/>
        <v>0</v>
      </c>
      <c r="S123" s="842"/>
      <c r="T123" s="810">
        <f t="shared" si="48"/>
        <v>0</v>
      </c>
      <c r="U123" s="410"/>
      <c r="V123" s="492" t="str">
        <f>IF(AND('BR3'!$K$2="ACTIVE",'BR3'!H123&gt;0),"Yes",IF(AND('BR2'!$K$2="ACTIVE",'BR2'!H123&gt;0),"Yes",IF(AND('BR1'!$K$2="ACTIVE",'BR1'!H123&gt;0),"Yes",IF(AND('ORIGINAL BUDGET'!$K$2="ACTIVE",'ORIGINAL BUDGET'!H123&gt;0),"Yes",""))))</f>
        <v/>
      </c>
      <c r="W123" s="325"/>
      <c r="X123" s="325" t="str">
        <f>IF(AND('BR3'!$K$2="ACTIVE",'BR3'!J123&gt;0),"Yes",IF(AND('BR2'!$K$2="ACTIVE",'BR2'!J123&gt;0),"Yes",IF(AND('BR1'!$K$2="ACTIVE",'BR1'!J123&gt;0),"Yes",IF(AND('ORIGINAL BUDGET'!$K$2="ACTIVE",'ORIGINAL BUDGET'!J123&gt;0),"Yes",""))))</f>
        <v/>
      </c>
      <c r="Y123" s="325"/>
      <c r="Z123" s="325" t="str">
        <f>IF(AND('BR3'!$K$2="ACTIVE",'BR3'!L123&gt;0),"Yes",IF(AND('BR2'!$K$2="ACTIVE",'BR2'!L123&gt;0),"Yes",IF(AND('BR1'!$K$2="ACTIVE",'BR1'!L123&gt;0),"Yes",IF(AND('ORIGINAL BUDGET'!$K$2="ACTIVE",'ORIGINAL BUDGET'!L123&gt;0),"Yes",""))))</f>
        <v/>
      </c>
      <c r="AA123" s="325"/>
      <c r="AB123" s="325" t="str">
        <f>IF(AND('BR3'!$K$2="ACTIVE",'BR3'!N123&gt;0),"Yes",IF(AND('BR2'!$K$2="ACTIVE",'BR2'!N123&gt;0),"Yes",IF(AND('BR1'!$K$2="ACTIVE",'BR1'!N123&gt;0),"Yes",IF(AND('ORIGINAL BUDGET'!$K$2="ACTIVE",'ORIGINAL BUDGET'!N123&gt;0),"Yes",""))))</f>
        <v/>
      </c>
      <c r="AC123" s="325"/>
      <c r="AD123" s="325" t="str">
        <f>IF(AND('BR3'!$K$2="ACTIVE",'BR3'!P123&gt;0),"Yes",IF(AND('BR2'!$K$2="ACTIVE",'BR2'!P123&gt;0),"Yes",IF(AND('BR1'!$K$2="ACTIVE",'BR1'!P123&gt;0),"Yes",IF(AND('ORIGINAL BUDGET'!$K$2="ACTIVE",'ORIGINAL BUDGET'!P123&gt;0),"Yes",""))))</f>
        <v/>
      </c>
      <c r="AE123" s="325"/>
      <c r="AF123" s="325" t="str">
        <f>IF(AND('BR3'!$K$2="ACTIVE",'BR3'!R123&gt;0),"Yes",IF(AND('BR2'!$K$2="ACTIVE",'BR2'!R123&gt;0),"Yes",IF(AND('BR1'!$K$2="ACTIVE",'BR1'!R123&gt;0),"Yes",IF(AND('ORIGINAL BUDGET'!$K$2="ACTIVE",'ORIGINAL BUDGET'!R123&gt;0),"Yes",""))))</f>
        <v/>
      </c>
      <c r="AG123" s="325"/>
      <c r="AH123" s="493" t="str">
        <f>IF(AND('BR3'!$K$2="ACTIVE",'BR3'!T123&gt;0),"Yes",IF(AND('BR2'!$K$2="ACTIVE",'BR2'!T123&gt;0),"Yes",IF(AND('BR1'!$K$2="ACTIVE",'BR1'!T123&gt;0),"Yes",IF(AND('ORIGINAL BUDGET'!$K$2="ACTIVE",'ORIGINAL BUDGET'!T123&gt;0),"Yes",""))))</f>
        <v/>
      </c>
      <c r="AI123" s="500"/>
      <c r="AK123" s="221"/>
      <c r="AL123" s="221"/>
      <c r="AM123" s="221"/>
      <c r="AN123" s="221"/>
      <c r="AO123" s="221"/>
      <c r="AP123" s="221"/>
      <c r="AQ123" s="221"/>
      <c r="AR123" s="57"/>
      <c r="AU123" s="2"/>
      <c r="AV123" s="2"/>
      <c r="AW123" s="2"/>
      <c r="AX123" s="2"/>
      <c r="AY123" s="1104"/>
    </row>
    <row r="124" spans="1:51" ht="23.25" hidden="1" customHeight="1">
      <c r="A124" s="122">
        <v>7</v>
      </c>
      <c r="B124" s="1726">
        <f>IF($L$2="","",IF($L$2="ORIGINAL",'ORIGINAL BUDGET'!$B124,IF($L$2="BR1",'BR1'!$B124,IF($L$2="BR2",'BR2'!$B124,IF($L$2="BR3",'BR3'!$B124)))))</f>
        <v>0</v>
      </c>
      <c r="C124" s="1727">
        <f>IF($L$2="","",IF($L$2="ORIGINAL",'ORIGINAL BUDGET'!$B124,IF($L$2="BR1",'BR1'!$B124,IF($L$2="BR2",'BR2'!$B124,IF($L$2="BR3",'BR3'!$B124)))))</f>
        <v>0</v>
      </c>
      <c r="D124" s="1727">
        <f>IF($L$2="","",IF($L$2="ORIGINAL",'ORIGINAL BUDGET'!$B124,IF($L$2="BR1",'BR1'!$B124,IF($L$2="BR2",'BR2'!$B124,IF($L$2="BR3",'BR3'!$B124)))))</f>
        <v>0</v>
      </c>
      <c r="E124" s="1728">
        <f>IF($L$2="","",IF($L$2="ORIGINAL",'ORIGINAL BUDGET'!$B124,IF($L$2="BR1",'BR1'!$B124,IF($L$2="BR2",'BR2'!$B124,IF($L$2="BR3",'BR3'!$B124)))))</f>
        <v>0</v>
      </c>
      <c r="F124" s="612"/>
      <c r="G124" s="847" t="str">
        <f t="shared" si="45"/>
        <v/>
      </c>
      <c r="H124" s="810">
        <f t="shared" si="46"/>
        <v>0</v>
      </c>
      <c r="I124" s="840"/>
      <c r="J124" s="810">
        <f t="shared" si="49"/>
        <v>0</v>
      </c>
      <c r="K124" s="843"/>
      <c r="L124" s="810">
        <f t="shared" si="50"/>
        <v>0</v>
      </c>
      <c r="M124" s="843"/>
      <c r="N124" s="810">
        <f t="shared" si="51"/>
        <v>0</v>
      </c>
      <c r="O124" s="843"/>
      <c r="P124" s="810">
        <f t="shared" si="52"/>
        <v>0</v>
      </c>
      <c r="Q124" s="843"/>
      <c r="R124" s="810">
        <f t="shared" si="47"/>
        <v>0</v>
      </c>
      <c r="S124" s="843"/>
      <c r="T124" s="810">
        <f t="shared" si="48"/>
        <v>0</v>
      </c>
      <c r="U124" s="410"/>
      <c r="V124" s="492" t="str">
        <f>IF(AND('BR3'!$K$2="ACTIVE",'BR3'!H124&gt;0),"Yes",IF(AND('BR2'!$K$2="ACTIVE",'BR2'!H124&gt;0),"Yes",IF(AND('BR1'!$K$2="ACTIVE",'BR1'!H124&gt;0),"Yes",IF(AND('ORIGINAL BUDGET'!$K$2="ACTIVE",'ORIGINAL BUDGET'!H124&gt;0),"Yes",""))))</f>
        <v/>
      </c>
      <c r="W124" s="325"/>
      <c r="X124" s="325" t="str">
        <f>IF(AND('BR3'!$K$2="ACTIVE",'BR3'!J124&gt;0),"Yes",IF(AND('BR2'!$K$2="ACTIVE",'BR2'!J124&gt;0),"Yes",IF(AND('BR1'!$K$2="ACTIVE",'BR1'!J124&gt;0),"Yes",IF(AND('ORIGINAL BUDGET'!$K$2="ACTIVE",'ORIGINAL BUDGET'!J124&gt;0),"Yes",""))))</f>
        <v/>
      </c>
      <c r="Y124" s="325"/>
      <c r="Z124" s="325" t="str">
        <f>IF(AND('BR3'!$K$2="ACTIVE",'BR3'!L124&gt;0),"Yes",IF(AND('BR2'!$K$2="ACTIVE",'BR2'!L124&gt;0),"Yes",IF(AND('BR1'!$K$2="ACTIVE",'BR1'!L124&gt;0),"Yes",IF(AND('ORIGINAL BUDGET'!$K$2="ACTIVE",'ORIGINAL BUDGET'!L124&gt;0),"Yes",""))))</f>
        <v/>
      </c>
      <c r="AA124" s="325"/>
      <c r="AB124" s="325" t="str">
        <f>IF(AND('BR3'!$K$2="ACTIVE",'BR3'!N124&gt;0),"Yes",IF(AND('BR2'!$K$2="ACTIVE",'BR2'!N124&gt;0),"Yes",IF(AND('BR1'!$K$2="ACTIVE",'BR1'!N124&gt;0),"Yes",IF(AND('ORIGINAL BUDGET'!$K$2="ACTIVE",'ORIGINAL BUDGET'!N124&gt;0),"Yes",""))))</f>
        <v/>
      </c>
      <c r="AC124" s="325"/>
      <c r="AD124" s="325" t="str">
        <f>IF(AND('BR3'!$K$2="ACTIVE",'BR3'!P124&gt;0),"Yes",IF(AND('BR2'!$K$2="ACTIVE",'BR2'!P124&gt;0),"Yes",IF(AND('BR1'!$K$2="ACTIVE",'BR1'!P124&gt;0),"Yes",IF(AND('ORIGINAL BUDGET'!$K$2="ACTIVE",'ORIGINAL BUDGET'!P124&gt;0),"Yes",""))))</f>
        <v/>
      </c>
      <c r="AE124" s="325"/>
      <c r="AF124" s="325" t="str">
        <f>IF(AND('BR3'!$K$2="ACTIVE",'BR3'!R124&gt;0),"Yes",IF(AND('BR2'!$K$2="ACTIVE",'BR2'!R124&gt;0),"Yes",IF(AND('BR1'!$K$2="ACTIVE",'BR1'!R124&gt;0),"Yes",IF(AND('ORIGINAL BUDGET'!$K$2="ACTIVE",'ORIGINAL BUDGET'!R124&gt;0),"Yes",""))))</f>
        <v/>
      </c>
      <c r="AG124" s="325"/>
      <c r="AH124" s="493" t="str">
        <f>IF(AND('BR3'!$K$2="ACTIVE",'BR3'!T124&gt;0),"Yes",IF(AND('BR2'!$K$2="ACTIVE",'BR2'!T124&gt;0),"Yes",IF(AND('BR1'!$K$2="ACTIVE",'BR1'!T124&gt;0),"Yes",IF(AND('ORIGINAL BUDGET'!$K$2="ACTIVE",'ORIGINAL BUDGET'!T124&gt;0),"Yes",""))))</f>
        <v/>
      </c>
      <c r="AI124" s="500"/>
      <c r="AK124" s="221"/>
      <c r="AL124" s="221"/>
      <c r="AM124" s="221"/>
      <c r="AN124" s="221"/>
      <c r="AO124" s="221"/>
      <c r="AP124" s="221"/>
      <c r="AQ124" s="221"/>
      <c r="AR124" s="57"/>
      <c r="AU124" s="2"/>
      <c r="AV124" s="2"/>
      <c r="AW124" s="2"/>
      <c r="AX124" s="2"/>
      <c r="AY124" s="1104"/>
    </row>
    <row r="125" spans="1:51" ht="23.25" hidden="1" customHeight="1">
      <c r="A125" s="122">
        <v>8</v>
      </c>
      <c r="B125" s="1726">
        <f>IF($L$2="","",IF($L$2="ORIGINAL",'ORIGINAL BUDGET'!$B125,IF($L$2="BR1",'BR1'!$B125,IF($L$2="BR2",'BR2'!$B125,IF($L$2="BR3",'BR3'!$B125)))))</f>
        <v>0</v>
      </c>
      <c r="C125" s="1727">
        <f>IF($L$2="","",IF($L$2="ORIGINAL",'ORIGINAL BUDGET'!$B125,IF($L$2="BR1",'BR1'!$B125,IF($L$2="BR2",'BR2'!$B125,IF($L$2="BR3",'BR3'!$B125)))))</f>
        <v>0</v>
      </c>
      <c r="D125" s="1727">
        <f>IF($L$2="","",IF($L$2="ORIGINAL",'ORIGINAL BUDGET'!$B125,IF($L$2="BR1",'BR1'!$B125,IF($L$2="BR2",'BR2'!$B125,IF($L$2="BR3",'BR3'!$B125)))))</f>
        <v>0</v>
      </c>
      <c r="E125" s="1727">
        <f>IF($L$2="","",IF($L$2="ORIGINAL",'ORIGINAL BUDGET'!$B125,IF($L$2="BR1",'BR1'!$B125,IF($L$2="BR2",'BR2'!$B125,IF($L$2="BR3",'BR3'!$B125)))))</f>
        <v>0</v>
      </c>
      <c r="F125" s="612"/>
      <c r="G125" s="847" t="str">
        <f t="shared" si="45"/>
        <v/>
      </c>
      <c r="H125" s="810">
        <f t="shared" si="46"/>
        <v>0</v>
      </c>
      <c r="I125" s="840"/>
      <c r="J125" s="810">
        <f t="shared" si="49"/>
        <v>0</v>
      </c>
      <c r="K125" s="843"/>
      <c r="L125" s="810">
        <f t="shared" si="50"/>
        <v>0</v>
      </c>
      <c r="M125" s="843"/>
      <c r="N125" s="810">
        <f t="shared" si="51"/>
        <v>0</v>
      </c>
      <c r="O125" s="843"/>
      <c r="P125" s="810">
        <f t="shared" si="52"/>
        <v>0</v>
      </c>
      <c r="Q125" s="843"/>
      <c r="R125" s="810">
        <f t="shared" si="47"/>
        <v>0</v>
      </c>
      <c r="S125" s="843"/>
      <c r="T125" s="810">
        <f t="shared" si="48"/>
        <v>0</v>
      </c>
      <c r="U125" s="410"/>
      <c r="V125" s="492" t="str">
        <f>IF(AND('BR3'!$K$2="ACTIVE",'BR3'!H125&gt;0),"Yes",IF(AND('BR2'!$K$2="ACTIVE",'BR2'!H125&gt;0),"Yes",IF(AND('BR1'!$K$2="ACTIVE",'BR1'!H125&gt;0),"Yes",IF(AND('ORIGINAL BUDGET'!$K$2="ACTIVE",'ORIGINAL BUDGET'!H125&gt;0),"Yes",""))))</f>
        <v/>
      </c>
      <c r="W125" s="325"/>
      <c r="X125" s="325" t="str">
        <f>IF(AND('BR3'!$K$2="ACTIVE",'BR3'!J125&gt;0),"Yes",IF(AND('BR2'!$K$2="ACTIVE",'BR2'!J125&gt;0),"Yes",IF(AND('BR1'!$K$2="ACTIVE",'BR1'!J125&gt;0),"Yes",IF(AND('ORIGINAL BUDGET'!$K$2="ACTIVE",'ORIGINAL BUDGET'!J125&gt;0),"Yes",""))))</f>
        <v/>
      </c>
      <c r="Y125" s="325"/>
      <c r="Z125" s="325" t="str">
        <f>IF(AND('BR3'!$K$2="ACTIVE",'BR3'!L125&gt;0),"Yes",IF(AND('BR2'!$K$2="ACTIVE",'BR2'!L125&gt;0),"Yes",IF(AND('BR1'!$K$2="ACTIVE",'BR1'!L125&gt;0),"Yes",IF(AND('ORIGINAL BUDGET'!$K$2="ACTIVE",'ORIGINAL BUDGET'!L125&gt;0),"Yes",""))))</f>
        <v/>
      </c>
      <c r="AA125" s="325"/>
      <c r="AB125" s="325" t="str">
        <f>IF(AND('BR3'!$K$2="ACTIVE",'BR3'!N125&gt;0),"Yes",IF(AND('BR2'!$K$2="ACTIVE",'BR2'!N125&gt;0),"Yes",IF(AND('BR1'!$K$2="ACTIVE",'BR1'!N125&gt;0),"Yes",IF(AND('ORIGINAL BUDGET'!$K$2="ACTIVE",'ORIGINAL BUDGET'!N125&gt;0),"Yes",""))))</f>
        <v/>
      </c>
      <c r="AC125" s="325"/>
      <c r="AD125" s="325" t="str">
        <f>IF(AND('BR3'!$K$2="ACTIVE",'BR3'!P125&gt;0),"Yes",IF(AND('BR2'!$K$2="ACTIVE",'BR2'!P125&gt;0),"Yes",IF(AND('BR1'!$K$2="ACTIVE",'BR1'!P125&gt;0),"Yes",IF(AND('ORIGINAL BUDGET'!$K$2="ACTIVE",'ORIGINAL BUDGET'!P125&gt;0),"Yes",""))))</f>
        <v/>
      </c>
      <c r="AE125" s="325"/>
      <c r="AF125" s="325" t="str">
        <f>IF(AND('BR3'!$K$2="ACTIVE",'BR3'!R125&gt;0),"Yes",IF(AND('BR2'!$K$2="ACTIVE",'BR2'!R125&gt;0),"Yes",IF(AND('BR1'!$K$2="ACTIVE",'BR1'!R125&gt;0),"Yes",IF(AND('ORIGINAL BUDGET'!$K$2="ACTIVE",'ORIGINAL BUDGET'!R125&gt;0),"Yes",""))))</f>
        <v/>
      </c>
      <c r="AG125" s="325"/>
      <c r="AH125" s="493" t="str">
        <f>IF(AND('BR3'!$K$2="ACTIVE",'BR3'!T125&gt;0),"Yes",IF(AND('BR2'!$K$2="ACTIVE",'BR2'!T125&gt;0),"Yes",IF(AND('BR1'!$K$2="ACTIVE",'BR1'!T125&gt;0),"Yes",IF(AND('ORIGINAL BUDGET'!$K$2="ACTIVE",'ORIGINAL BUDGET'!T125&gt;0),"Yes",""))))</f>
        <v/>
      </c>
      <c r="AI125" s="500"/>
      <c r="AK125" s="221"/>
      <c r="AL125" s="221"/>
      <c r="AM125" s="221"/>
      <c r="AN125" s="221"/>
      <c r="AO125" s="221"/>
      <c r="AP125" s="221"/>
      <c r="AQ125" s="221"/>
      <c r="AR125" s="57"/>
      <c r="AU125" s="2"/>
      <c r="AV125" s="2"/>
      <c r="AW125" s="2"/>
      <c r="AX125" s="2"/>
      <c r="AY125" s="1104"/>
    </row>
    <row r="126" spans="1:51" ht="23.25" hidden="1" customHeight="1">
      <c r="A126" s="122">
        <v>9</v>
      </c>
      <c r="B126" s="1726">
        <f>IF($L$2="","",IF($L$2="ORIGINAL",'ORIGINAL BUDGET'!$B126,IF($L$2="BR1",'BR1'!$B126,IF($L$2="BR2",'BR2'!$B126,IF($L$2="BR3",'BR3'!$B126)))))</f>
        <v>0</v>
      </c>
      <c r="C126" s="1727">
        <f>IF($L$2="","",IF($L$2="ORIGINAL",'ORIGINAL BUDGET'!$B126,IF($L$2="BR1",'BR1'!$B126,IF($L$2="BR2",'BR2'!$B126,IF($L$2="BR3",'BR3'!$B126)))))</f>
        <v>0</v>
      </c>
      <c r="D126" s="1727">
        <f>IF($L$2="","",IF($L$2="ORIGINAL",'ORIGINAL BUDGET'!$B126,IF($L$2="BR1",'BR1'!$B126,IF($L$2="BR2",'BR2'!$B126,IF($L$2="BR3",'BR3'!$B126)))))</f>
        <v>0</v>
      </c>
      <c r="E126" s="1727">
        <f>IF($L$2="","",IF($L$2="ORIGINAL",'ORIGINAL BUDGET'!$B126,IF($L$2="BR1",'BR1'!$B126,IF($L$2="BR2",'BR2'!$B126,IF($L$2="BR3",'BR3'!$B126)))))</f>
        <v>0</v>
      </c>
      <c r="F126" s="612"/>
      <c r="G126" s="847" t="str">
        <f t="shared" si="45"/>
        <v/>
      </c>
      <c r="H126" s="810">
        <f t="shared" si="46"/>
        <v>0</v>
      </c>
      <c r="I126" s="840"/>
      <c r="J126" s="810">
        <f t="shared" si="49"/>
        <v>0</v>
      </c>
      <c r="K126" s="843"/>
      <c r="L126" s="810">
        <f t="shared" si="50"/>
        <v>0</v>
      </c>
      <c r="M126" s="843"/>
      <c r="N126" s="810">
        <f t="shared" si="51"/>
        <v>0</v>
      </c>
      <c r="O126" s="843"/>
      <c r="P126" s="810">
        <f t="shared" si="52"/>
        <v>0</v>
      </c>
      <c r="Q126" s="843"/>
      <c r="R126" s="810">
        <f t="shared" si="47"/>
        <v>0</v>
      </c>
      <c r="S126" s="843"/>
      <c r="T126" s="810">
        <f t="shared" si="48"/>
        <v>0</v>
      </c>
      <c r="U126" s="410"/>
      <c r="V126" s="492" t="str">
        <f>IF(AND('BR3'!$K$2="ACTIVE",'BR3'!H126&gt;0),"Yes",IF(AND('BR2'!$K$2="ACTIVE",'BR2'!H126&gt;0),"Yes",IF(AND('BR1'!$K$2="ACTIVE",'BR1'!H126&gt;0),"Yes",IF(AND('ORIGINAL BUDGET'!$K$2="ACTIVE",'ORIGINAL BUDGET'!H126&gt;0),"Yes",""))))</f>
        <v/>
      </c>
      <c r="W126" s="325"/>
      <c r="X126" s="325" t="str">
        <f>IF(AND('BR3'!$K$2="ACTIVE",'BR3'!J126&gt;0),"Yes",IF(AND('BR2'!$K$2="ACTIVE",'BR2'!J126&gt;0),"Yes",IF(AND('BR1'!$K$2="ACTIVE",'BR1'!J126&gt;0),"Yes",IF(AND('ORIGINAL BUDGET'!$K$2="ACTIVE",'ORIGINAL BUDGET'!J126&gt;0),"Yes",""))))</f>
        <v/>
      </c>
      <c r="Y126" s="325"/>
      <c r="Z126" s="325" t="str">
        <f>IF(AND('BR3'!$K$2="ACTIVE",'BR3'!L126&gt;0),"Yes",IF(AND('BR2'!$K$2="ACTIVE",'BR2'!L126&gt;0),"Yes",IF(AND('BR1'!$K$2="ACTIVE",'BR1'!L126&gt;0),"Yes",IF(AND('ORIGINAL BUDGET'!$K$2="ACTIVE",'ORIGINAL BUDGET'!L126&gt;0),"Yes",""))))</f>
        <v/>
      </c>
      <c r="AA126" s="325"/>
      <c r="AB126" s="325" t="str">
        <f>IF(AND('BR3'!$K$2="ACTIVE",'BR3'!N126&gt;0),"Yes",IF(AND('BR2'!$K$2="ACTIVE",'BR2'!N126&gt;0),"Yes",IF(AND('BR1'!$K$2="ACTIVE",'BR1'!N126&gt;0),"Yes",IF(AND('ORIGINAL BUDGET'!$K$2="ACTIVE",'ORIGINAL BUDGET'!N126&gt;0),"Yes",""))))</f>
        <v/>
      </c>
      <c r="AC126" s="325"/>
      <c r="AD126" s="325" t="str">
        <f>IF(AND('BR3'!$K$2="ACTIVE",'BR3'!P126&gt;0),"Yes",IF(AND('BR2'!$K$2="ACTIVE",'BR2'!P126&gt;0),"Yes",IF(AND('BR1'!$K$2="ACTIVE",'BR1'!P126&gt;0),"Yes",IF(AND('ORIGINAL BUDGET'!$K$2="ACTIVE",'ORIGINAL BUDGET'!P126&gt;0),"Yes",""))))</f>
        <v/>
      </c>
      <c r="AE126" s="325"/>
      <c r="AF126" s="325" t="str">
        <f>IF(AND('BR3'!$K$2="ACTIVE",'BR3'!R126&gt;0),"Yes",IF(AND('BR2'!$K$2="ACTIVE",'BR2'!R126&gt;0),"Yes",IF(AND('BR1'!$K$2="ACTIVE",'BR1'!R126&gt;0),"Yes",IF(AND('ORIGINAL BUDGET'!$K$2="ACTIVE",'ORIGINAL BUDGET'!R126&gt;0),"Yes",""))))</f>
        <v/>
      </c>
      <c r="AG126" s="325"/>
      <c r="AH126" s="493" t="str">
        <f>IF(AND('BR3'!$K$2="ACTIVE",'BR3'!T126&gt;0),"Yes",IF(AND('BR2'!$K$2="ACTIVE",'BR2'!T126&gt;0),"Yes",IF(AND('BR1'!$K$2="ACTIVE",'BR1'!T126&gt;0),"Yes",IF(AND('ORIGINAL BUDGET'!$K$2="ACTIVE",'ORIGINAL BUDGET'!T126&gt;0),"Yes",""))))</f>
        <v/>
      </c>
      <c r="AI126" s="500"/>
      <c r="AK126" s="221"/>
      <c r="AL126" s="221"/>
      <c r="AM126" s="221"/>
      <c r="AN126" s="221"/>
      <c r="AO126" s="221"/>
      <c r="AP126" s="221"/>
      <c r="AQ126" s="221"/>
      <c r="AR126" s="57"/>
      <c r="AU126" s="2"/>
      <c r="AV126" s="2"/>
      <c r="AW126" s="2"/>
      <c r="AX126" s="2"/>
      <c r="AY126" s="1104"/>
    </row>
    <row r="127" spans="1:51" ht="23.25" hidden="1" customHeight="1">
      <c r="A127" s="122">
        <v>10</v>
      </c>
      <c r="B127" s="1726">
        <f>IF($L$2="","",IF($L$2="ORIGINAL",'ORIGINAL BUDGET'!$B127,IF($L$2="BR1",'BR1'!$B127,IF($L$2="BR2",'BR2'!$B127,IF($L$2="BR3",'BR3'!$B127)))))</f>
        <v>0</v>
      </c>
      <c r="C127" s="1727">
        <f>IF($L$2="","",IF($L$2="ORIGINAL",'ORIGINAL BUDGET'!$B127,IF($L$2="BR1",'BR1'!$B127,IF($L$2="BR2",'BR2'!$B127,IF($L$2="BR3",'BR3'!$B127)))))</f>
        <v>0</v>
      </c>
      <c r="D127" s="1727">
        <f>IF($L$2="","",IF($L$2="ORIGINAL",'ORIGINAL BUDGET'!$B127,IF($L$2="BR1",'BR1'!$B127,IF($L$2="BR2",'BR2'!$B127,IF($L$2="BR3",'BR3'!$B127)))))</f>
        <v>0</v>
      </c>
      <c r="E127" s="1727">
        <f>IF($L$2="","",IF($L$2="ORIGINAL",'ORIGINAL BUDGET'!$B127,IF($L$2="BR1",'BR1'!$B127,IF($L$2="BR2",'BR2'!$B127,IF($L$2="BR3",'BR3'!$B127)))))</f>
        <v>0</v>
      </c>
      <c r="F127" s="612"/>
      <c r="G127" s="847" t="str">
        <f t="shared" si="45"/>
        <v/>
      </c>
      <c r="H127" s="810">
        <f t="shared" si="46"/>
        <v>0</v>
      </c>
      <c r="I127" s="840"/>
      <c r="J127" s="810">
        <f t="shared" si="49"/>
        <v>0</v>
      </c>
      <c r="K127" s="843"/>
      <c r="L127" s="810">
        <f t="shared" si="50"/>
        <v>0</v>
      </c>
      <c r="M127" s="843"/>
      <c r="N127" s="810">
        <f t="shared" si="51"/>
        <v>0</v>
      </c>
      <c r="O127" s="843"/>
      <c r="P127" s="810">
        <f t="shared" si="52"/>
        <v>0</v>
      </c>
      <c r="Q127" s="843"/>
      <c r="R127" s="810">
        <f t="shared" si="47"/>
        <v>0</v>
      </c>
      <c r="S127" s="843"/>
      <c r="T127" s="810">
        <f t="shared" si="48"/>
        <v>0</v>
      </c>
      <c r="U127" s="410"/>
      <c r="V127" s="492" t="str">
        <f>IF(AND('BR3'!$K$2="ACTIVE",'BR3'!H127&gt;0),"Yes",IF(AND('BR2'!$K$2="ACTIVE",'BR2'!H127&gt;0),"Yes",IF(AND('BR1'!$K$2="ACTIVE",'BR1'!H127&gt;0),"Yes",IF(AND('ORIGINAL BUDGET'!$K$2="ACTIVE",'ORIGINAL BUDGET'!H127&gt;0),"Yes",""))))</f>
        <v/>
      </c>
      <c r="W127" s="325"/>
      <c r="X127" s="325" t="str">
        <f>IF(AND('BR3'!$K$2="ACTIVE",'BR3'!J127&gt;0),"Yes",IF(AND('BR2'!$K$2="ACTIVE",'BR2'!J127&gt;0),"Yes",IF(AND('BR1'!$K$2="ACTIVE",'BR1'!J127&gt;0),"Yes",IF(AND('ORIGINAL BUDGET'!$K$2="ACTIVE",'ORIGINAL BUDGET'!J127&gt;0),"Yes",""))))</f>
        <v/>
      </c>
      <c r="Y127" s="325"/>
      <c r="Z127" s="325" t="str">
        <f>IF(AND('BR3'!$K$2="ACTIVE",'BR3'!L127&gt;0),"Yes",IF(AND('BR2'!$K$2="ACTIVE",'BR2'!L127&gt;0),"Yes",IF(AND('BR1'!$K$2="ACTIVE",'BR1'!L127&gt;0),"Yes",IF(AND('ORIGINAL BUDGET'!$K$2="ACTIVE",'ORIGINAL BUDGET'!L127&gt;0),"Yes",""))))</f>
        <v/>
      </c>
      <c r="AA127" s="325"/>
      <c r="AB127" s="325" t="str">
        <f>IF(AND('BR3'!$K$2="ACTIVE",'BR3'!N127&gt;0),"Yes",IF(AND('BR2'!$K$2="ACTIVE",'BR2'!N127&gt;0),"Yes",IF(AND('BR1'!$K$2="ACTIVE",'BR1'!N127&gt;0),"Yes",IF(AND('ORIGINAL BUDGET'!$K$2="ACTIVE",'ORIGINAL BUDGET'!N127&gt;0),"Yes",""))))</f>
        <v/>
      </c>
      <c r="AC127" s="325"/>
      <c r="AD127" s="325" t="str">
        <f>IF(AND('BR3'!$K$2="ACTIVE",'BR3'!P127&gt;0),"Yes",IF(AND('BR2'!$K$2="ACTIVE",'BR2'!P127&gt;0),"Yes",IF(AND('BR1'!$K$2="ACTIVE",'BR1'!P127&gt;0),"Yes",IF(AND('ORIGINAL BUDGET'!$K$2="ACTIVE",'ORIGINAL BUDGET'!P127&gt;0),"Yes",""))))</f>
        <v/>
      </c>
      <c r="AE127" s="325"/>
      <c r="AF127" s="325" t="str">
        <f>IF(AND('BR3'!$K$2="ACTIVE",'BR3'!R127&gt;0),"Yes",IF(AND('BR2'!$K$2="ACTIVE",'BR2'!R127&gt;0),"Yes",IF(AND('BR1'!$K$2="ACTIVE",'BR1'!R127&gt;0),"Yes",IF(AND('ORIGINAL BUDGET'!$K$2="ACTIVE",'ORIGINAL BUDGET'!R127&gt;0),"Yes",""))))</f>
        <v/>
      </c>
      <c r="AG127" s="325"/>
      <c r="AH127" s="493" t="str">
        <f>IF(AND('BR3'!$K$2="ACTIVE",'BR3'!T127&gt;0),"Yes",IF(AND('BR2'!$K$2="ACTIVE",'BR2'!T127&gt;0),"Yes",IF(AND('BR1'!$K$2="ACTIVE",'BR1'!T127&gt;0),"Yes",IF(AND('ORIGINAL BUDGET'!$K$2="ACTIVE",'ORIGINAL BUDGET'!T127&gt;0),"Yes",""))))</f>
        <v/>
      </c>
      <c r="AI127" s="500"/>
      <c r="AK127" s="221"/>
      <c r="AL127" s="221"/>
      <c r="AM127" s="221"/>
      <c r="AN127" s="221"/>
      <c r="AO127" s="221"/>
      <c r="AP127" s="221"/>
      <c r="AQ127" s="221"/>
      <c r="AR127" s="57"/>
      <c r="AU127" s="2"/>
      <c r="AV127" s="2"/>
      <c r="AW127" s="2"/>
      <c r="AX127" s="2"/>
      <c r="AY127" s="1104"/>
    </row>
    <row r="128" spans="1:51" ht="23.25" hidden="1" customHeight="1">
      <c r="A128" s="122">
        <v>11</v>
      </c>
      <c r="B128" s="1726">
        <f>IF($L$2="","",IF($L$2="ORIGINAL",'ORIGINAL BUDGET'!$B128,IF($L$2="BR1",'BR1'!$B128,IF($L$2="BR2",'BR2'!$B128,IF($L$2="BR3",'BR3'!$B128)))))</f>
        <v>0</v>
      </c>
      <c r="C128" s="1727">
        <f>IF($L$2="","",IF($L$2="ORIGINAL",'ORIGINAL BUDGET'!$B128,IF($L$2="BR1",'BR1'!$B128,IF($L$2="BR2",'BR2'!$B128,IF($L$2="BR3",'BR3'!$B128)))))</f>
        <v>0</v>
      </c>
      <c r="D128" s="1727">
        <f>IF($L$2="","",IF($L$2="ORIGINAL",'ORIGINAL BUDGET'!$B128,IF($L$2="BR1",'BR1'!$B128,IF($L$2="BR2",'BR2'!$B128,IF($L$2="BR3",'BR3'!$B128)))))</f>
        <v>0</v>
      </c>
      <c r="E128" s="1727">
        <f>IF($L$2="","",IF($L$2="ORIGINAL",'ORIGINAL BUDGET'!$B128,IF($L$2="BR1",'BR1'!$B128,IF($L$2="BR2",'BR2'!$B128,IF($L$2="BR3",'BR3'!$B128)))))</f>
        <v>0</v>
      </c>
      <c r="F128" s="612"/>
      <c r="G128" s="847" t="str">
        <f t="shared" si="45"/>
        <v/>
      </c>
      <c r="H128" s="810">
        <f t="shared" si="46"/>
        <v>0</v>
      </c>
      <c r="I128" s="840"/>
      <c r="J128" s="810">
        <f t="shared" si="49"/>
        <v>0</v>
      </c>
      <c r="K128" s="843"/>
      <c r="L128" s="810">
        <f t="shared" si="50"/>
        <v>0</v>
      </c>
      <c r="M128" s="843"/>
      <c r="N128" s="810">
        <f t="shared" si="51"/>
        <v>0</v>
      </c>
      <c r="O128" s="843"/>
      <c r="P128" s="810">
        <f t="shared" si="52"/>
        <v>0</v>
      </c>
      <c r="Q128" s="843"/>
      <c r="R128" s="810">
        <f t="shared" si="47"/>
        <v>0</v>
      </c>
      <c r="S128" s="843"/>
      <c r="T128" s="810">
        <f t="shared" si="48"/>
        <v>0</v>
      </c>
      <c r="U128" s="410"/>
      <c r="V128" s="492" t="str">
        <f>IF(AND('BR3'!$K$2="ACTIVE",'BR3'!H128&gt;0),"Yes",IF(AND('BR2'!$K$2="ACTIVE",'BR2'!H128&gt;0),"Yes",IF(AND('BR1'!$K$2="ACTIVE",'BR1'!H128&gt;0),"Yes",IF(AND('ORIGINAL BUDGET'!$K$2="ACTIVE",'ORIGINAL BUDGET'!H128&gt;0),"Yes",""))))</f>
        <v/>
      </c>
      <c r="W128" s="325"/>
      <c r="X128" s="325" t="str">
        <f>IF(AND('BR3'!$K$2="ACTIVE",'BR3'!J128&gt;0),"Yes",IF(AND('BR2'!$K$2="ACTIVE",'BR2'!J128&gt;0),"Yes",IF(AND('BR1'!$K$2="ACTIVE",'BR1'!J128&gt;0),"Yes",IF(AND('ORIGINAL BUDGET'!$K$2="ACTIVE",'ORIGINAL BUDGET'!J128&gt;0),"Yes",""))))</f>
        <v/>
      </c>
      <c r="Y128" s="325"/>
      <c r="Z128" s="325" t="str">
        <f>IF(AND('BR3'!$K$2="ACTIVE",'BR3'!L128&gt;0),"Yes",IF(AND('BR2'!$K$2="ACTIVE",'BR2'!L128&gt;0),"Yes",IF(AND('BR1'!$K$2="ACTIVE",'BR1'!L128&gt;0),"Yes",IF(AND('ORIGINAL BUDGET'!$K$2="ACTIVE",'ORIGINAL BUDGET'!L128&gt;0),"Yes",""))))</f>
        <v/>
      </c>
      <c r="AA128" s="325"/>
      <c r="AB128" s="325" t="str">
        <f>IF(AND('BR3'!$K$2="ACTIVE",'BR3'!N128&gt;0),"Yes",IF(AND('BR2'!$K$2="ACTIVE",'BR2'!N128&gt;0),"Yes",IF(AND('BR1'!$K$2="ACTIVE",'BR1'!N128&gt;0),"Yes",IF(AND('ORIGINAL BUDGET'!$K$2="ACTIVE",'ORIGINAL BUDGET'!N128&gt;0),"Yes",""))))</f>
        <v/>
      </c>
      <c r="AC128" s="325"/>
      <c r="AD128" s="325" t="str">
        <f>IF(AND('BR3'!$K$2="ACTIVE",'BR3'!P128&gt;0),"Yes",IF(AND('BR2'!$K$2="ACTIVE",'BR2'!P128&gt;0),"Yes",IF(AND('BR1'!$K$2="ACTIVE",'BR1'!P128&gt;0),"Yes",IF(AND('ORIGINAL BUDGET'!$K$2="ACTIVE",'ORIGINAL BUDGET'!P128&gt;0),"Yes",""))))</f>
        <v/>
      </c>
      <c r="AE128" s="325"/>
      <c r="AF128" s="325" t="str">
        <f>IF(AND('BR3'!$K$2="ACTIVE",'BR3'!R128&gt;0),"Yes",IF(AND('BR2'!$K$2="ACTIVE",'BR2'!R128&gt;0),"Yes",IF(AND('BR1'!$K$2="ACTIVE",'BR1'!R128&gt;0),"Yes",IF(AND('ORIGINAL BUDGET'!$K$2="ACTIVE",'ORIGINAL BUDGET'!R128&gt;0),"Yes",""))))</f>
        <v/>
      </c>
      <c r="AG128" s="325"/>
      <c r="AH128" s="493" t="str">
        <f>IF(AND('BR3'!$K$2="ACTIVE",'BR3'!T128&gt;0),"Yes",IF(AND('BR2'!$K$2="ACTIVE",'BR2'!T128&gt;0),"Yes",IF(AND('BR1'!$K$2="ACTIVE",'BR1'!T128&gt;0),"Yes",IF(AND('ORIGINAL BUDGET'!$K$2="ACTIVE",'ORIGINAL BUDGET'!T128&gt;0),"Yes",""))))</f>
        <v/>
      </c>
      <c r="AI128" s="500"/>
      <c r="AK128" s="221"/>
      <c r="AL128" s="221"/>
      <c r="AM128" s="221"/>
      <c r="AN128" s="221"/>
      <c r="AO128" s="221"/>
      <c r="AP128" s="221"/>
      <c r="AQ128" s="221"/>
      <c r="AR128" s="57"/>
      <c r="AU128" s="2"/>
      <c r="AV128" s="2"/>
      <c r="AW128" s="2"/>
      <c r="AX128" s="2"/>
      <c r="AY128" s="1104"/>
    </row>
    <row r="129" spans="1:51" ht="23.25" hidden="1" customHeight="1">
      <c r="A129" s="122">
        <v>12</v>
      </c>
      <c r="B129" s="1726">
        <f>IF($L$2="","",IF($L$2="ORIGINAL",'ORIGINAL BUDGET'!$B129,IF($L$2="BR1",'BR1'!$B129,IF($L$2="BR2",'BR2'!$B129,IF($L$2="BR3",'BR3'!$B129)))))</f>
        <v>0</v>
      </c>
      <c r="C129" s="1727">
        <f>IF($L$2="","",IF($L$2="ORIGINAL",'ORIGINAL BUDGET'!$B129,IF($L$2="BR1",'BR1'!$B129,IF($L$2="BR2",'BR2'!$B129,IF($L$2="BR3",'BR3'!$B129)))))</f>
        <v>0</v>
      </c>
      <c r="D129" s="1727">
        <f>IF($L$2="","",IF($L$2="ORIGINAL",'ORIGINAL BUDGET'!$B129,IF($L$2="BR1",'BR1'!$B129,IF($L$2="BR2",'BR2'!$B129,IF($L$2="BR3",'BR3'!$B129)))))</f>
        <v>0</v>
      </c>
      <c r="E129" s="1727">
        <f>IF($L$2="","",IF($L$2="ORIGINAL",'ORIGINAL BUDGET'!$B129,IF($L$2="BR1",'BR1'!$B129,IF($L$2="BR2",'BR2'!$B129,IF($L$2="BR3",'BR3'!$B129)))))</f>
        <v>0</v>
      </c>
      <c r="F129" s="612"/>
      <c r="G129" s="847" t="str">
        <f t="shared" si="45"/>
        <v/>
      </c>
      <c r="H129" s="810">
        <f t="shared" si="46"/>
        <v>0</v>
      </c>
      <c r="I129" s="840"/>
      <c r="J129" s="810">
        <f t="shared" si="49"/>
        <v>0</v>
      </c>
      <c r="K129" s="843"/>
      <c r="L129" s="810">
        <f t="shared" si="50"/>
        <v>0</v>
      </c>
      <c r="M129" s="843"/>
      <c r="N129" s="810">
        <f t="shared" si="51"/>
        <v>0</v>
      </c>
      <c r="O129" s="843"/>
      <c r="P129" s="810">
        <f t="shared" si="52"/>
        <v>0</v>
      </c>
      <c r="Q129" s="843"/>
      <c r="R129" s="810">
        <f t="shared" si="47"/>
        <v>0</v>
      </c>
      <c r="S129" s="843"/>
      <c r="T129" s="810">
        <f t="shared" si="48"/>
        <v>0</v>
      </c>
      <c r="U129" s="410"/>
      <c r="V129" s="492" t="str">
        <f>IF(AND('BR3'!$K$2="ACTIVE",'BR3'!H129&gt;0),"Yes",IF(AND('BR2'!$K$2="ACTIVE",'BR2'!H129&gt;0),"Yes",IF(AND('BR1'!$K$2="ACTIVE",'BR1'!H129&gt;0),"Yes",IF(AND('ORIGINAL BUDGET'!$K$2="ACTIVE",'ORIGINAL BUDGET'!H129&gt;0),"Yes",""))))</f>
        <v/>
      </c>
      <c r="W129" s="325"/>
      <c r="X129" s="325" t="str">
        <f>IF(AND('BR3'!$K$2="ACTIVE",'BR3'!J129&gt;0),"Yes",IF(AND('BR2'!$K$2="ACTIVE",'BR2'!J129&gt;0),"Yes",IF(AND('BR1'!$K$2="ACTIVE",'BR1'!J129&gt;0),"Yes",IF(AND('ORIGINAL BUDGET'!$K$2="ACTIVE",'ORIGINAL BUDGET'!J129&gt;0),"Yes",""))))</f>
        <v/>
      </c>
      <c r="Y129" s="325"/>
      <c r="Z129" s="325" t="str">
        <f>IF(AND('BR3'!$K$2="ACTIVE",'BR3'!L129&gt;0),"Yes",IF(AND('BR2'!$K$2="ACTIVE",'BR2'!L129&gt;0),"Yes",IF(AND('BR1'!$K$2="ACTIVE",'BR1'!L129&gt;0),"Yes",IF(AND('ORIGINAL BUDGET'!$K$2="ACTIVE",'ORIGINAL BUDGET'!L129&gt;0),"Yes",""))))</f>
        <v/>
      </c>
      <c r="AA129" s="325"/>
      <c r="AB129" s="325" t="str">
        <f>IF(AND('BR3'!$K$2="ACTIVE",'BR3'!N129&gt;0),"Yes",IF(AND('BR2'!$K$2="ACTIVE",'BR2'!N129&gt;0),"Yes",IF(AND('BR1'!$K$2="ACTIVE",'BR1'!N129&gt;0),"Yes",IF(AND('ORIGINAL BUDGET'!$K$2="ACTIVE",'ORIGINAL BUDGET'!N129&gt;0),"Yes",""))))</f>
        <v/>
      </c>
      <c r="AC129" s="325"/>
      <c r="AD129" s="325" t="str">
        <f>IF(AND('BR3'!$K$2="ACTIVE",'BR3'!P129&gt;0),"Yes",IF(AND('BR2'!$K$2="ACTIVE",'BR2'!P129&gt;0),"Yes",IF(AND('BR1'!$K$2="ACTIVE",'BR1'!P129&gt;0),"Yes",IF(AND('ORIGINAL BUDGET'!$K$2="ACTIVE",'ORIGINAL BUDGET'!P129&gt;0),"Yes",""))))</f>
        <v/>
      </c>
      <c r="AE129" s="325"/>
      <c r="AF129" s="325" t="str">
        <f>IF(AND('BR3'!$K$2="ACTIVE",'BR3'!R129&gt;0),"Yes",IF(AND('BR2'!$K$2="ACTIVE",'BR2'!R129&gt;0),"Yes",IF(AND('BR1'!$K$2="ACTIVE",'BR1'!R129&gt;0),"Yes",IF(AND('ORIGINAL BUDGET'!$K$2="ACTIVE",'ORIGINAL BUDGET'!R129&gt;0),"Yes",""))))</f>
        <v/>
      </c>
      <c r="AG129" s="325"/>
      <c r="AH129" s="493" t="str">
        <f>IF(AND('BR3'!$K$2="ACTIVE",'BR3'!T129&gt;0),"Yes",IF(AND('BR2'!$K$2="ACTIVE",'BR2'!T129&gt;0),"Yes",IF(AND('BR1'!$K$2="ACTIVE",'BR1'!T129&gt;0),"Yes",IF(AND('ORIGINAL BUDGET'!$K$2="ACTIVE",'ORIGINAL BUDGET'!T129&gt;0),"Yes",""))))</f>
        <v/>
      </c>
      <c r="AI129" s="500"/>
      <c r="AK129" s="221"/>
      <c r="AL129" s="221"/>
      <c r="AM129" s="221"/>
      <c r="AN129" s="221"/>
      <c r="AO129" s="221"/>
      <c r="AP129" s="221"/>
      <c r="AQ129" s="221"/>
      <c r="AR129" s="57"/>
      <c r="AU129" s="2"/>
      <c r="AV129" s="2"/>
      <c r="AW129" s="2"/>
      <c r="AX129" s="2"/>
      <c r="AY129" s="1104"/>
    </row>
    <row r="130" spans="1:51" ht="23.25" hidden="1" customHeight="1">
      <c r="A130" s="122">
        <v>13</v>
      </c>
      <c r="B130" s="1726">
        <f>IF($L$2="","",IF($L$2="ORIGINAL",'ORIGINAL BUDGET'!$B130,IF($L$2="BR1",'BR1'!$B130,IF($L$2="BR2",'BR2'!$B130,IF($L$2="BR3",'BR3'!$B130)))))</f>
        <v>0</v>
      </c>
      <c r="C130" s="1727">
        <f>IF($L$2="","",IF($L$2="ORIGINAL",'ORIGINAL BUDGET'!$B130,IF($L$2="BR1",'BR1'!$B130,IF($L$2="BR2",'BR2'!$B130,IF($L$2="BR3",'BR3'!$B130)))))</f>
        <v>0</v>
      </c>
      <c r="D130" s="1727">
        <f>IF($L$2="","",IF($L$2="ORIGINAL",'ORIGINAL BUDGET'!$B130,IF($L$2="BR1",'BR1'!$B130,IF($L$2="BR2",'BR2'!$B130,IF($L$2="BR3",'BR3'!$B130)))))</f>
        <v>0</v>
      </c>
      <c r="E130" s="1728">
        <f>IF($L$2="","",IF($L$2="ORIGINAL",'ORIGINAL BUDGET'!$B130,IF($L$2="BR1",'BR1'!$B130,IF($L$2="BR2",'BR2'!$B130,IF($L$2="BR3",'BR3'!$B130)))))</f>
        <v>0</v>
      </c>
      <c r="F130" s="612"/>
      <c r="G130" s="847" t="str">
        <f t="shared" si="45"/>
        <v/>
      </c>
      <c r="H130" s="810">
        <f t="shared" si="46"/>
        <v>0</v>
      </c>
      <c r="I130" s="840"/>
      <c r="J130" s="810">
        <f t="shared" si="49"/>
        <v>0</v>
      </c>
      <c r="K130" s="843"/>
      <c r="L130" s="810">
        <f t="shared" si="50"/>
        <v>0</v>
      </c>
      <c r="M130" s="843"/>
      <c r="N130" s="810">
        <f t="shared" si="51"/>
        <v>0</v>
      </c>
      <c r="O130" s="843"/>
      <c r="P130" s="810">
        <f t="shared" si="52"/>
        <v>0</v>
      </c>
      <c r="Q130" s="843"/>
      <c r="R130" s="810">
        <f t="shared" si="47"/>
        <v>0</v>
      </c>
      <c r="S130" s="843"/>
      <c r="T130" s="810">
        <f t="shared" si="48"/>
        <v>0</v>
      </c>
      <c r="U130" s="410"/>
      <c r="V130" s="492" t="str">
        <f>IF(AND('BR3'!$K$2="ACTIVE",'BR3'!H130&gt;0),"Yes",IF(AND('BR2'!$K$2="ACTIVE",'BR2'!H130&gt;0),"Yes",IF(AND('BR1'!$K$2="ACTIVE",'BR1'!H130&gt;0),"Yes",IF(AND('ORIGINAL BUDGET'!$K$2="ACTIVE",'ORIGINAL BUDGET'!H130&gt;0),"Yes",""))))</f>
        <v/>
      </c>
      <c r="W130" s="325"/>
      <c r="X130" s="325" t="str">
        <f>IF(AND('BR3'!$K$2="ACTIVE",'BR3'!J130&gt;0),"Yes",IF(AND('BR2'!$K$2="ACTIVE",'BR2'!J130&gt;0),"Yes",IF(AND('BR1'!$K$2="ACTIVE",'BR1'!J130&gt;0),"Yes",IF(AND('ORIGINAL BUDGET'!$K$2="ACTIVE",'ORIGINAL BUDGET'!J130&gt;0),"Yes",""))))</f>
        <v/>
      </c>
      <c r="Y130" s="325"/>
      <c r="Z130" s="325" t="str">
        <f>IF(AND('BR3'!$K$2="ACTIVE",'BR3'!L130&gt;0),"Yes",IF(AND('BR2'!$K$2="ACTIVE",'BR2'!L130&gt;0),"Yes",IF(AND('BR1'!$K$2="ACTIVE",'BR1'!L130&gt;0),"Yes",IF(AND('ORIGINAL BUDGET'!$K$2="ACTIVE",'ORIGINAL BUDGET'!L130&gt;0),"Yes",""))))</f>
        <v/>
      </c>
      <c r="AA130" s="325"/>
      <c r="AB130" s="325" t="str">
        <f>IF(AND('BR3'!$K$2="ACTIVE",'BR3'!N130&gt;0),"Yes",IF(AND('BR2'!$K$2="ACTIVE",'BR2'!N130&gt;0),"Yes",IF(AND('BR1'!$K$2="ACTIVE",'BR1'!N130&gt;0),"Yes",IF(AND('ORIGINAL BUDGET'!$K$2="ACTIVE",'ORIGINAL BUDGET'!N130&gt;0),"Yes",""))))</f>
        <v/>
      </c>
      <c r="AC130" s="325"/>
      <c r="AD130" s="325" t="str">
        <f>IF(AND('BR3'!$K$2="ACTIVE",'BR3'!P130&gt;0),"Yes",IF(AND('BR2'!$K$2="ACTIVE",'BR2'!P130&gt;0),"Yes",IF(AND('BR1'!$K$2="ACTIVE",'BR1'!P130&gt;0),"Yes",IF(AND('ORIGINAL BUDGET'!$K$2="ACTIVE",'ORIGINAL BUDGET'!P130&gt;0),"Yes",""))))</f>
        <v/>
      </c>
      <c r="AE130" s="325"/>
      <c r="AF130" s="325" t="str">
        <f>IF(AND('BR3'!$K$2="ACTIVE",'BR3'!R130&gt;0),"Yes",IF(AND('BR2'!$K$2="ACTIVE",'BR2'!R130&gt;0),"Yes",IF(AND('BR1'!$K$2="ACTIVE",'BR1'!R130&gt;0),"Yes",IF(AND('ORIGINAL BUDGET'!$K$2="ACTIVE",'ORIGINAL BUDGET'!R130&gt;0),"Yes",""))))</f>
        <v/>
      </c>
      <c r="AG130" s="325"/>
      <c r="AH130" s="493" t="str">
        <f>IF(AND('BR3'!$K$2="ACTIVE",'BR3'!T130&gt;0),"Yes",IF(AND('BR2'!$K$2="ACTIVE",'BR2'!T130&gt;0),"Yes",IF(AND('BR1'!$K$2="ACTIVE",'BR1'!T130&gt;0),"Yes",IF(AND('ORIGINAL BUDGET'!$K$2="ACTIVE",'ORIGINAL BUDGET'!T130&gt;0),"Yes",""))))</f>
        <v/>
      </c>
      <c r="AI130" s="500"/>
      <c r="AK130" s="221"/>
      <c r="AL130" s="221"/>
      <c r="AM130" s="221"/>
      <c r="AN130" s="221"/>
      <c r="AO130" s="221"/>
      <c r="AP130" s="221"/>
      <c r="AQ130" s="221"/>
      <c r="AR130" s="57"/>
      <c r="AU130" s="2"/>
      <c r="AV130" s="2"/>
      <c r="AW130" s="2"/>
      <c r="AX130" s="2"/>
      <c r="AY130" s="1104"/>
    </row>
    <row r="131" spans="1:51" ht="23.25" hidden="1" customHeight="1">
      <c r="A131" s="122">
        <v>14</v>
      </c>
      <c r="B131" s="1726">
        <f>IF($L$2="","",IF($L$2="ORIGINAL",'ORIGINAL BUDGET'!$B131,IF($L$2="BR1",'BR1'!$B131,IF($L$2="BR2",'BR2'!$B131,IF($L$2="BR3",'BR3'!$B131)))))</f>
        <v>0</v>
      </c>
      <c r="C131" s="1727">
        <f>IF($L$2="","",IF($L$2="ORIGINAL",'ORIGINAL BUDGET'!$B131,IF($L$2="BR1",'BR1'!$B131,IF($L$2="BR2",'BR2'!$B131,IF($L$2="BR3",'BR3'!$B131)))))</f>
        <v>0</v>
      </c>
      <c r="D131" s="1727">
        <f>IF($L$2="","",IF($L$2="ORIGINAL",'ORIGINAL BUDGET'!$B131,IF($L$2="BR1",'BR1'!$B131,IF($L$2="BR2",'BR2'!$B131,IF($L$2="BR3",'BR3'!$B131)))))</f>
        <v>0</v>
      </c>
      <c r="E131" s="1728">
        <f>IF($L$2="","",IF($L$2="ORIGINAL",'ORIGINAL BUDGET'!$B131,IF($L$2="BR1",'BR1'!$B131,IF($L$2="BR2",'BR2'!$B131,IF($L$2="BR3",'BR3'!$B131)))))</f>
        <v>0</v>
      </c>
      <c r="F131" s="612"/>
      <c r="G131" s="847" t="str">
        <f t="shared" si="45"/>
        <v/>
      </c>
      <c r="H131" s="810">
        <f t="shared" si="46"/>
        <v>0</v>
      </c>
      <c r="I131" s="840"/>
      <c r="J131" s="810">
        <f t="shared" si="49"/>
        <v>0</v>
      </c>
      <c r="K131" s="843"/>
      <c r="L131" s="810">
        <f t="shared" si="50"/>
        <v>0</v>
      </c>
      <c r="M131" s="843"/>
      <c r="N131" s="810">
        <f t="shared" si="51"/>
        <v>0</v>
      </c>
      <c r="O131" s="843"/>
      <c r="P131" s="810">
        <f t="shared" si="52"/>
        <v>0</v>
      </c>
      <c r="Q131" s="843"/>
      <c r="R131" s="810">
        <f t="shared" si="47"/>
        <v>0</v>
      </c>
      <c r="S131" s="843"/>
      <c r="T131" s="810">
        <f t="shared" si="48"/>
        <v>0</v>
      </c>
      <c r="U131" s="410"/>
      <c r="V131" s="492" t="str">
        <f>IF(AND('BR3'!$K$2="ACTIVE",'BR3'!H131&gt;0),"Yes",IF(AND('BR2'!$K$2="ACTIVE",'BR2'!H131&gt;0),"Yes",IF(AND('BR1'!$K$2="ACTIVE",'BR1'!H131&gt;0),"Yes",IF(AND('ORIGINAL BUDGET'!$K$2="ACTIVE",'ORIGINAL BUDGET'!H131&gt;0),"Yes",""))))</f>
        <v/>
      </c>
      <c r="W131" s="325"/>
      <c r="X131" s="325" t="str">
        <f>IF(AND('BR3'!$K$2="ACTIVE",'BR3'!J131&gt;0),"Yes",IF(AND('BR2'!$K$2="ACTIVE",'BR2'!J131&gt;0),"Yes",IF(AND('BR1'!$K$2="ACTIVE",'BR1'!J131&gt;0),"Yes",IF(AND('ORIGINAL BUDGET'!$K$2="ACTIVE",'ORIGINAL BUDGET'!J131&gt;0),"Yes",""))))</f>
        <v/>
      </c>
      <c r="Y131" s="325"/>
      <c r="Z131" s="325" t="str">
        <f>IF(AND('BR3'!$K$2="ACTIVE",'BR3'!L131&gt;0),"Yes",IF(AND('BR2'!$K$2="ACTIVE",'BR2'!L131&gt;0),"Yes",IF(AND('BR1'!$K$2="ACTIVE",'BR1'!L131&gt;0),"Yes",IF(AND('ORIGINAL BUDGET'!$K$2="ACTIVE",'ORIGINAL BUDGET'!L131&gt;0),"Yes",""))))</f>
        <v/>
      </c>
      <c r="AA131" s="325"/>
      <c r="AB131" s="325" t="str">
        <f>IF(AND('BR3'!$K$2="ACTIVE",'BR3'!N131&gt;0),"Yes",IF(AND('BR2'!$K$2="ACTIVE",'BR2'!N131&gt;0),"Yes",IF(AND('BR1'!$K$2="ACTIVE",'BR1'!N131&gt;0),"Yes",IF(AND('ORIGINAL BUDGET'!$K$2="ACTIVE",'ORIGINAL BUDGET'!N131&gt;0),"Yes",""))))</f>
        <v/>
      </c>
      <c r="AC131" s="325"/>
      <c r="AD131" s="325" t="str">
        <f>IF(AND('BR3'!$K$2="ACTIVE",'BR3'!P131&gt;0),"Yes",IF(AND('BR2'!$K$2="ACTIVE",'BR2'!P131&gt;0),"Yes",IF(AND('BR1'!$K$2="ACTIVE",'BR1'!P131&gt;0),"Yes",IF(AND('ORIGINAL BUDGET'!$K$2="ACTIVE",'ORIGINAL BUDGET'!P131&gt;0),"Yes",""))))</f>
        <v/>
      </c>
      <c r="AE131" s="325"/>
      <c r="AF131" s="325" t="str">
        <f>IF(AND('BR3'!$K$2="ACTIVE",'BR3'!R131&gt;0),"Yes",IF(AND('BR2'!$K$2="ACTIVE",'BR2'!R131&gt;0),"Yes",IF(AND('BR1'!$K$2="ACTIVE",'BR1'!R131&gt;0),"Yes",IF(AND('ORIGINAL BUDGET'!$K$2="ACTIVE",'ORIGINAL BUDGET'!R131&gt;0),"Yes",""))))</f>
        <v/>
      </c>
      <c r="AG131" s="325"/>
      <c r="AH131" s="493" t="str">
        <f>IF(AND('BR3'!$K$2="ACTIVE",'BR3'!T131&gt;0),"Yes",IF(AND('BR2'!$K$2="ACTIVE",'BR2'!T131&gt;0),"Yes",IF(AND('BR1'!$K$2="ACTIVE",'BR1'!T131&gt;0),"Yes",IF(AND('ORIGINAL BUDGET'!$K$2="ACTIVE",'ORIGINAL BUDGET'!T131&gt;0),"Yes",""))))</f>
        <v/>
      </c>
      <c r="AI131" s="500"/>
      <c r="AK131" s="221"/>
      <c r="AL131" s="221"/>
      <c r="AM131" s="221"/>
      <c r="AN131" s="221"/>
      <c r="AO131" s="221"/>
      <c r="AP131" s="221"/>
      <c r="AQ131" s="221"/>
      <c r="AR131" s="57"/>
      <c r="AU131" s="2"/>
      <c r="AV131" s="2"/>
      <c r="AW131" s="2"/>
      <c r="AX131" s="2"/>
      <c r="AY131" s="1104"/>
    </row>
    <row r="132" spans="1:51" ht="23.25" hidden="1" customHeight="1" thickBot="1">
      <c r="A132" s="122">
        <v>15</v>
      </c>
      <c r="B132" s="1729">
        <f>IF($L$2="","",IF($L$2="ORIGINAL",'ORIGINAL BUDGET'!$B132,IF($L$2="BR1",'BR1'!$B132,IF($L$2="BR2",'BR2'!$B132,IF($L$2="BR3",'BR3'!$B132)))))</f>
        <v>0</v>
      </c>
      <c r="C132" s="1730">
        <f>IF($L$2="","",IF($L$2="ORIGINAL",'ORIGINAL BUDGET'!$B132,IF($L$2="BR1",'BR1'!$B132,IF($L$2="BR2",'BR2'!$B132,IF($L$2="BR3",'BR3'!$B132)))))</f>
        <v>0</v>
      </c>
      <c r="D132" s="1730">
        <f>IF($L$2="","",IF($L$2="ORIGINAL",'ORIGINAL BUDGET'!$B132,IF($L$2="BR1",'BR1'!$B132,IF($L$2="BR2",'BR2'!$B132,IF($L$2="BR3",'BR3'!$B132)))))</f>
        <v>0</v>
      </c>
      <c r="E132" s="1731">
        <f>IF($L$2="","",IF($L$2="ORIGINAL",'ORIGINAL BUDGET'!$B132,IF($L$2="BR1",'BR1'!$B132,IF($L$2="BR2",'BR2'!$B132,IF($L$2="BR3",'BR3'!$B132)))))</f>
        <v>0</v>
      </c>
      <c r="F132" s="613"/>
      <c r="G132" s="850" t="str">
        <f t="shared" si="45"/>
        <v/>
      </c>
      <c r="H132" s="813">
        <f t="shared" si="46"/>
        <v>0</v>
      </c>
      <c r="I132" s="840"/>
      <c r="J132" s="813">
        <f t="shared" si="49"/>
        <v>0</v>
      </c>
      <c r="K132" s="842"/>
      <c r="L132" s="813">
        <f t="shared" si="50"/>
        <v>0</v>
      </c>
      <c r="M132" s="842"/>
      <c r="N132" s="813">
        <f t="shared" si="51"/>
        <v>0</v>
      </c>
      <c r="O132" s="842"/>
      <c r="P132" s="813">
        <f t="shared" si="52"/>
        <v>0</v>
      </c>
      <c r="Q132" s="842"/>
      <c r="R132" s="813">
        <f t="shared" si="47"/>
        <v>0</v>
      </c>
      <c r="S132" s="842"/>
      <c r="T132" s="813">
        <f t="shared" si="48"/>
        <v>0</v>
      </c>
      <c r="U132" s="410"/>
      <c r="V132" s="495" t="str">
        <f>IF(AND('BR3'!$K$2="ACTIVE",'BR3'!H132&gt;0),"Yes",IF(AND('BR2'!$K$2="ACTIVE",'BR2'!H132&gt;0),"Yes",IF(AND('BR1'!$K$2="ACTIVE",'BR1'!H132&gt;0),"Yes",IF(AND('ORIGINAL BUDGET'!$K$2="ACTIVE",'ORIGINAL BUDGET'!H132&gt;0),"Yes",""))))</f>
        <v/>
      </c>
      <c r="W132" s="496"/>
      <c r="X132" s="496" t="str">
        <f>IF(AND('BR3'!$K$2="ACTIVE",'BR3'!J132&gt;0),"Yes",IF(AND('BR2'!$K$2="ACTIVE",'BR2'!J132&gt;0),"Yes",IF(AND('BR1'!$K$2="ACTIVE",'BR1'!J132&gt;0),"Yes",IF(AND('ORIGINAL BUDGET'!$K$2="ACTIVE",'ORIGINAL BUDGET'!J132&gt;0),"Yes",""))))</f>
        <v/>
      </c>
      <c r="Y132" s="496"/>
      <c r="Z132" s="496" t="str">
        <f>IF(AND('BR3'!$K$2="ACTIVE",'BR3'!L132&gt;0),"Yes",IF(AND('BR2'!$K$2="ACTIVE",'BR2'!L132&gt;0),"Yes",IF(AND('BR1'!$K$2="ACTIVE",'BR1'!L132&gt;0),"Yes",IF(AND('ORIGINAL BUDGET'!$K$2="ACTIVE",'ORIGINAL BUDGET'!L132&gt;0),"Yes",""))))</f>
        <v/>
      </c>
      <c r="AA132" s="496"/>
      <c r="AB132" s="496" t="str">
        <f>IF(AND('BR3'!$K$2="ACTIVE",'BR3'!N132&gt;0),"Yes",IF(AND('BR2'!$K$2="ACTIVE",'BR2'!N132&gt;0),"Yes",IF(AND('BR1'!$K$2="ACTIVE",'BR1'!N132&gt;0),"Yes",IF(AND('ORIGINAL BUDGET'!$K$2="ACTIVE",'ORIGINAL BUDGET'!N132&gt;0),"Yes",""))))</f>
        <v/>
      </c>
      <c r="AC132" s="496"/>
      <c r="AD132" s="496" t="str">
        <f>IF(AND('BR3'!$K$2="ACTIVE",'BR3'!P132&gt;0),"Yes",IF(AND('BR2'!$K$2="ACTIVE",'BR2'!P132&gt;0),"Yes",IF(AND('BR1'!$K$2="ACTIVE",'BR1'!P132&gt;0),"Yes",IF(AND('ORIGINAL BUDGET'!$K$2="ACTIVE",'ORIGINAL BUDGET'!P132&gt;0),"Yes",""))))</f>
        <v/>
      </c>
      <c r="AE132" s="496"/>
      <c r="AF132" s="496" t="str">
        <f>IF(AND('BR3'!$K$2="ACTIVE",'BR3'!R132&gt;0),"Yes",IF(AND('BR2'!$K$2="ACTIVE",'BR2'!R132&gt;0),"Yes",IF(AND('BR1'!$K$2="ACTIVE",'BR1'!R132&gt;0),"Yes",IF(AND('ORIGINAL BUDGET'!$K$2="ACTIVE",'ORIGINAL BUDGET'!R132&gt;0),"Yes",""))))</f>
        <v/>
      </c>
      <c r="AG132" s="496"/>
      <c r="AH132" s="497" t="str">
        <f>IF(AND('BR3'!$K$2="ACTIVE",'BR3'!T132&gt;0),"Yes",IF(AND('BR2'!$K$2="ACTIVE",'BR2'!T132&gt;0),"Yes",IF(AND('BR1'!$K$2="ACTIVE",'BR1'!T132&gt;0),"Yes",IF(AND('ORIGINAL BUDGET'!$K$2="ACTIVE",'ORIGINAL BUDGET'!T132&gt;0),"Yes",""))))</f>
        <v/>
      </c>
      <c r="AI132" s="501"/>
      <c r="AK132" s="221"/>
      <c r="AL132" s="221"/>
      <c r="AM132" s="221"/>
      <c r="AN132" s="221"/>
      <c r="AO132" s="221"/>
      <c r="AP132" s="221"/>
      <c r="AQ132" s="221"/>
      <c r="AR132" s="57"/>
      <c r="AU132" s="2"/>
      <c r="AV132" s="2"/>
      <c r="AW132" s="2"/>
      <c r="AX132" s="2"/>
      <c r="AY132" s="1104"/>
    </row>
    <row r="133" spans="1:51" ht="15.95" customHeight="1" thickTop="1" thickBot="1">
      <c r="A133" s="435"/>
      <c r="B133" s="520"/>
      <c r="C133" s="521"/>
      <c r="D133" s="522"/>
      <c r="E133" s="523"/>
      <c r="F133" s="436"/>
      <c r="G133" s="849"/>
      <c r="H133" s="437"/>
      <c r="I133" s="849"/>
      <c r="J133" s="437"/>
      <c r="K133" s="849"/>
      <c r="L133" s="437"/>
      <c r="M133" s="849"/>
      <c r="N133" s="437"/>
      <c r="O133" s="849"/>
      <c r="P133" s="437"/>
      <c r="Q133" s="849"/>
      <c r="R133" s="437"/>
      <c r="S133" s="849"/>
      <c r="T133" s="437"/>
      <c r="U133" s="214"/>
      <c r="V133" s="499"/>
      <c r="W133" s="504"/>
      <c r="X133" s="504">
        <f>SUM(X118:X132)</f>
        <v>0</v>
      </c>
      <c r="Y133" s="504"/>
      <c r="Z133" s="504">
        <f t="shared" ref="Z133:AH133" si="53">SUM(Z118:Z132)</f>
        <v>0</v>
      </c>
      <c r="AA133" s="504"/>
      <c r="AB133" s="504">
        <f t="shared" si="53"/>
        <v>0</v>
      </c>
      <c r="AC133" s="504"/>
      <c r="AD133" s="504">
        <f t="shared" si="53"/>
        <v>0</v>
      </c>
      <c r="AE133" s="504"/>
      <c r="AF133" s="504">
        <f t="shared" si="53"/>
        <v>0</v>
      </c>
      <c r="AG133" s="504"/>
      <c r="AH133" s="504">
        <f t="shared" si="53"/>
        <v>0</v>
      </c>
      <c r="AI133" s="504"/>
      <c r="AL133" s="2"/>
      <c r="AM133" s="2"/>
      <c r="AN133" s="2"/>
      <c r="AO133" s="2"/>
      <c r="AP133" s="2"/>
      <c r="AQ133" s="2"/>
      <c r="AR133" s="2"/>
      <c r="AU133" s="2"/>
      <c r="AV133" s="2"/>
      <c r="AW133" s="2"/>
      <c r="AX133" s="2"/>
      <c r="AY133" s="1104"/>
    </row>
    <row r="134" spans="1:51" ht="20.25" customHeight="1" thickTop="1">
      <c r="A134" s="1739" t="str">
        <f>A14</f>
        <v>OTHER COSTS</v>
      </c>
      <c r="B134" s="1740"/>
      <c r="C134" s="1740"/>
      <c r="D134" s="1740"/>
      <c r="E134" s="1740"/>
      <c r="F134" s="1740"/>
      <c r="G134" s="1736" t="s">
        <v>84</v>
      </c>
      <c r="H134" s="1737"/>
      <c r="I134" s="1737"/>
      <c r="J134" s="1737"/>
      <c r="K134" s="1737"/>
      <c r="L134" s="1737"/>
      <c r="M134" s="1737"/>
      <c r="N134" s="1737"/>
      <c r="O134" s="1737"/>
      <c r="P134" s="1737"/>
      <c r="Q134" s="1737"/>
      <c r="R134" s="1737"/>
      <c r="S134" s="1737"/>
      <c r="T134" s="1737"/>
      <c r="U134" s="947"/>
      <c r="V134" s="1723" t="s">
        <v>155</v>
      </c>
      <c r="W134" s="1724"/>
      <c r="X134" s="1724"/>
      <c r="Y134" s="1724"/>
      <c r="Z134" s="1724"/>
      <c r="AA134" s="1724"/>
      <c r="AB134" s="1724"/>
      <c r="AC134" s="1724"/>
      <c r="AD134" s="1724"/>
      <c r="AE134" s="1724"/>
      <c r="AF134" s="1724"/>
      <c r="AG134" s="1724"/>
      <c r="AH134" s="1724"/>
      <c r="AI134" s="1725"/>
      <c r="AL134" s="1738"/>
      <c r="AM134" s="1738"/>
      <c r="AN134" s="1738"/>
      <c r="AO134" s="475"/>
      <c r="AP134" s="1084"/>
      <c r="AQ134" s="1084"/>
      <c r="AR134" s="1084"/>
      <c r="AY134" s="1104"/>
    </row>
    <row r="135" spans="1:51" ht="15.6" customHeight="1" thickBot="1">
      <c r="A135" s="1584"/>
      <c r="B135" s="1586"/>
      <c r="C135" s="1586"/>
      <c r="D135" s="1586"/>
      <c r="E135" s="1586"/>
      <c r="F135" s="1586"/>
      <c r="G135" s="1226" t="str">
        <f>'Fund Rec'!G141</f>
        <v/>
      </c>
      <c r="H135" s="1227">
        <f>'Fund Rec'!H141</f>
        <v>0</v>
      </c>
      <c r="I135" s="1228" t="str">
        <f>'Fund Rec'!I141</f>
        <v/>
      </c>
      <c r="J135" s="1227">
        <f>'Fund Rec'!J141</f>
        <v>0</v>
      </c>
      <c r="K135" s="1228" t="str">
        <f>'Fund Rec'!K141</f>
        <v/>
      </c>
      <c r="L135" s="1227">
        <f>'Fund Rec'!L141</f>
        <v>0</v>
      </c>
      <c r="M135" s="1228" t="str">
        <f>'Fund Rec'!M141</f>
        <v/>
      </c>
      <c r="N135" s="1227">
        <f>'Fund Rec'!N141</f>
        <v>0</v>
      </c>
      <c r="O135" s="1229" t="str">
        <f>'Fund Rec'!O141</f>
        <v/>
      </c>
      <c r="P135" s="697">
        <f>'Fund Rec'!P141</f>
        <v>0</v>
      </c>
      <c r="Q135" s="1229" t="str">
        <f>'Fund Rec'!Q141</f>
        <v/>
      </c>
      <c r="R135" s="1230">
        <f>'Fund Rec'!R141</f>
        <v>0</v>
      </c>
      <c r="S135" s="1229" t="str">
        <f>'Fund Rec'!S141</f>
        <v/>
      </c>
      <c r="T135" s="697">
        <f>'Fund Rec'!T141</f>
        <v>0</v>
      </c>
      <c r="U135" s="408"/>
      <c r="V135" s="1732" t="str">
        <f>$G$5</f>
        <v>RPPC, 53110</v>
      </c>
      <c r="W135" s="1716" t="s">
        <v>154</v>
      </c>
      <c r="X135" s="1716" t="str">
        <f>$I$5</f>
        <v>RPPC , 53129</v>
      </c>
      <c r="Y135" s="1716"/>
      <c r="Z135" s="1716" t="str">
        <f>$K$5</f>
        <v/>
      </c>
      <c r="AA135" s="1716"/>
      <c r="AB135" s="1716" t="str">
        <f>$M$5</f>
        <v/>
      </c>
      <c r="AC135" s="1716"/>
      <c r="AD135" s="1716" t="str">
        <f>$O$5</f>
        <v/>
      </c>
      <c r="AE135" s="1716"/>
      <c r="AF135" s="1716" t="str">
        <f>$Q$5</f>
        <v/>
      </c>
      <c r="AG135" s="1716"/>
      <c r="AH135" s="1716" t="str">
        <f>$S$5</f>
        <v/>
      </c>
      <c r="AI135" s="1718"/>
      <c r="AL135" s="2"/>
      <c r="AM135" s="2"/>
      <c r="AN135" s="2"/>
      <c r="AO135" s="2"/>
      <c r="AP135" s="2"/>
      <c r="AQ135" s="2"/>
      <c r="AR135" s="2"/>
      <c r="AY135" s="1104"/>
    </row>
    <row r="136" spans="1:51" ht="25.5" customHeight="1" thickTop="1" thickBot="1">
      <c r="A136" s="131"/>
      <c r="B136" s="159"/>
      <c r="C136" s="159"/>
      <c r="D136" s="18"/>
      <c r="E136" s="130" t="str">
        <f>'ORIGINAL BUDGET'!E136</f>
        <v>TOTAL OTHER COSTS</v>
      </c>
      <c r="F136" s="809">
        <f>SUM(F137:F151)</f>
        <v>0</v>
      </c>
      <c r="G136" s="614"/>
      <c r="H136" s="615">
        <f>SUM(H137:H151)</f>
        <v>0</v>
      </c>
      <c r="I136" s="607"/>
      <c r="J136" s="605">
        <f>SUM(J137:J151)</f>
        <v>0</v>
      </c>
      <c r="K136" s="607"/>
      <c r="L136" s="596">
        <f>SUM(L137:L151)</f>
        <v>0</v>
      </c>
      <c r="M136" s="695"/>
      <c r="N136" s="596">
        <f>SUM(N137:N151)</f>
        <v>0</v>
      </c>
      <c r="O136" s="607"/>
      <c r="P136" s="596">
        <f>SUM(P137:P151)</f>
        <v>0</v>
      </c>
      <c r="Q136" s="607"/>
      <c r="R136" s="596">
        <f>SUM(R137:R151)</f>
        <v>0</v>
      </c>
      <c r="S136" s="695"/>
      <c r="T136" s="596">
        <f>SUM(T137:T151)</f>
        <v>0</v>
      </c>
      <c r="U136" s="409"/>
      <c r="V136" s="1733"/>
      <c r="W136" s="1717"/>
      <c r="X136" s="1717"/>
      <c r="Y136" s="1717"/>
      <c r="Z136" s="1717"/>
      <c r="AA136" s="1717"/>
      <c r="AB136" s="1717"/>
      <c r="AC136" s="1717"/>
      <c r="AD136" s="1717"/>
      <c r="AE136" s="1717"/>
      <c r="AF136" s="1717"/>
      <c r="AG136" s="1717"/>
      <c r="AH136" s="1717"/>
      <c r="AI136" s="1719"/>
      <c r="AL136" s="221"/>
      <c r="AM136" s="221"/>
      <c r="AN136" s="222"/>
      <c r="AO136" s="222"/>
      <c r="AP136" s="222"/>
      <c r="AQ136" s="222"/>
      <c r="AR136" s="222"/>
      <c r="AY136" s="1104"/>
    </row>
    <row r="137" spans="1:51" ht="23.25" customHeight="1" thickTop="1">
      <c r="A137" s="122">
        <v>1</v>
      </c>
      <c r="B137" s="1726">
        <f>IF($L$2="","",IF($L$2="ORIGINAL",'ORIGINAL BUDGET'!$B137,IF($L$2="BR1",'BR1'!$B137,IF($L$2="BR2",'BR2'!$B137,IF($L$2="BR3",'BR3'!$B137)))))</f>
        <v>0</v>
      </c>
      <c r="C137" s="1727">
        <f>IF($L$2="","",IF($L$2="ORIGINAL",'ORIGINAL BUDGET'!$B137,IF($L$2="BR1",'BR1'!$B137,IF($L$2="BR2",'BR2'!$B137,IF($L$2="BR3",'BR3'!$B137)))))</f>
        <v>0</v>
      </c>
      <c r="D137" s="1727">
        <f>IF($L$2="","",IF($L$2="ORIGINAL",'ORIGINAL BUDGET'!$B137,IF($L$2="BR1",'BR1'!$B137,IF($L$2="BR2",'BR2'!$B137,IF($L$2="BR3",'BR3'!$B137)))))</f>
        <v>0</v>
      </c>
      <c r="E137" s="1728">
        <f>IF($L$2="","",IF($L$2="ORIGINAL",'ORIGINAL BUDGET'!$B137,IF($L$2="BR1",'BR1'!$B137,IF($L$2="BR2",'BR2'!$B137,IF($L$2="BR3",'BR3'!$B137)))))</f>
        <v>0</v>
      </c>
      <c r="F137" s="610"/>
      <c r="G137" s="847" t="str">
        <f t="shared" ref="G137:G151" si="54">IF(AND(F137&lt;&gt;0, 1-I137-K137-Q137-S137-M137-O137),1-I137-K137-Q137-S137-M137-O137,"")</f>
        <v/>
      </c>
      <c r="H137" s="810">
        <f t="shared" ref="H137:H151" si="55">IF(AND(G137*F137&lt;0.0001,G137*F137&gt;0),"",G137*F137)</f>
        <v>0</v>
      </c>
      <c r="I137" s="840"/>
      <c r="J137" s="810">
        <f>I137*F137</f>
        <v>0</v>
      </c>
      <c r="K137" s="842"/>
      <c r="L137" s="810">
        <f>K137*F137</f>
        <v>0</v>
      </c>
      <c r="M137" s="842"/>
      <c r="N137" s="810">
        <f>M137*F137</f>
        <v>0</v>
      </c>
      <c r="O137" s="842"/>
      <c r="P137" s="810">
        <f>O137*F137</f>
        <v>0</v>
      </c>
      <c r="Q137" s="842"/>
      <c r="R137" s="810">
        <f t="shared" ref="R137:R151" si="56">Q137*F137</f>
        <v>0</v>
      </c>
      <c r="S137" s="842"/>
      <c r="T137" s="810">
        <f t="shared" ref="T137:T151" si="57">S137*F137</f>
        <v>0</v>
      </c>
      <c r="U137" s="410"/>
      <c r="V137" s="492" t="str">
        <f>IF(AND('BR3'!$K$2="ACTIVE",'BR3'!H137&gt;0),"Yes",IF(AND('BR2'!$K$2="ACTIVE",'BR2'!H137&gt;0),"Yes",IF(AND('BR1'!$K$2="ACTIVE",'BR1'!H137&gt;0),"Yes",IF(AND('ORIGINAL BUDGET'!$K$2="ACTIVE",'ORIGINAL BUDGET'!H137&gt;0),"Yes",""))))</f>
        <v/>
      </c>
      <c r="W137" s="325" t="str">
        <f t="shared" ref="W137:W151" si="58">IF(AND(G137&gt;0,V137=""),1,"")</f>
        <v/>
      </c>
      <c r="X137" s="325" t="str">
        <f>IF(AND('BR3'!$K$2="ACTIVE",'BR3'!J137&gt;0),"Yes",IF(AND('BR2'!$K$2="ACTIVE",'BR2'!J137&gt;0),"Yes",IF(AND('BR1'!$K$2="ACTIVE",'BR1'!J137&gt;0),"Yes",IF(AND('ORIGINAL BUDGET'!$K$2="ACTIVE",'ORIGINAL BUDGET'!J137&gt;0),"Yes",""))))</f>
        <v/>
      </c>
      <c r="Y137" s="325"/>
      <c r="Z137" s="325" t="str">
        <f>IF(AND('BR3'!$K$2="ACTIVE",'BR3'!L137&gt;0),"Yes",IF(AND('BR2'!$K$2="ACTIVE",'BR2'!L137&gt;0),"Yes",IF(AND('BR1'!$K$2="ACTIVE",'BR1'!L137&gt;0),"Yes",IF(AND('ORIGINAL BUDGET'!$K$2="ACTIVE",'ORIGINAL BUDGET'!L137&gt;0),"Yes",""))))</f>
        <v/>
      </c>
      <c r="AA137" s="325"/>
      <c r="AB137" s="325" t="str">
        <f>IF(AND('BR3'!$K$2="ACTIVE",'BR3'!N137&gt;0),"Yes",IF(AND('BR2'!$K$2="ACTIVE",'BR2'!N137&gt;0),"Yes",IF(AND('BR1'!$K$2="ACTIVE",'BR1'!N137&gt;0),"Yes",IF(AND('ORIGINAL BUDGET'!$K$2="ACTIVE",'ORIGINAL BUDGET'!N137&gt;0),"Yes",""))))</f>
        <v/>
      </c>
      <c r="AC137" s="325"/>
      <c r="AD137" s="325" t="str">
        <f>IF(AND('BR3'!$K$2="ACTIVE",'BR3'!P137&gt;0),"Yes",IF(AND('BR2'!$K$2="ACTIVE",'BR2'!P137&gt;0),"Yes",IF(AND('BR1'!$K$2="ACTIVE",'BR1'!P137&gt;0),"Yes",IF(AND('ORIGINAL BUDGET'!$K$2="ACTIVE",'ORIGINAL BUDGET'!P137&gt;0),"Yes",""))))</f>
        <v/>
      </c>
      <c r="AE137" s="325"/>
      <c r="AF137" s="325" t="str">
        <f>IF(AND('BR3'!$K$2="ACTIVE",'BR3'!R137&gt;0),"Yes",IF(AND('BR2'!$K$2="ACTIVE",'BR2'!R137&gt;0),"Yes",IF(AND('BR1'!$K$2="ACTIVE",'BR1'!R137&gt;0),"Yes",IF(AND('ORIGINAL BUDGET'!$K$2="ACTIVE",'ORIGINAL BUDGET'!R137&gt;0),"Yes",""))))</f>
        <v/>
      </c>
      <c r="AG137" s="325"/>
      <c r="AH137" s="493" t="str">
        <f>IF(AND('BR3'!$K$2="ACTIVE",'BR3'!T137&gt;0),"Yes",IF(AND('BR2'!$K$2="ACTIVE",'BR2'!T137&gt;0),"Yes",IF(AND('BR1'!$K$2="ACTIVE",'BR1'!T137&gt;0),"Yes",IF(AND('ORIGINAL BUDGET'!$K$2="ACTIVE",'ORIGINAL BUDGET'!T137&gt;0),"Yes",""))))</f>
        <v/>
      </c>
      <c r="AI137" s="500"/>
      <c r="AL137" s="221"/>
      <c r="AM137" s="221"/>
      <c r="AN137" s="221"/>
      <c r="AO137" s="221"/>
      <c r="AP137" s="221"/>
      <c r="AQ137" s="221"/>
      <c r="AR137" s="57"/>
      <c r="AY137" s="1104"/>
    </row>
    <row r="138" spans="1:51" ht="23.25" customHeight="1">
      <c r="A138" s="122">
        <v>2</v>
      </c>
      <c r="B138" s="1726">
        <f>IF($L$2="","",IF($L$2="ORIGINAL",'ORIGINAL BUDGET'!$B138,IF($L$2="BR1",'BR1'!$B138,IF($L$2="BR2",'BR2'!$B138,IF($L$2="BR3",'BR3'!$B138)))))</f>
        <v>0</v>
      </c>
      <c r="C138" s="1727">
        <f>IF($L$2="","",IF($L$2="ORIGINAL",'ORIGINAL BUDGET'!$B138,IF($L$2="BR1",'BR1'!$B138,IF($L$2="BR2",'BR2'!$B138,IF($L$2="BR3",'BR3'!$B138)))))</f>
        <v>0</v>
      </c>
      <c r="D138" s="1727">
        <f>IF($L$2="","",IF($L$2="ORIGINAL",'ORIGINAL BUDGET'!$B138,IF($L$2="BR1",'BR1'!$B138,IF($L$2="BR2",'BR2'!$B138,IF($L$2="BR3",'BR3'!$B138)))))</f>
        <v>0</v>
      </c>
      <c r="E138" s="1728">
        <f>IF($L$2="","",IF($L$2="ORIGINAL",'ORIGINAL BUDGET'!$B138,IF($L$2="BR1",'BR1'!$B138,IF($L$2="BR2",'BR2'!$B138,IF($L$2="BR3",'BR3'!$B138)))))</f>
        <v>0</v>
      </c>
      <c r="F138" s="617"/>
      <c r="G138" s="847" t="str">
        <f t="shared" si="54"/>
        <v/>
      </c>
      <c r="H138" s="810">
        <f t="shared" si="55"/>
        <v>0</v>
      </c>
      <c r="I138" s="840"/>
      <c r="J138" s="810">
        <f t="shared" ref="J138:J151" si="59">I138*F138</f>
        <v>0</v>
      </c>
      <c r="K138" s="842"/>
      <c r="L138" s="810">
        <f t="shared" ref="L138:L151" si="60">K138*F138</f>
        <v>0</v>
      </c>
      <c r="M138" s="842"/>
      <c r="N138" s="810">
        <f t="shared" ref="N138:N151" si="61">M138*F138</f>
        <v>0</v>
      </c>
      <c r="O138" s="842"/>
      <c r="P138" s="810">
        <f t="shared" ref="P138:P151" si="62">O138*F138</f>
        <v>0</v>
      </c>
      <c r="Q138" s="842"/>
      <c r="R138" s="810">
        <f t="shared" si="56"/>
        <v>0</v>
      </c>
      <c r="S138" s="842"/>
      <c r="T138" s="810">
        <f t="shared" si="57"/>
        <v>0</v>
      </c>
      <c r="U138" s="410"/>
      <c r="V138" s="492" t="str">
        <f>IF(AND('BR3'!$K$2="ACTIVE",'BR3'!H138&gt;0),"Yes",IF(AND('BR2'!$K$2="ACTIVE",'BR2'!H138&gt;0),"Yes",IF(AND('BR1'!$K$2="ACTIVE",'BR1'!H138&gt;0),"Yes",IF(AND('ORIGINAL BUDGET'!$K$2="ACTIVE",'ORIGINAL BUDGET'!H138&gt;0),"Yes",""))))</f>
        <v/>
      </c>
      <c r="W138" s="325" t="str">
        <f t="shared" si="58"/>
        <v/>
      </c>
      <c r="X138" s="325" t="str">
        <f>IF(AND('BR3'!$K$2="ACTIVE",'BR3'!J138&gt;0),"Yes",IF(AND('BR2'!$K$2="ACTIVE",'BR2'!J138&gt;0),"Yes",IF(AND('BR1'!$K$2="ACTIVE",'BR1'!J138&gt;0),"Yes",IF(AND('ORIGINAL BUDGET'!$K$2="ACTIVE",'ORIGINAL BUDGET'!J138&gt;0),"Yes",""))))</f>
        <v/>
      </c>
      <c r="Y138" s="325"/>
      <c r="Z138" s="325" t="str">
        <f>IF(AND('BR3'!$K$2="ACTIVE",'BR3'!L138&gt;0),"Yes",IF(AND('BR2'!$K$2="ACTIVE",'BR2'!L138&gt;0),"Yes",IF(AND('BR1'!$K$2="ACTIVE",'BR1'!L138&gt;0),"Yes",IF(AND('ORIGINAL BUDGET'!$K$2="ACTIVE",'ORIGINAL BUDGET'!L138&gt;0),"Yes",""))))</f>
        <v/>
      </c>
      <c r="AA138" s="325"/>
      <c r="AB138" s="325" t="str">
        <f>IF(AND('BR3'!$K$2="ACTIVE",'BR3'!N138&gt;0),"Yes",IF(AND('BR2'!$K$2="ACTIVE",'BR2'!N138&gt;0),"Yes",IF(AND('BR1'!$K$2="ACTIVE",'BR1'!N138&gt;0),"Yes",IF(AND('ORIGINAL BUDGET'!$K$2="ACTIVE",'ORIGINAL BUDGET'!N138&gt;0),"Yes",""))))</f>
        <v/>
      </c>
      <c r="AC138" s="325"/>
      <c r="AD138" s="325" t="str">
        <f>IF(AND('BR3'!$K$2="ACTIVE",'BR3'!P138&gt;0),"Yes",IF(AND('BR2'!$K$2="ACTIVE",'BR2'!P138&gt;0),"Yes",IF(AND('BR1'!$K$2="ACTIVE",'BR1'!P138&gt;0),"Yes",IF(AND('ORIGINAL BUDGET'!$K$2="ACTIVE",'ORIGINAL BUDGET'!P138&gt;0),"Yes",""))))</f>
        <v/>
      </c>
      <c r="AE138" s="325"/>
      <c r="AF138" s="325" t="str">
        <f>IF(AND('BR3'!$K$2="ACTIVE",'BR3'!R138&gt;0),"Yes",IF(AND('BR2'!$K$2="ACTIVE",'BR2'!R138&gt;0),"Yes",IF(AND('BR1'!$K$2="ACTIVE",'BR1'!R138&gt;0),"Yes",IF(AND('ORIGINAL BUDGET'!$K$2="ACTIVE",'ORIGINAL BUDGET'!R138&gt;0),"Yes",""))))</f>
        <v/>
      </c>
      <c r="AG138" s="325"/>
      <c r="AH138" s="493" t="str">
        <f>IF(AND('BR3'!$K$2="ACTIVE",'BR3'!T138&gt;0),"Yes",IF(AND('BR2'!$K$2="ACTIVE",'BR2'!T138&gt;0),"Yes",IF(AND('BR1'!$K$2="ACTIVE",'BR1'!T138&gt;0),"Yes",IF(AND('ORIGINAL BUDGET'!$K$2="ACTIVE",'ORIGINAL BUDGET'!T138&gt;0),"Yes",""))))</f>
        <v/>
      </c>
      <c r="AI138" s="500"/>
      <c r="AL138" s="221"/>
      <c r="AM138" s="221"/>
      <c r="AN138" s="221"/>
      <c r="AO138" s="221"/>
      <c r="AP138" s="221"/>
      <c r="AQ138" s="221"/>
      <c r="AR138" s="57"/>
      <c r="AY138" s="1104"/>
    </row>
    <row r="139" spans="1:51" ht="23.25" customHeight="1">
      <c r="A139" s="122">
        <v>3</v>
      </c>
      <c r="B139" s="1726">
        <f>IF($L$2="","",IF($L$2="ORIGINAL",'ORIGINAL BUDGET'!$B139,IF($L$2="BR1",'BR1'!$B139,IF($L$2="BR2",'BR2'!$B139,IF($L$2="BR3",'BR3'!$B139)))))</f>
        <v>0</v>
      </c>
      <c r="C139" s="1727">
        <f>IF($L$2="","",IF($L$2="ORIGINAL",'ORIGINAL BUDGET'!$B139,IF($L$2="BR1",'BR1'!$B139,IF($L$2="BR2",'BR2'!$B139,IF($L$2="BR3",'BR3'!$B139)))))</f>
        <v>0</v>
      </c>
      <c r="D139" s="1727">
        <f>IF($L$2="","",IF($L$2="ORIGINAL",'ORIGINAL BUDGET'!$B139,IF($L$2="BR1",'BR1'!$B139,IF($L$2="BR2",'BR2'!$B139,IF($L$2="BR3",'BR3'!$B139)))))</f>
        <v>0</v>
      </c>
      <c r="E139" s="1728">
        <f>IF($L$2="","",IF($L$2="ORIGINAL",'ORIGINAL BUDGET'!$B139,IF($L$2="BR1",'BR1'!$B139,IF($L$2="BR2",'BR2'!$B139,IF($L$2="BR3",'BR3'!$B139)))))</f>
        <v>0</v>
      </c>
      <c r="F139" s="617"/>
      <c r="G139" s="847" t="str">
        <f t="shared" si="54"/>
        <v/>
      </c>
      <c r="H139" s="810">
        <f t="shared" si="55"/>
        <v>0</v>
      </c>
      <c r="I139" s="840"/>
      <c r="J139" s="810">
        <f t="shared" si="59"/>
        <v>0</v>
      </c>
      <c r="K139" s="842"/>
      <c r="L139" s="810">
        <f t="shared" si="60"/>
        <v>0</v>
      </c>
      <c r="M139" s="842"/>
      <c r="N139" s="810">
        <f t="shared" si="61"/>
        <v>0</v>
      </c>
      <c r="O139" s="842"/>
      <c r="P139" s="810">
        <f t="shared" si="62"/>
        <v>0</v>
      </c>
      <c r="Q139" s="842"/>
      <c r="R139" s="810">
        <f t="shared" si="56"/>
        <v>0</v>
      </c>
      <c r="S139" s="842"/>
      <c r="T139" s="810">
        <f t="shared" si="57"/>
        <v>0</v>
      </c>
      <c r="U139" s="410"/>
      <c r="V139" s="492" t="str">
        <f>IF(AND('BR3'!$K$2="ACTIVE",'BR3'!H139&gt;0),"Yes",IF(AND('BR2'!$K$2="ACTIVE",'BR2'!H139&gt;0),"Yes",IF(AND('BR1'!$K$2="ACTIVE",'BR1'!H139&gt;0),"Yes",IF(AND('ORIGINAL BUDGET'!$K$2="ACTIVE",'ORIGINAL BUDGET'!H139&gt;0),"Yes",""))))</f>
        <v/>
      </c>
      <c r="W139" s="325" t="str">
        <f t="shared" si="58"/>
        <v/>
      </c>
      <c r="X139" s="325" t="str">
        <f>IF(AND('BR3'!$K$2="ACTIVE",'BR3'!J139&gt;0),"Yes",IF(AND('BR2'!$K$2="ACTIVE",'BR2'!J139&gt;0),"Yes",IF(AND('BR1'!$K$2="ACTIVE",'BR1'!J139&gt;0),"Yes",IF(AND('ORIGINAL BUDGET'!$K$2="ACTIVE",'ORIGINAL BUDGET'!J139&gt;0),"Yes",""))))</f>
        <v/>
      </c>
      <c r="Y139" s="325"/>
      <c r="Z139" s="325" t="str">
        <f>IF(AND('BR3'!$K$2="ACTIVE",'BR3'!L139&gt;0),"Yes",IF(AND('BR2'!$K$2="ACTIVE",'BR2'!L139&gt;0),"Yes",IF(AND('BR1'!$K$2="ACTIVE",'BR1'!L139&gt;0),"Yes",IF(AND('ORIGINAL BUDGET'!$K$2="ACTIVE",'ORIGINAL BUDGET'!L139&gt;0),"Yes",""))))</f>
        <v/>
      </c>
      <c r="AA139" s="325"/>
      <c r="AB139" s="325" t="str">
        <f>IF(AND('BR3'!$K$2="ACTIVE",'BR3'!N139&gt;0),"Yes",IF(AND('BR2'!$K$2="ACTIVE",'BR2'!N139&gt;0),"Yes",IF(AND('BR1'!$K$2="ACTIVE",'BR1'!N139&gt;0),"Yes",IF(AND('ORIGINAL BUDGET'!$K$2="ACTIVE",'ORIGINAL BUDGET'!N139&gt;0),"Yes",""))))</f>
        <v/>
      </c>
      <c r="AC139" s="325"/>
      <c r="AD139" s="325" t="str">
        <f>IF(AND('BR3'!$K$2="ACTIVE",'BR3'!P139&gt;0),"Yes",IF(AND('BR2'!$K$2="ACTIVE",'BR2'!P139&gt;0),"Yes",IF(AND('BR1'!$K$2="ACTIVE",'BR1'!P139&gt;0),"Yes",IF(AND('ORIGINAL BUDGET'!$K$2="ACTIVE",'ORIGINAL BUDGET'!P139&gt;0),"Yes",""))))</f>
        <v/>
      </c>
      <c r="AE139" s="325"/>
      <c r="AF139" s="325" t="str">
        <f>IF(AND('BR3'!$K$2="ACTIVE",'BR3'!R139&gt;0),"Yes",IF(AND('BR2'!$K$2="ACTIVE",'BR2'!R139&gt;0),"Yes",IF(AND('BR1'!$K$2="ACTIVE",'BR1'!R139&gt;0),"Yes",IF(AND('ORIGINAL BUDGET'!$K$2="ACTIVE",'ORIGINAL BUDGET'!R139&gt;0),"Yes",""))))</f>
        <v/>
      </c>
      <c r="AG139" s="325"/>
      <c r="AH139" s="493" t="str">
        <f>IF(AND('BR3'!$K$2="ACTIVE",'BR3'!T139&gt;0),"Yes",IF(AND('BR2'!$K$2="ACTIVE",'BR2'!T139&gt;0),"Yes",IF(AND('BR1'!$K$2="ACTIVE",'BR1'!T139&gt;0),"Yes",IF(AND('ORIGINAL BUDGET'!$K$2="ACTIVE",'ORIGINAL BUDGET'!T139&gt;0),"Yes",""))))</f>
        <v/>
      </c>
      <c r="AI139" s="500"/>
      <c r="AK139" s="221"/>
      <c r="AL139" s="221"/>
      <c r="AM139" s="221"/>
      <c r="AN139" s="221"/>
      <c r="AO139" s="221"/>
      <c r="AP139" s="221"/>
      <c r="AQ139" s="221"/>
      <c r="AR139" s="57"/>
      <c r="AU139" s="2"/>
      <c r="AV139" s="2"/>
      <c r="AW139" s="2"/>
      <c r="AX139" s="2"/>
      <c r="AY139" s="1104"/>
    </row>
    <row r="140" spans="1:51" ht="23.25" customHeight="1">
      <c r="A140" s="122">
        <v>4</v>
      </c>
      <c r="B140" s="1726">
        <f>IF($L$2="","",IF($L$2="ORIGINAL",'ORIGINAL BUDGET'!$B140,IF($L$2="BR1",'BR1'!$B140,IF($L$2="BR2",'BR2'!$B140,IF($L$2="BR3",'BR3'!$B140)))))</f>
        <v>0</v>
      </c>
      <c r="C140" s="1727">
        <f>IF($L$2="","",IF($L$2="ORIGINAL",'ORIGINAL BUDGET'!$B140,IF($L$2="BR1",'BR1'!$B140,IF($L$2="BR2",'BR2'!$B140,IF($L$2="BR3",'BR3'!$B140)))))</f>
        <v>0</v>
      </c>
      <c r="D140" s="1727">
        <f>IF($L$2="","",IF($L$2="ORIGINAL",'ORIGINAL BUDGET'!$B140,IF($L$2="BR1",'BR1'!$B140,IF($L$2="BR2",'BR2'!$B140,IF($L$2="BR3",'BR3'!$B140)))))</f>
        <v>0</v>
      </c>
      <c r="E140" s="1728">
        <f>IF($L$2="","",IF($L$2="ORIGINAL",'ORIGINAL BUDGET'!$B140,IF($L$2="BR1",'BR1'!$B140,IF($L$2="BR2",'BR2'!$B140,IF($L$2="BR3",'BR3'!$B140)))))</f>
        <v>0</v>
      </c>
      <c r="F140" s="617"/>
      <c r="G140" s="847" t="str">
        <f t="shared" si="54"/>
        <v/>
      </c>
      <c r="H140" s="810">
        <f t="shared" si="55"/>
        <v>0</v>
      </c>
      <c r="I140" s="840"/>
      <c r="J140" s="810">
        <f t="shared" si="59"/>
        <v>0</v>
      </c>
      <c r="K140" s="842"/>
      <c r="L140" s="810">
        <f t="shared" si="60"/>
        <v>0</v>
      </c>
      <c r="M140" s="842"/>
      <c r="N140" s="810">
        <f t="shared" si="61"/>
        <v>0</v>
      </c>
      <c r="O140" s="842"/>
      <c r="P140" s="810">
        <f t="shared" si="62"/>
        <v>0</v>
      </c>
      <c r="Q140" s="842"/>
      <c r="R140" s="810">
        <f t="shared" si="56"/>
        <v>0</v>
      </c>
      <c r="S140" s="842"/>
      <c r="T140" s="810">
        <f t="shared" si="57"/>
        <v>0</v>
      </c>
      <c r="U140" s="410"/>
      <c r="V140" s="492" t="str">
        <f>IF(AND('BR3'!$K$2="ACTIVE",'BR3'!H140&gt;0),"Yes",IF(AND('BR2'!$K$2="ACTIVE",'BR2'!H140&gt;0),"Yes",IF(AND('BR1'!$K$2="ACTIVE",'BR1'!H140&gt;0),"Yes",IF(AND('ORIGINAL BUDGET'!$K$2="ACTIVE",'ORIGINAL BUDGET'!H140&gt;0),"Yes",""))))</f>
        <v/>
      </c>
      <c r="W140" s="325" t="str">
        <f t="shared" si="58"/>
        <v/>
      </c>
      <c r="X140" s="325" t="str">
        <f>IF(AND('BR3'!$K$2="ACTIVE",'BR3'!J140&gt;0),"Yes",IF(AND('BR2'!$K$2="ACTIVE",'BR2'!J140&gt;0),"Yes",IF(AND('BR1'!$K$2="ACTIVE",'BR1'!J140&gt;0),"Yes",IF(AND('ORIGINAL BUDGET'!$K$2="ACTIVE",'ORIGINAL BUDGET'!J140&gt;0),"Yes",""))))</f>
        <v/>
      </c>
      <c r="Y140" s="325"/>
      <c r="Z140" s="325" t="str">
        <f>IF(AND('BR3'!$K$2="ACTIVE",'BR3'!L140&gt;0),"Yes",IF(AND('BR2'!$K$2="ACTIVE",'BR2'!L140&gt;0),"Yes",IF(AND('BR1'!$K$2="ACTIVE",'BR1'!L140&gt;0),"Yes",IF(AND('ORIGINAL BUDGET'!$K$2="ACTIVE",'ORIGINAL BUDGET'!L140&gt;0),"Yes",""))))</f>
        <v/>
      </c>
      <c r="AA140" s="325"/>
      <c r="AB140" s="325" t="str">
        <f>IF(AND('BR3'!$K$2="ACTIVE",'BR3'!N140&gt;0),"Yes",IF(AND('BR2'!$K$2="ACTIVE",'BR2'!N140&gt;0),"Yes",IF(AND('BR1'!$K$2="ACTIVE",'BR1'!N140&gt;0),"Yes",IF(AND('ORIGINAL BUDGET'!$K$2="ACTIVE",'ORIGINAL BUDGET'!N140&gt;0),"Yes",""))))</f>
        <v/>
      </c>
      <c r="AC140" s="325"/>
      <c r="AD140" s="325" t="str">
        <f>IF(AND('BR3'!$K$2="ACTIVE",'BR3'!P140&gt;0),"Yes",IF(AND('BR2'!$K$2="ACTIVE",'BR2'!P140&gt;0),"Yes",IF(AND('BR1'!$K$2="ACTIVE",'BR1'!P140&gt;0),"Yes",IF(AND('ORIGINAL BUDGET'!$K$2="ACTIVE",'ORIGINAL BUDGET'!P140&gt;0),"Yes",""))))</f>
        <v/>
      </c>
      <c r="AE140" s="325"/>
      <c r="AF140" s="325" t="str">
        <f>IF(AND('BR3'!$K$2="ACTIVE",'BR3'!R140&gt;0),"Yes",IF(AND('BR2'!$K$2="ACTIVE",'BR2'!R140&gt;0),"Yes",IF(AND('BR1'!$K$2="ACTIVE",'BR1'!R140&gt;0),"Yes",IF(AND('ORIGINAL BUDGET'!$K$2="ACTIVE",'ORIGINAL BUDGET'!R140&gt;0),"Yes",""))))</f>
        <v/>
      </c>
      <c r="AG140" s="325"/>
      <c r="AH140" s="493" t="str">
        <f>IF(AND('BR3'!$K$2="ACTIVE",'BR3'!T140&gt;0),"Yes",IF(AND('BR2'!$K$2="ACTIVE",'BR2'!T140&gt;0),"Yes",IF(AND('BR1'!$K$2="ACTIVE",'BR1'!T140&gt;0),"Yes",IF(AND('ORIGINAL BUDGET'!$K$2="ACTIVE",'ORIGINAL BUDGET'!T140&gt;0),"Yes",""))))</f>
        <v/>
      </c>
      <c r="AI140" s="500"/>
      <c r="AK140" s="221"/>
      <c r="AL140" s="221"/>
      <c r="AM140" s="221"/>
      <c r="AN140" s="221"/>
      <c r="AO140" s="221"/>
      <c r="AP140" s="221"/>
      <c r="AQ140" s="221"/>
      <c r="AR140" s="57"/>
      <c r="AU140" s="2"/>
      <c r="AV140" s="2"/>
      <c r="AW140" s="2"/>
      <c r="AX140" s="2"/>
      <c r="AY140" s="1104"/>
    </row>
    <row r="141" spans="1:51" ht="23.25" customHeight="1" thickBot="1">
      <c r="A141" s="122">
        <v>5</v>
      </c>
      <c r="B141" s="1726">
        <f>IF($L$2="","",IF($L$2="ORIGINAL",'ORIGINAL BUDGET'!$B141,IF($L$2="BR1",'BR1'!$B141,IF($L$2="BR2",'BR2'!$B141,IF($L$2="BR3",'BR3'!$B141)))))</f>
        <v>0</v>
      </c>
      <c r="C141" s="1727">
        <f>IF($L$2="","",IF($L$2="ORIGINAL",'ORIGINAL BUDGET'!$B141,IF($L$2="BR1",'BR1'!$B141,IF($L$2="BR2",'BR2'!$B141,IF($L$2="BR3",'BR3'!$B141)))))</f>
        <v>0</v>
      </c>
      <c r="D141" s="1727">
        <f>IF($L$2="","",IF($L$2="ORIGINAL",'ORIGINAL BUDGET'!$B141,IF($L$2="BR1",'BR1'!$B141,IF($L$2="BR2",'BR2'!$B141,IF($L$2="BR3",'BR3'!$B141)))))</f>
        <v>0</v>
      </c>
      <c r="E141" s="1728">
        <f>IF($L$2="","",IF($L$2="ORIGINAL",'ORIGINAL BUDGET'!$B141,IF($L$2="BR1",'BR1'!$B141,IF($L$2="BR2",'BR2'!$B141,IF($L$2="BR3",'BR3'!$B141)))))</f>
        <v>0</v>
      </c>
      <c r="F141" s="617"/>
      <c r="G141" s="847" t="str">
        <f t="shared" si="54"/>
        <v/>
      </c>
      <c r="H141" s="810">
        <f t="shared" si="55"/>
        <v>0</v>
      </c>
      <c r="I141" s="840"/>
      <c r="J141" s="810">
        <f t="shared" si="59"/>
        <v>0</v>
      </c>
      <c r="K141" s="842"/>
      <c r="L141" s="810">
        <f t="shared" si="60"/>
        <v>0</v>
      </c>
      <c r="M141" s="842"/>
      <c r="N141" s="810">
        <f t="shared" si="61"/>
        <v>0</v>
      </c>
      <c r="O141" s="842"/>
      <c r="P141" s="810">
        <f t="shared" si="62"/>
        <v>0</v>
      </c>
      <c r="Q141" s="842"/>
      <c r="R141" s="810">
        <f t="shared" si="56"/>
        <v>0</v>
      </c>
      <c r="S141" s="842"/>
      <c r="T141" s="810">
        <f t="shared" si="57"/>
        <v>0</v>
      </c>
      <c r="U141" s="410"/>
      <c r="V141" s="492" t="str">
        <f>IF(AND('BR3'!$K$2="ACTIVE",'BR3'!H141&gt;0),"Yes",IF(AND('BR2'!$K$2="ACTIVE",'BR2'!H141&gt;0),"Yes",IF(AND('BR1'!$K$2="ACTIVE",'BR1'!H141&gt;0),"Yes",IF(AND('ORIGINAL BUDGET'!$K$2="ACTIVE",'ORIGINAL BUDGET'!H141&gt;0),"Yes",""))))</f>
        <v/>
      </c>
      <c r="W141" s="325" t="str">
        <f t="shared" si="58"/>
        <v/>
      </c>
      <c r="X141" s="325" t="str">
        <f>IF(AND('BR3'!$K$2="ACTIVE",'BR3'!J141&gt;0),"Yes",IF(AND('BR2'!$K$2="ACTIVE",'BR2'!J141&gt;0),"Yes",IF(AND('BR1'!$K$2="ACTIVE",'BR1'!J141&gt;0),"Yes",IF(AND('ORIGINAL BUDGET'!$K$2="ACTIVE",'ORIGINAL BUDGET'!J141&gt;0),"Yes",""))))</f>
        <v/>
      </c>
      <c r="Y141" s="325"/>
      <c r="Z141" s="325" t="str">
        <f>IF(AND('BR3'!$K$2="ACTIVE",'BR3'!L141&gt;0),"Yes",IF(AND('BR2'!$K$2="ACTIVE",'BR2'!L141&gt;0),"Yes",IF(AND('BR1'!$K$2="ACTIVE",'BR1'!L141&gt;0),"Yes",IF(AND('ORIGINAL BUDGET'!$K$2="ACTIVE",'ORIGINAL BUDGET'!L141&gt;0),"Yes",""))))</f>
        <v/>
      </c>
      <c r="AA141" s="325"/>
      <c r="AB141" s="325" t="str">
        <f>IF(AND('BR3'!$K$2="ACTIVE",'BR3'!N141&gt;0),"Yes",IF(AND('BR2'!$K$2="ACTIVE",'BR2'!N141&gt;0),"Yes",IF(AND('BR1'!$K$2="ACTIVE",'BR1'!N141&gt;0),"Yes",IF(AND('ORIGINAL BUDGET'!$K$2="ACTIVE",'ORIGINAL BUDGET'!N141&gt;0),"Yes",""))))</f>
        <v/>
      </c>
      <c r="AC141" s="325"/>
      <c r="AD141" s="325" t="str">
        <f>IF(AND('BR3'!$K$2="ACTIVE",'BR3'!P141&gt;0),"Yes",IF(AND('BR2'!$K$2="ACTIVE",'BR2'!P141&gt;0),"Yes",IF(AND('BR1'!$K$2="ACTIVE",'BR1'!P141&gt;0),"Yes",IF(AND('ORIGINAL BUDGET'!$K$2="ACTIVE",'ORIGINAL BUDGET'!P141&gt;0),"Yes",""))))</f>
        <v/>
      </c>
      <c r="AE141" s="325"/>
      <c r="AF141" s="325" t="str">
        <f>IF(AND('BR3'!$K$2="ACTIVE",'BR3'!R141&gt;0),"Yes",IF(AND('BR2'!$K$2="ACTIVE",'BR2'!R141&gt;0),"Yes",IF(AND('BR1'!$K$2="ACTIVE",'BR1'!R141&gt;0),"Yes",IF(AND('ORIGINAL BUDGET'!$K$2="ACTIVE",'ORIGINAL BUDGET'!R141&gt;0),"Yes",""))))</f>
        <v/>
      </c>
      <c r="AG141" s="325"/>
      <c r="AH141" s="493" t="str">
        <f>IF(AND('BR3'!$K$2="ACTIVE",'BR3'!T141&gt;0),"Yes",IF(AND('BR2'!$K$2="ACTIVE",'BR2'!T141&gt;0),"Yes",IF(AND('BR1'!$K$2="ACTIVE",'BR1'!T141&gt;0),"Yes",IF(AND('ORIGINAL BUDGET'!$K$2="ACTIVE",'ORIGINAL BUDGET'!T141&gt;0),"Yes",""))))</f>
        <v/>
      </c>
      <c r="AI141" s="500"/>
      <c r="AK141" s="221"/>
      <c r="AL141" s="221"/>
      <c r="AM141" s="221"/>
      <c r="AN141" s="221"/>
      <c r="AO141" s="221"/>
      <c r="AP141" s="221"/>
      <c r="AQ141" s="221"/>
      <c r="AR141" s="57"/>
      <c r="AU141" s="2"/>
      <c r="AV141" s="2"/>
      <c r="AW141" s="2"/>
      <c r="AX141" s="2"/>
      <c r="AY141" s="1104"/>
    </row>
    <row r="142" spans="1:51" ht="23.25" hidden="1" customHeight="1">
      <c r="A142" s="122">
        <v>6</v>
      </c>
      <c r="B142" s="1726">
        <f>IF($L$2="","",IF($L$2="ORIGINAL",'ORIGINAL BUDGET'!$B142,IF($L$2="BR1",'BR1'!$B142,IF($L$2="BR2",'BR2'!$B142,IF($L$2="BR3",'BR3'!$B142)))))</f>
        <v>0</v>
      </c>
      <c r="C142" s="1727">
        <f>IF($L$2="","",IF($L$2="ORIGINAL",'ORIGINAL BUDGET'!$B142,IF($L$2="BR1",'BR1'!$B142,IF($L$2="BR2",'BR2'!$B142,IF($L$2="BR3",'BR3'!$B142)))))</f>
        <v>0</v>
      </c>
      <c r="D142" s="1727">
        <f>IF($L$2="","",IF($L$2="ORIGINAL",'ORIGINAL BUDGET'!$B142,IF($L$2="BR1",'BR1'!$B142,IF($L$2="BR2",'BR2'!$B142,IF($L$2="BR3",'BR3'!$B142)))))</f>
        <v>0</v>
      </c>
      <c r="E142" s="1728">
        <f>IF($L$2="","",IF($L$2="ORIGINAL",'ORIGINAL BUDGET'!$B142,IF($L$2="BR1",'BR1'!$B142,IF($L$2="BR2",'BR2'!$B142,IF($L$2="BR3",'BR3'!$B142)))))</f>
        <v>0</v>
      </c>
      <c r="F142" s="617"/>
      <c r="G142" s="847" t="str">
        <f t="shared" si="54"/>
        <v/>
      </c>
      <c r="H142" s="810">
        <f t="shared" si="55"/>
        <v>0</v>
      </c>
      <c r="I142" s="840"/>
      <c r="J142" s="810">
        <f t="shared" si="59"/>
        <v>0</v>
      </c>
      <c r="K142" s="842"/>
      <c r="L142" s="810">
        <f t="shared" si="60"/>
        <v>0</v>
      </c>
      <c r="M142" s="842"/>
      <c r="N142" s="810">
        <f t="shared" si="61"/>
        <v>0</v>
      </c>
      <c r="O142" s="842"/>
      <c r="P142" s="810">
        <f t="shared" si="62"/>
        <v>0</v>
      </c>
      <c r="Q142" s="842"/>
      <c r="R142" s="810">
        <f t="shared" si="56"/>
        <v>0</v>
      </c>
      <c r="S142" s="842"/>
      <c r="T142" s="810">
        <f t="shared" si="57"/>
        <v>0</v>
      </c>
      <c r="U142" s="410"/>
      <c r="V142" s="492" t="str">
        <f>IF(AND('BR3'!$K$2="ACTIVE",'BR3'!H142&gt;0),"Yes",IF(AND('BR2'!$K$2="ACTIVE",'BR2'!H142&gt;0),"Yes",IF(AND('BR1'!$K$2="ACTIVE",'BR1'!H142&gt;0),"Yes",IF(AND('ORIGINAL BUDGET'!$K$2="ACTIVE",'ORIGINAL BUDGET'!H142&gt;0),"Yes",""))))</f>
        <v/>
      </c>
      <c r="W142" s="325" t="str">
        <f t="shared" si="58"/>
        <v/>
      </c>
      <c r="X142" s="325" t="str">
        <f>IF(AND('BR3'!$K$2="ACTIVE",'BR3'!J142&gt;0),"Yes",IF(AND('BR2'!$K$2="ACTIVE",'BR2'!J142&gt;0),"Yes",IF(AND('BR1'!$K$2="ACTIVE",'BR1'!J142&gt;0),"Yes",IF(AND('ORIGINAL BUDGET'!$K$2="ACTIVE",'ORIGINAL BUDGET'!J142&gt;0),"Yes",""))))</f>
        <v/>
      </c>
      <c r="Y142" s="325"/>
      <c r="Z142" s="325" t="str">
        <f>IF(AND('BR3'!$K$2="ACTIVE",'BR3'!L142&gt;0),"Yes",IF(AND('BR2'!$K$2="ACTIVE",'BR2'!L142&gt;0),"Yes",IF(AND('BR1'!$K$2="ACTIVE",'BR1'!L142&gt;0),"Yes",IF(AND('ORIGINAL BUDGET'!$K$2="ACTIVE",'ORIGINAL BUDGET'!L142&gt;0),"Yes",""))))</f>
        <v/>
      </c>
      <c r="AA142" s="325"/>
      <c r="AB142" s="325" t="str">
        <f>IF(AND('BR3'!$K$2="ACTIVE",'BR3'!N142&gt;0),"Yes",IF(AND('BR2'!$K$2="ACTIVE",'BR2'!N142&gt;0),"Yes",IF(AND('BR1'!$K$2="ACTIVE",'BR1'!N142&gt;0),"Yes",IF(AND('ORIGINAL BUDGET'!$K$2="ACTIVE",'ORIGINAL BUDGET'!N142&gt;0),"Yes",""))))</f>
        <v/>
      </c>
      <c r="AC142" s="325"/>
      <c r="AD142" s="325" t="str">
        <f>IF(AND('BR3'!$K$2="ACTIVE",'BR3'!P142&gt;0),"Yes",IF(AND('BR2'!$K$2="ACTIVE",'BR2'!P142&gt;0),"Yes",IF(AND('BR1'!$K$2="ACTIVE",'BR1'!P142&gt;0),"Yes",IF(AND('ORIGINAL BUDGET'!$K$2="ACTIVE",'ORIGINAL BUDGET'!P142&gt;0),"Yes",""))))</f>
        <v/>
      </c>
      <c r="AE142" s="325"/>
      <c r="AF142" s="325" t="str">
        <f>IF(AND('BR3'!$K$2="ACTIVE",'BR3'!R142&gt;0),"Yes",IF(AND('BR2'!$K$2="ACTIVE",'BR2'!R142&gt;0),"Yes",IF(AND('BR1'!$K$2="ACTIVE",'BR1'!R142&gt;0),"Yes",IF(AND('ORIGINAL BUDGET'!$K$2="ACTIVE",'ORIGINAL BUDGET'!R142&gt;0),"Yes",""))))</f>
        <v/>
      </c>
      <c r="AG142" s="325"/>
      <c r="AH142" s="493" t="str">
        <f>IF(AND('BR3'!$K$2="ACTIVE",'BR3'!T142&gt;0),"Yes",IF(AND('BR2'!$K$2="ACTIVE",'BR2'!T142&gt;0),"Yes",IF(AND('BR1'!$K$2="ACTIVE",'BR1'!T142&gt;0),"Yes",IF(AND('ORIGINAL BUDGET'!$K$2="ACTIVE",'ORIGINAL BUDGET'!T142&gt;0),"Yes",""))))</f>
        <v/>
      </c>
      <c r="AI142" s="500"/>
      <c r="AK142" s="221"/>
      <c r="AL142" s="221"/>
      <c r="AM142" s="221"/>
      <c r="AN142" s="221"/>
      <c r="AO142" s="221"/>
      <c r="AP142" s="221"/>
      <c r="AQ142" s="221"/>
      <c r="AR142" s="57"/>
      <c r="AU142" s="2"/>
      <c r="AV142" s="2"/>
      <c r="AW142" s="2"/>
      <c r="AX142" s="2"/>
      <c r="AY142" s="1104"/>
    </row>
    <row r="143" spans="1:51" ht="23.25" hidden="1" customHeight="1">
      <c r="A143" s="122">
        <v>7</v>
      </c>
      <c r="B143" s="1726">
        <f>IF($L$2="","",IF($L$2="ORIGINAL",'ORIGINAL BUDGET'!$B143,IF($L$2="BR1",'BR1'!$B143,IF($L$2="BR2",'BR2'!$B143,IF($L$2="BR3",'BR3'!$B143)))))</f>
        <v>0</v>
      </c>
      <c r="C143" s="1727">
        <f>IF($L$2="","",IF($L$2="ORIGINAL",'ORIGINAL BUDGET'!$B143,IF($L$2="BR1",'BR1'!$B143,IF($L$2="BR2",'BR2'!$B143,IF($L$2="BR3",'BR3'!$B143)))))</f>
        <v>0</v>
      </c>
      <c r="D143" s="1727">
        <f>IF($L$2="","",IF($L$2="ORIGINAL",'ORIGINAL BUDGET'!$B143,IF($L$2="BR1",'BR1'!$B143,IF($L$2="BR2",'BR2'!$B143,IF($L$2="BR3",'BR3'!$B143)))))</f>
        <v>0</v>
      </c>
      <c r="E143" s="1728">
        <f>IF($L$2="","",IF($L$2="ORIGINAL",'ORIGINAL BUDGET'!$B143,IF($L$2="BR1",'BR1'!$B143,IF($L$2="BR2",'BR2'!$B143,IF($L$2="BR3",'BR3'!$B143)))))</f>
        <v>0</v>
      </c>
      <c r="F143" s="617"/>
      <c r="G143" s="847" t="str">
        <f t="shared" si="54"/>
        <v/>
      </c>
      <c r="H143" s="810">
        <f t="shared" si="55"/>
        <v>0</v>
      </c>
      <c r="I143" s="840"/>
      <c r="J143" s="810">
        <f t="shared" si="59"/>
        <v>0</v>
      </c>
      <c r="K143" s="842"/>
      <c r="L143" s="810">
        <f t="shared" si="60"/>
        <v>0</v>
      </c>
      <c r="M143" s="842"/>
      <c r="N143" s="810">
        <f t="shared" si="61"/>
        <v>0</v>
      </c>
      <c r="O143" s="842"/>
      <c r="P143" s="810">
        <f t="shared" si="62"/>
        <v>0</v>
      </c>
      <c r="Q143" s="842"/>
      <c r="R143" s="810">
        <f t="shared" si="56"/>
        <v>0</v>
      </c>
      <c r="S143" s="842"/>
      <c r="T143" s="810">
        <f t="shared" si="57"/>
        <v>0</v>
      </c>
      <c r="U143" s="410"/>
      <c r="V143" s="492" t="str">
        <f>IF(AND('BR3'!$K$2="ACTIVE",'BR3'!H143&gt;0),"Yes",IF(AND('BR2'!$K$2="ACTIVE",'BR2'!H143&gt;0),"Yes",IF(AND('BR1'!$K$2="ACTIVE",'BR1'!H143&gt;0),"Yes",IF(AND('ORIGINAL BUDGET'!$K$2="ACTIVE",'ORIGINAL BUDGET'!H143&gt;0),"Yes",""))))</f>
        <v/>
      </c>
      <c r="W143" s="325" t="str">
        <f t="shared" si="58"/>
        <v/>
      </c>
      <c r="X143" s="325" t="str">
        <f>IF(AND('BR3'!$K$2="ACTIVE",'BR3'!J143&gt;0),"Yes",IF(AND('BR2'!$K$2="ACTIVE",'BR2'!J143&gt;0),"Yes",IF(AND('BR1'!$K$2="ACTIVE",'BR1'!J143&gt;0),"Yes",IF(AND('ORIGINAL BUDGET'!$K$2="ACTIVE",'ORIGINAL BUDGET'!J143&gt;0),"Yes",""))))</f>
        <v/>
      </c>
      <c r="Y143" s="325"/>
      <c r="Z143" s="325" t="str">
        <f>IF(AND('BR3'!$K$2="ACTIVE",'BR3'!L143&gt;0),"Yes",IF(AND('BR2'!$K$2="ACTIVE",'BR2'!L143&gt;0),"Yes",IF(AND('BR1'!$K$2="ACTIVE",'BR1'!L143&gt;0),"Yes",IF(AND('ORIGINAL BUDGET'!$K$2="ACTIVE",'ORIGINAL BUDGET'!L143&gt;0),"Yes",""))))</f>
        <v/>
      </c>
      <c r="AA143" s="325"/>
      <c r="AB143" s="325" t="str">
        <f>IF(AND('BR3'!$K$2="ACTIVE",'BR3'!N143&gt;0),"Yes",IF(AND('BR2'!$K$2="ACTIVE",'BR2'!N143&gt;0),"Yes",IF(AND('BR1'!$K$2="ACTIVE",'BR1'!N143&gt;0),"Yes",IF(AND('ORIGINAL BUDGET'!$K$2="ACTIVE",'ORIGINAL BUDGET'!N143&gt;0),"Yes",""))))</f>
        <v/>
      </c>
      <c r="AC143" s="325"/>
      <c r="AD143" s="325" t="str">
        <f>IF(AND('BR3'!$K$2="ACTIVE",'BR3'!P143&gt;0),"Yes",IF(AND('BR2'!$K$2="ACTIVE",'BR2'!P143&gt;0),"Yes",IF(AND('BR1'!$K$2="ACTIVE",'BR1'!P143&gt;0),"Yes",IF(AND('ORIGINAL BUDGET'!$K$2="ACTIVE",'ORIGINAL BUDGET'!P143&gt;0),"Yes",""))))</f>
        <v/>
      </c>
      <c r="AE143" s="325"/>
      <c r="AF143" s="325" t="str">
        <f>IF(AND('BR3'!$K$2="ACTIVE",'BR3'!R143&gt;0),"Yes",IF(AND('BR2'!$K$2="ACTIVE",'BR2'!R143&gt;0),"Yes",IF(AND('BR1'!$K$2="ACTIVE",'BR1'!R143&gt;0),"Yes",IF(AND('ORIGINAL BUDGET'!$K$2="ACTIVE",'ORIGINAL BUDGET'!R143&gt;0),"Yes",""))))</f>
        <v/>
      </c>
      <c r="AG143" s="325"/>
      <c r="AH143" s="493" t="str">
        <f>IF(AND('BR3'!$K$2="ACTIVE",'BR3'!T143&gt;0),"Yes",IF(AND('BR2'!$K$2="ACTIVE",'BR2'!T143&gt;0),"Yes",IF(AND('BR1'!$K$2="ACTIVE",'BR1'!T143&gt;0),"Yes",IF(AND('ORIGINAL BUDGET'!$K$2="ACTIVE",'ORIGINAL BUDGET'!T143&gt;0),"Yes",""))))</f>
        <v/>
      </c>
      <c r="AI143" s="500"/>
      <c r="AK143" s="221"/>
      <c r="AL143" s="221"/>
      <c r="AM143" s="221"/>
      <c r="AN143" s="221"/>
      <c r="AO143" s="221"/>
      <c r="AP143" s="221"/>
      <c r="AQ143" s="221"/>
      <c r="AR143" s="57"/>
      <c r="AU143" s="2"/>
      <c r="AV143" s="2"/>
      <c r="AW143" s="2"/>
      <c r="AX143" s="2"/>
      <c r="AY143" s="1104"/>
    </row>
    <row r="144" spans="1:51" ht="23.25" hidden="1" customHeight="1">
      <c r="A144" s="122">
        <v>8</v>
      </c>
      <c r="B144" s="1726">
        <f>IF($L$2="","",IF($L$2="ORIGINAL",'ORIGINAL BUDGET'!$B144,IF($L$2="BR1",'BR1'!$B144,IF($L$2="BR2",'BR2'!$B144,IF($L$2="BR3",'BR3'!$B144)))))</f>
        <v>0</v>
      </c>
      <c r="C144" s="1727">
        <f>IF($L$2="","",IF($L$2="ORIGINAL",'ORIGINAL BUDGET'!$B144,IF($L$2="BR1",'BR1'!$B144,IF($L$2="BR2",'BR2'!$B144,IF($L$2="BR3",'BR3'!$B144)))))</f>
        <v>0</v>
      </c>
      <c r="D144" s="1727">
        <f>IF($L$2="","",IF($L$2="ORIGINAL",'ORIGINAL BUDGET'!$B144,IF($L$2="BR1",'BR1'!$B144,IF($L$2="BR2",'BR2'!$B144,IF($L$2="BR3",'BR3'!$B144)))))</f>
        <v>0</v>
      </c>
      <c r="E144" s="1727">
        <f>IF($L$2="","",IF($L$2="ORIGINAL",'ORIGINAL BUDGET'!$B144,IF($L$2="BR1",'BR1'!$B144,IF($L$2="BR2",'BR2'!$B144,IF($L$2="BR3",'BR3'!$B144)))))</f>
        <v>0</v>
      </c>
      <c r="F144" s="617"/>
      <c r="G144" s="847" t="str">
        <f t="shared" si="54"/>
        <v/>
      </c>
      <c r="H144" s="810">
        <f t="shared" si="55"/>
        <v>0</v>
      </c>
      <c r="I144" s="840"/>
      <c r="J144" s="810">
        <f t="shared" si="59"/>
        <v>0</v>
      </c>
      <c r="K144" s="842"/>
      <c r="L144" s="810">
        <f t="shared" si="60"/>
        <v>0</v>
      </c>
      <c r="M144" s="842"/>
      <c r="N144" s="810">
        <f t="shared" si="61"/>
        <v>0</v>
      </c>
      <c r="O144" s="842"/>
      <c r="P144" s="810">
        <f t="shared" si="62"/>
        <v>0</v>
      </c>
      <c r="Q144" s="842"/>
      <c r="R144" s="810">
        <f t="shared" si="56"/>
        <v>0</v>
      </c>
      <c r="S144" s="842"/>
      <c r="T144" s="810">
        <f t="shared" si="57"/>
        <v>0</v>
      </c>
      <c r="U144" s="410"/>
      <c r="V144" s="492" t="str">
        <f>IF(AND('BR3'!$K$2="ACTIVE",'BR3'!H144&gt;0),"Yes",IF(AND('BR2'!$K$2="ACTIVE",'BR2'!H144&gt;0),"Yes",IF(AND('BR1'!$K$2="ACTIVE",'BR1'!H144&gt;0),"Yes",IF(AND('ORIGINAL BUDGET'!$K$2="ACTIVE",'ORIGINAL BUDGET'!H144&gt;0),"Yes",""))))</f>
        <v/>
      </c>
      <c r="W144" s="325" t="str">
        <f t="shared" si="58"/>
        <v/>
      </c>
      <c r="X144" s="325" t="str">
        <f>IF(AND('BR3'!$K$2="ACTIVE",'BR3'!J144&gt;0),"Yes",IF(AND('BR2'!$K$2="ACTIVE",'BR2'!J144&gt;0),"Yes",IF(AND('BR1'!$K$2="ACTIVE",'BR1'!J144&gt;0),"Yes",IF(AND('ORIGINAL BUDGET'!$K$2="ACTIVE",'ORIGINAL BUDGET'!J144&gt;0),"Yes",""))))</f>
        <v/>
      </c>
      <c r="Y144" s="325"/>
      <c r="Z144" s="325" t="str">
        <f>IF(AND('BR3'!$K$2="ACTIVE",'BR3'!L144&gt;0),"Yes",IF(AND('BR2'!$K$2="ACTIVE",'BR2'!L144&gt;0),"Yes",IF(AND('BR1'!$K$2="ACTIVE",'BR1'!L144&gt;0),"Yes",IF(AND('ORIGINAL BUDGET'!$K$2="ACTIVE",'ORIGINAL BUDGET'!L144&gt;0),"Yes",""))))</f>
        <v/>
      </c>
      <c r="AA144" s="325"/>
      <c r="AB144" s="325" t="str">
        <f>IF(AND('BR3'!$K$2="ACTIVE",'BR3'!N144&gt;0),"Yes",IF(AND('BR2'!$K$2="ACTIVE",'BR2'!N144&gt;0),"Yes",IF(AND('BR1'!$K$2="ACTIVE",'BR1'!N144&gt;0),"Yes",IF(AND('ORIGINAL BUDGET'!$K$2="ACTIVE",'ORIGINAL BUDGET'!N144&gt;0),"Yes",""))))</f>
        <v/>
      </c>
      <c r="AC144" s="325"/>
      <c r="AD144" s="325" t="str">
        <f>IF(AND('BR3'!$K$2="ACTIVE",'BR3'!P144&gt;0),"Yes",IF(AND('BR2'!$K$2="ACTIVE",'BR2'!P144&gt;0),"Yes",IF(AND('BR1'!$K$2="ACTIVE",'BR1'!P144&gt;0),"Yes",IF(AND('ORIGINAL BUDGET'!$K$2="ACTIVE",'ORIGINAL BUDGET'!P144&gt;0),"Yes",""))))</f>
        <v/>
      </c>
      <c r="AE144" s="325"/>
      <c r="AF144" s="325" t="str">
        <f>IF(AND('BR3'!$K$2="ACTIVE",'BR3'!R144&gt;0),"Yes",IF(AND('BR2'!$K$2="ACTIVE",'BR2'!R144&gt;0),"Yes",IF(AND('BR1'!$K$2="ACTIVE",'BR1'!R144&gt;0),"Yes",IF(AND('ORIGINAL BUDGET'!$K$2="ACTIVE",'ORIGINAL BUDGET'!R144&gt;0),"Yes",""))))</f>
        <v/>
      </c>
      <c r="AG144" s="325"/>
      <c r="AH144" s="493" t="str">
        <f>IF(AND('BR3'!$K$2="ACTIVE",'BR3'!T144&gt;0),"Yes",IF(AND('BR2'!$K$2="ACTIVE",'BR2'!T144&gt;0),"Yes",IF(AND('BR1'!$K$2="ACTIVE",'BR1'!T144&gt;0),"Yes",IF(AND('ORIGINAL BUDGET'!$K$2="ACTIVE",'ORIGINAL BUDGET'!T144&gt;0),"Yes",""))))</f>
        <v/>
      </c>
      <c r="AI144" s="500"/>
      <c r="AK144" s="221"/>
      <c r="AL144" s="221"/>
      <c r="AM144" s="221"/>
      <c r="AN144" s="221"/>
      <c r="AO144" s="221"/>
      <c r="AP144" s="221"/>
      <c r="AQ144" s="221"/>
      <c r="AR144" s="57"/>
      <c r="AU144" s="2"/>
      <c r="AV144" s="2"/>
      <c r="AW144" s="2"/>
      <c r="AX144" s="2"/>
      <c r="AY144" s="1104"/>
    </row>
    <row r="145" spans="1:51" ht="23.25" hidden="1" customHeight="1">
      <c r="A145" s="122">
        <v>9</v>
      </c>
      <c r="B145" s="1726">
        <f>IF($L$2="","",IF($L$2="ORIGINAL",'ORIGINAL BUDGET'!$B145,IF($L$2="BR1",'BR1'!$B145,IF($L$2="BR2",'BR2'!$B145,IF($L$2="BR3",'BR3'!$B145)))))</f>
        <v>0</v>
      </c>
      <c r="C145" s="1727">
        <f>IF($L$2="","",IF($L$2="ORIGINAL",'ORIGINAL BUDGET'!$B145,IF($L$2="BR1",'BR1'!$B145,IF($L$2="BR2",'BR2'!$B145,IF($L$2="BR3",'BR3'!$B145)))))</f>
        <v>0</v>
      </c>
      <c r="D145" s="1727">
        <f>IF($L$2="","",IF($L$2="ORIGINAL",'ORIGINAL BUDGET'!$B145,IF($L$2="BR1",'BR1'!$B145,IF($L$2="BR2",'BR2'!$B145,IF($L$2="BR3",'BR3'!$B145)))))</f>
        <v>0</v>
      </c>
      <c r="E145" s="1727">
        <f>IF($L$2="","",IF($L$2="ORIGINAL",'ORIGINAL BUDGET'!$B145,IF($L$2="BR1",'BR1'!$B145,IF($L$2="BR2",'BR2'!$B145,IF($L$2="BR3",'BR3'!$B145)))))</f>
        <v>0</v>
      </c>
      <c r="F145" s="617"/>
      <c r="G145" s="847" t="str">
        <f t="shared" si="54"/>
        <v/>
      </c>
      <c r="H145" s="810">
        <f t="shared" si="55"/>
        <v>0</v>
      </c>
      <c r="I145" s="840"/>
      <c r="J145" s="810">
        <f t="shared" si="59"/>
        <v>0</v>
      </c>
      <c r="K145" s="842"/>
      <c r="L145" s="810">
        <f t="shared" si="60"/>
        <v>0</v>
      </c>
      <c r="M145" s="842"/>
      <c r="N145" s="810">
        <f t="shared" si="61"/>
        <v>0</v>
      </c>
      <c r="O145" s="842"/>
      <c r="P145" s="810">
        <f t="shared" si="62"/>
        <v>0</v>
      </c>
      <c r="Q145" s="842"/>
      <c r="R145" s="810">
        <f t="shared" si="56"/>
        <v>0</v>
      </c>
      <c r="S145" s="842"/>
      <c r="T145" s="810">
        <f t="shared" si="57"/>
        <v>0</v>
      </c>
      <c r="U145" s="410"/>
      <c r="V145" s="492" t="str">
        <f>IF(AND('BR3'!$K$2="ACTIVE",'BR3'!H145&gt;0),"Yes",IF(AND('BR2'!$K$2="ACTIVE",'BR2'!H145&gt;0),"Yes",IF(AND('BR1'!$K$2="ACTIVE",'BR1'!H145&gt;0),"Yes",IF(AND('ORIGINAL BUDGET'!$K$2="ACTIVE",'ORIGINAL BUDGET'!H145&gt;0),"Yes",""))))</f>
        <v/>
      </c>
      <c r="W145" s="325" t="str">
        <f t="shared" si="58"/>
        <v/>
      </c>
      <c r="X145" s="325" t="str">
        <f>IF(AND('BR3'!$K$2="ACTIVE",'BR3'!J145&gt;0),"Yes",IF(AND('BR2'!$K$2="ACTIVE",'BR2'!J145&gt;0),"Yes",IF(AND('BR1'!$K$2="ACTIVE",'BR1'!J145&gt;0),"Yes",IF(AND('ORIGINAL BUDGET'!$K$2="ACTIVE",'ORIGINAL BUDGET'!J145&gt;0),"Yes",""))))</f>
        <v/>
      </c>
      <c r="Y145" s="325"/>
      <c r="Z145" s="325" t="str">
        <f>IF(AND('BR3'!$K$2="ACTIVE",'BR3'!L145&gt;0),"Yes",IF(AND('BR2'!$K$2="ACTIVE",'BR2'!L145&gt;0),"Yes",IF(AND('BR1'!$K$2="ACTIVE",'BR1'!L145&gt;0),"Yes",IF(AND('ORIGINAL BUDGET'!$K$2="ACTIVE",'ORIGINAL BUDGET'!L145&gt;0),"Yes",""))))</f>
        <v/>
      </c>
      <c r="AA145" s="325"/>
      <c r="AB145" s="325" t="str">
        <f>IF(AND('BR3'!$K$2="ACTIVE",'BR3'!N145&gt;0),"Yes",IF(AND('BR2'!$K$2="ACTIVE",'BR2'!N145&gt;0),"Yes",IF(AND('BR1'!$K$2="ACTIVE",'BR1'!N145&gt;0),"Yes",IF(AND('ORIGINAL BUDGET'!$K$2="ACTIVE",'ORIGINAL BUDGET'!N145&gt;0),"Yes",""))))</f>
        <v/>
      </c>
      <c r="AC145" s="325"/>
      <c r="AD145" s="325" t="str">
        <f>IF(AND('BR3'!$K$2="ACTIVE",'BR3'!P145&gt;0),"Yes",IF(AND('BR2'!$K$2="ACTIVE",'BR2'!P145&gt;0),"Yes",IF(AND('BR1'!$K$2="ACTIVE",'BR1'!P145&gt;0),"Yes",IF(AND('ORIGINAL BUDGET'!$K$2="ACTIVE",'ORIGINAL BUDGET'!P145&gt;0),"Yes",""))))</f>
        <v/>
      </c>
      <c r="AE145" s="325"/>
      <c r="AF145" s="325" t="str">
        <f>IF(AND('BR3'!$K$2="ACTIVE",'BR3'!R145&gt;0),"Yes",IF(AND('BR2'!$K$2="ACTIVE",'BR2'!R145&gt;0),"Yes",IF(AND('BR1'!$K$2="ACTIVE",'BR1'!R145&gt;0),"Yes",IF(AND('ORIGINAL BUDGET'!$K$2="ACTIVE",'ORIGINAL BUDGET'!R145&gt;0),"Yes",""))))</f>
        <v/>
      </c>
      <c r="AG145" s="325"/>
      <c r="AH145" s="493" t="str">
        <f>IF(AND('BR3'!$K$2="ACTIVE",'BR3'!T145&gt;0),"Yes",IF(AND('BR2'!$K$2="ACTIVE",'BR2'!T145&gt;0),"Yes",IF(AND('BR1'!$K$2="ACTIVE",'BR1'!T145&gt;0),"Yes",IF(AND('ORIGINAL BUDGET'!$K$2="ACTIVE",'ORIGINAL BUDGET'!T145&gt;0),"Yes",""))))</f>
        <v/>
      </c>
      <c r="AI145" s="500"/>
      <c r="AK145" s="221"/>
      <c r="AL145" s="221"/>
      <c r="AM145" s="221"/>
      <c r="AN145" s="221"/>
      <c r="AO145" s="221"/>
      <c r="AP145" s="221"/>
      <c r="AQ145" s="221"/>
      <c r="AR145" s="57"/>
      <c r="AU145" s="2"/>
      <c r="AV145" s="2"/>
      <c r="AW145" s="2"/>
      <c r="AX145" s="2"/>
      <c r="AY145" s="1104"/>
    </row>
    <row r="146" spans="1:51" ht="23.25" hidden="1" customHeight="1">
      <c r="A146" s="122">
        <v>10</v>
      </c>
      <c r="B146" s="1726">
        <f>IF($L$2="","",IF($L$2="ORIGINAL",'ORIGINAL BUDGET'!$B146,IF($L$2="BR1",'BR1'!$B146,IF($L$2="BR2",'BR2'!$B146,IF($L$2="BR3",'BR3'!$B146)))))</f>
        <v>0</v>
      </c>
      <c r="C146" s="1727">
        <f>IF($L$2="","",IF($L$2="ORIGINAL",'ORIGINAL BUDGET'!$B146,IF($L$2="BR1",'BR1'!$B146,IF($L$2="BR2",'BR2'!$B146,IF($L$2="BR3",'BR3'!$B146)))))</f>
        <v>0</v>
      </c>
      <c r="D146" s="1727">
        <f>IF($L$2="","",IF($L$2="ORIGINAL",'ORIGINAL BUDGET'!$B146,IF($L$2="BR1",'BR1'!$B146,IF($L$2="BR2",'BR2'!$B146,IF($L$2="BR3",'BR3'!$B146)))))</f>
        <v>0</v>
      </c>
      <c r="E146" s="1727">
        <f>IF($L$2="","",IF($L$2="ORIGINAL",'ORIGINAL BUDGET'!$B146,IF($L$2="BR1",'BR1'!$B146,IF($L$2="BR2",'BR2'!$B146,IF($L$2="BR3",'BR3'!$B146)))))</f>
        <v>0</v>
      </c>
      <c r="F146" s="617"/>
      <c r="G146" s="847" t="str">
        <f t="shared" si="54"/>
        <v/>
      </c>
      <c r="H146" s="810">
        <f t="shared" si="55"/>
        <v>0</v>
      </c>
      <c r="I146" s="840"/>
      <c r="J146" s="810">
        <f t="shared" si="59"/>
        <v>0</v>
      </c>
      <c r="K146" s="842"/>
      <c r="L146" s="810">
        <f t="shared" si="60"/>
        <v>0</v>
      </c>
      <c r="M146" s="842"/>
      <c r="N146" s="810">
        <f t="shared" si="61"/>
        <v>0</v>
      </c>
      <c r="O146" s="842"/>
      <c r="P146" s="810">
        <f t="shared" si="62"/>
        <v>0</v>
      </c>
      <c r="Q146" s="842"/>
      <c r="R146" s="810">
        <f t="shared" si="56"/>
        <v>0</v>
      </c>
      <c r="S146" s="842"/>
      <c r="T146" s="810">
        <f t="shared" si="57"/>
        <v>0</v>
      </c>
      <c r="U146" s="410"/>
      <c r="V146" s="492" t="str">
        <f>IF(AND('BR3'!$K$2="ACTIVE",'BR3'!H146&gt;0),"Yes",IF(AND('BR2'!$K$2="ACTIVE",'BR2'!H146&gt;0),"Yes",IF(AND('BR1'!$K$2="ACTIVE",'BR1'!H146&gt;0),"Yes",IF(AND('ORIGINAL BUDGET'!$K$2="ACTIVE",'ORIGINAL BUDGET'!H146&gt;0),"Yes",""))))</f>
        <v/>
      </c>
      <c r="W146" s="325" t="str">
        <f t="shared" si="58"/>
        <v/>
      </c>
      <c r="X146" s="325" t="str">
        <f>IF(AND('BR3'!$K$2="ACTIVE",'BR3'!J146&gt;0),"Yes",IF(AND('BR2'!$K$2="ACTIVE",'BR2'!J146&gt;0),"Yes",IF(AND('BR1'!$K$2="ACTIVE",'BR1'!J146&gt;0),"Yes",IF(AND('ORIGINAL BUDGET'!$K$2="ACTIVE",'ORIGINAL BUDGET'!J146&gt;0),"Yes",""))))</f>
        <v/>
      </c>
      <c r="Y146" s="325"/>
      <c r="Z146" s="325" t="str">
        <f>IF(AND('BR3'!$K$2="ACTIVE",'BR3'!L146&gt;0),"Yes",IF(AND('BR2'!$K$2="ACTIVE",'BR2'!L146&gt;0),"Yes",IF(AND('BR1'!$K$2="ACTIVE",'BR1'!L146&gt;0),"Yes",IF(AND('ORIGINAL BUDGET'!$K$2="ACTIVE",'ORIGINAL BUDGET'!L146&gt;0),"Yes",""))))</f>
        <v/>
      </c>
      <c r="AA146" s="325"/>
      <c r="AB146" s="325" t="str">
        <f>IF(AND('BR3'!$K$2="ACTIVE",'BR3'!N146&gt;0),"Yes",IF(AND('BR2'!$K$2="ACTIVE",'BR2'!N146&gt;0),"Yes",IF(AND('BR1'!$K$2="ACTIVE",'BR1'!N146&gt;0),"Yes",IF(AND('ORIGINAL BUDGET'!$K$2="ACTIVE",'ORIGINAL BUDGET'!N146&gt;0),"Yes",""))))</f>
        <v/>
      </c>
      <c r="AC146" s="325"/>
      <c r="AD146" s="325" t="str">
        <f>IF(AND('BR3'!$K$2="ACTIVE",'BR3'!P146&gt;0),"Yes",IF(AND('BR2'!$K$2="ACTIVE",'BR2'!P146&gt;0),"Yes",IF(AND('BR1'!$K$2="ACTIVE",'BR1'!P146&gt;0),"Yes",IF(AND('ORIGINAL BUDGET'!$K$2="ACTIVE",'ORIGINAL BUDGET'!P146&gt;0),"Yes",""))))</f>
        <v/>
      </c>
      <c r="AE146" s="325"/>
      <c r="AF146" s="325" t="str">
        <f>IF(AND('BR3'!$K$2="ACTIVE",'BR3'!R146&gt;0),"Yes",IF(AND('BR2'!$K$2="ACTIVE",'BR2'!R146&gt;0),"Yes",IF(AND('BR1'!$K$2="ACTIVE",'BR1'!R146&gt;0),"Yes",IF(AND('ORIGINAL BUDGET'!$K$2="ACTIVE",'ORIGINAL BUDGET'!R146&gt;0),"Yes",""))))</f>
        <v/>
      </c>
      <c r="AG146" s="325"/>
      <c r="AH146" s="493" t="str">
        <f>IF(AND('BR3'!$K$2="ACTIVE",'BR3'!T146&gt;0),"Yes",IF(AND('BR2'!$K$2="ACTIVE",'BR2'!T146&gt;0),"Yes",IF(AND('BR1'!$K$2="ACTIVE",'BR1'!T146&gt;0),"Yes",IF(AND('ORIGINAL BUDGET'!$K$2="ACTIVE",'ORIGINAL BUDGET'!T146&gt;0),"Yes",""))))</f>
        <v/>
      </c>
      <c r="AI146" s="500"/>
      <c r="AK146" s="221"/>
      <c r="AL146" s="221"/>
      <c r="AM146" s="221"/>
      <c r="AN146" s="221"/>
      <c r="AO146" s="221"/>
      <c r="AP146" s="221"/>
      <c r="AQ146" s="221"/>
      <c r="AR146" s="57"/>
      <c r="AU146" s="2"/>
      <c r="AV146" s="2"/>
      <c r="AW146" s="2"/>
      <c r="AX146" s="2"/>
      <c r="AY146" s="1104"/>
    </row>
    <row r="147" spans="1:51" ht="23.25" hidden="1" customHeight="1">
      <c r="A147" s="122">
        <v>11</v>
      </c>
      <c r="B147" s="1726">
        <f>IF($L$2="","",IF($L$2="ORIGINAL",'ORIGINAL BUDGET'!$B147,IF($L$2="BR1",'BR1'!$B147,IF($L$2="BR2",'BR2'!$B147,IF($L$2="BR3",'BR3'!$B147)))))</f>
        <v>0</v>
      </c>
      <c r="C147" s="1727">
        <f>IF($L$2="","",IF($L$2="ORIGINAL",'ORIGINAL BUDGET'!$B147,IF($L$2="BR1",'BR1'!$B147,IF($L$2="BR2",'BR2'!$B147,IF($L$2="BR3",'BR3'!$B147)))))</f>
        <v>0</v>
      </c>
      <c r="D147" s="1727">
        <f>IF($L$2="","",IF($L$2="ORIGINAL",'ORIGINAL BUDGET'!$B147,IF($L$2="BR1",'BR1'!$B147,IF($L$2="BR2",'BR2'!$B147,IF($L$2="BR3",'BR3'!$B147)))))</f>
        <v>0</v>
      </c>
      <c r="E147" s="1727">
        <f>IF($L$2="","",IF($L$2="ORIGINAL",'ORIGINAL BUDGET'!$B147,IF($L$2="BR1",'BR1'!$B147,IF($L$2="BR2",'BR2'!$B147,IF($L$2="BR3",'BR3'!$B147)))))</f>
        <v>0</v>
      </c>
      <c r="F147" s="617"/>
      <c r="G147" s="847" t="str">
        <f t="shared" si="54"/>
        <v/>
      </c>
      <c r="H147" s="810">
        <f t="shared" si="55"/>
        <v>0</v>
      </c>
      <c r="I147" s="840"/>
      <c r="J147" s="810">
        <f t="shared" si="59"/>
        <v>0</v>
      </c>
      <c r="K147" s="842"/>
      <c r="L147" s="810">
        <f t="shared" si="60"/>
        <v>0</v>
      </c>
      <c r="M147" s="842"/>
      <c r="N147" s="810">
        <f t="shared" si="61"/>
        <v>0</v>
      </c>
      <c r="O147" s="842"/>
      <c r="P147" s="810">
        <f t="shared" si="62"/>
        <v>0</v>
      </c>
      <c r="Q147" s="842"/>
      <c r="R147" s="810">
        <f t="shared" si="56"/>
        <v>0</v>
      </c>
      <c r="S147" s="842"/>
      <c r="T147" s="810">
        <f t="shared" si="57"/>
        <v>0</v>
      </c>
      <c r="U147" s="410"/>
      <c r="V147" s="492" t="str">
        <f>IF(AND('BR3'!$K$2="ACTIVE",'BR3'!H147&gt;0),"Yes",IF(AND('BR2'!$K$2="ACTIVE",'BR2'!H147&gt;0),"Yes",IF(AND('BR1'!$K$2="ACTIVE",'BR1'!H147&gt;0),"Yes",IF(AND('ORIGINAL BUDGET'!$K$2="ACTIVE",'ORIGINAL BUDGET'!H147&gt;0),"Yes",""))))</f>
        <v/>
      </c>
      <c r="W147" s="325" t="str">
        <f t="shared" si="58"/>
        <v/>
      </c>
      <c r="X147" s="325" t="str">
        <f>IF(AND('BR3'!$K$2="ACTIVE",'BR3'!J147&gt;0),"Yes",IF(AND('BR2'!$K$2="ACTIVE",'BR2'!J147&gt;0),"Yes",IF(AND('BR1'!$K$2="ACTIVE",'BR1'!J147&gt;0),"Yes",IF(AND('ORIGINAL BUDGET'!$K$2="ACTIVE",'ORIGINAL BUDGET'!J147&gt;0),"Yes",""))))</f>
        <v/>
      </c>
      <c r="Y147" s="325"/>
      <c r="Z147" s="325" t="str">
        <f>IF(AND('BR3'!$K$2="ACTIVE",'BR3'!L147&gt;0),"Yes",IF(AND('BR2'!$K$2="ACTIVE",'BR2'!L147&gt;0),"Yes",IF(AND('BR1'!$K$2="ACTIVE",'BR1'!L147&gt;0),"Yes",IF(AND('ORIGINAL BUDGET'!$K$2="ACTIVE",'ORIGINAL BUDGET'!L147&gt;0),"Yes",""))))</f>
        <v/>
      </c>
      <c r="AA147" s="325"/>
      <c r="AB147" s="325" t="str">
        <f>IF(AND('BR3'!$K$2="ACTIVE",'BR3'!N147&gt;0),"Yes",IF(AND('BR2'!$K$2="ACTIVE",'BR2'!N147&gt;0),"Yes",IF(AND('BR1'!$K$2="ACTIVE",'BR1'!N147&gt;0),"Yes",IF(AND('ORIGINAL BUDGET'!$K$2="ACTIVE",'ORIGINAL BUDGET'!N147&gt;0),"Yes",""))))</f>
        <v/>
      </c>
      <c r="AC147" s="325"/>
      <c r="AD147" s="325" t="str">
        <f>IF(AND('BR3'!$K$2="ACTIVE",'BR3'!P147&gt;0),"Yes",IF(AND('BR2'!$K$2="ACTIVE",'BR2'!P147&gt;0),"Yes",IF(AND('BR1'!$K$2="ACTIVE",'BR1'!P147&gt;0),"Yes",IF(AND('ORIGINAL BUDGET'!$K$2="ACTIVE",'ORIGINAL BUDGET'!P147&gt;0),"Yes",""))))</f>
        <v/>
      </c>
      <c r="AE147" s="325"/>
      <c r="AF147" s="325" t="str">
        <f>IF(AND('BR3'!$K$2="ACTIVE",'BR3'!R147&gt;0),"Yes",IF(AND('BR2'!$K$2="ACTIVE",'BR2'!R147&gt;0),"Yes",IF(AND('BR1'!$K$2="ACTIVE",'BR1'!R147&gt;0),"Yes",IF(AND('ORIGINAL BUDGET'!$K$2="ACTIVE",'ORIGINAL BUDGET'!R147&gt;0),"Yes",""))))</f>
        <v/>
      </c>
      <c r="AG147" s="325"/>
      <c r="AH147" s="493" t="str">
        <f>IF(AND('BR3'!$K$2="ACTIVE",'BR3'!T147&gt;0),"Yes",IF(AND('BR2'!$K$2="ACTIVE",'BR2'!T147&gt;0),"Yes",IF(AND('BR1'!$K$2="ACTIVE",'BR1'!T147&gt;0),"Yes",IF(AND('ORIGINAL BUDGET'!$K$2="ACTIVE",'ORIGINAL BUDGET'!T147&gt;0),"Yes",""))))</f>
        <v/>
      </c>
      <c r="AI147" s="500"/>
      <c r="AK147" s="221"/>
      <c r="AL147" s="221"/>
      <c r="AM147" s="221"/>
      <c r="AN147" s="221"/>
      <c r="AO147" s="221"/>
      <c r="AP147" s="221"/>
      <c r="AQ147" s="221"/>
      <c r="AR147" s="57"/>
      <c r="AU147" s="2"/>
      <c r="AV147" s="2"/>
      <c r="AW147" s="2"/>
      <c r="AX147" s="2"/>
      <c r="AY147" s="1104"/>
    </row>
    <row r="148" spans="1:51" ht="23.25" hidden="1" customHeight="1">
      <c r="A148" s="122">
        <v>12</v>
      </c>
      <c r="B148" s="1726">
        <f>IF($L$2="","",IF($L$2="ORIGINAL",'ORIGINAL BUDGET'!$B148,IF($L$2="BR1",'BR1'!$B148,IF($L$2="BR2",'BR2'!$B148,IF($L$2="BR3",'BR3'!$B148)))))</f>
        <v>0</v>
      </c>
      <c r="C148" s="1727">
        <f>IF($L$2="","",IF($L$2="ORIGINAL",'ORIGINAL BUDGET'!$B148,IF($L$2="BR1",'BR1'!$B148,IF($L$2="BR2",'BR2'!$B148,IF($L$2="BR3",'BR3'!$B148)))))</f>
        <v>0</v>
      </c>
      <c r="D148" s="1727">
        <f>IF($L$2="","",IF($L$2="ORIGINAL",'ORIGINAL BUDGET'!$B148,IF($L$2="BR1",'BR1'!$B148,IF($L$2="BR2",'BR2'!$B148,IF($L$2="BR3",'BR3'!$B148)))))</f>
        <v>0</v>
      </c>
      <c r="E148" s="1727">
        <f>IF($L$2="","",IF($L$2="ORIGINAL",'ORIGINAL BUDGET'!$B148,IF($L$2="BR1",'BR1'!$B148,IF($L$2="BR2",'BR2'!$B148,IF($L$2="BR3",'BR3'!$B148)))))</f>
        <v>0</v>
      </c>
      <c r="F148" s="617"/>
      <c r="G148" s="847" t="str">
        <f t="shared" si="54"/>
        <v/>
      </c>
      <c r="H148" s="810">
        <f t="shared" si="55"/>
        <v>0</v>
      </c>
      <c r="I148" s="840"/>
      <c r="J148" s="810">
        <f t="shared" si="59"/>
        <v>0</v>
      </c>
      <c r="K148" s="842"/>
      <c r="L148" s="810">
        <f t="shared" si="60"/>
        <v>0</v>
      </c>
      <c r="M148" s="842"/>
      <c r="N148" s="810">
        <f t="shared" si="61"/>
        <v>0</v>
      </c>
      <c r="O148" s="842"/>
      <c r="P148" s="810">
        <f t="shared" si="62"/>
        <v>0</v>
      </c>
      <c r="Q148" s="842"/>
      <c r="R148" s="810">
        <f t="shared" si="56"/>
        <v>0</v>
      </c>
      <c r="S148" s="842"/>
      <c r="T148" s="810">
        <f t="shared" si="57"/>
        <v>0</v>
      </c>
      <c r="U148" s="410"/>
      <c r="V148" s="492" t="str">
        <f>IF(AND('BR3'!$K$2="ACTIVE",'BR3'!H148&gt;0),"Yes",IF(AND('BR2'!$K$2="ACTIVE",'BR2'!H148&gt;0),"Yes",IF(AND('BR1'!$K$2="ACTIVE",'BR1'!H148&gt;0),"Yes",IF(AND('ORIGINAL BUDGET'!$K$2="ACTIVE",'ORIGINAL BUDGET'!H148&gt;0),"Yes",""))))</f>
        <v/>
      </c>
      <c r="W148" s="325" t="str">
        <f t="shared" si="58"/>
        <v/>
      </c>
      <c r="X148" s="325" t="str">
        <f>IF(AND('BR3'!$K$2="ACTIVE",'BR3'!J148&gt;0),"Yes",IF(AND('BR2'!$K$2="ACTIVE",'BR2'!J148&gt;0),"Yes",IF(AND('BR1'!$K$2="ACTIVE",'BR1'!J148&gt;0),"Yes",IF(AND('ORIGINAL BUDGET'!$K$2="ACTIVE",'ORIGINAL BUDGET'!J148&gt;0),"Yes",""))))</f>
        <v/>
      </c>
      <c r="Y148" s="325"/>
      <c r="Z148" s="325" t="str">
        <f>IF(AND('BR3'!$K$2="ACTIVE",'BR3'!L148&gt;0),"Yes",IF(AND('BR2'!$K$2="ACTIVE",'BR2'!L148&gt;0),"Yes",IF(AND('BR1'!$K$2="ACTIVE",'BR1'!L148&gt;0),"Yes",IF(AND('ORIGINAL BUDGET'!$K$2="ACTIVE",'ORIGINAL BUDGET'!L148&gt;0),"Yes",""))))</f>
        <v/>
      </c>
      <c r="AA148" s="325"/>
      <c r="AB148" s="325" t="str">
        <f>IF(AND('BR3'!$K$2="ACTIVE",'BR3'!N148&gt;0),"Yes",IF(AND('BR2'!$K$2="ACTIVE",'BR2'!N148&gt;0),"Yes",IF(AND('BR1'!$K$2="ACTIVE",'BR1'!N148&gt;0),"Yes",IF(AND('ORIGINAL BUDGET'!$K$2="ACTIVE",'ORIGINAL BUDGET'!N148&gt;0),"Yes",""))))</f>
        <v/>
      </c>
      <c r="AC148" s="325"/>
      <c r="AD148" s="325" t="str">
        <f>IF(AND('BR3'!$K$2="ACTIVE",'BR3'!P148&gt;0),"Yes",IF(AND('BR2'!$K$2="ACTIVE",'BR2'!P148&gt;0),"Yes",IF(AND('BR1'!$K$2="ACTIVE",'BR1'!P148&gt;0),"Yes",IF(AND('ORIGINAL BUDGET'!$K$2="ACTIVE",'ORIGINAL BUDGET'!P148&gt;0),"Yes",""))))</f>
        <v/>
      </c>
      <c r="AE148" s="325"/>
      <c r="AF148" s="325" t="str">
        <f>IF(AND('BR3'!$K$2="ACTIVE",'BR3'!R148&gt;0),"Yes",IF(AND('BR2'!$K$2="ACTIVE",'BR2'!R148&gt;0),"Yes",IF(AND('BR1'!$K$2="ACTIVE",'BR1'!R148&gt;0),"Yes",IF(AND('ORIGINAL BUDGET'!$K$2="ACTIVE",'ORIGINAL BUDGET'!R148&gt;0),"Yes",""))))</f>
        <v/>
      </c>
      <c r="AG148" s="325"/>
      <c r="AH148" s="493" t="str">
        <f>IF(AND('BR3'!$K$2="ACTIVE",'BR3'!T148&gt;0),"Yes",IF(AND('BR2'!$K$2="ACTIVE",'BR2'!T148&gt;0),"Yes",IF(AND('BR1'!$K$2="ACTIVE",'BR1'!T148&gt;0),"Yes",IF(AND('ORIGINAL BUDGET'!$K$2="ACTIVE",'ORIGINAL BUDGET'!T148&gt;0),"Yes",""))))</f>
        <v/>
      </c>
      <c r="AI148" s="500"/>
      <c r="AK148" s="221"/>
      <c r="AL148" s="221"/>
      <c r="AM148" s="221"/>
      <c r="AN148" s="221"/>
      <c r="AO148" s="221"/>
      <c r="AP148" s="221"/>
      <c r="AQ148" s="221"/>
      <c r="AR148" s="57"/>
      <c r="AU148" s="2"/>
      <c r="AV148" s="2"/>
      <c r="AW148" s="2"/>
      <c r="AX148" s="2"/>
      <c r="AY148" s="1104"/>
    </row>
    <row r="149" spans="1:51" ht="23.25" hidden="1" customHeight="1">
      <c r="A149" s="122">
        <v>13</v>
      </c>
      <c r="B149" s="1726">
        <f>IF($L$2="","",IF($L$2="ORIGINAL",'ORIGINAL BUDGET'!$B149,IF($L$2="BR1",'BR1'!$B149,IF($L$2="BR2",'BR2'!$B149,IF($L$2="BR3",'BR3'!$B149)))))</f>
        <v>0</v>
      </c>
      <c r="C149" s="1727">
        <f>IF($L$2="","",IF($L$2="ORIGINAL",'ORIGINAL BUDGET'!$B149,IF($L$2="BR1",'BR1'!$B149,IF($L$2="BR2",'BR2'!$B149,IF($L$2="BR3",'BR3'!$B149)))))</f>
        <v>0</v>
      </c>
      <c r="D149" s="1727">
        <f>IF($L$2="","",IF($L$2="ORIGINAL",'ORIGINAL BUDGET'!$B149,IF($L$2="BR1",'BR1'!$B149,IF($L$2="BR2",'BR2'!$B149,IF($L$2="BR3",'BR3'!$B149)))))</f>
        <v>0</v>
      </c>
      <c r="E149" s="1728">
        <f>IF($L$2="","",IF($L$2="ORIGINAL",'ORIGINAL BUDGET'!$B149,IF($L$2="BR1",'BR1'!$B149,IF($L$2="BR2",'BR2'!$B149,IF($L$2="BR3",'BR3'!$B149)))))</f>
        <v>0</v>
      </c>
      <c r="F149" s="617"/>
      <c r="G149" s="847" t="str">
        <f t="shared" si="54"/>
        <v/>
      </c>
      <c r="H149" s="810">
        <f t="shared" si="55"/>
        <v>0</v>
      </c>
      <c r="I149" s="840"/>
      <c r="J149" s="810">
        <f t="shared" si="59"/>
        <v>0</v>
      </c>
      <c r="K149" s="842"/>
      <c r="L149" s="810">
        <f t="shared" si="60"/>
        <v>0</v>
      </c>
      <c r="M149" s="842"/>
      <c r="N149" s="810">
        <f t="shared" si="61"/>
        <v>0</v>
      </c>
      <c r="O149" s="842"/>
      <c r="P149" s="810">
        <f t="shared" si="62"/>
        <v>0</v>
      </c>
      <c r="Q149" s="842"/>
      <c r="R149" s="810">
        <f t="shared" si="56"/>
        <v>0</v>
      </c>
      <c r="S149" s="842"/>
      <c r="T149" s="810">
        <f t="shared" si="57"/>
        <v>0</v>
      </c>
      <c r="U149" s="410"/>
      <c r="V149" s="492" t="str">
        <f>IF(AND('BR3'!$K$2="ACTIVE",'BR3'!H149&gt;0),"Yes",IF(AND('BR2'!$K$2="ACTIVE",'BR2'!H149&gt;0),"Yes",IF(AND('BR1'!$K$2="ACTIVE",'BR1'!H149&gt;0),"Yes",IF(AND('ORIGINAL BUDGET'!$K$2="ACTIVE",'ORIGINAL BUDGET'!H149&gt;0),"Yes",""))))</f>
        <v/>
      </c>
      <c r="W149" s="325" t="str">
        <f t="shared" si="58"/>
        <v/>
      </c>
      <c r="X149" s="325" t="str">
        <f>IF(AND('BR3'!$K$2="ACTIVE",'BR3'!J149&gt;0),"Yes",IF(AND('BR2'!$K$2="ACTIVE",'BR2'!J149&gt;0),"Yes",IF(AND('BR1'!$K$2="ACTIVE",'BR1'!J149&gt;0),"Yes",IF(AND('ORIGINAL BUDGET'!$K$2="ACTIVE",'ORIGINAL BUDGET'!J149&gt;0),"Yes",""))))</f>
        <v/>
      </c>
      <c r="Y149" s="325"/>
      <c r="Z149" s="325" t="str">
        <f>IF(AND('BR3'!$K$2="ACTIVE",'BR3'!L149&gt;0),"Yes",IF(AND('BR2'!$K$2="ACTIVE",'BR2'!L149&gt;0),"Yes",IF(AND('BR1'!$K$2="ACTIVE",'BR1'!L149&gt;0),"Yes",IF(AND('ORIGINAL BUDGET'!$K$2="ACTIVE",'ORIGINAL BUDGET'!L149&gt;0),"Yes",""))))</f>
        <v/>
      </c>
      <c r="AA149" s="325"/>
      <c r="AB149" s="325" t="str">
        <f>IF(AND('BR3'!$K$2="ACTIVE",'BR3'!N149&gt;0),"Yes",IF(AND('BR2'!$K$2="ACTIVE",'BR2'!N149&gt;0),"Yes",IF(AND('BR1'!$K$2="ACTIVE",'BR1'!N149&gt;0),"Yes",IF(AND('ORIGINAL BUDGET'!$K$2="ACTIVE",'ORIGINAL BUDGET'!N149&gt;0),"Yes",""))))</f>
        <v/>
      </c>
      <c r="AC149" s="325"/>
      <c r="AD149" s="325" t="str">
        <f>IF(AND('BR3'!$K$2="ACTIVE",'BR3'!P149&gt;0),"Yes",IF(AND('BR2'!$K$2="ACTIVE",'BR2'!P149&gt;0),"Yes",IF(AND('BR1'!$K$2="ACTIVE",'BR1'!P149&gt;0),"Yes",IF(AND('ORIGINAL BUDGET'!$K$2="ACTIVE",'ORIGINAL BUDGET'!P149&gt;0),"Yes",""))))</f>
        <v/>
      </c>
      <c r="AE149" s="325"/>
      <c r="AF149" s="325" t="str">
        <f>IF(AND('BR3'!$K$2="ACTIVE",'BR3'!R149&gt;0),"Yes",IF(AND('BR2'!$K$2="ACTIVE",'BR2'!R149&gt;0),"Yes",IF(AND('BR1'!$K$2="ACTIVE",'BR1'!R149&gt;0),"Yes",IF(AND('ORIGINAL BUDGET'!$K$2="ACTIVE",'ORIGINAL BUDGET'!R149&gt;0),"Yes",""))))</f>
        <v/>
      </c>
      <c r="AG149" s="325"/>
      <c r="AH149" s="493" t="str">
        <f>IF(AND('BR3'!$K$2="ACTIVE",'BR3'!T149&gt;0),"Yes",IF(AND('BR2'!$K$2="ACTIVE",'BR2'!T149&gt;0),"Yes",IF(AND('BR1'!$K$2="ACTIVE",'BR1'!T149&gt;0),"Yes",IF(AND('ORIGINAL BUDGET'!$K$2="ACTIVE",'ORIGINAL BUDGET'!T149&gt;0),"Yes",""))))</f>
        <v/>
      </c>
      <c r="AI149" s="500"/>
      <c r="AK149" s="221"/>
      <c r="AL149" s="221"/>
      <c r="AM149" s="221"/>
      <c r="AN149" s="221"/>
      <c r="AO149" s="221"/>
      <c r="AP149" s="221"/>
      <c r="AQ149" s="221"/>
      <c r="AR149" s="57"/>
      <c r="AU149" s="2"/>
      <c r="AV149" s="2"/>
      <c r="AW149" s="2"/>
      <c r="AX149" s="2"/>
      <c r="AY149" s="1104"/>
    </row>
    <row r="150" spans="1:51" ht="23.25" hidden="1" customHeight="1">
      <c r="A150" s="122">
        <v>14</v>
      </c>
      <c r="B150" s="1726">
        <f>IF($L$2="","",IF($L$2="ORIGINAL",'ORIGINAL BUDGET'!$B150,IF($L$2="BR1",'BR1'!$B150,IF($L$2="BR2",'BR2'!$B150,IF($L$2="BR3",'BR3'!$B150)))))</f>
        <v>0</v>
      </c>
      <c r="C150" s="1727">
        <f>IF($L$2="","",IF($L$2="ORIGINAL",'ORIGINAL BUDGET'!$B150,IF($L$2="BR1",'BR1'!$B150,IF($L$2="BR2",'BR2'!$B150,IF($L$2="BR3",'BR3'!$B150)))))</f>
        <v>0</v>
      </c>
      <c r="D150" s="1727">
        <f>IF($L$2="","",IF($L$2="ORIGINAL",'ORIGINAL BUDGET'!$B150,IF($L$2="BR1",'BR1'!$B150,IF($L$2="BR2",'BR2'!$B150,IF($L$2="BR3",'BR3'!$B150)))))</f>
        <v>0</v>
      </c>
      <c r="E150" s="1728">
        <f>IF($L$2="","",IF($L$2="ORIGINAL",'ORIGINAL BUDGET'!$B150,IF($L$2="BR1",'BR1'!$B150,IF($L$2="BR2",'BR2'!$B150,IF($L$2="BR3",'BR3'!$B150)))))</f>
        <v>0</v>
      </c>
      <c r="F150" s="617"/>
      <c r="G150" s="847" t="str">
        <f t="shared" si="54"/>
        <v/>
      </c>
      <c r="H150" s="810">
        <f t="shared" si="55"/>
        <v>0</v>
      </c>
      <c r="I150" s="840"/>
      <c r="J150" s="810">
        <f t="shared" si="59"/>
        <v>0</v>
      </c>
      <c r="K150" s="842"/>
      <c r="L150" s="810">
        <f t="shared" si="60"/>
        <v>0</v>
      </c>
      <c r="M150" s="842"/>
      <c r="N150" s="810">
        <f t="shared" si="61"/>
        <v>0</v>
      </c>
      <c r="O150" s="842"/>
      <c r="P150" s="810">
        <f t="shared" si="62"/>
        <v>0</v>
      </c>
      <c r="Q150" s="842"/>
      <c r="R150" s="810">
        <f t="shared" si="56"/>
        <v>0</v>
      </c>
      <c r="S150" s="842"/>
      <c r="T150" s="810">
        <f t="shared" si="57"/>
        <v>0</v>
      </c>
      <c r="U150" s="410"/>
      <c r="V150" s="492" t="str">
        <f>IF(AND('BR3'!$K$2="ACTIVE",'BR3'!H150&gt;0),"Yes",IF(AND('BR2'!$K$2="ACTIVE",'BR2'!H150&gt;0),"Yes",IF(AND('BR1'!$K$2="ACTIVE",'BR1'!H150&gt;0),"Yes",IF(AND('ORIGINAL BUDGET'!$K$2="ACTIVE",'ORIGINAL BUDGET'!H150&gt;0),"Yes",""))))</f>
        <v/>
      </c>
      <c r="W150" s="325" t="str">
        <f t="shared" si="58"/>
        <v/>
      </c>
      <c r="X150" s="325" t="str">
        <f>IF(AND('BR3'!$K$2="ACTIVE",'BR3'!J150&gt;0),"Yes",IF(AND('BR2'!$K$2="ACTIVE",'BR2'!J150&gt;0),"Yes",IF(AND('BR1'!$K$2="ACTIVE",'BR1'!J150&gt;0),"Yes",IF(AND('ORIGINAL BUDGET'!$K$2="ACTIVE",'ORIGINAL BUDGET'!J150&gt;0),"Yes",""))))</f>
        <v/>
      </c>
      <c r="Y150" s="325"/>
      <c r="Z150" s="325" t="str">
        <f>IF(AND('BR3'!$K$2="ACTIVE",'BR3'!L150&gt;0),"Yes",IF(AND('BR2'!$K$2="ACTIVE",'BR2'!L150&gt;0),"Yes",IF(AND('BR1'!$K$2="ACTIVE",'BR1'!L150&gt;0),"Yes",IF(AND('ORIGINAL BUDGET'!$K$2="ACTIVE",'ORIGINAL BUDGET'!L150&gt;0),"Yes",""))))</f>
        <v/>
      </c>
      <c r="AA150" s="325"/>
      <c r="AB150" s="325" t="str">
        <f>IF(AND('BR3'!$K$2="ACTIVE",'BR3'!N150&gt;0),"Yes",IF(AND('BR2'!$K$2="ACTIVE",'BR2'!N150&gt;0),"Yes",IF(AND('BR1'!$K$2="ACTIVE",'BR1'!N150&gt;0),"Yes",IF(AND('ORIGINAL BUDGET'!$K$2="ACTIVE",'ORIGINAL BUDGET'!N150&gt;0),"Yes",""))))</f>
        <v/>
      </c>
      <c r="AC150" s="325"/>
      <c r="AD150" s="325" t="str">
        <f>IF(AND('BR3'!$K$2="ACTIVE",'BR3'!P150&gt;0),"Yes",IF(AND('BR2'!$K$2="ACTIVE",'BR2'!P150&gt;0),"Yes",IF(AND('BR1'!$K$2="ACTIVE",'BR1'!P150&gt;0),"Yes",IF(AND('ORIGINAL BUDGET'!$K$2="ACTIVE",'ORIGINAL BUDGET'!P150&gt;0),"Yes",""))))</f>
        <v/>
      </c>
      <c r="AE150" s="325"/>
      <c r="AF150" s="325" t="str">
        <f>IF(AND('BR3'!$K$2="ACTIVE",'BR3'!R150&gt;0),"Yes",IF(AND('BR2'!$K$2="ACTIVE",'BR2'!R150&gt;0),"Yes",IF(AND('BR1'!$K$2="ACTIVE",'BR1'!R150&gt;0),"Yes",IF(AND('ORIGINAL BUDGET'!$K$2="ACTIVE",'ORIGINAL BUDGET'!R150&gt;0),"Yes",""))))</f>
        <v/>
      </c>
      <c r="AG150" s="325"/>
      <c r="AH150" s="493" t="str">
        <f>IF(AND('BR3'!$K$2="ACTIVE",'BR3'!T150&gt;0),"Yes",IF(AND('BR2'!$K$2="ACTIVE",'BR2'!T150&gt;0),"Yes",IF(AND('BR1'!$K$2="ACTIVE",'BR1'!T150&gt;0),"Yes",IF(AND('ORIGINAL BUDGET'!$K$2="ACTIVE",'ORIGINAL BUDGET'!T150&gt;0),"Yes",""))))</f>
        <v/>
      </c>
      <c r="AI150" s="500"/>
      <c r="AK150" s="221"/>
      <c r="AL150" s="221"/>
      <c r="AM150" s="221"/>
      <c r="AN150" s="221"/>
      <c r="AO150" s="221"/>
      <c r="AP150" s="221"/>
      <c r="AQ150" s="221"/>
      <c r="AR150" s="57"/>
      <c r="AU150" s="2"/>
      <c r="AV150" s="2"/>
      <c r="AW150" s="2"/>
      <c r="AX150" s="2"/>
      <c r="AY150" s="1104"/>
    </row>
    <row r="151" spans="1:51" ht="23.25" hidden="1" customHeight="1" thickBot="1">
      <c r="A151" s="122">
        <v>15</v>
      </c>
      <c r="B151" s="1729">
        <f>IF($L$2="","",IF($L$2="ORIGINAL",'ORIGINAL BUDGET'!$B151,IF($L$2="BR1",'BR1'!$B151,IF($L$2="BR2",'BR2'!$B151,IF($L$2="BR3",'BR3'!$B151)))))</f>
        <v>0</v>
      </c>
      <c r="C151" s="1730">
        <f>IF($L$2="","",IF($L$2="ORIGINAL",'ORIGINAL BUDGET'!$B151,IF($L$2="BR1",'BR1'!$B151,IF($L$2="BR2",'BR2'!$B151,IF($L$2="BR3",'BR3'!$B151)))))</f>
        <v>0</v>
      </c>
      <c r="D151" s="1730">
        <f>IF($L$2="","",IF($L$2="ORIGINAL",'ORIGINAL BUDGET'!$B151,IF($L$2="BR1",'BR1'!$B151,IF($L$2="BR2",'BR2'!$B151,IF($L$2="BR3",'BR3'!$B151)))))</f>
        <v>0</v>
      </c>
      <c r="E151" s="1731">
        <f>IF($L$2="","",IF($L$2="ORIGINAL",'ORIGINAL BUDGET'!$B151,IF($L$2="BR1",'BR1'!$B151,IF($L$2="BR2",'BR2'!$B151,IF($L$2="BR3",'BR3'!$B151)))))</f>
        <v>0</v>
      </c>
      <c r="F151" s="618"/>
      <c r="G151" s="850" t="str">
        <f t="shared" si="54"/>
        <v/>
      </c>
      <c r="H151" s="813">
        <f t="shared" si="55"/>
        <v>0</v>
      </c>
      <c r="I151" s="840"/>
      <c r="J151" s="813">
        <f t="shared" si="59"/>
        <v>0</v>
      </c>
      <c r="K151" s="842"/>
      <c r="L151" s="813">
        <f t="shared" si="60"/>
        <v>0</v>
      </c>
      <c r="M151" s="842"/>
      <c r="N151" s="813">
        <f t="shared" si="61"/>
        <v>0</v>
      </c>
      <c r="O151" s="842"/>
      <c r="P151" s="813">
        <f t="shared" si="62"/>
        <v>0</v>
      </c>
      <c r="Q151" s="842"/>
      <c r="R151" s="813">
        <f t="shared" si="56"/>
        <v>0</v>
      </c>
      <c r="S151" s="842"/>
      <c r="T151" s="813">
        <f t="shared" si="57"/>
        <v>0</v>
      </c>
      <c r="U151" s="410"/>
      <c r="V151" s="495" t="str">
        <f>IF(AND('BR3'!$K$2="ACTIVE",'BR3'!H151&gt;0),"Yes",IF(AND('BR2'!$K$2="ACTIVE",'BR2'!H151&gt;0),"Yes",IF(AND('BR1'!$K$2="ACTIVE",'BR1'!H151&gt;0),"Yes",IF(AND('ORIGINAL BUDGET'!$K$2="ACTIVE",'ORIGINAL BUDGET'!H151&gt;0),"Yes",""))))</f>
        <v/>
      </c>
      <c r="W151" s="496" t="str">
        <f t="shared" si="58"/>
        <v/>
      </c>
      <c r="X151" s="496" t="str">
        <f>IF(AND('BR3'!$K$2="ACTIVE",'BR3'!J151&gt;0),"Yes",IF(AND('BR2'!$K$2="ACTIVE",'BR2'!J151&gt;0),"Yes",IF(AND('BR1'!$K$2="ACTIVE",'BR1'!J151&gt;0),"Yes",IF(AND('ORIGINAL BUDGET'!$K$2="ACTIVE",'ORIGINAL BUDGET'!J151&gt;0),"Yes",""))))</f>
        <v/>
      </c>
      <c r="Y151" s="496"/>
      <c r="Z151" s="496" t="str">
        <f>IF(AND('BR3'!$K$2="ACTIVE",'BR3'!L151&gt;0),"Yes",IF(AND('BR2'!$K$2="ACTIVE",'BR2'!L151&gt;0),"Yes",IF(AND('BR1'!$K$2="ACTIVE",'BR1'!L151&gt;0),"Yes",IF(AND('ORIGINAL BUDGET'!$K$2="ACTIVE",'ORIGINAL BUDGET'!L151&gt;0),"Yes",""))))</f>
        <v/>
      </c>
      <c r="AA151" s="496"/>
      <c r="AB151" s="496" t="str">
        <f>IF(AND('BR3'!$K$2="ACTIVE",'BR3'!N151&gt;0),"Yes",IF(AND('BR2'!$K$2="ACTIVE",'BR2'!N151&gt;0),"Yes",IF(AND('BR1'!$K$2="ACTIVE",'BR1'!N151&gt;0),"Yes",IF(AND('ORIGINAL BUDGET'!$K$2="ACTIVE",'ORIGINAL BUDGET'!N151&gt;0),"Yes",""))))</f>
        <v/>
      </c>
      <c r="AC151" s="496"/>
      <c r="AD151" s="496" t="str">
        <f>IF(AND('BR3'!$K$2="ACTIVE",'BR3'!P151&gt;0),"Yes",IF(AND('BR2'!$K$2="ACTIVE",'BR2'!P151&gt;0),"Yes",IF(AND('BR1'!$K$2="ACTIVE",'BR1'!P151&gt;0),"Yes",IF(AND('ORIGINAL BUDGET'!$K$2="ACTIVE",'ORIGINAL BUDGET'!P151&gt;0),"Yes",""))))</f>
        <v/>
      </c>
      <c r="AE151" s="496"/>
      <c r="AF151" s="496" t="str">
        <f>IF(AND('BR3'!$K$2="ACTIVE",'BR3'!R151&gt;0),"Yes",IF(AND('BR2'!$K$2="ACTIVE",'BR2'!R151&gt;0),"Yes",IF(AND('BR1'!$K$2="ACTIVE",'BR1'!R151&gt;0),"Yes",IF(AND('ORIGINAL BUDGET'!$K$2="ACTIVE",'ORIGINAL BUDGET'!R151&gt;0),"Yes",""))))</f>
        <v/>
      </c>
      <c r="AG151" s="496"/>
      <c r="AH151" s="497" t="str">
        <f>IF(AND('BR3'!$K$2="ACTIVE",'BR3'!T151&gt;0),"Yes",IF(AND('BR2'!$K$2="ACTIVE",'BR2'!T151&gt;0),"Yes",IF(AND('BR1'!$K$2="ACTIVE",'BR1'!T151&gt;0),"Yes",IF(AND('ORIGINAL BUDGET'!$K$2="ACTIVE",'ORIGINAL BUDGET'!T151&gt;0),"Yes",""))))</f>
        <v/>
      </c>
      <c r="AI151" s="501"/>
      <c r="AK151" s="221"/>
      <c r="AL151" s="221"/>
      <c r="AM151" s="221"/>
      <c r="AN151" s="221"/>
      <c r="AO151" s="221"/>
      <c r="AP151" s="221"/>
      <c r="AQ151" s="221"/>
      <c r="AR151" s="57"/>
      <c r="AU151" s="2"/>
      <c r="AV151" s="2"/>
      <c r="AW151" s="2"/>
      <c r="AX151" s="2"/>
      <c r="AY151" s="1104"/>
    </row>
    <row r="152" spans="1:51" ht="15.95" customHeight="1" thickTop="1" thickBot="1">
      <c r="A152" s="435"/>
      <c r="B152" s="520"/>
      <c r="C152" s="521"/>
      <c r="D152" s="522"/>
      <c r="E152" s="523"/>
      <c r="F152" s="436"/>
      <c r="G152" s="849"/>
      <c r="H152" s="437"/>
      <c r="I152" s="849"/>
      <c r="J152" s="437"/>
      <c r="K152" s="849"/>
      <c r="L152" s="437"/>
      <c r="M152" s="849"/>
      <c r="N152" s="437"/>
      <c r="O152" s="849"/>
      <c r="P152" s="437"/>
      <c r="Q152" s="849"/>
      <c r="R152" s="437"/>
      <c r="S152" s="849"/>
      <c r="T152" s="437"/>
      <c r="U152" s="257"/>
      <c r="V152" s="499"/>
      <c r="W152" s="504">
        <f>SUM(W137:W151)</f>
        <v>0</v>
      </c>
      <c r="X152" s="504">
        <f t="shared" ref="X152:AH152" si="63">SUM(X137:X151)</f>
        <v>0</v>
      </c>
      <c r="Y152" s="504"/>
      <c r="Z152" s="504">
        <f t="shared" si="63"/>
        <v>0</v>
      </c>
      <c r="AA152" s="504"/>
      <c r="AB152" s="504">
        <f t="shared" si="63"/>
        <v>0</v>
      </c>
      <c r="AC152" s="504"/>
      <c r="AD152" s="504">
        <f t="shared" si="63"/>
        <v>0</v>
      </c>
      <c r="AE152" s="504"/>
      <c r="AF152" s="504">
        <f t="shared" si="63"/>
        <v>0</v>
      </c>
      <c r="AG152" s="504"/>
      <c r="AH152" s="502">
        <f t="shared" si="63"/>
        <v>0</v>
      </c>
      <c r="AI152" s="505"/>
      <c r="AY152" s="1104"/>
    </row>
    <row r="153" spans="1:51" ht="20.25" customHeight="1" thickTop="1">
      <c r="A153" s="1739" t="str">
        <f>A15</f>
        <v>INDIRECT COSTS</v>
      </c>
      <c r="B153" s="1740"/>
      <c r="C153" s="1740"/>
      <c r="D153" s="1740"/>
      <c r="E153" s="1740"/>
      <c r="F153" s="1740"/>
      <c r="G153" s="1736" t="s">
        <v>84</v>
      </c>
      <c r="H153" s="1737"/>
      <c r="I153" s="1737"/>
      <c r="J153" s="1737"/>
      <c r="K153" s="1737"/>
      <c r="L153" s="1737"/>
      <c r="M153" s="1737"/>
      <c r="N153" s="1737"/>
      <c r="O153" s="1737"/>
      <c r="P153" s="1737"/>
      <c r="Q153" s="1737"/>
      <c r="R153" s="1737"/>
      <c r="S153" s="1737"/>
      <c r="T153" s="1737"/>
      <c r="U153" s="947"/>
      <c r="V153" s="1741" t="s">
        <v>155</v>
      </c>
      <c r="W153" s="1721"/>
      <c r="X153" s="1721"/>
      <c r="Y153" s="1721"/>
      <c r="Z153" s="1721"/>
      <c r="AA153" s="1721"/>
      <c r="AB153" s="1721"/>
      <c r="AC153" s="1721"/>
      <c r="AD153" s="1721"/>
      <c r="AE153" s="1721"/>
      <c r="AF153" s="1721"/>
      <c r="AG153" s="1721"/>
      <c r="AH153" s="1721"/>
      <c r="AI153" s="1722"/>
      <c r="AL153" s="1738"/>
      <c r="AM153" s="1738"/>
      <c r="AN153" s="1738"/>
      <c r="AO153" s="475"/>
      <c r="AP153" s="1084"/>
      <c r="AQ153" s="1084"/>
      <c r="AR153" s="1084"/>
      <c r="AY153" s="1104"/>
    </row>
    <row r="154" spans="1:51" ht="15.6" customHeight="1" thickBot="1">
      <c r="A154" s="1584"/>
      <c r="B154" s="1586"/>
      <c r="C154" s="1586"/>
      <c r="D154" s="1586"/>
      <c r="E154" s="1586"/>
      <c r="F154" s="1586"/>
      <c r="G154" s="1226" t="str">
        <f>'Fund Rec'!G172</f>
        <v/>
      </c>
      <c r="H154" s="1227">
        <f>'Fund Rec'!H172</f>
        <v>0</v>
      </c>
      <c r="I154" s="1228" t="str">
        <f>'Fund Rec'!I172</f>
        <v/>
      </c>
      <c r="J154" s="1227">
        <f>'Fund Rec'!J172</f>
        <v>0</v>
      </c>
      <c r="K154" s="1228" t="str">
        <f>'Fund Rec'!K172</f>
        <v/>
      </c>
      <c r="L154" s="1227">
        <f>'Fund Rec'!L172</f>
        <v>0</v>
      </c>
      <c r="M154" s="1228" t="str">
        <f>'Fund Rec'!M172</f>
        <v/>
      </c>
      <c r="N154" s="1227">
        <f>'Fund Rec'!N172</f>
        <v>0</v>
      </c>
      <c r="O154" s="1229" t="str">
        <f>'Fund Rec'!O172</f>
        <v/>
      </c>
      <c r="P154" s="697">
        <f>'Fund Rec'!P172</f>
        <v>0</v>
      </c>
      <c r="Q154" s="1229" t="str">
        <f>'Fund Rec'!Q172</f>
        <v/>
      </c>
      <c r="R154" s="1230">
        <f>'Fund Rec'!R172</f>
        <v>0</v>
      </c>
      <c r="S154" s="1229" t="str">
        <f>'Fund Rec'!S172</f>
        <v/>
      </c>
      <c r="T154" s="1234">
        <f>'Fund Rec'!T172</f>
        <v>0</v>
      </c>
      <c r="U154" s="947"/>
      <c r="V154" s="1734" t="str">
        <f>$G$5</f>
        <v>RPPC, 53110</v>
      </c>
      <c r="W154" s="1716" t="s">
        <v>154</v>
      </c>
      <c r="X154" s="1716" t="str">
        <f>$I$5</f>
        <v>RPPC , 53129</v>
      </c>
      <c r="Y154" s="1716"/>
      <c r="Z154" s="1716" t="str">
        <f>$K$5</f>
        <v/>
      </c>
      <c r="AA154" s="1716"/>
      <c r="AB154" s="1716" t="str">
        <f>$M$5</f>
        <v/>
      </c>
      <c r="AC154" s="1716"/>
      <c r="AD154" s="1716" t="str">
        <f>$O$5</f>
        <v/>
      </c>
      <c r="AE154" s="1716"/>
      <c r="AF154" s="1716" t="str">
        <f>$Q$5</f>
        <v/>
      </c>
      <c r="AG154" s="1716"/>
      <c r="AH154" s="1716" t="str">
        <f>$S$5</f>
        <v/>
      </c>
      <c r="AI154" s="1718"/>
      <c r="AL154" s="2"/>
      <c r="AM154" s="2"/>
      <c r="AN154" s="2"/>
      <c r="AO154" s="2"/>
      <c r="AP154" s="2"/>
      <c r="AQ154" s="2"/>
      <c r="AR154" s="2"/>
      <c r="AY154" s="1104"/>
    </row>
    <row r="155" spans="1:51" ht="25.5" customHeight="1" thickTop="1" thickBot="1">
      <c r="A155" s="131"/>
      <c r="B155" s="159"/>
      <c r="C155" s="159"/>
      <c r="D155" s="18"/>
      <c r="E155" s="130" t="str">
        <f>'ORIGINAL BUDGET'!E155</f>
        <v>TOTAL INDIRECT COSTS</v>
      </c>
      <c r="F155" s="809">
        <f>SUM(F156:F156)</f>
        <v>0</v>
      </c>
      <c r="G155" s="619"/>
      <c r="H155" s="609">
        <f>SUM(H156:H156)</f>
        <v>0</v>
      </c>
      <c r="I155" s="607"/>
      <c r="J155" s="605">
        <f>SUM(J156:J156)</f>
        <v>0</v>
      </c>
      <c r="K155" s="695"/>
      <c r="L155" s="596">
        <f>SUM(L156:L156)</f>
        <v>0</v>
      </c>
      <c r="M155" s="695"/>
      <c r="N155" s="1233">
        <f>SUM(N156:N156)</f>
        <v>0</v>
      </c>
      <c r="O155" s="1231"/>
      <c r="P155" s="596">
        <f>SUM(P156:P156)</f>
        <v>0</v>
      </c>
      <c r="Q155" s="607"/>
      <c r="R155" s="596">
        <f>SUM(R156:R156)</f>
        <v>0</v>
      </c>
      <c r="S155" s="695"/>
      <c r="T155" s="1235">
        <f>SUM(T156:T156)</f>
        <v>0</v>
      </c>
      <c r="U155" s="947"/>
      <c r="V155" s="1735"/>
      <c r="W155" s="1717"/>
      <c r="X155" s="1717"/>
      <c r="Y155" s="1717"/>
      <c r="Z155" s="1717"/>
      <c r="AA155" s="1717"/>
      <c r="AB155" s="1717"/>
      <c r="AC155" s="1717"/>
      <c r="AD155" s="1717"/>
      <c r="AE155" s="1717"/>
      <c r="AF155" s="1717"/>
      <c r="AG155" s="1717"/>
      <c r="AH155" s="1717"/>
      <c r="AI155" s="1719"/>
      <c r="AL155" s="221"/>
      <c r="AM155" s="221"/>
      <c r="AN155" s="222"/>
      <c r="AO155" s="222"/>
      <c r="AP155" s="222"/>
      <c r="AQ155" s="222"/>
      <c r="AR155" s="222"/>
      <c r="AY155" s="1104"/>
    </row>
    <row r="156" spans="1:51" ht="23.25" customHeight="1" thickTop="1" thickBot="1">
      <c r="A156" s="1506"/>
      <c r="B156" s="1756" t="str">
        <f>IF('BR3'!$K$2="ACTIVE",'BR3'!B156,IF('BR2'!$K$2="ACTIVE",'BR2'!B156,IF('BR1'!$K$2="ACTIVE",'BR1'!B156,'ORIGINAL BUDGET'!B156)))</f>
        <v>of Total Wages and Benefits</v>
      </c>
      <c r="C156" s="1757">
        <f>IF('BR3'!$K$2="ACTIVE",'BR3'!C156,IF('BR2'!$K$2="ACTIVE",'BR2'!C156,IF('BR1'!$K$2="ACTIVE",'BR1'!C156,'ORIGINAL BUDGET'!C156)))</f>
        <v>0</v>
      </c>
      <c r="D156" s="1757">
        <f>IF('BR3'!$K$2="ACTIVE",'BR3'!D156,IF('BR2'!$K$2="ACTIVE",'BR2'!D156,IF('BR1'!$K$2="ACTIVE",'BR1'!D156,'ORIGINAL BUDGET'!D156)))</f>
        <v>0</v>
      </c>
      <c r="E156" s="1758">
        <f>IF('BR3'!$K$2="ACTIVE",'BR3'!E156,IF('BR2'!$K$2="ACTIVE",'BR2'!E156,IF('BR1'!$K$2="ACTIVE",'BR1'!E156,'ORIGINAL BUDGET'!E156)))</f>
        <v>0</v>
      </c>
      <c r="F156" s="1097">
        <f>IF($B156='ORIGINAL BUDGET'!$V154,((F11+F12+F13+F14)*$A156),IF($B156='ORIGINAL BUDGET'!$V155,(F11*$A156),F43*$A156))</f>
        <v>0</v>
      </c>
      <c r="G156" s="851" t="str">
        <f>IF(AND(F156&lt;&gt;0, 1-I156-K156-Q156-S156-M156-O156),1-I156-K156-Q156-S156-M156-O156,"")</f>
        <v/>
      </c>
      <c r="H156" s="998">
        <f>IF($B156='ORIGINAL BUDGET'!$V154,((H11+H12+H13+H14)*$A156),IF($B156='ORIGINAL BUDGET'!$V155,(H11*$A156),H43*$A156))</f>
        <v>0</v>
      </c>
      <c r="I156" s="1095" t="str">
        <f>IF($F156&lt;&gt;0,J156/$F156,"")</f>
        <v/>
      </c>
      <c r="J156" s="995">
        <f>IF($B156='ORIGINAL BUDGET'!$V154,((J11+J12+J13+J14)*$A156),IF($B156='ORIGINAL BUDGET'!$V155,(J11*$A156),J43*$A156))</f>
        <v>0</v>
      </c>
      <c r="K156" s="1095" t="str">
        <f>IF($F156&lt;&gt;0,L156/$F156,"")</f>
        <v/>
      </c>
      <c r="L156" s="995">
        <f>IF($B156='ORIGINAL BUDGET'!$V154,((L11+L12+L13+L14)*$A156),IF($B156='ORIGINAL BUDGET'!$V155,(L11*$A156),L43*$A156))</f>
        <v>0</v>
      </c>
      <c r="M156" s="1095" t="str">
        <f>IF($F156&lt;&gt;0,N156/$F156,"")</f>
        <v/>
      </c>
      <c r="N156" s="1019">
        <f>IF($B156='ORIGINAL BUDGET'!$V154,((N11+N12+N13+N14)*$A156),IF($B156='ORIGINAL BUDGET'!$V155,(N11*$A156),N43*$A156))</f>
        <v>0</v>
      </c>
      <c r="O156" s="1232" t="str">
        <f>IF($F156&lt;&gt;0,P156/$F156,"")</f>
        <v/>
      </c>
      <c r="P156" s="814">
        <f>IF($B156='ORIGINAL BUDGET'!$V154,((P11+P12+P13+P14)*$A156),IF($B156='ORIGINAL BUDGET'!$V155,(P11*$A156),P43*$A156))</f>
        <v>0</v>
      </c>
      <c r="Q156" s="1096" t="str">
        <f>IF($F156&lt;&gt;0,R156/$F156,"")</f>
        <v/>
      </c>
      <c r="R156" s="815">
        <f>IF($B156='ORIGINAL BUDGET'!$V154,((R11+R12+R13+R14)*$A156),IF($B156='ORIGINAL BUDGET'!$V155,(R11*$A156),R43*$A156))</f>
        <v>0</v>
      </c>
      <c r="S156" s="1095" t="str">
        <f>IF($F156&lt;&gt;0,T156/$F156,"")</f>
        <v/>
      </c>
      <c r="T156" s="1236">
        <f>IF($B156='ORIGINAL BUDGET'!$V154,((T11+T12+T13+T14)*$A156),IF($B156='ORIGINAL BUDGET'!$V155,(T11*$A156),T43*$A156))</f>
        <v>0</v>
      </c>
      <c r="U156" s="947"/>
      <c r="V156" s="1085" t="str">
        <f>IF(AND('BR3'!$K$2="ACTIVE",'BR3'!H156&gt;0),"Yes",IF(AND('BR2'!$K$2="ACTIVE",'BR2'!H156&gt;0),"Yes",IF(AND('BR1'!$K$2="ACTIVE",'BR1'!H156&gt;0),"Yes",IF(AND('ORIGINAL BUDGET'!$K$2="ACTIVE",'ORIGINAL BUDGET'!H156&gt;0),"Yes",""))))</f>
        <v/>
      </c>
      <c r="W156" s="496" t="str">
        <f t="shared" ref="W156" si="64">IF(AND(G156&gt;0,V156=""),1,"")</f>
        <v/>
      </c>
      <c r="X156" s="496" t="str">
        <f>IF(AND('BR3'!$K$2="ACTIVE",'BR3'!J156&gt;0),"Yes",IF(AND('BR2'!$K$2="ACTIVE",'BR2'!J156&gt;0),"Yes",IF(AND('BR1'!$K$2="ACTIVE",'BR1'!J156&gt;0),"Yes",IF(AND('ORIGINAL BUDGET'!$K$2="ACTIVE",'ORIGINAL BUDGET'!J156&gt;0),"Yes",""))))</f>
        <v/>
      </c>
      <c r="Y156" s="496"/>
      <c r="Z156" s="496" t="str">
        <f>IF(AND('BR3'!$K$2="ACTIVE",'BR3'!L156&gt;0),"Yes",IF(AND('BR2'!$K$2="ACTIVE",'BR2'!L156&gt;0),"Yes",IF(AND('BR1'!$K$2="ACTIVE",'BR1'!L156&gt;0),"Yes",IF(AND('ORIGINAL BUDGET'!$K$2="ACTIVE",'ORIGINAL BUDGET'!L156&gt;0),"Yes",""))))</f>
        <v/>
      </c>
      <c r="AA156" s="496"/>
      <c r="AB156" s="496" t="str">
        <f>IF(AND('BR3'!$K$2="ACTIVE",'BR3'!N156&gt;0),"Yes",IF(AND('BR2'!$K$2="ACTIVE",'BR2'!N156&gt;0),"Yes",IF(AND('BR1'!$K$2="ACTIVE",'BR1'!N156&gt;0),"Yes",IF(AND('ORIGINAL BUDGET'!$K$2="ACTIVE",'ORIGINAL BUDGET'!N156&gt;0),"Yes",""))))</f>
        <v/>
      </c>
      <c r="AC156" s="496"/>
      <c r="AD156" s="496" t="str">
        <f>IF(AND('BR3'!$K$2="ACTIVE",'BR3'!P156&gt;0),"Yes",IF(AND('BR2'!$K$2="ACTIVE",'BR2'!P156&gt;0),"Yes",IF(AND('BR1'!$K$2="ACTIVE",'BR1'!P156&gt;0),"Yes",IF(AND('ORIGINAL BUDGET'!$K$2="ACTIVE",'ORIGINAL BUDGET'!P156&gt;0),"Yes",""))))</f>
        <v/>
      </c>
      <c r="AE156" s="496"/>
      <c r="AF156" s="496" t="str">
        <f>IF(AND('BR3'!$K$2="ACTIVE",'BR3'!R156&gt;0),"Yes",IF(AND('BR2'!$K$2="ACTIVE",'BR2'!R156&gt;0),"Yes",IF(AND('BR1'!$K$2="ACTIVE",'BR1'!R156&gt;0),"Yes",IF(AND('ORIGINAL BUDGET'!$K$2="ACTIVE",'ORIGINAL BUDGET'!R156&gt;0),"Yes",""))))</f>
        <v/>
      </c>
      <c r="AG156" s="496"/>
      <c r="AH156" s="497" t="str">
        <f>IF(AND('BR3'!$K$2="ACTIVE",'BR3'!T156&gt;0),"Yes",IF(AND('BR2'!$K$2="ACTIVE",'BR2'!T156&gt;0),"Yes",IF(AND('BR1'!$K$2="ACTIVE",'BR1'!T156&gt;0),"Yes",IF(AND('ORIGINAL BUDGET'!$K$2="ACTIVE",'ORIGINAL BUDGET'!T156&gt;0),"Yes",""))))</f>
        <v/>
      </c>
      <c r="AI156" s="501"/>
      <c r="AL156" s="221"/>
      <c r="AM156" s="221"/>
      <c r="AN156" s="221"/>
      <c r="AO156" s="221"/>
      <c r="AP156" s="221"/>
      <c r="AQ156" s="221"/>
      <c r="AR156" s="57"/>
      <c r="AY156" s="1104"/>
    </row>
    <row r="157" spans="1:51" ht="15.75" thickTop="1">
      <c r="H157" s="211"/>
      <c r="I157" s="54"/>
      <c r="J157" s="211"/>
      <c r="K157" s="54"/>
      <c r="L157" s="211"/>
      <c r="M157" s="54"/>
      <c r="N157" s="211"/>
      <c r="O157" s="54"/>
      <c r="P157" s="211"/>
      <c r="Q157" s="54"/>
      <c r="R157" s="211"/>
      <c r="S157" s="54"/>
      <c r="T157" s="211"/>
      <c r="V157" s="488"/>
      <c r="W157" s="506">
        <f>SUM(W156)</f>
        <v>0</v>
      </c>
      <c r="X157" s="506">
        <f t="shared" ref="X157:AI157" si="65">SUM(X156)</f>
        <v>0</v>
      </c>
      <c r="Y157" s="506">
        <f t="shared" si="65"/>
        <v>0</v>
      </c>
      <c r="Z157" s="506">
        <f t="shared" si="65"/>
        <v>0</v>
      </c>
      <c r="AA157" s="506">
        <f t="shared" si="65"/>
        <v>0</v>
      </c>
      <c r="AB157" s="506">
        <f t="shared" si="65"/>
        <v>0</v>
      </c>
      <c r="AC157" s="506">
        <f t="shared" si="65"/>
        <v>0</v>
      </c>
      <c r="AD157" s="506">
        <f t="shared" si="65"/>
        <v>0</v>
      </c>
      <c r="AE157" s="506">
        <f t="shared" si="65"/>
        <v>0</v>
      </c>
      <c r="AF157" s="506">
        <f t="shared" si="65"/>
        <v>0</v>
      </c>
      <c r="AG157" s="506">
        <f t="shared" si="65"/>
        <v>0</v>
      </c>
      <c r="AH157" s="506">
        <f t="shared" si="65"/>
        <v>0</v>
      </c>
      <c r="AI157" s="506">
        <f t="shared" si="65"/>
        <v>0</v>
      </c>
      <c r="AY157" s="1104"/>
    </row>
    <row r="158" spans="1:51">
      <c r="B158" s="1060"/>
      <c r="AY158" s="1104"/>
    </row>
    <row r="159" spans="1:51">
      <c r="B159" s="1058"/>
      <c r="AY159" s="1104"/>
    </row>
    <row r="160" spans="1:51">
      <c r="B160" s="1059"/>
      <c r="AY160" s="1104"/>
    </row>
    <row r="161" spans="2:51">
      <c r="B161" s="1059"/>
      <c r="AY161" s="1104"/>
    </row>
    <row r="162" spans="2:51">
      <c r="AY162" s="1104"/>
    </row>
    <row r="163" spans="2:51">
      <c r="AY163" s="1104"/>
    </row>
    <row r="164" spans="2:51">
      <c r="J164" s="160" t="s">
        <v>162</v>
      </c>
      <c r="AY164" s="1104"/>
    </row>
    <row r="165" spans="2:51">
      <c r="AY165" s="1104"/>
    </row>
    <row r="166" spans="2:51">
      <c r="AY166" s="1104"/>
    </row>
    <row r="167" spans="2:51">
      <c r="AY167" s="1104"/>
    </row>
    <row r="168" spans="2:51">
      <c r="AY168" s="1104"/>
    </row>
    <row r="169" spans="2:51">
      <c r="AY169" s="1104"/>
    </row>
    <row r="170" spans="2:51">
      <c r="AY170" s="1104"/>
    </row>
    <row r="171" spans="2:51">
      <c r="AY171" s="1104"/>
    </row>
    <row r="172" spans="2:51">
      <c r="AY172" s="1104"/>
    </row>
    <row r="173" spans="2:51">
      <c r="AY173" s="1104"/>
    </row>
    <row r="174" spans="2:51">
      <c r="AY174" s="1104"/>
    </row>
    <row r="175" spans="2:51">
      <c r="AY175" s="1104"/>
    </row>
    <row r="176" spans="2:51">
      <c r="AY176" s="1104"/>
    </row>
    <row r="177" spans="51:51">
      <c r="AY177" s="1104"/>
    </row>
    <row r="178" spans="51:51">
      <c r="AY178" s="1104"/>
    </row>
    <row r="179" spans="51:51">
      <c r="AY179" s="1104"/>
    </row>
    <row r="180" spans="51:51">
      <c r="AY180" s="1104"/>
    </row>
    <row r="181" spans="51:51">
      <c r="AY181" s="1104"/>
    </row>
    <row r="182" spans="51:51">
      <c r="AY182" s="1104"/>
    </row>
    <row r="183" spans="51:51">
      <c r="AY183" s="1104"/>
    </row>
    <row r="184" spans="51:51">
      <c r="AY184" s="1104"/>
    </row>
    <row r="185" spans="51:51">
      <c r="AY185" s="1104"/>
    </row>
    <row r="186" spans="51:51">
      <c r="AY186" s="1104"/>
    </row>
    <row r="187" spans="51:51">
      <c r="AY187" s="1104"/>
    </row>
    <row r="188" spans="51:51">
      <c r="AY188" s="1104"/>
    </row>
    <row r="189" spans="51:51">
      <c r="AY189" s="1104"/>
    </row>
    <row r="190" spans="51:51">
      <c r="AY190" s="1104"/>
    </row>
    <row r="191" spans="51:51">
      <c r="AY191" s="1104"/>
    </row>
    <row r="192" spans="51:51">
      <c r="AY192" s="1104"/>
    </row>
    <row r="193" spans="51:51">
      <c r="AY193" s="1104"/>
    </row>
    <row r="194" spans="51:51">
      <c r="AY194" s="1104"/>
    </row>
    <row r="195" spans="51:51">
      <c r="AY195" s="1104"/>
    </row>
    <row r="196" spans="51:51">
      <c r="AY196" s="1104"/>
    </row>
    <row r="197" spans="51:51">
      <c r="AY197" s="1104"/>
    </row>
    <row r="198" spans="51:51">
      <c r="AY198" s="1104"/>
    </row>
    <row r="199" spans="51:51">
      <c r="AY199" s="1104"/>
    </row>
    <row r="200" spans="51:51">
      <c r="AY200" s="1104"/>
    </row>
    <row r="201" spans="51:51">
      <c r="AY201" s="1104"/>
    </row>
    <row r="202" spans="51:51">
      <c r="AY202" s="1104"/>
    </row>
    <row r="203" spans="51:51">
      <c r="AY203" s="1104"/>
    </row>
    <row r="204" spans="51:51">
      <c r="AY204" s="1104"/>
    </row>
    <row r="205" spans="51:51">
      <c r="AY205" s="1104"/>
    </row>
    <row r="206" spans="51:51">
      <c r="AY206" s="1104"/>
    </row>
    <row r="207" spans="51:51">
      <c r="AY207" s="1104"/>
    </row>
    <row r="208" spans="51:51">
      <c r="AY208" s="1104"/>
    </row>
    <row r="209" spans="51:51">
      <c r="AY209" s="1104"/>
    </row>
    <row r="210" spans="51:51">
      <c r="AY210" s="1104"/>
    </row>
    <row r="211" spans="51:51">
      <c r="AY211" s="1104"/>
    </row>
    <row r="212" spans="51:51">
      <c r="AY212" s="1104"/>
    </row>
    <row r="213" spans="51:51">
      <c r="AY213" s="1104"/>
    </row>
    <row r="214" spans="51:51">
      <c r="AY214" s="1104"/>
    </row>
    <row r="215" spans="51:51">
      <c r="AY215" s="1104"/>
    </row>
    <row r="216" spans="51:51">
      <c r="AY216" s="1104"/>
    </row>
    <row r="217" spans="51:51">
      <c r="AY217" s="1104"/>
    </row>
    <row r="218" spans="51:51">
      <c r="AY218" s="1104"/>
    </row>
    <row r="219" spans="51:51">
      <c r="AY219" s="1104"/>
    </row>
    <row r="220" spans="51:51">
      <c r="AY220" s="1104"/>
    </row>
    <row r="221" spans="51:51">
      <c r="AY221" s="1104"/>
    </row>
    <row r="222" spans="51:51">
      <c r="AY222" s="1104"/>
    </row>
    <row r="223" spans="51:51">
      <c r="AY223" s="1104"/>
    </row>
    <row r="224" spans="51:51">
      <c r="AY224" s="1104"/>
    </row>
    <row r="225" spans="51:51">
      <c r="AY225" s="1104"/>
    </row>
    <row r="226" spans="51:51">
      <c r="AY226" s="1104"/>
    </row>
    <row r="227" spans="51:51">
      <c r="AY227" s="1104"/>
    </row>
    <row r="228" spans="51:51">
      <c r="AY228" s="1104"/>
    </row>
    <row r="229" spans="51:51">
      <c r="AY229" s="1104"/>
    </row>
    <row r="230" spans="51:51">
      <c r="AY230" s="1104"/>
    </row>
    <row r="231" spans="51:51">
      <c r="AY231" s="1104"/>
    </row>
    <row r="232" spans="51:51">
      <c r="AY232" s="1104"/>
    </row>
    <row r="233" spans="51:51">
      <c r="AY233" s="1104"/>
    </row>
    <row r="234" spans="51:51">
      <c r="AY234" s="1104"/>
    </row>
    <row r="235" spans="51:51">
      <c r="AY235" s="1104"/>
    </row>
    <row r="236" spans="51:51">
      <c r="AY236" s="1104"/>
    </row>
    <row r="237" spans="51:51">
      <c r="AY237" s="1104"/>
    </row>
    <row r="238" spans="51:51">
      <c r="AY238" s="1104"/>
    </row>
    <row r="239" spans="51:51">
      <c r="AY239" s="1104"/>
    </row>
    <row r="240" spans="51:51">
      <c r="AY240" s="1104"/>
    </row>
    <row r="241" spans="51:51">
      <c r="AY241" s="1104"/>
    </row>
    <row r="242" spans="51:51">
      <c r="AY242" s="1104"/>
    </row>
    <row r="243" spans="51:51">
      <c r="AY243" s="1104"/>
    </row>
    <row r="244" spans="51:51">
      <c r="AY244" s="1104"/>
    </row>
    <row r="245" spans="51:51">
      <c r="AY245" s="1104"/>
    </row>
    <row r="246" spans="51:51">
      <c r="AY246" s="1104"/>
    </row>
    <row r="247" spans="51:51">
      <c r="AY247" s="1104"/>
    </row>
    <row r="248" spans="51:51">
      <c r="AY248" s="1104"/>
    </row>
    <row r="249" spans="51:51">
      <c r="AY249" s="1104"/>
    </row>
    <row r="250" spans="51:51">
      <c r="AY250" s="1104"/>
    </row>
    <row r="251" spans="51:51">
      <c r="AY251" s="1104"/>
    </row>
    <row r="252" spans="51:51">
      <c r="AY252" s="1104"/>
    </row>
    <row r="253" spans="51:51">
      <c r="AY253" s="1104"/>
    </row>
    <row r="254" spans="51:51">
      <c r="AY254" s="1104"/>
    </row>
    <row r="255" spans="51:51">
      <c r="AY255" s="1104"/>
    </row>
    <row r="256" spans="51:51">
      <c r="AY256" s="1104"/>
    </row>
    <row r="257" spans="51:51">
      <c r="AY257" s="1104"/>
    </row>
    <row r="258" spans="51:51">
      <c r="AY258" s="1104"/>
    </row>
    <row r="259" spans="51:51">
      <c r="AY259" s="1104"/>
    </row>
    <row r="260" spans="51:51">
      <c r="AY260" s="1104"/>
    </row>
    <row r="261" spans="51:51">
      <c r="AY261" s="1104"/>
    </row>
    <row r="262" spans="51:51">
      <c r="AY262" s="1104"/>
    </row>
    <row r="263" spans="51:51">
      <c r="AY263" s="1104"/>
    </row>
    <row r="264" spans="51:51">
      <c r="AY264" s="1104"/>
    </row>
    <row r="265" spans="51:51">
      <c r="AY265" s="1104"/>
    </row>
    <row r="266" spans="51:51">
      <c r="AY266" s="1104"/>
    </row>
    <row r="267" spans="51:51">
      <c r="AY267" s="1104"/>
    </row>
    <row r="268" spans="51:51">
      <c r="AY268" s="1104"/>
    </row>
    <row r="269" spans="51:51">
      <c r="AY269" s="1104"/>
    </row>
    <row r="270" spans="51:51">
      <c r="AY270" s="1104"/>
    </row>
    <row r="271" spans="51:51">
      <c r="AY271" s="1104"/>
    </row>
    <row r="272" spans="51:51">
      <c r="AY272" s="1104"/>
    </row>
    <row r="273" spans="51:51">
      <c r="AY273" s="1104"/>
    </row>
    <row r="274" spans="51:51">
      <c r="AY274" s="1104"/>
    </row>
    <row r="275" spans="51:51">
      <c r="AY275" s="1104"/>
    </row>
    <row r="276" spans="51:51">
      <c r="AY276" s="1104"/>
    </row>
    <row r="277" spans="51:51">
      <c r="AY277" s="1104"/>
    </row>
    <row r="278" spans="51:51">
      <c r="AY278" s="1104"/>
    </row>
    <row r="279" spans="51:51">
      <c r="AY279" s="1104"/>
    </row>
    <row r="280" spans="51:51">
      <c r="AY280" s="1104"/>
    </row>
    <row r="281" spans="51:51">
      <c r="AY281" s="1104"/>
    </row>
    <row r="282" spans="51:51">
      <c r="AY282" s="1104"/>
    </row>
    <row r="283" spans="51:51">
      <c r="AY283" s="1104"/>
    </row>
    <row r="284" spans="51:51">
      <c r="AY284" s="1104"/>
    </row>
    <row r="285" spans="51:51">
      <c r="AY285" s="1104"/>
    </row>
    <row r="286" spans="51:51">
      <c r="AY286" s="1104"/>
    </row>
    <row r="287" spans="51:51">
      <c r="AY287" s="1104"/>
    </row>
    <row r="288" spans="51:51">
      <c r="AY288" s="1104"/>
    </row>
    <row r="289" spans="51:51">
      <c r="AY289" s="1104"/>
    </row>
    <row r="290" spans="51:51">
      <c r="AY290" s="1104"/>
    </row>
    <row r="291" spans="51:51">
      <c r="AY291" s="1104"/>
    </row>
    <row r="292" spans="51:51">
      <c r="AY292" s="1104"/>
    </row>
    <row r="293" spans="51:51">
      <c r="AY293" s="1104"/>
    </row>
    <row r="294" spans="51:51">
      <c r="AY294" s="1104"/>
    </row>
    <row r="295" spans="51:51">
      <c r="AY295" s="1104"/>
    </row>
    <row r="296" spans="51:51">
      <c r="AY296" s="1104"/>
    </row>
    <row r="297" spans="51:51">
      <c r="AY297" s="1104"/>
    </row>
    <row r="298" spans="51:51">
      <c r="AY298" s="1104"/>
    </row>
    <row r="299" spans="51:51">
      <c r="AY299" s="1104"/>
    </row>
    <row r="300" spans="51:51">
      <c r="AY300" s="1104"/>
    </row>
    <row r="301" spans="51:51">
      <c r="AY301" s="1104"/>
    </row>
    <row r="302" spans="51:51">
      <c r="AY302" s="1104"/>
    </row>
    <row r="303" spans="51:51">
      <c r="AY303" s="1104"/>
    </row>
    <row r="304" spans="51:51">
      <c r="AY304" s="1104"/>
    </row>
    <row r="305" spans="51:51">
      <c r="AY305" s="1104"/>
    </row>
    <row r="306" spans="51:51">
      <c r="AY306" s="1104"/>
    </row>
    <row r="307" spans="51:51">
      <c r="AY307" s="1104"/>
    </row>
    <row r="308" spans="51:51">
      <c r="AY308" s="1104"/>
    </row>
    <row r="309" spans="51:51">
      <c r="AY309" s="1104"/>
    </row>
    <row r="310" spans="51:51">
      <c r="AY310" s="1104"/>
    </row>
    <row r="311" spans="51:51">
      <c r="AY311" s="1104"/>
    </row>
    <row r="312" spans="51:51">
      <c r="AY312" s="1104"/>
    </row>
    <row r="313" spans="51:51">
      <c r="AY313" s="1104"/>
    </row>
    <row r="314" spans="51:51">
      <c r="AY314" s="1104"/>
    </row>
    <row r="315" spans="51:51">
      <c r="AY315" s="1104"/>
    </row>
    <row r="316" spans="51:51">
      <c r="AY316" s="1104"/>
    </row>
    <row r="317" spans="51:51">
      <c r="AY317" s="1104"/>
    </row>
    <row r="318" spans="51:51">
      <c r="AY318" s="1104"/>
    </row>
    <row r="319" spans="51:51">
      <c r="AY319" s="1104"/>
    </row>
    <row r="320" spans="51:51">
      <c r="AY320" s="1104"/>
    </row>
    <row r="321" spans="51:51">
      <c r="AY321" s="1104"/>
    </row>
    <row r="322" spans="51:51">
      <c r="AY322" s="1104"/>
    </row>
    <row r="323" spans="51:51">
      <c r="AY323" s="1104"/>
    </row>
    <row r="324" spans="51:51">
      <c r="AY324" s="1104"/>
    </row>
    <row r="325" spans="51:51">
      <c r="AY325" s="1104"/>
    </row>
    <row r="326" spans="51:51">
      <c r="AY326" s="1104"/>
    </row>
    <row r="327" spans="51:51">
      <c r="AY327" s="1104"/>
    </row>
    <row r="328" spans="51:51">
      <c r="AY328" s="1104"/>
    </row>
    <row r="329" spans="51:51">
      <c r="AY329" s="1104"/>
    </row>
    <row r="330" spans="51:51">
      <c r="AY330" s="1104"/>
    </row>
    <row r="331" spans="51:51">
      <c r="AY331" s="1104"/>
    </row>
    <row r="332" spans="51:51">
      <c r="AY332" s="1104"/>
    </row>
    <row r="333" spans="51:51">
      <c r="AY333" s="1104"/>
    </row>
    <row r="334" spans="51:51">
      <c r="AY334" s="1104"/>
    </row>
    <row r="335" spans="51:51">
      <c r="AY335" s="1104"/>
    </row>
    <row r="336" spans="51:51">
      <c r="AY336" s="1104"/>
    </row>
    <row r="337" spans="51:51">
      <c r="AY337" s="1104"/>
    </row>
    <row r="338" spans="51:51">
      <c r="AY338" s="1104"/>
    </row>
    <row r="339" spans="51:51">
      <c r="AY339" s="1104"/>
    </row>
    <row r="340" spans="51:51">
      <c r="AY340" s="1104"/>
    </row>
    <row r="341" spans="51:51">
      <c r="AY341" s="1104"/>
    </row>
    <row r="342" spans="51:51">
      <c r="AY342" s="1104"/>
    </row>
    <row r="343" spans="51:51">
      <c r="AY343" s="1104"/>
    </row>
    <row r="344" spans="51:51">
      <c r="AY344" s="1104"/>
    </row>
    <row r="345" spans="51:51">
      <c r="AY345" s="1104"/>
    </row>
    <row r="346" spans="51:51">
      <c r="AY346" s="1104"/>
    </row>
    <row r="347" spans="51:51">
      <c r="AY347" s="1104"/>
    </row>
    <row r="348" spans="51:51">
      <c r="AY348" s="1104"/>
    </row>
    <row r="349" spans="51:51">
      <c r="AY349" s="1104"/>
    </row>
    <row r="350" spans="51:51">
      <c r="AY350" s="1104"/>
    </row>
    <row r="351" spans="51:51">
      <c r="AY351" s="1104"/>
    </row>
    <row r="352" spans="51:51">
      <c r="AY352" s="1104"/>
    </row>
    <row r="353" spans="51:51">
      <c r="AY353" s="1104"/>
    </row>
    <row r="354" spans="51:51">
      <c r="AY354" s="1104"/>
    </row>
    <row r="355" spans="51:51">
      <c r="AY355" s="1104"/>
    </row>
    <row r="356" spans="51:51">
      <c r="AY356" s="1104"/>
    </row>
    <row r="357" spans="51:51">
      <c r="AY357" s="1104"/>
    </row>
    <row r="358" spans="51:51">
      <c r="AY358" s="1104"/>
    </row>
    <row r="359" spans="51:51">
      <c r="AY359" s="1104"/>
    </row>
    <row r="360" spans="51:51">
      <c r="AY360" s="1104"/>
    </row>
    <row r="361" spans="51:51">
      <c r="AY361" s="1104"/>
    </row>
    <row r="362" spans="51:51">
      <c r="AY362" s="1104"/>
    </row>
    <row r="363" spans="51:51">
      <c r="AY363" s="1104"/>
    </row>
    <row r="364" spans="51:51">
      <c r="AY364" s="1104"/>
    </row>
    <row r="365" spans="51:51">
      <c r="AY365" s="1104"/>
    </row>
    <row r="366" spans="51:51">
      <c r="AY366" s="1104"/>
    </row>
    <row r="367" spans="51:51">
      <c r="AY367" s="1104"/>
    </row>
    <row r="368" spans="51:51">
      <c r="AY368" s="1104"/>
    </row>
    <row r="369" spans="51:51">
      <c r="AY369" s="1104"/>
    </row>
    <row r="370" spans="51:51">
      <c r="AY370" s="1104"/>
    </row>
    <row r="371" spans="51:51">
      <c r="AY371" s="1104"/>
    </row>
    <row r="372" spans="51:51">
      <c r="AY372" s="1104"/>
    </row>
    <row r="373" spans="51:51">
      <c r="AY373" s="1104"/>
    </row>
    <row r="374" spans="51:51">
      <c r="AY374" s="1104"/>
    </row>
    <row r="375" spans="51:51">
      <c r="AY375" s="1104"/>
    </row>
    <row r="376" spans="51:51">
      <c r="AY376" s="1104"/>
    </row>
    <row r="377" spans="51:51">
      <c r="AY377" s="1104"/>
    </row>
    <row r="378" spans="51:51">
      <c r="AY378" s="1104"/>
    </row>
    <row r="379" spans="51:51">
      <c r="AY379" s="1104"/>
    </row>
    <row r="380" spans="51:51">
      <c r="AY380" s="1104"/>
    </row>
    <row r="381" spans="51:51">
      <c r="AY381" s="1104"/>
    </row>
    <row r="382" spans="51:51">
      <c r="AY382" s="1104"/>
    </row>
    <row r="383" spans="51:51">
      <c r="AY383" s="1104"/>
    </row>
    <row r="384" spans="51:51">
      <c r="AY384" s="1104"/>
    </row>
    <row r="385" spans="51:51">
      <c r="AY385" s="1104"/>
    </row>
    <row r="386" spans="51:51">
      <c r="AY386" s="1104"/>
    </row>
    <row r="387" spans="51:51">
      <c r="AY387" s="1104"/>
    </row>
    <row r="388" spans="51:51">
      <c r="AY388" s="1104"/>
    </row>
    <row r="389" spans="51:51">
      <c r="AY389" s="1104"/>
    </row>
    <row r="390" spans="51:51">
      <c r="AY390" s="1104"/>
    </row>
    <row r="391" spans="51:51">
      <c r="AY391" s="1104"/>
    </row>
    <row r="392" spans="51:51">
      <c r="AY392" s="1104"/>
    </row>
    <row r="393" spans="51:51">
      <c r="AY393" s="1104"/>
    </row>
    <row r="394" spans="51:51">
      <c r="AY394" s="1104"/>
    </row>
    <row r="395" spans="51:51">
      <c r="AY395" s="1104"/>
    </row>
    <row r="396" spans="51:51">
      <c r="AY396" s="1104"/>
    </row>
    <row r="397" spans="51:51">
      <c r="AY397" s="1104"/>
    </row>
    <row r="398" spans="51:51">
      <c r="AY398" s="1104"/>
    </row>
    <row r="399" spans="51:51">
      <c r="AY399" s="1104"/>
    </row>
    <row r="400" spans="51:51">
      <c r="AY400" s="1104"/>
    </row>
    <row r="401" spans="51:51">
      <c r="AY401" s="1104"/>
    </row>
    <row r="402" spans="51:51">
      <c r="AY402" s="1104"/>
    </row>
    <row r="403" spans="51:51">
      <c r="AY403" s="1104"/>
    </row>
    <row r="404" spans="51:51">
      <c r="AY404" s="1104"/>
    </row>
    <row r="405" spans="51:51">
      <c r="AY405" s="1104"/>
    </row>
    <row r="406" spans="51:51">
      <c r="AY406" s="1104"/>
    </row>
    <row r="407" spans="51:51">
      <c r="AY407" s="1104"/>
    </row>
    <row r="408" spans="51:51">
      <c r="AY408" s="1104"/>
    </row>
    <row r="409" spans="51:51">
      <c r="AY409" s="1104"/>
    </row>
    <row r="410" spans="51:51">
      <c r="AY410" s="1104"/>
    </row>
    <row r="411" spans="51:51">
      <c r="AY411" s="1104"/>
    </row>
    <row r="412" spans="51:51">
      <c r="AY412" s="1104"/>
    </row>
    <row r="413" spans="51:51">
      <c r="AY413" s="1104"/>
    </row>
    <row r="414" spans="51:51">
      <c r="AY414" s="1104"/>
    </row>
    <row r="415" spans="51:51">
      <c r="AY415" s="1104"/>
    </row>
    <row r="416" spans="51:51">
      <c r="AY416" s="1104"/>
    </row>
    <row r="417" spans="51:51">
      <c r="AY417" s="1104"/>
    </row>
    <row r="418" spans="51:51">
      <c r="AY418" s="1104"/>
    </row>
    <row r="419" spans="51:51">
      <c r="AY419" s="1104"/>
    </row>
    <row r="420" spans="51:51">
      <c r="AY420" s="1104"/>
    </row>
    <row r="421" spans="51:51">
      <c r="AY421" s="1104"/>
    </row>
    <row r="422" spans="51:51">
      <c r="AY422" s="1104"/>
    </row>
    <row r="423" spans="51:51">
      <c r="AY423" s="1104"/>
    </row>
    <row r="424" spans="51:51">
      <c r="AY424" s="1104"/>
    </row>
    <row r="425" spans="51:51">
      <c r="AY425" s="1104"/>
    </row>
    <row r="426" spans="51:51">
      <c r="AY426" s="1104"/>
    </row>
    <row r="427" spans="51:51">
      <c r="AY427" s="1104"/>
    </row>
    <row r="428" spans="51:51">
      <c r="AY428" s="1104"/>
    </row>
    <row r="429" spans="51:51">
      <c r="AY429" s="1104"/>
    </row>
    <row r="430" spans="51:51">
      <c r="AY430" s="1104"/>
    </row>
    <row r="431" spans="51:51">
      <c r="AY431" s="1104"/>
    </row>
    <row r="432" spans="51:51">
      <c r="AY432" s="1104"/>
    </row>
    <row r="433" spans="51:51">
      <c r="AY433" s="1104"/>
    </row>
    <row r="434" spans="51:51">
      <c r="AY434" s="1104"/>
    </row>
    <row r="435" spans="51:51">
      <c r="AY435" s="1104"/>
    </row>
    <row r="436" spans="51:51">
      <c r="AY436" s="1104"/>
    </row>
    <row r="437" spans="51:51">
      <c r="AY437" s="1104"/>
    </row>
    <row r="438" spans="51:51">
      <c r="AY438" s="1104"/>
    </row>
    <row r="439" spans="51:51">
      <c r="AY439" s="1104"/>
    </row>
    <row r="440" spans="51:51">
      <c r="AY440" s="1104"/>
    </row>
    <row r="441" spans="51:51">
      <c r="AY441" s="1104"/>
    </row>
    <row r="442" spans="51:51">
      <c r="AY442" s="1104"/>
    </row>
    <row r="443" spans="51:51">
      <c r="AY443" s="1104"/>
    </row>
    <row r="444" spans="51:51">
      <c r="AY444" s="1104"/>
    </row>
    <row r="445" spans="51:51">
      <c r="AY445" s="1104"/>
    </row>
    <row r="446" spans="51:51">
      <c r="AY446" s="1104"/>
    </row>
    <row r="447" spans="51:51">
      <c r="AY447" s="1104"/>
    </row>
    <row r="448" spans="51:51">
      <c r="AY448" s="1104"/>
    </row>
    <row r="449" spans="51:51">
      <c r="AY449" s="1104"/>
    </row>
    <row r="450" spans="51:51">
      <c r="AY450" s="1104"/>
    </row>
    <row r="451" spans="51:51">
      <c r="AY451" s="1104"/>
    </row>
    <row r="452" spans="51:51">
      <c r="AY452" s="1104"/>
    </row>
    <row r="453" spans="51:51">
      <c r="AY453" s="1104"/>
    </row>
    <row r="454" spans="51:51">
      <c r="AY454" s="1104"/>
    </row>
    <row r="455" spans="51:51">
      <c r="AY455" s="1104"/>
    </row>
    <row r="456" spans="51:51">
      <c r="AY456" s="1104"/>
    </row>
    <row r="457" spans="51:51">
      <c r="AY457" s="1104"/>
    </row>
    <row r="458" spans="51:51">
      <c r="AY458" s="1104"/>
    </row>
    <row r="459" spans="51:51">
      <c r="AY459" s="1104"/>
    </row>
    <row r="460" spans="51:51">
      <c r="AY460" s="1104"/>
    </row>
    <row r="461" spans="51:51">
      <c r="AY461" s="1104"/>
    </row>
    <row r="462" spans="51:51">
      <c r="AY462" s="1104"/>
    </row>
    <row r="463" spans="51:51">
      <c r="AY463" s="1104"/>
    </row>
    <row r="464" spans="51:51">
      <c r="AY464" s="1104"/>
    </row>
    <row r="465" spans="51:51">
      <c r="AY465" s="1104"/>
    </row>
    <row r="466" spans="51:51">
      <c r="AY466" s="1104"/>
    </row>
    <row r="467" spans="51:51">
      <c r="AY467" s="1104"/>
    </row>
    <row r="468" spans="51:51">
      <c r="AY468" s="1104"/>
    </row>
    <row r="469" spans="51:51">
      <c r="AY469" s="1104"/>
    </row>
    <row r="470" spans="51:51">
      <c r="AY470" s="1104"/>
    </row>
    <row r="471" spans="51:51">
      <c r="AY471" s="1104"/>
    </row>
    <row r="472" spans="51:51">
      <c r="AY472" s="1104"/>
    </row>
    <row r="473" spans="51:51">
      <c r="AY473" s="1104"/>
    </row>
    <row r="474" spans="51:51">
      <c r="AY474" s="1104"/>
    </row>
    <row r="475" spans="51:51">
      <c r="AY475" s="1104"/>
    </row>
    <row r="476" spans="51:51">
      <c r="AY476" s="1104"/>
    </row>
    <row r="477" spans="51:51">
      <c r="AY477" s="1104"/>
    </row>
    <row r="478" spans="51:51">
      <c r="AY478" s="1104"/>
    </row>
    <row r="479" spans="51:51">
      <c r="AY479" s="1104"/>
    </row>
    <row r="480" spans="51:51">
      <c r="AY480" s="1104"/>
    </row>
    <row r="481" spans="51:51">
      <c r="AY481" s="1104"/>
    </row>
    <row r="482" spans="51:51">
      <c r="AY482" s="1104"/>
    </row>
    <row r="483" spans="51:51">
      <c r="AY483" s="1104"/>
    </row>
    <row r="484" spans="51:51">
      <c r="AY484" s="1104"/>
    </row>
    <row r="485" spans="51:51">
      <c r="AY485" s="1104"/>
    </row>
    <row r="486" spans="51:51">
      <c r="AY486" s="1104"/>
    </row>
    <row r="487" spans="51:51">
      <c r="AY487" s="1104"/>
    </row>
    <row r="488" spans="51:51">
      <c r="AY488" s="1104"/>
    </row>
    <row r="489" spans="51:51">
      <c r="AY489" s="1104"/>
    </row>
    <row r="490" spans="51:51">
      <c r="AY490" s="1104"/>
    </row>
    <row r="491" spans="51:51">
      <c r="AY491" s="1104"/>
    </row>
    <row r="492" spans="51:51">
      <c r="AY492" s="1104"/>
    </row>
    <row r="493" spans="51:51">
      <c r="AY493" s="1104"/>
    </row>
    <row r="494" spans="51:51">
      <c r="AY494" s="1104"/>
    </row>
    <row r="495" spans="51:51">
      <c r="AY495" s="1104"/>
    </row>
    <row r="496" spans="51:51">
      <c r="AY496" s="1104"/>
    </row>
    <row r="497" spans="51:51">
      <c r="AY497" s="1104"/>
    </row>
    <row r="498" spans="51:51">
      <c r="AY498" s="1104"/>
    </row>
    <row r="499" spans="51:51">
      <c r="AY499" s="1104"/>
    </row>
    <row r="500" spans="51:51">
      <c r="AY500" s="1104"/>
    </row>
    <row r="501" spans="51:51">
      <c r="AY501" s="1104"/>
    </row>
    <row r="502" spans="51:51">
      <c r="AY502" s="1104"/>
    </row>
    <row r="503" spans="51:51">
      <c r="AY503" s="1104"/>
    </row>
    <row r="504" spans="51:51">
      <c r="AY504" s="1104"/>
    </row>
    <row r="505" spans="51:51">
      <c r="AY505" s="1104"/>
    </row>
    <row r="506" spans="51:51">
      <c r="AY506" s="1104"/>
    </row>
    <row r="507" spans="51:51">
      <c r="AY507" s="1104"/>
    </row>
    <row r="508" spans="51:51">
      <c r="AY508" s="1104"/>
    </row>
    <row r="509" spans="51:51">
      <c r="AY509" s="1104"/>
    </row>
    <row r="510" spans="51:51">
      <c r="AY510" s="1104"/>
    </row>
    <row r="511" spans="51:51">
      <c r="AY511" s="1104"/>
    </row>
    <row r="512" spans="51:51">
      <c r="AY512" s="1104"/>
    </row>
    <row r="513" spans="51:51">
      <c r="AY513" s="1104"/>
    </row>
    <row r="514" spans="51:51">
      <c r="AY514" s="1104"/>
    </row>
    <row r="515" spans="51:51">
      <c r="AY515" s="1104"/>
    </row>
    <row r="516" spans="51:51">
      <c r="AY516" s="1104"/>
    </row>
    <row r="517" spans="51:51">
      <c r="AY517" s="1104"/>
    </row>
    <row r="518" spans="51:51">
      <c r="AY518" s="1104"/>
    </row>
    <row r="519" spans="51:51">
      <c r="AY519" s="1104"/>
    </row>
    <row r="520" spans="51:51">
      <c r="AY520" s="1104"/>
    </row>
    <row r="521" spans="51:51">
      <c r="AY521" s="1104"/>
    </row>
    <row r="522" spans="51:51">
      <c r="AY522" s="1104"/>
    </row>
    <row r="523" spans="51:51">
      <c r="AY523" s="1104"/>
    </row>
    <row r="524" spans="51:51">
      <c r="AY524" s="1104"/>
    </row>
    <row r="525" spans="51:51">
      <c r="AY525" s="1104"/>
    </row>
    <row r="526" spans="51:51">
      <c r="AY526" s="1104"/>
    </row>
    <row r="527" spans="51:51">
      <c r="AY527" s="1104"/>
    </row>
    <row r="528" spans="51:51">
      <c r="AY528" s="1104"/>
    </row>
    <row r="529" spans="51:51">
      <c r="AY529" s="1104"/>
    </row>
    <row r="530" spans="51:51">
      <c r="AY530" s="1104"/>
    </row>
    <row r="531" spans="51:51">
      <c r="AY531" s="1104"/>
    </row>
    <row r="532" spans="51:51">
      <c r="AY532" s="1104"/>
    </row>
    <row r="533" spans="51:51">
      <c r="AY533" s="1104"/>
    </row>
    <row r="534" spans="51:51">
      <c r="AY534" s="1104"/>
    </row>
    <row r="535" spans="51:51">
      <c r="AY535" s="1104"/>
    </row>
    <row r="536" spans="51:51">
      <c r="AY536" s="1104"/>
    </row>
    <row r="537" spans="51:51">
      <c r="AY537" s="1104"/>
    </row>
    <row r="538" spans="51:51">
      <c r="AY538" s="1104"/>
    </row>
    <row r="539" spans="51:51">
      <c r="AY539" s="1104"/>
    </row>
    <row r="540" spans="51:51">
      <c r="AY540" s="1104"/>
    </row>
    <row r="541" spans="51:51">
      <c r="AY541" s="1104"/>
    </row>
    <row r="542" spans="51:51">
      <c r="AY542" s="1104"/>
    </row>
    <row r="543" spans="51:51">
      <c r="AY543" s="1104"/>
    </row>
    <row r="544" spans="51:51">
      <c r="AY544" s="1104"/>
    </row>
    <row r="545" spans="51:51">
      <c r="AY545" s="1104"/>
    </row>
    <row r="546" spans="51:51">
      <c r="AY546" s="1104"/>
    </row>
    <row r="547" spans="51:51">
      <c r="AY547" s="1104"/>
    </row>
    <row r="548" spans="51:51">
      <c r="AY548" s="1104"/>
    </row>
    <row r="549" spans="51:51">
      <c r="AY549" s="1104"/>
    </row>
    <row r="550" spans="51:51">
      <c r="AY550" s="1104"/>
    </row>
    <row r="551" spans="51:51">
      <c r="AY551" s="1104"/>
    </row>
    <row r="552" spans="51:51">
      <c r="AY552" s="1104"/>
    </row>
    <row r="553" spans="51:51">
      <c r="AY553" s="1104"/>
    </row>
    <row r="554" spans="51:51">
      <c r="AY554" s="1104"/>
    </row>
    <row r="555" spans="51:51">
      <c r="AY555" s="1104"/>
    </row>
    <row r="556" spans="51:51">
      <c r="AY556" s="1104"/>
    </row>
    <row r="557" spans="51:51">
      <c r="AY557" s="1104"/>
    </row>
    <row r="558" spans="51:51">
      <c r="AY558" s="1104"/>
    </row>
    <row r="559" spans="51:51">
      <c r="AY559" s="1104"/>
    </row>
    <row r="560" spans="51:51">
      <c r="AY560" s="1104"/>
    </row>
    <row r="561" spans="51:51">
      <c r="AY561" s="1104"/>
    </row>
    <row r="562" spans="51:51">
      <c r="AY562" s="1104"/>
    </row>
    <row r="563" spans="51:51">
      <c r="AY563" s="1104"/>
    </row>
    <row r="564" spans="51:51">
      <c r="AY564" s="1104"/>
    </row>
    <row r="565" spans="51:51">
      <c r="AY565" s="1104"/>
    </row>
    <row r="566" spans="51:51">
      <c r="AY566" s="1104"/>
    </row>
    <row r="567" spans="51:51">
      <c r="AY567" s="1104"/>
    </row>
    <row r="568" spans="51:51">
      <c r="AY568" s="1104"/>
    </row>
    <row r="569" spans="51:51">
      <c r="AY569" s="1104"/>
    </row>
    <row r="570" spans="51:51">
      <c r="AY570" s="1104"/>
    </row>
    <row r="571" spans="51:51">
      <c r="AY571" s="1104"/>
    </row>
    <row r="572" spans="51:51">
      <c r="AY572" s="1104"/>
    </row>
    <row r="573" spans="51:51">
      <c r="AY573" s="1104"/>
    </row>
    <row r="574" spans="51:51">
      <c r="AY574" s="1104"/>
    </row>
    <row r="575" spans="51:51">
      <c r="AY575" s="1104"/>
    </row>
    <row r="576" spans="51:51">
      <c r="AY576" s="1104"/>
    </row>
    <row r="577" spans="51:51">
      <c r="AY577" s="1104"/>
    </row>
    <row r="578" spans="51:51">
      <c r="AY578" s="1104"/>
    </row>
    <row r="579" spans="51:51">
      <c r="AY579" s="1104"/>
    </row>
    <row r="580" spans="51:51">
      <c r="AY580" s="1104"/>
    </row>
    <row r="581" spans="51:51">
      <c r="AY581" s="1104"/>
    </row>
    <row r="582" spans="51:51">
      <c r="AY582" s="1104"/>
    </row>
    <row r="583" spans="51:51">
      <c r="AY583" s="1104"/>
    </row>
    <row r="584" spans="51:51">
      <c r="AY584" s="1104"/>
    </row>
    <row r="585" spans="51:51">
      <c r="AY585" s="1104"/>
    </row>
    <row r="586" spans="51:51">
      <c r="AY586" s="1104"/>
    </row>
    <row r="587" spans="51:51">
      <c r="AY587" s="1104"/>
    </row>
    <row r="588" spans="51:51">
      <c r="AY588" s="1104"/>
    </row>
    <row r="589" spans="51:51">
      <c r="AY589" s="1104"/>
    </row>
    <row r="590" spans="51:51">
      <c r="AY590" s="1104"/>
    </row>
    <row r="591" spans="51:51">
      <c r="AY591" s="1104"/>
    </row>
    <row r="592" spans="51:51">
      <c r="AY592" s="1104"/>
    </row>
    <row r="593" spans="51:51">
      <c r="AY593" s="1104"/>
    </row>
    <row r="594" spans="51:51">
      <c r="AY594" s="1104"/>
    </row>
    <row r="595" spans="51:51">
      <c r="AY595" s="1104"/>
    </row>
    <row r="596" spans="51:51">
      <c r="AY596" s="1104"/>
    </row>
    <row r="597" spans="51:51">
      <c r="AY597" s="1104"/>
    </row>
    <row r="598" spans="51:51">
      <c r="AY598" s="1104"/>
    </row>
    <row r="599" spans="51:51">
      <c r="AY599" s="1104"/>
    </row>
    <row r="600" spans="51:51">
      <c r="AY600" s="1104"/>
    </row>
    <row r="601" spans="51:51">
      <c r="AY601" s="1104"/>
    </row>
    <row r="602" spans="51:51">
      <c r="AY602" s="1104"/>
    </row>
    <row r="603" spans="51:51">
      <c r="AY603" s="1104"/>
    </row>
    <row r="604" spans="51:51">
      <c r="AY604" s="1104"/>
    </row>
    <row r="605" spans="51:51">
      <c r="AY605" s="1104"/>
    </row>
    <row r="606" spans="51:51">
      <c r="AY606" s="1104"/>
    </row>
    <row r="607" spans="51:51">
      <c r="AY607" s="1104"/>
    </row>
    <row r="608" spans="51:51">
      <c r="AY608" s="1104"/>
    </row>
    <row r="609" spans="51:51">
      <c r="AY609" s="1104"/>
    </row>
    <row r="610" spans="51:51">
      <c r="AY610" s="1104"/>
    </row>
    <row r="611" spans="51:51">
      <c r="AY611" s="1104"/>
    </row>
    <row r="612" spans="51:51">
      <c r="AY612" s="1104"/>
    </row>
    <row r="613" spans="51:51">
      <c r="AY613" s="1104"/>
    </row>
    <row r="614" spans="51:51">
      <c r="AY614" s="1104"/>
    </row>
    <row r="615" spans="51:51">
      <c r="AY615" s="1104"/>
    </row>
    <row r="616" spans="51:51">
      <c r="AY616" s="1104"/>
    </row>
    <row r="617" spans="51:51">
      <c r="AY617" s="1104"/>
    </row>
    <row r="618" spans="51:51">
      <c r="AY618" s="1104"/>
    </row>
    <row r="619" spans="51:51">
      <c r="AY619" s="1104"/>
    </row>
    <row r="620" spans="51:51">
      <c r="AY620" s="1104"/>
    </row>
    <row r="621" spans="51:51">
      <c r="AY621" s="1104"/>
    </row>
    <row r="622" spans="51:51">
      <c r="AY622" s="1104"/>
    </row>
    <row r="623" spans="51:51">
      <c r="AY623" s="1104"/>
    </row>
    <row r="624" spans="51:51">
      <c r="AY624" s="1104"/>
    </row>
    <row r="625" spans="51:51">
      <c r="AY625" s="1104"/>
    </row>
    <row r="626" spans="51:51">
      <c r="AY626" s="1104"/>
    </row>
    <row r="627" spans="51:51">
      <c r="AY627" s="1104"/>
    </row>
    <row r="628" spans="51:51">
      <c r="AY628" s="1104"/>
    </row>
    <row r="629" spans="51:51">
      <c r="AY629" s="1104"/>
    </row>
    <row r="630" spans="51:51">
      <c r="AY630" s="1104"/>
    </row>
    <row r="631" spans="51:51">
      <c r="AY631" s="1104"/>
    </row>
    <row r="632" spans="51:51">
      <c r="AY632" s="1104"/>
    </row>
    <row r="633" spans="51:51">
      <c r="AY633" s="1104"/>
    </row>
    <row r="634" spans="51:51">
      <c r="AY634" s="1104"/>
    </row>
    <row r="635" spans="51:51">
      <c r="AY635" s="1104"/>
    </row>
    <row r="636" spans="51:51">
      <c r="AY636" s="1104"/>
    </row>
    <row r="637" spans="51:51">
      <c r="AY637" s="1104"/>
    </row>
    <row r="638" spans="51:51">
      <c r="AY638" s="1104"/>
    </row>
    <row r="639" spans="51:51">
      <c r="AY639" s="1104"/>
    </row>
    <row r="640" spans="51:51">
      <c r="AY640" s="1104"/>
    </row>
    <row r="641" spans="51:51">
      <c r="AY641" s="1104"/>
    </row>
    <row r="642" spans="51:51">
      <c r="AY642" s="1104"/>
    </row>
    <row r="643" spans="51:51">
      <c r="AY643" s="1104"/>
    </row>
    <row r="644" spans="51:51">
      <c r="AY644" s="1104"/>
    </row>
    <row r="645" spans="51:51">
      <c r="AY645" s="1104"/>
    </row>
    <row r="646" spans="51:51">
      <c r="AY646" s="1104"/>
    </row>
    <row r="647" spans="51:51">
      <c r="AY647" s="1104"/>
    </row>
    <row r="648" spans="51:51">
      <c r="AY648" s="1104"/>
    </row>
    <row r="649" spans="51:51">
      <c r="AY649" s="1104"/>
    </row>
    <row r="650" spans="51:51">
      <c r="AY650" s="1104"/>
    </row>
    <row r="651" spans="51:51">
      <c r="AY651" s="1104"/>
    </row>
    <row r="652" spans="51:51">
      <c r="AY652" s="1104"/>
    </row>
    <row r="653" spans="51:51">
      <c r="AY653" s="1104"/>
    </row>
    <row r="654" spans="51:51">
      <c r="AY654" s="1104"/>
    </row>
    <row r="655" spans="51:51">
      <c r="AY655" s="1104"/>
    </row>
    <row r="656" spans="51:51">
      <c r="AY656" s="1104"/>
    </row>
    <row r="657" spans="51:51">
      <c r="AY657" s="1104"/>
    </row>
    <row r="658" spans="51:51">
      <c r="AY658" s="1104"/>
    </row>
    <row r="659" spans="51:51">
      <c r="AY659" s="1104"/>
    </row>
    <row r="660" spans="51:51">
      <c r="AY660" s="1104"/>
    </row>
    <row r="661" spans="51:51">
      <c r="AY661" s="1104"/>
    </row>
    <row r="662" spans="51:51">
      <c r="AY662" s="1104"/>
    </row>
    <row r="663" spans="51:51">
      <c r="AY663" s="1104"/>
    </row>
    <row r="664" spans="51:51">
      <c r="AY664" s="1104"/>
    </row>
    <row r="665" spans="51:51">
      <c r="AY665" s="1104"/>
    </row>
    <row r="666" spans="51:51">
      <c r="AY666" s="1104"/>
    </row>
    <row r="667" spans="51:51">
      <c r="AY667" s="1104"/>
    </row>
    <row r="668" spans="51:51">
      <c r="AY668" s="1104"/>
    </row>
    <row r="669" spans="51:51">
      <c r="AY669" s="1104"/>
    </row>
    <row r="670" spans="51:51">
      <c r="AY670" s="1104"/>
    </row>
    <row r="671" spans="51:51">
      <c r="AY671" s="1104"/>
    </row>
    <row r="672" spans="51:51">
      <c r="AY672" s="1104"/>
    </row>
    <row r="673" spans="51:51">
      <c r="AY673" s="1104"/>
    </row>
    <row r="674" spans="51:51">
      <c r="AY674" s="1104"/>
    </row>
    <row r="675" spans="51:51">
      <c r="AY675" s="1104"/>
    </row>
    <row r="676" spans="51:51">
      <c r="AY676" s="1104"/>
    </row>
    <row r="677" spans="51:51">
      <c r="AY677" s="1104"/>
    </row>
    <row r="678" spans="51:51">
      <c r="AY678" s="1104"/>
    </row>
    <row r="679" spans="51:51">
      <c r="AY679" s="1104"/>
    </row>
    <row r="680" spans="51:51">
      <c r="AY680" s="1104"/>
    </row>
    <row r="681" spans="51:51">
      <c r="AY681" s="1104"/>
    </row>
    <row r="682" spans="51:51">
      <c r="AY682" s="1104"/>
    </row>
    <row r="683" spans="51:51">
      <c r="AY683" s="1104"/>
    </row>
    <row r="684" spans="51:51">
      <c r="AY684" s="1104"/>
    </row>
    <row r="685" spans="51:51">
      <c r="AY685" s="1104"/>
    </row>
    <row r="686" spans="51:51">
      <c r="AY686" s="1104"/>
    </row>
    <row r="687" spans="51:51">
      <c r="AY687" s="1104"/>
    </row>
    <row r="688" spans="51:51">
      <c r="AY688" s="1104"/>
    </row>
    <row r="689" spans="51:51">
      <c r="AY689" s="1104"/>
    </row>
    <row r="690" spans="51:51">
      <c r="AY690" s="1104"/>
    </row>
    <row r="691" spans="51:51">
      <c r="AY691" s="1104"/>
    </row>
    <row r="692" spans="51:51">
      <c r="AY692" s="1104"/>
    </row>
    <row r="693" spans="51:51">
      <c r="AY693" s="1104"/>
    </row>
    <row r="694" spans="51:51">
      <c r="AY694" s="1104"/>
    </row>
    <row r="695" spans="51:51">
      <c r="AY695" s="1104"/>
    </row>
    <row r="696" spans="51:51">
      <c r="AY696" s="1104"/>
    </row>
    <row r="697" spans="51:51">
      <c r="AY697" s="1104"/>
    </row>
    <row r="698" spans="51:51">
      <c r="AY698" s="1104"/>
    </row>
    <row r="699" spans="51:51">
      <c r="AY699" s="1104"/>
    </row>
    <row r="700" spans="51:51">
      <c r="AY700" s="1104"/>
    </row>
    <row r="701" spans="51:51">
      <c r="AY701" s="1104"/>
    </row>
    <row r="702" spans="51:51">
      <c r="AY702" s="1104"/>
    </row>
    <row r="703" spans="51:51">
      <c r="AY703" s="1104"/>
    </row>
    <row r="704" spans="51:51">
      <c r="AY704" s="1104"/>
    </row>
    <row r="705" spans="51:51">
      <c r="AY705" s="1104"/>
    </row>
    <row r="706" spans="51:51">
      <c r="AY706" s="1104"/>
    </row>
    <row r="707" spans="51:51">
      <c r="AY707" s="1104"/>
    </row>
    <row r="708" spans="51:51">
      <c r="AY708" s="1104"/>
    </row>
    <row r="709" spans="51:51">
      <c r="AY709" s="1104"/>
    </row>
    <row r="710" spans="51:51">
      <c r="AY710" s="1104"/>
    </row>
    <row r="711" spans="51:51">
      <c r="AY711" s="1104"/>
    </row>
    <row r="712" spans="51:51">
      <c r="AY712" s="1104"/>
    </row>
    <row r="713" spans="51:51">
      <c r="AY713" s="1104"/>
    </row>
    <row r="714" spans="51:51">
      <c r="AY714" s="1104"/>
    </row>
    <row r="715" spans="51:51">
      <c r="AY715" s="1104"/>
    </row>
    <row r="716" spans="51:51">
      <c r="AY716" s="1104"/>
    </row>
    <row r="717" spans="51:51">
      <c r="AY717" s="1104"/>
    </row>
    <row r="718" spans="51:51">
      <c r="AY718" s="1104"/>
    </row>
    <row r="719" spans="51:51">
      <c r="AY719" s="1104"/>
    </row>
    <row r="720" spans="51:51">
      <c r="AY720" s="1104"/>
    </row>
    <row r="721" spans="51:51">
      <c r="AY721" s="1104"/>
    </row>
    <row r="722" spans="51:51">
      <c r="AY722" s="1104"/>
    </row>
    <row r="723" spans="51:51">
      <c r="AY723" s="1104"/>
    </row>
    <row r="724" spans="51:51">
      <c r="AY724" s="1104"/>
    </row>
    <row r="725" spans="51:51">
      <c r="AY725" s="1104"/>
    </row>
    <row r="726" spans="51:51">
      <c r="AY726" s="1104"/>
    </row>
    <row r="727" spans="51:51">
      <c r="AY727" s="1104"/>
    </row>
    <row r="728" spans="51:51">
      <c r="AY728" s="1104"/>
    </row>
    <row r="729" spans="51:51">
      <c r="AY729" s="1104"/>
    </row>
    <row r="730" spans="51:51">
      <c r="AY730" s="1104"/>
    </row>
    <row r="731" spans="51:51">
      <c r="AY731" s="1104"/>
    </row>
    <row r="732" spans="51:51">
      <c r="AY732" s="1104"/>
    </row>
    <row r="733" spans="51:51">
      <c r="AY733" s="1104"/>
    </row>
    <row r="734" spans="51:51">
      <c r="AY734" s="1104"/>
    </row>
    <row r="735" spans="51:51">
      <c r="AY735" s="1104"/>
    </row>
    <row r="736" spans="51:51">
      <c r="AY736" s="1104"/>
    </row>
    <row r="737" spans="51:51">
      <c r="AY737" s="1104"/>
    </row>
    <row r="738" spans="51:51">
      <c r="AY738" s="1104"/>
    </row>
    <row r="739" spans="51:51">
      <c r="AY739" s="1104"/>
    </row>
    <row r="740" spans="51:51">
      <c r="AY740" s="1104"/>
    </row>
    <row r="741" spans="51:51">
      <c r="AY741" s="1104"/>
    </row>
    <row r="742" spans="51:51">
      <c r="AY742" s="1104"/>
    </row>
    <row r="743" spans="51:51">
      <c r="AY743" s="1104"/>
    </row>
    <row r="744" spans="51:51">
      <c r="AY744" s="1104"/>
    </row>
    <row r="745" spans="51:51">
      <c r="AY745" s="1104"/>
    </row>
    <row r="746" spans="51:51">
      <c r="AY746" s="1104"/>
    </row>
    <row r="747" spans="51:51">
      <c r="AY747" s="1104"/>
    </row>
    <row r="748" spans="51:51">
      <c r="AY748" s="1104"/>
    </row>
    <row r="749" spans="51:51">
      <c r="AY749" s="1104"/>
    </row>
    <row r="750" spans="51:51">
      <c r="AY750" s="1104"/>
    </row>
    <row r="751" spans="51:51">
      <c r="AY751" s="1104"/>
    </row>
    <row r="752" spans="51:51">
      <c r="AY752" s="1104"/>
    </row>
    <row r="753" spans="51:51">
      <c r="AY753" s="1104"/>
    </row>
    <row r="754" spans="51:51">
      <c r="AY754" s="1104"/>
    </row>
    <row r="755" spans="51:51">
      <c r="AY755" s="1104"/>
    </row>
    <row r="756" spans="51:51">
      <c r="AY756" s="1104"/>
    </row>
    <row r="757" spans="51:51">
      <c r="AY757" s="1104"/>
    </row>
    <row r="758" spans="51:51">
      <c r="AY758" s="1104"/>
    </row>
    <row r="759" spans="51:51">
      <c r="AY759" s="1104"/>
    </row>
    <row r="760" spans="51:51">
      <c r="AY760" s="1104"/>
    </row>
    <row r="761" spans="51:51">
      <c r="AY761" s="1104"/>
    </row>
    <row r="762" spans="51:51">
      <c r="AY762" s="1104"/>
    </row>
    <row r="763" spans="51:51">
      <c r="AY763" s="1104"/>
    </row>
    <row r="764" spans="51:51">
      <c r="AY764" s="1104"/>
    </row>
    <row r="765" spans="51:51">
      <c r="AY765" s="1104"/>
    </row>
    <row r="766" spans="51:51">
      <c r="AY766" s="1104"/>
    </row>
    <row r="767" spans="51:51">
      <c r="AY767" s="1104"/>
    </row>
    <row r="768" spans="51:51">
      <c r="AY768" s="1104"/>
    </row>
    <row r="769" spans="51:51">
      <c r="AY769" s="1104"/>
    </row>
    <row r="770" spans="51:51">
      <c r="AY770" s="1104"/>
    </row>
    <row r="771" spans="51:51">
      <c r="AY771" s="1104"/>
    </row>
    <row r="772" spans="51:51">
      <c r="AY772" s="1104"/>
    </row>
    <row r="773" spans="51:51">
      <c r="AY773" s="1104"/>
    </row>
    <row r="774" spans="51:51">
      <c r="AY774" s="1104"/>
    </row>
    <row r="775" spans="51:51">
      <c r="AY775" s="1104"/>
    </row>
    <row r="776" spans="51:51">
      <c r="AY776" s="1104"/>
    </row>
    <row r="777" spans="51:51">
      <c r="AY777" s="1104"/>
    </row>
    <row r="778" spans="51:51">
      <c r="AY778" s="1104"/>
    </row>
    <row r="779" spans="51:51">
      <c r="AY779" s="1104"/>
    </row>
    <row r="780" spans="51:51">
      <c r="AY780" s="1104"/>
    </row>
    <row r="781" spans="51:51">
      <c r="AY781" s="1104"/>
    </row>
    <row r="782" spans="51:51">
      <c r="AY782" s="1104"/>
    </row>
    <row r="783" spans="51:51">
      <c r="AY783" s="1104"/>
    </row>
    <row r="784" spans="51:51">
      <c r="AY784" s="1104"/>
    </row>
    <row r="785" spans="51:51">
      <c r="AY785" s="1104"/>
    </row>
    <row r="786" spans="51:51">
      <c r="AY786" s="1104"/>
    </row>
    <row r="787" spans="51:51">
      <c r="AY787" s="1104"/>
    </row>
    <row r="788" spans="51:51">
      <c r="AY788" s="1104"/>
    </row>
    <row r="789" spans="51:51">
      <c r="AY789" s="1104"/>
    </row>
    <row r="790" spans="51:51">
      <c r="AY790" s="1104"/>
    </row>
    <row r="791" spans="51:51">
      <c r="AY791" s="1104"/>
    </row>
    <row r="792" spans="51:51">
      <c r="AY792" s="1104"/>
    </row>
    <row r="793" spans="51:51">
      <c r="AY793" s="1104"/>
    </row>
    <row r="794" spans="51:51">
      <c r="AY794" s="1104"/>
    </row>
    <row r="795" spans="51:51">
      <c r="AY795" s="1104"/>
    </row>
    <row r="796" spans="51:51">
      <c r="AY796" s="1104"/>
    </row>
    <row r="797" spans="51:51">
      <c r="AY797" s="1104"/>
    </row>
    <row r="798" spans="51:51">
      <c r="AY798" s="1104"/>
    </row>
    <row r="799" spans="51:51">
      <c r="AY799" s="1104"/>
    </row>
    <row r="800" spans="51:51">
      <c r="AY800" s="1104"/>
    </row>
    <row r="801" spans="51:51">
      <c r="AY801" s="1104"/>
    </row>
    <row r="802" spans="51:51">
      <c r="AY802" s="1104"/>
    </row>
    <row r="803" spans="51:51">
      <c r="AY803" s="1104"/>
    </row>
    <row r="804" spans="51:51">
      <c r="AY804" s="1104"/>
    </row>
    <row r="805" spans="51:51">
      <c r="AY805" s="1104"/>
    </row>
    <row r="806" spans="51:51">
      <c r="AY806" s="1104"/>
    </row>
    <row r="807" spans="51:51">
      <c r="AY807" s="1104"/>
    </row>
    <row r="808" spans="51:51">
      <c r="AY808" s="1104"/>
    </row>
    <row r="809" spans="51:51">
      <c r="AY809" s="1104"/>
    </row>
    <row r="810" spans="51:51">
      <c r="AY810" s="1104"/>
    </row>
    <row r="811" spans="51:51">
      <c r="AY811" s="1104"/>
    </row>
    <row r="812" spans="51:51">
      <c r="AY812" s="1104"/>
    </row>
    <row r="813" spans="51:51">
      <c r="AY813" s="1104"/>
    </row>
    <row r="814" spans="51:51">
      <c r="AY814" s="1104"/>
    </row>
    <row r="815" spans="51:51">
      <c r="AY815" s="1104"/>
    </row>
    <row r="816" spans="51:51">
      <c r="AY816" s="1104"/>
    </row>
    <row r="817" spans="51:51">
      <c r="AY817" s="1104"/>
    </row>
    <row r="818" spans="51:51">
      <c r="AY818" s="1104"/>
    </row>
    <row r="819" spans="51:51">
      <c r="AY819" s="1104"/>
    </row>
    <row r="820" spans="51:51">
      <c r="AY820" s="1104"/>
    </row>
    <row r="821" spans="51:51">
      <c r="AY821" s="1104"/>
    </row>
    <row r="822" spans="51:51">
      <c r="AY822" s="1104"/>
    </row>
    <row r="823" spans="51:51">
      <c r="AY823" s="1104"/>
    </row>
    <row r="824" spans="51:51">
      <c r="AY824" s="1104"/>
    </row>
    <row r="825" spans="51:51">
      <c r="AY825" s="1104"/>
    </row>
    <row r="826" spans="51:51">
      <c r="AY826" s="1104"/>
    </row>
    <row r="827" spans="51:51">
      <c r="AY827" s="1104"/>
    </row>
    <row r="828" spans="51:51">
      <c r="AY828" s="1104"/>
    </row>
    <row r="829" spans="51:51">
      <c r="AY829" s="1104"/>
    </row>
    <row r="830" spans="51:51">
      <c r="AY830" s="1104"/>
    </row>
    <row r="831" spans="51:51">
      <c r="AY831" s="1104"/>
    </row>
    <row r="832" spans="51:51">
      <c r="AY832" s="1104"/>
    </row>
    <row r="833" spans="51:51">
      <c r="AY833" s="1104"/>
    </row>
    <row r="834" spans="51:51">
      <c r="AY834" s="1104"/>
    </row>
    <row r="835" spans="51:51">
      <c r="AY835" s="1104"/>
    </row>
    <row r="836" spans="51:51">
      <c r="AY836" s="1104"/>
    </row>
    <row r="837" spans="51:51">
      <c r="AY837" s="1104"/>
    </row>
    <row r="838" spans="51:51">
      <c r="AY838" s="1104"/>
    </row>
    <row r="839" spans="51:51">
      <c r="AY839" s="1104"/>
    </row>
    <row r="840" spans="51:51">
      <c r="AY840" s="1104"/>
    </row>
    <row r="841" spans="51:51">
      <c r="AY841" s="1104"/>
    </row>
    <row r="842" spans="51:51">
      <c r="AY842" s="1104"/>
    </row>
    <row r="843" spans="51:51">
      <c r="AY843" s="1104"/>
    </row>
    <row r="844" spans="51:51">
      <c r="AY844" s="1104"/>
    </row>
    <row r="845" spans="51:51">
      <c r="AY845" s="1104"/>
    </row>
    <row r="846" spans="51:51">
      <c r="AY846" s="1104"/>
    </row>
    <row r="847" spans="51:51">
      <c r="AY847" s="1104"/>
    </row>
    <row r="848" spans="51:51">
      <c r="AY848" s="1104"/>
    </row>
    <row r="849" spans="51:51">
      <c r="AY849" s="1104"/>
    </row>
    <row r="850" spans="51:51">
      <c r="AY850" s="1104"/>
    </row>
    <row r="851" spans="51:51">
      <c r="AY851" s="1104"/>
    </row>
    <row r="852" spans="51:51">
      <c r="AY852" s="1104"/>
    </row>
    <row r="853" spans="51:51">
      <c r="AY853" s="1104"/>
    </row>
    <row r="854" spans="51:51">
      <c r="AY854" s="1104"/>
    </row>
    <row r="855" spans="51:51">
      <c r="AY855" s="1104"/>
    </row>
    <row r="856" spans="51:51">
      <c r="AY856" s="1104"/>
    </row>
    <row r="857" spans="51:51">
      <c r="AY857" s="1104"/>
    </row>
    <row r="858" spans="51:51">
      <c r="AY858" s="1104"/>
    </row>
    <row r="859" spans="51:51">
      <c r="AY859" s="1104"/>
    </row>
    <row r="860" spans="51:51">
      <c r="AY860" s="1104"/>
    </row>
    <row r="861" spans="51:51">
      <c r="AY861" s="1104"/>
    </row>
    <row r="862" spans="51:51">
      <c r="AY862" s="1104"/>
    </row>
    <row r="863" spans="51:51">
      <c r="AY863" s="1104"/>
    </row>
    <row r="864" spans="51:51">
      <c r="AY864" s="1104"/>
    </row>
    <row r="865" spans="51:51">
      <c r="AY865" s="1104"/>
    </row>
    <row r="866" spans="51:51">
      <c r="AY866" s="1104"/>
    </row>
    <row r="867" spans="51:51">
      <c r="AY867" s="1104"/>
    </row>
    <row r="868" spans="51:51">
      <c r="AY868" s="1104"/>
    </row>
    <row r="869" spans="51:51">
      <c r="AY869" s="1104"/>
    </row>
    <row r="870" spans="51:51">
      <c r="AY870" s="1104"/>
    </row>
    <row r="871" spans="51:51">
      <c r="AY871" s="1104"/>
    </row>
    <row r="872" spans="51:51">
      <c r="AY872" s="1104"/>
    </row>
    <row r="873" spans="51:51">
      <c r="AY873" s="1104"/>
    </row>
    <row r="874" spans="51:51">
      <c r="AY874" s="1104"/>
    </row>
    <row r="875" spans="51:51">
      <c r="AY875" s="1104"/>
    </row>
    <row r="876" spans="51:51">
      <c r="AY876" s="1104"/>
    </row>
    <row r="877" spans="51:51">
      <c r="AY877" s="1104"/>
    </row>
    <row r="878" spans="51:51">
      <c r="AY878" s="1104"/>
    </row>
    <row r="879" spans="51:51">
      <c r="AY879" s="1104"/>
    </row>
    <row r="880" spans="51:51">
      <c r="AY880" s="1104"/>
    </row>
    <row r="881" spans="51:51">
      <c r="AY881" s="1104"/>
    </row>
    <row r="882" spans="51:51">
      <c r="AY882" s="1104"/>
    </row>
    <row r="883" spans="51:51">
      <c r="AY883" s="1104"/>
    </row>
    <row r="884" spans="51:51">
      <c r="AY884" s="1104"/>
    </row>
    <row r="885" spans="51:51">
      <c r="AY885" s="1104"/>
    </row>
    <row r="886" spans="51:51">
      <c r="AY886" s="1104"/>
    </row>
    <row r="887" spans="51:51">
      <c r="AY887" s="1104"/>
    </row>
    <row r="888" spans="51:51">
      <c r="AY888" s="1104"/>
    </row>
    <row r="889" spans="51:51">
      <c r="AY889" s="1104"/>
    </row>
    <row r="890" spans="51:51">
      <c r="AY890" s="1104"/>
    </row>
    <row r="891" spans="51:51">
      <c r="AY891" s="1104"/>
    </row>
    <row r="892" spans="51:51">
      <c r="AY892" s="1104"/>
    </row>
    <row r="893" spans="51:51">
      <c r="AY893" s="1104"/>
    </row>
    <row r="894" spans="51:51">
      <c r="AY894" s="1104"/>
    </row>
    <row r="895" spans="51:51">
      <c r="AY895" s="1104"/>
    </row>
    <row r="896" spans="51:51">
      <c r="AY896" s="1104"/>
    </row>
    <row r="897" spans="51:51">
      <c r="AY897" s="1104"/>
    </row>
    <row r="898" spans="51:51">
      <c r="AY898" s="1104"/>
    </row>
    <row r="899" spans="51:51">
      <c r="AY899" s="1104"/>
    </row>
    <row r="900" spans="51:51">
      <c r="AY900" s="1104"/>
    </row>
    <row r="901" spans="51:51">
      <c r="AY901" s="1104"/>
    </row>
    <row r="902" spans="51:51">
      <c r="AY902" s="1104"/>
    </row>
    <row r="903" spans="51:51">
      <c r="AY903" s="1104"/>
    </row>
    <row r="904" spans="51:51">
      <c r="AY904" s="1104"/>
    </row>
    <row r="905" spans="51:51">
      <c r="AY905" s="1104"/>
    </row>
    <row r="906" spans="51:51">
      <c r="AY906" s="1104"/>
    </row>
    <row r="907" spans="51:51">
      <c r="AY907" s="1104"/>
    </row>
    <row r="908" spans="51:51">
      <c r="AY908" s="1104"/>
    </row>
    <row r="909" spans="51:51">
      <c r="AY909" s="1104"/>
    </row>
    <row r="910" spans="51:51">
      <c r="AY910" s="1104"/>
    </row>
    <row r="911" spans="51:51">
      <c r="AY911" s="1104"/>
    </row>
    <row r="912" spans="51:51">
      <c r="AY912" s="1104"/>
    </row>
    <row r="913" spans="51:51">
      <c r="AY913" s="1104"/>
    </row>
    <row r="914" spans="51:51">
      <c r="AY914" s="1104"/>
    </row>
    <row r="915" spans="51:51">
      <c r="AY915" s="1104"/>
    </row>
    <row r="916" spans="51:51">
      <c r="AY916" s="1104"/>
    </row>
    <row r="917" spans="51:51">
      <c r="AY917" s="1104"/>
    </row>
    <row r="918" spans="51:51">
      <c r="AY918" s="1104"/>
    </row>
    <row r="919" spans="51:51">
      <c r="AY919" s="1104"/>
    </row>
    <row r="920" spans="51:51">
      <c r="AY920" s="1104"/>
    </row>
    <row r="921" spans="51:51">
      <c r="AY921" s="1104"/>
    </row>
    <row r="922" spans="51:51">
      <c r="AY922" s="1104"/>
    </row>
    <row r="923" spans="51:51">
      <c r="AY923" s="1104"/>
    </row>
    <row r="924" spans="51:51">
      <c r="AY924" s="1104"/>
    </row>
    <row r="925" spans="51:51">
      <c r="AY925" s="1104"/>
    </row>
    <row r="926" spans="51:51">
      <c r="AY926" s="1104"/>
    </row>
    <row r="927" spans="51:51">
      <c r="AY927" s="1104"/>
    </row>
    <row r="928" spans="51:51">
      <c r="AY928" s="1104"/>
    </row>
    <row r="929" spans="51:51">
      <c r="AY929" s="1104"/>
    </row>
    <row r="930" spans="51:51">
      <c r="AY930" s="1104"/>
    </row>
    <row r="931" spans="51:51">
      <c r="AY931" s="1104"/>
    </row>
    <row r="932" spans="51:51">
      <c r="AY932" s="1104"/>
    </row>
    <row r="933" spans="51:51">
      <c r="AY933" s="1104"/>
    </row>
    <row r="934" spans="51:51">
      <c r="AY934" s="1104"/>
    </row>
    <row r="935" spans="51:51">
      <c r="AY935" s="1104"/>
    </row>
    <row r="936" spans="51:51">
      <c r="AY936" s="1104"/>
    </row>
    <row r="937" spans="51:51">
      <c r="AY937" s="1104"/>
    </row>
    <row r="938" spans="51:51">
      <c r="AY938" s="1104"/>
    </row>
    <row r="939" spans="51:51">
      <c r="AY939" s="1104"/>
    </row>
    <row r="940" spans="51:51">
      <c r="AY940" s="1104"/>
    </row>
    <row r="941" spans="51:51">
      <c r="AY941" s="1104"/>
    </row>
    <row r="942" spans="51:51">
      <c r="AY942" s="1104"/>
    </row>
    <row r="943" spans="51:51">
      <c r="AY943" s="1104"/>
    </row>
    <row r="944" spans="51:51">
      <c r="AY944" s="1104"/>
    </row>
    <row r="945" spans="51:51">
      <c r="AY945" s="1104"/>
    </row>
    <row r="946" spans="51:51">
      <c r="AY946" s="1104"/>
    </row>
    <row r="947" spans="51:51">
      <c r="AY947" s="1104"/>
    </row>
    <row r="948" spans="51:51">
      <c r="AY948" s="1104"/>
    </row>
  </sheetData>
  <sheetProtection algorithmName="SHA-512" hashValue="MucvQi/9IA9J+8XJqGaRrkWRVYbH/5GvxN9wMK6KFOEGKafkXAxJOKcLUkNZzPAxlj3owZjAx7VA416sTMi3jg==" saltValue="JzXQCdbIbD7vjIxFfs7TgQ==" spinCount="100000" sheet="1" objects="1" scenarios="1"/>
  <mergeCells count="190">
    <mergeCell ref="H26:I26"/>
    <mergeCell ref="AK43:AQ43"/>
    <mergeCell ref="B112:E112"/>
    <mergeCell ref="Y116:Y117"/>
    <mergeCell ref="AA116:AA117"/>
    <mergeCell ref="AC116:AC117"/>
    <mergeCell ref="V116:V117"/>
    <mergeCell ref="AL115:AN115"/>
    <mergeCell ref="V96:AI96"/>
    <mergeCell ref="W97:W98"/>
    <mergeCell ref="Y97:Y98"/>
    <mergeCell ref="AA97:AA98"/>
    <mergeCell ref="AC97:AC98"/>
    <mergeCell ref="AE97:AE98"/>
    <mergeCell ref="AG97:AG98"/>
    <mergeCell ref="AI97:AI98"/>
    <mergeCell ref="V115:AI115"/>
    <mergeCell ref="X97:X98"/>
    <mergeCell ref="Z97:Z98"/>
    <mergeCell ref="AB97:AB98"/>
    <mergeCell ref="V97:V98"/>
    <mergeCell ref="AI116:AI117"/>
    <mergeCell ref="AH116:AH117"/>
    <mergeCell ref="I30:J30"/>
    <mergeCell ref="L1:N1"/>
    <mergeCell ref="F18:H19"/>
    <mergeCell ref="L2:N2"/>
    <mergeCell ref="B111:E111"/>
    <mergeCell ref="B101:E101"/>
    <mergeCell ref="G39:T39"/>
    <mergeCell ref="B99:E99"/>
    <mergeCell ref="A96:F97"/>
    <mergeCell ref="B100:E100"/>
    <mergeCell ref="G96:T96"/>
    <mergeCell ref="Q30:R30"/>
    <mergeCell ref="S30:T30"/>
    <mergeCell ref="M30:N30"/>
    <mergeCell ref="O30:P30"/>
    <mergeCell ref="I18:I19"/>
    <mergeCell ref="J1:K1"/>
    <mergeCell ref="J2:K2"/>
    <mergeCell ref="F1:G1"/>
    <mergeCell ref="H1:I1"/>
    <mergeCell ref="S1:T1"/>
    <mergeCell ref="A1:D1"/>
    <mergeCell ref="A14:E14"/>
    <mergeCell ref="A11:E11"/>
    <mergeCell ref="J18:N18"/>
    <mergeCell ref="AX6:AX10"/>
    <mergeCell ref="C4:F4"/>
    <mergeCell ref="Q5:R5"/>
    <mergeCell ref="S5:T5"/>
    <mergeCell ref="C6:E6"/>
    <mergeCell ref="C5:F5"/>
    <mergeCell ref="G5:H5"/>
    <mergeCell ref="I5:J5"/>
    <mergeCell ref="K5:L5"/>
    <mergeCell ref="M5:N5"/>
    <mergeCell ref="O5:P5"/>
    <mergeCell ref="I4:J4"/>
    <mergeCell ref="K4:L4"/>
    <mergeCell ref="U7:U10"/>
    <mergeCell ref="AH7:AH10"/>
    <mergeCell ref="AI7:AI10"/>
    <mergeCell ref="A10:E10"/>
    <mergeCell ref="C7:E7"/>
    <mergeCell ref="AV6:AV10"/>
    <mergeCell ref="AP6:AP10"/>
    <mergeCell ref="AR6:AR10"/>
    <mergeCell ref="AT6:AT10"/>
    <mergeCell ref="G4:H4"/>
    <mergeCell ref="J19:N19"/>
    <mergeCell ref="A2:D2"/>
    <mergeCell ref="F2:G2"/>
    <mergeCell ref="H2:I2"/>
    <mergeCell ref="S2:T2"/>
    <mergeCell ref="AL6:AL10"/>
    <mergeCell ref="AN6:AN10"/>
    <mergeCell ref="AK6:AK10"/>
    <mergeCell ref="O4:P4"/>
    <mergeCell ref="Q4:R4"/>
    <mergeCell ref="S4:T4"/>
    <mergeCell ref="M4:N4"/>
    <mergeCell ref="AL1:AP1"/>
    <mergeCell ref="AR1:AT1"/>
    <mergeCell ref="AV1:AX1"/>
    <mergeCell ref="A5:B5"/>
    <mergeCell ref="B128:E128"/>
    <mergeCell ref="V43:AI43"/>
    <mergeCell ref="A39:F40"/>
    <mergeCell ref="A15:E15"/>
    <mergeCell ref="B42:E42"/>
    <mergeCell ref="AL96:AN96"/>
    <mergeCell ref="A12:E12"/>
    <mergeCell ref="A13:E13"/>
    <mergeCell ref="B118:E118"/>
    <mergeCell ref="B119:E119"/>
    <mergeCell ref="B120:E120"/>
    <mergeCell ref="B121:E121"/>
    <mergeCell ref="G30:H30"/>
    <mergeCell ref="B124:E124"/>
    <mergeCell ref="AD97:AD98"/>
    <mergeCell ref="AF97:AF98"/>
    <mergeCell ref="AH97:AH98"/>
    <mergeCell ref="B113:E113"/>
    <mergeCell ref="B109:E109"/>
    <mergeCell ref="B110:E110"/>
    <mergeCell ref="B139:E139"/>
    <mergeCell ref="K30:L30"/>
    <mergeCell ref="B102:E102"/>
    <mergeCell ref="B103:E103"/>
    <mergeCell ref="B104:E104"/>
    <mergeCell ref="B105:E105"/>
    <mergeCell ref="B106:E106"/>
    <mergeCell ref="B107:E107"/>
    <mergeCell ref="B108:E108"/>
    <mergeCell ref="A134:F135"/>
    <mergeCell ref="B125:E125"/>
    <mergeCell ref="A115:F116"/>
    <mergeCell ref="B122:E122"/>
    <mergeCell ref="B123:E123"/>
    <mergeCell ref="G115:T115"/>
    <mergeCell ref="B156:E156"/>
    <mergeCell ref="G153:T153"/>
    <mergeCell ref="V154:V155"/>
    <mergeCell ref="X154:X155"/>
    <mergeCell ref="Z154:Z155"/>
    <mergeCell ref="AB154:AB155"/>
    <mergeCell ref="B145:E145"/>
    <mergeCell ref="B146:E146"/>
    <mergeCell ref="B147:E147"/>
    <mergeCell ref="B148:E148"/>
    <mergeCell ref="B149:E149"/>
    <mergeCell ref="W135:W136"/>
    <mergeCell ref="Y135:Y136"/>
    <mergeCell ref="AE154:AE155"/>
    <mergeCell ref="AG154:AG155"/>
    <mergeCell ref="AI154:AI155"/>
    <mergeCell ref="AI135:AI136"/>
    <mergeCell ref="AA135:AA136"/>
    <mergeCell ref="B126:E126"/>
    <mergeCell ref="B127:E127"/>
    <mergeCell ref="B129:E129"/>
    <mergeCell ref="B130:E130"/>
    <mergeCell ref="B131:E131"/>
    <mergeCell ref="B132:E132"/>
    <mergeCell ref="AC135:AC136"/>
    <mergeCell ref="AE135:AE136"/>
    <mergeCell ref="AG135:AG136"/>
    <mergeCell ref="AF135:AF136"/>
    <mergeCell ref="Z135:Z136"/>
    <mergeCell ref="AB135:AB136"/>
    <mergeCell ref="AD135:AD136"/>
    <mergeCell ref="G134:T134"/>
    <mergeCell ref="V135:V136"/>
    <mergeCell ref="X135:X136"/>
    <mergeCell ref="B138:E138"/>
    <mergeCell ref="Z116:Z117"/>
    <mergeCell ref="AB116:AB117"/>
    <mergeCell ref="AD116:AD117"/>
    <mergeCell ref="AF116:AF117"/>
    <mergeCell ref="W116:W117"/>
    <mergeCell ref="AG116:AG117"/>
    <mergeCell ref="AE116:AE117"/>
    <mergeCell ref="D27:F27"/>
    <mergeCell ref="V134:AI134"/>
    <mergeCell ref="D26:F26"/>
    <mergeCell ref="A22:T23"/>
    <mergeCell ref="A30:E30"/>
    <mergeCell ref="AL134:AN134"/>
    <mergeCell ref="A153:F154"/>
    <mergeCell ref="B150:E150"/>
    <mergeCell ref="B151:E151"/>
    <mergeCell ref="B140:E140"/>
    <mergeCell ref="B141:E141"/>
    <mergeCell ref="B142:E142"/>
    <mergeCell ref="B143:E143"/>
    <mergeCell ref="B144:E144"/>
    <mergeCell ref="AL153:AN153"/>
    <mergeCell ref="AH154:AH155"/>
    <mergeCell ref="AH135:AH136"/>
    <mergeCell ref="B137:E137"/>
    <mergeCell ref="AD154:AD155"/>
    <mergeCell ref="AF154:AF155"/>
    <mergeCell ref="V153:AI153"/>
    <mergeCell ref="W154:W155"/>
    <mergeCell ref="Y154:Y155"/>
    <mergeCell ref="AA154:AA155"/>
    <mergeCell ref="AC154:AC155"/>
    <mergeCell ref="X116:X117"/>
  </mergeCells>
  <conditionalFormatting sqref="G41">
    <cfRule type="cellIs" dxfId="6941" priority="1648" stopIfTrue="1" operator="lessThan">
      <formula>-0.0000444444444444444</formula>
    </cfRule>
  </conditionalFormatting>
  <conditionalFormatting sqref="G98">
    <cfRule type="cellIs" dxfId="6940" priority="822" stopIfTrue="1" operator="lessThan">
      <formula>-0.0000444444444444444</formula>
    </cfRule>
  </conditionalFormatting>
  <conditionalFormatting sqref="I97">
    <cfRule type="expression" dxfId="6939" priority="821" stopIfTrue="1">
      <formula>ISERROR(I97)</formula>
    </cfRule>
  </conditionalFormatting>
  <conditionalFormatting sqref="K97">
    <cfRule type="expression" dxfId="6938" priority="819" stopIfTrue="1">
      <formula>ISERROR(K97)</formula>
    </cfRule>
  </conditionalFormatting>
  <conditionalFormatting sqref="M97">
    <cfRule type="expression" dxfId="6937" priority="818" stopIfTrue="1">
      <formula>ISERROR(M97)</formula>
    </cfRule>
  </conditionalFormatting>
  <conditionalFormatting sqref="O97">
    <cfRule type="expression" dxfId="6936" priority="817" stopIfTrue="1">
      <formula>ISERROR(O97)</formula>
    </cfRule>
  </conditionalFormatting>
  <conditionalFormatting sqref="Q97">
    <cfRule type="expression" dxfId="6935" priority="816" stopIfTrue="1">
      <formula>ISERROR(Q97)</formula>
    </cfRule>
  </conditionalFormatting>
  <conditionalFormatting sqref="S97">
    <cfRule type="expression" dxfId="6934" priority="815" stopIfTrue="1">
      <formula>ISERROR(S97)</formula>
    </cfRule>
  </conditionalFormatting>
  <conditionalFormatting sqref="G117">
    <cfRule type="cellIs" dxfId="6933" priority="814" stopIfTrue="1" operator="lessThan">
      <formula>-0.0000444444444444444</formula>
    </cfRule>
  </conditionalFormatting>
  <conditionalFormatting sqref="G136">
    <cfRule type="cellIs" dxfId="6932" priority="798" stopIfTrue="1" operator="lessThan">
      <formula>-0.0000444444444444444</formula>
    </cfRule>
  </conditionalFormatting>
  <conditionalFormatting sqref="G155">
    <cfRule type="cellIs" dxfId="6931" priority="790" stopIfTrue="1" operator="lessThan">
      <formula>-0.0000444444444444444</formula>
    </cfRule>
  </conditionalFormatting>
  <conditionalFormatting sqref="H155">
    <cfRule type="cellIs" dxfId="6930" priority="775" stopIfTrue="1" operator="lessThan">
      <formula>-0.0000444444444444444</formula>
    </cfRule>
  </conditionalFormatting>
  <conditionalFormatting sqref="H94">
    <cfRule type="expression" dxfId="6929" priority="761">
      <formula>IF(H94&lt;0, TRUE, IF(AND(H94&gt;0,V94=""),TRUE,FALSE))</formula>
    </cfRule>
  </conditionalFormatting>
  <conditionalFormatting sqref="H60">
    <cfRule type="expression" dxfId="6928" priority="758">
      <formula>IF(H60&lt;0, TRUE, IF(AND(H60&gt;0,V60=""),TRUE,FALSE))</formula>
    </cfRule>
  </conditionalFormatting>
  <conditionalFormatting sqref="H61">
    <cfRule type="expression" dxfId="6927" priority="757">
      <formula>IF(H61&lt;0, TRUE, IF(AND(H61&gt;0,V61=""),TRUE,FALSE))</formula>
    </cfRule>
  </conditionalFormatting>
  <conditionalFormatting sqref="H62">
    <cfRule type="expression" dxfId="6926" priority="756">
      <formula>IF(H62&lt;0, TRUE, IF(AND(H62&gt;0,V62=""),TRUE,FALSE))</formula>
    </cfRule>
  </conditionalFormatting>
  <conditionalFormatting sqref="H63">
    <cfRule type="expression" dxfId="6925" priority="755">
      <formula>IF(H63&lt;0, TRUE, IF(AND(H63&gt;0,V63=""),TRUE,FALSE))</formula>
    </cfRule>
  </conditionalFormatting>
  <conditionalFormatting sqref="H64">
    <cfRule type="expression" dxfId="6924" priority="754">
      <formula>IF(H64&lt;0, TRUE, IF(AND(H64&gt;0,V64=""),TRUE,FALSE))</formula>
    </cfRule>
  </conditionalFormatting>
  <conditionalFormatting sqref="H65">
    <cfRule type="expression" dxfId="6923" priority="753">
      <formula>IF(H65&lt;0, TRUE, IF(AND(H65&gt;0,V65=""),TRUE,FALSE))</formula>
    </cfRule>
  </conditionalFormatting>
  <conditionalFormatting sqref="H66">
    <cfRule type="expression" dxfId="6922" priority="752">
      <formula>IF(H66&lt;0, TRUE, IF(AND(H66&gt;0,V66=""),TRUE,FALSE))</formula>
    </cfRule>
  </conditionalFormatting>
  <conditionalFormatting sqref="H67">
    <cfRule type="expression" dxfId="6921" priority="751">
      <formula>IF(H67&lt;0, TRUE, IF(AND(H67&gt;0,V67=""),TRUE,FALSE))</formula>
    </cfRule>
  </conditionalFormatting>
  <conditionalFormatting sqref="H68">
    <cfRule type="expression" dxfId="6920" priority="750">
      <formula>IF(H68&lt;0, TRUE, IF(AND(H68&gt;0,V68=""),TRUE,FALSE))</formula>
    </cfRule>
  </conditionalFormatting>
  <conditionalFormatting sqref="H69">
    <cfRule type="expression" dxfId="6919" priority="749">
      <formula>IF(H69&lt;0, TRUE, IF(AND(H69&gt;0,V69=""),TRUE,FALSE))</formula>
    </cfRule>
  </conditionalFormatting>
  <conditionalFormatting sqref="H70">
    <cfRule type="expression" dxfId="6918" priority="748">
      <formula>IF(H70&lt;0, TRUE, IF(AND(H70&gt;0,V70=""),TRUE,FALSE))</formula>
    </cfRule>
  </conditionalFormatting>
  <conditionalFormatting sqref="H71">
    <cfRule type="expression" dxfId="6917" priority="747">
      <formula>IF(H71&lt;0, TRUE, IF(AND(H71&gt;0,V71=""),TRUE,FALSE))</formula>
    </cfRule>
  </conditionalFormatting>
  <conditionalFormatting sqref="H72">
    <cfRule type="expression" dxfId="6916" priority="746">
      <formula>IF(H72&lt;0, TRUE, IF(AND(H72&gt;0,V72=""),TRUE,FALSE))</formula>
    </cfRule>
  </conditionalFormatting>
  <conditionalFormatting sqref="H73">
    <cfRule type="expression" dxfId="6915" priority="745">
      <formula>IF(H73&lt;0, TRUE, IF(AND(H73&gt;0,V73=""),TRUE,FALSE))</formula>
    </cfRule>
  </conditionalFormatting>
  <conditionalFormatting sqref="H74">
    <cfRule type="expression" dxfId="6914" priority="744">
      <formula>IF(H74&lt;0, TRUE, IF(AND(H74&gt;0,V74=""),TRUE,FALSE))</formula>
    </cfRule>
  </conditionalFormatting>
  <conditionalFormatting sqref="H75">
    <cfRule type="expression" dxfId="6913" priority="743">
      <formula>IF(H75&lt;0, TRUE, IF(AND(H75&gt;0,V75=""),TRUE,FALSE))</formula>
    </cfRule>
  </conditionalFormatting>
  <conditionalFormatting sqref="H76">
    <cfRule type="expression" dxfId="6912" priority="742">
      <formula>IF(H76&lt;0, TRUE, IF(AND(H76&gt;0,V76=""),TRUE,FALSE))</formula>
    </cfRule>
  </conditionalFormatting>
  <conditionalFormatting sqref="H77">
    <cfRule type="expression" dxfId="6911" priority="741">
      <formula>IF(H77&lt;0, TRUE, IF(AND(H77&gt;0,V77=""),TRUE,FALSE))</formula>
    </cfRule>
  </conditionalFormatting>
  <conditionalFormatting sqref="H78">
    <cfRule type="expression" dxfId="6910" priority="740">
      <formula>IF(H78&lt;0, TRUE, IF(AND(H78&gt;0,V78=""),TRUE,FALSE))</formula>
    </cfRule>
  </conditionalFormatting>
  <conditionalFormatting sqref="H79">
    <cfRule type="expression" dxfId="6909" priority="739">
      <formula>IF(H79&lt;0, TRUE, IF(AND(H79&gt;0,V79=""),TRUE,FALSE))</formula>
    </cfRule>
  </conditionalFormatting>
  <conditionalFormatting sqref="H80">
    <cfRule type="expression" dxfId="6908" priority="738">
      <formula>IF(H80&lt;0, TRUE, IF(AND(H80&gt;0,V80=""),TRUE,FALSE))</formula>
    </cfRule>
  </conditionalFormatting>
  <conditionalFormatting sqref="H81">
    <cfRule type="expression" dxfId="6907" priority="737">
      <formula>IF(H81&lt;0, TRUE, IF(AND(H81&gt;0,V81=""),TRUE,FALSE))</formula>
    </cfRule>
  </conditionalFormatting>
  <conditionalFormatting sqref="H82">
    <cfRule type="expression" dxfId="6906" priority="736">
      <formula>IF(H82&lt;0, TRUE, IF(AND(H82&gt;0,V82=""),TRUE,FALSE))</formula>
    </cfRule>
  </conditionalFormatting>
  <conditionalFormatting sqref="H83">
    <cfRule type="expression" dxfId="6905" priority="735">
      <formula>IF(H83&lt;0, TRUE, IF(AND(H83&gt;0,V83=""),TRUE,FALSE))</formula>
    </cfRule>
  </conditionalFormatting>
  <conditionalFormatting sqref="H84">
    <cfRule type="expression" dxfId="6904" priority="734">
      <formula>IF(H84&lt;0, TRUE, IF(AND(H84&gt;0,V84=""),TRUE,FALSE))</formula>
    </cfRule>
  </conditionalFormatting>
  <conditionalFormatting sqref="H85">
    <cfRule type="expression" dxfId="6903" priority="733">
      <formula>IF(H85&lt;0, TRUE, IF(AND(H85&gt;0,V85=""),TRUE,FALSE))</formula>
    </cfRule>
  </conditionalFormatting>
  <conditionalFormatting sqref="H86">
    <cfRule type="expression" dxfId="6902" priority="732">
      <formula>IF(H86&lt;0, TRUE, IF(AND(H86&gt;0,V86=""),TRUE,FALSE))</formula>
    </cfRule>
  </conditionalFormatting>
  <conditionalFormatting sqref="H87">
    <cfRule type="expression" dxfId="6901" priority="731">
      <formula>IF(H87&lt;0, TRUE, IF(AND(H87&gt;0,V87=""),TRUE,FALSE))</formula>
    </cfRule>
  </conditionalFormatting>
  <conditionalFormatting sqref="H88">
    <cfRule type="expression" dxfId="6900" priority="730">
      <formula>IF(H88&lt;0, TRUE, IF(AND(H88&gt;0,V88=""),TRUE,FALSE))</formula>
    </cfRule>
  </conditionalFormatting>
  <conditionalFormatting sqref="H89">
    <cfRule type="expression" dxfId="6899" priority="729">
      <formula>IF(H89&lt;0, TRUE, IF(AND(H89&gt;0,V89=""),TRUE,FALSE))</formula>
    </cfRule>
  </conditionalFormatting>
  <conditionalFormatting sqref="H90">
    <cfRule type="expression" dxfId="6898" priority="728">
      <formula>IF(H90&lt;0, TRUE, IF(AND(H90&gt;0,V90=""),TRUE,FALSE))</formula>
    </cfRule>
  </conditionalFormatting>
  <conditionalFormatting sqref="H91">
    <cfRule type="expression" dxfId="6897" priority="727">
      <formula>IF(H91&lt;0, TRUE, IF(AND(H91&gt;0,V91=""),TRUE,FALSE))</formula>
    </cfRule>
  </conditionalFormatting>
  <conditionalFormatting sqref="H92">
    <cfRule type="expression" dxfId="6896" priority="726">
      <formula>IF(H92&lt;0, TRUE, IF(AND(H92&gt;0,V92=""),TRUE,FALSE))</formula>
    </cfRule>
  </conditionalFormatting>
  <conditionalFormatting sqref="H93">
    <cfRule type="expression" dxfId="6895" priority="725">
      <formula>IF(H93&lt;0, TRUE, IF(AND(H93&gt;0,V93=""),TRUE,FALSE))</formula>
    </cfRule>
  </conditionalFormatting>
  <conditionalFormatting sqref="J94">
    <cfRule type="expression" dxfId="6894" priority="711">
      <formula>IF(J94&lt;0, TRUE, IF(AND(J94&gt;0,X94=""),TRUE,FALSE))</formula>
    </cfRule>
  </conditionalFormatting>
  <conditionalFormatting sqref="J60">
    <cfRule type="expression" dxfId="6893" priority="708">
      <formula>IF(J60&lt;0, TRUE, IF(AND(J60&gt;0,X60=""),TRUE,FALSE))</formula>
    </cfRule>
  </conditionalFormatting>
  <conditionalFormatting sqref="J61">
    <cfRule type="expression" dxfId="6892" priority="707">
      <formula>IF(J61&lt;0, TRUE, IF(AND(J61&gt;0,X61=""),TRUE,FALSE))</formula>
    </cfRule>
  </conditionalFormatting>
  <conditionalFormatting sqref="J62">
    <cfRule type="expression" dxfId="6891" priority="706">
      <formula>IF(J62&lt;0, TRUE, IF(AND(J62&gt;0,X62=""),TRUE,FALSE))</formula>
    </cfRule>
  </conditionalFormatting>
  <conditionalFormatting sqref="J63">
    <cfRule type="expression" dxfId="6890" priority="705">
      <formula>IF(J63&lt;0, TRUE, IF(AND(J63&gt;0,X63=""),TRUE,FALSE))</formula>
    </cfRule>
  </conditionalFormatting>
  <conditionalFormatting sqref="J64">
    <cfRule type="expression" dxfId="6889" priority="704">
      <formula>IF(J64&lt;0, TRUE, IF(AND(J64&gt;0,X64=""),TRUE,FALSE))</formula>
    </cfRule>
  </conditionalFormatting>
  <conditionalFormatting sqref="J65">
    <cfRule type="expression" dxfId="6888" priority="703">
      <formula>IF(J65&lt;0, TRUE, IF(AND(J65&gt;0,X65=""),TRUE,FALSE))</formula>
    </cfRule>
  </conditionalFormatting>
  <conditionalFormatting sqref="J66">
    <cfRule type="expression" dxfId="6887" priority="702">
      <formula>IF(J66&lt;0, TRUE, IF(AND(J66&gt;0,X66=""),TRUE,FALSE))</formula>
    </cfRule>
  </conditionalFormatting>
  <conditionalFormatting sqref="J67">
    <cfRule type="expression" dxfId="6886" priority="701">
      <formula>IF(J67&lt;0, TRUE, IF(AND(J67&gt;0,X67=""),TRUE,FALSE))</formula>
    </cfRule>
  </conditionalFormatting>
  <conditionalFormatting sqref="J68">
    <cfRule type="expression" dxfId="6885" priority="700">
      <formula>IF(J68&lt;0, TRUE, IF(AND(J68&gt;0,X68=""),TRUE,FALSE))</formula>
    </cfRule>
  </conditionalFormatting>
  <conditionalFormatting sqref="J69">
    <cfRule type="expression" dxfId="6884" priority="699">
      <formula>IF(J69&lt;0, TRUE, IF(AND(J69&gt;0,X69=""),TRUE,FALSE))</formula>
    </cfRule>
  </conditionalFormatting>
  <conditionalFormatting sqref="J70">
    <cfRule type="expression" dxfId="6883" priority="698">
      <formula>IF(J70&lt;0, TRUE, IF(AND(J70&gt;0,X70=""),TRUE,FALSE))</formula>
    </cfRule>
  </conditionalFormatting>
  <conditionalFormatting sqref="J71">
    <cfRule type="expression" dxfId="6882" priority="697">
      <formula>IF(J71&lt;0, TRUE, IF(AND(J71&gt;0,X71=""),TRUE,FALSE))</formula>
    </cfRule>
  </conditionalFormatting>
  <conditionalFormatting sqref="J72">
    <cfRule type="expression" dxfId="6881" priority="696">
      <formula>IF(J72&lt;0, TRUE, IF(AND(J72&gt;0,X72=""),TRUE,FALSE))</formula>
    </cfRule>
  </conditionalFormatting>
  <conditionalFormatting sqref="J73">
    <cfRule type="expression" dxfId="6880" priority="695">
      <formula>IF(J73&lt;0, TRUE, IF(AND(J73&gt;0,X73=""),TRUE,FALSE))</formula>
    </cfRule>
  </conditionalFormatting>
  <conditionalFormatting sqref="J74">
    <cfRule type="expression" dxfId="6879" priority="694">
      <formula>IF(J74&lt;0, TRUE, IF(AND(J74&gt;0,X74=""),TRUE,FALSE))</formula>
    </cfRule>
  </conditionalFormatting>
  <conditionalFormatting sqref="J75">
    <cfRule type="expression" dxfId="6878" priority="693">
      <formula>IF(J75&lt;0, TRUE, IF(AND(J75&gt;0,X75=""),TRUE,FALSE))</formula>
    </cfRule>
  </conditionalFormatting>
  <conditionalFormatting sqref="J76">
    <cfRule type="expression" dxfId="6877" priority="692">
      <formula>IF(J76&lt;0, TRUE, IF(AND(J76&gt;0,X76=""),TRUE,FALSE))</formula>
    </cfRule>
  </conditionalFormatting>
  <conditionalFormatting sqref="J77">
    <cfRule type="expression" dxfId="6876" priority="691">
      <formula>IF(J77&lt;0, TRUE, IF(AND(J77&gt;0,X77=""),TRUE,FALSE))</formula>
    </cfRule>
  </conditionalFormatting>
  <conditionalFormatting sqref="J78">
    <cfRule type="expression" dxfId="6875" priority="690">
      <formula>IF(J78&lt;0, TRUE, IF(AND(J78&gt;0,X78=""),TRUE,FALSE))</formula>
    </cfRule>
  </conditionalFormatting>
  <conditionalFormatting sqref="J79">
    <cfRule type="expression" dxfId="6874" priority="689">
      <formula>IF(J79&lt;0, TRUE, IF(AND(J79&gt;0,X79=""),TRUE,FALSE))</formula>
    </cfRule>
  </conditionalFormatting>
  <conditionalFormatting sqref="J80">
    <cfRule type="expression" dxfId="6873" priority="688">
      <formula>IF(J80&lt;0, TRUE, IF(AND(J80&gt;0,X80=""),TRUE,FALSE))</formula>
    </cfRule>
  </conditionalFormatting>
  <conditionalFormatting sqref="J81">
    <cfRule type="expression" dxfId="6872" priority="687">
      <formula>IF(J81&lt;0, TRUE, IF(AND(J81&gt;0,X81=""),TRUE,FALSE))</formula>
    </cfRule>
  </conditionalFormatting>
  <conditionalFormatting sqref="J82">
    <cfRule type="expression" dxfId="6871" priority="686">
      <formula>IF(J82&lt;0, TRUE, IF(AND(J82&gt;0,X82=""),TRUE,FALSE))</formula>
    </cfRule>
  </conditionalFormatting>
  <conditionalFormatting sqref="J83">
    <cfRule type="expression" dxfId="6870" priority="685">
      <formula>IF(J83&lt;0, TRUE, IF(AND(J83&gt;0,X83=""),TRUE,FALSE))</formula>
    </cfRule>
  </conditionalFormatting>
  <conditionalFormatting sqref="J84">
    <cfRule type="expression" dxfId="6869" priority="684">
      <formula>IF(J84&lt;0, TRUE, IF(AND(J84&gt;0,X84=""),TRUE,FALSE))</formula>
    </cfRule>
  </conditionalFormatting>
  <conditionalFormatting sqref="J85">
    <cfRule type="expression" dxfId="6868" priority="683">
      <formula>IF(J85&lt;0, TRUE, IF(AND(J85&gt;0,X85=""),TRUE,FALSE))</formula>
    </cfRule>
  </conditionalFormatting>
  <conditionalFormatting sqref="J86">
    <cfRule type="expression" dxfId="6867" priority="682">
      <formula>IF(J86&lt;0, TRUE, IF(AND(J86&gt;0,X86=""),TRUE,FALSE))</formula>
    </cfRule>
  </conditionalFormatting>
  <conditionalFormatting sqref="J87">
    <cfRule type="expression" dxfId="6866" priority="681">
      <formula>IF(J87&lt;0, TRUE, IF(AND(J87&gt;0,X87=""),TRUE,FALSE))</formula>
    </cfRule>
  </conditionalFormatting>
  <conditionalFormatting sqref="J88">
    <cfRule type="expression" dxfId="6865" priority="680">
      <formula>IF(J88&lt;0, TRUE, IF(AND(J88&gt;0,X88=""),TRUE,FALSE))</formula>
    </cfRule>
  </conditionalFormatting>
  <conditionalFormatting sqref="J89">
    <cfRule type="expression" dxfId="6864" priority="679">
      <formula>IF(J89&lt;0, TRUE, IF(AND(J89&gt;0,X89=""),TRUE,FALSE))</formula>
    </cfRule>
  </conditionalFormatting>
  <conditionalFormatting sqref="J90">
    <cfRule type="expression" dxfId="6863" priority="678">
      <formula>IF(J90&lt;0, TRUE, IF(AND(J90&gt;0,X90=""),TRUE,FALSE))</formula>
    </cfRule>
  </conditionalFormatting>
  <conditionalFormatting sqref="J91">
    <cfRule type="expression" dxfId="6862" priority="677">
      <formula>IF(J91&lt;0, TRUE, IF(AND(J91&gt;0,X91=""),TRUE,FALSE))</formula>
    </cfRule>
  </conditionalFormatting>
  <conditionalFormatting sqref="J92">
    <cfRule type="expression" dxfId="6861" priority="676">
      <formula>IF(J92&lt;0, TRUE, IF(AND(J92&gt;0,X92=""),TRUE,FALSE))</formula>
    </cfRule>
  </conditionalFormatting>
  <conditionalFormatting sqref="J93">
    <cfRule type="expression" dxfId="6860" priority="675">
      <formula>IF(J93&lt;0, TRUE, IF(AND(J93&gt;0,X93=""),TRUE,FALSE))</formula>
    </cfRule>
  </conditionalFormatting>
  <conditionalFormatting sqref="L94">
    <cfRule type="expression" dxfId="6859" priority="661">
      <formula>IF(L94&lt;0, TRUE, IF(AND(L94&gt;0,Z94=""),TRUE,FALSE))</formula>
    </cfRule>
  </conditionalFormatting>
  <conditionalFormatting sqref="L60">
    <cfRule type="expression" dxfId="6858" priority="658">
      <formula>IF(L60&lt;0, TRUE, IF(AND(L60&gt;0,Z60=""),TRUE,FALSE))</formula>
    </cfRule>
  </conditionalFormatting>
  <conditionalFormatting sqref="L61">
    <cfRule type="expression" dxfId="6857" priority="657">
      <formula>IF(L61&lt;0, TRUE, IF(AND(L61&gt;0,Z61=""),TRUE,FALSE))</formula>
    </cfRule>
  </conditionalFormatting>
  <conditionalFormatting sqref="L62">
    <cfRule type="expression" dxfId="6856" priority="656">
      <formula>IF(L62&lt;0, TRUE, IF(AND(L62&gt;0,Z62=""),TRUE,FALSE))</formula>
    </cfRule>
  </conditionalFormatting>
  <conditionalFormatting sqref="L63">
    <cfRule type="expression" dxfId="6855" priority="655">
      <formula>IF(L63&lt;0, TRUE, IF(AND(L63&gt;0,Z63=""),TRUE,FALSE))</formula>
    </cfRule>
  </conditionalFormatting>
  <conditionalFormatting sqref="L64">
    <cfRule type="expression" dxfId="6854" priority="654">
      <formula>IF(L64&lt;0, TRUE, IF(AND(L64&gt;0,Z64=""),TRUE,FALSE))</formula>
    </cfRule>
  </conditionalFormatting>
  <conditionalFormatting sqref="L65">
    <cfRule type="expression" dxfId="6853" priority="653">
      <formula>IF(L65&lt;0, TRUE, IF(AND(L65&gt;0,Z65=""),TRUE,FALSE))</formula>
    </cfRule>
  </conditionalFormatting>
  <conditionalFormatting sqref="L66">
    <cfRule type="expression" dxfId="6852" priority="652">
      <formula>IF(L66&lt;0, TRUE, IF(AND(L66&gt;0,Z66=""),TRUE,FALSE))</formula>
    </cfRule>
  </conditionalFormatting>
  <conditionalFormatting sqref="L67">
    <cfRule type="expression" dxfId="6851" priority="651">
      <formula>IF(L67&lt;0, TRUE, IF(AND(L67&gt;0,Z67=""),TRUE,FALSE))</formula>
    </cfRule>
  </conditionalFormatting>
  <conditionalFormatting sqref="L68">
    <cfRule type="expression" dxfId="6850" priority="650">
      <formula>IF(L68&lt;0, TRUE, IF(AND(L68&gt;0,Z68=""),TRUE,FALSE))</formula>
    </cfRule>
  </conditionalFormatting>
  <conditionalFormatting sqref="L69">
    <cfRule type="expression" dxfId="6849" priority="649">
      <formula>IF(L69&lt;0, TRUE, IF(AND(L69&gt;0,Z69=""),TRUE,FALSE))</formula>
    </cfRule>
  </conditionalFormatting>
  <conditionalFormatting sqref="L70">
    <cfRule type="expression" dxfId="6848" priority="648">
      <formula>IF(L70&lt;0, TRUE, IF(AND(L70&gt;0,Z70=""),TRUE,FALSE))</formula>
    </cfRule>
  </conditionalFormatting>
  <conditionalFormatting sqref="L71">
    <cfRule type="expression" dxfId="6847" priority="647">
      <formula>IF(L71&lt;0, TRUE, IF(AND(L71&gt;0,Z71=""),TRUE,FALSE))</formula>
    </cfRule>
  </conditionalFormatting>
  <conditionalFormatting sqref="L72">
    <cfRule type="expression" dxfId="6846" priority="646">
      <formula>IF(L72&lt;0, TRUE, IF(AND(L72&gt;0,Z72=""),TRUE,FALSE))</formula>
    </cfRule>
  </conditionalFormatting>
  <conditionalFormatting sqref="L73">
    <cfRule type="expression" dxfId="6845" priority="645">
      <formula>IF(L73&lt;0, TRUE, IF(AND(L73&gt;0,Z73=""),TRUE,FALSE))</formula>
    </cfRule>
  </conditionalFormatting>
  <conditionalFormatting sqref="L74">
    <cfRule type="expression" dxfId="6844" priority="644">
      <formula>IF(L74&lt;0, TRUE, IF(AND(L74&gt;0,Z74=""),TRUE,FALSE))</formula>
    </cfRule>
  </conditionalFormatting>
  <conditionalFormatting sqref="L75">
    <cfRule type="expression" dxfId="6843" priority="643">
      <formula>IF(L75&lt;0, TRUE, IF(AND(L75&gt;0,Z75=""),TRUE,FALSE))</formula>
    </cfRule>
  </conditionalFormatting>
  <conditionalFormatting sqref="L76">
    <cfRule type="expression" dxfId="6842" priority="642">
      <formula>IF(L76&lt;0, TRUE, IF(AND(L76&gt;0,Z76=""),TRUE,FALSE))</formula>
    </cfRule>
  </conditionalFormatting>
  <conditionalFormatting sqref="L77">
    <cfRule type="expression" dxfId="6841" priority="641">
      <formula>IF(L77&lt;0, TRUE, IF(AND(L77&gt;0,Z77=""),TRUE,FALSE))</formula>
    </cfRule>
  </conditionalFormatting>
  <conditionalFormatting sqref="L78">
    <cfRule type="expression" dxfId="6840" priority="640">
      <formula>IF(L78&lt;0, TRUE, IF(AND(L78&gt;0,Z78=""),TRUE,FALSE))</formula>
    </cfRule>
  </conditionalFormatting>
  <conditionalFormatting sqref="L79">
    <cfRule type="expression" dxfId="6839" priority="639">
      <formula>IF(L79&lt;0, TRUE, IF(AND(L79&gt;0,Z79=""),TRUE,FALSE))</formula>
    </cfRule>
  </conditionalFormatting>
  <conditionalFormatting sqref="L80">
    <cfRule type="expression" dxfId="6838" priority="638">
      <formula>IF(L80&lt;0, TRUE, IF(AND(L80&gt;0,Z80=""),TRUE,FALSE))</formula>
    </cfRule>
  </conditionalFormatting>
  <conditionalFormatting sqref="L81">
    <cfRule type="expression" dxfId="6837" priority="637">
      <formula>IF(L81&lt;0, TRUE, IF(AND(L81&gt;0,Z81=""),TRUE,FALSE))</formula>
    </cfRule>
  </conditionalFormatting>
  <conditionalFormatting sqref="L82">
    <cfRule type="expression" dxfId="6836" priority="636">
      <formula>IF(L82&lt;0, TRUE, IF(AND(L82&gt;0,Z82=""),TRUE,FALSE))</formula>
    </cfRule>
  </conditionalFormatting>
  <conditionalFormatting sqref="L83">
    <cfRule type="expression" dxfId="6835" priority="635">
      <formula>IF(L83&lt;0, TRUE, IF(AND(L83&gt;0,Z83=""),TRUE,FALSE))</formula>
    </cfRule>
  </conditionalFormatting>
  <conditionalFormatting sqref="L84">
    <cfRule type="expression" dxfId="6834" priority="634">
      <formula>IF(L84&lt;0, TRUE, IF(AND(L84&gt;0,Z84=""),TRUE,FALSE))</formula>
    </cfRule>
  </conditionalFormatting>
  <conditionalFormatting sqref="L85">
    <cfRule type="expression" dxfId="6833" priority="633">
      <formula>IF(L85&lt;0, TRUE, IF(AND(L85&gt;0,Z85=""),TRUE,FALSE))</formula>
    </cfRule>
  </conditionalFormatting>
  <conditionalFormatting sqref="L86">
    <cfRule type="expression" dxfId="6832" priority="632">
      <formula>IF(L86&lt;0, TRUE, IF(AND(L86&gt;0,Z86=""),TRUE,FALSE))</formula>
    </cfRule>
  </conditionalFormatting>
  <conditionalFormatting sqref="L87">
    <cfRule type="expression" dxfId="6831" priority="631">
      <formula>IF(L87&lt;0, TRUE, IF(AND(L87&gt;0,Z87=""),TRUE,FALSE))</formula>
    </cfRule>
  </conditionalFormatting>
  <conditionalFormatting sqref="L88">
    <cfRule type="expression" dxfId="6830" priority="630">
      <formula>IF(L88&lt;0, TRUE, IF(AND(L88&gt;0,Z88=""),TRUE,FALSE))</formula>
    </cfRule>
  </conditionalFormatting>
  <conditionalFormatting sqref="L89">
    <cfRule type="expression" dxfId="6829" priority="629">
      <formula>IF(L89&lt;0, TRUE, IF(AND(L89&gt;0,Z89=""),TRUE,FALSE))</formula>
    </cfRule>
  </conditionalFormatting>
  <conditionalFormatting sqref="L90">
    <cfRule type="expression" dxfId="6828" priority="628">
      <formula>IF(L90&lt;0, TRUE, IF(AND(L90&gt;0,Z90=""),TRUE,FALSE))</formula>
    </cfRule>
  </conditionalFormatting>
  <conditionalFormatting sqref="L91">
    <cfRule type="expression" dxfId="6827" priority="627">
      <formula>IF(L91&lt;0, TRUE, IF(AND(L91&gt;0,Z91=""),TRUE,FALSE))</formula>
    </cfRule>
  </conditionalFormatting>
  <conditionalFormatting sqref="L92">
    <cfRule type="expression" dxfId="6826" priority="626">
      <formula>IF(L92&lt;0, TRUE, IF(AND(L92&gt;0,Z92=""),TRUE,FALSE))</formula>
    </cfRule>
  </conditionalFormatting>
  <conditionalFormatting sqref="L93">
    <cfRule type="expression" dxfId="6825" priority="625">
      <formula>IF(L93&lt;0, TRUE, IF(AND(L93&gt;0,Z93=""),TRUE,FALSE))</formula>
    </cfRule>
  </conditionalFormatting>
  <conditionalFormatting sqref="P94">
    <cfRule type="expression" dxfId="6824" priority="611">
      <formula>IF(P94&lt;0, TRUE, IF(AND(P94&gt;0,AD94=""),TRUE,FALSE))</formula>
    </cfRule>
  </conditionalFormatting>
  <conditionalFormatting sqref="P60">
    <cfRule type="expression" dxfId="6823" priority="608">
      <formula>IF(P60&lt;0, TRUE, IF(AND(P60&gt;0,AD60=""),TRUE,FALSE))</formula>
    </cfRule>
  </conditionalFormatting>
  <conditionalFormatting sqref="P61">
    <cfRule type="expression" dxfId="6822" priority="607">
      <formula>IF(P61&lt;0, TRUE, IF(AND(P61&gt;0,AD61=""),TRUE,FALSE))</formula>
    </cfRule>
  </conditionalFormatting>
  <conditionalFormatting sqref="P62">
    <cfRule type="expression" dxfId="6821" priority="606">
      <formula>IF(P62&lt;0, TRUE, IF(AND(P62&gt;0,AD62=""),TRUE,FALSE))</formula>
    </cfRule>
  </conditionalFormatting>
  <conditionalFormatting sqref="P63">
    <cfRule type="expression" dxfId="6820" priority="605">
      <formula>IF(P63&lt;0, TRUE, IF(AND(P63&gt;0,AD63=""),TRUE,FALSE))</formula>
    </cfRule>
  </conditionalFormatting>
  <conditionalFormatting sqref="P64">
    <cfRule type="expression" dxfId="6819" priority="604">
      <formula>IF(P64&lt;0, TRUE, IF(AND(P64&gt;0,AD64=""),TRUE,FALSE))</formula>
    </cfRule>
  </conditionalFormatting>
  <conditionalFormatting sqref="P65:P71">
    <cfRule type="expression" dxfId="6818" priority="603">
      <formula>IF(P65&lt;0, TRUE, IF(AND(P65&gt;0,AD65=""),TRUE,FALSE))</formula>
    </cfRule>
  </conditionalFormatting>
  <conditionalFormatting sqref="P72">
    <cfRule type="expression" dxfId="6817" priority="596">
      <formula>IF(P72&lt;0, TRUE, IF(AND(P72&gt;0,AD72=""),TRUE,FALSE))</formula>
    </cfRule>
  </conditionalFormatting>
  <conditionalFormatting sqref="P73">
    <cfRule type="expression" dxfId="6816" priority="595">
      <formula>IF(P73&lt;0, TRUE, IF(AND(P73&gt;0,AD73=""),TRUE,FALSE))</formula>
    </cfRule>
  </conditionalFormatting>
  <conditionalFormatting sqref="P74">
    <cfRule type="expression" dxfId="6815" priority="594">
      <formula>IF(P74&lt;0, TRUE, IF(AND(P74&gt;0,AD74=""),TRUE,FALSE))</formula>
    </cfRule>
  </conditionalFormatting>
  <conditionalFormatting sqref="P75">
    <cfRule type="expression" dxfId="6814" priority="593">
      <formula>IF(P75&lt;0, TRUE, IF(AND(P75&gt;0,AD75=""),TRUE,FALSE))</formula>
    </cfRule>
  </conditionalFormatting>
  <conditionalFormatting sqref="P76">
    <cfRule type="expression" dxfId="6813" priority="592">
      <formula>IF(P76&lt;0, TRUE, IF(AND(P76&gt;0,AD76=""),TRUE,FALSE))</formula>
    </cfRule>
  </conditionalFormatting>
  <conditionalFormatting sqref="P77">
    <cfRule type="expression" dxfId="6812" priority="591">
      <formula>IF(P77&lt;0, TRUE, IF(AND(P77&gt;0,AD77=""),TRUE,FALSE))</formula>
    </cfRule>
  </conditionalFormatting>
  <conditionalFormatting sqref="P78">
    <cfRule type="expression" dxfId="6811" priority="590">
      <formula>IF(P78&lt;0, TRUE, IF(AND(P78&gt;0,AD78=""),TRUE,FALSE))</formula>
    </cfRule>
  </conditionalFormatting>
  <conditionalFormatting sqref="P79">
    <cfRule type="expression" dxfId="6810" priority="589">
      <formula>IF(P79&lt;0, TRUE, IF(AND(P79&gt;0,AD79=""),TRUE,FALSE))</formula>
    </cfRule>
  </conditionalFormatting>
  <conditionalFormatting sqref="P80">
    <cfRule type="expression" dxfId="6809" priority="588">
      <formula>IF(P80&lt;0, TRUE, IF(AND(P80&gt;0,AD80=""),TRUE,FALSE))</formula>
    </cfRule>
  </conditionalFormatting>
  <conditionalFormatting sqref="P81">
    <cfRule type="expression" dxfId="6808" priority="587">
      <formula>IF(P81&lt;0, TRUE, IF(AND(P81&gt;0,AD81=""),TRUE,FALSE))</formula>
    </cfRule>
  </conditionalFormatting>
  <conditionalFormatting sqref="P82">
    <cfRule type="expression" dxfId="6807" priority="586">
      <formula>IF(P82&lt;0, TRUE, IF(AND(P82&gt;0,AD82=""),TRUE,FALSE))</formula>
    </cfRule>
  </conditionalFormatting>
  <conditionalFormatting sqref="P83">
    <cfRule type="expression" dxfId="6806" priority="585">
      <formula>IF(P83&lt;0, TRUE, IF(AND(P83&gt;0,AD83=""),TRUE,FALSE))</formula>
    </cfRule>
  </conditionalFormatting>
  <conditionalFormatting sqref="P84">
    <cfRule type="expression" dxfId="6805" priority="584">
      <formula>IF(P84&lt;0, TRUE, IF(AND(P84&gt;0,AD84=""),TRUE,FALSE))</formula>
    </cfRule>
  </conditionalFormatting>
  <conditionalFormatting sqref="P85">
    <cfRule type="expression" dxfId="6804" priority="583">
      <formula>IF(P85&lt;0, TRUE, IF(AND(P85&gt;0,AD85=""),TRUE,FALSE))</formula>
    </cfRule>
  </conditionalFormatting>
  <conditionalFormatting sqref="P86">
    <cfRule type="expression" dxfId="6803" priority="582">
      <formula>IF(P86&lt;0, TRUE, IF(AND(P86&gt;0,AD86=""),TRUE,FALSE))</formula>
    </cfRule>
  </conditionalFormatting>
  <conditionalFormatting sqref="P87">
    <cfRule type="expression" dxfId="6802" priority="581">
      <formula>IF(P87&lt;0, TRUE, IF(AND(P87&gt;0,AD87=""),TRUE,FALSE))</formula>
    </cfRule>
  </conditionalFormatting>
  <conditionalFormatting sqref="P88">
    <cfRule type="expression" dxfId="6801" priority="580">
      <formula>IF(P88&lt;0, TRUE, IF(AND(P88&gt;0,AD88=""),TRUE,FALSE))</formula>
    </cfRule>
  </conditionalFormatting>
  <conditionalFormatting sqref="P89">
    <cfRule type="expression" dxfId="6800" priority="579">
      <formula>IF(P89&lt;0, TRUE, IF(AND(P89&gt;0,AD89=""),TRUE,FALSE))</formula>
    </cfRule>
  </conditionalFormatting>
  <conditionalFormatting sqref="P90">
    <cfRule type="expression" dxfId="6799" priority="578">
      <formula>IF(P90&lt;0, TRUE, IF(AND(P90&gt;0,AD90=""),TRUE,FALSE))</formula>
    </cfRule>
  </conditionalFormatting>
  <conditionalFormatting sqref="P91">
    <cfRule type="expression" dxfId="6798" priority="577">
      <formula>IF(P91&lt;0, TRUE, IF(AND(P91&gt;0,AD91=""),TRUE,FALSE))</formula>
    </cfRule>
  </conditionalFormatting>
  <conditionalFormatting sqref="P92">
    <cfRule type="expression" dxfId="6797" priority="576">
      <formula>IF(P92&lt;0, TRUE, IF(AND(P92&gt;0,AD92=""),TRUE,FALSE))</formula>
    </cfRule>
  </conditionalFormatting>
  <conditionalFormatting sqref="P93">
    <cfRule type="expression" dxfId="6796" priority="575">
      <formula>IF(P93&lt;0, TRUE, IF(AND(P93&gt;0,AD93=""),TRUE,FALSE))</formula>
    </cfRule>
  </conditionalFormatting>
  <conditionalFormatting sqref="R94">
    <cfRule type="expression" dxfId="6795" priority="561">
      <formula>IF(R94&lt;0, TRUE, IF(AND(R94&gt;0,AF94=""),TRUE,FALSE))</formula>
    </cfRule>
  </conditionalFormatting>
  <conditionalFormatting sqref="R60">
    <cfRule type="expression" dxfId="6794" priority="558">
      <formula>IF(R60&lt;0, TRUE, IF(AND(R60&gt;0,AF60=""),TRUE,FALSE))</formula>
    </cfRule>
  </conditionalFormatting>
  <conditionalFormatting sqref="R61">
    <cfRule type="expression" dxfId="6793" priority="557">
      <formula>IF(R61&lt;0, TRUE, IF(AND(R61&gt;0,AF61=""),TRUE,FALSE))</formula>
    </cfRule>
  </conditionalFormatting>
  <conditionalFormatting sqref="R62">
    <cfRule type="expression" dxfId="6792" priority="556">
      <formula>IF(R62&lt;0, TRUE, IF(AND(R62&gt;0,AF62=""),TRUE,FALSE))</formula>
    </cfRule>
  </conditionalFormatting>
  <conditionalFormatting sqref="R63">
    <cfRule type="expression" dxfId="6791" priority="555">
      <formula>IF(R63&lt;0, TRUE, IF(AND(R63&gt;0,AF63=""),TRUE,FALSE))</formula>
    </cfRule>
  </conditionalFormatting>
  <conditionalFormatting sqref="R64">
    <cfRule type="expression" dxfId="6790" priority="554">
      <formula>IF(R64&lt;0, TRUE, IF(AND(R64&gt;0,AF64=""),TRUE,FALSE))</formula>
    </cfRule>
  </conditionalFormatting>
  <conditionalFormatting sqref="R65:R71">
    <cfRule type="expression" dxfId="6789" priority="553">
      <formula>IF(R65&lt;0, TRUE, IF(AND(R65&gt;0,AF65=""),TRUE,FALSE))</formula>
    </cfRule>
  </conditionalFormatting>
  <conditionalFormatting sqref="R72">
    <cfRule type="expression" dxfId="6788" priority="546">
      <formula>IF(R72&lt;0, TRUE, IF(AND(R72&gt;0,AF72=""),TRUE,FALSE))</formula>
    </cfRule>
  </conditionalFormatting>
  <conditionalFormatting sqref="R73">
    <cfRule type="expression" dxfId="6787" priority="545">
      <formula>IF(R73&lt;0, TRUE, IF(AND(R73&gt;0,AF73=""),TRUE,FALSE))</formula>
    </cfRule>
  </conditionalFormatting>
  <conditionalFormatting sqref="R74">
    <cfRule type="expression" dxfId="6786" priority="544">
      <formula>IF(R74&lt;0, TRUE, IF(AND(R74&gt;0,AF74=""),TRUE,FALSE))</formula>
    </cfRule>
  </conditionalFormatting>
  <conditionalFormatting sqref="R75">
    <cfRule type="expression" dxfId="6785" priority="543">
      <formula>IF(R75&lt;0, TRUE, IF(AND(R75&gt;0,AF75=""),TRUE,FALSE))</formula>
    </cfRule>
  </conditionalFormatting>
  <conditionalFormatting sqref="R76">
    <cfRule type="expression" dxfId="6784" priority="542">
      <formula>IF(R76&lt;0, TRUE, IF(AND(R76&gt;0,AF76=""),TRUE,FALSE))</formula>
    </cfRule>
  </conditionalFormatting>
  <conditionalFormatting sqref="R77">
    <cfRule type="expression" dxfId="6783" priority="541">
      <formula>IF(R77&lt;0, TRUE, IF(AND(R77&gt;0,AF77=""),TRUE,FALSE))</formula>
    </cfRule>
  </conditionalFormatting>
  <conditionalFormatting sqref="R78">
    <cfRule type="expression" dxfId="6782" priority="540">
      <formula>IF(R78&lt;0, TRUE, IF(AND(R78&gt;0,AF78=""),TRUE,FALSE))</formula>
    </cfRule>
  </conditionalFormatting>
  <conditionalFormatting sqref="R79">
    <cfRule type="expression" dxfId="6781" priority="539">
      <formula>IF(R79&lt;0, TRUE, IF(AND(R79&gt;0,AF79=""),TRUE,FALSE))</formula>
    </cfRule>
  </conditionalFormatting>
  <conditionalFormatting sqref="R80">
    <cfRule type="expression" dxfId="6780" priority="538">
      <formula>IF(R80&lt;0, TRUE, IF(AND(R80&gt;0,AF80=""),TRUE,FALSE))</formula>
    </cfRule>
  </conditionalFormatting>
  <conditionalFormatting sqref="R81">
    <cfRule type="expression" dxfId="6779" priority="537">
      <formula>IF(R81&lt;0, TRUE, IF(AND(R81&gt;0,AF81=""),TRUE,FALSE))</formula>
    </cfRule>
  </conditionalFormatting>
  <conditionalFormatting sqref="R82">
    <cfRule type="expression" dxfId="6778" priority="536">
      <formula>IF(R82&lt;0, TRUE, IF(AND(R82&gt;0,AF82=""),TRUE,FALSE))</formula>
    </cfRule>
  </conditionalFormatting>
  <conditionalFormatting sqref="R83">
    <cfRule type="expression" dxfId="6777" priority="535">
      <formula>IF(R83&lt;0, TRUE, IF(AND(R83&gt;0,AF83=""),TRUE,FALSE))</formula>
    </cfRule>
  </conditionalFormatting>
  <conditionalFormatting sqref="R84">
    <cfRule type="expression" dxfId="6776" priority="534">
      <formula>IF(R84&lt;0, TRUE, IF(AND(R84&gt;0,AF84=""),TRUE,FALSE))</formula>
    </cfRule>
  </conditionalFormatting>
  <conditionalFormatting sqref="R85">
    <cfRule type="expression" dxfId="6775" priority="533">
      <formula>IF(R85&lt;0, TRUE, IF(AND(R85&gt;0,AF85=""),TRUE,FALSE))</formula>
    </cfRule>
  </conditionalFormatting>
  <conditionalFormatting sqref="R86">
    <cfRule type="expression" dxfId="6774" priority="532">
      <formula>IF(R86&lt;0, TRUE, IF(AND(R86&gt;0,AF86=""),TRUE,FALSE))</formula>
    </cfRule>
  </conditionalFormatting>
  <conditionalFormatting sqref="R87">
    <cfRule type="expression" dxfId="6773" priority="531">
      <formula>IF(R87&lt;0, TRUE, IF(AND(R87&gt;0,AF87=""),TRUE,FALSE))</formula>
    </cfRule>
  </conditionalFormatting>
  <conditionalFormatting sqref="R88">
    <cfRule type="expression" dxfId="6772" priority="530">
      <formula>IF(R88&lt;0, TRUE, IF(AND(R88&gt;0,AF88=""),TRUE,FALSE))</formula>
    </cfRule>
  </conditionalFormatting>
  <conditionalFormatting sqref="R89">
    <cfRule type="expression" dxfId="6771" priority="529">
      <formula>IF(R89&lt;0, TRUE, IF(AND(R89&gt;0,AF89=""),TRUE,FALSE))</formula>
    </cfRule>
  </conditionalFormatting>
  <conditionalFormatting sqref="R90">
    <cfRule type="expression" dxfId="6770" priority="528">
      <formula>IF(R90&lt;0, TRUE, IF(AND(R90&gt;0,AF90=""),TRUE,FALSE))</formula>
    </cfRule>
  </conditionalFormatting>
  <conditionalFormatting sqref="R91">
    <cfRule type="expression" dxfId="6769" priority="527">
      <formula>IF(R91&lt;0, TRUE, IF(AND(R91&gt;0,AF91=""),TRUE,FALSE))</formula>
    </cfRule>
  </conditionalFormatting>
  <conditionalFormatting sqref="R92">
    <cfRule type="expression" dxfId="6768" priority="526">
      <formula>IF(R92&lt;0, TRUE, IF(AND(R92&gt;0,AF92=""),TRUE,FALSE))</formula>
    </cfRule>
  </conditionalFormatting>
  <conditionalFormatting sqref="R93">
    <cfRule type="expression" dxfId="6767" priority="525">
      <formula>IF(R93&lt;0, TRUE, IF(AND(R93&gt;0,AF93=""),TRUE,FALSE))</formula>
    </cfRule>
  </conditionalFormatting>
  <conditionalFormatting sqref="T94">
    <cfRule type="expression" dxfId="6766" priority="511">
      <formula>IF(T94&lt;0, TRUE, IF(AND(T94&gt;0,AH94=""),TRUE,FALSE))</formula>
    </cfRule>
  </conditionalFormatting>
  <conditionalFormatting sqref="T60">
    <cfRule type="expression" dxfId="6765" priority="508">
      <formula>IF(T60&lt;0, TRUE, IF(AND(T60&gt;0,AH60=""),TRUE,FALSE))</formula>
    </cfRule>
  </conditionalFormatting>
  <conditionalFormatting sqref="T61">
    <cfRule type="expression" dxfId="6764" priority="507">
      <formula>IF(T61&lt;0, TRUE, IF(AND(T61&gt;0,AH61=""),TRUE,FALSE))</formula>
    </cfRule>
  </conditionalFormatting>
  <conditionalFormatting sqref="T62">
    <cfRule type="expression" dxfId="6763" priority="506">
      <formula>IF(T62&lt;0, TRUE, IF(AND(T62&gt;0,AH62=""),TRUE,FALSE))</formula>
    </cfRule>
  </conditionalFormatting>
  <conditionalFormatting sqref="T63">
    <cfRule type="expression" dxfId="6762" priority="505">
      <formula>IF(T63&lt;0, TRUE, IF(AND(T63&gt;0,AH63=""),TRUE,FALSE))</formula>
    </cfRule>
  </conditionalFormatting>
  <conditionalFormatting sqref="T64">
    <cfRule type="expression" dxfId="6761" priority="504">
      <formula>IF(T64&lt;0, TRUE, IF(AND(T64&gt;0,AH64=""),TRUE,FALSE))</formula>
    </cfRule>
  </conditionalFormatting>
  <conditionalFormatting sqref="T65:T71">
    <cfRule type="expression" dxfId="6760" priority="503">
      <formula>IF(T65&lt;0, TRUE, IF(AND(T65&gt;0,AH65=""),TRUE,FALSE))</formula>
    </cfRule>
  </conditionalFormatting>
  <conditionalFormatting sqref="T72">
    <cfRule type="expression" dxfId="6759" priority="496">
      <formula>IF(T72&lt;0, TRUE, IF(AND(T72&gt;0,AH72=""),TRUE,FALSE))</formula>
    </cfRule>
  </conditionalFormatting>
  <conditionalFormatting sqref="T73">
    <cfRule type="expression" dxfId="6758" priority="495">
      <formula>IF(T73&lt;0, TRUE, IF(AND(T73&gt;0,AH73=""),TRUE,FALSE))</formula>
    </cfRule>
  </conditionalFormatting>
  <conditionalFormatting sqref="T74">
    <cfRule type="expression" dxfId="6757" priority="494">
      <formula>IF(T74&lt;0, TRUE, IF(AND(T74&gt;0,AH74=""),TRUE,FALSE))</formula>
    </cfRule>
  </conditionalFormatting>
  <conditionalFormatting sqref="T75">
    <cfRule type="expression" dxfId="6756" priority="493">
      <formula>IF(T75&lt;0, TRUE, IF(AND(T75&gt;0,AH75=""),TRUE,FALSE))</formula>
    </cfRule>
  </conditionalFormatting>
  <conditionalFormatting sqref="T76">
    <cfRule type="expression" dxfId="6755" priority="492">
      <formula>IF(T76&lt;0, TRUE, IF(AND(T76&gt;0,AH76=""),TRUE,FALSE))</formula>
    </cfRule>
  </conditionalFormatting>
  <conditionalFormatting sqref="T77">
    <cfRule type="expression" dxfId="6754" priority="491">
      <formula>IF(T77&lt;0, TRUE, IF(AND(T77&gt;0,AH77=""),TRUE,FALSE))</formula>
    </cfRule>
  </conditionalFormatting>
  <conditionalFormatting sqref="T78">
    <cfRule type="expression" dxfId="6753" priority="490">
      <formula>IF(T78&lt;0, TRUE, IF(AND(T78&gt;0,AH78=""),TRUE,FALSE))</formula>
    </cfRule>
  </conditionalFormatting>
  <conditionalFormatting sqref="T79">
    <cfRule type="expression" dxfId="6752" priority="489">
      <formula>IF(T79&lt;0, TRUE, IF(AND(T79&gt;0,AH79=""),TRUE,FALSE))</formula>
    </cfRule>
  </conditionalFormatting>
  <conditionalFormatting sqref="T80">
    <cfRule type="expression" dxfId="6751" priority="488">
      <formula>IF(T80&lt;0, TRUE, IF(AND(T80&gt;0,AH80=""),TRUE,FALSE))</formula>
    </cfRule>
  </conditionalFormatting>
  <conditionalFormatting sqref="T81">
    <cfRule type="expression" dxfId="6750" priority="487">
      <formula>IF(T81&lt;0, TRUE, IF(AND(T81&gt;0,AH81=""),TRUE,FALSE))</formula>
    </cfRule>
  </conditionalFormatting>
  <conditionalFormatting sqref="T82">
    <cfRule type="expression" dxfId="6749" priority="486">
      <formula>IF(T82&lt;0, TRUE, IF(AND(T82&gt;0,AH82=""),TRUE,FALSE))</formula>
    </cfRule>
  </conditionalFormatting>
  <conditionalFormatting sqref="T83">
    <cfRule type="expression" dxfId="6748" priority="485">
      <formula>IF(T83&lt;0, TRUE, IF(AND(T83&gt;0,AH83=""),TRUE,FALSE))</formula>
    </cfRule>
  </conditionalFormatting>
  <conditionalFormatting sqref="T84">
    <cfRule type="expression" dxfId="6747" priority="484">
      <formula>IF(T84&lt;0, TRUE, IF(AND(T84&gt;0,AH84=""),TRUE,FALSE))</formula>
    </cfRule>
  </conditionalFormatting>
  <conditionalFormatting sqref="T85">
    <cfRule type="expression" dxfId="6746" priority="483">
      <formula>IF(T85&lt;0, TRUE, IF(AND(T85&gt;0,AH85=""),TRUE,FALSE))</formula>
    </cfRule>
  </conditionalFormatting>
  <conditionalFormatting sqref="T86">
    <cfRule type="expression" dxfId="6745" priority="482">
      <formula>IF(T86&lt;0, TRUE, IF(AND(T86&gt;0,AH86=""),TRUE,FALSE))</formula>
    </cfRule>
  </conditionalFormatting>
  <conditionalFormatting sqref="T87">
    <cfRule type="expression" dxfId="6744" priority="481">
      <formula>IF(T87&lt;0, TRUE, IF(AND(T87&gt;0,AH87=""),TRUE,FALSE))</formula>
    </cfRule>
  </conditionalFormatting>
  <conditionalFormatting sqref="T88">
    <cfRule type="expression" dxfId="6743" priority="480">
      <formula>IF(T88&lt;0, TRUE, IF(AND(T88&gt;0,AH88=""),TRUE,FALSE))</formula>
    </cfRule>
  </conditionalFormatting>
  <conditionalFormatting sqref="T89">
    <cfRule type="expression" dxfId="6742" priority="479">
      <formula>IF(T89&lt;0, TRUE, IF(AND(T89&gt;0,AH89=""),TRUE,FALSE))</formula>
    </cfRule>
  </conditionalFormatting>
  <conditionalFormatting sqref="T90">
    <cfRule type="expression" dxfId="6741" priority="478">
      <formula>IF(T90&lt;0, TRUE, IF(AND(T90&gt;0,AH90=""),TRUE,FALSE))</formula>
    </cfRule>
  </conditionalFormatting>
  <conditionalFormatting sqref="T91">
    <cfRule type="expression" dxfId="6740" priority="477">
      <formula>IF(T91&lt;0, TRUE, IF(AND(T91&gt;0,AH91=""),TRUE,FALSE))</formula>
    </cfRule>
  </conditionalFormatting>
  <conditionalFormatting sqref="T92">
    <cfRule type="expression" dxfId="6739" priority="476">
      <formula>IF(T92&lt;0, TRUE, IF(AND(T92&gt;0,AH92=""),TRUE,FALSE))</formula>
    </cfRule>
  </conditionalFormatting>
  <conditionalFormatting sqref="T93">
    <cfRule type="expression" dxfId="6738" priority="475">
      <formula>IF(T93&lt;0, TRUE, IF(AND(T93&gt;0,AH93=""),TRUE,FALSE))</formula>
    </cfRule>
  </conditionalFormatting>
  <conditionalFormatting sqref="H99">
    <cfRule type="expression" dxfId="6737" priority="474">
      <formula>IF(H99&lt;0, TRUE, IF(AND(H99&gt;0,V99=""),TRUE,FALSE))</formula>
    </cfRule>
  </conditionalFormatting>
  <conditionalFormatting sqref="H100">
    <cfRule type="expression" dxfId="6736" priority="473">
      <formula>IF(H100&lt;0, TRUE, IF(AND(H100&gt;0,V100=""),TRUE,FALSE))</formula>
    </cfRule>
  </conditionalFormatting>
  <conditionalFormatting sqref="H101">
    <cfRule type="expression" dxfId="6735" priority="472">
      <formula>IF(H101&lt;0, TRUE, IF(AND(H101&gt;0,V101=""),TRUE,FALSE))</formula>
    </cfRule>
  </conditionalFormatting>
  <conditionalFormatting sqref="H102">
    <cfRule type="expression" dxfId="6734" priority="471">
      <formula>IF(H102&lt;0, TRUE, IF(AND(H102&gt;0,V102=""),TRUE,FALSE))</formula>
    </cfRule>
  </conditionalFormatting>
  <conditionalFormatting sqref="H103">
    <cfRule type="expression" dxfId="6733" priority="470">
      <formula>IF(H103&lt;0, TRUE, IF(AND(H103&gt;0,V103=""),TRUE,FALSE))</formula>
    </cfRule>
  </conditionalFormatting>
  <conditionalFormatting sqref="H104">
    <cfRule type="expression" dxfId="6732" priority="469">
      <formula>IF(H104&lt;0, TRUE, IF(AND(H104&gt;0,V104=""),TRUE,FALSE))</formula>
    </cfRule>
  </conditionalFormatting>
  <conditionalFormatting sqref="H105">
    <cfRule type="expression" dxfId="6731" priority="468">
      <formula>IF(H105&lt;0, TRUE, IF(AND(H105&gt;0,V105=""),TRUE,FALSE))</formula>
    </cfRule>
  </conditionalFormatting>
  <conditionalFormatting sqref="H106">
    <cfRule type="expression" dxfId="6730" priority="467">
      <formula>IF(H106&lt;0, TRUE, IF(AND(H106&gt;0,V106=""),TRUE,FALSE))</formula>
    </cfRule>
  </conditionalFormatting>
  <conditionalFormatting sqref="H107">
    <cfRule type="expression" dxfId="6729" priority="466">
      <formula>IF(H107&lt;0, TRUE, IF(AND(H107&gt;0,V107=""),TRUE,FALSE))</formula>
    </cfRule>
  </conditionalFormatting>
  <conditionalFormatting sqref="H108">
    <cfRule type="expression" dxfId="6728" priority="465">
      <formula>IF(H108&lt;0, TRUE, IF(AND(H108&gt;0,V108=""),TRUE,FALSE))</formula>
    </cfRule>
  </conditionalFormatting>
  <conditionalFormatting sqref="H109">
    <cfRule type="expression" dxfId="6727" priority="464">
      <formula>IF(H109&lt;0, TRUE, IF(AND(H109&gt;0,V109=""),TRUE,FALSE))</formula>
    </cfRule>
  </conditionalFormatting>
  <conditionalFormatting sqref="H110">
    <cfRule type="expression" dxfId="6726" priority="463">
      <formula>IF(H110&lt;0, TRUE, IF(AND(H110&gt;0,V110=""),TRUE,FALSE))</formula>
    </cfRule>
  </conditionalFormatting>
  <conditionalFormatting sqref="H111">
    <cfRule type="expression" dxfId="6725" priority="462">
      <formula>IF(H111&lt;0, TRUE, IF(AND(H111&gt;0,V111=""),TRUE,FALSE))</formula>
    </cfRule>
  </conditionalFormatting>
  <conditionalFormatting sqref="H112">
    <cfRule type="expression" dxfId="6724" priority="461">
      <formula>IF(H112&lt;0, TRUE, IF(AND(H112&gt;0,V112=""),TRUE,FALSE))</formula>
    </cfRule>
  </conditionalFormatting>
  <conditionalFormatting sqref="J99">
    <cfRule type="expression" dxfId="6723" priority="459">
      <formula>IF(J99&lt;0, TRUE, IF(AND(J99&gt;0,X99=""),TRUE,FALSE))</formula>
    </cfRule>
  </conditionalFormatting>
  <conditionalFormatting sqref="J100">
    <cfRule type="expression" dxfId="6722" priority="458">
      <formula>IF(J100&lt;0, TRUE, IF(AND(J100&gt;0,X100=""),TRUE,FALSE))</formula>
    </cfRule>
  </conditionalFormatting>
  <conditionalFormatting sqref="J101">
    <cfRule type="expression" dxfId="6721" priority="457">
      <formula>IF(J101&lt;0, TRUE, IF(AND(J101&gt;0,X101=""),TRUE,FALSE))</formula>
    </cfRule>
  </conditionalFormatting>
  <conditionalFormatting sqref="J102">
    <cfRule type="expression" dxfId="6720" priority="456">
      <formula>IF(J102&lt;0, TRUE, IF(AND(J102&gt;0,X102=""),TRUE,FALSE))</formula>
    </cfRule>
  </conditionalFormatting>
  <conditionalFormatting sqref="J103">
    <cfRule type="expression" dxfId="6719" priority="455">
      <formula>IF(J103&lt;0, TRUE, IF(AND(J103&gt;0,X103=""),TRUE,FALSE))</formula>
    </cfRule>
  </conditionalFormatting>
  <conditionalFormatting sqref="J104">
    <cfRule type="expression" dxfId="6718" priority="454">
      <formula>IF(J104&lt;0, TRUE, IF(AND(J104&gt;0,X104=""),TRUE,FALSE))</formula>
    </cfRule>
  </conditionalFormatting>
  <conditionalFormatting sqref="J105">
    <cfRule type="expression" dxfId="6717" priority="453">
      <formula>IF(J105&lt;0, TRUE, IF(AND(J105&gt;0,X105=""),TRUE,FALSE))</formula>
    </cfRule>
  </conditionalFormatting>
  <conditionalFormatting sqref="J106">
    <cfRule type="expression" dxfId="6716" priority="452">
      <formula>IF(J106&lt;0, TRUE, IF(AND(J106&gt;0,X106=""),TRUE,FALSE))</formula>
    </cfRule>
  </conditionalFormatting>
  <conditionalFormatting sqref="J107">
    <cfRule type="expression" dxfId="6715" priority="451">
      <formula>IF(J107&lt;0, TRUE, IF(AND(J107&gt;0,X107=""),TRUE,FALSE))</formula>
    </cfRule>
  </conditionalFormatting>
  <conditionalFormatting sqref="J108">
    <cfRule type="expression" dxfId="6714" priority="450">
      <formula>IF(J108&lt;0, TRUE, IF(AND(J108&gt;0,X108=""),TRUE,FALSE))</formula>
    </cfRule>
  </conditionalFormatting>
  <conditionalFormatting sqref="J109">
    <cfRule type="expression" dxfId="6713" priority="449">
      <formula>IF(J109&lt;0, TRUE, IF(AND(J109&gt;0,X109=""),TRUE,FALSE))</formula>
    </cfRule>
  </conditionalFormatting>
  <conditionalFormatting sqref="J110">
    <cfRule type="expression" dxfId="6712" priority="448">
      <formula>IF(J110&lt;0, TRUE, IF(AND(J110&gt;0,X110=""),TRUE,FALSE))</formula>
    </cfRule>
  </conditionalFormatting>
  <conditionalFormatting sqref="J111">
    <cfRule type="expression" dxfId="6711" priority="447">
      <formula>IF(J111&lt;0, TRUE, IF(AND(J111&gt;0,X111=""),TRUE,FALSE))</formula>
    </cfRule>
  </conditionalFormatting>
  <conditionalFormatting sqref="J112">
    <cfRule type="expression" dxfId="6710" priority="446">
      <formula>IF(J112&lt;0, TRUE, IF(AND(J112&gt;0,X112=""),TRUE,FALSE))</formula>
    </cfRule>
  </conditionalFormatting>
  <conditionalFormatting sqref="L99">
    <cfRule type="expression" dxfId="6709" priority="444">
      <formula>IF(L99&lt;0, TRUE, IF(AND(L99&gt;0,Z99=""),TRUE,FALSE))</formula>
    </cfRule>
  </conditionalFormatting>
  <conditionalFormatting sqref="L100">
    <cfRule type="expression" dxfId="6708" priority="443">
      <formula>IF(L100&lt;0, TRUE, IF(AND(L100&gt;0,Z100=""),TRUE,FALSE))</formula>
    </cfRule>
  </conditionalFormatting>
  <conditionalFormatting sqref="L101">
    <cfRule type="expression" dxfId="6707" priority="442">
      <formula>IF(L101&lt;0, TRUE, IF(AND(L101&gt;0,Z101=""),TRUE,FALSE))</formula>
    </cfRule>
  </conditionalFormatting>
  <conditionalFormatting sqref="L102">
    <cfRule type="expression" dxfId="6706" priority="441">
      <formula>IF(L102&lt;0, TRUE, IF(AND(L102&gt;0,Z102=""),TRUE,FALSE))</formula>
    </cfRule>
  </conditionalFormatting>
  <conditionalFormatting sqref="L103">
    <cfRule type="expression" dxfId="6705" priority="440">
      <formula>IF(L103&lt;0, TRUE, IF(AND(L103&gt;0,Z103=""),TRUE,FALSE))</formula>
    </cfRule>
  </conditionalFormatting>
  <conditionalFormatting sqref="L104">
    <cfRule type="expression" dxfId="6704" priority="439">
      <formula>IF(L104&lt;0, TRUE, IF(AND(L104&gt;0,Z104=""),TRUE,FALSE))</formula>
    </cfRule>
  </conditionalFormatting>
  <conditionalFormatting sqref="L105">
    <cfRule type="expression" dxfId="6703" priority="438">
      <formula>IF(L105&lt;0, TRUE, IF(AND(L105&gt;0,Z105=""),TRUE,FALSE))</formula>
    </cfRule>
  </conditionalFormatting>
  <conditionalFormatting sqref="L106">
    <cfRule type="expression" dxfId="6702" priority="437">
      <formula>IF(L106&lt;0, TRUE, IF(AND(L106&gt;0,Z106=""),TRUE,FALSE))</formula>
    </cfRule>
  </conditionalFormatting>
  <conditionalFormatting sqref="L107">
    <cfRule type="expression" dxfId="6701" priority="436">
      <formula>IF(L107&lt;0, TRUE, IF(AND(L107&gt;0,Z107=""),TRUE,FALSE))</formula>
    </cfRule>
  </conditionalFormatting>
  <conditionalFormatting sqref="L108">
    <cfRule type="expression" dxfId="6700" priority="435">
      <formula>IF(L108&lt;0, TRUE, IF(AND(L108&gt;0,Z108=""),TRUE,FALSE))</formula>
    </cfRule>
  </conditionalFormatting>
  <conditionalFormatting sqref="L109">
    <cfRule type="expression" dxfId="6699" priority="434">
      <formula>IF(L109&lt;0, TRUE, IF(AND(L109&gt;0,Z109=""),TRUE,FALSE))</formula>
    </cfRule>
  </conditionalFormatting>
  <conditionalFormatting sqref="L110">
    <cfRule type="expression" dxfId="6698" priority="433">
      <formula>IF(L110&lt;0, TRUE, IF(AND(L110&gt;0,Z110=""),TRUE,FALSE))</formula>
    </cfRule>
  </conditionalFormatting>
  <conditionalFormatting sqref="L111">
    <cfRule type="expression" dxfId="6697" priority="432">
      <formula>IF(L111&lt;0, TRUE, IF(AND(L111&gt;0,Z111=""),TRUE,FALSE))</formula>
    </cfRule>
  </conditionalFormatting>
  <conditionalFormatting sqref="L112">
    <cfRule type="expression" dxfId="6696" priority="431">
      <formula>IF(L112&lt;0, TRUE, IF(AND(L112&gt;0,Z112=""),TRUE,FALSE))</formula>
    </cfRule>
  </conditionalFormatting>
  <conditionalFormatting sqref="P99">
    <cfRule type="expression" dxfId="6695" priority="429">
      <formula>IF(P99&lt;0, TRUE, IF(AND(P99&gt;0,AD99=""),TRUE,FALSE))</formula>
    </cfRule>
  </conditionalFormatting>
  <conditionalFormatting sqref="P100">
    <cfRule type="expression" dxfId="6694" priority="428">
      <formula>IF(P100&lt;0, TRUE, IF(AND(P100&gt;0,AD100=""),TRUE,FALSE))</formula>
    </cfRule>
  </conditionalFormatting>
  <conditionalFormatting sqref="P101">
    <cfRule type="expression" dxfId="6693" priority="427">
      <formula>IF(P101&lt;0, TRUE, IF(AND(P101&gt;0,AD101=""),TRUE,FALSE))</formula>
    </cfRule>
  </conditionalFormatting>
  <conditionalFormatting sqref="P102">
    <cfRule type="expression" dxfId="6692" priority="426">
      <formula>IF(P102&lt;0, TRUE, IF(AND(P102&gt;0,AD102=""),TRUE,FALSE))</formula>
    </cfRule>
  </conditionalFormatting>
  <conditionalFormatting sqref="P103">
    <cfRule type="expression" dxfId="6691" priority="425">
      <formula>IF(P103&lt;0, TRUE, IF(AND(P103&gt;0,AD103=""),TRUE,FALSE))</formula>
    </cfRule>
  </conditionalFormatting>
  <conditionalFormatting sqref="P104">
    <cfRule type="expression" dxfId="6690" priority="424">
      <formula>IF(P104&lt;0, TRUE, IF(AND(P104&gt;0,AD104=""),TRUE,FALSE))</formula>
    </cfRule>
  </conditionalFormatting>
  <conditionalFormatting sqref="P105">
    <cfRule type="expression" dxfId="6689" priority="423">
      <formula>IF(P105&lt;0, TRUE, IF(AND(P105&gt;0,AD105=""),TRUE,FALSE))</formula>
    </cfRule>
  </conditionalFormatting>
  <conditionalFormatting sqref="P106">
    <cfRule type="expression" dxfId="6688" priority="422">
      <formula>IF(P106&lt;0, TRUE, IF(AND(P106&gt;0,AD106=""),TRUE,FALSE))</formula>
    </cfRule>
  </conditionalFormatting>
  <conditionalFormatting sqref="P107">
    <cfRule type="expression" dxfId="6687" priority="421">
      <formula>IF(P107&lt;0, TRUE, IF(AND(P107&gt;0,AD107=""),TRUE,FALSE))</formula>
    </cfRule>
  </conditionalFormatting>
  <conditionalFormatting sqref="P108">
    <cfRule type="expression" dxfId="6686" priority="420">
      <formula>IF(P108&lt;0, TRUE, IF(AND(P108&gt;0,AD108=""),TRUE,FALSE))</formula>
    </cfRule>
  </conditionalFormatting>
  <conditionalFormatting sqref="P109">
    <cfRule type="expression" dxfId="6685" priority="419">
      <formula>IF(P109&lt;0, TRUE, IF(AND(P109&gt;0,AD109=""),TRUE,FALSE))</formula>
    </cfRule>
  </conditionalFormatting>
  <conditionalFormatting sqref="P110">
    <cfRule type="expression" dxfId="6684" priority="418">
      <formula>IF(P110&lt;0, TRUE, IF(AND(P110&gt;0,AD110=""),TRUE,FALSE))</formula>
    </cfRule>
  </conditionalFormatting>
  <conditionalFormatting sqref="P111">
    <cfRule type="expression" dxfId="6683" priority="417">
      <formula>IF(P111&lt;0, TRUE, IF(AND(P111&gt;0,AD111=""),TRUE,FALSE))</formula>
    </cfRule>
  </conditionalFormatting>
  <conditionalFormatting sqref="P112">
    <cfRule type="expression" dxfId="6682" priority="416">
      <formula>IF(P112&lt;0, TRUE, IF(AND(P112&gt;0,AD112=""),TRUE,FALSE))</formula>
    </cfRule>
  </conditionalFormatting>
  <conditionalFormatting sqref="R99">
    <cfRule type="expression" dxfId="6681" priority="414">
      <formula>IF(R99&lt;0, TRUE, IF(AND(R99&gt;0,AF99=""),TRUE,FALSE))</formula>
    </cfRule>
  </conditionalFormatting>
  <conditionalFormatting sqref="R100">
    <cfRule type="expression" dxfId="6680" priority="413">
      <formula>IF(R100&lt;0, TRUE, IF(AND(R100&gt;0,AF100=""),TRUE,FALSE))</formula>
    </cfRule>
  </conditionalFormatting>
  <conditionalFormatting sqref="R101">
    <cfRule type="expression" dxfId="6679" priority="412">
      <formula>IF(R101&lt;0, TRUE, IF(AND(R101&gt;0,AF101=""),TRUE,FALSE))</formula>
    </cfRule>
  </conditionalFormatting>
  <conditionalFormatting sqref="R102">
    <cfRule type="expression" dxfId="6678" priority="411">
      <formula>IF(R102&lt;0, TRUE, IF(AND(R102&gt;0,AF102=""),TRUE,FALSE))</formula>
    </cfRule>
  </conditionalFormatting>
  <conditionalFormatting sqref="R103">
    <cfRule type="expression" dxfId="6677" priority="410">
      <formula>IF(R103&lt;0, TRUE, IF(AND(R103&gt;0,AF103=""),TRUE,FALSE))</formula>
    </cfRule>
  </conditionalFormatting>
  <conditionalFormatting sqref="R104">
    <cfRule type="expression" dxfId="6676" priority="409">
      <formula>IF(R104&lt;0, TRUE, IF(AND(R104&gt;0,AF104=""),TRUE,FALSE))</formula>
    </cfRule>
  </conditionalFormatting>
  <conditionalFormatting sqref="R105">
    <cfRule type="expression" dxfId="6675" priority="408">
      <formula>IF(R105&lt;0, TRUE, IF(AND(R105&gt;0,AF105=""),TRUE,FALSE))</formula>
    </cfRule>
  </conditionalFormatting>
  <conditionalFormatting sqref="R106">
    <cfRule type="expression" dxfId="6674" priority="407">
      <formula>IF(R106&lt;0, TRUE, IF(AND(R106&gt;0,AF106=""),TRUE,FALSE))</formula>
    </cfRule>
  </conditionalFormatting>
  <conditionalFormatting sqref="R107">
    <cfRule type="expression" dxfId="6673" priority="406">
      <formula>IF(R107&lt;0, TRUE, IF(AND(R107&gt;0,AF107=""),TRUE,FALSE))</formula>
    </cfRule>
  </conditionalFormatting>
  <conditionalFormatting sqref="R108">
    <cfRule type="expression" dxfId="6672" priority="405">
      <formula>IF(R108&lt;0, TRUE, IF(AND(R108&gt;0,AF108=""),TRUE,FALSE))</formula>
    </cfRule>
  </conditionalFormatting>
  <conditionalFormatting sqref="R109">
    <cfRule type="expression" dxfId="6671" priority="404">
      <formula>IF(R109&lt;0, TRUE, IF(AND(R109&gt;0,AF109=""),TRUE,FALSE))</formula>
    </cfRule>
  </conditionalFormatting>
  <conditionalFormatting sqref="R110">
    <cfRule type="expression" dxfId="6670" priority="403">
      <formula>IF(R110&lt;0, TRUE, IF(AND(R110&gt;0,AF110=""),TRUE,FALSE))</formula>
    </cfRule>
  </conditionalFormatting>
  <conditionalFormatting sqref="R111">
    <cfRule type="expression" dxfId="6669" priority="402">
      <formula>IF(R111&lt;0, TRUE, IF(AND(R111&gt;0,AF111=""),TRUE,FALSE))</formula>
    </cfRule>
  </conditionalFormatting>
  <conditionalFormatting sqref="R112">
    <cfRule type="expression" dxfId="6668" priority="401">
      <formula>IF(R112&lt;0, TRUE, IF(AND(R112&gt;0,AF112=""),TRUE,FALSE))</formula>
    </cfRule>
  </conditionalFormatting>
  <conditionalFormatting sqref="T99">
    <cfRule type="expression" dxfId="6667" priority="399">
      <formula>IF(T99&lt;0, TRUE, IF(AND(T99&gt;0,AH99=""),TRUE,FALSE))</formula>
    </cfRule>
  </conditionalFormatting>
  <conditionalFormatting sqref="T100">
    <cfRule type="expression" dxfId="6666" priority="398">
      <formula>IF(T100&lt;0, TRUE, IF(AND(T100&gt;0,AH100=""),TRUE,FALSE))</formula>
    </cfRule>
  </conditionalFormatting>
  <conditionalFormatting sqref="T101">
    <cfRule type="expression" dxfId="6665" priority="397">
      <formula>IF(T101&lt;0, TRUE, IF(AND(T101&gt;0,AH101=""),TRUE,FALSE))</formula>
    </cfRule>
  </conditionalFormatting>
  <conditionalFormatting sqref="T102">
    <cfRule type="expression" dxfId="6664" priority="396">
      <formula>IF(T102&lt;0, TRUE, IF(AND(T102&gt;0,AH102=""),TRUE,FALSE))</formula>
    </cfRule>
  </conditionalFormatting>
  <conditionalFormatting sqref="T103">
    <cfRule type="expression" dxfId="6663" priority="395">
      <formula>IF(T103&lt;0, TRUE, IF(AND(T103&gt;0,AH103=""),TRUE,FALSE))</formula>
    </cfRule>
  </conditionalFormatting>
  <conditionalFormatting sqref="T104">
    <cfRule type="expression" dxfId="6662" priority="394">
      <formula>IF(T104&lt;0, TRUE, IF(AND(T104&gt;0,AH104=""),TRUE,FALSE))</formula>
    </cfRule>
  </conditionalFormatting>
  <conditionalFormatting sqref="T105">
    <cfRule type="expression" dxfId="6661" priority="393">
      <formula>IF(T105&lt;0, TRUE, IF(AND(T105&gt;0,AH105=""),TRUE,FALSE))</formula>
    </cfRule>
  </conditionalFormatting>
  <conditionalFormatting sqref="T106">
    <cfRule type="expression" dxfId="6660" priority="392">
      <formula>IF(T106&lt;0, TRUE, IF(AND(T106&gt;0,AH106=""),TRUE,FALSE))</formula>
    </cfRule>
  </conditionalFormatting>
  <conditionalFormatting sqref="T107">
    <cfRule type="expression" dxfId="6659" priority="391">
      <formula>IF(T107&lt;0, TRUE, IF(AND(T107&gt;0,AH107=""),TRUE,FALSE))</formula>
    </cfRule>
  </conditionalFormatting>
  <conditionalFormatting sqref="T108">
    <cfRule type="expression" dxfId="6658" priority="390">
      <formula>IF(T108&lt;0, TRUE, IF(AND(T108&gt;0,AH108=""),TRUE,FALSE))</formula>
    </cfRule>
  </conditionalFormatting>
  <conditionalFormatting sqref="T109">
    <cfRule type="expression" dxfId="6657" priority="389">
      <formula>IF(T109&lt;0, TRUE, IF(AND(T109&gt;0,AH109=""),TRUE,FALSE))</formula>
    </cfRule>
  </conditionalFormatting>
  <conditionalFormatting sqref="T110">
    <cfRule type="expression" dxfId="6656" priority="388">
      <formula>IF(T110&lt;0, TRUE, IF(AND(T110&gt;0,AH110=""),TRUE,FALSE))</formula>
    </cfRule>
  </conditionalFormatting>
  <conditionalFormatting sqref="T111">
    <cfRule type="expression" dxfId="6655" priority="387">
      <formula>IF(T111&lt;0, TRUE, IF(AND(T111&gt;0,AH111=""),TRUE,FALSE))</formula>
    </cfRule>
  </conditionalFormatting>
  <conditionalFormatting sqref="T112">
    <cfRule type="expression" dxfId="6654" priority="386">
      <formula>IF(T112&lt;0, TRUE, IF(AND(T112&gt;0,AH112=""),TRUE,FALSE))</formula>
    </cfRule>
  </conditionalFormatting>
  <conditionalFormatting sqref="H113">
    <cfRule type="expression" dxfId="6653" priority="384">
      <formula>IF(H113&lt;0, TRUE, IF(AND(H113&gt;0,V113=""),TRUE,FALSE))</formula>
    </cfRule>
  </conditionalFormatting>
  <conditionalFormatting sqref="J113">
    <cfRule type="expression" dxfId="6652" priority="383">
      <formula>IF(J113&lt;0, TRUE, IF(AND(J113&gt;0,X113=""),TRUE,FALSE))</formula>
    </cfRule>
  </conditionalFormatting>
  <conditionalFormatting sqref="L113">
    <cfRule type="expression" dxfId="6651" priority="382">
      <formula>IF(L113&lt;0, TRUE, IF(AND(L113&gt;0,Z113=""),TRUE,FALSE))</formula>
    </cfRule>
  </conditionalFormatting>
  <conditionalFormatting sqref="P113">
    <cfRule type="expression" dxfId="6650" priority="381">
      <formula>IF(P113&lt;0, TRUE, IF(AND(P113&gt;0,AD113=""),TRUE,FALSE))</formula>
    </cfRule>
  </conditionalFormatting>
  <conditionalFormatting sqref="R113">
    <cfRule type="expression" dxfId="6649" priority="380">
      <formula>IF(R113&lt;0, TRUE, IF(AND(R113&gt;0,AF113=""),TRUE,FALSE))</formula>
    </cfRule>
  </conditionalFormatting>
  <conditionalFormatting sqref="T113">
    <cfRule type="expression" dxfId="6648" priority="379">
      <formula>IF(T113&lt;0, TRUE, IF(AND(T113&gt;0,AH113=""),TRUE,FALSE))</formula>
    </cfRule>
  </conditionalFormatting>
  <conditionalFormatting sqref="H118">
    <cfRule type="expression" dxfId="6647" priority="378">
      <formula>IF(H118&lt;0, TRUE, IF(AND(H118&gt;0,V118=""),TRUE,FALSE))</formula>
    </cfRule>
  </conditionalFormatting>
  <conditionalFormatting sqref="H119">
    <cfRule type="expression" dxfId="6646" priority="377">
      <formula>IF(H119&lt;0, TRUE, IF(AND(H119&gt;0,V119=""),TRUE,FALSE))</formula>
    </cfRule>
  </conditionalFormatting>
  <conditionalFormatting sqref="H120">
    <cfRule type="expression" dxfId="6645" priority="376">
      <formula>IF(H120&lt;0, TRUE, IF(AND(H120&gt;0,V120=""),TRUE,FALSE))</formula>
    </cfRule>
  </conditionalFormatting>
  <conditionalFormatting sqref="H121">
    <cfRule type="expression" dxfId="6644" priority="375">
      <formula>IF(H121&lt;0, TRUE, IF(AND(H121&gt;0,V121=""),TRUE,FALSE))</formula>
    </cfRule>
  </conditionalFormatting>
  <conditionalFormatting sqref="H122">
    <cfRule type="expression" dxfId="6643" priority="374">
      <formula>IF(H122&lt;0, TRUE, IF(AND(H122&gt;0,V122=""),TRUE,FALSE))</formula>
    </cfRule>
  </conditionalFormatting>
  <conditionalFormatting sqref="H123">
    <cfRule type="expression" dxfId="6642" priority="373">
      <formula>IF(H123&lt;0, TRUE, IF(AND(H123&gt;0,V123=""),TRUE,FALSE))</formula>
    </cfRule>
  </conditionalFormatting>
  <conditionalFormatting sqref="H124">
    <cfRule type="expression" dxfId="6641" priority="372">
      <formula>IF(H124&lt;0, TRUE, IF(AND(H124&gt;0,V124=""),TRUE,FALSE))</formula>
    </cfRule>
  </conditionalFormatting>
  <conditionalFormatting sqref="H125">
    <cfRule type="expression" dxfId="6640" priority="371">
      <formula>IF(H125&lt;0, TRUE, IF(AND(H125&gt;0,V125=""),TRUE,FALSE))</formula>
    </cfRule>
  </conditionalFormatting>
  <conditionalFormatting sqref="H126">
    <cfRule type="expression" dxfId="6639" priority="370">
      <formula>IF(H126&lt;0, TRUE, IF(AND(H126&gt;0,V126=""),TRUE,FALSE))</formula>
    </cfRule>
  </conditionalFormatting>
  <conditionalFormatting sqref="H127">
    <cfRule type="expression" dxfId="6638" priority="369">
      <formula>IF(H127&lt;0, TRUE, IF(AND(H127&gt;0,V127=""),TRUE,FALSE))</formula>
    </cfRule>
  </conditionalFormatting>
  <conditionalFormatting sqref="H128">
    <cfRule type="expression" dxfId="6637" priority="368">
      <formula>IF(H128&lt;0, TRUE, IF(AND(H128&gt;0,V128=""),TRUE,FALSE))</formula>
    </cfRule>
  </conditionalFormatting>
  <conditionalFormatting sqref="H129">
    <cfRule type="expression" dxfId="6636" priority="367">
      <formula>IF(H129&lt;0, TRUE, IF(AND(H129&gt;0,V129=""),TRUE,FALSE))</formula>
    </cfRule>
  </conditionalFormatting>
  <conditionalFormatting sqref="H130">
    <cfRule type="expression" dxfId="6635" priority="366">
      <formula>IF(H130&lt;0, TRUE, IF(AND(H130&gt;0,V130=""),TRUE,FALSE))</formula>
    </cfRule>
  </conditionalFormatting>
  <conditionalFormatting sqref="H131">
    <cfRule type="expression" dxfId="6634" priority="365">
      <formula>IF(H131&lt;0, TRUE, IF(AND(H131&gt;0,V131=""),TRUE,FALSE))</formula>
    </cfRule>
  </conditionalFormatting>
  <conditionalFormatting sqref="J118">
    <cfRule type="expression" dxfId="6633" priority="364">
      <formula>IF(J118&lt;0, TRUE, IF(AND(J118&gt;0,X118=""),TRUE,FALSE))</formula>
    </cfRule>
  </conditionalFormatting>
  <conditionalFormatting sqref="J119">
    <cfRule type="expression" dxfId="6632" priority="363">
      <formula>IF(J119&lt;0, TRUE, IF(AND(J119&gt;0,X119=""),TRUE,FALSE))</formula>
    </cfRule>
  </conditionalFormatting>
  <conditionalFormatting sqref="J120">
    <cfRule type="expression" dxfId="6631" priority="362">
      <formula>IF(J120&lt;0, TRUE, IF(AND(J120&gt;0,X120=""),TRUE,FALSE))</formula>
    </cfRule>
  </conditionalFormatting>
  <conditionalFormatting sqref="J121">
    <cfRule type="expression" dxfId="6630" priority="361">
      <formula>IF(J121&lt;0, TRUE, IF(AND(J121&gt;0,X121=""),TRUE,FALSE))</formula>
    </cfRule>
  </conditionalFormatting>
  <conditionalFormatting sqref="J122">
    <cfRule type="expression" dxfId="6629" priority="360">
      <formula>IF(J122&lt;0, TRUE, IF(AND(J122&gt;0,X122=""),TRUE,FALSE))</formula>
    </cfRule>
  </conditionalFormatting>
  <conditionalFormatting sqref="J123">
    <cfRule type="expression" dxfId="6628" priority="359">
      <formula>IF(J123&lt;0, TRUE, IF(AND(J123&gt;0,X123=""),TRUE,FALSE))</formula>
    </cfRule>
  </conditionalFormatting>
  <conditionalFormatting sqref="J124">
    <cfRule type="expression" dxfId="6627" priority="358">
      <formula>IF(J124&lt;0, TRUE, IF(AND(J124&gt;0,X124=""),TRUE,FALSE))</formula>
    </cfRule>
  </conditionalFormatting>
  <conditionalFormatting sqref="J125">
    <cfRule type="expression" dxfId="6626" priority="357">
      <formula>IF(J125&lt;0, TRUE, IF(AND(J125&gt;0,X125=""),TRUE,FALSE))</formula>
    </cfRule>
  </conditionalFormatting>
  <conditionalFormatting sqref="J126">
    <cfRule type="expression" dxfId="6625" priority="356">
      <formula>IF(J126&lt;0, TRUE, IF(AND(J126&gt;0,X126=""),TRUE,FALSE))</formula>
    </cfRule>
  </conditionalFormatting>
  <conditionalFormatting sqref="J127">
    <cfRule type="expression" dxfId="6624" priority="355">
      <formula>IF(J127&lt;0, TRUE, IF(AND(J127&gt;0,X127=""),TRUE,FALSE))</formula>
    </cfRule>
  </conditionalFormatting>
  <conditionalFormatting sqref="J128">
    <cfRule type="expression" dxfId="6623" priority="354">
      <formula>IF(J128&lt;0, TRUE, IF(AND(J128&gt;0,X128=""),TRUE,FALSE))</formula>
    </cfRule>
  </conditionalFormatting>
  <conditionalFormatting sqref="J129">
    <cfRule type="expression" dxfId="6622" priority="353">
      <formula>IF(J129&lt;0, TRUE, IF(AND(J129&gt;0,X129=""),TRUE,FALSE))</formula>
    </cfRule>
  </conditionalFormatting>
  <conditionalFormatting sqref="J130">
    <cfRule type="expression" dxfId="6621" priority="352">
      <formula>IF(J130&lt;0, TRUE, IF(AND(J130&gt;0,X130=""),TRUE,FALSE))</formula>
    </cfRule>
  </conditionalFormatting>
  <conditionalFormatting sqref="J131">
    <cfRule type="expression" dxfId="6620" priority="351">
      <formula>IF(J131&lt;0, TRUE, IF(AND(J131&gt;0,X131=""),TRUE,FALSE))</formula>
    </cfRule>
  </conditionalFormatting>
  <conditionalFormatting sqref="L118">
    <cfRule type="expression" dxfId="6619" priority="350">
      <formula>IF(L118&lt;0, TRUE, IF(AND(L118&gt;0,Z118=""),TRUE,FALSE))</formula>
    </cfRule>
  </conditionalFormatting>
  <conditionalFormatting sqref="L119">
    <cfRule type="expression" dxfId="6618" priority="349">
      <formula>IF(L119&lt;0, TRUE, IF(AND(L119&gt;0,Z119=""),TRUE,FALSE))</formula>
    </cfRule>
  </conditionalFormatting>
  <conditionalFormatting sqref="L120">
    <cfRule type="expression" dxfId="6617" priority="348">
      <formula>IF(L120&lt;0, TRUE, IF(AND(L120&gt;0,Z120=""),TRUE,FALSE))</formula>
    </cfRule>
  </conditionalFormatting>
  <conditionalFormatting sqref="L121">
    <cfRule type="expression" dxfId="6616" priority="347">
      <formula>IF(L121&lt;0, TRUE, IF(AND(L121&gt;0,Z121=""),TRUE,FALSE))</formula>
    </cfRule>
  </conditionalFormatting>
  <conditionalFormatting sqref="L122">
    <cfRule type="expression" dxfId="6615" priority="346">
      <formula>IF(L122&lt;0, TRUE, IF(AND(L122&gt;0,Z122=""),TRUE,FALSE))</formula>
    </cfRule>
  </conditionalFormatting>
  <conditionalFormatting sqref="L123">
    <cfRule type="expression" dxfId="6614" priority="345">
      <formula>IF(L123&lt;0, TRUE, IF(AND(L123&gt;0,Z123=""),TRUE,FALSE))</formula>
    </cfRule>
  </conditionalFormatting>
  <conditionalFormatting sqref="L124">
    <cfRule type="expression" dxfId="6613" priority="344">
      <formula>IF(L124&lt;0, TRUE, IF(AND(L124&gt;0,Z124=""),TRUE,FALSE))</formula>
    </cfRule>
  </conditionalFormatting>
  <conditionalFormatting sqref="L125">
    <cfRule type="expression" dxfId="6612" priority="343">
      <formula>IF(L125&lt;0, TRUE, IF(AND(L125&gt;0,Z125=""),TRUE,FALSE))</formula>
    </cfRule>
  </conditionalFormatting>
  <conditionalFormatting sqref="L126">
    <cfRule type="expression" dxfId="6611" priority="342">
      <formula>IF(L126&lt;0, TRUE, IF(AND(L126&gt;0,Z126=""),TRUE,FALSE))</formula>
    </cfRule>
  </conditionalFormatting>
  <conditionalFormatting sqref="L127">
    <cfRule type="expression" dxfId="6610" priority="341">
      <formula>IF(L127&lt;0, TRUE, IF(AND(L127&gt;0,Z127=""),TRUE,FALSE))</formula>
    </cfRule>
  </conditionalFormatting>
  <conditionalFormatting sqref="L128">
    <cfRule type="expression" dxfId="6609" priority="340">
      <formula>IF(L128&lt;0, TRUE, IF(AND(L128&gt;0,Z128=""),TRUE,FALSE))</formula>
    </cfRule>
  </conditionalFormatting>
  <conditionalFormatting sqref="L129">
    <cfRule type="expression" dxfId="6608" priority="339">
      <formula>IF(L129&lt;0, TRUE, IF(AND(L129&gt;0,Z129=""),TRUE,FALSE))</formula>
    </cfRule>
  </conditionalFormatting>
  <conditionalFormatting sqref="L130">
    <cfRule type="expression" dxfId="6607" priority="338">
      <formula>IF(L130&lt;0, TRUE, IF(AND(L130&gt;0,Z130=""),TRUE,FALSE))</formula>
    </cfRule>
  </conditionalFormatting>
  <conditionalFormatting sqref="L131">
    <cfRule type="expression" dxfId="6606" priority="337">
      <formula>IF(L131&lt;0, TRUE, IF(AND(L131&gt;0,Z131=""),TRUE,FALSE))</formula>
    </cfRule>
  </conditionalFormatting>
  <conditionalFormatting sqref="P118">
    <cfRule type="expression" dxfId="6605" priority="336">
      <formula>IF(P118&lt;0, TRUE, IF(AND(P118&gt;0,AD118=""),TRUE,FALSE))</formula>
    </cfRule>
  </conditionalFormatting>
  <conditionalFormatting sqref="P119">
    <cfRule type="expression" dxfId="6604" priority="335">
      <formula>IF(P119&lt;0, TRUE, IF(AND(P119&gt;0,AD119=""),TRUE,FALSE))</formula>
    </cfRule>
  </conditionalFormatting>
  <conditionalFormatting sqref="P120">
    <cfRule type="expression" dxfId="6603" priority="334">
      <formula>IF(P120&lt;0, TRUE, IF(AND(P120&gt;0,AD120=""),TRUE,FALSE))</formula>
    </cfRule>
  </conditionalFormatting>
  <conditionalFormatting sqref="P121">
    <cfRule type="expression" dxfId="6602" priority="333">
      <formula>IF(P121&lt;0, TRUE, IF(AND(P121&gt;0,AD121=""),TRUE,FALSE))</formula>
    </cfRule>
  </conditionalFormatting>
  <conditionalFormatting sqref="P122">
    <cfRule type="expression" dxfId="6601" priority="332">
      <formula>IF(P122&lt;0, TRUE, IF(AND(P122&gt;0,AD122=""),TRUE,FALSE))</formula>
    </cfRule>
  </conditionalFormatting>
  <conditionalFormatting sqref="P123">
    <cfRule type="expression" dxfId="6600" priority="331">
      <formula>IF(P123&lt;0, TRUE, IF(AND(P123&gt;0,AD123=""),TRUE,FALSE))</formula>
    </cfRule>
  </conditionalFormatting>
  <conditionalFormatting sqref="P124">
    <cfRule type="expression" dxfId="6599" priority="330">
      <formula>IF(P124&lt;0, TRUE, IF(AND(P124&gt;0,AD124=""),TRUE,FALSE))</formula>
    </cfRule>
  </conditionalFormatting>
  <conditionalFormatting sqref="P125">
    <cfRule type="expression" dxfId="6598" priority="329">
      <formula>IF(P125&lt;0, TRUE, IF(AND(P125&gt;0,AD125=""),TRUE,FALSE))</formula>
    </cfRule>
  </conditionalFormatting>
  <conditionalFormatting sqref="P126">
    <cfRule type="expression" dxfId="6597" priority="328">
      <formula>IF(P126&lt;0, TRUE, IF(AND(P126&gt;0,AD126=""),TRUE,FALSE))</formula>
    </cfRule>
  </conditionalFormatting>
  <conditionalFormatting sqref="P127">
    <cfRule type="expression" dxfId="6596" priority="327">
      <formula>IF(P127&lt;0, TRUE, IF(AND(P127&gt;0,AD127=""),TRUE,FALSE))</formula>
    </cfRule>
  </conditionalFormatting>
  <conditionalFormatting sqref="P128">
    <cfRule type="expression" dxfId="6595" priority="326">
      <formula>IF(P128&lt;0, TRUE, IF(AND(P128&gt;0,AD128=""),TRUE,FALSE))</formula>
    </cfRule>
  </conditionalFormatting>
  <conditionalFormatting sqref="P129">
    <cfRule type="expression" dxfId="6594" priority="325">
      <formula>IF(P129&lt;0, TRUE, IF(AND(P129&gt;0,AD129=""),TRUE,FALSE))</formula>
    </cfRule>
  </conditionalFormatting>
  <conditionalFormatting sqref="P130">
    <cfRule type="expression" dxfId="6593" priority="324">
      <formula>IF(P130&lt;0, TRUE, IF(AND(P130&gt;0,AD130=""),TRUE,FALSE))</formula>
    </cfRule>
  </conditionalFormatting>
  <conditionalFormatting sqref="P131">
    <cfRule type="expression" dxfId="6592" priority="323">
      <formula>IF(P131&lt;0, TRUE, IF(AND(P131&gt;0,AD131=""),TRUE,FALSE))</formula>
    </cfRule>
  </conditionalFormatting>
  <conditionalFormatting sqref="R118">
    <cfRule type="expression" dxfId="6591" priority="322">
      <formula>IF(R118&lt;0, TRUE, IF(AND(R118&gt;0,AF118=""),TRUE,FALSE))</formula>
    </cfRule>
  </conditionalFormatting>
  <conditionalFormatting sqref="R119">
    <cfRule type="expression" dxfId="6590" priority="321">
      <formula>IF(R119&lt;0, TRUE, IF(AND(R119&gt;0,AF119=""),TRUE,FALSE))</formula>
    </cfRule>
  </conditionalFormatting>
  <conditionalFormatting sqref="R120">
    <cfRule type="expression" dxfId="6589" priority="320">
      <formula>IF(R120&lt;0, TRUE, IF(AND(R120&gt;0,AF120=""),TRUE,FALSE))</formula>
    </cfRule>
  </conditionalFormatting>
  <conditionalFormatting sqref="R121">
    <cfRule type="expression" dxfId="6588" priority="319">
      <formula>IF(R121&lt;0, TRUE, IF(AND(R121&gt;0,AF121=""),TRUE,FALSE))</formula>
    </cfRule>
  </conditionalFormatting>
  <conditionalFormatting sqref="R122">
    <cfRule type="expression" dxfId="6587" priority="318">
      <formula>IF(R122&lt;0, TRUE, IF(AND(R122&gt;0,AF122=""),TRUE,FALSE))</formula>
    </cfRule>
  </conditionalFormatting>
  <conditionalFormatting sqref="R123">
    <cfRule type="expression" dxfId="6586" priority="317">
      <formula>IF(R123&lt;0, TRUE, IF(AND(R123&gt;0,AF123=""),TRUE,FALSE))</formula>
    </cfRule>
  </conditionalFormatting>
  <conditionalFormatting sqref="R124">
    <cfRule type="expression" dxfId="6585" priority="316">
      <formula>IF(R124&lt;0, TRUE, IF(AND(R124&gt;0,AF124=""),TRUE,FALSE))</formula>
    </cfRule>
  </conditionalFormatting>
  <conditionalFormatting sqref="R125">
    <cfRule type="expression" dxfId="6584" priority="315">
      <formula>IF(R125&lt;0, TRUE, IF(AND(R125&gt;0,AF125=""),TRUE,FALSE))</formula>
    </cfRule>
  </conditionalFormatting>
  <conditionalFormatting sqref="R126">
    <cfRule type="expression" dxfId="6583" priority="314">
      <formula>IF(R126&lt;0, TRUE, IF(AND(R126&gt;0,AF126=""),TRUE,FALSE))</formula>
    </cfRule>
  </conditionalFormatting>
  <conditionalFormatting sqref="R127">
    <cfRule type="expression" dxfId="6582" priority="313">
      <formula>IF(R127&lt;0, TRUE, IF(AND(R127&gt;0,AF127=""),TRUE,FALSE))</formula>
    </cfRule>
  </conditionalFormatting>
  <conditionalFormatting sqref="R128">
    <cfRule type="expression" dxfId="6581" priority="312">
      <formula>IF(R128&lt;0, TRUE, IF(AND(R128&gt;0,AF128=""),TRUE,FALSE))</formula>
    </cfRule>
  </conditionalFormatting>
  <conditionalFormatting sqref="R129">
    <cfRule type="expression" dxfId="6580" priority="311">
      <formula>IF(R129&lt;0, TRUE, IF(AND(R129&gt;0,AF129=""),TRUE,FALSE))</formula>
    </cfRule>
  </conditionalFormatting>
  <conditionalFormatting sqref="R130">
    <cfRule type="expression" dxfId="6579" priority="310">
      <formula>IF(R130&lt;0, TRUE, IF(AND(R130&gt;0,AF130=""),TRUE,FALSE))</formula>
    </cfRule>
  </conditionalFormatting>
  <conditionalFormatting sqref="R131">
    <cfRule type="expression" dxfId="6578" priority="309">
      <formula>IF(R131&lt;0, TRUE, IF(AND(R131&gt;0,AF131=""),TRUE,FALSE))</formula>
    </cfRule>
  </conditionalFormatting>
  <conditionalFormatting sqref="T118">
    <cfRule type="expression" dxfId="6577" priority="308">
      <formula>IF(T118&lt;0, TRUE, IF(AND(T118&gt;0,AH118=""),TRUE,FALSE))</formula>
    </cfRule>
  </conditionalFormatting>
  <conditionalFormatting sqref="T119">
    <cfRule type="expression" dxfId="6576" priority="307">
      <formula>IF(T119&lt;0, TRUE, IF(AND(T119&gt;0,AH119=""),TRUE,FALSE))</formula>
    </cfRule>
  </conditionalFormatting>
  <conditionalFormatting sqref="T120">
    <cfRule type="expression" dxfId="6575" priority="306">
      <formula>IF(T120&lt;0, TRUE, IF(AND(T120&gt;0,AH120=""),TRUE,FALSE))</formula>
    </cfRule>
  </conditionalFormatting>
  <conditionalFormatting sqref="T121">
    <cfRule type="expression" dxfId="6574" priority="305">
      <formula>IF(T121&lt;0, TRUE, IF(AND(T121&gt;0,AH121=""),TRUE,FALSE))</formula>
    </cfRule>
  </conditionalFormatting>
  <conditionalFormatting sqref="T122">
    <cfRule type="expression" dxfId="6573" priority="304">
      <formula>IF(T122&lt;0, TRUE, IF(AND(T122&gt;0,AH122=""),TRUE,FALSE))</formula>
    </cfRule>
  </conditionalFormatting>
  <conditionalFormatting sqref="T123">
    <cfRule type="expression" dxfId="6572" priority="303">
      <formula>IF(T123&lt;0, TRUE, IF(AND(T123&gt;0,AH123=""),TRUE,FALSE))</formula>
    </cfRule>
  </conditionalFormatting>
  <conditionalFormatting sqref="T124">
    <cfRule type="expression" dxfId="6571" priority="302">
      <formula>IF(T124&lt;0, TRUE, IF(AND(T124&gt;0,AH124=""),TRUE,FALSE))</formula>
    </cfRule>
  </conditionalFormatting>
  <conditionalFormatting sqref="T125">
    <cfRule type="expression" dxfId="6570" priority="301">
      <formula>IF(T125&lt;0, TRUE, IF(AND(T125&gt;0,AH125=""),TRUE,FALSE))</formula>
    </cfRule>
  </conditionalFormatting>
  <conditionalFormatting sqref="T126">
    <cfRule type="expression" dxfId="6569" priority="300">
      <formula>IF(T126&lt;0, TRUE, IF(AND(T126&gt;0,AH126=""),TRUE,FALSE))</formula>
    </cfRule>
  </conditionalFormatting>
  <conditionalFormatting sqref="T127">
    <cfRule type="expression" dxfId="6568" priority="299">
      <formula>IF(T127&lt;0, TRUE, IF(AND(T127&gt;0,AH127=""),TRUE,FALSE))</formula>
    </cfRule>
  </conditionalFormatting>
  <conditionalFormatting sqref="T128">
    <cfRule type="expression" dxfId="6567" priority="298">
      <formula>IF(T128&lt;0, TRUE, IF(AND(T128&gt;0,AH128=""),TRUE,FALSE))</formula>
    </cfRule>
  </conditionalFormatting>
  <conditionalFormatting sqref="T129">
    <cfRule type="expression" dxfId="6566" priority="297">
      <formula>IF(T129&lt;0, TRUE, IF(AND(T129&gt;0,AH129=""),TRUE,FALSE))</formula>
    </cfRule>
  </conditionalFormatting>
  <conditionalFormatting sqref="T130">
    <cfRule type="expression" dxfId="6565" priority="296">
      <formula>IF(T130&lt;0, TRUE, IF(AND(T130&gt;0,AH130=""),TRUE,FALSE))</formula>
    </cfRule>
  </conditionalFormatting>
  <conditionalFormatting sqref="T131">
    <cfRule type="expression" dxfId="6564" priority="295">
      <formula>IF(T131&lt;0, TRUE, IF(AND(T131&gt;0,AH131=""),TRUE,FALSE))</formula>
    </cfRule>
  </conditionalFormatting>
  <conditionalFormatting sqref="H132">
    <cfRule type="expression" dxfId="6563" priority="294">
      <formula>IF(H132&lt;0, TRUE, IF(AND(H132&gt;0,V132=""),TRUE,FALSE))</formula>
    </cfRule>
  </conditionalFormatting>
  <conditionalFormatting sqref="J132">
    <cfRule type="expression" dxfId="6562" priority="293">
      <formula>IF(J132&lt;0, TRUE, IF(AND(J132&gt;0,X132=""),TRUE,FALSE))</formula>
    </cfRule>
  </conditionalFormatting>
  <conditionalFormatting sqref="L132">
    <cfRule type="expression" dxfId="6561" priority="292">
      <formula>IF(L132&lt;0, TRUE, IF(AND(L132&gt;0,Z132=""),TRUE,FALSE))</formula>
    </cfRule>
  </conditionalFormatting>
  <conditionalFormatting sqref="P132">
    <cfRule type="expression" dxfId="6560" priority="291">
      <formula>IF(P132&lt;0, TRUE, IF(AND(P132&gt;0,AD132=""),TRUE,FALSE))</formula>
    </cfRule>
  </conditionalFormatting>
  <conditionalFormatting sqref="R132">
    <cfRule type="expression" dxfId="6559" priority="290">
      <formula>IF(R132&lt;0, TRUE, IF(AND(R132&gt;0,AF132=""),TRUE,FALSE))</formula>
    </cfRule>
  </conditionalFormatting>
  <conditionalFormatting sqref="T132">
    <cfRule type="expression" dxfId="6558" priority="289">
      <formula>IF(T132&lt;0, TRUE, IF(AND(T132&gt;0,AH132=""),TRUE,FALSE))</formula>
    </cfRule>
  </conditionalFormatting>
  <conditionalFormatting sqref="H137">
    <cfRule type="expression" dxfId="6557" priority="228">
      <formula>IF(H137&lt;0, TRUE, IF(AND(H137&gt;0,V137=""),TRUE,FALSE))</formula>
    </cfRule>
  </conditionalFormatting>
  <conditionalFormatting sqref="H138">
    <cfRule type="expression" dxfId="6556" priority="227">
      <formula>IF(H138&lt;0, TRUE, IF(AND(H138&gt;0,V138=""),TRUE,FALSE))</formula>
    </cfRule>
  </conditionalFormatting>
  <conditionalFormatting sqref="H139">
    <cfRule type="expression" dxfId="6555" priority="226">
      <formula>IF(H139&lt;0, TRUE, IF(AND(H139&gt;0,V139=""),TRUE,FALSE))</formula>
    </cfRule>
  </conditionalFormatting>
  <conditionalFormatting sqref="H140">
    <cfRule type="expression" dxfId="6554" priority="225">
      <formula>IF(H140&lt;0, TRUE, IF(AND(H140&gt;0,V140=""),TRUE,FALSE))</formula>
    </cfRule>
  </conditionalFormatting>
  <conditionalFormatting sqref="H141">
    <cfRule type="expression" dxfId="6553" priority="224">
      <formula>IF(H141&lt;0, TRUE, IF(AND(H141&gt;0,V141=""),TRUE,FALSE))</formula>
    </cfRule>
  </conditionalFormatting>
  <conditionalFormatting sqref="J137">
    <cfRule type="expression" dxfId="6552" priority="223">
      <formula>IF(J137&lt;0, TRUE, IF(AND(J137&gt;0,X137=""),TRUE,FALSE))</formula>
    </cfRule>
  </conditionalFormatting>
  <conditionalFormatting sqref="J138">
    <cfRule type="expression" dxfId="6551" priority="222">
      <formula>IF(J138&lt;0, TRUE, IF(AND(J138&gt;0,X138=""),TRUE,FALSE))</formula>
    </cfRule>
  </conditionalFormatting>
  <conditionalFormatting sqref="J139">
    <cfRule type="expression" dxfId="6550" priority="221">
      <formula>IF(J139&lt;0, TRUE, IF(AND(J139&gt;0,X139=""),TRUE,FALSE))</formula>
    </cfRule>
  </conditionalFormatting>
  <conditionalFormatting sqref="J140">
    <cfRule type="expression" dxfId="6549" priority="220">
      <formula>IF(J140&lt;0, TRUE, IF(AND(J140&gt;0,X140=""),TRUE,FALSE))</formula>
    </cfRule>
  </conditionalFormatting>
  <conditionalFormatting sqref="J141">
    <cfRule type="expression" dxfId="6548" priority="219">
      <formula>IF(J141&lt;0, TRUE, IF(AND(J141&gt;0,X141=""),TRUE,FALSE))</formula>
    </cfRule>
  </conditionalFormatting>
  <conditionalFormatting sqref="L137">
    <cfRule type="expression" dxfId="6547" priority="218">
      <formula>IF(L137&lt;0, TRUE, IF(AND(L137&gt;0,Z137=""),TRUE,FALSE))</formula>
    </cfRule>
  </conditionalFormatting>
  <conditionalFormatting sqref="L138">
    <cfRule type="expression" dxfId="6546" priority="217">
      <formula>IF(L138&lt;0, TRUE, IF(AND(L138&gt;0,Z138=""),TRUE,FALSE))</formula>
    </cfRule>
  </conditionalFormatting>
  <conditionalFormatting sqref="L139">
    <cfRule type="expression" dxfId="6545" priority="216">
      <formula>IF(L139&lt;0, TRUE, IF(AND(L139&gt;0,Z139=""),TRUE,FALSE))</formula>
    </cfRule>
  </conditionalFormatting>
  <conditionalFormatting sqref="L140">
    <cfRule type="expression" dxfId="6544" priority="215">
      <formula>IF(L140&lt;0, TRUE, IF(AND(L140&gt;0,Z140=""),TRUE,FALSE))</formula>
    </cfRule>
  </conditionalFormatting>
  <conditionalFormatting sqref="L141">
    <cfRule type="expression" dxfId="6543" priority="214">
      <formula>IF(L141&lt;0, TRUE, IF(AND(L141&gt;0,Z141=""),TRUE,FALSE))</formula>
    </cfRule>
  </conditionalFormatting>
  <conditionalFormatting sqref="P137">
    <cfRule type="expression" dxfId="6542" priority="213">
      <formula>IF(P137&lt;0, TRUE, IF(AND(P137&gt;0,AD137=""),TRUE,FALSE))</formula>
    </cfRule>
  </conditionalFormatting>
  <conditionalFormatting sqref="P138">
    <cfRule type="expression" dxfId="6541" priority="212">
      <formula>IF(P138&lt;0, TRUE, IF(AND(P138&gt;0,AD138=""),TRUE,FALSE))</formula>
    </cfRule>
  </conditionalFormatting>
  <conditionalFormatting sqref="P139">
    <cfRule type="expression" dxfId="6540" priority="211">
      <formula>IF(P139&lt;0, TRUE, IF(AND(P139&gt;0,AD139=""),TRUE,FALSE))</formula>
    </cfRule>
  </conditionalFormatting>
  <conditionalFormatting sqref="P140">
    <cfRule type="expression" dxfId="6539" priority="210">
      <formula>IF(P140&lt;0, TRUE, IF(AND(P140&gt;0,AD140=""),TRUE,FALSE))</formula>
    </cfRule>
  </conditionalFormatting>
  <conditionalFormatting sqref="P141">
    <cfRule type="expression" dxfId="6538" priority="209">
      <formula>IF(P141&lt;0, TRUE, IF(AND(P141&gt;0,AD141=""),TRUE,FALSE))</formula>
    </cfRule>
  </conditionalFormatting>
  <conditionalFormatting sqref="R137">
    <cfRule type="expression" dxfId="6537" priority="208">
      <formula>IF(R137&lt;0, TRUE, IF(AND(R137&gt;0,AF137=""),TRUE,FALSE))</formula>
    </cfRule>
  </conditionalFormatting>
  <conditionalFormatting sqref="R138">
    <cfRule type="expression" dxfId="6536" priority="207">
      <formula>IF(R138&lt;0, TRUE, IF(AND(R138&gt;0,AF138=""),TRUE,FALSE))</formula>
    </cfRule>
  </conditionalFormatting>
  <conditionalFormatting sqref="R139">
    <cfRule type="expression" dxfId="6535" priority="206">
      <formula>IF(R139&lt;0, TRUE, IF(AND(R139&gt;0,AF139=""),TRUE,FALSE))</formula>
    </cfRule>
  </conditionalFormatting>
  <conditionalFormatting sqref="R140">
    <cfRule type="expression" dxfId="6534" priority="205">
      <formula>IF(R140&lt;0, TRUE, IF(AND(R140&gt;0,AF140=""),TRUE,FALSE))</formula>
    </cfRule>
  </conditionalFormatting>
  <conditionalFormatting sqref="R141">
    <cfRule type="expression" dxfId="6533" priority="204">
      <formula>IF(R141&lt;0, TRUE, IF(AND(R141&gt;0,AF141=""),TRUE,FALSE))</formula>
    </cfRule>
  </conditionalFormatting>
  <conditionalFormatting sqref="T137">
    <cfRule type="expression" dxfId="6532" priority="203">
      <formula>IF(T137&lt;0, TRUE, IF(AND(T137&gt;0,AH137=""),TRUE,FALSE))</formula>
    </cfRule>
  </conditionalFormatting>
  <conditionalFormatting sqref="T138">
    <cfRule type="expression" dxfId="6531" priority="202">
      <formula>IF(T138&lt;0, TRUE, IF(AND(T138&gt;0,AH138=""),TRUE,FALSE))</formula>
    </cfRule>
  </conditionalFormatting>
  <conditionalFormatting sqref="T139">
    <cfRule type="expression" dxfId="6530" priority="201">
      <formula>IF(T139&lt;0, TRUE, IF(AND(T139&gt;0,AH139=""),TRUE,FALSE))</formula>
    </cfRule>
  </conditionalFormatting>
  <conditionalFormatting sqref="T140">
    <cfRule type="expression" dxfId="6529" priority="200">
      <formula>IF(T140&lt;0, TRUE, IF(AND(T140&gt;0,AH140=""),TRUE,FALSE))</formula>
    </cfRule>
  </conditionalFormatting>
  <conditionalFormatting sqref="T141">
    <cfRule type="expression" dxfId="6528" priority="199">
      <formula>IF(T141&lt;0, TRUE, IF(AND(T141&gt;0,AH141=""),TRUE,FALSE))</formula>
    </cfRule>
  </conditionalFormatting>
  <conditionalFormatting sqref="H142">
    <cfRule type="expression" dxfId="6527" priority="198">
      <formula>IF(H142&lt;0, TRUE, IF(AND(H142&gt;0,V142=""),TRUE,FALSE))</formula>
    </cfRule>
  </conditionalFormatting>
  <conditionalFormatting sqref="H143">
    <cfRule type="expression" dxfId="6526" priority="197">
      <formula>IF(H143&lt;0, TRUE, IF(AND(H143&gt;0,V143=""),TRUE,FALSE))</formula>
    </cfRule>
  </conditionalFormatting>
  <conditionalFormatting sqref="H144">
    <cfRule type="expression" dxfId="6525" priority="196">
      <formula>IF(H144&lt;0, TRUE, IF(AND(H144&gt;0,V144=""),TRUE,FALSE))</formula>
    </cfRule>
  </conditionalFormatting>
  <conditionalFormatting sqref="H145">
    <cfRule type="expression" dxfId="6524" priority="195">
      <formula>IF(H145&lt;0, TRUE, IF(AND(H145&gt;0,V145=""),TRUE,FALSE))</formula>
    </cfRule>
  </conditionalFormatting>
  <conditionalFormatting sqref="H146">
    <cfRule type="expression" dxfId="6523" priority="194">
      <formula>IF(H146&lt;0, TRUE, IF(AND(H146&gt;0,V146=""),TRUE,FALSE))</formula>
    </cfRule>
  </conditionalFormatting>
  <conditionalFormatting sqref="J142">
    <cfRule type="expression" dxfId="6522" priority="193">
      <formula>IF(J142&lt;0, TRUE, IF(AND(J142&gt;0,X142=""),TRUE,FALSE))</formula>
    </cfRule>
  </conditionalFormatting>
  <conditionalFormatting sqref="J143">
    <cfRule type="expression" dxfId="6521" priority="192">
      <formula>IF(J143&lt;0, TRUE, IF(AND(J143&gt;0,X143=""),TRUE,FALSE))</formula>
    </cfRule>
  </conditionalFormatting>
  <conditionalFormatting sqref="J144">
    <cfRule type="expression" dxfId="6520" priority="191">
      <formula>IF(J144&lt;0, TRUE, IF(AND(J144&gt;0,X144=""),TRUE,FALSE))</formula>
    </cfRule>
  </conditionalFormatting>
  <conditionalFormatting sqref="J145">
    <cfRule type="expression" dxfId="6519" priority="190">
      <formula>IF(J145&lt;0, TRUE, IF(AND(J145&gt;0,X145=""),TRUE,FALSE))</formula>
    </cfRule>
  </conditionalFormatting>
  <conditionalFormatting sqref="J146">
    <cfRule type="expression" dxfId="6518" priority="189">
      <formula>IF(J146&lt;0, TRUE, IF(AND(J146&gt;0,X146=""),TRUE,FALSE))</formula>
    </cfRule>
  </conditionalFormatting>
  <conditionalFormatting sqref="L142">
    <cfRule type="expression" dxfId="6517" priority="188">
      <formula>IF(L142&lt;0, TRUE, IF(AND(L142&gt;0,Z142=""),TRUE,FALSE))</formula>
    </cfRule>
  </conditionalFormatting>
  <conditionalFormatting sqref="L143">
    <cfRule type="expression" dxfId="6516" priority="187">
      <formula>IF(L143&lt;0, TRUE, IF(AND(L143&gt;0,Z143=""),TRUE,FALSE))</formula>
    </cfRule>
  </conditionalFormatting>
  <conditionalFormatting sqref="L144">
    <cfRule type="expression" dxfId="6515" priority="186">
      <formula>IF(L144&lt;0, TRUE, IF(AND(L144&gt;0,Z144=""),TRUE,FALSE))</formula>
    </cfRule>
  </conditionalFormatting>
  <conditionalFormatting sqref="L145">
    <cfRule type="expression" dxfId="6514" priority="185">
      <formula>IF(L145&lt;0, TRUE, IF(AND(L145&gt;0,Z145=""),TRUE,FALSE))</formula>
    </cfRule>
  </conditionalFormatting>
  <conditionalFormatting sqref="L146">
    <cfRule type="expression" dxfId="6513" priority="184">
      <formula>IF(L146&lt;0, TRUE, IF(AND(L146&gt;0,Z146=""),TRUE,FALSE))</formula>
    </cfRule>
  </conditionalFormatting>
  <conditionalFormatting sqref="P142">
    <cfRule type="expression" dxfId="6512" priority="183">
      <formula>IF(P142&lt;0, TRUE, IF(AND(P142&gt;0,AD142=""),TRUE,FALSE))</formula>
    </cfRule>
  </conditionalFormatting>
  <conditionalFormatting sqref="P143">
    <cfRule type="expression" dxfId="6511" priority="182">
      <formula>IF(P143&lt;0, TRUE, IF(AND(P143&gt;0,AD143=""),TRUE,FALSE))</formula>
    </cfRule>
  </conditionalFormatting>
  <conditionalFormatting sqref="P144">
    <cfRule type="expression" dxfId="6510" priority="181">
      <formula>IF(P144&lt;0, TRUE, IF(AND(P144&gt;0,AD144=""),TRUE,FALSE))</formula>
    </cfRule>
  </conditionalFormatting>
  <conditionalFormatting sqref="P145">
    <cfRule type="expression" dxfId="6509" priority="180">
      <formula>IF(P145&lt;0, TRUE, IF(AND(P145&gt;0,AD145=""),TRUE,FALSE))</formula>
    </cfRule>
  </conditionalFormatting>
  <conditionalFormatting sqref="P146">
    <cfRule type="expression" dxfId="6508" priority="179">
      <formula>IF(P146&lt;0, TRUE, IF(AND(P146&gt;0,AD146=""),TRUE,FALSE))</formula>
    </cfRule>
  </conditionalFormatting>
  <conditionalFormatting sqref="R142">
    <cfRule type="expression" dxfId="6507" priority="178">
      <formula>IF(R142&lt;0, TRUE, IF(AND(R142&gt;0,AF142=""),TRUE,FALSE))</formula>
    </cfRule>
  </conditionalFormatting>
  <conditionalFormatting sqref="R143">
    <cfRule type="expression" dxfId="6506" priority="177">
      <formula>IF(R143&lt;0, TRUE, IF(AND(R143&gt;0,AF143=""),TRUE,FALSE))</formula>
    </cfRule>
  </conditionalFormatting>
  <conditionalFormatting sqref="R144">
    <cfRule type="expression" dxfId="6505" priority="176">
      <formula>IF(R144&lt;0, TRUE, IF(AND(R144&gt;0,AF144=""),TRUE,FALSE))</formula>
    </cfRule>
  </conditionalFormatting>
  <conditionalFormatting sqref="R145">
    <cfRule type="expression" dxfId="6504" priority="175">
      <formula>IF(R145&lt;0, TRUE, IF(AND(R145&gt;0,AF145=""),TRUE,FALSE))</formula>
    </cfRule>
  </conditionalFormatting>
  <conditionalFormatting sqref="R146">
    <cfRule type="expression" dxfId="6503" priority="174">
      <formula>IF(R146&lt;0, TRUE, IF(AND(R146&gt;0,AF146=""),TRUE,FALSE))</formula>
    </cfRule>
  </conditionalFormatting>
  <conditionalFormatting sqref="T142">
    <cfRule type="expression" dxfId="6502" priority="173">
      <formula>IF(T142&lt;0, TRUE, IF(AND(T142&gt;0,AH142=""),TRUE,FALSE))</formula>
    </cfRule>
  </conditionalFormatting>
  <conditionalFormatting sqref="T143">
    <cfRule type="expression" dxfId="6501" priority="172">
      <formula>IF(T143&lt;0, TRUE, IF(AND(T143&gt;0,AH143=""),TRUE,FALSE))</formula>
    </cfRule>
  </conditionalFormatting>
  <conditionalFormatting sqref="T144">
    <cfRule type="expression" dxfId="6500" priority="171">
      <formula>IF(T144&lt;0, TRUE, IF(AND(T144&gt;0,AH144=""),TRUE,FALSE))</formula>
    </cfRule>
  </conditionalFormatting>
  <conditionalFormatting sqref="T145">
    <cfRule type="expression" dxfId="6499" priority="170">
      <formula>IF(T145&lt;0, TRUE, IF(AND(T145&gt;0,AH145=""),TRUE,FALSE))</formula>
    </cfRule>
  </conditionalFormatting>
  <conditionalFormatting sqref="T146">
    <cfRule type="expression" dxfId="6498" priority="169">
      <formula>IF(T146&lt;0, TRUE, IF(AND(T146&gt;0,AH146=""),TRUE,FALSE))</formula>
    </cfRule>
  </conditionalFormatting>
  <conditionalFormatting sqref="H147">
    <cfRule type="expression" dxfId="6497" priority="168">
      <formula>IF(H147&lt;0, TRUE, IF(AND(H147&gt;0,V147=""),TRUE,FALSE))</formula>
    </cfRule>
  </conditionalFormatting>
  <conditionalFormatting sqref="H148">
    <cfRule type="expression" dxfId="6496" priority="167">
      <formula>IF(H148&lt;0, TRUE, IF(AND(H148&gt;0,V148=""),TRUE,FALSE))</formula>
    </cfRule>
  </conditionalFormatting>
  <conditionalFormatting sqref="H149">
    <cfRule type="expression" dxfId="6495" priority="166">
      <formula>IF(H149&lt;0, TRUE, IF(AND(H149&gt;0,V149=""),TRUE,FALSE))</formula>
    </cfRule>
  </conditionalFormatting>
  <conditionalFormatting sqref="H150">
    <cfRule type="expression" dxfId="6494" priority="165">
      <formula>IF(H150&lt;0, TRUE, IF(AND(H150&gt;0,V150=""),TRUE,FALSE))</formula>
    </cfRule>
  </conditionalFormatting>
  <conditionalFormatting sqref="H151">
    <cfRule type="expression" dxfId="6493" priority="164">
      <formula>IF(H151&lt;0, TRUE, IF(AND(H151&gt;0,V151=""),TRUE,FALSE))</formula>
    </cfRule>
  </conditionalFormatting>
  <conditionalFormatting sqref="J147">
    <cfRule type="expression" dxfId="6492" priority="163">
      <formula>IF(J147&lt;0, TRUE, IF(AND(J147&gt;0,X147=""),TRUE,FALSE))</formula>
    </cfRule>
  </conditionalFormatting>
  <conditionalFormatting sqref="J148">
    <cfRule type="expression" dxfId="6491" priority="162">
      <formula>IF(J148&lt;0, TRUE, IF(AND(J148&gt;0,X148=""),TRUE,FALSE))</formula>
    </cfRule>
  </conditionalFormatting>
  <conditionalFormatting sqref="J149">
    <cfRule type="expression" dxfId="6490" priority="161">
      <formula>IF(J149&lt;0, TRUE, IF(AND(J149&gt;0,X149=""),TRUE,FALSE))</formula>
    </cfRule>
  </conditionalFormatting>
  <conditionalFormatting sqref="J150">
    <cfRule type="expression" dxfId="6489" priority="160">
      <formula>IF(J150&lt;0, TRUE, IF(AND(J150&gt;0,X150=""),TRUE,FALSE))</formula>
    </cfRule>
  </conditionalFormatting>
  <conditionalFormatting sqref="J151">
    <cfRule type="expression" dxfId="6488" priority="159">
      <formula>IF(J151&lt;0, TRUE, IF(AND(J151&gt;0,X151=""),TRUE,FALSE))</formula>
    </cfRule>
  </conditionalFormatting>
  <conditionalFormatting sqref="L147">
    <cfRule type="expression" dxfId="6487" priority="158">
      <formula>IF(L147&lt;0, TRUE, IF(AND(L147&gt;0,Z147=""),TRUE,FALSE))</formula>
    </cfRule>
  </conditionalFormatting>
  <conditionalFormatting sqref="L148">
    <cfRule type="expression" dxfId="6486" priority="157">
      <formula>IF(L148&lt;0, TRUE, IF(AND(L148&gt;0,Z148=""),TRUE,FALSE))</formula>
    </cfRule>
  </conditionalFormatting>
  <conditionalFormatting sqref="L149">
    <cfRule type="expression" dxfId="6485" priority="156">
      <formula>IF(L149&lt;0, TRUE, IF(AND(L149&gt;0,Z149=""),TRUE,FALSE))</formula>
    </cfRule>
  </conditionalFormatting>
  <conditionalFormatting sqref="L150">
    <cfRule type="expression" dxfId="6484" priority="155">
      <formula>IF(L150&lt;0, TRUE, IF(AND(L150&gt;0,Z150=""),TRUE,FALSE))</formula>
    </cfRule>
  </conditionalFormatting>
  <conditionalFormatting sqref="L151">
    <cfRule type="expression" dxfId="6483" priority="154">
      <formula>IF(L151&lt;0, TRUE, IF(AND(L151&gt;0,Z151=""),TRUE,FALSE))</formula>
    </cfRule>
  </conditionalFormatting>
  <conditionalFormatting sqref="P147">
    <cfRule type="expression" dxfId="6482" priority="153">
      <formula>IF(P147&lt;0, TRUE, IF(AND(P147&gt;0,AD147=""),TRUE,FALSE))</formula>
    </cfRule>
  </conditionalFormatting>
  <conditionalFormatting sqref="P148">
    <cfRule type="expression" dxfId="6481" priority="152">
      <formula>IF(P148&lt;0, TRUE, IF(AND(P148&gt;0,AD148=""),TRUE,FALSE))</formula>
    </cfRule>
  </conditionalFormatting>
  <conditionalFormatting sqref="P149">
    <cfRule type="expression" dxfId="6480" priority="151">
      <formula>IF(P149&lt;0, TRUE, IF(AND(P149&gt;0,AD149=""),TRUE,FALSE))</formula>
    </cfRule>
  </conditionalFormatting>
  <conditionalFormatting sqref="P150">
    <cfRule type="expression" dxfId="6479" priority="150">
      <formula>IF(P150&lt;0, TRUE, IF(AND(P150&gt;0,AD150=""),TRUE,FALSE))</formula>
    </cfRule>
  </conditionalFormatting>
  <conditionalFormatting sqref="P151">
    <cfRule type="expression" dxfId="6478" priority="149">
      <formula>IF(P151&lt;0, TRUE, IF(AND(P151&gt;0,AD151=""),TRUE,FALSE))</formula>
    </cfRule>
  </conditionalFormatting>
  <conditionalFormatting sqref="R147">
    <cfRule type="expression" dxfId="6477" priority="148">
      <formula>IF(R147&lt;0, TRUE, IF(AND(R147&gt;0,AF147=""),TRUE,FALSE))</formula>
    </cfRule>
  </conditionalFormatting>
  <conditionalFormatting sqref="R148">
    <cfRule type="expression" dxfId="6476" priority="147">
      <formula>IF(R148&lt;0, TRUE, IF(AND(R148&gt;0,AF148=""),TRUE,FALSE))</formula>
    </cfRule>
  </conditionalFormatting>
  <conditionalFormatting sqref="R149">
    <cfRule type="expression" dxfId="6475" priority="146">
      <formula>IF(R149&lt;0, TRUE, IF(AND(R149&gt;0,AF149=""),TRUE,FALSE))</formula>
    </cfRule>
  </conditionalFormatting>
  <conditionalFormatting sqref="R150">
    <cfRule type="expression" dxfId="6474" priority="145">
      <formula>IF(R150&lt;0, TRUE, IF(AND(R150&gt;0,AF150=""),TRUE,FALSE))</formula>
    </cfRule>
  </conditionalFormatting>
  <conditionalFormatting sqref="R151">
    <cfRule type="expression" dxfId="6473" priority="144">
      <formula>IF(R151&lt;0, TRUE, IF(AND(R151&gt;0,AF151=""),TRUE,FALSE))</formula>
    </cfRule>
  </conditionalFormatting>
  <conditionalFormatting sqref="T147">
    <cfRule type="expression" dxfId="6472" priority="143">
      <formula>IF(T147&lt;0, TRUE, IF(AND(T147&gt;0,AH147=""),TRUE,FALSE))</formula>
    </cfRule>
  </conditionalFormatting>
  <conditionalFormatting sqref="T148">
    <cfRule type="expression" dxfId="6471" priority="142">
      <formula>IF(T148&lt;0, TRUE, IF(AND(T148&gt;0,AH148=""),TRUE,FALSE))</formula>
    </cfRule>
  </conditionalFormatting>
  <conditionalFormatting sqref="T149">
    <cfRule type="expression" dxfId="6470" priority="141">
      <formula>IF(T149&lt;0, TRUE, IF(AND(T149&gt;0,AH149=""),TRUE,FALSE))</formula>
    </cfRule>
  </conditionalFormatting>
  <conditionalFormatting sqref="T150">
    <cfRule type="expression" dxfId="6469" priority="140">
      <formula>IF(T150&lt;0, TRUE, IF(AND(T150&gt;0,AH150=""),TRUE,FALSE))</formula>
    </cfRule>
  </conditionalFormatting>
  <conditionalFormatting sqref="T151">
    <cfRule type="expression" dxfId="6468" priority="139">
      <formula>IF(T151&lt;0, TRUE, IF(AND(T151&gt;0,AH151=""),TRUE,FALSE))</formula>
    </cfRule>
  </conditionalFormatting>
  <conditionalFormatting sqref="N94">
    <cfRule type="expression" dxfId="6467" priority="119">
      <formula>IF(N94&lt;0, TRUE, IF(AND(N94&gt;0,AB94=""),TRUE,FALSE))</formula>
    </cfRule>
  </conditionalFormatting>
  <conditionalFormatting sqref="N60">
    <cfRule type="expression" dxfId="6466" priority="116">
      <formula>IF(N60&lt;0, TRUE, IF(AND(N60&gt;0,AB60=""),TRUE,FALSE))</formula>
    </cfRule>
  </conditionalFormatting>
  <conditionalFormatting sqref="N61">
    <cfRule type="expression" dxfId="6465" priority="115">
      <formula>IF(N61&lt;0, TRUE, IF(AND(N61&gt;0,AB61=""),TRUE,FALSE))</formula>
    </cfRule>
  </conditionalFormatting>
  <conditionalFormatting sqref="N62">
    <cfRule type="expression" dxfId="6464" priority="114">
      <formula>IF(N62&lt;0, TRUE, IF(AND(N62&gt;0,AB62=""),TRUE,FALSE))</formula>
    </cfRule>
  </conditionalFormatting>
  <conditionalFormatting sqref="N63">
    <cfRule type="expression" dxfId="6463" priority="113">
      <formula>IF(N63&lt;0, TRUE, IF(AND(N63&gt;0,AB63=""),TRUE,FALSE))</formula>
    </cfRule>
  </conditionalFormatting>
  <conditionalFormatting sqref="N64">
    <cfRule type="expression" dxfId="6462" priority="112">
      <formula>IF(N64&lt;0, TRUE, IF(AND(N64&gt;0,AB64=""),TRUE,FALSE))</formula>
    </cfRule>
  </conditionalFormatting>
  <conditionalFormatting sqref="N65">
    <cfRule type="expression" dxfId="6461" priority="111">
      <formula>IF(N65&lt;0, TRUE, IF(AND(N65&gt;0,AB65=""),TRUE,FALSE))</formula>
    </cfRule>
  </conditionalFormatting>
  <conditionalFormatting sqref="N66">
    <cfRule type="expression" dxfId="6460" priority="110">
      <formula>IF(N66&lt;0, TRUE, IF(AND(N66&gt;0,AB66=""),TRUE,FALSE))</formula>
    </cfRule>
  </conditionalFormatting>
  <conditionalFormatting sqref="N67">
    <cfRule type="expression" dxfId="6459" priority="109">
      <formula>IF(N67&lt;0, TRUE, IF(AND(N67&gt;0,AB67=""),TRUE,FALSE))</formula>
    </cfRule>
  </conditionalFormatting>
  <conditionalFormatting sqref="N68">
    <cfRule type="expression" dxfId="6458" priority="108">
      <formula>IF(N68&lt;0, TRUE, IF(AND(N68&gt;0,AB68=""),TRUE,FALSE))</formula>
    </cfRule>
  </conditionalFormatting>
  <conditionalFormatting sqref="N69">
    <cfRule type="expression" dxfId="6457" priority="107">
      <formula>IF(N69&lt;0, TRUE, IF(AND(N69&gt;0,AB69=""),TRUE,FALSE))</formula>
    </cfRule>
  </conditionalFormatting>
  <conditionalFormatting sqref="N70">
    <cfRule type="expression" dxfId="6456" priority="106">
      <formula>IF(N70&lt;0, TRUE, IF(AND(N70&gt;0,AB70=""),TRUE,FALSE))</formula>
    </cfRule>
  </conditionalFormatting>
  <conditionalFormatting sqref="N71">
    <cfRule type="expression" dxfId="6455" priority="105">
      <formula>IF(N71&lt;0, TRUE, IF(AND(N71&gt;0,AB71=""),TRUE,FALSE))</formula>
    </cfRule>
  </conditionalFormatting>
  <conditionalFormatting sqref="N72">
    <cfRule type="expression" dxfId="6454" priority="104">
      <formula>IF(N72&lt;0, TRUE, IF(AND(N72&gt;0,AB72=""),TRUE,FALSE))</formula>
    </cfRule>
  </conditionalFormatting>
  <conditionalFormatting sqref="N73">
    <cfRule type="expression" dxfId="6453" priority="103">
      <formula>IF(N73&lt;0, TRUE, IF(AND(N73&gt;0,AB73=""),TRUE,FALSE))</formula>
    </cfRule>
  </conditionalFormatting>
  <conditionalFormatting sqref="N74">
    <cfRule type="expression" dxfId="6452" priority="102">
      <formula>IF(N74&lt;0, TRUE, IF(AND(N74&gt;0,AB74=""),TRUE,FALSE))</formula>
    </cfRule>
  </conditionalFormatting>
  <conditionalFormatting sqref="N75">
    <cfRule type="expression" dxfId="6451" priority="101">
      <formula>IF(N75&lt;0, TRUE, IF(AND(N75&gt;0,AB75=""),TRUE,FALSE))</formula>
    </cfRule>
  </conditionalFormatting>
  <conditionalFormatting sqref="N76">
    <cfRule type="expression" dxfId="6450" priority="100">
      <formula>IF(N76&lt;0, TRUE, IF(AND(N76&gt;0,AB76=""),TRUE,FALSE))</formula>
    </cfRule>
  </conditionalFormatting>
  <conditionalFormatting sqref="N77">
    <cfRule type="expression" dxfId="6449" priority="99">
      <formula>IF(N77&lt;0, TRUE, IF(AND(N77&gt;0,AB77=""),TRUE,FALSE))</formula>
    </cfRule>
  </conditionalFormatting>
  <conditionalFormatting sqref="N78">
    <cfRule type="expression" dxfId="6448" priority="98">
      <formula>IF(N78&lt;0, TRUE, IF(AND(N78&gt;0,AB78=""),TRUE,FALSE))</formula>
    </cfRule>
  </conditionalFormatting>
  <conditionalFormatting sqref="N79">
    <cfRule type="expression" dxfId="6447" priority="97">
      <formula>IF(N79&lt;0, TRUE, IF(AND(N79&gt;0,AB79=""),TRUE,FALSE))</formula>
    </cfRule>
  </conditionalFormatting>
  <conditionalFormatting sqref="N80">
    <cfRule type="expression" dxfId="6446" priority="96">
      <formula>IF(N80&lt;0, TRUE, IF(AND(N80&gt;0,AB80=""),TRUE,FALSE))</formula>
    </cfRule>
  </conditionalFormatting>
  <conditionalFormatting sqref="N81">
    <cfRule type="expression" dxfId="6445" priority="95">
      <formula>IF(N81&lt;0, TRUE, IF(AND(N81&gt;0,AB81=""),TRUE,FALSE))</formula>
    </cfRule>
  </conditionalFormatting>
  <conditionalFormatting sqref="N82">
    <cfRule type="expression" dxfId="6444" priority="94">
      <formula>IF(N82&lt;0, TRUE, IF(AND(N82&gt;0,AB82=""),TRUE,FALSE))</formula>
    </cfRule>
  </conditionalFormatting>
  <conditionalFormatting sqref="N83">
    <cfRule type="expression" dxfId="6443" priority="93">
      <formula>IF(N83&lt;0, TRUE, IF(AND(N83&gt;0,AB83=""),TRUE,FALSE))</formula>
    </cfRule>
  </conditionalFormatting>
  <conditionalFormatting sqref="N84">
    <cfRule type="expression" dxfId="6442" priority="92">
      <formula>IF(N84&lt;0, TRUE, IF(AND(N84&gt;0,AB84=""),TRUE,FALSE))</formula>
    </cfRule>
  </conditionalFormatting>
  <conditionalFormatting sqref="N85">
    <cfRule type="expression" dxfId="6441" priority="91">
      <formula>IF(N85&lt;0, TRUE, IF(AND(N85&gt;0,AB85=""),TRUE,FALSE))</formula>
    </cfRule>
  </conditionalFormatting>
  <conditionalFormatting sqref="N86">
    <cfRule type="expression" dxfId="6440" priority="90">
      <formula>IF(N86&lt;0, TRUE, IF(AND(N86&gt;0,AB86=""),TRUE,FALSE))</formula>
    </cfRule>
  </conditionalFormatting>
  <conditionalFormatting sqref="N87">
    <cfRule type="expression" dxfId="6439" priority="89">
      <formula>IF(N87&lt;0, TRUE, IF(AND(N87&gt;0,AB87=""),TRUE,FALSE))</formula>
    </cfRule>
  </conditionalFormatting>
  <conditionalFormatting sqref="N88">
    <cfRule type="expression" dxfId="6438" priority="88">
      <formula>IF(N88&lt;0, TRUE, IF(AND(N88&gt;0,AB88=""),TRUE,FALSE))</formula>
    </cfRule>
  </conditionalFormatting>
  <conditionalFormatting sqref="N89">
    <cfRule type="expression" dxfId="6437" priority="87">
      <formula>IF(N89&lt;0, TRUE, IF(AND(N89&gt;0,AB89=""),TRUE,FALSE))</formula>
    </cfRule>
  </conditionalFormatting>
  <conditionalFormatting sqref="N90">
    <cfRule type="expression" dxfId="6436" priority="86">
      <formula>IF(N90&lt;0, TRUE, IF(AND(N90&gt;0,AB90=""),TRUE,FALSE))</formula>
    </cfRule>
  </conditionalFormatting>
  <conditionalFormatting sqref="N91">
    <cfRule type="expression" dxfId="6435" priority="85">
      <formula>IF(N91&lt;0, TRUE, IF(AND(N91&gt;0,AB91=""),TRUE,FALSE))</formula>
    </cfRule>
  </conditionalFormatting>
  <conditionalFormatting sqref="N92">
    <cfRule type="expression" dxfId="6434" priority="84">
      <formula>IF(N92&lt;0, TRUE, IF(AND(N92&gt;0,AB92=""),TRUE,FALSE))</formula>
    </cfRule>
  </conditionalFormatting>
  <conditionalFormatting sqref="N93">
    <cfRule type="expression" dxfId="6433" priority="83">
      <formula>IF(N93&lt;0, TRUE, IF(AND(N93&gt;0,AB93=""),TRUE,FALSE))</formula>
    </cfRule>
  </conditionalFormatting>
  <conditionalFormatting sqref="N99">
    <cfRule type="expression" dxfId="6432" priority="82">
      <formula>IF(N99&lt;0, TRUE, IF(AND(N99&gt;0,AB99=""),TRUE,FALSE))</formula>
    </cfRule>
  </conditionalFormatting>
  <conditionalFormatting sqref="N100">
    <cfRule type="expression" dxfId="6431" priority="81">
      <formula>IF(N100&lt;0, TRUE, IF(AND(N100&gt;0,AB100=""),TRUE,FALSE))</formula>
    </cfRule>
  </conditionalFormatting>
  <conditionalFormatting sqref="N101">
    <cfRule type="expression" dxfId="6430" priority="80">
      <formula>IF(N101&lt;0, TRUE, IF(AND(N101&gt;0,AB101=""),TRUE,FALSE))</formula>
    </cfRule>
  </conditionalFormatting>
  <conditionalFormatting sqref="N102">
    <cfRule type="expression" dxfId="6429" priority="79">
      <formula>IF(N102&lt;0, TRUE, IF(AND(N102&gt;0,AB102=""),TRUE,FALSE))</formula>
    </cfRule>
  </conditionalFormatting>
  <conditionalFormatting sqref="N103">
    <cfRule type="expression" dxfId="6428" priority="78">
      <formula>IF(N103&lt;0, TRUE, IF(AND(N103&gt;0,AB103=""),TRUE,FALSE))</formula>
    </cfRule>
  </conditionalFormatting>
  <conditionalFormatting sqref="N104">
    <cfRule type="expression" dxfId="6427" priority="77">
      <formula>IF(N104&lt;0, TRUE, IF(AND(N104&gt;0,AB104=""),TRUE,FALSE))</formula>
    </cfRule>
  </conditionalFormatting>
  <conditionalFormatting sqref="N105">
    <cfRule type="expression" dxfId="6426" priority="76">
      <formula>IF(N105&lt;0, TRUE, IF(AND(N105&gt;0,AB105=""),TRUE,FALSE))</formula>
    </cfRule>
  </conditionalFormatting>
  <conditionalFormatting sqref="N106">
    <cfRule type="expression" dxfId="6425" priority="75">
      <formula>IF(N106&lt;0, TRUE, IF(AND(N106&gt;0,AB106=""),TRUE,FALSE))</formula>
    </cfRule>
  </conditionalFormatting>
  <conditionalFormatting sqref="N107">
    <cfRule type="expression" dxfId="6424" priority="74">
      <formula>IF(N107&lt;0, TRUE, IF(AND(N107&gt;0,AB107=""),TRUE,FALSE))</formula>
    </cfRule>
  </conditionalFormatting>
  <conditionalFormatting sqref="N108">
    <cfRule type="expression" dxfId="6423" priority="73">
      <formula>IF(N108&lt;0, TRUE, IF(AND(N108&gt;0,AB108=""),TRUE,FALSE))</formula>
    </cfRule>
  </conditionalFormatting>
  <conditionalFormatting sqref="N109">
    <cfRule type="expression" dxfId="6422" priority="72">
      <formula>IF(N109&lt;0, TRUE, IF(AND(N109&gt;0,AB109=""),TRUE,FALSE))</formula>
    </cfRule>
  </conditionalFormatting>
  <conditionalFormatting sqref="N110">
    <cfRule type="expression" dxfId="6421" priority="71">
      <formula>IF(N110&lt;0, TRUE, IF(AND(N110&gt;0,AB110=""),TRUE,FALSE))</formula>
    </cfRule>
  </conditionalFormatting>
  <conditionalFormatting sqref="N111">
    <cfRule type="expression" dxfId="6420" priority="70">
      <formula>IF(N111&lt;0, TRUE, IF(AND(N111&gt;0,AB111=""),TRUE,FALSE))</formula>
    </cfRule>
  </conditionalFormatting>
  <conditionalFormatting sqref="N112">
    <cfRule type="expression" dxfId="6419" priority="69">
      <formula>IF(N112&lt;0, TRUE, IF(AND(N112&gt;0,AB112=""),TRUE,FALSE))</formula>
    </cfRule>
  </conditionalFormatting>
  <conditionalFormatting sqref="N113">
    <cfRule type="expression" dxfId="6418" priority="67">
      <formula>IF(N113&lt;0, TRUE, IF(AND(N113&gt;0,AB113=""),TRUE,FALSE))</formula>
    </cfRule>
  </conditionalFormatting>
  <conditionalFormatting sqref="N118">
    <cfRule type="expression" dxfId="6417" priority="66">
      <formula>IF(N118&lt;0, TRUE, IF(AND(N118&gt;0,AB118=""),TRUE,FALSE))</formula>
    </cfRule>
  </conditionalFormatting>
  <conditionalFormatting sqref="N119">
    <cfRule type="expression" dxfId="6416" priority="65">
      <formula>IF(N119&lt;0, TRUE, IF(AND(N119&gt;0,AB119=""),TRUE,FALSE))</formula>
    </cfRule>
  </conditionalFormatting>
  <conditionalFormatting sqref="N120">
    <cfRule type="expression" dxfId="6415" priority="64">
      <formula>IF(N120&lt;0, TRUE, IF(AND(N120&gt;0,AB120=""),TRUE,FALSE))</formula>
    </cfRule>
  </conditionalFormatting>
  <conditionalFormatting sqref="N121">
    <cfRule type="expression" dxfId="6414" priority="63">
      <formula>IF(N121&lt;0, TRUE, IF(AND(N121&gt;0,AB121=""),TRUE,FALSE))</formula>
    </cfRule>
  </conditionalFormatting>
  <conditionalFormatting sqref="N122">
    <cfRule type="expression" dxfId="6413" priority="62">
      <formula>IF(N122&lt;0, TRUE, IF(AND(N122&gt;0,AB122=""),TRUE,FALSE))</formula>
    </cfRule>
  </conditionalFormatting>
  <conditionalFormatting sqref="N123">
    <cfRule type="expression" dxfId="6412" priority="61">
      <formula>IF(N123&lt;0, TRUE, IF(AND(N123&gt;0,AB123=""),TRUE,FALSE))</formula>
    </cfRule>
  </conditionalFormatting>
  <conditionalFormatting sqref="N124">
    <cfRule type="expression" dxfId="6411" priority="60">
      <formula>IF(N124&lt;0, TRUE, IF(AND(N124&gt;0,AB124=""),TRUE,FALSE))</formula>
    </cfRule>
  </conditionalFormatting>
  <conditionalFormatting sqref="N125">
    <cfRule type="expression" dxfId="6410" priority="59">
      <formula>IF(N125&lt;0, TRUE, IF(AND(N125&gt;0,AB125=""),TRUE,FALSE))</formula>
    </cfRule>
  </conditionalFormatting>
  <conditionalFormatting sqref="N126">
    <cfRule type="expression" dxfId="6409" priority="58">
      <formula>IF(N126&lt;0, TRUE, IF(AND(N126&gt;0,AB126=""),TRUE,FALSE))</formula>
    </cfRule>
  </conditionalFormatting>
  <conditionalFormatting sqref="N127">
    <cfRule type="expression" dxfId="6408" priority="57">
      <formula>IF(N127&lt;0, TRUE, IF(AND(N127&gt;0,AB127=""),TRUE,FALSE))</formula>
    </cfRule>
  </conditionalFormatting>
  <conditionalFormatting sqref="N128">
    <cfRule type="expression" dxfId="6407" priority="56">
      <formula>IF(N128&lt;0, TRUE, IF(AND(N128&gt;0,AB128=""),TRUE,FALSE))</formula>
    </cfRule>
  </conditionalFormatting>
  <conditionalFormatting sqref="N129">
    <cfRule type="expression" dxfId="6406" priority="55">
      <formula>IF(N129&lt;0, TRUE, IF(AND(N129&gt;0,AB129=""),TRUE,FALSE))</formula>
    </cfRule>
  </conditionalFormatting>
  <conditionalFormatting sqref="N130">
    <cfRule type="expression" dxfId="6405" priority="54">
      <formula>IF(N130&lt;0, TRUE, IF(AND(N130&gt;0,AB130=""),TRUE,FALSE))</formula>
    </cfRule>
  </conditionalFormatting>
  <conditionalFormatting sqref="N131">
    <cfRule type="expression" dxfId="6404" priority="53">
      <formula>IF(N131&lt;0, TRUE, IF(AND(N131&gt;0,AB131=""),TRUE,FALSE))</formula>
    </cfRule>
  </conditionalFormatting>
  <conditionalFormatting sqref="N132">
    <cfRule type="expression" dxfId="6403" priority="52">
      <formula>IF(N132&lt;0, TRUE, IF(AND(N132&gt;0,AB132=""),TRUE,FALSE))</formula>
    </cfRule>
  </conditionalFormatting>
  <conditionalFormatting sqref="N137">
    <cfRule type="expression" dxfId="6402" priority="41">
      <formula>IF(N137&lt;0, TRUE, IF(AND(N137&gt;0,AB137=""),TRUE,FALSE))</formula>
    </cfRule>
  </conditionalFormatting>
  <conditionalFormatting sqref="N138">
    <cfRule type="expression" dxfId="6401" priority="40">
      <formula>IF(N138&lt;0, TRUE, IF(AND(N138&gt;0,AB138=""),TRUE,FALSE))</formula>
    </cfRule>
  </conditionalFormatting>
  <conditionalFormatting sqref="N139">
    <cfRule type="expression" dxfId="6400" priority="39">
      <formula>IF(N139&lt;0, TRUE, IF(AND(N139&gt;0,AB139=""),TRUE,FALSE))</formula>
    </cfRule>
  </conditionalFormatting>
  <conditionalFormatting sqref="N140">
    <cfRule type="expression" dxfId="6399" priority="38">
      <formula>IF(N140&lt;0, TRUE, IF(AND(N140&gt;0,AB140=""),TRUE,FALSE))</formula>
    </cfRule>
  </conditionalFormatting>
  <conditionalFormatting sqref="N141">
    <cfRule type="expression" dxfId="6398" priority="37">
      <formula>IF(N141&lt;0, TRUE, IF(AND(N141&gt;0,AB141=""),TRUE,FALSE))</formula>
    </cfRule>
  </conditionalFormatting>
  <conditionalFormatting sqref="N142">
    <cfRule type="expression" dxfId="6397" priority="36">
      <formula>IF(N142&lt;0, TRUE, IF(AND(N142&gt;0,AB142=""),TRUE,FALSE))</formula>
    </cfRule>
  </conditionalFormatting>
  <conditionalFormatting sqref="N143">
    <cfRule type="expression" dxfId="6396" priority="35">
      <formula>IF(N143&lt;0, TRUE, IF(AND(N143&gt;0,AB143=""),TRUE,FALSE))</formula>
    </cfRule>
  </conditionalFormatting>
  <conditionalFormatting sqref="N144">
    <cfRule type="expression" dxfId="6395" priority="34">
      <formula>IF(N144&lt;0, TRUE, IF(AND(N144&gt;0,AB144=""),TRUE,FALSE))</formula>
    </cfRule>
  </conditionalFormatting>
  <conditionalFormatting sqref="N145">
    <cfRule type="expression" dxfId="6394" priority="33">
      <formula>IF(N145&lt;0, TRUE, IF(AND(N145&gt;0,AB145=""),TRUE,FALSE))</formula>
    </cfRule>
  </conditionalFormatting>
  <conditionalFormatting sqref="N146">
    <cfRule type="expression" dxfId="6393" priority="32">
      <formula>IF(N146&lt;0, TRUE, IF(AND(N146&gt;0,AB146=""),TRUE,FALSE))</formula>
    </cfRule>
  </conditionalFormatting>
  <conditionalFormatting sqref="N147">
    <cfRule type="expression" dxfId="6392" priority="31">
      <formula>IF(N147&lt;0, TRUE, IF(AND(N147&gt;0,AB147=""),TRUE,FALSE))</formula>
    </cfRule>
  </conditionalFormatting>
  <conditionalFormatting sqref="N148">
    <cfRule type="expression" dxfId="6391" priority="30">
      <formula>IF(N148&lt;0, TRUE, IF(AND(N148&gt;0,AB148=""),TRUE,FALSE))</formula>
    </cfRule>
  </conditionalFormatting>
  <conditionalFormatting sqref="N149">
    <cfRule type="expression" dxfId="6390" priority="29">
      <formula>IF(N149&lt;0, TRUE, IF(AND(N149&gt;0,AB149=""),TRUE,FALSE))</formula>
    </cfRule>
  </conditionalFormatting>
  <conditionalFormatting sqref="N150">
    <cfRule type="expression" dxfId="6389" priority="28">
      <formula>IF(N150&lt;0, TRUE, IF(AND(N150&gt;0,AB150=""),TRUE,FALSE))</formula>
    </cfRule>
  </conditionalFormatting>
  <conditionalFormatting sqref="N151">
    <cfRule type="expression" dxfId="6388" priority="27">
      <formula>IF(N151&lt;0, TRUE, IF(AND(N151&gt;0,AB151=""),TRUE,FALSE))</formula>
    </cfRule>
  </conditionalFormatting>
  <conditionalFormatting sqref="H45:H59">
    <cfRule type="expression" dxfId="6387" priority="25">
      <formula>IF(H45&lt;0, TRUE, IF(AND(H45&gt;0,V45=""),TRUE,FALSE))</formula>
    </cfRule>
  </conditionalFormatting>
  <conditionalFormatting sqref="J45:J59">
    <cfRule type="expression" dxfId="6386" priority="24">
      <formula>IF(J45&lt;0, TRUE, IF(AND(J45&gt;0,X45=""),TRUE,FALSE))</formula>
    </cfRule>
  </conditionalFormatting>
  <conditionalFormatting sqref="L45:L59">
    <cfRule type="expression" dxfId="6385" priority="23">
      <formula>IF(L45&lt;0, TRUE, IF(AND(L45&gt;0,Z45=""),TRUE,FALSE))</formula>
    </cfRule>
  </conditionalFormatting>
  <conditionalFormatting sqref="P45:P59">
    <cfRule type="expression" dxfId="6384" priority="22">
      <formula>IF(P45&lt;0, TRUE, IF(AND(P45&gt;0,AD45=""),TRUE,FALSE))</formula>
    </cfRule>
  </conditionalFormatting>
  <conditionalFormatting sqref="R45:R59">
    <cfRule type="expression" dxfId="6383" priority="21">
      <formula>IF(R45&lt;0, TRUE, IF(AND(R45&gt;0,AF45=""),TRUE,FALSE))</formula>
    </cfRule>
  </conditionalFormatting>
  <conditionalFormatting sqref="T45:T59">
    <cfRule type="expression" dxfId="6382" priority="20">
      <formula>IF(T45&lt;0, TRUE, IF(AND(T45&gt;0,AH45=""),TRUE,FALSE))</formula>
    </cfRule>
  </conditionalFormatting>
  <conditionalFormatting sqref="N45:N59">
    <cfRule type="expression" dxfId="6381" priority="19">
      <formula>IF(N45&lt;0, TRUE, IF(AND(N45&gt;0,AB45=""),TRUE,FALSE))</formula>
    </cfRule>
  </conditionalFormatting>
  <conditionalFormatting sqref="I116">
    <cfRule type="expression" dxfId="6380" priority="18" stopIfTrue="1">
      <formula>ISERROR(I116)</formula>
    </cfRule>
  </conditionalFormatting>
  <conditionalFormatting sqref="K116">
    <cfRule type="expression" dxfId="6379" priority="17" stopIfTrue="1">
      <formula>ISERROR(K116)</formula>
    </cfRule>
  </conditionalFormatting>
  <conditionalFormatting sqref="M116">
    <cfRule type="expression" dxfId="6378" priority="16" stopIfTrue="1">
      <formula>ISERROR(M116)</formula>
    </cfRule>
  </conditionalFormatting>
  <conditionalFormatting sqref="O116">
    <cfRule type="expression" dxfId="6377" priority="15" stopIfTrue="1">
      <formula>ISERROR(O116)</formula>
    </cfRule>
  </conditionalFormatting>
  <conditionalFormatting sqref="Q116">
    <cfRule type="expression" dxfId="6376" priority="14" stopIfTrue="1">
      <formula>ISERROR(Q116)</formula>
    </cfRule>
  </conditionalFormatting>
  <conditionalFormatting sqref="S116">
    <cfRule type="expression" dxfId="6375" priority="13" stopIfTrue="1">
      <formula>ISERROR(S116)</formula>
    </cfRule>
  </conditionalFormatting>
  <conditionalFormatting sqref="I135">
    <cfRule type="expression" dxfId="6374" priority="12" stopIfTrue="1">
      <formula>ISERROR(I135)</formula>
    </cfRule>
  </conditionalFormatting>
  <conditionalFormatting sqref="K135">
    <cfRule type="expression" dxfId="6373" priority="11" stopIfTrue="1">
      <formula>ISERROR(K135)</formula>
    </cfRule>
  </conditionalFormatting>
  <conditionalFormatting sqref="M135">
    <cfRule type="expression" dxfId="6372" priority="10" stopIfTrue="1">
      <formula>ISERROR(M135)</formula>
    </cfRule>
  </conditionalFormatting>
  <conditionalFormatting sqref="O135">
    <cfRule type="expression" dxfId="6371" priority="9" stopIfTrue="1">
      <formula>ISERROR(O135)</formula>
    </cfRule>
  </conditionalFormatting>
  <conditionalFormatting sqref="Q135">
    <cfRule type="expression" dxfId="6370" priority="8" stopIfTrue="1">
      <formula>ISERROR(Q135)</formula>
    </cfRule>
  </conditionalFormatting>
  <conditionalFormatting sqref="S135">
    <cfRule type="expression" dxfId="6369" priority="7" stopIfTrue="1">
      <formula>ISERROR(S135)</formula>
    </cfRule>
  </conditionalFormatting>
  <conditionalFormatting sqref="I154">
    <cfRule type="expression" dxfId="6368" priority="6" stopIfTrue="1">
      <formula>ISERROR(I154)</formula>
    </cfRule>
  </conditionalFormatting>
  <conditionalFormatting sqref="K154">
    <cfRule type="expression" dxfId="6367" priority="5" stopIfTrue="1">
      <formula>ISERROR(K154)</formula>
    </cfRule>
  </conditionalFormatting>
  <conditionalFormatting sqref="M154">
    <cfRule type="expression" dxfId="6366" priority="4" stopIfTrue="1">
      <formula>ISERROR(M154)</formula>
    </cfRule>
  </conditionalFormatting>
  <conditionalFormatting sqref="O154">
    <cfRule type="expression" dxfId="6365" priority="3" stopIfTrue="1">
      <formula>ISERROR(O154)</formula>
    </cfRule>
  </conditionalFormatting>
  <conditionalFormatting sqref="Q154">
    <cfRule type="expression" dxfId="6364" priority="2" stopIfTrue="1">
      <formula>ISERROR(Q154)</formula>
    </cfRule>
  </conditionalFormatting>
  <conditionalFormatting sqref="S154">
    <cfRule type="expression" dxfId="6363" priority="1" stopIfTrue="1">
      <formula>ISERROR(S154)</formula>
    </cfRule>
  </conditionalFormatting>
  <dataValidations count="7">
    <dataValidation type="whole" errorStyle="information" allowBlank="1" showErrorMessage="1" errorTitle="IMPORTANT" error="If this line item is for equipment and has been purchased with any Federal/State dollars, a CDPH 1203 form must be submitted with this invoice; be sure to update the cumulative CDPH 1204 form too. _x000a__x000a_" sqref="F12">
      <formula1>0</formula1>
      <formula2>0</formula2>
    </dataValidation>
    <dataValidation type="decimal" operator="lessThanOrEqual" allowBlank="1" showInputMessage="1" showErrorMessage="1" error="Please enter a value that is less than or equal to 100%" sqref="U45:U95">
      <formula1>1</formula1>
    </dataValidation>
    <dataValidation type="decimal" operator="lessThanOrEqual" allowBlank="1" showInputMessage="1" showErrorMessage="1" error="FTE % cannot exceed 100%. " sqref="D152 M45:M94 D114 D133 D45:D95">
      <formula1>1</formula1>
    </dataValidation>
    <dataValidation allowBlank="1" showInputMessage="1" showErrorMessage="1" prompt="Make sure to update the Fiscal Year on the 'DATA' Sheet." sqref="F2"/>
    <dataValidation type="list" allowBlank="1" showInputMessage="1" showErrorMessage="1" errorTitle="Please choose the current budget" promptTitle="Please choose the current budget" prompt="Click on the drop-down arrow and choose the budget that this invoice will be applied to.  Budget line items will be populated from the selected budget. _x000a__x000a_Hit ESC to remove this message." sqref="L2:N2">
      <formula1>"Original,BR1,BR2,BR3"</formula1>
    </dataValidation>
    <dataValidation allowBlank="1" showInputMessage="1" showErrorMessage="1" prompt="Indirect Costs are auto-calculated using the methodology chosen in cell B190.  " sqref="F156"/>
    <dataValidation type="list" allowBlank="1" showInputMessage="1" showErrorMessage="1" sqref="D27:F27">
      <formula1>Position_Title</formula1>
    </dataValidation>
  </dataValidations>
  <printOptions horizontalCentered="1"/>
  <pageMargins left="0" right="0" top="0.5" bottom="0.25" header="0" footer="0"/>
  <pageSetup scale="49" fitToHeight="3" orientation="landscape" blackAndWhite="1" r:id="rId1"/>
  <headerFooter>
    <oddHeader>&amp;L&amp;12&amp;GMaternal, Child and Adolescent Health Division&amp;C&amp;16&amp;A&amp;R</oddHeader>
    <oddFooter>&amp;L&amp;14&amp;F&amp;C&amp;14&amp;P of &amp;N&amp;R&amp;14Printed: &amp;D &amp;T</oddFooter>
  </headerFooter>
  <rowBreaks count="2" manualBreakCount="2">
    <brk id="37" max="20" man="1"/>
    <brk id="108" max="20"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9569" r:id="rId5" name="Button 1">
              <controlPr defaultSize="0" print="0" autoFill="0" autoPict="0">
                <anchor moveWithCells="1" sizeWithCells="1">
                  <from>
                    <xdr:col>0</xdr:col>
                    <xdr:colOff>152400</xdr:colOff>
                    <xdr:row>0</xdr:row>
                    <xdr:rowOff>0</xdr:rowOff>
                  </from>
                  <to>
                    <xdr:col>0</xdr:col>
                    <xdr:colOff>152400</xdr:colOff>
                    <xdr:row>0</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2">
    <tabColor theme="3" tint="0.39997558519241921"/>
    <pageSetUpPr autoPageBreaks="0"/>
  </sheetPr>
  <dimension ref="A1:BA948"/>
  <sheetViews>
    <sheetView showGridLines="0" showZeros="0" zoomScale="96" zoomScaleNormal="96" zoomScaleSheetLayoutView="70" workbookViewId="0">
      <pane ySplit="8" topLeftCell="A9" activePane="bottomLeft" state="frozen"/>
      <selection activeCell="A156" sqref="A156"/>
      <selection pane="bottomLeft" activeCell="A156" sqref="A156"/>
    </sheetView>
  </sheetViews>
  <sheetFormatPr defaultColWidth="9.140625" defaultRowHeight="15"/>
  <cols>
    <col min="1" max="1" width="9.85546875" style="37" customWidth="1"/>
    <col min="2" max="2" width="12.7109375" style="37" customWidth="1"/>
    <col min="3" max="3" width="51.5703125" style="37" customWidth="1"/>
    <col min="4" max="4" width="13.7109375" style="37" customWidth="1"/>
    <col min="5" max="5" width="20.7109375" style="160" customWidth="1"/>
    <col min="6" max="6" width="19.7109375" style="160" customWidth="1"/>
    <col min="7" max="7" width="18.7109375" style="37" customWidth="1"/>
    <col min="8" max="8" width="18.7109375" style="160" customWidth="1"/>
    <col min="9" max="9" width="18.7109375" style="37" customWidth="1"/>
    <col min="10" max="10" width="18.7109375" style="160" customWidth="1"/>
    <col min="11" max="11" width="18.7109375" style="37" customWidth="1"/>
    <col min="12" max="12" width="18.7109375" style="160" customWidth="1"/>
    <col min="13" max="13" width="18.7109375" style="37" customWidth="1"/>
    <col min="14" max="14" width="18.7109375" style="160" customWidth="1"/>
    <col min="15" max="15" width="18.7109375" style="37" hidden="1" customWidth="1"/>
    <col min="16" max="16" width="18.7109375" style="160" hidden="1" customWidth="1"/>
    <col min="17" max="17" width="18.7109375" style="37" hidden="1" customWidth="1"/>
    <col min="18" max="18" width="18.7109375" style="160" hidden="1" customWidth="1"/>
    <col min="19" max="19" width="18.7109375" style="37" hidden="1" customWidth="1"/>
    <col min="20" max="20" width="18.7109375" style="160" hidden="1" customWidth="1"/>
    <col min="21" max="21" width="2.5703125" style="205" customWidth="1"/>
    <col min="22" max="27" width="10" style="304" hidden="1" customWidth="1"/>
    <col min="28" max="33" width="9.7109375" style="304" hidden="1" customWidth="1"/>
    <col min="34" max="35" width="9.7109375" style="284" hidden="1" customWidth="1"/>
    <col min="36" max="36" width="30.7109375" style="169" hidden="1" customWidth="1"/>
    <col min="37" max="37" width="29.140625" style="169" hidden="1" customWidth="1"/>
    <col min="38" max="43" width="20.7109375" style="169" hidden="1" customWidth="1"/>
    <col min="44" max="44" width="22.7109375" style="169" hidden="1" customWidth="1"/>
    <col min="45" max="51" width="17.5703125" style="169" hidden="1" customWidth="1"/>
    <col min="52" max="52" width="9.140625" style="169" hidden="1" customWidth="1"/>
    <col min="53" max="16384" width="9.140625" style="169"/>
  </cols>
  <sheetData>
    <row r="1" spans="1:51" ht="35.25" customHeight="1" thickTop="1" thickBot="1">
      <c r="A1" s="1620" t="s">
        <v>148</v>
      </c>
      <c r="B1" s="1621"/>
      <c r="C1" s="1621"/>
      <c r="D1" s="1622"/>
      <c r="E1" s="783"/>
      <c r="F1" s="1791" t="s">
        <v>62</v>
      </c>
      <c r="G1" s="1792"/>
      <c r="H1" s="1605" t="s">
        <v>68</v>
      </c>
      <c r="I1" s="1790"/>
      <c r="J1" s="1605" t="s">
        <v>69</v>
      </c>
      <c r="K1" s="1606"/>
      <c r="L1" s="1793" t="s">
        <v>155</v>
      </c>
      <c r="M1" s="1794"/>
      <c r="N1" s="1795"/>
      <c r="O1" s="54"/>
      <c r="P1" s="211"/>
      <c r="Q1" s="54"/>
      <c r="R1" s="211"/>
      <c r="S1" s="1787"/>
      <c r="T1" s="1787"/>
      <c r="U1" s="779"/>
      <c r="V1" s="278"/>
      <c r="AA1" s="278"/>
      <c r="AB1" s="278"/>
      <c r="AC1" s="278"/>
      <c r="AD1" s="278"/>
      <c r="AE1" s="278"/>
      <c r="AF1" s="278"/>
      <c r="AG1" s="278"/>
      <c r="AH1" s="197"/>
      <c r="AI1" s="197"/>
      <c r="AJ1" s="2"/>
      <c r="AK1" s="223"/>
      <c r="AL1" s="1818"/>
      <c r="AM1" s="1818"/>
      <c r="AN1" s="1818"/>
      <c r="AO1" s="1818"/>
      <c r="AP1" s="1818"/>
      <c r="AQ1" s="224"/>
      <c r="AR1" s="1818"/>
      <c r="AS1" s="1818"/>
      <c r="AT1" s="1818"/>
      <c r="AU1" s="474"/>
      <c r="AV1" s="1818"/>
      <c r="AW1" s="1818"/>
      <c r="AX1" s="1818"/>
      <c r="AY1" s="221"/>
    </row>
    <row r="2" spans="1:51" s="176" customFormat="1" ht="28.5" customHeight="1" thickTop="1" thickBot="1">
      <c r="A2" s="1623" t="str">
        <f>IF(C7&gt;"","SUBCONTRACT","")</f>
        <v/>
      </c>
      <c r="B2" s="1623"/>
      <c r="C2" s="1623"/>
      <c r="D2" s="1623"/>
      <c r="F2" s="1771" t="str">
        <f>'ORIGINAL BUDGET'!F2</f>
        <v>2019-2020</v>
      </c>
      <c r="G2" s="1772"/>
      <c r="H2" s="1800" t="str">
        <f>IF('ORIGINAL BUDGET'!I2="Quarterly","Q1","Month 3")</f>
        <v>Month 3</v>
      </c>
      <c r="I2" s="1801"/>
      <c r="J2" s="1799" t="str">
        <f>IF('ORIGINAL BUDGET'!I2="Quarterly","July - September","September")</f>
        <v>September</v>
      </c>
      <c r="K2" s="1772"/>
      <c r="L2" s="1796" t="str">
        <f>'Month 2'!L2:N2</f>
        <v>Original</v>
      </c>
      <c r="M2" s="1797"/>
      <c r="N2" s="1798"/>
      <c r="O2" s="787"/>
      <c r="P2" s="787"/>
      <c r="Q2" s="787"/>
      <c r="R2" s="787"/>
      <c r="S2" s="1617"/>
      <c r="T2" s="1617"/>
      <c r="U2" s="780"/>
      <c r="V2" s="305"/>
      <c r="AA2" s="305"/>
      <c r="AB2" s="305"/>
      <c r="AC2" s="305"/>
      <c r="AD2" s="305"/>
      <c r="AE2" s="305"/>
      <c r="AF2" s="305"/>
      <c r="AG2" s="305"/>
      <c r="AH2" s="305"/>
      <c r="AI2" s="305"/>
      <c r="AJ2" s="225"/>
    </row>
    <row r="3" spans="1:51" ht="25.15" customHeight="1" thickTop="1" thickBot="1">
      <c r="A3" s="1430" t="str">
        <f>TemplateVersion</f>
        <v>Rev. 10/11/18</v>
      </c>
      <c r="B3" s="837"/>
      <c r="C3" s="207"/>
      <c r="D3" s="207"/>
      <c r="E3" s="207"/>
      <c r="F3" s="207"/>
      <c r="G3" s="207"/>
      <c r="H3" s="207"/>
      <c r="I3" s="207"/>
      <c r="J3" s="207"/>
      <c r="K3" s="207"/>
      <c r="L3" s="207"/>
      <c r="M3" s="207"/>
      <c r="N3" s="207"/>
      <c r="O3" s="781"/>
      <c r="P3" s="781"/>
      <c r="Q3" s="781"/>
      <c r="R3" s="781"/>
      <c r="S3" s="781"/>
      <c r="T3" s="781"/>
      <c r="U3" s="207"/>
      <c r="V3" s="197"/>
      <c r="W3" s="197"/>
      <c r="X3" s="197"/>
      <c r="Y3" s="197"/>
      <c r="Z3" s="197"/>
      <c r="AA3" s="197"/>
      <c r="AB3" s="197"/>
      <c r="AC3" s="197"/>
      <c r="AD3" s="197"/>
      <c r="AE3" s="197"/>
      <c r="AF3" s="197"/>
      <c r="AG3" s="197"/>
      <c r="AH3" s="197"/>
      <c r="AI3" s="197"/>
      <c r="AJ3" s="182"/>
      <c r="AK3" s="399"/>
    </row>
    <row r="4" spans="1:51" ht="45" customHeight="1" thickTop="1" thickBot="1">
      <c r="A4" s="527" t="s">
        <v>119</v>
      </c>
      <c r="B4" s="528"/>
      <c r="C4" s="1788" t="str">
        <f>'ORIGINAL BUDGET'!C4</f>
        <v>RPPC</v>
      </c>
      <c r="D4" s="1789"/>
      <c r="E4" s="1789"/>
      <c r="F4" s="1789"/>
      <c r="G4" s="1529" t="s">
        <v>150</v>
      </c>
      <c r="H4" s="1530"/>
      <c r="I4" s="1529" t="s">
        <v>150</v>
      </c>
      <c r="J4" s="1530"/>
      <c r="K4" s="1529" t="s">
        <v>150</v>
      </c>
      <c r="L4" s="1530"/>
      <c r="M4" s="1632" t="s">
        <v>150</v>
      </c>
      <c r="N4" s="1633"/>
      <c r="O4" s="1632" t="s">
        <v>150</v>
      </c>
      <c r="P4" s="1633"/>
      <c r="Q4" s="1632" t="s">
        <v>150</v>
      </c>
      <c r="R4" s="1633"/>
      <c r="S4" s="1632" t="s">
        <v>150</v>
      </c>
      <c r="T4" s="1633"/>
      <c r="U4" s="642"/>
      <c r="V4" s="306"/>
      <c r="W4" s="306"/>
      <c r="X4" s="306"/>
      <c r="Y4" s="306"/>
      <c r="Z4" s="306"/>
      <c r="AA4" s="306"/>
      <c r="AB4" s="307"/>
      <c r="AC4" s="307"/>
      <c r="AD4" s="307"/>
      <c r="AE4" s="307"/>
      <c r="AF4" s="307"/>
      <c r="AG4" s="307"/>
      <c r="AH4" s="29"/>
      <c r="AI4" s="29"/>
      <c r="AJ4" s="21"/>
      <c r="AK4" s="399"/>
    </row>
    <row r="5" spans="1:51" ht="45" customHeight="1" thickBot="1">
      <c r="A5" s="1751" t="s">
        <v>120</v>
      </c>
      <c r="B5" s="1752"/>
      <c r="C5" s="1748">
        <f>'ORIGINAL BUDGET'!C5</f>
        <v>0</v>
      </c>
      <c r="D5" s="1749"/>
      <c r="E5" s="1749"/>
      <c r="F5" s="1750"/>
      <c r="G5" s="1552" t="str">
        <f>IF(G30="","",CONCATENATE(G30,", ",TEXT(H31,"?????")))</f>
        <v>RPPC, 53110</v>
      </c>
      <c r="H5" s="1553"/>
      <c r="I5" s="1552" t="str">
        <f>IF(I30="","",CONCATENATE(I30,", ",TEXT(J31,"?????")))</f>
        <v>RPPC , 53129</v>
      </c>
      <c r="J5" s="1553"/>
      <c r="K5" s="1552" t="str">
        <f>IF(K30="","",CONCATENATE(K30,", ",TEXT(L31,"?????")))</f>
        <v/>
      </c>
      <c r="L5" s="1553"/>
      <c r="M5" s="1552" t="str">
        <f>IF(M30="","",CONCATENATE(M30,", ",TEXT(N31,"?????")))</f>
        <v/>
      </c>
      <c r="N5" s="1553"/>
      <c r="O5" s="1552" t="str">
        <f>IF(O30="","",CONCATENATE(O30,", ",TEXT(P31,"?????")))</f>
        <v/>
      </c>
      <c r="P5" s="1553"/>
      <c r="Q5" s="1552" t="str">
        <f>IF(Q30="","",CONCATENATE(Q30,", ",TEXT(R31,"?????")))</f>
        <v/>
      </c>
      <c r="R5" s="1553"/>
      <c r="S5" s="1552" t="str">
        <f>IF(S30="","",CONCATENATE(S30,", ",TEXT(T31,"?????")))</f>
        <v/>
      </c>
      <c r="T5" s="1553"/>
      <c r="U5" s="642"/>
      <c r="V5" s="306"/>
      <c r="W5" s="306"/>
      <c r="X5" s="306"/>
      <c r="Y5" s="306"/>
      <c r="Z5" s="306"/>
      <c r="AA5" s="306"/>
      <c r="AB5" s="307"/>
      <c r="AC5" s="307"/>
      <c r="AD5" s="307"/>
      <c r="AE5" s="307"/>
      <c r="AF5" s="307"/>
      <c r="AG5" s="307"/>
      <c r="AH5" s="29"/>
      <c r="AI5" s="29"/>
      <c r="AJ5" s="21"/>
      <c r="AK5" s="400"/>
    </row>
    <row r="6" spans="1:51" ht="45" customHeight="1" thickBot="1">
      <c r="A6" s="529" t="s">
        <v>121</v>
      </c>
      <c r="B6" s="530"/>
      <c r="C6" s="1742">
        <f>'ORIGINAL BUDGET'!C6</f>
        <v>0</v>
      </c>
      <c r="D6" s="1743"/>
      <c r="E6" s="1744"/>
      <c r="F6" s="544" t="s">
        <v>0</v>
      </c>
      <c r="G6" s="571" t="s">
        <v>1</v>
      </c>
      <c r="H6" s="572" t="s">
        <v>2</v>
      </c>
      <c r="I6" s="622" t="s">
        <v>18</v>
      </c>
      <c r="J6" s="623" t="s">
        <v>3</v>
      </c>
      <c r="K6" s="620" t="s">
        <v>19</v>
      </c>
      <c r="L6" s="626" t="s">
        <v>4</v>
      </c>
      <c r="M6" s="632" t="s">
        <v>5</v>
      </c>
      <c r="N6" s="633" t="s">
        <v>6</v>
      </c>
      <c r="O6" s="637" t="s">
        <v>20</v>
      </c>
      <c r="P6" s="638" t="s">
        <v>7</v>
      </c>
      <c r="Q6" s="640" t="s">
        <v>8</v>
      </c>
      <c r="R6" s="641" t="s">
        <v>9</v>
      </c>
      <c r="S6" s="571" t="s">
        <v>21</v>
      </c>
      <c r="T6" s="641" t="s">
        <v>10</v>
      </c>
      <c r="U6" s="643"/>
      <c r="V6" s="308"/>
      <c r="W6" s="308"/>
      <c r="X6" s="308"/>
      <c r="Y6" s="308"/>
      <c r="Z6" s="308"/>
      <c r="AA6" s="308"/>
      <c r="AB6" s="309"/>
      <c r="AC6" s="309"/>
      <c r="AD6" s="309"/>
      <c r="AE6" s="309"/>
      <c r="AF6" s="309"/>
      <c r="AG6" s="309"/>
      <c r="AH6" s="310"/>
      <c r="AI6" s="310"/>
      <c r="AJ6" s="21"/>
      <c r="AK6" s="1815" t="s">
        <v>196</v>
      </c>
      <c r="AL6" s="1813" t="str">
        <f>G5</f>
        <v>RPPC, 53110</v>
      </c>
      <c r="AM6" s="393"/>
      <c r="AN6" s="1813" t="str">
        <f>I5</f>
        <v>RPPC , 53129</v>
      </c>
      <c r="AO6" s="396"/>
      <c r="AP6" s="1813" t="str">
        <f>K5</f>
        <v/>
      </c>
      <c r="AQ6" s="393"/>
      <c r="AR6" s="1813" t="str">
        <f>M5</f>
        <v/>
      </c>
      <c r="AS6" s="393"/>
      <c r="AT6" s="1813" t="str">
        <f>O5</f>
        <v/>
      </c>
      <c r="AU6" s="393"/>
      <c r="AV6" s="1813" t="str">
        <f>Q5</f>
        <v/>
      </c>
      <c r="AW6" s="396"/>
      <c r="AX6" s="1813" t="str">
        <f>S5</f>
        <v/>
      </c>
      <c r="AY6" s="335"/>
    </row>
    <row r="7" spans="1:51" ht="45" customHeight="1" thickBot="1">
      <c r="A7" s="531" t="s">
        <v>122</v>
      </c>
      <c r="B7" s="532"/>
      <c r="C7" s="1745">
        <f>'ORIGINAL BUDGET'!C7</f>
        <v>0</v>
      </c>
      <c r="D7" s="1746"/>
      <c r="E7" s="1747"/>
      <c r="F7" s="545" t="s">
        <v>64</v>
      </c>
      <c r="G7" s="573" t="s">
        <v>13</v>
      </c>
      <c r="H7" s="574" t="s">
        <v>94</v>
      </c>
      <c r="I7" s="573" t="s">
        <v>13</v>
      </c>
      <c r="J7" s="574" t="s">
        <v>94</v>
      </c>
      <c r="K7" s="627" t="s">
        <v>13</v>
      </c>
      <c r="L7" s="574" t="s">
        <v>94</v>
      </c>
      <c r="M7" s="634" t="s">
        <v>13</v>
      </c>
      <c r="N7" s="574" t="s">
        <v>94</v>
      </c>
      <c r="O7" s="627" t="s">
        <v>13</v>
      </c>
      <c r="P7" s="574" t="s">
        <v>94</v>
      </c>
      <c r="Q7" s="573" t="s">
        <v>13</v>
      </c>
      <c r="R7" s="574" t="s">
        <v>94</v>
      </c>
      <c r="S7" s="573" t="s">
        <v>13</v>
      </c>
      <c r="T7" s="574" t="s">
        <v>94</v>
      </c>
      <c r="U7" s="1753"/>
      <c r="V7" s="311"/>
      <c r="W7" s="311"/>
      <c r="X7" s="311"/>
      <c r="Y7" s="311"/>
      <c r="Z7" s="311"/>
      <c r="AA7" s="311"/>
      <c r="AB7" s="312"/>
      <c r="AC7" s="312"/>
      <c r="AD7" s="312"/>
      <c r="AE7" s="312"/>
      <c r="AF7" s="312"/>
      <c r="AG7" s="312"/>
      <c r="AH7" s="1754"/>
      <c r="AI7" s="1754"/>
      <c r="AJ7" s="184"/>
      <c r="AK7" s="1816"/>
      <c r="AL7" s="1813"/>
      <c r="AM7" s="394"/>
      <c r="AN7" s="1813"/>
      <c r="AO7" s="397"/>
      <c r="AP7" s="1813"/>
      <c r="AQ7" s="394"/>
      <c r="AR7" s="1813"/>
      <c r="AS7" s="394"/>
      <c r="AT7" s="1813"/>
      <c r="AU7" s="394"/>
      <c r="AV7" s="1813"/>
      <c r="AW7" s="397"/>
      <c r="AX7" s="1813"/>
      <c r="AY7" s="335"/>
    </row>
    <row r="8" spans="1:51" ht="27.95" hidden="1" customHeight="1" thickTop="1" thickBot="1">
      <c r="A8" s="451"/>
      <c r="B8" s="462"/>
      <c r="C8" s="452"/>
      <c r="D8" s="452"/>
      <c r="E8" s="452"/>
      <c r="F8" s="461" t="s">
        <v>144</v>
      </c>
      <c r="G8" s="575"/>
      <c r="H8" s="576"/>
      <c r="I8" s="575"/>
      <c r="J8" s="576"/>
      <c r="K8" s="625"/>
      <c r="L8" s="576"/>
      <c r="M8" s="631"/>
      <c r="N8" s="576"/>
      <c r="O8" s="625"/>
      <c r="P8" s="576"/>
      <c r="Q8" s="575"/>
      <c r="R8" s="576"/>
      <c r="S8" s="575"/>
      <c r="T8" s="576"/>
      <c r="U8" s="1753"/>
      <c r="V8" s="311"/>
      <c r="W8" s="311"/>
      <c r="X8" s="311"/>
      <c r="Y8" s="311"/>
      <c r="Z8" s="311"/>
      <c r="AA8" s="311"/>
      <c r="AB8" s="312"/>
      <c r="AC8" s="312"/>
      <c r="AD8" s="312"/>
      <c r="AE8" s="312"/>
      <c r="AF8" s="312"/>
      <c r="AG8" s="312"/>
      <c r="AH8" s="1754"/>
      <c r="AI8" s="1754"/>
      <c r="AJ8" s="184"/>
      <c r="AK8" s="1816"/>
      <c r="AL8" s="1814"/>
      <c r="AM8" s="394"/>
      <c r="AN8" s="1814"/>
      <c r="AO8" s="397"/>
      <c r="AP8" s="1814"/>
      <c r="AQ8" s="394"/>
      <c r="AR8" s="1814"/>
      <c r="AS8" s="394"/>
      <c r="AT8" s="1814"/>
      <c r="AU8" s="394"/>
      <c r="AV8" s="1814"/>
      <c r="AW8" s="397"/>
      <c r="AX8" s="1814"/>
      <c r="AY8" s="335"/>
    </row>
    <row r="9" spans="1:51" ht="27.95" customHeight="1" thickTop="1" thickBot="1">
      <c r="A9" s="453"/>
      <c r="B9" s="146"/>
      <c r="C9" s="450"/>
      <c r="D9" s="450"/>
      <c r="E9" s="450"/>
      <c r="F9" s="1238"/>
      <c r="G9" s="1239"/>
      <c r="H9" s="1240"/>
      <c r="I9" s="1239"/>
      <c r="J9" s="458"/>
      <c r="K9" s="459"/>
      <c r="L9" s="458"/>
      <c r="M9" s="458"/>
      <c r="N9" s="458"/>
      <c r="O9" s="459"/>
      <c r="P9" s="458"/>
      <c r="Q9" s="457"/>
      <c r="R9" s="458"/>
      <c r="S9" s="457"/>
      <c r="T9" s="458"/>
      <c r="U9" s="1753"/>
      <c r="V9" s="311"/>
      <c r="W9" s="311"/>
      <c r="X9" s="311"/>
      <c r="Y9" s="311"/>
      <c r="Z9" s="311"/>
      <c r="AA9" s="311"/>
      <c r="AB9" s="312"/>
      <c r="AC9" s="312"/>
      <c r="AD9" s="312"/>
      <c r="AE9" s="312"/>
      <c r="AF9" s="312"/>
      <c r="AG9" s="312"/>
      <c r="AH9" s="1754"/>
      <c r="AI9" s="1754"/>
      <c r="AJ9" s="184"/>
      <c r="AK9" s="1816"/>
      <c r="AL9" s="1814"/>
      <c r="AM9" s="394"/>
      <c r="AN9" s="1814"/>
      <c r="AO9" s="397"/>
      <c r="AP9" s="1814"/>
      <c r="AQ9" s="394"/>
      <c r="AR9" s="1814"/>
      <c r="AS9" s="394"/>
      <c r="AT9" s="1814"/>
      <c r="AU9" s="394"/>
      <c r="AV9" s="1814"/>
      <c r="AW9" s="397"/>
      <c r="AX9" s="1814"/>
      <c r="AY9" s="335"/>
    </row>
    <row r="10" spans="1:51" ht="26.25" customHeight="1" thickTop="1" thickBot="1">
      <c r="A10" s="1611" t="s">
        <v>57</v>
      </c>
      <c r="B10" s="1612"/>
      <c r="C10" s="1612"/>
      <c r="D10" s="1612"/>
      <c r="E10" s="1613"/>
      <c r="F10" s="541"/>
      <c r="G10" s="577"/>
      <c r="H10" s="578"/>
      <c r="I10" s="554"/>
      <c r="J10" s="656"/>
      <c r="K10" s="650"/>
      <c r="L10" s="656"/>
      <c r="M10" s="659"/>
      <c r="N10" s="656"/>
      <c r="O10" s="650"/>
      <c r="P10" s="578"/>
      <c r="Q10" s="554"/>
      <c r="R10" s="656"/>
      <c r="S10" s="554"/>
      <c r="T10" s="578"/>
      <c r="U10" s="1753"/>
      <c r="V10" s="311"/>
      <c r="W10" s="311"/>
      <c r="X10" s="311"/>
      <c r="Y10" s="311"/>
      <c r="Z10" s="311"/>
      <c r="AA10" s="311"/>
      <c r="AB10" s="312"/>
      <c r="AC10" s="312"/>
      <c r="AD10" s="312"/>
      <c r="AE10" s="312"/>
      <c r="AF10" s="312"/>
      <c r="AG10" s="312"/>
      <c r="AH10" s="1755"/>
      <c r="AI10" s="1755"/>
      <c r="AJ10" s="21"/>
      <c r="AK10" s="1817"/>
      <c r="AL10" s="1813"/>
      <c r="AM10" s="395"/>
      <c r="AN10" s="1813"/>
      <c r="AO10" s="395"/>
      <c r="AP10" s="1813"/>
      <c r="AQ10" s="395"/>
      <c r="AR10" s="1813"/>
      <c r="AS10" s="395"/>
      <c r="AT10" s="1813"/>
      <c r="AU10" s="395"/>
      <c r="AV10" s="1813"/>
      <c r="AW10" s="398"/>
      <c r="AX10" s="1813"/>
      <c r="AY10" s="335"/>
    </row>
    <row r="11" spans="1:51" ht="30" customHeight="1" thickTop="1">
      <c r="A11" s="1575" t="str">
        <f>'ORIGINAL BUDGET'!A11</f>
        <v>PERSONNEL</v>
      </c>
      <c r="B11" s="1785"/>
      <c r="C11" s="1785"/>
      <c r="D11" s="1785"/>
      <c r="E11" s="1786"/>
      <c r="F11" s="542">
        <f>F41</f>
        <v>0</v>
      </c>
      <c r="G11" s="564" t="str">
        <f t="shared" ref="G11:G16" si="0">IF(F11=0,"",H11/F11)</f>
        <v/>
      </c>
      <c r="H11" s="565">
        <f>H41</f>
        <v>0</v>
      </c>
      <c r="I11" s="478" t="str">
        <f t="shared" ref="I11:I16" si="1">IF(F11=0,"",J11/F11)</f>
        <v/>
      </c>
      <c r="J11" s="654">
        <f>J41</f>
        <v>0</v>
      </c>
      <c r="K11" s="482" t="str">
        <f>IF(F11=0,"",L11/F11)</f>
        <v/>
      </c>
      <c r="L11" s="565">
        <f>L41</f>
        <v>0</v>
      </c>
      <c r="M11" s="482" t="str">
        <f>IF(F11=0,"",N11/F11)</f>
        <v/>
      </c>
      <c r="N11" s="565">
        <f>N41</f>
        <v>0</v>
      </c>
      <c r="O11" s="482" t="str">
        <f>IF(F11=0,"",P11/F11)</f>
        <v/>
      </c>
      <c r="P11" s="565">
        <f>P41</f>
        <v>0</v>
      </c>
      <c r="Q11" s="482" t="str">
        <f>IF(F11=0,"",R11/F11)</f>
        <v/>
      </c>
      <c r="R11" s="565">
        <f>R41</f>
        <v>0</v>
      </c>
      <c r="S11" s="482" t="str">
        <f>IF(F11=0,"",T11/F11)</f>
        <v/>
      </c>
      <c r="T11" s="671">
        <f>T41</f>
        <v>0</v>
      </c>
      <c r="U11" s="667">
        <f t="shared" ref="U11:U15" si="2">IF(G11&lt;0, "ERROR", G11+I11+K11+M11+O11+Q11+S11)</f>
        <v>0</v>
      </c>
      <c r="V11" s="314"/>
      <c r="W11" s="314"/>
      <c r="X11" s="314"/>
      <c r="Y11" s="314"/>
      <c r="Z11" s="314"/>
      <c r="AA11" s="314"/>
      <c r="AB11" s="307"/>
      <c r="AC11" s="307"/>
      <c r="AD11" s="307"/>
      <c r="AE11" s="307"/>
      <c r="AF11" s="307"/>
      <c r="AG11" s="307"/>
      <c r="AH11" s="286"/>
      <c r="AI11" s="29"/>
      <c r="AJ11" s="21"/>
      <c r="AK11" s="210" t="str">
        <f t="shared" ref="AK11:AK15" si="3">A11</f>
        <v>PERSONNEL</v>
      </c>
      <c r="AL11" s="836" t="str">
        <f>IF('Month 2'!H$40&lt;0,H$40-'Month 2'!H$40,IF(H$40&lt;0,H$40,""))</f>
        <v/>
      </c>
      <c r="AM11" s="836" t="str">
        <f>IF('Month 2'!I$40&lt;0,I$40-'Month 2'!I$40,IF(I$40&lt;0,I$40,""))</f>
        <v/>
      </c>
      <c r="AN11" s="836" t="str">
        <f>IF('Month 2'!J$40&lt;0,J$40-'Month 2'!J$40,IF(J$40&lt;0,J$40,""))</f>
        <v/>
      </c>
      <c r="AO11" s="836" t="str">
        <f>IF('Month 2'!K$40&lt;0,K$40-'Month 2'!K$40,IF(K$40&lt;0,K$40,""))</f>
        <v/>
      </c>
      <c r="AP11" s="836" t="str">
        <f>IF('Month 2'!L$40&lt;0,L$40-'Month 2'!L$40,IF(L$40&lt;0,L$40,""))</f>
        <v/>
      </c>
      <c r="AQ11" s="836" t="str">
        <f>IF('Month 2'!M$40&lt;0,M$40-'Month 2'!M$40,IF(M$40&lt;0,M$40,""))</f>
        <v/>
      </c>
      <c r="AR11" s="836" t="str">
        <f>IF('Month 2'!N$40&lt;0,N$40-'Month 2'!N$40,IF(N$40&lt;0,N$40,""))</f>
        <v/>
      </c>
      <c r="AS11" s="836" t="str">
        <f>IF('Month 2'!O$40&lt;0,O$40-'Month 2'!O$40,IF(O$40&lt;0,O$40,""))</f>
        <v/>
      </c>
      <c r="AT11" s="836" t="str">
        <f>IF('Month 2'!P$40&lt;0,P$40-'Month 2'!P$40,IF(P$40&lt;0,P$40,""))</f>
        <v/>
      </c>
      <c r="AU11" s="836" t="str">
        <f>IF('Month 2'!Q$40&lt;0,Q$40-'Month 2'!Q$40,IF(Q$40&lt;0,Q$40,""))</f>
        <v/>
      </c>
      <c r="AV11" s="836" t="str">
        <f>IF('Month 2'!R$40&lt;0,R$40-'Month 2'!R$40,IF(R$40&lt;0,R$40,""))</f>
        <v/>
      </c>
      <c r="AW11" s="836" t="str">
        <f>IF('Month 2'!S$40&lt;0,S$40-'Month 2'!S$40,IF(S$40&lt;0,S$40,""))</f>
        <v/>
      </c>
      <c r="AX11" s="836" t="str">
        <f>IF('Month 2'!T$40&lt;0,T$40-'Month 2'!T$40,IF(T$40&lt;0,T$40,""))</f>
        <v/>
      </c>
      <c r="AY11" s="197"/>
    </row>
    <row r="12" spans="1:51" ht="30" customHeight="1">
      <c r="A12" s="1805" t="str">
        <f>'ORIGINAL BUDGET'!A12</f>
        <v>OPERATING EXPENSES</v>
      </c>
      <c r="B12" s="1806"/>
      <c r="C12" s="1806"/>
      <c r="D12" s="1806"/>
      <c r="E12" s="1807"/>
      <c r="F12" s="547">
        <f>F98</f>
        <v>0</v>
      </c>
      <c r="G12" s="579" t="str">
        <f t="shared" si="0"/>
        <v/>
      </c>
      <c r="H12" s="580">
        <f>H98</f>
        <v>0</v>
      </c>
      <c r="I12" s="552" t="str">
        <f t="shared" si="1"/>
        <v/>
      </c>
      <c r="J12" s="580">
        <f>J98</f>
        <v>0</v>
      </c>
      <c r="K12" s="651" t="str">
        <f>IF(F12=0,"",L12/F12)</f>
        <v/>
      </c>
      <c r="L12" s="580">
        <f>L98</f>
        <v>0</v>
      </c>
      <c r="M12" s="551" t="str">
        <f>IF(F12=0,"",N12/F12)</f>
        <v/>
      </c>
      <c r="N12" s="784">
        <f>N98</f>
        <v>0</v>
      </c>
      <c r="O12" s="651" t="str">
        <f>IF(F12=0,"",P12/F12)</f>
        <v/>
      </c>
      <c r="P12" s="580">
        <f>P98</f>
        <v>0</v>
      </c>
      <c r="Q12" s="551" t="str">
        <f>IF(F12=0,"",R12/F12)</f>
        <v/>
      </c>
      <c r="R12" s="567">
        <f>R98</f>
        <v>0</v>
      </c>
      <c r="S12" s="551" t="str">
        <f>IF(F12=0,"",T12/F12)</f>
        <v/>
      </c>
      <c r="T12" s="673">
        <f>T98</f>
        <v>0</v>
      </c>
      <c r="U12" s="667">
        <f t="shared" si="2"/>
        <v>0</v>
      </c>
      <c r="V12" s="314"/>
      <c r="W12" s="314"/>
      <c r="X12" s="314"/>
      <c r="Y12" s="314"/>
      <c r="Z12" s="314"/>
      <c r="AA12" s="314"/>
      <c r="AB12" s="307"/>
      <c r="AC12" s="307"/>
      <c r="AD12" s="307"/>
      <c r="AE12" s="307"/>
      <c r="AF12" s="307"/>
      <c r="AG12" s="307"/>
      <c r="AH12" s="286"/>
      <c r="AI12" s="29"/>
      <c r="AJ12" s="471"/>
      <c r="AK12" s="210" t="str">
        <f t="shared" si="3"/>
        <v>OPERATING EXPENSES</v>
      </c>
      <c r="AL12" s="836" t="str">
        <f>IF('Month 2'!H$97&lt;0,H$97-'Month 2'!H$97,IF(H$97&lt;0,H$97,""))</f>
        <v/>
      </c>
      <c r="AM12" s="836" t="str">
        <f>IF('Month 2'!I$97&lt;0,I$97-'Month 2'!I$97,IF(I$97&lt;0,I$97,""))</f>
        <v/>
      </c>
      <c r="AN12" s="836" t="str">
        <f>IF('Month 2'!J$97&lt;0,J$97-'Month 2'!J$97,IF(J$97&lt;0,J$97,""))</f>
        <v/>
      </c>
      <c r="AO12" s="836" t="str">
        <f>IF('Month 2'!K$97&lt;0,K$97-'Month 2'!K$97,IF(K$97&lt;0,K$97,""))</f>
        <v/>
      </c>
      <c r="AP12" s="836" t="str">
        <f>IF('Month 2'!L$97&lt;0,L$97-'Month 2'!L$97,IF(L$97&lt;0,L$97,""))</f>
        <v/>
      </c>
      <c r="AQ12" s="836" t="str">
        <f>IF('Month 2'!M$97&lt;0,M$97-'Month 2'!M$97,IF(M$97&lt;0,M$97,""))</f>
        <v/>
      </c>
      <c r="AR12" s="836" t="str">
        <f>IF('Month 2'!N$97&lt;0,N$97-'Month 2'!N$97,IF(N$97&lt;0,N$97,""))</f>
        <v/>
      </c>
      <c r="AS12" s="836" t="str">
        <f>IF('Month 2'!O$97&lt;0,O$97-'Month 2'!O$97,IF(O$97&lt;0,O$97,""))</f>
        <v/>
      </c>
      <c r="AT12" s="836" t="str">
        <f>IF('Month 2'!P$97&lt;0,P$97-'Month 2'!P$97,IF(P$97&lt;0,P$97,""))</f>
        <v/>
      </c>
      <c r="AU12" s="836" t="str">
        <f>IF('Month 2'!Q$97&lt;0,Q$97-'Month 2'!Q$97,IF(Q$97&lt;0,Q$97,""))</f>
        <v/>
      </c>
      <c r="AV12" s="836" t="str">
        <f>IF('Month 2'!R$97&lt;0,R$97-'Month 2'!R$97,IF(R$97&lt;0,R$97,""))</f>
        <v/>
      </c>
      <c r="AW12" s="836" t="str">
        <f>IF('Month 2'!S$97&lt;0,S$97-'Month 2'!S$97,IF(S$97&lt;0,S$97,""))</f>
        <v/>
      </c>
      <c r="AX12" s="836" t="str">
        <f>IF('Month 2'!T$97&lt;0,T$97-'Month 2'!T$97,IF(T$97&lt;0,T$97,""))</f>
        <v/>
      </c>
      <c r="AY12" s="336"/>
    </row>
    <row r="13" spans="1:51" ht="30" customHeight="1">
      <c r="A13" s="1802" t="str">
        <f>'ORIGINAL BUDGET'!A13</f>
        <v>CAPITAL EXPENDITURES</v>
      </c>
      <c r="B13" s="1803"/>
      <c r="C13" s="1803"/>
      <c r="D13" s="1803"/>
      <c r="E13" s="1804"/>
      <c r="F13" s="543">
        <f>F117</f>
        <v>0</v>
      </c>
      <c r="G13" s="566" t="str">
        <f t="shared" si="0"/>
        <v/>
      </c>
      <c r="H13" s="567">
        <f>H117</f>
        <v>0</v>
      </c>
      <c r="I13" s="479" t="str">
        <f t="shared" si="1"/>
        <v/>
      </c>
      <c r="J13" s="569">
        <f>J117</f>
        <v>0</v>
      </c>
      <c r="K13" s="1062" t="str">
        <f>IF(F13=0,"",L13/F13)</f>
        <v/>
      </c>
      <c r="L13" s="569">
        <f>L117</f>
        <v>0</v>
      </c>
      <c r="M13" s="660" t="str">
        <f>IF(F13=0,"",N13/F13)</f>
        <v/>
      </c>
      <c r="N13" s="569">
        <f>N117</f>
        <v>0</v>
      </c>
      <c r="O13" s="555" t="str">
        <f>IF(F13=0,"",P13/F13)</f>
        <v/>
      </c>
      <c r="P13" s="567">
        <f>P117</f>
        <v>0</v>
      </c>
      <c r="Q13" s="551" t="str">
        <f>IF(F13=0,"",R13/F13)</f>
        <v/>
      </c>
      <c r="R13" s="669">
        <f>R117</f>
        <v>0</v>
      </c>
      <c r="S13" s="551" t="str">
        <f>IF(F13=0,"",T13/F13)</f>
        <v/>
      </c>
      <c r="T13" s="672">
        <f>T117</f>
        <v>0</v>
      </c>
      <c r="U13" s="667">
        <f t="shared" si="2"/>
        <v>0</v>
      </c>
      <c r="V13" s="314"/>
      <c r="W13" s="314"/>
      <c r="X13" s="314"/>
      <c r="Y13" s="314"/>
      <c r="Z13" s="314"/>
      <c r="AA13" s="314"/>
      <c r="AB13" s="307"/>
      <c r="AC13" s="307"/>
      <c r="AD13" s="307"/>
      <c r="AE13" s="307"/>
      <c r="AF13" s="307"/>
      <c r="AG13" s="307"/>
      <c r="AH13" s="286"/>
      <c r="AI13" s="29"/>
      <c r="AJ13" s="471"/>
      <c r="AK13" s="210" t="str">
        <f t="shared" si="3"/>
        <v>CAPITAL EXPENDITURES</v>
      </c>
      <c r="AL13" s="836" t="str">
        <f>IF('Month 2'!H$116&lt;0,H$116-'Month 2'!H$116,IF(H$116&lt;0,H$116,""))</f>
        <v/>
      </c>
      <c r="AM13" s="836" t="str">
        <f>IF('Month 2'!I$116&lt;0,I$116-'Month 2'!I$116,IF(I$116&lt;0,I$116,""))</f>
        <v/>
      </c>
      <c r="AN13" s="836" t="str">
        <f>IF('Month 2'!J$116&lt;0,J$116-'Month 2'!J$116,IF(J$116&lt;0,J$116,""))</f>
        <v/>
      </c>
      <c r="AO13" s="836" t="str">
        <f>IF('Month 2'!K$116&lt;0,K$116-'Month 2'!K$116,IF(K$116&lt;0,K$116,""))</f>
        <v/>
      </c>
      <c r="AP13" s="836" t="str">
        <f>IF('Month 2'!L$116&lt;0,L$116-'Month 2'!L$116,IF(L$116&lt;0,L$116,""))</f>
        <v/>
      </c>
      <c r="AQ13" s="836" t="str">
        <f>IF('Month 2'!M$116&lt;0,M$116-'Month 2'!M$116,IF(M$116&lt;0,M$116,""))</f>
        <v/>
      </c>
      <c r="AR13" s="836" t="str">
        <f>IF('Month 2'!N$116&lt;0,N$116-'Month 2'!N$116,IF(N$116&lt;0,N$116,""))</f>
        <v/>
      </c>
      <c r="AS13" s="836" t="str">
        <f>IF('Month 2'!O$116&lt;0,O$116-'Month 2'!O$116,IF(O$116&lt;0,O$116,""))</f>
        <v/>
      </c>
      <c r="AT13" s="836" t="str">
        <f>IF('Month 2'!P$116&lt;0,P$116-'Month 2'!P$116,IF(P$116&lt;0,P$116,""))</f>
        <v/>
      </c>
      <c r="AU13" s="836" t="str">
        <f>IF('Month 2'!Q$116&lt;0,Q$116-'Month 2'!Q$116,IF(Q$116&lt;0,Q$116,""))</f>
        <v/>
      </c>
      <c r="AV13" s="836" t="str">
        <f>IF('Month 2'!R$116&lt;0,R$116-'Month 2'!R$116,IF(R$116&lt;0,R$116,""))</f>
        <v/>
      </c>
      <c r="AW13" s="836" t="str">
        <f>IF('Month 2'!S$116&lt;0,S$116-'Month 2'!S$116,IF(S$116&lt;0,S$116,""))</f>
        <v/>
      </c>
      <c r="AX13" s="836" t="str">
        <f>IF('Month 2'!T$116&lt;0,T$116-'Month 2'!T$116,IF(T$116&lt;0,T$116,""))</f>
        <v/>
      </c>
      <c r="AY13" s="336"/>
    </row>
    <row r="14" spans="1:51" ht="30" customHeight="1">
      <c r="A14" s="1782" t="str">
        <f>'ORIGINAL BUDGET'!A14</f>
        <v>OTHER COSTS</v>
      </c>
      <c r="B14" s="1783"/>
      <c r="C14" s="1783"/>
      <c r="D14" s="1783"/>
      <c r="E14" s="1784"/>
      <c r="F14" s="546">
        <f>F136</f>
        <v>0</v>
      </c>
      <c r="G14" s="566" t="str">
        <f t="shared" si="0"/>
        <v/>
      </c>
      <c r="H14" s="567">
        <f>H136</f>
        <v>0</v>
      </c>
      <c r="I14" s="552" t="str">
        <f t="shared" si="1"/>
        <v/>
      </c>
      <c r="J14" s="567">
        <f>J136</f>
        <v>0</v>
      </c>
      <c r="K14" s="553" t="str">
        <f t="shared" ref="K14:K15" si="4">IF(F14=0,"",L14/F14)</f>
        <v/>
      </c>
      <c r="L14" s="567">
        <f>L136</f>
        <v>0</v>
      </c>
      <c r="M14" s="652" t="str">
        <f t="shared" ref="M14:M15" si="5">IF(F14=0,"",N14/F14)</f>
        <v/>
      </c>
      <c r="N14" s="567">
        <f>N136</f>
        <v>0</v>
      </c>
      <c r="O14" s="553" t="str">
        <f t="shared" ref="O14:O15" si="6">IF(F14=0,"",P14/F14)</f>
        <v/>
      </c>
      <c r="P14" s="567">
        <f>P136</f>
        <v>0</v>
      </c>
      <c r="Q14" s="552" t="str">
        <f t="shared" ref="Q14" si="7">IF(F14=0,"",R14/F14)</f>
        <v/>
      </c>
      <c r="R14" s="567">
        <f>R136</f>
        <v>0</v>
      </c>
      <c r="S14" s="551" t="str">
        <f t="shared" ref="S14:S15" si="8">IF(F14=0,"",T14/F14)</f>
        <v/>
      </c>
      <c r="T14" s="673">
        <f>T136</f>
        <v>0</v>
      </c>
      <c r="U14" s="667">
        <f t="shared" si="2"/>
        <v>0</v>
      </c>
      <c r="V14" s="314"/>
      <c r="W14" s="314"/>
      <c r="X14" s="314"/>
      <c r="Y14" s="314"/>
      <c r="Z14" s="314"/>
      <c r="AA14" s="314"/>
      <c r="AB14" s="307"/>
      <c r="AC14" s="307"/>
      <c r="AD14" s="307"/>
      <c r="AE14" s="307"/>
      <c r="AF14" s="307"/>
      <c r="AG14" s="307"/>
      <c r="AH14" s="286"/>
      <c r="AI14" s="29"/>
      <c r="AJ14" s="471"/>
      <c r="AK14" s="151" t="str">
        <f t="shared" si="3"/>
        <v>OTHER COSTS</v>
      </c>
      <c r="AL14" s="836" t="str">
        <f>IF('Month 2'!H$135&lt;0,H$135-'Month 2'!H$135,IF(H$135&lt;0,H$135,""))</f>
        <v/>
      </c>
      <c r="AM14" s="836" t="str">
        <f>IF('Month 2'!I$135&lt;0,I$135-'Month 2'!I$135,IF(I$135&lt;0,I$135,""))</f>
        <v/>
      </c>
      <c r="AN14" s="836" t="str">
        <f>IF('Month 2'!J$135&lt;0,J$135-'Month 2'!J$135,IF(J$135&lt;0,J$135,""))</f>
        <v/>
      </c>
      <c r="AO14" s="836" t="str">
        <f>IF('Month 2'!K$135&lt;0,K$135-'Month 2'!K$135,IF(K$135&lt;0,K$135,""))</f>
        <v/>
      </c>
      <c r="AP14" s="836" t="str">
        <f>IF('Month 2'!L$135&lt;0,L$135-'Month 2'!L$135,IF(L$135&lt;0,L$135,""))</f>
        <v/>
      </c>
      <c r="AQ14" s="836" t="str">
        <f>IF('Month 2'!M$135&lt;0,M$135-'Month 2'!M$135,IF(M$135&lt;0,M$135,""))</f>
        <v/>
      </c>
      <c r="AR14" s="836" t="str">
        <f>IF('Month 2'!N$135&lt;0,N$135-'Month 2'!N$135,IF(N$135&lt;0,N$135,""))</f>
        <v/>
      </c>
      <c r="AS14" s="836" t="str">
        <f>IF('Month 2'!O$135&lt;0,O$135-'Month 2'!O$135,IF(O$135&lt;0,O$135,""))</f>
        <v/>
      </c>
      <c r="AT14" s="836" t="str">
        <f>IF('Month 2'!P$135&lt;0,P$135-'Month 2'!P$135,IF(P$135&lt;0,P$135,""))</f>
        <v/>
      </c>
      <c r="AU14" s="836" t="str">
        <f>IF('Month 2'!Q$135&lt;0,Q$135-'Month 2'!Q$135,IF(Q$135&lt;0,Q$135,""))</f>
        <v/>
      </c>
      <c r="AV14" s="836" t="str">
        <f>IF('Month 2'!R$135&lt;0,R$135-'Month 2'!R$135,IF(R$135&lt;0,R$135,""))</f>
        <v/>
      </c>
      <c r="AW14" s="836" t="str">
        <f>IF('Month 2'!S$135&lt;0,S$135-'Month 2'!S$135,IF(S$135&lt;0,S$135,""))</f>
        <v/>
      </c>
      <c r="AX14" s="836" t="str">
        <f>IF('Month 2'!T$135&lt;0,T$135-'Month 2'!T$135,IF(T$135&lt;0,T$135,""))</f>
        <v/>
      </c>
      <c r="AY14" s="336"/>
    </row>
    <row r="15" spans="1:51" ht="30" customHeight="1" thickBot="1">
      <c r="A15" s="1779" t="str">
        <f>'ORIGINAL BUDGET'!A15</f>
        <v>INDIRECT COSTS</v>
      </c>
      <c r="B15" s="1780"/>
      <c r="C15" s="1780"/>
      <c r="D15" s="1780"/>
      <c r="E15" s="1781"/>
      <c r="F15" s="548">
        <f>F155</f>
        <v>0</v>
      </c>
      <c r="G15" s="581" t="str">
        <f t="shared" si="0"/>
        <v/>
      </c>
      <c r="H15" s="582">
        <f>H155</f>
        <v>0</v>
      </c>
      <c r="I15" s="556" t="str">
        <f t="shared" si="1"/>
        <v/>
      </c>
      <c r="J15" s="655">
        <f>J155</f>
        <v>0</v>
      </c>
      <c r="K15" s="653" t="str">
        <f t="shared" si="4"/>
        <v/>
      </c>
      <c r="L15" s="655">
        <f>L155</f>
        <v>0</v>
      </c>
      <c r="M15" s="653" t="str">
        <f t="shared" si="5"/>
        <v/>
      </c>
      <c r="N15" s="655">
        <f>N155</f>
        <v>0</v>
      </c>
      <c r="O15" s="662" t="str">
        <f t="shared" si="6"/>
        <v/>
      </c>
      <c r="P15" s="582">
        <f>P155</f>
        <v>0</v>
      </c>
      <c r="Q15" s="664" t="str">
        <f>IF(F15=0,"",T15/F15)</f>
        <v/>
      </c>
      <c r="R15" s="670">
        <f>R155</f>
        <v>0</v>
      </c>
      <c r="S15" s="666" t="str">
        <f t="shared" si="8"/>
        <v/>
      </c>
      <c r="T15" s="674">
        <f>T155</f>
        <v>0</v>
      </c>
      <c r="U15" s="667">
        <f t="shared" si="2"/>
        <v>0</v>
      </c>
      <c r="V15" s="314"/>
      <c r="W15" s="314"/>
      <c r="X15" s="314"/>
      <c r="Y15" s="314"/>
      <c r="Z15" s="314"/>
      <c r="AA15" s="314"/>
      <c r="AB15" s="307"/>
      <c r="AC15" s="307"/>
      <c r="AD15" s="307"/>
      <c r="AE15" s="307"/>
      <c r="AF15" s="307"/>
      <c r="AG15" s="307"/>
      <c r="AH15" s="286"/>
      <c r="AI15" s="29"/>
      <c r="AJ15" s="471"/>
      <c r="AK15" s="152" t="str">
        <f t="shared" si="3"/>
        <v>INDIRECT COSTS</v>
      </c>
      <c r="AL15" s="836" t="str">
        <f>IF('Month 2'!H$154&lt;0,H$154-'Month 2'!H$154,IF(H$154&lt;0,H$154,""))</f>
        <v/>
      </c>
      <c r="AM15" s="836" t="str">
        <f>IF('Month 2'!I$154&lt;0,I$154-'Month 2'!I$154,IF(I$154&lt;0,I$154,""))</f>
        <v/>
      </c>
      <c r="AN15" s="836" t="str">
        <f>IF('Month 2'!J$154&lt;0,J$154-'Month 2'!J$154,IF(J$154&lt;0,J$154,""))</f>
        <v/>
      </c>
      <c r="AO15" s="836" t="str">
        <f>IF('Month 2'!K$154&lt;0,K$154-'Month 2'!K$154,IF(K$154&lt;0,K$154,""))</f>
        <v/>
      </c>
      <c r="AP15" s="836" t="str">
        <f>IF('Month 2'!L$154&lt;0,L$154-'Month 2'!L$154,IF(L$154&lt;0,L$154,""))</f>
        <v/>
      </c>
      <c r="AQ15" s="836" t="str">
        <f>IF('Month 2'!M$154&lt;0,M$154-'Month 2'!M$154,IF(M$154&lt;0,M$154,""))</f>
        <v/>
      </c>
      <c r="AR15" s="836" t="str">
        <f>IF('Month 2'!N$154&lt;0,N$154-'Month 2'!N$154,IF(N$154&lt;0,N$154,""))</f>
        <v/>
      </c>
      <c r="AS15" s="836" t="str">
        <f>IF('Month 2'!O$154&lt;0,O$154-'Month 2'!O$154,IF(O$154&lt;0,O$154,""))</f>
        <v/>
      </c>
      <c r="AT15" s="836" t="str">
        <f>IF('Month 2'!P$154&lt;0,P$154-'Month 2'!P$154,IF(P$154&lt;0,P$154,""))</f>
        <v/>
      </c>
      <c r="AU15" s="836" t="str">
        <f>IF('Month 2'!Q$154&lt;0,Q$154-'Month 2'!Q$154,IF(Q$154&lt;0,Q$154,""))</f>
        <v/>
      </c>
      <c r="AV15" s="836" t="str">
        <f>IF('Month 2'!R$154&lt;0,R$154-'Month 2'!R$154,IF(R$154&lt;0,R$154,""))</f>
        <v/>
      </c>
      <c r="AW15" s="836" t="str">
        <f>IF('Month 2'!S$154&lt;0,S$154-'Month 2'!S$154,IF(S$154&lt;0,S$154,""))</f>
        <v/>
      </c>
      <c r="AX15" s="836" t="str">
        <f>IF('Month 2'!T$154&lt;0,T$154-'Month 2'!T$154,IF(T$154&lt;0,T$154,""))</f>
        <v/>
      </c>
      <c r="AY15" s="336"/>
    </row>
    <row r="16" spans="1:51" ht="42" customHeight="1" thickTop="1" thickBot="1">
      <c r="A16" s="777"/>
      <c r="B16" s="125"/>
      <c r="C16" s="89"/>
      <c r="D16" s="126"/>
      <c r="E16" s="392" t="s">
        <v>73</v>
      </c>
      <c r="F16" s="549">
        <f>SUM(F11:F15)</f>
        <v>0</v>
      </c>
      <c r="G16" s="583" t="str">
        <f t="shared" si="0"/>
        <v/>
      </c>
      <c r="H16" s="584">
        <f>SUM(H11:H15)</f>
        <v>0</v>
      </c>
      <c r="I16" s="483" t="str">
        <f t="shared" si="1"/>
        <v/>
      </c>
      <c r="J16" s="584">
        <f>SUM(J11:J15)</f>
        <v>0</v>
      </c>
      <c r="K16" s="483" t="str">
        <f>IF(F16=0,"",L16/F16)</f>
        <v/>
      </c>
      <c r="L16" s="584">
        <f>SUM(L11:L15)</f>
        <v>0</v>
      </c>
      <c r="M16" s="661" t="str">
        <f>IF(F16=0,"",N16/F16)</f>
        <v/>
      </c>
      <c r="N16" s="584">
        <f>SUM(N11:N15)</f>
        <v>0</v>
      </c>
      <c r="O16" s="483" t="str">
        <f>IF(F16=0,"",P16/F16)</f>
        <v/>
      </c>
      <c r="P16" s="584">
        <f>SUM(P11:P15)</f>
        <v>0</v>
      </c>
      <c r="Q16" s="665" t="str">
        <f>IF(F16=0,"",R16/F16)</f>
        <v/>
      </c>
      <c r="R16" s="584">
        <f>SUM(R11:R15)</f>
        <v>0</v>
      </c>
      <c r="S16" s="483" t="str">
        <f>IF(F16=0,"",T16/F16)</f>
        <v/>
      </c>
      <c r="T16" s="584">
        <f>SUM(T11:T15)</f>
        <v>0</v>
      </c>
      <c r="U16" s="667">
        <f>G16+I16+K16+M16+O16+Q16+S16</f>
        <v>0</v>
      </c>
      <c r="V16" s="314"/>
      <c r="W16" s="314"/>
      <c r="X16" s="314"/>
      <c r="Y16" s="314"/>
      <c r="Z16" s="314"/>
      <c r="AA16" s="314"/>
      <c r="AB16" s="307"/>
      <c r="AC16" s="307"/>
      <c r="AD16" s="307"/>
      <c r="AE16" s="307"/>
      <c r="AF16" s="307"/>
      <c r="AG16" s="307"/>
      <c r="AH16" s="286"/>
      <c r="AI16" s="29"/>
      <c r="AJ16" s="471"/>
      <c r="AK16" s="152"/>
      <c r="AL16" s="442"/>
      <c r="AM16" s="442"/>
      <c r="AN16" s="442"/>
      <c r="AO16" s="442"/>
      <c r="AP16" s="442"/>
      <c r="AQ16" s="442"/>
      <c r="AR16" s="442"/>
      <c r="AS16" s="442"/>
      <c r="AT16" s="442"/>
      <c r="AU16" s="442"/>
      <c r="AV16" s="442"/>
      <c r="AW16" s="442"/>
      <c r="AX16" s="442"/>
      <c r="AY16" s="336"/>
    </row>
    <row r="17" spans="1:53" ht="21" customHeight="1" thickTop="1" thickBot="1">
      <c r="A17" s="88"/>
      <c r="B17" s="84"/>
      <c r="C17" s="84"/>
      <c r="D17" s="88"/>
      <c r="E17" s="87"/>
      <c r="F17" s="61"/>
      <c r="G17" s="769"/>
      <c r="H17" s="770"/>
      <c r="I17" s="678"/>
      <c r="J17" s="771"/>
      <c r="K17" s="765"/>
      <c r="L17" s="771"/>
      <c r="M17" s="766"/>
      <c r="N17" s="771"/>
      <c r="O17" s="767"/>
      <c r="P17" s="772"/>
      <c r="Q17" s="768"/>
      <c r="R17" s="773"/>
      <c r="S17" s="767"/>
      <c r="T17" s="774"/>
      <c r="U17" s="668"/>
      <c r="V17" s="306"/>
      <c r="W17" s="306"/>
      <c r="X17" s="306"/>
      <c r="Y17" s="306"/>
      <c r="Z17" s="306"/>
      <c r="AA17" s="306"/>
      <c r="AB17" s="307"/>
      <c r="AC17" s="307"/>
      <c r="AD17" s="307"/>
      <c r="AE17" s="307"/>
      <c r="AF17" s="307"/>
      <c r="AG17" s="307"/>
      <c r="AH17" s="286"/>
      <c r="AI17" s="29"/>
      <c r="AJ17" s="471"/>
      <c r="AK17" s="152"/>
      <c r="AL17" s="442"/>
      <c r="AM17" s="442"/>
      <c r="AN17" s="442"/>
      <c r="AO17" s="442"/>
      <c r="AP17" s="442"/>
      <c r="AQ17" s="442"/>
      <c r="AR17" s="442"/>
      <c r="AS17" s="442"/>
      <c r="AT17" s="442"/>
      <c r="AU17" s="442"/>
      <c r="AV17" s="442"/>
      <c r="AW17" s="442"/>
      <c r="AX17" s="442"/>
      <c r="AY17" s="336"/>
    </row>
    <row r="18" spans="1:53" s="1149" customFormat="1" ht="49.5" customHeight="1" thickTop="1" thickBot="1">
      <c r="A18" s="1163"/>
      <c r="E18" s="1164"/>
      <c r="F18" s="1808">
        <f>F37-AY18</f>
        <v>0</v>
      </c>
      <c r="G18" s="1809"/>
      <c r="H18" s="1810"/>
      <c r="I18" s="1759" t="str">
        <f>IF(AY18&gt;0.001,"W/Cuts","")</f>
        <v/>
      </c>
      <c r="J18" s="1761" t="s">
        <v>191</v>
      </c>
      <c r="K18" s="1762"/>
      <c r="L18" s="1762"/>
      <c r="M18" s="1762"/>
      <c r="N18" s="1763"/>
      <c r="O18" s="1165"/>
      <c r="P18" s="1166"/>
      <c r="Q18" s="1166"/>
      <c r="R18" s="1166"/>
      <c r="S18" s="1166"/>
      <c r="T18" s="1166"/>
      <c r="U18" s="1166"/>
      <c r="V18" s="1167"/>
      <c r="W18" s="1167"/>
      <c r="X18" s="1167"/>
      <c r="Y18" s="1167"/>
      <c r="Z18" s="1167"/>
      <c r="AA18" s="1167"/>
      <c r="AB18" s="1168"/>
      <c r="AC18" s="1168"/>
      <c r="AD18" s="1168"/>
      <c r="AE18" s="1168"/>
      <c r="AF18" s="1168"/>
      <c r="AG18" s="1168"/>
      <c r="AH18" s="1169"/>
      <c r="AI18" s="1144"/>
      <c r="AJ18" s="1170"/>
      <c r="AK18" s="1171" t="s">
        <v>73</v>
      </c>
      <c r="AL18" s="1172">
        <f t="shared" ref="AL18:AX18" si="9">SUM(AL11:AL17)</f>
        <v>0</v>
      </c>
      <c r="AM18" s="1172">
        <f t="shared" si="9"/>
        <v>0</v>
      </c>
      <c r="AN18" s="1172">
        <f t="shared" si="9"/>
        <v>0</v>
      </c>
      <c r="AO18" s="1172">
        <f t="shared" si="9"/>
        <v>0</v>
      </c>
      <c r="AP18" s="1172">
        <f t="shared" si="9"/>
        <v>0</v>
      </c>
      <c r="AQ18" s="1172">
        <f t="shared" si="9"/>
        <v>0</v>
      </c>
      <c r="AR18" s="1172">
        <f t="shared" si="9"/>
        <v>0</v>
      </c>
      <c r="AS18" s="1172">
        <f t="shared" si="9"/>
        <v>0</v>
      </c>
      <c r="AT18" s="1172">
        <f t="shared" si="9"/>
        <v>0</v>
      </c>
      <c r="AU18" s="1172">
        <f t="shared" si="9"/>
        <v>0</v>
      </c>
      <c r="AV18" s="1172">
        <f t="shared" si="9"/>
        <v>0</v>
      </c>
      <c r="AW18" s="1172">
        <f t="shared" si="9"/>
        <v>0</v>
      </c>
      <c r="AX18" s="1172">
        <f t="shared" si="9"/>
        <v>0</v>
      </c>
      <c r="AY18" s="1173">
        <f>ABS(AL18+AN18+AP18+AR18+AT18+AV18+AX18)</f>
        <v>0</v>
      </c>
    </row>
    <row r="19" spans="1:53" s="921" customFormat="1" ht="49.5" customHeight="1" thickTop="1" thickBot="1">
      <c r="A19" s="914"/>
      <c r="B19" s="915"/>
      <c r="C19" s="915"/>
      <c r="D19" s="915"/>
      <c r="E19" s="916"/>
      <c r="F19" s="1811"/>
      <c r="G19" s="1812"/>
      <c r="H19" s="1812"/>
      <c r="I19" s="1760"/>
      <c r="J19" s="1761" t="s">
        <v>197</v>
      </c>
      <c r="K19" s="1762"/>
      <c r="L19" s="1762"/>
      <c r="M19" s="1762"/>
      <c r="N19" s="1763"/>
      <c r="O19" s="922"/>
      <c r="P19" s="917"/>
      <c r="Q19" s="917"/>
      <c r="R19" s="917"/>
      <c r="S19" s="917"/>
      <c r="T19" s="917"/>
      <c r="U19" s="775"/>
      <c r="V19" s="315"/>
      <c r="W19" s="315"/>
      <c r="X19" s="315"/>
      <c r="Y19" s="315"/>
      <c r="Z19" s="315"/>
      <c r="AA19" s="315"/>
      <c r="AB19" s="918"/>
      <c r="AC19" s="918"/>
      <c r="AD19" s="918"/>
      <c r="AE19" s="918"/>
      <c r="AF19" s="918"/>
      <c r="AG19" s="918"/>
      <c r="AH19" s="919"/>
      <c r="AI19" s="919"/>
      <c r="AJ19" s="920"/>
      <c r="AK19" s="920"/>
      <c r="AL19" s="920"/>
      <c r="AM19" s="920"/>
      <c r="AN19" s="920"/>
      <c r="AO19" s="920"/>
      <c r="AP19" s="920"/>
      <c r="AQ19" s="920"/>
      <c r="AR19" s="920"/>
      <c r="AS19" s="920"/>
      <c r="AT19" s="920"/>
      <c r="AU19" s="920"/>
      <c r="AV19" s="920"/>
      <c r="AW19" s="920"/>
      <c r="AX19" s="920"/>
      <c r="AY19" s="920"/>
    </row>
    <row r="20" spans="1:53" ht="16.5" thickTop="1">
      <c r="A20" s="212"/>
      <c r="B20" s="212"/>
      <c r="C20" s="212"/>
      <c r="D20" s="213"/>
      <c r="E20" s="39"/>
      <c r="F20" s="15"/>
      <c r="G20" s="5"/>
      <c r="H20" s="15"/>
      <c r="I20" s="418"/>
      <c r="J20" s="484"/>
      <c r="K20" s="418"/>
      <c r="L20" s="484"/>
      <c r="M20" s="418"/>
      <c r="N20" s="484"/>
      <c r="O20" s="418"/>
      <c r="P20" s="484"/>
      <c r="Q20" s="418"/>
      <c r="R20" s="35"/>
      <c r="S20" s="7"/>
      <c r="T20" s="776"/>
      <c r="U20" s="668"/>
      <c r="V20" s="306"/>
      <c r="W20" s="306"/>
      <c r="X20" s="306"/>
      <c r="Y20" s="306"/>
      <c r="Z20" s="306"/>
      <c r="AA20" s="306"/>
      <c r="AB20" s="307"/>
      <c r="AC20" s="307"/>
      <c r="AD20" s="307"/>
      <c r="AE20" s="307"/>
      <c r="AF20" s="307"/>
      <c r="AG20" s="307"/>
      <c r="AH20" s="29"/>
      <c r="AI20" s="29"/>
      <c r="AJ20" s="471"/>
      <c r="AK20" s="471"/>
      <c r="AL20" s="471"/>
      <c r="AM20" s="471"/>
      <c r="AN20" s="471"/>
      <c r="AO20" s="471"/>
      <c r="AP20" s="471"/>
      <c r="AQ20" s="471"/>
      <c r="AR20" s="471"/>
      <c r="AS20" s="471"/>
      <c r="AT20" s="471"/>
      <c r="AU20" s="471"/>
      <c r="AV20" s="471"/>
      <c r="AW20" s="471"/>
      <c r="AX20" s="471"/>
      <c r="AY20" s="471"/>
    </row>
    <row r="21" spans="1:53" ht="34.5" thickBot="1">
      <c r="A21" s="778"/>
      <c r="B21" s="81"/>
      <c r="C21" s="81"/>
      <c r="D21" s="82"/>
      <c r="E21" s="83"/>
      <c r="F21" s="344"/>
      <c r="G21" s="339"/>
      <c r="H21" s="340"/>
      <c r="I21" s="418"/>
      <c r="J21" s="484"/>
      <c r="K21" s="418"/>
      <c r="L21" s="484"/>
      <c r="M21" s="418"/>
      <c r="N21" s="484"/>
      <c r="O21" s="418"/>
      <c r="P21" s="484"/>
      <c r="Q21" s="418"/>
      <c r="R21" s="341"/>
      <c r="S21" s="6"/>
      <c r="T21" s="62"/>
      <c r="U21" s="668"/>
      <c r="V21" s="306"/>
      <c r="W21" s="306"/>
      <c r="X21" s="306"/>
      <c r="Y21" s="306"/>
      <c r="Z21" s="306"/>
      <c r="AA21" s="306"/>
      <c r="AB21" s="307"/>
      <c r="AC21" s="307"/>
      <c r="AD21" s="307"/>
      <c r="AE21" s="307"/>
      <c r="AF21" s="307"/>
      <c r="AG21" s="307"/>
      <c r="AH21" s="29"/>
      <c r="AI21" s="29"/>
      <c r="AJ21" s="471"/>
      <c r="AK21" s="471"/>
      <c r="AL21" s="471"/>
      <c r="AM21" s="471"/>
      <c r="AN21" s="471"/>
      <c r="AO21" s="471"/>
      <c r="AP21" s="471"/>
      <c r="AQ21" s="471"/>
      <c r="AR21" s="471"/>
      <c r="AS21" s="471"/>
      <c r="AT21" s="471"/>
      <c r="AU21" s="471"/>
      <c r="AV21" s="471"/>
      <c r="AW21" s="471"/>
      <c r="AX21" s="471"/>
      <c r="AY21" s="471"/>
    </row>
    <row r="22" spans="1:53" ht="15.75" customHeight="1" thickTop="1">
      <c r="A22" s="1764" t="s">
        <v>226</v>
      </c>
      <c r="B22" s="1765"/>
      <c r="C22" s="1765"/>
      <c r="D22" s="1765"/>
      <c r="E22" s="1765"/>
      <c r="F22" s="1765"/>
      <c r="G22" s="1765"/>
      <c r="H22" s="1765"/>
      <c r="I22" s="1765"/>
      <c r="J22" s="1765"/>
      <c r="K22" s="1765"/>
      <c r="L22" s="1765"/>
      <c r="M22" s="1765"/>
      <c r="N22" s="1765"/>
      <c r="O22" s="1765"/>
      <c r="P22" s="1765"/>
      <c r="Q22" s="1765"/>
      <c r="R22" s="1765"/>
      <c r="S22" s="1765"/>
      <c r="T22" s="1766"/>
      <c r="U22" s="1122"/>
      <c r="V22" s="29"/>
      <c r="W22" s="29"/>
      <c r="X22" s="29"/>
      <c r="Y22" s="10"/>
      <c r="Z22" s="10"/>
      <c r="AA22" s="10"/>
      <c r="AB22" s="10"/>
      <c r="AC22" s="169"/>
      <c r="AD22" s="10"/>
      <c r="AE22" s="11"/>
      <c r="AF22" s="11"/>
      <c r="AG22" s="55"/>
      <c r="AH22" s="11"/>
      <c r="AI22" s="11"/>
      <c r="AJ22" s="11"/>
      <c r="AK22" s="11"/>
      <c r="AS22" s="10"/>
      <c r="AT22" s="10"/>
      <c r="AY22" s="1104"/>
    </row>
    <row r="23" spans="1:53" ht="15" customHeight="1">
      <c r="A23" s="1767"/>
      <c r="B23" s="1768"/>
      <c r="C23" s="1768"/>
      <c r="D23" s="1768"/>
      <c r="E23" s="1768"/>
      <c r="F23" s="1768"/>
      <c r="G23" s="1768"/>
      <c r="H23" s="1768"/>
      <c r="I23" s="1768"/>
      <c r="J23" s="1768"/>
      <c r="K23" s="1768"/>
      <c r="L23" s="1768"/>
      <c r="M23" s="1768"/>
      <c r="N23" s="1768"/>
      <c r="O23" s="1768"/>
      <c r="P23" s="1768"/>
      <c r="Q23" s="1768"/>
      <c r="R23" s="1768"/>
      <c r="S23" s="1768"/>
      <c r="T23" s="1769"/>
      <c r="U23" s="1122"/>
      <c r="V23" s="29"/>
      <c r="W23" s="29"/>
      <c r="X23" s="29"/>
      <c r="Y23" s="10"/>
      <c r="Z23" s="10"/>
      <c r="AA23" s="10"/>
      <c r="AB23" s="10"/>
      <c r="AC23" s="169"/>
      <c r="AD23" s="10"/>
      <c r="AE23" s="11"/>
      <c r="AF23" s="11"/>
      <c r="AG23" s="55"/>
      <c r="AH23" s="11"/>
      <c r="AI23" s="11"/>
      <c r="AJ23" s="11"/>
      <c r="AK23" s="11"/>
      <c r="AS23" s="10"/>
      <c r="AT23" s="10"/>
      <c r="AY23" s="1104"/>
    </row>
    <row r="24" spans="1:53" s="1131" customFormat="1" ht="30">
      <c r="A24" s="1123"/>
      <c r="B24" s="1124"/>
      <c r="C24" s="1124"/>
      <c r="D24" s="1124"/>
      <c r="E24" s="1124"/>
      <c r="F24" s="1124"/>
      <c r="G24" s="1124"/>
      <c r="H24" s="1124"/>
      <c r="I24" s="1124"/>
      <c r="J24" s="1125"/>
      <c r="K24" s="1126"/>
      <c r="L24" s="1124"/>
      <c r="M24" s="1124"/>
      <c r="N24" s="1124"/>
      <c r="O24" s="1124"/>
      <c r="P24" s="1124"/>
      <c r="Q24" s="1124"/>
      <c r="R24" s="1124"/>
      <c r="S24" s="1124"/>
      <c r="T24" s="1127"/>
      <c r="U24" s="1128"/>
      <c r="V24" s="1129"/>
      <c r="W24" s="1129"/>
      <c r="X24" s="1129"/>
      <c r="Y24" s="1130"/>
      <c r="Z24" s="1130"/>
      <c r="AA24" s="1130"/>
      <c r="AB24" s="1130"/>
      <c r="AD24" s="1130"/>
      <c r="AE24" s="1132"/>
      <c r="AF24" s="1132"/>
      <c r="AG24" s="1133"/>
      <c r="AH24" s="1132"/>
      <c r="AI24" s="1132"/>
      <c r="AJ24" s="1132"/>
      <c r="AK24" s="1132"/>
      <c r="AS24" s="1130"/>
      <c r="AT24" s="1130"/>
      <c r="AY24" s="1104"/>
      <c r="AZ24" s="169"/>
      <c r="BA24" s="169"/>
    </row>
    <row r="25" spans="1:53" s="1131" customFormat="1" ht="30.75" thickBot="1">
      <c r="A25" s="1123"/>
      <c r="B25" s="1124"/>
      <c r="C25" s="1121" t="s">
        <v>203</v>
      </c>
      <c r="D25" s="1134"/>
      <c r="E25" s="1135"/>
      <c r="F25" s="1135"/>
      <c r="G25" s="1136"/>
      <c r="H25" s="1125"/>
      <c r="I25" s="1125"/>
      <c r="K25" s="1126"/>
      <c r="L25" s="1124"/>
      <c r="M25" s="1124"/>
      <c r="N25" s="1124"/>
      <c r="O25" s="1124"/>
      <c r="P25" s="1124"/>
      <c r="Q25" s="1124"/>
      <c r="R25" s="1124"/>
      <c r="S25" s="1124"/>
      <c r="T25" s="1127"/>
      <c r="U25" s="1128"/>
      <c r="V25" s="1129"/>
      <c r="W25" s="1129"/>
      <c r="X25" s="1129"/>
      <c r="Y25" s="1130"/>
      <c r="Z25" s="1130"/>
      <c r="AA25" s="1130"/>
      <c r="AB25" s="1130"/>
      <c r="AD25" s="1130"/>
      <c r="AE25" s="1132"/>
      <c r="AF25" s="1132"/>
      <c r="AG25" s="1133"/>
      <c r="AH25" s="1132"/>
      <c r="AI25" s="1132"/>
      <c r="AJ25" s="1132"/>
      <c r="AK25" s="1132"/>
      <c r="AS25" s="1130"/>
      <c r="AT25" s="1130"/>
      <c r="AY25" s="1104"/>
      <c r="AZ25" s="169"/>
      <c r="BA25" s="169"/>
    </row>
    <row r="26" spans="1:53" ht="23.25">
      <c r="A26" s="820"/>
      <c r="B26" s="817"/>
      <c r="C26" s="1121" t="s">
        <v>204</v>
      </c>
      <c r="D26" s="1770" t="s">
        <v>205</v>
      </c>
      <c r="E26" s="1770"/>
      <c r="F26" s="1770"/>
      <c r="G26" s="821"/>
      <c r="H26" s="1604" t="s">
        <v>173</v>
      </c>
      <c r="I26" s="1604"/>
      <c r="J26" s="169"/>
      <c r="K26" s="465"/>
      <c r="L26" s="823"/>
      <c r="M26" s="824"/>
      <c r="N26" s="823"/>
      <c r="O26" s="824"/>
      <c r="P26" s="823"/>
      <c r="Q26" s="824"/>
      <c r="R26" s="822"/>
      <c r="S26" s="825"/>
      <c r="T26" s="826"/>
      <c r="U26" s="924"/>
      <c r="V26" s="293"/>
      <c r="W26" s="293"/>
      <c r="X26" s="293"/>
      <c r="Y26" s="20"/>
      <c r="Z26" s="20"/>
      <c r="AA26" s="20"/>
      <c r="AB26" s="10"/>
      <c r="AC26" s="169"/>
      <c r="AD26" s="10"/>
      <c r="AE26" s="11"/>
      <c r="AF26" s="11"/>
      <c r="AG26" s="55"/>
      <c r="AH26" s="11"/>
      <c r="AI26" s="11"/>
      <c r="AJ26" s="11"/>
      <c r="AK26" s="11"/>
      <c r="AS26" s="10"/>
      <c r="AT26" s="10"/>
      <c r="AY26" s="1104"/>
    </row>
    <row r="27" spans="1:53" ht="23.25">
      <c r="A27" s="816"/>
      <c r="B27" s="817"/>
      <c r="C27" s="817"/>
      <c r="D27" s="1595" t="s">
        <v>206</v>
      </c>
      <c r="E27" s="1595"/>
      <c r="F27" s="1595"/>
      <c r="G27" s="817"/>
      <c r="H27" s="817"/>
      <c r="I27" s="817"/>
      <c r="J27" s="464"/>
      <c r="K27" s="818"/>
      <c r="L27" s="817"/>
      <c r="M27" s="817"/>
      <c r="N27" s="817"/>
      <c r="O27" s="817"/>
      <c r="P27" s="817"/>
      <c r="Q27" s="817"/>
      <c r="R27" s="817"/>
      <c r="S27" s="817"/>
      <c r="T27" s="819"/>
      <c r="U27" s="924"/>
      <c r="V27" s="293"/>
      <c r="W27" s="293"/>
      <c r="X27" s="293"/>
      <c r="Y27" s="20"/>
      <c r="Z27" s="20"/>
      <c r="AA27" s="20"/>
      <c r="AB27" s="10"/>
      <c r="AC27" s="169"/>
      <c r="AD27" s="10"/>
      <c r="AE27" s="11"/>
      <c r="AF27" s="11"/>
      <c r="AG27" s="55"/>
      <c r="AH27" s="11"/>
      <c r="AI27" s="11"/>
      <c r="AJ27" s="11"/>
      <c r="AK27" s="11"/>
      <c r="AS27" s="10"/>
      <c r="AT27" s="10"/>
      <c r="AY27" s="1104"/>
    </row>
    <row r="28" spans="1:53" ht="12.75" customHeight="1" thickBot="1">
      <c r="A28" s="827"/>
      <c r="B28" s="828"/>
      <c r="C28" s="828"/>
      <c r="D28" s="828"/>
      <c r="E28" s="829"/>
      <c r="F28" s="829"/>
      <c r="G28" s="828"/>
      <c r="H28" s="829"/>
      <c r="I28" s="828"/>
      <c r="J28" s="829"/>
      <c r="K28" s="830"/>
      <c r="L28" s="831"/>
      <c r="M28" s="830"/>
      <c r="N28" s="831"/>
      <c r="O28" s="832"/>
      <c r="P28" s="831"/>
      <c r="Q28" s="833"/>
      <c r="R28" s="831"/>
      <c r="S28" s="833"/>
      <c r="T28" s="834"/>
      <c r="U28" s="923"/>
      <c r="V28" s="292"/>
      <c r="W28" s="292"/>
      <c r="X28" s="292"/>
      <c r="Y28" s="10"/>
      <c r="Z28" s="10"/>
      <c r="AA28" s="10"/>
      <c r="AB28" s="10"/>
      <c r="AC28" s="169"/>
      <c r="AD28" s="10"/>
      <c r="AE28" s="11"/>
      <c r="AF28" s="11"/>
      <c r="AG28" s="55"/>
      <c r="AH28" s="11"/>
      <c r="AI28" s="11"/>
      <c r="AJ28" s="11"/>
      <c r="AK28" s="11"/>
      <c r="AS28" s="10"/>
      <c r="AT28" s="10"/>
      <c r="AY28" s="1104"/>
    </row>
    <row r="29" spans="1:53" s="1149" customFormat="1" ht="34.5" thickTop="1" thickBot="1">
      <c r="P29" s="1150"/>
      <c r="R29" s="1150"/>
      <c r="T29" s="1150"/>
      <c r="U29" s="1151"/>
      <c r="V29" s="1152"/>
      <c r="W29" s="1152"/>
      <c r="X29" s="1152"/>
      <c r="Y29" s="1152"/>
      <c r="Z29" s="1152"/>
      <c r="AA29" s="1152"/>
      <c r="AB29" s="1152"/>
      <c r="AC29" s="1152"/>
      <c r="AD29" s="1152"/>
      <c r="AE29" s="1152"/>
      <c r="AF29" s="1152"/>
      <c r="AG29" s="1152"/>
      <c r="AH29" s="1153"/>
      <c r="AI29" s="1153"/>
      <c r="AY29" s="1104"/>
      <c r="AZ29" s="169"/>
      <c r="BA29" s="169"/>
    </row>
    <row r="30" spans="1:53" ht="27" thickTop="1">
      <c r="A30" s="1602" t="s">
        <v>14</v>
      </c>
      <c r="B30" s="1603"/>
      <c r="C30" s="1603"/>
      <c r="D30" s="1603"/>
      <c r="E30" s="1603"/>
      <c r="F30" s="871" t="s">
        <v>150</v>
      </c>
      <c r="G30" s="1589" t="str">
        <f>IF('BR3'!$K$2="ACTIVE",'BR3'!G30,IF('BR2'!$K$2="ACTIVE",'BR2'!G30,IF('BR1'!$K$2="ACTIVE",'BR1'!G30,'ORIGINAL BUDGET'!G30)))</f>
        <v>RPPC</v>
      </c>
      <c r="H30" s="1590">
        <f>IF('BR3'!$K$2="ACTIVE",'BR3'!H30,IF('BR2'!$K$2="ACTIVE",'BR2'!H30,IF('BR1'!$K$2="ACTIVE",'BR1'!H30,'ORIGINAL BUDGET'!H30)))</f>
        <v>0</v>
      </c>
      <c r="I30" s="1589" t="str">
        <f>IF('BR3'!$K$2="ACTIVE",'BR3'!I30,IF('BR2'!$K$2="ACTIVE",'BR2'!I30,IF('BR1'!$K$2="ACTIVE",'BR1'!I30,'ORIGINAL BUDGET'!I30)))</f>
        <v xml:space="preserve">RPPC </v>
      </c>
      <c r="J30" s="1590">
        <f>IF('BR3'!$K$2="ACTIVE",'BR3'!J30,IF('BR2'!$K$2="ACTIVE",'BR2'!J30,IF('BR1'!$K$2="ACTIVE",'BR1'!J30,'ORIGINAL BUDGET'!J30)))</f>
        <v>0</v>
      </c>
      <c r="K30" s="1589">
        <f>IF('BR3'!$K$2="ACTIVE",'BR3'!K30,IF('BR2'!$K$2="ACTIVE",'BR2'!K30,IF('BR1'!$K$2="ACTIVE",'BR1'!K30,'ORIGINAL BUDGET'!K30)))</f>
        <v>0</v>
      </c>
      <c r="L30" s="1590">
        <f>IF('BR3'!$K$2="ACTIVE",'BR3'!L30,IF('BR2'!$K$2="ACTIVE",'BR2'!L30,IF('BR1'!$K$2="ACTIVE",'BR1'!L30,'ORIGINAL BUDGET'!L30)))</f>
        <v>0</v>
      </c>
      <c r="M30" s="1589">
        <f>IF('BR3'!$K$2="ACTIVE",'BR3'!M30,IF('BR2'!$K$2="ACTIVE",'BR2'!M30,IF('BR1'!$K$2="ACTIVE",'BR1'!M30,'ORIGINAL BUDGET'!M30)))</f>
        <v>0</v>
      </c>
      <c r="N30" s="1590">
        <f>IF('BR3'!$K$2="ACTIVE",'BR3'!N30,IF('BR2'!$K$2="ACTIVE",'BR2'!N30,IF('BR1'!$K$2="ACTIVE",'BR1'!N30,'ORIGINAL BUDGET'!N30)))</f>
        <v>0</v>
      </c>
      <c r="O30" s="1589">
        <f>IF('BR3'!$K$2="ACTIVE",'BR3'!O30,IF('BR2'!$K$2="ACTIVE",'BR2'!O30,IF('BR1'!$K$2="ACTIVE",'BR1'!O30,'ORIGINAL BUDGET'!O30)))</f>
        <v>0</v>
      </c>
      <c r="P30" s="1590">
        <f>IF('BR3'!$K$2="ACTIVE",'BR3'!P30,IF('BR2'!$K$2="ACTIVE",'BR2'!P30,IF('BR1'!$K$2="ACTIVE",'BR1'!P30,'ORIGINAL BUDGET'!P30)))</f>
        <v>0</v>
      </c>
      <c r="Q30" s="1589">
        <f>IF('BR3'!$K$2="ACTIVE",'BR3'!Q30,IF('BR2'!$K$2="ACTIVE",'BR2'!Q30,IF('BR1'!$K$2="ACTIVE",'BR1'!Q30,'ORIGINAL BUDGET'!Q30)))</f>
        <v>0</v>
      </c>
      <c r="R30" s="1590">
        <f>IF('BR3'!$K$2="ACTIVE",'BR3'!R30,IF('BR2'!$K$2="ACTIVE",'BR2'!R30,IF('BR1'!$K$2="ACTIVE",'BR1'!R30,'ORIGINAL BUDGET'!R30)))</f>
        <v>0</v>
      </c>
      <c r="S30" s="1589">
        <f>IF('BR3'!$K$2="ACTIVE",'BR3'!S30,IF('BR2'!$K$2="ACTIVE",'BR2'!S30,IF('BR1'!$K$2="ACTIVE",'BR1'!S30,'ORIGINAL BUDGET'!S30)))</f>
        <v>0</v>
      </c>
      <c r="T30" s="1590">
        <f>IF('BR3'!$K$2="ACTIVE",'BR3'!T30,IF('BR2'!$K$2="ACTIVE",'BR2'!T30,IF('BR1'!$K$2="ACTIVE",'BR1'!T30,'ORIGINAL BUDGET'!T30)))</f>
        <v>0</v>
      </c>
      <c r="U30" s="446"/>
      <c r="V30" s="317"/>
      <c r="W30" s="317"/>
      <c r="X30" s="317"/>
      <c r="Y30" s="317"/>
      <c r="Z30" s="317"/>
      <c r="AA30" s="317"/>
      <c r="AB30" s="294"/>
      <c r="AC30" s="294"/>
      <c r="AD30" s="294"/>
      <c r="AE30" s="294"/>
      <c r="AF30" s="294"/>
      <c r="AG30" s="294"/>
      <c r="AH30" s="316"/>
      <c r="AI30" s="316"/>
      <c r="AJ30" s="57"/>
      <c r="AK30" s="57"/>
      <c r="AL30" s="57"/>
      <c r="AM30" s="57"/>
      <c r="AN30" s="57"/>
      <c r="AO30" s="57"/>
      <c r="AP30" s="57"/>
      <c r="AQ30" s="57"/>
      <c r="AR30" s="57"/>
      <c r="AS30" s="57"/>
      <c r="AT30" s="57"/>
      <c r="AU30" s="57"/>
      <c r="AV30" s="57"/>
      <c r="AW30" s="57"/>
      <c r="AX30" s="57"/>
      <c r="AY30" s="1104"/>
    </row>
    <row r="31" spans="1:53" ht="16.5" thickBot="1">
      <c r="A31" s="872"/>
      <c r="B31" s="873"/>
      <c r="C31" s="873"/>
      <c r="D31" s="873"/>
      <c r="E31" s="873"/>
      <c r="F31" s="875" t="s">
        <v>149</v>
      </c>
      <c r="G31" s="911"/>
      <c r="H31" s="586">
        <f>IF('BR3'!$K$2="ACTIVE",'BR3'!H31,IF('BR2'!$K$2="ACTIVE",'BR2'!H31,IF('BR1'!$K$2="ACTIVE",'BR1'!H31,'ORIGINAL BUDGET'!H31)))</f>
        <v>53110</v>
      </c>
      <c r="I31" s="911"/>
      <c r="J31" s="586">
        <f>IF('BR3'!$K$2="ACTIVE",'BR3'!J31,IF('BR2'!$K$2="ACTIVE",'BR2'!J31,IF('BR1'!$K$2="ACTIVE",'BR1'!J31,'ORIGINAL BUDGET'!J31)))</f>
        <v>53129</v>
      </c>
      <c r="K31" s="911" t="s">
        <v>78</v>
      </c>
      <c r="L31" s="586">
        <f>IF('BR3'!$K$2="ACTIVE",'BR3'!L31,IF('BR2'!$K$2="ACTIVE",'BR2'!L31,IF('BR1'!$K$2="ACTIVE",'BR1'!L31,'ORIGINAL BUDGET'!L31)))</f>
        <v>0</v>
      </c>
      <c r="M31" s="911" t="s">
        <v>78</v>
      </c>
      <c r="N31" s="586">
        <f>IF('BR3'!$K$2="ACTIVE",'BR3'!N31,IF('BR2'!$K$2="ACTIVE",'BR2'!N31,IF('BR1'!$K$2="ACTIVE",'BR1'!N31,'ORIGINAL BUDGET'!N31)))</f>
        <v>0</v>
      </c>
      <c r="O31" s="911" t="s">
        <v>78</v>
      </c>
      <c r="P31" s="586">
        <f>IF('BR3'!$K$2="ACTIVE",'BR3'!P31,IF('BR2'!$K$2="ACTIVE",'BR2'!P31,IF('BR1'!$K$2="ACTIVE",'BR1'!P31,'ORIGINAL BUDGET'!P31)))</f>
        <v>0</v>
      </c>
      <c r="Q31" s="911"/>
      <c r="R31" s="586">
        <f>IF('BR3'!$K$2="ACTIVE",'BR3'!R31,IF('BR2'!$K$2="ACTIVE",'BR2'!R31,IF('BR1'!$K$2="ACTIVE",'BR1'!R31,'ORIGINAL BUDGET'!R31)))</f>
        <v>0</v>
      </c>
      <c r="S31" s="911" t="s">
        <v>78</v>
      </c>
      <c r="T31" s="586">
        <f>IF('BR3'!$K$2="ACTIVE",'BR3'!T31,IF('BR2'!$K$2="ACTIVE",'BR2'!T31,IF('BR1'!$K$2="ACTIVE",'BR1'!T31,'ORIGINAL BUDGET'!T31)))</f>
        <v>0</v>
      </c>
      <c r="U31" s="468" t="s">
        <v>78</v>
      </c>
      <c r="V31" s="318"/>
      <c r="W31" s="318"/>
      <c r="X31" s="318"/>
      <c r="Y31" s="318"/>
      <c r="Z31" s="318"/>
      <c r="AA31" s="318"/>
      <c r="AB31" s="275"/>
      <c r="AC31" s="275"/>
      <c r="AD31" s="275"/>
      <c r="AE31" s="275"/>
      <c r="AF31" s="275"/>
      <c r="AG31" s="275"/>
      <c r="AH31" s="275"/>
      <c r="AI31" s="275"/>
      <c r="AY31" s="1104"/>
    </row>
    <row r="32" spans="1:53" ht="24.75" customHeight="1" thickTop="1">
      <c r="A32" s="877" t="str">
        <f>A11</f>
        <v>PERSONNEL</v>
      </c>
      <c r="B32" s="878"/>
      <c r="C32" s="878"/>
      <c r="D32" s="879"/>
      <c r="E32" s="880"/>
      <c r="F32" s="880"/>
      <c r="G32" s="912"/>
      <c r="H32" s="882">
        <f>H11</f>
        <v>0</v>
      </c>
      <c r="I32" s="883"/>
      <c r="J32" s="882">
        <f>J11</f>
        <v>0</v>
      </c>
      <c r="K32" s="883"/>
      <c r="L32" s="882">
        <f>L11</f>
        <v>0</v>
      </c>
      <c r="M32" s="883"/>
      <c r="N32" s="882">
        <f>N11</f>
        <v>0</v>
      </c>
      <c r="O32" s="883"/>
      <c r="P32" s="882">
        <f>P11</f>
        <v>0</v>
      </c>
      <c r="Q32" s="883"/>
      <c r="R32" s="882">
        <f>R11</f>
        <v>0</v>
      </c>
      <c r="S32" s="883"/>
      <c r="T32" s="882">
        <f>T11</f>
        <v>0</v>
      </c>
      <c r="U32" s="194"/>
      <c r="V32" s="295"/>
      <c r="W32" s="295"/>
      <c r="X32" s="295"/>
      <c r="Y32" s="295"/>
      <c r="Z32" s="295"/>
      <c r="AA32" s="295"/>
      <c r="AB32" s="295"/>
      <c r="AC32" s="295"/>
      <c r="AD32" s="295"/>
      <c r="AE32" s="295"/>
      <c r="AF32" s="295"/>
      <c r="AG32" s="295"/>
      <c r="AH32" s="316"/>
      <c r="AI32" s="316"/>
      <c r="AJ32" s="57"/>
      <c r="AK32" s="57"/>
      <c r="AL32" s="57"/>
      <c r="AM32" s="57"/>
      <c r="AN32" s="57"/>
      <c r="AO32" s="57"/>
      <c r="AP32" s="57"/>
      <c r="AQ32" s="57"/>
      <c r="AR32" s="57"/>
      <c r="AS32" s="57"/>
      <c r="AT32" s="57"/>
      <c r="AU32" s="57"/>
      <c r="AV32" s="57"/>
      <c r="AW32" s="57"/>
      <c r="AX32" s="57"/>
      <c r="AY32" s="1104"/>
    </row>
    <row r="33" spans="1:51" ht="24.75" customHeight="1">
      <c r="A33" s="884" t="str">
        <f>A12</f>
        <v>OPERATING EXPENSES</v>
      </c>
      <c r="B33" s="885"/>
      <c r="C33" s="885"/>
      <c r="D33" s="886"/>
      <c r="E33" s="887"/>
      <c r="F33" s="888"/>
      <c r="G33" s="912"/>
      <c r="H33" s="889">
        <f>H12</f>
        <v>0</v>
      </c>
      <c r="I33" s="890"/>
      <c r="J33" s="889">
        <f>J12</f>
        <v>0</v>
      </c>
      <c r="K33" s="890"/>
      <c r="L33" s="889">
        <f>L12</f>
        <v>0</v>
      </c>
      <c r="M33" s="890"/>
      <c r="N33" s="889">
        <f>N12</f>
        <v>0</v>
      </c>
      <c r="O33" s="890"/>
      <c r="P33" s="889">
        <f>P12</f>
        <v>0</v>
      </c>
      <c r="Q33" s="890"/>
      <c r="R33" s="889">
        <f>R12</f>
        <v>0</v>
      </c>
      <c r="S33" s="890"/>
      <c r="T33" s="889">
        <f>T12</f>
        <v>0</v>
      </c>
      <c r="U33" s="194"/>
      <c r="V33" s="295"/>
      <c r="W33" s="295"/>
      <c r="X33" s="295"/>
      <c r="Y33" s="295"/>
      <c r="Z33" s="295"/>
      <c r="AA33" s="295"/>
      <c r="AB33" s="295"/>
      <c r="AC33" s="295"/>
      <c r="AD33" s="295"/>
      <c r="AE33" s="295"/>
      <c r="AF33" s="295"/>
      <c r="AG33" s="295"/>
      <c r="AH33" s="316"/>
      <c r="AI33" s="316"/>
      <c r="AJ33" s="57"/>
      <c r="AK33" s="57"/>
      <c r="AL33" s="57"/>
      <c r="AM33" s="57"/>
      <c r="AN33" s="57"/>
      <c r="AO33" s="57"/>
      <c r="AP33" s="57"/>
      <c r="AQ33" s="57"/>
      <c r="AR33" s="57"/>
      <c r="AS33" s="57"/>
      <c r="AT33" s="57"/>
      <c r="AU33" s="57"/>
      <c r="AV33" s="57"/>
      <c r="AW33" s="57"/>
      <c r="AX33" s="57"/>
      <c r="AY33" s="1104"/>
    </row>
    <row r="34" spans="1:51" ht="24.75" customHeight="1">
      <c r="A34" s="891" t="str">
        <f>A13</f>
        <v>CAPITAL EXPENDITURES</v>
      </c>
      <c r="B34" s="885"/>
      <c r="C34" s="885"/>
      <c r="D34" s="886"/>
      <c r="E34" s="887"/>
      <c r="F34" s="888"/>
      <c r="G34" s="912"/>
      <c r="H34" s="889">
        <f>H13</f>
        <v>0</v>
      </c>
      <c r="I34" s="890"/>
      <c r="J34" s="889">
        <f>J13</f>
        <v>0</v>
      </c>
      <c r="K34" s="890"/>
      <c r="L34" s="889">
        <f>L13</f>
        <v>0</v>
      </c>
      <c r="M34" s="890"/>
      <c r="N34" s="889">
        <f>N13</f>
        <v>0</v>
      </c>
      <c r="O34" s="890"/>
      <c r="P34" s="889">
        <f>P13</f>
        <v>0</v>
      </c>
      <c r="Q34" s="890"/>
      <c r="R34" s="889">
        <f>R13</f>
        <v>0</v>
      </c>
      <c r="S34" s="890"/>
      <c r="T34" s="889">
        <f>T13</f>
        <v>0</v>
      </c>
      <c r="U34" s="194"/>
      <c r="V34" s="295"/>
      <c r="W34" s="295"/>
      <c r="X34" s="295"/>
      <c r="Y34" s="295"/>
      <c r="Z34" s="295"/>
      <c r="AA34" s="295"/>
      <c r="AB34" s="295"/>
      <c r="AC34" s="295"/>
      <c r="AD34" s="295"/>
      <c r="AE34" s="295"/>
      <c r="AF34" s="295"/>
      <c r="AG34" s="295"/>
      <c r="AH34" s="316"/>
      <c r="AI34" s="316"/>
      <c r="AJ34" s="57"/>
      <c r="AK34" s="57"/>
      <c r="AL34" s="57"/>
      <c r="AM34" s="57"/>
      <c r="AN34" s="57"/>
      <c r="AO34" s="57"/>
      <c r="AP34" s="57"/>
      <c r="AQ34" s="57"/>
      <c r="AR34" s="57"/>
      <c r="AS34" s="57"/>
      <c r="AT34" s="57"/>
      <c r="AU34" s="57"/>
      <c r="AV34" s="57"/>
      <c r="AW34" s="57"/>
      <c r="AX34" s="57"/>
      <c r="AY34" s="1104"/>
    </row>
    <row r="35" spans="1:51" ht="24.75" customHeight="1">
      <c r="A35" s="891" t="str">
        <f>A14</f>
        <v>OTHER COSTS</v>
      </c>
      <c r="B35" s="892"/>
      <c r="C35" s="892"/>
      <c r="D35" s="893"/>
      <c r="E35" s="894"/>
      <c r="F35" s="895"/>
      <c r="G35" s="912"/>
      <c r="H35" s="896">
        <f>H14</f>
        <v>0</v>
      </c>
      <c r="I35" s="890"/>
      <c r="J35" s="896">
        <f>J14</f>
        <v>0</v>
      </c>
      <c r="K35" s="890"/>
      <c r="L35" s="896">
        <f>L14</f>
        <v>0</v>
      </c>
      <c r="M35" s="890"/>
      <c r="N35" s="896">
        <f>N14</f>
        <v>0</v>
      </c>
      <c r="O35" s="890"/>
      <c r="P35" s="896">
        <f>P14</f>
        <v>0</v>
      </c>
      <c r="Q35" s="890"/>
      <c r="R35" s="896">
        <f>R14</f>
        <v>0</v>
      </c>
      <c r="S35" s="890"/>
      <c r="T35" s="896">
        <f>T14</f>
        <v>0</v>
      </c>
      <c r="U35" s="194"/>
      <c r="V35" s="295"/>
      <c r="W35" s="295"/>
      <c r="X35" s="295"/>
      <c r="Y35" s="295"/>
      <c r="Z35" s="295"/>
      <c r="AA35" s="295"/>
      <c r="AB35" s="295"/>
      <c r="AC35" s="295"/>
      <c r="AD35" s="295"/>
      <c r="AE35" s="295"/>
      <c r="AF35" s="295"/>
      <c r="AG35" s="295"/>
      <c r="AH35" s="316"/>
      <c r="AI35" s="316"/>
      <c r="AJ35" s="57"/>
      <c r="AK35" s="57"/>
      <c r="AL35" s="57"/>
      <c r="AM35" s="57"/>
      <c r="AN35" s="57"/>
      <c r="AO35" s="57"/>
      <c r="AP35" s="57"/>
      <c r="AQ35" s="57"/>
      <c r="AR35" s="57"/>
      <c r="AS35" s="57"/>
      <c r="AT35" s="57"/>
      <c r="AU35" s="57"/>
      <c r="AV35" s="57"/>
      <c r="AW35" s="57"/>
      <c r="AX35" s="57"/>
      <c r="AY35" s="1104"/>
    </row>
    <row r="36" spans="1:51" ht="24.75" customHeight="1" thickBot="1">
      <c r="A36" s="897" t="str">
        <f>A15</f>
        <v>INDIRECT COSTS</v>
      </c>
      <c r="B36" s="898"/>
      <c r="C36" s="898"/>
      <c r="D36" s="899"/>
      <c r="E36" s="900"/>
      <c r="F36" s="901"/>
      <c r="G36" s="912"/>
      <c r="H36" s="902">
        <f>H15</f>
        <v>0</v>
      </c>
      <c r="I36" s="890"/>
      <c r="J36" s="902">
        <f>J15</f>
        <v>0</v>
      </c>
      <c r="K36" s="890"/>
      <c r="L36" s="902">
        <f>L15</f>
        <v>0</v>
      </c>
      <c r="M36" s="890"/>
      <c r="N36" s="902">
        <f>N15</f>
        <v>0</v>
      </c>
      <c r="O36" s="890"/>
      <c r="P36" s="902">
        <f>P15</f>
        <v>0</v>
      </c>
      <c r="Q36" s="890"/>
      <c r="R36" s="902">
        <f>R15</f>
        <v>0</v>
      </c>
      <c r="S36" s="890"/>
      <c r="T36" s="902">
        <f>T15</f>
        <v>0</v>
      </c>
      <c r="U36" s="194"/>
      <c r="V36" s="295"/>
      <c r="W36" s="295"/>
      <c r="X36" s="295"/>
      <c r="Y36" s="295"/>
      <c r="Z36" s="295"/>
      <c r="AA36" s="295"/>
      <c r="AB36" s="295"/>
      <c r="AC36" s="295"/>
      <c r="AD36" s="295"/>
      <c r="AE36" s="295"/>
      <c r="AF36" s="295"/>
      <c r="AG36" s="295"/>
      <c r="AH36" s="316"/>
      <c r="AI36" s="316"/>
      <c r="AJ36" s="57"/>
      <c r="AY36" s="1104"/>
    </row>
    <row r="37" spans="1:51" ht="24.75" customHeight="1" thickTop="1" thickBot="1">
      <c r="A37" s="903"/>
      <c r="B37" s="904" t="s">
        <v>65</v>
      </c>
      <c r="C37" s="904"/>
      <c r="D37" s="905"/>
      <c r="E37" s="906"/>
      <c r="F37" s="907">
        <f>H37+J37+L37+R37+T37+N37+P37</f>
        <v>0</v>
      </c>
      <c r="G37" s="913"/>
      <c r="H37" s="909">
        <f>SUM(H32:H36)</f>
        <v>0</v>
      </c>
      <c r="I37" s="910"/>
      <c r="J37" s="909">
        <f>SUM(J32:J36)</f>
        <v>0</v>
      </c>
      <c r="K37" s="910"/>
      <c r="L37" s="909">
        <f>SUM(L32:L36)</f>
        <v>0</v>
      </c>
      <c r="M37" s="910"/>
      <c r="N37" s="909">
        <f>SUM(N32:N36)</f>
        <v>0</v>
      </c>
      <c r="O37" s="910"/>
      <c r="P37" s="909">
        <f>SUM(P32:P36)</f>
        <v>0</v>
      </c>
      <c r="Q37" s="910"/>
      <c r="R37" s="909">
        <f>SUM(R32:R36)</f>
        <v>0</v>
      </c>
      <c r="S37" s="910"/>
      <c r="T37" s="909">
        <f>SUM(T32:T36)</f>
        <v>0</v>
      </c>
      <c r="U37" s="194"/>
      <c r="V37" s="295"/>
      <c r="W37" s="295"/>
      <c r="X37" s="295"/>
      <c r="Y37" s="295"/>
      <c r="Z37" s="295"/>
      <c r="AA37" s="295"/>
      <c r="AB37" s="295"/>
      <c r="AC37" s="295"/>
      <c r="AD37" s="295"/>
      <c r="AE37" s="295"/>
      <c r="AF37" s="295"/>
      <c r="AG37" s="295"/>
      <c r="AH37" s="316"/>
      <c r="AI37" s="316"/>
      <c r="AJ37" s="57"/>
      <c r="AY37" s="1104"/>
    </row>
    <row r="38" spans="1:51" ht="15.95" customHeight="1" thickTop="1" thickBot="1">
      <c r="A38" s="1209"/>
      <c r="B38" s="1209"/>
      <c r="C38" s="1209"/>
      <c r="D38" s="1209"/>
      <c r="E38" s="1210"/>
      <c r="F38" s="1210"/>
      <c r="G38" s="1211"/>
      <c r="H38" s="1212"/>
      <c r="I38" s="1213"/>
      <c r="J38" s="1212"/>
      <c r="K38" s="1211"/>
      <c r="L38" s="1212"/>
      <c r="M38" s="1213"/>
      <c r="N38" s="1212"/>
      <c r="O38" s="1213"/>
      <c r="P38" s="1212"/>
      <c r="Q38" s="1213"/>
      <c r="R38" s="1212"/>
      <c r="S38" s="1213"/>
      <c r="T38" s="1212"/>
      <c r="U38" s="215"/>
      <c r="V38" s="286"/>
      <c r="W38" s="286"/>
      <c r="X38" s="286"/>
      <c r="Y38" s="286"/>
      <c r="Z38" s="286"/>
      <c r="AA38" s="286"/>
      <c r="AB38" s="286"/>
      <c r="AC38" s="286"/>
      <c r="AD38" s="286"/>
      <c r="AE38" s="286"/>
      <c r="AF38" s="286"/>
      <c r="AG38" s="286"/>
      <c r="AH38" s="316"/>
      <c r="AI38" s="316"/>
      <c r="AJ38" s="55"/>
      <c r="AY38" s="1104"/>
    </row>
    <row r="39" spans="1:51" ht="21" customHeight="1" thickTop="1">
      <c r="A39" s="1739" t="str">
        <f>A11</f>
        <v>PERSONNEL</v>
      </c>
      <c r="B39" s="1740"/>
      <c r="C39" s="1740"/>
      <c r="D39" s="1740"/>
      <c r="E39" s="1740"/>
      <c r="F39" s="1740"/>
      <c r="G39" s="1736" t="s">
        <v>84</v>
      </c>
      <c r="H39" s="1737"/>
      <c r="I39" s="1737"/>
      <c r="J39" s="1737"/>
      <c r="K39" s="1737"/>
      <c r="L39" s="1737"/>
      <c r="M39" s="1737"/>
      <c r="N39" s="1737"/>
      <c r="O39" s="1737"/>
      <c r="P39" s="1737"/>
      <c r="Q39" s="1737"/>
      <c r="R39" s="1737"/>
      <c r="S39" s="1737"/>
      <c r="T39" s="1737"/>
      <c r="U39" s="1237"/>
      <c r="V39" s="275"/>
      <c r="W39" s="275"/>
      <c r="X39" s="275"/>
      <c r="Y39" s="275"/>
      <c r="Z39" s="275"/>
      <c r="AA39" s="275"/>
      <c r="AB39" s="275"/>
      <c r="AC39" s="275"/>
      <c r="AD39" s="275"/>
      <c r="AE39" s="275"/>
      <c r="AF39" s="275"/>
      <c r="AG39" s="275"/>
      <c r="AH39" s="275"/>
      <c r="AI39" s="275"/>
      <c r="AK39" s="55"/>
      <c r="AL39" s="55"/>
      <c r="AM39" s="55"/>
      <c r="AN39" s="55"/>
      <c r="AO39" s="55"/>
      <c r="AP39" s="55"/>
      <c r="AQ39" s="55"/>
      <c r="AR39" s="55"/>
      <c r="AU39" s="55"/>
      <c r="AV39" s="55"/>
      <c r="AW39" s="55"/>
      <c r="AX39" s="55"/>
      <c r="AY39" s="1104"/>
    </row>
    <row r="40" spans="1:51" ht="15.75" thickBot="1">
      <c r="A40" s="1584"/>
      <c r="B40" s="1586"/>
      <c r="C40" s="1586"/>
      <c r="D40" s="1586"/>
      <c r="E40" s="1586"/>
      <c r="F40" s="1586"/>
      <c r="G40" s="1214" t="str">
        <f>'Fund Rec'!G48</f>
        <v/>
      </c>
      <c r="H40" s="1215">
        <f>'Fund Rec'!H48</f>
        <v>0</v>
      </c>
      <c r="I40" s="1216" t="str">
        <f>'Fund Rec'!I48</f>
        <v/>
      </c>
      <c r="J40" s="1217">
        <f>'Fund Rec'!J48</f>
        <v>0</v>
      </c>
      <c r="K40" s="1214" t="str">
        <f>'Fund Rec'!K48</f>
        <v/>
      </c>
      <c r="L40" s="1215">
        <f>'Fund Rec'!L48</f>
        <v>0</v>
      </c>
      <c r="M40" s="1216" t="str">
        <f>'Fund Rec'!M48</f>
        <v/>
      </c>
      <c r="N40" s="1218">
        <f>'Fund Rec'!N48</f>
        <v>0</v>
      </c>
      <c r="O40" s="1216" t="str">
        <f>'Fund Rec'!O48</f>
        <v/>
      </c>
      <c r="P40" s="1215">
        <f>'Fund Rec'!P48</f>
        <v>0</v>
      </c>
      <c r="Q40" s="1216" t="str">
        <f>'Fund Rec'!Q48</f>
        <v/>
      </c>
      <c r="R40" s="1215">
        <f>'Fund Rec'!R48</f>
        <v>0</v>
      </c>
      <c r="S40" s="1216" t="str">
        <f>'Fund Rec'!S48</f>
        <v/>
      </c>
      <c r="T40" s="1215">
        <f>'Fund Rec'!T48</f>
        <v>0</v>
      </c>
      <c r="U40" s="139"/>
      <c r="V40" s="319"/>
      <c r="W40" s="319"/>
      <c r="X40" s="319"/>
      <c r="Y40" s="319"/>
      <c r="Z40" s="319"/>
      <c r="AA40" s="319"/>
      <c r="AB40" s="320"/>
      <c r="AC40" s="320"/>
      <c r="AD40" s="320"/>
      <c r="AE40" s="320"/>
      <c r="AF40" s="320"/>
      <c r="AG40" s="320"/>
      <c r="AH40" s="321"/>
      <c r="AI40" s="292"/>
      <c r="AJ40" s="2"/>
      <c r="AY40" s="1104"/>
    </row>
    <row r="41" spans="1:51" ht="25.5" customHeight="1" thickTop="1" thickBot="1">
      <c r="A41" s="30"/>
      <c r="B41" s="24"/>
      <c r="C41" s="24"/>
      <c r="D41" s="150"/>
      <c r="E41" s="129" t="str">
        <f>'ORIGINAL BUDGET'!E41</f>
        <v>TOTAL PERSONNEL COSTS</v>
      </c>
      <c r="F41" s="606">
        <f>F43+F42</f>
        <v>0</v>
      </c>
      <c r="G41" s="604"/>
      <c r="H41" s="605">
        <f>H43+H42</f>
        <v>0</v>
      </c>
      <c r="I41" s="594"/>
      <c r="J41" s="413">
        <f>J43+J42</f>
        <v>0</v>
      </c>
      <c r="K41" s="601"/>
      <c r="L41" s="689">
        <f>L43+L42</f>
        <v>0</v>
      </c>
      <c r="M41" s="683"/>
      <c r="N41" s="689">
        <f>N43+N42</f>
        <v>0</v>
      </c>
      <c r="O41" s="683"/>
      <c r="P41" s="693">
        <f>P43+P42</f>
        <v>0</v>
      </c>
      <c r="Q41" s="686"/>
      <c r="R41" s="679">
        <f>R43+R42</f>
        <v>0</v>
      </c>
      <c r="S41" s="688"/>
      <c r="T41" s="679">
        <f>T43+T42</f>
        <v>0</v>
      </c>
      <c r="U41" s="405"/>
      <c r="V41" s="297"/>
      <c r="W41" s="297"/>
      <c r="X41" s="297"/>
      <c r="Y41" s="297"/>
      <c r="Z41" s="297"/>
      <c r="AA41" s="297"/>
      <c r="AB41" s="322"/>
      <c r="AC41" s="322"/>
      <c r="AD41" s="322"/>
      <c r="AE41" s="322"/>
      <c r="AF41" s="322"/>
      <c r="AG41" s="322"/>
      <c r="AH41" s="297"/>
      <c r="AI41" s="297"/>
      <c r="AJ41" s="191"/>
      <c r="AY41" s="1104"/>
    </row>
    <row r="42" spans="1:51" ht="24" customHeight="1" thickTop="1" thickBot="1">
      <c r="A42" s="31"/>
      <c r="B42" s="1776" t="s">
        <v>195</v>
      </c>
      <c r="C42" s="1777"/>
      <c r="D42" s="1777"/>
      <c r="E42" s="1778"/>
      <c r="F42" s="587">
        <f>H42+J42+L42+N42+P42+R42+T42</f>
        <v>0</v>
      </c>
      <c r="G42" s="597"/>
      <c r="H42" s="598">
        <f>AK95</f>
        <v>0</v>
      </c>
      <c r="I42" s="8"/>
      <c r="J42" s="677">
        <f>AL95</f>
        <v>0</v>
      </c>
      <c r="K42" s="680"/>
      <c r="L42" s="690">
        <f>AM95</f>
        <v>0</v>
      </c>
      <c r="M42" s="8"/>
      <c r="N42" s="690">
        <f>AN95</f>
        <v>0</v>
      </c>
      <c r="O42" s="8"/>
      <c r="P42" s="690">
        <f>AO95</f>
        <v>0</v>
      </c>
      <c r="Q42" s="8"/>
      <c r="R42" s="690">
        <f>AP95</f>
        <v>0</v>
      </c>
      <c r="S42" s="8"/>
      <c r="T42" s="681">
        <f>AQ95</f>
        <v>0</v>
      </c>
      <c r="U42" s="406"/>
      <c r="V42" s="298"/>
      <c r="W42" s="298"/>
      <c r="X42" s="298"/>
      <c r="Y42" s="298"/>
      <c r="Z42" s="298"/>
      <c r="AA42" s="298"/>
      <c r="AB42" s="323"/>
      <c r="AC42" s="323"/>
      <c r="AD42" s="323"/>
      <c r="AE42" s="323"/>
      <c r="AF42" s="323"/>
      <c r="AG42" s="323"/>
      <c r="AH42" s="298"/>
      <c r="AI42" s="324"/>
      <c r="AJ42" s="216"/>
      <c r="AL42" s="329"/>
      <c r="AM42" s="329"/>
      <c r="AN42" s="329"/>
      <c r="AO42" s="329"/>
      <c r="AP42" s="329"/>
      <c r="AQ42" s="329"/>
      <c r="AU42" s="200"/>
      <c r="AV42" s="200"/>
      <c r="AW42" s="200"/>
      <c r="AX42" s="200"/>
      <c r="AY42" s="1104"/>
    </row>
    <row r="43" spans="1:51" ht="24" customHeight="1" thickTop="1" thickBot="1">
      <c r="A43" s="32"/>
      <c r="B43" s="22"/>
      <c r="C43" s="23"/>
      <c r="D43" s="23"/>
      <c r="E43" s="473" t="s">
        <v>24</v>
      </c>
      <c r="F43" s="588">
        <f>SUM(F45:F94)</f>
        <v>0</v>
      </c>
      <c r="G43" s="599"/>
      <c r="H43" s="600">
        <f>SUM(H45:H94)</f>
        <v>0</v>
      </c>
      <c r="I43" s="593"/>
      <c r="J43" s="449">
        <f>SUM(J45:J94)</f>
        <v>0</v>
      </c>
      <c r="K43" s="682"/>
      <c r="L43" s="691">
        <f>SUM(L45:L94)</f>
        <v>0</v>
      </c>
      <c r="M43" s="684"/>
      <c r="N43" s="692">
        <f>SUM(N45:N94)</f>
        <v>0</v>
      </c>
      <c r="O43" s="685"/>
      <c r="P43" s="694">
        <f>SUM(P45:P94)</f>
        <v>0</v>
      </c>
      <c r="Q43" s="687"/>
      <c r="R43" s="692">
        <f>SUM(R45:R94)</f>
        <v>0</v>
      </c>
      <c r="S43" s="593"/>
      <c r="T43" s="670">
        <f>SUM(T45:T94)</f>
        <v>0</v>
      </c>
      <c r="U43" s="406"/>
      <c r="V43" s="1720" t="s">
        <v>153</v>
      </c>
      <c r="W43" s="1721"/>
      <c r="X43" s="1721"/>
      <c r="Y43" s="1721"/>
      <c r="Z43" s="1721"/>
      <c r="AA43" s="1721"/>
      <c r="AB43" s="1721"/>
      <c r="AC43" s="1721"/>
      <c r="AD43" s="1721"/>
      <c r="AE43" s="1721"/>
      <c r="AF43" s="1721"/>
      <c r="AG43" s="1721"/>
      <c r="AH43" s="1721"/>
      <c r="AI43" s="1722"/>
      <c r="AJ43" s="217"/>
      <c r="AK43" s="1819" t="s">
        <v>76</v>
      </c>
      <c r="AL43" s="1820"/>
      <c r="AM43" s="1820"/>
      <c r="AN43" s="1820"/>
      <c r="AO43" s="1820"/>
      <c r="AP43" s="1820"/>
      <c r="AQ43" s="1820"/>
      <c r="AU43" s="258"/>
      <c r="AV43" s="258"/>
      <c r="AW43" s="258"/>
      <c r="AX43" s="258"/>
      <c r="AY43" s="1104"/>
    </row>
    <row r="44" spans="1:51" ht="102" customHeight="1" thickTop="1">
      <c r="A44" s="9"/>
      <c r="B44" s="1063" t="s">
        <v>31</v>
      </c>
      <c r="C44" s="1064" t="s">
        <v>212</v>
      </c>
      <c r="D44" s="1065" t="s">
        <v>33</v>
      </c>
      <c r="E44" s="1066" t="s">
        <v>34</v>
      </c>
      <c r="F44" s="1067" t="s">
        <v>47</v>
      </c>
      <c r="G44" s="1076"/>
      <c r="H44" s="1069"/>
      <c r="I44" s="1077"/>
      <c r="J44" s="1071"/>
      <c r="K44" s="1078"/>
      <c r="L44" s="1073"/>
      <c r="M44" s="1079"/>
      <c r="N44" s="1073"/>
      <c r="O44" s="1079"/>
      <c r="P44" s="1080"/>
      <c r="Q44" s="1081"/>
      <c r="R44" s="1082"/>
      <c r="S44" s="1083"/>
      <c r="T44" s="1080"/>
      <c r="U44" s="407"/>
      <c r="V44" s="489" t="str">
        <f>G5</f>
        <v>RPPC, 53110</v>
      </c>
      <c r="W44" s="490" t="s">
        <v>154</v>
      </c>
      <c r="X44" s="490" t="str">
        <f>I5</f>
        <v>RPPC , 53129</v>
      </c>
      <c r="Y44" s="490" t="s">
        <v>154</v>
      </c>
      <c r="Z44" s="490" t="str">
        <f>K5</f>
        <v/>
      </c>
      <c r="AA44" s="490" t="s">
        <v>154</v>
      </c>
      <c r="AB44" s="490" t="str">
        <f>M5</f>
        <v/>
      </c>
      <c r="AC44" s="490" t="s">
        <v>154</v>
      </c>
      <c r="AD44" s="490" t="str">
        <f>O5</f>
        <v/>
      </c>
      <c r="AE44" s="490" t="s">
        <v>154</v>
      </c>
      <c r="AF44" s="490" t="str">
        <f>Q5</f>
        <v/>
      </c>
      <c r="AG44" s="490" t="s">
        <v>154</v>
      </c>
      <c r="AH44" s="490" t="str">
        <f>S5</f>
        <v/>
      </c>
      <c r="AI44" s="491" t="s">
        <v>154</v>
      </c>
      <c r="AJ44" s="218"/>
      <c r="AK44" s="447" t="str">
        <f>$G$5</f>
        <v>RPPC, 53110</v>
      </c>
      <c r="AL44" s="447" t="str">
        <f>$I$5</f>
        <v>RPPC , 53129</v>
      </c>
      <c r="AM44" s="447" t="str">
        <f>$K$5</f>
        <v/>
      </c>
      <c r="AN44" s="447" t="str">
        <f>$M$5</f>
        <v/>
      </c>
      <c r="AO44" s="447" t="str">
        <f>$O$5</f>
        <v/>
      </c>
      <c r="AP44" s="447" t="str">
        <f>$Q$5</f>
        <v/>
      </c>
      <c r="AQ44" s="447" t="str">
        <f>$S$5</f>
        <v/>
      </c>
      <c r="AU44" s="137"/>
      <c r="AV44" s="137"/>
      <c r="AW44" s="137"/>
      <c r="AX44" s="137"/>
      <c r="AY44" s="1104"/>
    </row>
    <row r="45" spans="1:51" ht="23.25" customHeight="1">
      <c r="A45" s="122">
        <v>1</v>
      </c>
      <c r="B45" s="1020">
        <f>IF($L$2="","",IF($L$2="ORIGINAL",'ORIGINAL BUDGET'!$B45,IF($L$2="BR1",'BR1'!$B45,IF($L$2="BR2",'BR2'!$B45,IF($L$2="BR3",'BR3'!$B45)))))</f>
        <v>0</v>
      </c>
      <c r="C45" s="1029">
        <f>IF($L$2="","",IF($L$2="ORIGINAL",'ORIGINAL BUDGET'!$C45,IF($L$2="BR1",'BR1'!$C45,IF($L$2="BR2",'BR2'!$C45,IF($L$2="BR3",'BR3'!$C45)))))</f>
        <v>0</v>
      </c>
      <c r="D45" s="1023" t="str">
        <f>IF(F45="","",E45/F45)</f>
        <v/>
      </c>
      <c r="E45" s="1024"/>
      <c r="F45" s="589"/>
      <c r="G45" s="1022" t="str">
        <f>IF(AND(F45&lt;&gt;0, 1-I45-K45-Q45-S45-M45-O45),1-I45-K45-Q45-S45-M45-O45,"")</f>
        <v/>
      </c>
      <c r="H45" s="811">
        <f t="shared" ref="H45:H94" si="10">IF(AND(G45*F45&lt;0.0001,G45*F45&gt;0),"",G45*F45)</f>
        <v>0</v>
      </c>
      <c r="I45" s="1025"/>
      <c r="J45" s="811">
        <f>F45*I45</f>
        <v>0</v>
      </c>
      <c r="K45" s="858"/>
      <c r="L45" s="811">
        <f>F45*K45</f>
        <v>0</v>
      </c>
      <c r="M45" s="858"/>
      <c r="N45" s="811">
        <f>F45*M45</f>
        <v>0</v>
      </c>
      <c r="O45" s="858"/>
      <c r="P45" s="811">
        <f>F45*O45</f>
        <v>0</v>
      </c>
      <c r="Q45" s="858"/>
      <c r="R45" s="811">
        <f>F45*Q45</f>
        <v>0</v>
      </c>
      <c r="S45" s="858"/>
      <c r="T45" s="811">
        <f>F45*S45</f>
        <v>0</v>
      </c>
      <c r="U45" s="149"/>
      <c r="V45" s="492" t="str">
        <f>IF(AND('BR3'!$K$2="ACTIVE",'BR3'!H45&gt;0),"Yes",IF(AND('BR2'!$K$2="ACTIVE",'BR2'!H45&gt;0),"Yes",IF(AND('BR1'!$K$2="ACTIVE",'BR1'!H45&gt;0),"Yes",IF(AND('ORIGINAL BUDGET'!$K$2="ACTIVE",'ORIGINAL BUDGET'!H45&gt;0),"Yes",""))))</f>
        <v/>
      </c>
      <c r="W45" s="493"/>
      <c r="X45" s="325" t="str">
        <f>IF(AND('BR3'!$K$2="ACTIVE",'BR3'!J45&gt;0),"Yes",IF(AND('BR2'!$K$2="ACTIVE",'BR2'!J45&gt;0),"Yes",IF(AND('BR1'!$K$2="ACTIVE",'BR1'!J45&gt;0),"Yes",IF(AND('ORIGINAL BUDGET'!$K$2="ACTIVE",'ORIGINAL BUDGET'!J45&gt;0),"Yes",""))))</f>
        <v/>
      </c>
      <c r="Y45" s="493"/>
      <c r="Z45" s="325" t="str">
        <f>IF(AND('BR3'!$K$2="ACTIVE",'BR3'!L45&gt;0),"Yes",IF(AND('BR2'!$K$2="ACTIVE",'BR2'!L45&gt;0),"Yes",IF(AND('BR1'!$K$2="ACTIVE",'BR1'!L45&gt;0),"Yes",IF(AND('ORIGINAL BUDGET'!$K$2="ACTIVE",'ORIGINAL BUDGET'!L45&gt;0),"Yes",""))))</f>
        <v/>
      </c>
      <c r="AA45" s="493"/>
      <c r="AB45" s="325" t="str">
        <f>IF(AND('BR3'!$K$2="ACTIVE",'BR3'!N45&gt;0),"Yes",IF(AND('BR2'!$K$2="ACTIVE",'BR2'!N45&gt;0),"Yes",IF(AND('BR1'!$K$2="ACTIVE",'BR1'!N45&gt;0),"Yes",IF(AND('ORIGINAL BUDGET'!$K$2="ACTIVE",'ORIGINAL BUDGET'!N45&gt;0),"Yes",""))))</f>
        <v/>
      </c>
      <c r="AC45" s="493"/>
      <c r="AD45" s="325" t="str">
        <f>IF(AND('BR3'!$K$2="ACTIVE",'BR3'!P45&gt;0),"Yes",IF(AND('BR2'!$K$2="ACTIVE",'BR2'!P45&gt;0),"Yes",IF(AND('BR1'!$K$2="ACTIVE",'BR1'!P45&gt;0),"Yes",IF(AND('ORIGINAL BUDGET'!$K$2="ACTIVE",'ORIGINAL BUDGET'!P45&gt;0),"Yes",""))))</f>
        <v/>
      </c>
      <c r="AE45" s="493"/>
      <c r="AF45" s="325" t="str">
        <f>IF(AND('BR3'!$K$2="ACTIVE",'BR3'!R45&gt;0),"Yes",IF(AND('BR2'!$K$2="ACTIVE",'BR2'!R45&gt;0),"Yes",IF(AND('BR1'!$K$2="ACTIVE",'BR1'!R45&gt;0),"Yes",IF(AND('ORIGINAL BUDGET'!$K$2="ACTIVE",'ORIGINAL BUDGET'!R45&gt;0),"Yes",""))))</f>
        <v/>
      </c>
      <c r="AG45" s="493"/>
      <c r="AH45" s="493" t="str">
        <f>IF(AND('BR3'!$K$2="ACTIVE",'BR3'!T45&gt;0),"Yes",IF(AND('BR2'!$K$2="ACTIVE",'BR2'!T45&gt;0),"Yes",IF(AND('BR1'!$K$2="ACTIVE",'BR1'!T45&gt;0),"Yes",IF(AND('ORIGINAL BUDGET'!$K$2="ACTIVE",'ORIGINAL BUDGET'!T45&gt;0),"Yes",""))))</f>
        <v/>
      </c>
      <c r="AI45" s="494"/>
      <c r="AJ45" s="218"/>
      <c r="AK45" s="448">
        <f t="shared" ref="AK45:AK76" si="11">$E45*$G45</f>
        <v>0</v>
      </c>
      <c r="AL45" s="448">
        <f t="shared" ref="AL45:AL76" si="12">$E45*$I45</f>
        <v>0</v>
      </c>
      <c r="AM45" s="448">
        <f t="shared" ref="AM45:AM76" si="13">$E45*$K45</f>
        <v>0</v>
      </c>
      <c r="AN45" s="448">
        <f t="shared" ref="AN45:AN76" si="14">$E45*$M45</f>
        <v>0</v>
      </c>
      <c r="AO45" s="448">
        <f t="shared" ref="AO45:AO76" si="15">$E45*$O45</f>
        <v>0</v>
      </c>
      <c r="AP45" s="448">
        <f t="shared" ref="AP45:AP76" si="16">$E45*$Q45</f>
        <v>0</v>
      </c>
      <c r="AQ45" s="448">
        <f t="shared" ref="AQ45:AQ76" si="17">$E45*$S45</f>
        <v>0</v>
      </c>
      <c r="AU45" s="220"/>
      <c r="AV45" s="220"/>
      <c r="AW45" s="220"/>
      <c r="AX45" s="220"/>
      <c r="AY45" s="1104"/>
    </row>
    <row r="46" spans="1:51" ht="23.25" customHeight="1">
      <c r="A46" s="122">
        <v>2</v>
      </c>
      <c r="B46" s="273">
        <f>IF($L$2="","",IF($L$2="ORIGINAL",'ORIGINAL BUDGET'!$B46,IF($L$2="BR1",'BR1'!$B46,IF($L$2="BR2",'BR2'!$B46,IF($L$2="BR3",'BR3'!$B46)))))</f>
        <v>0</v>
      </c>
      <c r="C46" s="1028">
        <f>IF($L$2="","",IF($L$2="ORIGINAL",'ORIGINAL BUDGET'!$C46,IF($L$2="BR1",'BR1'!$C46,IF($L$2="BR2",'BR2'!$C46,IF($L$2="BR3",'BR3'!$C46)))))</f>
        <v>0</v>
      </c>
      <c r="D46" s="860" t="str">
        <f t="shared" ref="D46:D94" si="18">IF(F46="","",E46/F46)</f>
        <v/>
      </c>
      <c r="E46" s="404"/>
      <c r="F46" s="589"/>
      <c r="G46" s="845" t="str">
        <f t="shared" ref="G46:G94" si="19">IF(AND(F46&lt;&gt;0, 1-I46-K46-Q46-S46-M46-O46),1-I46-K46-Q46-S46-M46-O46,"")</f>
        <v/>
      </c>
      <c r="H46" s="811">
        <f t="shared" si="10"/>
        <v>0</v>
      </c>
      <c r="I46" s="840"/>
      <c r="J46" s="811">
        <f t="shared" ref="J46:J94" si="20">F46*I46</f>
        <v>0</v>
      </c>
      <c r="K46" s="843"/>
      <c r="L46" s="811">
        <f t="shared" ref="L46:L94" si="21">F46*K46</f>
        <v>0</v>
      </c>
      <c r="M46" s="843"/>
      <c r="N46" s="811">
        <f t="shared" ref="N46:N94" si="22">F46*M46</f>
        <v>0</v>
      </c>
      <c r="O46" s="843"/>
      <c r="P46" s="811">
        <f t="shared" ref="P46:P94" si="23">F46*O46</f>
        <v>0</v>
      </c>
      <c r="Q46" s="843"/>
      <c r="R46" s="811">
        <f t="shared" ref="R46:R94" si="24">F46*Q46</f>
        <v>0</v>
      </c>
      <c r="S46" s="843"/>
      <c r="T46" s="811">
        <f t="shared" ref="T46:T94" si="25">F46*S46</f>
        <v>0</v>
      </c>
      <c r="U46" s="149"/>
      <c r="V46" s="492" t="str">
        <f>IF(AND('BR3'!$K$2="ACTIVE",'BR3'!H46&gt;0),"Yes",IF(AND('BR2'!$K$2="ACTIVE",'BR2'!H46&gt;0),"Yes",IF(AND('BR1'!$K$2="ACTIVE",'BR1'!H46&gt;0),"Yes",IF(AND('ORIGINAL BUDGET'!$K$2="ACTIVE",'ORIGINAL BUDGET'!H46&gt;0),"Yes",""))))</f>
        <v/>
      </c>
      <c r="W46" s="493"/>
      <c r="X46" s="325" t="str">
        <f>IF(AND('BR3'!$K$2="ACTIVE",'BR3'!J46&gt;0),"Yes",IF(AND('BR2'!$K$2="ACTIVE",'BR2'!J46&gt;0),"Yes",IF(AND('BR1'!$K$2="ACTIVE",'BR1'!J46&gt;0),"Yes",IF(AND('ORIGINAL BUDGET'!$K$2="ACTIVE",'ORIGINAL BUDGET'!J46&gt;0),"Yes",""))))</f>
        <v/>
      </c>
      <c r="Y46" s="493"/>
      <c r="Z46" s="325" t="str">
        <f>IF(AND('BR3'!$K$2="ACTIVE",'BR3'!L46&gt;0),"Yes",IF(AND('BR2'!$K$2="ACTIVE",'BR2'!L46&gt;0),"Yes",IF(AND('BR1'!$K$2="ACTIVE",'BR1'!L46&gt;0),"Yes",IF(AND('ORIGINAL BUDGET'!$K$2="ACTIVE",'ORIGINAL BUDGET'!L46&gt;0),"Yes",""))))</f>
        <v/>
      </c>
      <c r="AA46" s="493"/>
      <c r="AB46" s="325" t="str">
        <f>IF(AND('BR3'!$K$2="ACTIVE",'BR3'!N46&gt;0),"Yes",IF(AND('BR2'!$K$2="ACTIVE",'BR2'!N46&gt;0),"Yes",IF(AND('BR1'!$K$2="ACTIVE",'BR1'!N46&gt;0),"Yes",IF(AND('ORIGINAL BUDGET'!$K$2="ACTIVE",'ORIGINAL BUDGET'!N46&gt;0),"Yes",""))))</f>
        <v/>
      </c>
      <c r="AC46" s="493"/>
      <c r="AD46" s="325" t="str">
        <f>IF(AND('BR3'!$K$2="ACTIVE",'BR3'!P46&gt;0),"Yes",IF(AND('BR2'!$K$2="ACTIVE",'BR2'!P46&gt;0),"Yes",IF(AND('BR1'!$K$2="ACTIVE",'BR1'!P46&gt;0),"Yes",IF(AND('ORIGINAL BUDGET'!$K$2="ACTIVE",'ORIGINAL BUDGET'!P46&gt;0),"Yes",""))))</f>
        <v/>
      </c>
      <c r="AE46" s="493"/>
      <c r="AF46" s="325" t="str">
        <f>IF(AND('BR3'!$K$2="ACTIVE",'BR3'!R46&gt;0),"Yes",IF(AND('BR2'!$K$2="ACTIVE",'BR2'!R46&gt;0),"Yes",IF(AND('BR1'!$K$2="ACTIVE",'BR1'!R46&gt;0),"Yes",IF(AND('ORIGINAL BUDGET'!$K$2="ACTIVE",'ORIGINAL BUDGET'!R46&gt;0),"Yes",""))))</f>
        <v/>
      </c>
      <c r="AG46" s="493"/>
      <c r="AH46" s="493" t="str">
        <f>IF(AND('BR3'!$K$2="ACTIVE",'BR3'!T46&gt;0),"Yes",IF(AND('BR2'!$K$2="ACTIVE",'BR2'!T46&gt;0),"Yes",IF(AND('BR1'!$K$2="ACTIVE",'BR1'!T46&gt;0),"Yes",IF(AND('ORIGINAL BUDGET'!$K$2="ACTIVE",'ORIGINAL BUDGET'!T46&gt;0),"Yes",""))))</f>
        <v/>
      </c>
      <c r="AI46" s="494"/>
      <c r="AJ46" s="218"/>
      <c r="AK46" s="448">
        <f t="shared" si="11"/>
        <v>0</v>
      </c>
      <c r="AL46" s="448">
        <f t="shared" si="12"/>
        <v>0</v>
      </c>
      <c r="AM46" s="448">
        <f t="shared" si="13"/>
        <v>0</v>
      </c>
      <c r="AN46" s="448">
        <f t="shared" si="14"/>
        <v>0</v>
      </c>
      <c r="AO46" s="448">
        <f t="shared" si="15"/>
        <v>0</v>
      </c>
      <c r="AP46" s="448">
        <f t="shared" si="16"/>
        <v>0</v>
      </c>
      <c r="AQ46" s="448">
        <f t="shared" si="17"/>
        <v>0</v>
      </c>
      <c r="AU46" s="220"/>
      <c r="AV46" s="220"/>
      <c r="AW46" s="220"/>
      <c r="AX46" s="220"/>
      <c r="AY46" s="1104"/>
    </row>
    <row r="47" spans="1:51" ht="23.25" customHeight="1">
      <c r="A47" s="122">
        <v>3</v>
      </c>
      <c r="B47" s="273">
        <f>IF($L$2="","",IF($L$2="ORIGINAL",'ORIGINAL BUDGET'!$B47,IF($L$2="BR1",'BR1'!$B47,IF($L$2="BR2",'BR2'!$B47,IF($L$2="BR3",'BR3'!$B47)))))</f>
        <v>0</v>
      </c>
      <c r="C47" s="1028">
        <f>IF($L$2="","",IF($L$2="ORIGINAL",'ORIGINAL BUDGET'!$C47,IF($L$2="BR1",'BR1'!$C47,IF($L$2="BR2",'BR2'!$C47,IF($L$2="BR3",'BR3'!$C47)))))</f>
        <v>0</v>
      </c>
      <c r="D47" s="860" t="str">
        <f t="shared" si="18"/>
        <v/>
      </c>
      <c r="E47" s="404"/>
      <c r="F47" s="589"/>
      <c r="G47" s="845" t="str">
        <f t="shared" si="19"/>
        <v/>
      </c>
      <c r="H47" s="811">
        <f t="shared" si="10"/>
        <v>0</v>
      </c>
      <c r="I47" s="840"/>
      <c r="J47" s="811">
        <f t="shared" si="20"/>
        <v>0</v>
      </c>
      <c r="K47" s="843"/>
      <c r="L47" s="811">
        <f t="shared" si="21"/>
        <v>0</v>
      </c>
      <c r="M47" s="843"/>
      <c r="N47" s="811">
        <f t="shared" si="22"/>
        <v>0</v>
      </c>
      <c r="O47" s="843"/>
      <c r="P47" s="811">
        <f t="shared" si="23"/>
        <v>0</v>
      </c>
      <c r="Q47" s="843"/>
      <c r="R47" s="811">
        <f t="shared" si="24"/>
        <v>0</v>
      </c>
      <c r="S47" s="843"/>
      <c r="T47" s="811">
        <f t="shared" si="25"/>
        <v>0</v>
      </c>
      <c r="U47" s="149"/>
      <c r="V47" s="492" t="str">
        <f>IF(AND('BR3'!$K$2="ACTIVE",'BR3'!H47&gt;0),"Yes",IF(AND('BR2'!$K$2="ACTIVE",'BR2'!H47&gt;0),"Yes",IF(AND('BR1'!$K$2="ACTIVE",'BR1'!H47&gt;0),"Yes",IF(AND('ORIGINAL BUDGET'!$K$2="ACTIVE",'ORIGINAL BUDGET'!H47&gt;0),"Yes",""))))</f>
        <v/>
      </c>
      <c r="W47" s="493"/>
      <c r="X47" s="325" t="str">
        <f>IF(AND('BR3'!$K$2="ACTIVE",'BR3'!J47&gt;0),"Yes",IF(AND('BR2'!$K$2="ACTIVE",'BR2'!J47&gt;0),"Yes",IF(AND('BR1'!$K$2="ACTIVE",'BR1'!J47&gt;0),"Yes",IF(AND('ORIGINAL BUDGET'!$K$2="ACTIVE",'ORIGINAL BUDGET'!J47&gt;0),"Yes",""))))</f>
        <v/>
      </c>
      <c r="Y47" s="493"/>
      <c r="Z47" s="325" t="str">
        <f>IF(AND('BR3'!$K$2="ACTIVE",'BR3'!L47&gt;0),"Yes",IF(AND('BR2'!$K$2="ACTIVE",'BR2'!L47&gt;0),"Yes",IF(AND('BR1'!$K$2="ACTIVE",'BR1'!L47&gt;0),"Yes",IF(AND('ORIGINAL BUDGET'!$K$2="ACTIVE",'ORIGINAL BUDGET'!L47&gt;0),"Yes",""))))</f>
        <v/>
      </c>
      <c r="AA47" s="493"/>
      <c r="AB47" s="325" t="str">
        <f>IF(AND('BR3'!$K$2="ACTIVE",'BR3'!N47&gt;0),"Yes",IF(AND('BR2'!$K$2="ACTIVE",'BR2'!N47&gt;0),"Yes",IF(AND('BR1'!$K$2="ACTIVE",'BR1'!N47&gt;0),"Yes",IF(AND('ORIGINAL BUDGET'!$K$2="ACTIVE",'ORIGINAL BUDGET'!N47&gt;0),"Yes",""))))</f>
        <v/>
      </c>
      <c r="AC47" s="493"/>
      <c r="AD47" s="325" t="str">
        <f>IF(AND('BR3'!$K$2="ACTIVE",'BR3'!P47&gt;0),"Yes",IF(AND('BR2'!$K$2="ACTIVE",'BR2'!P47&gt;0),"Yes",IF(AND('BR1'!$K$2="ACTIVE",'BR1'!P47&gt;0),"Yes",IF(AND('ORIGINAL BUDGET'!$K$2="ACTIVE",'ORIGINAL BUDGET'!P47&gt;0),"Yes",""))))</f>
        <v/>
      </c>
      <c r="AE47" s="493"/>
      <c r="AF47" s="325" t="str">
        <f>IF(AND('BR3'!$K$2="ACTIVE",'BR3'!R47&gt;0),"Yes",IF(AND('BR2'!$K$2="ACTIVE",'BR2'!R47&gt;0),"Yes",IF(AND('BR1'!$K$2="ACTIVE",'BR1'!R47&gt;0),"Yes",IF(AND('ORIGINAL BUDGET'!$K$2="ACTIVE",'ORIGINAL BUDGET'!R47&gt;0),"Yes",""))))</f>
        <v/>
      </c>
      <c r="AG47" s="493"/>
      <c r="AH47" s="493" t="str">
        <f>IF(AND('BR3'!$K$2="ACTIVE",'BR3'!T47&gt;0),"Yes",IF(AND('BR2'!$K$2="ACTIVE",'BR2'!T47&gt;0),"Yes",IF(AND('BR1'!$K$2="ACTIVE",'BR1'!T47&gt;0),"Yes",IF(AND('ORIGINAL BUDGET'!$K$2="ACTIVE",'ORIGINAL BUDGET'!T47&gt;0),"Yes",""))))</f>
        <v/>
      </c>
      <c r="AI47" s="494"/>
      <c r="AJ47" s="218"/>
      <c r="AK47" s="448">
        <f t="shared" si="11"/>
        <v>0</v>
      </c>
      <c r="AL47" s="448">
        <f t="shared" si="12"/>
        <v>0</v>
      </c>
      <c r="AM47" s="448">
        <f t="shared" si="13"/>
        <v>0</v>
      </c>
      <c r="AN47" s="448">
        <f t="shared" si="14"/>
        <v>0</v>
      </c>
      <c r="AO47" s="448">
        <f t="shared" si="15"/>
        <v>0</v>
      </c>
      <c r="AP47" s="448">
        <f t="shared" si="16"/>
        <v>0</v>
      </c>
      <c r="AQ47" s="448">
        <f t="shared" si="17"/>
        <v>0</v>
      </c>
      <c r="AU47" s="220"/>
      <c r="AV47" s="220"/>
      <c r="AW47" s="220"/>
      <c r="AX47" s="220"/>
      <c r="AY47" s="1104"/>
    </row>
    <row r="48" spans="1:51" ht="23.25" customHeight="1">
      <c r="A48" s="122">
        <v>4</v>
      </c>
      <c r="B48" s="273">
        <f>IF($L$2="","",IF($L$2="ORIGINAL",'ORIGINAL BUDGET'!$B48,IF($L$2="BR1",'BR1'!$B48,IF($L$2="BR2",'BR2'!$B48,IF($L$2="BR3",'BR3'!$B48)))))</f>
        <v>0</v>
      </c>
      <c r="C48" s="1028">
        <f>IF($L$2="","",IF($L$2="ORIGINAL",'ORIGINAL BUDGET'!$C48,IF($L$2="BR1",'BR1'!$C48,IF($L$2="BR2",'BR2'!$C48,IF($L$2="BR3",'BR3'!$C48)))))</f>
        <v>0</v>
      </c>
      <c r="D48" s="860" t="str">
        <f t="shared" si="18"/>
        <v/>
      </c>
      <c r="E48" s="404"/>
      <c r="F48" s="589"/>
      <c r="G48" s="845" t="str">
        <f t="shared" si="19"/>
        <v/>
      </c>
      <c r="H48" s="811">
        <f t="shared" si="10"/>
        <v>0</v>
      </c>
      <c r="I48" s="840"/>
      <c r="J48" s="811">
        <f t="shared" si="20"/>
        <v>0</v>
      </c>
      <c r="K48" s="843"/>
      <c r="L48" s="811">
        <f t="shared" si="21"/>
        <v>0</v>
      </c>
      <c r="M48" s="843"/>
      <c r="N48" s="811">
        <f t="shared" si="22"/>
        <v>0</v>
      </c>
      <c r="O48" s="843"/>
      <c r="P48" s="811">
        <f t="shared" si="23"/>
        <v>0</v>
      </c>
      <c r="Q48" s="843"/>
      <c r="R48" s="811">
        <f t="shared" si="24"/>
        <v>0</v>
      </c>
      <c r="S48" s="843"/>
      <c r="T48" s="811">
        <f t="shared" si="25"/>
        <v>0</v>
      </c>
      <c r="U48" s="149"/>
      <c r="V48" s="492" t="str">
        <f>IF(AND('BR3'!$K$2="ACTIVE",'BR3'!H48&gt;0),"Yes",IF(AND('BR2'!$K$2="ACTIVE",'BR2'!H48&gt;0),"Yes",IF(AND('BR1'!$K$2="ACTIVE",'BR1'!H48&gt;0),"Yes",IF(AND('ORIGINAL BUDGET'!$K$2="ACTIVE",'ORIGINAL BUDGET'!H48&gt;0),"Yes",""))))</f>
        <v/>
      </c>
      <c r="W48" s="493"/>
      <c r="X48" s="325" t="str">
        <f>IF(AND('BR3'!$K$2="ACTIVE",'BR3'!J48&gt;0),"Yes",IF(AND('BR2'!$K$2="ACTIVE",'BR2'!J48&gt;0),"Yes",IF(AND('BR1'!$K$2="ACTIVE",'BR1'!J48&gt;0),"Yes",IF(AND('ORIGINAL BUDGET'!$K$2="ACTIVE",'ORIGINAL BUDGET'!J48&gt;0),"Yes",""))))</f>
        <v/>
      </c>
      <c r="Y48" s="493"/>
      <c r="Z48" s="325" t="str">
        <f>IF(AND('BR3'!$K$2="ACTIVE",'BR3'!L48&gt;0),"Yes",IF(AND('BR2'!$K$2="ACTIVE",'BR2'!L48&gt;0),"Yes",IF(AND('BR1'!$K$2="ACTIVE",'BR1'!L48&gt;0),"Yes",IF(AND('ORIGINAL BUDGET'!$K$2="ACTIVE",'ORIGINAL BUDGET'!L48&gt;0),"Yes",""))))</f>
        <v/>
      </c>
      <c r="AA48" s="493"/>
      <c r="AB48" s="325" t="str">
        <f>IF(AND('BR3'!$K$2="ACTIVE",'BR3'!N48&gt;0),"Yes",IF(AND('BR2'!$K$2="ACTIVE",'BR2'!N48&gt;0),"Yes",IF(AND('BR1'!$K$2="ACTIVE",'BR1'!N48&gt;0),"Yes",IF(AND('ORIGINAL BUDGET'!$K$2="ACTIVE",'ORIGINAL BUDGET'!N48&gt;0),"Yes",""))))</f>
        <v/>
      </c>
      <c r="AC48" s="493"/>
      <c r="AD48" s="325" t="str">
        <f>IF(AND('BR3'!$K$2="ACTIVE",'BR3'!P48&gt;0),"Yes",IF(AND('BR2'!$K$2="ACTIVE",'BR2'!P48&gt;0),"Yes",IF(AND('BR1'!$K$2="ACTIVE",'BR1'!P48&gt;0),"Yes",IF(AND('ORIGINAL BUDGET'!$K$2="ACTIVE",'ORIGINAL BUDGET'!P48&gt;0),"Yes",""))))</f>
        <v/>
      </c>
      <c r="AE48" s="493"/>
      <c r="AF48" s="325" t="str">
        <f>IF(AND('BR3'!$K$2="ACTIVE",'BR3'!R48&gt;0),"Yes",IF(AND('BR2'!$K$2="ACTIVE",'BR2'!R48&gt;0),"Yes",IF(AND('BR1'!$K$2="ACTIVE",'BR1'!R48&gt;0),"Yes",IF(AND('ORIGINAL BUDGET'!$K$2="ACTIVE",'ORIGINAL BUDGET'!R48&gt;0),"Yes",""))))</f>
        <v/>
      </c>
      <c r="AG48" s="493"/>
      <c r="AH48" s="493" t="str">
        <f>IF(AND('BR3'!$K$2="ACTIVE",'BR3'!T48&gt;0),"Yes",IF(AND('BR2'!$K$2="ACTIVE",'BR2'!T48&gt;0),"Yes",IF(AND('BR1'!$K$2="ACTIVE",'BR1'!T48&gt;0),"Yes",IF(AND('ORIGINAL BUDGET'!$K$2="ACTIVE",'ORIGINAL BUDGET'!T48&gt;0),"Yes",""))))</f>
        <v/>
      </c>
      <c r="AI48" s="494"/>
      <c r="AJ48" s="218"/>
      <c r="AK48" s="448">
        <f t="shared" si="11"/>
        <v>0</v>
      </c>
      <c r="AL48" s="448">
        <f t="shared" si="12"/>
        <v>0</v>
      </c>
      <c r="AM48" s="448">
        <f t="shared" si="13"/>
        <v>0</v>
      </c>
      <c r="AN48" s="448">
        <f t="shared" si="14"/>
        <v>0</v>
      </c>
      <c r="AO48" s="448">
        <f t="shared" si="15"/>
        <v>0</v>
      </c>
      <c r="AP48" s="448">
        <f t="shared" si="16"/>
        <v>0</v>
      </c>
      <c r="AQ48" s="448">
        <f t="shared" si="17"/>
        <v>0</v>
      </c>
      <c r="AU48" s="220"/>
      <c r="AV48" s="220"/>
      <c r="AW48" s="220"/>
      <c r="AX48" s="220"/>
      <c r="AY48" s="1104"/>
    </row>
    <row r="49" spans="1:51" ht="23.25" customHeight="1" thickBot="1">
      <c r="A49" s="122">
        <v>5</v>
      </c>
      <c r="B49" s="273">
        <f>IF($L$2="","",IF($L$2="ORIGINAL",'ORIGINAL BUDGET'!$B49,IF($L$2="BR1",'BR1'!$B49,IF($L$2="BR2",'BR2'!$B49,IF($L$2="BR3",'BR3'!$B49)))))</f>
        <v>0</v>
      </c>
      <c r="C49" s="1028">
        <f>IF($L$2="","",IF($L$2="ORIGINAL",'ORIGINAL BUDGET'!$C49,IF($L$2="BR1",'BR1'!$C49,IF($L$2="BR2",'BR2'!$C49,IF($L$2="BR3",'BR3'!$C49)))))</f>
        <v>0</v>
      </c>
      <c r="D49" s="860" t="str">
        <f t="shared" si="18"/>
        <v/>
      </c>
      <c r="E49" s="404"/>
      <c r="F49" s="589"/>
      <c r="G49" s="845" t="str">
        <f t="shared" si="19"/>
        <v/>
      </c>
      <c r="H49" s="811">
        <f t="shared" si="10"/>
        <v>0</v>
      </c>
      <c r="I49" s="840"/>
      <c r="J49" s="811">
        <f t="shared" si="20"/>
        <v>0</v>
      </c>
      <c r="K49" s="843"/>
      <c r="L49" s="811">
        <f t="shared" si="21"/>
        <v>0</v>
      </c>
      <c r="M49" s="843"/>
      <c r="N49" s="811">
        <f t="shared" si="22"/>
        <v>0</v>
      </c>
      <c r="O49" s="843"/>
      <c r="P49" s="811">
        <f t="shared" si="23"/>
        <v>0</v>
      </c>
      <c r="Q49" s="843"/>
      <c r="R49" s="811">
        <f t="shared" si="24"/>
        <v>0</v>
      </c>
      <c r="S49" s="843"/>
      <c r="T49" s="811">
        <f t="shared" si="25"/>
        <v>0</v>
      </c>
      <c r="U49" s="149"/>
      <c r="V49" s="492" t="str">
        <f>IF(AND('BR3'!$K$2="ACTIVE",'BR3'!H49&gt;0),"Yes",IF(AND('BR2'!$K$2="ACTIVE",'BR2'!H49&gt;0),"Yes",IF(AND('BR1'!$K$2="ACTIVE",'BR1'!H49&gt;0),"Yes",IF(AND('ORIGINAL BUDGET'!$K$2="ACTIVE",'ORIGINAL BUDGET'!H49&gt;0),"Yes",""))))</f>
        <v/>
      </c>
      <c r="W49" s="493"/>
      <c r="X49" s="325" t="str">
        <f>IF(AND('BR3'!$K$2="ACTIVE",'BR3'!J49&gt;0),"Yes",IF(AND('BR2'!$K$2="ACTIVE",'BR2'!J49&gt;0),"Yes",IF(AND('BR1'!$K$2="ACTIVE",'BR1'!J49&gt;0),"Yes",IF(AND('ORIGINAL BUDGET'!$K$2="ACTIVE",'ORIGINAL BUDGET'!J49&gt;0),"Yes",""))))</f>
        <v/>
      </c>
      <c r="Y49" s="493"/>
      <c r="Z49" s="325" t="str">
        <f>IF(AND('BR3'!$K$2="ACTIVE",'BR3'!L49&gt;0),"Yes",IF(AND('BR2'!$K$2="ACTIVE",'BR2'!L49&gt;0),"Yes",IF(AND('BR1'!$K$2="ACTIVE",'BR1'!L49&gt;0),"Yes",IF(AND('ORIGINAL BUDGET'!$K$2="ACTIVE",'ORIGINAL BUDGET'!L49&gt;0),"Yes",""))))</f>
        <v/>
      </c>
      <c r="AA49" s="493"/>
      <c r="AB49" s="325" t="str">
        <f>IF(AND('BR3'!$K$2="ACTIVE",'BR3'!N49&gt;0),"Yes",IF(AND('BR2'!$K$2="ACTIVE",'BR2'!N49&gt;0),"Yes",IF(AND('BR1'!$K$2="ACTIVE",'BR1'!N49&gt;0),"Yes",IF(AND('ORIGINAL BUDGET'!$K$2="ACTIVE",'ORIGINAL BUDGET'!N49&gt;0),"Yes",""))))</f>
        <v/>
      </c>
      <c r="AC49" s="493"/>
      <c r="AD49" s="325" t="str">
        <f>IF(AND('BR3'!$K$2="ACTIVE",'BR3'!P49&gt;0),"Yes",IF(AND('BR2'!$K$2="ACTIVE",'BR2'!P49&gt;0),"Yes",IF(AND('BR1'!$K$2="ACTIVE",'BR1'!P49&gt;0),"Yes",IF(AND('ORIGINAL BUDGET'!$K$2="ACTIVE",'ORIGINAL BUDGET'!P49&gt;0),"Yes",""))))</f>
        <v/>
      </c>
      <c r="AE49" s="493"/>
      <c r="AF49" s="325" t="str">
        <f>IF(AND('BR3'!$K$2="ACTIVE",'BR3'!R49&gt;0),"Yes",IF(AND('BR2'!$K$2="ACTIVE",'BR2'!R49&gt;0),"Yes",IF(AND('BR1'!$K$2="ACTIVE",'BR1'!R49&gt;0),"Yes",IF(AND('ORIGINAL BUDGET'!$K$2="ACTIVE",'ORIGINAL BUDGET'!R49&gt;0),"Yes",""))))</f>
        <v/>
      </c>
      <c r="AG49" s="493"/>
      <c r="AH49" s="493" t="str">
        <f>IF(AND('BR3'!$K$2="ACTIVE",'BR3'!T49&gt;0),"Yes",IF(AND('BR2'!$K$2="ACTIVE",'BR2'!T49&gt;0),"Yes",IF(AND('BR1'!$K$2="ACTIVE",'BR1'!T49&gt;0),"Yes",IF(AND('ORIGINAL BUDGET'!$K$2="ACTIVE",'ORIGINAL BUDGET'!T49&gt;0),"Yes",""))))</f>
        <v/>
      </c>
      <c r="AI49" s="494"/>
      <c r="AJ49" s="218"/>
      <c r="AK49" s="448">
        <f t="shared" si="11"/>
        <v>0</v>
      </c>
      <c r="AL49" s="448">
        <f t="shared" si="12"/>
        <v>0</v>
      </c>
      <c r="AM49" s="448">
        <f t="shared" si="13"/>
        <v>0</v>
      </c>
      <c r="AN49" s="448">
        <f t="shared" si="14"/>
        <v>0</v>
      </c>
      <c r="AO49" s="448">
        <f t="shared" si="15"/>
        <v>0</v>
      </c>
      <c r="AP49" s="448">
        <f t="shared" si="16"/>
        <v>0</v>
      </c>
      <c r="AQ49" s="448">
        <f t="shared" si="17"/>
        <v>0</v>
      </c>
      <c r="AU49" s="220"/>
      <c r="AV49" s="220"/>
      <c r="AW49" s="220"/>
      <c r="AX49" s="220"/>
      <c r="AY49" s="1104"/>
    </row>
    <row r="50" spans="1:51" ht="23.25" hidden="1" customHeight="1">
      <c r="A50" s="122">
        <v>6</v>
      </c>
      <c r="B50" s="273">
        <f>IF($L$2="","",IF($L$2="ORIGINAL",'ORIGINAL BUDGET'!$B50,IF($L$2="BR1",'BR1'!$B50,IF($L$2="BR2",'BR2'!$B50,IF($L$2="BR3",'BR3'!$B50)))))</f>
        <v>0</v>
      </c>
      <c r="C50" s="1028">
        <f>IF($L$2="","",IF($L$2="ORIGINAL",'ORIGINAL BUDGET'!$C50,IF($L$2="BR1",'BR1'!$C50,IF($L$2="BR2",'BR2'!$C50,IF($L$2="BR3",'BR3'!$C50)))))</f>
        <v>0</v>
      </c>
      <c r="D50" s="860" t="str">
        <f t="shared" si="18"/>
        <v/>
      </c>
      <c r="E50" s="404"/>
      <c r="F50" s="589"/>
      <c r="G50" s="845" t="str">
        <f t="shared" si="19"/>
        <v/>
      </c>
      <c r="H50" s="811">
        <f t="shared" si="10"/>
        <v>0</v>
      </c>
      <c r="I50" s="840"/>
      <c r="J50" s="811">
        <f t="shared" si="20"/>
        <v>0</v>
      </c>
      <c r="K50" s="843"/>
      <c r="L50" s="811">
        <f t="shared" si="21"/>
        <v>0</v>
      </c>
      <c r="M50" s="843"/>
      <c r="N50" s="811">
        <f t="shared" si="22"/>
        <v>0</v>
      </c>
      <c r="O50" s="843"/>
      <c r="P50" s="811">
        <f t="shared" si="23"/>
        <v>0</v>
      </c>
      <c r="Q50" s="843"/>
      <c r="R50" s="811">
        <f t="shared" si="24"/>
        <v>0</v>
      </c>
      <c r="S50" s="843"/>
      <c r="T50" s="811">
        <f t="shared" si="25"/>
        <v>0</v>
      </c>
      <c r="U50" s="149"/>
      <c r="V50" s="492" t="str">
        <f>IF(AND('BR3'!$K$2="ACTIVE",'BR3'!H50&gt;0),"Yes",IF(AND('BR2'!$K$2="ACTIVE",'BR2'!H50&gt;0),"Yes",IF(AND('BR1'!$K$2="ACTIVE",'BR1'!H50&gt;0),"Yes",IF(AND('ORIGINAL BUDGET'!$K$2="ACTIVE",'ORIGINAL BUDGET'!H50&gt;0),"Yes",""))))</f>
        <v/>
      </c>
      <c r="W50" s="493"/>
      <c r="X50" s="325" t="str">
        <f>IF(AND('BR3'!$K$2="ACTIVE",'BR3'!J50&gt;0),"Yes",IF(AND('BR2'!$K$2="ACTIVE",'BR2'!J50&gt;0),"Yes",IF(AND('BR1'!$K$2="ACTIVE",'BR1'!J50&gt;0),"Yes",IF(AND('ORIGINAL BUDGET'!$K$2="ACTIVE",'ORIGINAL BUDGET'!J50&gt;0),"Yes",""))))</f>
        <v/>
      </c>
      <c r="Y50" s="493"/>
      <c r="Z50" s="325" t="str">
        <f>IF(AND('BR3'!$K$2="ACTIVE",'BR3'!L50&gt;0),"Yes",IF(AND('BR2'!$K$2="ACTIVE",'BR2'!L50&gt;0),"Yes",IF(AND('BR1'!$K$2="ACTIVE",'BR1'!L50&gt;0),"Yes",IF(AND('ORIGINAL BUDGET'!$K$2="ACTIVE",'ORIGINAL BUDGET'!L50&gt;0),"Yes",""))))</f>
        <v/>
      </c>
      <c r="AA50" s="493"/>
      <c r="AB50" s="325" t="str">
        <f>IF(AND('BR3'!$K$2="ACTIVE",'BR3'!N50&gt;0),"Yes",IF(AND('BR2'!$K$2="ACTIVE",'BR2'!N50&gt;0),"Yes",IF(AND('BR1'!$K$2="ACTIVE",'BR1'!N50&gt;0),"Yes",IF(AND('ORIGINAL BUDGET'!$K$2="ACTIVE",'ORIGINAL BUDGET'!N50&gt;0),"Yes",""))))</f>
        <v/>
      </c>
      <c r="AC50" s="493"/>
      <c r="AD50" s="325" t="str">
        <f>IF(AND('BR3'!$K$2="ACTIVE",'BR3'!P50&gt;0),"Yes",IF(AND('BR2'!$K$2="ACTIVE",'BR2'!P50&gt;0),"Yes",IF(AND('BR1'!$K$2="ACTIVE",'BR1'!P50&gt;0),"Yes",IF(AND('ORIGINAL BUDGET'!$K$2="ACTIVE",'ORIGINAL BUDGET'!P50&gt;0),"Yes",""))))</f>
        <v/>
      </c>
      <c r="AE50" s="493"/>
      <c r="AF50" s="325" t="str">
        <f>IF(AND('BR3'!$K$2="ACTIVE",'BR3'!R50&gt;0),"Yes",IF(AND('BR2'!$K$2="ACTIVE",'BR2'!R50&gt;0),"Yes",IF(AND('BR1'!$K$2="ACTIVE",'BR1'!R50&gt;0),"Yes",IF(AND('ORIGINAL BUDGET'!$K$2="ACTIVE",'ORIGINAL BUDGET'!R50&gt;0),"Yes",""))))</f>
        <v/>
      </c>
      <c r="AG50" s="493"/>
      <c r="AH50" s="493" t="str">
        <f>IF(AND('BR3'!$K$2="ACTIVE",'BR3'!T50&gt;0),"Yes",IF(AND('BR2'!$K$2="ACTIVE",'BR2'!T50&gt;0),"Yes",IF(AND('BR1'!$K$2="ACTIVE",'BR1'!T50&gt;0),"Yes",IF(AND('ORIGINAL BUDGET'!$K$2="ACTIVE",'ORIGINAL BUDGET'!T50&gt;0),"Yes",""))))</f>
        <v/>
      </c>
      <c r="AI50" s="494"/>
      <c r="AJ50" s="218"/>
      <c r="AK50" s="448">
        <f t="shared" si="11"/>
        <v>0</v>
      </c>
      <c r="AL50" s="448">
        <f t="shared" si="12"/>
        <v>0</v>
      </c>
      <c r="AM50" s="448">
        <f t="shared" si="13"/>
        <v>0</v>
      </c>
      <c r="AN50" s="448">
        <f t="shared" si="14"/>
        <v>0</v>
      </c>
      <c r="AO50" s="448">
        <f t="shared" si="15"/>
        <v>0</v>
      </c>
      <c r="AP50" s="448">
        <f t="shared" si="16"/>
        <v>0</v>
      </c>
      <c r="AQ50" s="448">
        <f t="shared" si="17"/>
        <v>0</v>
      </c>
      <c r="AU50" s="220"/>
      <c r="AV50" s="220"/>
      <c r="AW50" s="220"/>
      <c r="AX50" s="220"/>
      <c r="AY50" s="1104"/>
    </row>
    <row r="51" spans="1:51" ht="23.25" hidden="1" customHeight="1">
      <c r="A51" s="122">
        <v>7</v>
      </c>
      <c r="B51" s="273">
        <f>IF($L$2="","",IF($L$2="ORIGINAL",'ORIGINAL BUDGET'!$B51,IF($L$2="BR1",'BR1'!$B51,IF($L$2="BR2",'BR2'!$B51,IF($L$2="BR3",'BR3'!$B51)))))</f>
        <v>0</v>
      </c>
      <c r="C51" s="1028">
        <f>IF($L$2="","",IF($L$2="ORIGINAL",'ORIGINAL BUDGET'!$C51,IF($L$2="BR1",'BR1'!$C51,IF($L$2="BR2",'BR2'!$C51,IF($L$2="BR3",'BR3'!$C51)))))</f>
        <v>0</v>
      </c>
      <c r="D51" s="860" t="str">
        <f t="shared" si="18"/>
        <v/>
      </c>
      <c r="E51" s="404"/>
      <c r="F51" s="589"/>
      <c r="G51" s="845" t="str">
        <f t="shared" si="19"/>
        <v/>
      </c>
      <c r="H51" s="811">
        <f t="shared" si="10"/>
        <v>0</v>
      </c>
      <c r="I51" s="840"/>
      <c r="J51" s="811">
        <f t="shared" si="20"/>
        <v>0</v>
      </c>
      <c r="K51" s="843"/>
      <c r="L51" s="811">
        <f t="shared" si="21"/>
        <v>0</v>
      </c>
      <c r="M51" s="843"/>
      <c r="N51" s="811">
        <f t="shared" si="22"/>
        <v>0</v>
      </c>
      <c r="O51" s="843"/>
      <c r="P51" s="811">
        <f t="shared" si="23"/>
        <v>0</v>
      </c>
      <c r="Q51" s="843"/>
      <c r="R51" s="811">
        <f t="shared" si="24"/>
        <v>0</v>
      </c>
      <c r="S51" s="843"/>
      <c r="T51" s="811">
        <f t="shared" si="25"/>
        <v>0</v>
      </c>
      <c r="U51" s="149"/>
      <c r="V51" s="492" t="str">
        <f>IF(AND('BR3'!$K$2="ACTIVE",'BR3'!H51&gt;0),"Yes",IF(AND('BR2'!$K$2="ACTIVE",'BR2'!H51&gt;0),"Yes",IF(AND('BR1'!$K$2="ACTIVE",'BR1'!H51&gt;0),"Yes",IF(AND('ORIGINAL BUDGET'!$K$2="ACTIVE",'ORIGINAL BUDGET'!H51&gt;0),"Yes",""))))</f>
        <v/>
      </c>
      <c r="W51" s="493"/>
      <c r="X51" s="325" t="str">
        <f>IF(AND('BR3'!$K$2="ACTIVE",'BR3'!J51&gt;0),"Yes",IF(AND('BR2'!$K$2="ACTIVE",'BR2'!J51&gt;0),"Yes",IF(AND('BR1'!$K$2="ACTIVE",'BR1'!J51&gt;0),"Yes",IF(AND('ORIGINAL BUDGET'!$K$2="ACTIVE",'ORIGINAL BUDGET'!J51&gt;0),"Yes",""))))</f>
        <v/>
      </c>
      <c r="Y51" s="493"/>
      <c r="Z51" s="325" t="str">
        <f>IF(AND('BR3'!$K$2="ACTIVE",'BR3'!L51&gt;0),"Yes",IF(AND('BR2'!$K$2="ACTIVE",'BR2'!L51&gt;0),"Yes",IF(AND('BR1'!$K$2="ACTIVE",'BR1'!L51&gt;0),"Yes",IF(AND('ORIGINAL BUDGET'!$K$2="ACTIVE",'ORIGINAL BUDGET'!L51&gt;0),"Yes",""))))</f>
        <v/>
      </c>
      <c r="AA51" s="493"/>
      <c r="AB51" s="325" t="str">
        <f>IF(AND('BR3'!$K$2="ACTIVE",'BR3'!N51&gt;0),"Yes",IF(AND('BR2'!$K$2="ACTIVE",'BR2'!N51&gt;0),"Yes",IF(AND('BR1'!$K$2="ACTIVE",'BR1'!N51&gt;0),"Yes",IF(AND('ORIGINAL BUDGET'!$K$2="ACTIVE",'ORIGINAL BUDGET'!N51&gt;0),"Yes",""))))</f>
        <v/>
      </c>
      <c r="AC51" s="493"/>
      <c r="AD51" s="325" t="str">
        <f>IF(AND('BR3'!$K$2="ACTIVE",'BR3'!P51&gt;0),"Yes",IF(AND('BR2'!$K$2="ACTIVE",'BR2'!P51&gt;0),"Yes",IF(AND('BR1'!$K$2="ACTIVE",'BR1'!P51&gt;0),"Yes",IF(AND('ORIGINAL BUDGET'!$K$2="ACTIVE",'ORIGINAL BUDGET'!P51&gt;0),"Yes",""))))</f>
        <v/>
      </c>
      <c r="AE51" s="493"/>
      <c r="AF51" s="325" t="str">
        <f>IF(AND('BR3'!$K$2="ACTIVE",'BR3'!R51&gt;0),"Yes",IF(AND('BR2'!$K$2="ACTIVE",'BR2'!R51&gt;0),"Yes",IF(AND('BR1'!$K$2="ACTIVE",'BR1'!R51&gt;0),"Yes",IF(AND('ORIGINAL BUDGET'!$K$2="ACTIVE",'ORIGINAL BUDGET'!R51&gt;0),"Yes",""))))</f>
        <v/>
      </c>
      <c r="AG51" s="493"/>
      <c r="AH51" s="493" t="str">
        <f>IF(AND('BR3'!$K$2="ACTIVE",'BR3'!T51&gt;0),"Yes",IF(AND('BR2'!$K$2="ACTIVE",'BR2'!T51&gt;0),"Yes",IF(AND('BR1'!$K$2="ACTIVE",'BR1'!T51&gt;0),"Yes",IF(AND('ORIGINAL BUDGET'!$K$2="ACTIVE",'ORIGINAL BUDGET'!T51&gt;0),"Yes",""))))</f>
        <v/>
      </c>
      <c r="AI51" s="494"/>
      <c r="AJ51" s="218"/>
      <c r="AK51" s="448">
        <f t="shared" si="11"/>
        <v>0</v>
      </c>
      <c r="AL51" s="448">
        <f t="shared" si="12"/>
        <v>0</v>
      </c>
      <c r="AM51" s="448">
        <f t="shared" si="13"/>
        <v>0</v>
      </c>
      <c r="AN51" s="448">
        <f t="shared" si="14"/>
        <v>0</v>
      </c>
      <c r="AO51" s="448">
        <f t="shared" si="15"/>
        <v>0</v>
      </c>
      <c r="AP51" s="448">
        <f t="shared" si="16"/>
        <v>0</v>
      </c>
      <c r="AQ51" s="448">
        <f t="shared" si="17"/>
        <v>0</v>
      </c>
      <c r="AU51" s="220"/>
      <c r="AV51" s="220"/>
      <c r="AW51" s="220"/>
      <c r="AX51" s="220"/>
      <c r="AY51" s="1104"/>
    </row>
    <row r="52" spans="1:51" ht="23.25" hidden="1" customHeight="1">
      <c r="A52" s="122">
        <v>8</v>
      </c>
      <c r="B52" s="273">
        <f>IF($L$2="","",IF($L$2="ORIGINAL",'ORIGINAL BUDGET'!$B52,IF($L$2="BR1",'BR1'!$B52,IF($L$2="BR2",'BR2'!$B52,IF($L$2="BR3",'BR3'!$B52)))))</f>
        <v>0</v>
      </c>
      <c r="C52" s="1028">
        <f>IF($L$2="","",IF($L$2="ORIGINAL",'ORIGINAL BUDGET'!$C52,IF($L$2="BR1",'BR1'!$C52,IF($L$2="BR2",'BR2'!$C52,IF($L$2="BR3",'BR3'!$C52)))))</f>
        <v>0</v>
      </c>
      <c r="D52" s="860" t="str">
        <f t="shared" si="18"/>
        <v/>
      </c>
      <c r="E52" s="404"/>
      <c r="F52" s="589"/>
      <c r="G52" s="845" t="str">
        <f t="shared" si="19"/>
        <v/>
      </c>
      <c r="H52" s="811">
        <f t="shared" si="10"/>
        <v>0</v>
      </c>
      <c r="I52" s="840"/>
      <c r="J52" s="811">
        <f t="shared" si="20"/>
        <v>0</v>
      </c>
      <c r="K52" s="843"/>
      <c r="L52" s="811">
        <f t="shared" si="21"/>
        <v>0</v>
      </c>
      <c r="M52" s="843"/>
      <c r="N52" s="811">
        <f t="shared" si="22"/>
        <v>0</v>
      </c>
      <c r="O52" s="843"/>
      <c r="P52" s="811">
        <f t="shared" si="23"/>
        <v>0</v>
      </c>
      <c r="Q52" s="843"/>
      <c r="R52" s="811">
        <f t="shared" si="24"/>
        <v>0</v>
      </c>
      <c r="S52" s="843"/>
      <c r="T52" s="811">
        <f t="shared" si="25"/>
        <v>0</v>
      </c>
      <c r="U52" s="149"/>
      <c r="V52" s="492" t="str">
        <f>IF(AND('BR3'!$K$2="ACTIVE",'BR3'!H52&gt;0),"Yes",IF(AND('BR2'!$K$2="ACTIVE",'BR2'!H52&gt;0),"Yes",IF(AND('BR1'!$K$2="ACTIVE",'BR1'!H52&gt;0),"Yes",IF(AND('ORIGINAL BUDGET'!$K$2="ACTIVE",'ORIGINAL BUDGET'!H52&gt;0),"Yes",""))))</f>
        <v/>
      </c>
      <c r="W52" s="493"/>
      <c r="X52" s="325" t="str">
        <f>IF(AND('BR3'!$K$2="ACTIVE",'BR3'!J52&gt;0),"Yes",IF(AND('BR2'!$K$2="ACTIVE",'BR2'!J52&gt;0),"Yes",IF(AND('BR1'!$K$2="ACTIVE",'BR1'!J52&gt;0),"Yes",IF(AND('ORIGINAL BUDGET'!$K$2="ACTIVE",'ORIGINAL BUDGET'!J52&gt;0),"Yes",""))))</f>
        <v/>
      </c>
      <c r="Y52" s="493"/>
      <c r="Z52" s="325" t="str">
        <f>IF(AND('BR3'!$K$2="ACTIVE",'BR3'!L52&gt;0),"Yes",IF(AND('BR2'!$K$2="ACTIVE",'BR2'!L52&gt;0),"Yes",IF(AND('BR1'!$K$2="ACTIVE",'BR1'!L52&gt;0),"Yes",IF(AND('ORIGINAL BUDGET'!$K$2="ACTIVE",'ORIGINAL BUDGET'!L52&gt;0),"Yes",""))))</f>
        <v/>
      </c>
      <c r="AA52" s="493"/>
      <c r="AB52" s="325" t="str">
        <f>IF(AND('BR3'!$K$2="ACTIVE",'BR3'!N52&gt;0),"Yes",IF(AND('BR2'!$K$2="ACTIVE",'BR2'!N52&gt;0),"Yes",IF(AND('BR1'!$K$2="ACTIVE",'BR1'!N52&gt;0),"Yes",IF(AND('ORIGINAL BUDGET'!$K$2="ACTIVE",'ORIGINAL BUDGET'!N52&gt;0),"Yes",""))))</f>
        <v/>
      </c>
      <c r="AC52" s="493"/>
      <c r="AD52" s="325" t="str">
        <f>IF(AND('BR3'!$K$2="ACTIVE",'BR3'!P52&gt;0),"Yes",IF(AND('BR2'!$K$2="ACTIVE",'BR2'!P52&gt;0),"Yes",IF(AND('BR1'!$K$2="ACTIVE",'BR1'!P52&gt;0),"Yes",IF(AND('ORIGINAL BUDGET'!$K$2="ACTIVE",'ORIGINAL BUDGET'!P52&gt;0),"Yes",""))))</f>
        <v/>
      </c>
      <c r="AE52" s="493"/>
      <c r="AF52" s="325" t="str">
        <f>IF(AND('BR3'!$K$2="ACTIVE",'BR3'!R52&gt;0),"Yes",IF(AND('BR2'!$K$2="ACTIVE",'BR2'!R52&gt;0),"Yes",IF(AND('BR1'!$K$2="ACTIVE",'BR1'!R52&gt;0),"Yes",IF(AND('ORIGINAL BUDGET'!$K$2="ACTIVE",'ORIGINAL BUDGET'!R52&gt;0),"Yes",""))))</f>
        <v/>
      </c>
      <c r="AG52" s="493"/>
      <c r="AH52" s="493" t="str">
        <f>IF(AND('BR3'!$K$2="ACTIVE",'BR3'!T52&gt;0),"Yes",IF(AND('BR2'!$K$2="ACTIVE",'BR2'!T52&gt;0),"Yes",IF(AND('BR1'!$K$2="ACTIVE",'BR1'!T52&gt;0),"Yes",IF(AND('ORIGINAL BUDGET'!$K$2="ACTIVE",'ORIGINAL BUDGET'!T52&gt;0),"Yes",""))))</f>
        <v/>
      </c>
      <c r="AI52" s="494"/>
      <c r="AJ52" s="218"/>
      <c r="AK52" s="448">
        <f t="shared" si="11"/>
        <v>0</v>
      </c>
      <c r="AL52" s="448">
        <f t="shared" si="12"/>
        <v>0</v>
      </c>
      <c r="AM52" s="448">
        <f t="shared" si="13"/>
        <v>0</v>
      </c>
      <c r="AN52" s="448">
        <f t="shared" si="14"/>
        <v>0</v>
      </c>
      <c r="AO52" s="448">
        <f t="shared" si="15"/>
        <v>0</v>
      </c>
      <c r="AP52" s="448">
        <f t="shared" si="16"/>
        <v>0</v>
      </c>
      <c r="AQ52" s="448">
        <f t="shared" si="17"/>
        <v>0</v>
      </c>
      <c r="AU52" s="220"/>
      <c r="AV52" s="220"/>
      <c r="AW52" s="220"/>
      <c r="AX52" s="220"/>
      <c r="AY52" s="1104"/>
    </row>
    <row r="53" spans="1:51" ht="23.25" hidden="1" customHeight="1">
      <c r="A53" s="122">
        <v>9</v>
      </c>
      <c r="B53" s="273">
        <f>IF($L$2="","",IF($L$2="ORIGINAL",'ORIGINAL BUDGET'!$B53,IF($L$2="BR1",'BR1'!$B53,IF($L$2="BR2",'BR2'!$B53,IF($L$2="BR3",'BR3'!$B53)))))</f>
        <v>0</v>
      </c>
      <c r="C53" s="1028">
        <f>IF($L$2="","",IF($L$2="ORIGINAL",'ORIGINAL BUDGET'!$C53,IF($L$2="BR1",'BR1'!$C53,IF($L$2="BR2",'BR2'!$C53,IF($L$2="BR3",'BR3'!$C53)))))</f>
        <v>0</v>
      </c>
      <c r="D53" s="860" t="str">
        <f t="shared" si="18"/>
        <v/>
      </c>
      <c r="E53" s="404"/>
      <c r="F53" s="589"/>
      <c r="G53" s="845" t="str">
        <f t="shared" si="19"/>
        <v/>
      </c>
      <c r="H53" s="811">
        <f t="shared" si="10"/>
        <v>0</v>
      </c>
      <c r="I53" s="840"/>
      <c r="J53" s="811">
        <f t="shared" si="20"/>
        <v>0</v>
      </c>
      <c r="K53" s="843"/>
      <c r="L53" s="811">
        <f t="shared" si="21"/>
        <v>0</v>
      </c>
      <c r="M53" s="843"/>
      <c r="N53" s="811">
        <f t="shared" si="22"/>
        <v>0</v>
      </c>
      <c r="O53" s="843"/>
      <c r="P53" s="811">
        <f t="shared" si="23"/>
        <v>0</v>
      </c>
      <c r="Q53" s="843"/>
      <c r="R53" s="811">
        <f t="shared" si="24"/>
        <v>0</v>
      </c>
      <c r="S53" s="843"/>
      <c r="T53" s="811">
        <f t="shared" si="25"/>
        <v>0</v>
      </c>
      <c r="U53" s="149"/>
      <c r="V53" s="492" t="str">
        <f>IF(AND('BR3'!$K$2="ACTIVE",'BR3'!H53&gt;0),"Yes",IF(AND('BR2'!$K$2="ACTIVE",'BR2'!H53&gt;0),"Yes",IF(AND('BR1'!$K$2="ACTIVE",'BR1'!H53&gt;0),"Yes",IF(AND('ORIGINAL BUDGET'!$K$2="ACTIVE",'ORIGINAL BUDGET'!H53&gt;0),"Yes",""))))</f>
        <v/>
      </c>
      <c r="W53" s="493"/>
      <c r="X53" s="325" t="str">
        <f>IF(AND('BR3'!$K$2="ACTIVE",'BR3'!J53&gt;0),"Yes",IF(AND('BR2'!$K$2="ACTIVE",'BR2'!J53&gt;0),"Yes",IF(AND('BR1'!$K$2="ACTIVE",'BR1'!J53&gt;0),"Yes",IF(AND('ORIGINAL BUDGET'!$K$2="ACTIVE",'ORIGINAL BUDGET'!J53&gt;0),"Yes",""))))</f>
        <v/>
      </c>
      <c r="Y53" s="493"/>
      <c r="Z53" s="325" t="str">
        <f>IF(AND('BR3'!$K$2="ACTIVE",'BR3'!L53&gt;0),"Yes",IF(AND('BR2'!$K$2="ACTIVE",'BR2'!L53&gt;0),"Yes",IF(AND('BR1'!$K$2="ACTIVE",'BR1'!L53&gt;0),"Yes",IF(AND('ORIGINAL BUDGET'!$K$2="ACTIVE",'ORIGINAL BUDGET'!L53&gt;0),"Yes",""))))</f>
        <v/>
      </c>
      <c r="AA53" s="493"/>
      <c r="AB53" s="325" t="str">
        <f>IF(AND('BR3'!$K$2="ACTIVE",'BR3'!N53&gt;0),"Yes",IF(AND('BR2'!$K$2="ACTIVE",'BR2'!N53&gt;0),"Yes",IF(AND('BR1'!$K$2="ACTIVE",'BR1'!N53&gt;0),"Yes",IF(AND('ORIGINAL BUDGET'!$K$2="ACTIVE",'ORIGINAL BUDGET'!N53&gt;0),"Yes",""))))</f>
        <v/>
      </c>
      <c r="AC53" s="493"/>
      <c r="AD53" s="325" t="str">
        <f>IF(AND('BR3'!$K$2="ACTIVE",'BR3'!P53&gt;0),"Yes",IF(AND('BR2'!$K$2="ACTIVE",'BR2'!P53&gt;0),"Yes",IF(AND('BR1'!$K$2="ACTIVE",'BR1'!P53&gt;0),"Yes",IF(AND('ORIGINAL BUDGET'!$K$2="ACTIVE",'ORIGINAL BUDGET'!P53&gt;0),"Yes",""))))</f>
        <v/>
      </c>
      <c r="AE53" s="493"/>
      <c r="AF53" s="325" t="str">
        <f>IF(AND('BR3'!$K$2="ACTIVE",'BR3'!R53&gt;0),"Yes",IF(AND('BR2'!$K$2="ACTIVE",'BR2'!R53&gt;0),"Yes",IF(AND('BR1'!$K$2="ACTIVE",'BR1'!R53&gt;0),"Yes",IF(AND('ORIGINAL BUDGET'!$K$2="ACTIVE",'ORIGINAL BUDGET'!R53&gt;0),"Yes",""))))</f>
        <v/>
      </c>
      <c r="AG53" s="493"/>
      <c r="AH53" s="493" t="str">
        <f>IF(AND('BR3'!$K$2="ACTIVE",'BR3'!T53&gt;0),"Yes",IF(AND('BR2'!$K$2="ACTIVE",'BR2'!T53&gt;0),"Yes",IF(AND('BR1'!$K$2="ACTIVE",'BR1'!T53&gt;0),"Yes",IF(AND('ORIGINAL BUDGET'!$K$2="ACTIVE",'ORIGINAL BUDGET'!T53&gt;0),"Yes",""))))</f>
        <v/>
      </c>
      <c r="AI53" s="494"/>
      <c r="AJ53" s="218"/>
      <c r="AK53" s="448">
        <f t="shared" si="11"/>
        <v>0</v>
      </c>
      <c r="AL53" s="448">
        <f t="shared" si="12"/>
        <v>0</v>
      </c>
      <c r="AM53" s="448">
        <f t="shared" si="13"/>
        <v>0</v>
      </c>
      <c r="AN53" s="448">
        <f t="shared" si="14"/>
        <v>0</v>
      </c>
      <c r="AO53" s="448">
        <f t="shared" si="15"/>
        <v>0</v>
      </c>
      <c r="AP53" s="448">
        <f t="shared" si="16"/>
        <v>0</v>
      </c>
      <c r="AQ53" s="448">
        <f t="shared" si="17"/>
        <v>0</v>
      </c>
      <c r="AU53" s="220"/>
      <c r="AV53" s="220"/>
      <c r="AW53" s="220"/>
      <c r="AX53" s="220"/>
      <c r="AY53" s="1104"/>
    </row>
    <row r="54" spans="1:51" ht="23.25" hidden="1" customHeight="1" thickBot="1">
      <c r="A54" s="122">
        <v>10</v>
      </c>
      <c r="B54" s="273">
        <f>IF($L$2="","",IF($L$2="ORIGINAL",'ORIGINAL BUDGET'!$B54,IF($L$2="BR1",'BR1'!$B54,IF($L$2="BR2",'BR2'!$B54,IF($L$2="BR3",'BR3'!$B54)))))</f>
        <v>0</v>
      </c>
      <c r="C54" s="1028">
        <f>IF($L$2="","",IF($L$2="ORIGINAL",'ORIGINAL BUDGET'!$C54,IF($L$2="BR1",'BR1'!$C54,IF($L$2="BR2",'BR2'!$C54,IF($L$2="BR3",'BR3'!$C54)))))</f>
        <v>0</v>
      </c>
      <c r="D54" s="860" t="str">
        <f t="shared" si="18"/>
        <v/>
      </c>
      <c r="E54" s="404"/>
      <c r="F54" s="589"/>
      <c r="G54" s="845" t="str">
        <f t="shared" si="19"/>
        <v/>
      </c>
      <c r="H54" s="811">
        <f t="shared" si="10"/>
        <v>0</v>
      </c>
      <c r="I54" s="840"/>
      <c r="J54" s="811">
        <f t="shared" si="20"/>
        <v>0</v>
      </c>
      <c r="K54" s="843"/>
      <c r="L54" s="811">
        <f t="shared" si="21"/>
        <v>0</v>
      </c>
      <c r="M54" s="843"/>
      <c r="N54" s="811">
        <f t="shared" si="22"/>
        <v>0</v>
      </c>
      <c r="O54" s="843"/>
      <c r="P54" s="811">
        <f t="shared" si="23"/>
        <v>0</v>
      </c>
      <c r="Q54" s="843"/>
      <c r="R54" s="811">
        <f t="shared" si="24"/>
        <v>0</v>
      </c>
      <c r="S54" s="843"/>
      <c r="T54" s="811">
        <f t="shared" si="25"/>
        <v>0</v>
      </c>
      <c r="U54" s="149"/>
      <c r="V54" s="492" t="str">
        <f>IF(AND('BR3'!$K$2="ACTIVE",'BR3'!H54&gt;0),"Yes",IF(AND('BR2'!$K$2="ACTIVE",'BR2'!H54&gt;0),"Yes",IF(AND('BR1'!$K$2="ACTIVE",'BR1'!H54&gt;0),"Yes",IF(AND('ORIGINAL BUDGET'!$K$2="ACTIVE",'ORIGINAL BUDGET'!H54&gt;0),"Yes",""))))</f>
        <v/>
      </c>
      <c r="W54" s="493"/>
      <c r="X54" s="325" t="str">
        <f>IF(AND('BR3'!$K$2="ACTIVE",'BR3'!J54&gt;0),"Yes",IF(AND('BR2'!$K$2="ACTIVE",'BR2'!J54&gt;0),"Yes",IF(AND('BR1'!$K$2="ACTIVE",'BR1'!J54&gt;0),"Yes",IF(AND('ORIGINAL BUDGET'!$K$2="ACTIVE",'ORIGINAL BUDGET'!J54&gt;0),"Yes",""))))</f>
        <v/>
      </c>
      <c r="Y54" s="493"/>
      <c r="Z54" s="325" t="str">
        <f>IF(AND('BR3'!$K$2="ACTIVE",'BR3'!L54&gt;0),"Yes",IF(AND('BR2'!$K$2="ACTIVE",'BR2'!L54&gt;0),"Yes",IF(AND('BR1'!$K$2="ACTIVE",'BR1'!L54&gt;0),"Yes",IF(AND('ORIGINAL BUDGET'!$K$2="ACTIVE",'ORIGINAL BUDGET'!L54&gt;0),"Yes",""))))</f>
        <v/>
      </c>
      <c r="AA54" s="493"/>
      <c r="AB54" s="325" t="str">
        <f>IF(AND('BR3'!$K$2="ACTIVE",'BR3'!N54&gt;0),"Yes",IF(AND('BR2'!$K$2="ACTIVE",'BR2'!N54&gt;0),"Yes",IF(AND('BR1'!$K$2="ACTIVE",'BR1'!N54&gt;0),"Yes",IF(AND('ORIGINAL BUDGET'!$K$2="ACTIVE",'ORIGINAL BUDGET'!N54&gt;0),"Yes",""))))</f>
        <v/>
      </c>
      <c r="AC54" s="493"/>
      <c r="AD54" s="325" t="str">
        <f>IF(AND('BR3'!$K$2="ACTIVE",'BR3'!P54&gt;0),"Yes",IF(AND('BR2'!$K$2="ACTIVE",'BR2'!P54&gt;0),"Yes",IF(AND('BR1'!$K$2="ACTIVE",'BR1'!P54&gt;0),"Yes",IF(AND('ORIGINAL BUDGET'!$K$2="ACTIVE",'ORIGINAL BUDGET'!P54&gt;0),"Yes",""))))</f>
        <v/>
      </c>
      <c r="AE54" s="493"/>
      <c r="AF54" s="325" t="str">
        <f>IF(AND('BR3'!$K$2="ACTIVE",'BR3'!R54&gt;0),"Yes",IF(AND('BR2'!$K$2="ACTIVE",'BR2'!R54&gt;0),"Yes",IF(AND('BR1'!$K$2="ACTIVE",'BR1'!R54&gt;0),"Yes",IF(AND('ORIGINAL BUDGET'!$K$2="ACTIVE",'ORIGINAL BUDGET'!R54&gt;0),"Yes",""))))</f>
        <v/>
      </c>
      <c r="AG54" s="493"/>
      <c r="AH54" s="493" t="str">
        <f>IF(AND('BR3'!$K$2="ACTIVE",'BR3'!T54&gt;0),"Yes",IF(AND('BR2'!$K$2="ACTIVE",'BR2'!T54&gt;0),"Yes",IF(AND('BR1'!$K$2="ACTIVE",'BR1'!T54&gt;0),"Yes",IF(AND('ORIGINAL BUDGET'!$K$2="ACTIVE",'ORIGINAL BUDGET'!T54&gt;0),"Yes",""))))</f>
        <v/>
      </c>
      <c r="AI54" s="494"/>
      <c r="AJ54" s="218"/>
      <c r="AK54" s="448">
        <f t="shared" si="11"/>
        <v>0</v>
      </c>
      <c r="AL54" s="448">
        <f t="shared" si="12"/>
        <v>0</v>
      </c>
      <c r="AM54" s="448">
        <f t="shared" si="13"/>
        <v>0</v>
      </c>
      <c r="AN54" s="448">
        <f t="shared" si="14"/>
        <v>0</v>
      </c>
      <c r="AO54" s="448">
        <f t="shared" si="15"/>
        <v>0</v>
      </c>
      <c r="AP54" s="448">
        <f t="shared" si="16"/>
        <v>0</v>
      </c>
      <c r="AQ54" s="448">
        <f t="shared" si="17"/>
        <v>0</v>
      </c>
      <c r="AU54" s="220"/>
      <c r="AV54" s="220"/>
      <c r="AW54" s="220"/>
      <c r="AX54" s="220"/>
      <c r="AY54" s="1104"/>
    </row>
    <row r="55" spans="1:51" ht="23.25" hidden="1" customHeight="1">
      <c r="A55" s="122">
        <v>11</v>
      </c>
      <c r="B55" s="273">
        <f>IF($L$2="","",IF($L$2="ORIGINAL",'ORIGINAL BUDGET'!$B55,IF($L$2="BR1",'BR1'!$B55,IF($L$2="BR2",'BR2'!$B55,IF($L$2="BR3",'BR3'!$B55)))))</f>
        <v>0</v>
      </c>
      <c r="C55" s="1028">
        <f>IF($L$2="","",IF($L$2="ORIGINAL",'ORIGINAL BUDGET'!$C55,IF($L$2="BR1",'BR1'!$C55,IF($L$2="BR2",'BR2'!$C55,IF($L$2="BR3",'BR3'!$C55)))))</f>
        <v>0</v>
      </c>
      <c r="D55" s="860" t="str">
        <f t="shared" si="18"/>
        <v/>
      </c>
      <c r="E55" s="404"/>
      <c r="F55" s="589"/>
      <c r="G55" s="845" t="str">
        <f t="shared" si="19"/>
        <v/>
      </c>
      <c r="H55" s="811">
        <f t="shared" si="10"/>
        <v>0</v>
      </c>
      <c r="I55" s="840"/>
      <c r="J55" s="811">
        <f t="shared" si="20"/>
        <v>0</v>
      </c>
      <c r="K55" s="843"/>
      <c r="L55" s="811">
        <f t="shared" si="21"/>
        <v>0</v>
      </c>
      <c r="M55" s="843"/>
      <c r="N55" s="811">
        <f t="shared" si="22"/>
        <v>0</v>
      </c>
      <c r="O55" s="843"/>
      <c r="P55" s="811">
        <f t="shared" si="23"/>
        <v>0</v>
      </c>
      <c r="Q55" s="843"/>
      <c r="R55" s="811">
        <f t="shared" si="24"/>
        <v>0</v>
      </c>
      <c r="S55" s="843"/>
      <c r="T55" s="811">
        <f t="shared" si="25"/>
        <v>0</v>
      </c>
      <c r="U55" s="149"/>
      <c r="V55" s="492" t="str">
        <f>IF(AND('BR3'!$K$2="ACTIVE",'BR3'!H55&gt;0),"Yes",IF(AND('BR2'!$K$2="ACTIVE",'BR2'!H55&gt;0),"Yes",IF(AND('BR1'!$K$2="ACTIVE",'BR1'!H55&gt;0),"Yes",IF(AND('ORIGINAL BUDGET'!$K$2="ACTIVE",'ORIGINAL BUDGET'!H55&gt;0),"Yes",""))))</f>
        <v/>
      </c>
      <c r="W55" s="493"/>
      <c r="X55" s="325" t="str">
        <f>IF(AND('BR3'!$K$2="ACTIVE",'BR3'!J55&gt;0),"Yes",IF(AND('BR2'!$K$2="ACTIVE",'BR2'!J55&gt;0),"Yes",IF(AND('BR1'!$K$2="ACTIVE",'BR1'!J55&gt;0),"Yes",IF(AND('ORIGINAL BUDGET'!$K$2="ACTIVE",'ORIGINAL BUDGET'!J55&gt;0),"Yes",""))))</f>
        <v/>
      </c>
      <c r="Y55" s="493"/>
      <c r="Z55" s="325" t="str">
        <f>IF(AND('BR3'!$K$2="ACTIVE",'BR3'!L55&gt;0),"Yes",IF(AND('BR2'!$K$2="ACTIVE",'BR2'!L55&gt;0),"Yes",IF(AND('BR1'!$K$2="ACTIVE",'BR1'!L55&gt;0),"Yes",IF(AND('ORIGINAL BUDGET'!$K$2="ACTIVE",'ORIGINAL BUDGET'!L55&gt;0),"Yes",""))))</f>
        <v/>
      </c>
      <c r="AA55" s="493"/>
      <c r="AB55" s="325" t="str">
        <f>IF(AND('BR3'!$K$2="ACTIVE",'BR3'!N55&gt;0),"Yes",IF(AND('BR2'!$K$2="ACTIVE",'BR2'!N55&gt;0),"Yes",IF(AND('BR1'!$K$2="ACTIVE",'BR1'!N55&gt;0),"Yes",IF(AND('ORIGINAL BUDGET'!$K$2="ACTIVE",'ORIGINAL BUDGET'!N55&gt;0),"Yes",""))))</f>
        <v/>
      </c>
      <c r="AC55" s="493"/>
      <c r="AD55" s="325" t="str">
        <f>IF(AND('BR3'!$K$2="ACTIVE",'BR3'!P55&gt;0),"Yes",IF(AND('BR2'!$K$2="ACTIVE",'BR2'!P55&gt;0),"Yes",IF(AND('BR1'!$K$2="ACTIVE",'BR1'!P55&gt;0),"Yes",IF(AND('ORIGINAL BUDGET'!$K$2="ACTIVE",'ORIGINAL BUDGET'!P55&gt;0),"Yes",""))))</f>
        <v/>
      </c>
      <c r="AE55" s="493"/>
      <c r="AF55" s="325" t="str">
        <f>IF(AND('BR3'!$K$2="ACTIVE",'BR3'!R55&gt;0),"Yes",IF(AND('BR2'!$K$2="ACTIVE",'BR2'!R55&gt;0),"Yes",IF(AND('BR1'!$K$2="ACTIVE",'BR1'!R55&gt;0),"Yes",IF(AND('ORIGINAL BUDGET'!$K$2="ACTIVE",'ORIGINAL BUDGET'!R55&gt;0),"Yes",""))))</f>
        <v/>
      </c>
      <c r="AG55" s="493"/>
      <c r="AH55" s="493" t="str">
        <f>IF(AND('BR3'!$K$2="ACTIVE",'BR3'!T55&gt;0),"Yes",IF(AND('BR2'!$K$2="ACTIVE",'BR2'!T55&gt;0),"Yes",IF(AND('BR1'!$K$2="ACTIVE",'BR1'!T55&gt;0),"Yes",IF(AND('ORIGINAL BUDGET'!$K$2="ACTIVE",'ORIGINAL BUDGET'!T55&gt;0),"Yes",""))))</f>
        <v/>
      </c>
      <c r="AI55" s="494"/>
      <c r="AJ55" s="218"/>
      <c r="AK55" s="448">
        <f t="shared" si="11"/>
        <v>0</v>
      </c>
      <c r="AL55" s="448">
        <f t="shared" si="12"/>
        <v>0</v>
      </c>
      <c r="AM55" s="448">
        <f t="shared" si="13"/>
        <v>0</v>
      </c>
      <c r="AN55" s="448">
        <f t="shared" si="14"/>
        <v>0</v>
      </c>
      <c r="AO55" s="448">
        <f t="shared" si="15"/>
        <v>0</v>
      </c>
      <c r="AP55" s="448">
        <f t="shared" si="16"/>
        <v>0</v>
      </c>
      <c r="AQ55" s="448">
        <f t="shared" si="17"/>
        <v>0</v>
      </c>
      <c r="AU55" s="220"/>
      <c r="AV55" s="220"/>
      <c r="AW55" s="220"/>
      <c r="AX55" s="220"/>
      <c r="AY55" s="1104"/>
    </row>
    <row r="56" spans="1:51" ht="23.25" hidden="1" customHeight="1">
      <c r="A56" s="122">
        <v>12</v>
      </c>
      <c r="B56" s="273">
        <f>IF($L$2="","",IF($L$2="ORIGINAL",'ORIGINAL BUDGET'!$B56,IF($L$2="BR1",'BR1'!$B56,IF($L$2="BR2",'BR2'!$B56,IF($L$2="BR3",'BR3'!$B56)))))</f>
        <v>0</v>
      </c>
      <c r="C56" s="1028">
        <f>IF($L$2="","",IF($L$2="ORIGINAL",'ORIGINAL BUDGET'!$C56,IF($L$2="BR1",'BR1'!$C56,IF($L$2="BR2",'BR2'!$C56,IF($L$2="BR3",'BR3'!$C56)))))</f>
        <v>0</v>
      </c>
      <c r="D56" s="860" t="str">
        <f t="shared" si="18"/>
        <v/>
      </c>
      <c r="E56" s="404"/>
      <c r="F56" s="589"/>
      <c r="G56" s="845" t="str">
        <f t="shared" si="19"/>
        <v/>
      </c>
      <c r="H56" s="811">
        <f t="shared" si="10"/>
        <v>0</v>
      </c>
      <c r="I56" s="840"/>
      <c r="J56" s="811">
        <f t="shared" si="20"/>
        <v>0</v>
      </c>
      <c r="K56" s="843"/>
      <c r="L56" s="811">
        <f t="shared" si="21"/>
        <v>0</v>
      </c>
      <c r="M56" s="843"/>
      <c r="N56" s="811">
        <f t="shared" si="22"/>
        <v>0</v>
      </c>
      <c r="O56" s="843"/>
      <c r="P56" s="811">
        <f t="shared" si="23"/>
        <v>0</v>
      </c>
      <c r="Q56" s="843"/>
      <c r="R56" s="811">
        <f t="shared" si="24"/>
        <v>0</v>
      </c>
      <c r="S56" s="843"/>
      <c r="T56" s="811">
        <f t="shared" si="25"/>
        <v>0</v>
      </c>
      <c r="U56" s="149"/>
      <c r="V56" s="492" t="str">
        <f>IF(AND('BR3'!$K$2="ACTIVE",'BR3'!H56&gt;0),"Yes",IF(AND('BR2'!$K$2="ACTIVE",'BR2'!H56&gt;0),"Yes",IF(AND('BR1'!$K$2="ACTIVE",'BR1'!H56&gt;0),"Yes",IF(AND('ORIGINAL BUDGET'!$K$2="ACTIVE",'ORIGINAL BUDGET'!H56&gt;0),"Yes",""))))</f>
        <v/>
      </c>
      <c r="W56" s="493"/>
      <c r="X56" s="325" t="str">
        <f>IF(AND('BR3'!$K$2="ACTIVE",'BR3'!J56&gt;0),"Yes",IF(AND('BR2'!$K$2="ACTIVE",'BR2'!J56&gt;0),"Yes",IF(AND('BR1'!$K$2="ACTIVE",'BR1'!J56&gt;0),"Yes",IF(AND('ORIGINAL BUDGET'!$K$2="ACTIVE",'ORIGINAL BUDGET'!J56&gt;0),"Yes",""))))</f>
        <v/>
      </c>
      <c r="Y56" s="493"/>
      <c r="Z56" s="325" t="str">
        <f>IF(AND('BR3'!$K$2="ACTIVE",'BR3'!L56&gt;0),"Yes",IF(AND('BR2'!$K$2="ACTIVE",'BR2'!L56&gt;0),"Yes",IF(AND('BR1'!$K$2="ACTIVE",'BR1'!L56&gt;0),"Yes",IF(AND('ORIGINAL BUDGET'!$K$2="ACTIVE",'ORIGINAL BUDGET'!L56&gt;0),"Yes",""))))</f>
        <v/>
      </c>
      <c r="AA56" s="493"/>
      <c r="AB56" s="325" t="str">
        <f>IF(AND('BR3'!$K$2="ACTIVE",'BR3'!N56&gt;0),"Yes",IF(AND('BR2'!$K$2="ACTIVE",'BR2'!N56&gt;0),"Yes",IF(AND('BR1'!$K$2="ACTIVE",'BR1'!N56&gt;0),"Yes",IF(AND('ORIGINAL BUDGET'!$K$2="ACTIVE",'ORIGINAL BUDGET'!N56&gt;0),"Yes",""))))</f>
        <v/>
      </c>
      <c r="AC56" s="493"/>
      <c r="AD56" s="325" t="str">
        <f>IF(AND('BR3'!$K$2="ACTIVE",'BR3'!P56&gt;0),"Yes",IF(AND('BR2'!$K$2="ACTIVE",'BR2'!P56&gt;0),"Yes",IF(AND('BR1'!$K$2="ACTIVE",'BR1'!P56&gt;0),"Yes",IF(AND('ORIGINAL BUDGET'!$K$2="ACTIVE",'ORIGINAL BUDGET'!P56&gt;0),"Yes",""))))</f>
        <v/>
      </c>
      <c r="AE56" s="493"/>
      <c r="AF56" s="325" t="str">
        <f>IF(AND('BR3'!$K$2="ACTIVE",'BR3'!R56&gt;0),"Yes",IF(AND('BR2'!$K$2="ACTIVE",'BR2'!R56&gt;0),"Yes",IF(AND('BR1'!$K$2="ACTIVE",'BR1'!R56&gt;0),"Yes",IF(AND('ORIGINAL BUDGET'!$K$2="ACTIVE",'ORIGINAL BUDGET'!R56&gt;0),"Yes",""))))</f>
        <v/>
      </c>
      <c r="AG56" s="493"/>
      <c r="AH56" s="493" t="str">
        <f>IF(AND('BR3'!$K$2="ACTIVE",'BR3'!T56&gt;0),"Yes",IF(AND('BR2'!$K$2="ACTIVE",'BR2'!T56&gt;0),"Yes",IF(AND('BR1'!$K$2="ACTIVE",'BR1'!T56&gt;0),"Yes",IF(AND('ORIGINAL BUDGET'!$K$2="ACTIVE",'ORIGINAL BUDGET'!T56&gt;0),"Yes",""))))</f>
        <v/>
      </c>
      <c r="AI56" s="494"/>
      <c r="AJ56" s="218"/>
      <c r="AK56" s="448">
        <f t="shared" si="11"/>
        <v>0</v>
      </c>
      <c r="AL56" s="448">
        <f t="shared" si="12"/>
        <v>0</v>
      </c>
      <c r="AM56" s="448">
        <f t="shared" si="13"/>
        <v>0</v>
      </c>
      <c r="AN56" s="448">
        <f t="shared" si="14"/>
        <v>0</v>
      </c>
      <c r="AO56" s="448">
        <f t="shared" si="15"/>
        <v>0</v>
      </c>
      <c r="AP56" s="448">
        <f t="shared" si="16"/>
        <v>0</v>
      </c>
      <c r="AQ56" s="448">
        <f t="shared" si="17"/>
        <v>0</v>
      </c>
      <c r="AU56" s="220"/>
      <c r="AV56" s="220"/>
      <c r="AW56" s="220"/>
      <c r="AX56" s="220"/>
      <c r="AY56" s="1104"/>
    </row>
    <row r="57" spans="1:51" ht="23.25" hidden="1" customHeight="1">
      <c r="A57" s="122">
        <v>13</v>
      </c>
      <c r="B57" s="273">
        <f>IF($L$2="","",IF($L$2="ORIGINAL",'ORIGINAL BUDGET'!$B57,IF($L$2="BR1",'BR1'!$B57,IF($L$2="BR2",'BR2'!$B57,IF($L$2="BR3",'BR3'!$B57)))))</f>
        <v>0</v>
      </c>
      <c r="C57" s="1028">
        <f>IF($L$2="","",IF($L$2="ORIGINAL",'ORIGINAL BUDGET'!$C57,IF($L$2="BR1",'BR1'!$C57,IF($L$2="BR2",'BR2'!$C57,IF($L$2="BR3",'BR3'!$C57)))))</f>
        <v>0</v>
      </c>
      <c r="D57" s="860" t="str">
        <f t="shared" si="18"/>
        <v/>
      </c>
      <c r="E57" s="404"/>
      <c r="F57" s="589"/>
      <c r="G57" s="845" t="str">
        <f t="shared" si="19"/>
        <v/>
      </c>
      <c r="H57" s="811">
        <f t="shared" si="10"/>
        <v>0</v>
      </c>
      <c r="I57" s="840"/>
      <c r="J57" s="811">
        <f t="shared" si="20"/>
        <v>0</v>
      </c>
      <c r="K57" s="843"/>
      <c r="L57" s="811">
        <f t="shared" si="21"/>
        <v>0</v>
      </c>
      <c r="M57" s="843"/>
      <c r="N57" s="811">
        <f t="shared" si="22"/>
        <v>0</v>
      </c>
      <c r="O57" s="843"/>
      <c r="P57" s="811">
        <f t="shared" si="23"/>
        <v>0</v>
      </c>
      <c r="Q57" s="843"/>
      <c r="R57" s="811">
        <f t="shared" si="24"/>
        <v>0</v>
      </c>
      <c r="S57" s="843"/>
      <c r="T57" s="811">
        <f t="shared" si="25"/>
        <v>0</v>
      </c>
      <c r="U57" s="149"/>
      <c r="V57" s="492" t="str">
        <f>IF(AND('BR3'!$K$2="ACTIVE",'BR3'!H57&gt;0),"Yes",IF(AND('BR2'!$K$2="ACTIVE",'BR2'!H57&gt;0),"Yes",IF(AND('BR1'!$K$2="ACTIVE",'BR1'!H57&gt;0),"Yes",IF(AND('ORIGINAL BUDGET'!$K$2="ACTIVE",'ORIGINAL BUDGET'!H57&gt;0),"Yes",""))))</f>
        <v/>
      </c>
      <c r="W57" s="493"/>
      <c r="X57" s="325" t="str">
        <f>IF(AND('BR3'!$K$2="ACTIVE",'BR3'!J57&gt;0),"Yes",IF(AND('BR2'!$K$2="ACTIVE",'BR2'!J57&gt;0),"Yes",IF(AND('BR1'!$K$2="ACTIVE",'BR1'!J57&gt;0),"Yes",IF(AND('ORIGINAL BUDGET'!$K$2="ACTIVE",'ORIGINAL BUDGET'!J57&gt;0),"Yes",""))))</f>
        <v/>
      </c>
      <c r="Y57" s="493"/>
      <c r="Z57" s="325" t="str">
        <f>IF(AND('BR3'!$K$2="ACTIVE",'BR3'!L57&gt;0),"Yes",IF(AND('BR2'!$K$2="ACTIVE",'BR2'!L57&gt;0),"Yes",IF(AND('BR1'!$K$2="ACTIVE",'BR1'!L57&gt;0),"Yes",IF(AND('ORIGINAL BUDGET'!$K$2="ACTIVE",'ORIGINAL BUDGET'!L57&gt;0),"Yes",""))))</f>
        <v/>
      </c>
      <c r="AA57" s="493"/>
      <c r="AB57" s="325" t="str">
        <f>IF(AND('BR3'!$K$2="ACTIVE",'BR3'!N57&gt;0),"Yes",IF(AND('BR2'!$K$2="ACTIVE",'BR2'!N57&gt;0),"Yes",IF(AND('BR1'!$K$2="ACTIVE",'BR1'!N57&gt;0),"Yes",IF(AND('ORIGINAL BUDGET'!$K$2="ACTIVE",'ORIGINAL BUDGET'!N57&gt;0),"Yes",""))))</f>
        <v/>
      </c>
      <c r="AC57" s="493"/>
      <c r="AD57" s="325" t="str">
        <f>IF(AND('BR3'!$K$2="ACTIVE",'BR3'!P57&gt;0),"Yes",IF(AND('BR2'!$K$2="ACTIVE",'BR2'!P57&gt;0),"Yes",IF(AND('BR1'!$K$2="ACTIVE",'BR1'!P57&gt;0),"Yes",IF(AND('ORIGINAL BUDGET'!$K$2="ACTIVE",'ORIGINAL BUDGET'!P57&gt;0),"Yes",""))))</f>
        <v/>
      </c>
      <c r="AE57" s="493"/>
      <c r="AF57" s="325" t="str">
        <f>IF(AND('BR3'!$K$2="ACTIVE",'BR3'!R57&gt;0),"Yes",IF(AND('BR2'!$K$2="ACTIVE",'BR2'!R57&gt;0),"Yes",IF(AND('BR1'!$K$2="ACTIVE",'BR1'!R57&gt;0),"Yes",IF(AND('ORIGINAL BUDGET'!$K$2="ACTIVE",'ORIGINAL BUDGET'!R57&gt;0),"Yes",""))))</f>
        <v/>
      </c>
      <c r="AG57" s="493"/>
      <c r="AH57" s="493" t="str">
        <f>IF(AND('BR3'!$K$2="ACTIVE",'BR3'!T57&gt;0),"Yes",IF(AND('BR2'!$K$2="ACTIVE",'BR2'!T57&gt;0),"Yes",IF(AND('BR1'!$K$2="ACTIVE",'BR1'!T57&gt;0),"Yes",IF(AND('ORIGINAL BUDGET'!$K$2="ACTIVE",'ORIGINAL BUDGET'!T57&gt;0),"Yes",""))))</f>
        <v/>
      </c>
      <c r="AI57" s="494"/>
      <c r="AJ57" s="218"/>
      <c r="AK57" s="448">
        <f t="shared" si="11"/>
        <v>0</v>
      </c>
      <c r="AL57" s="448">
        <f t="shared" si="12"/>
        <v>0</v>
      </c>
      <c r="AM57" s="448">
        <f t="shared" si="13"/>
        <v>0</v>
      </c>
      <c r="AN57" s="448">
        <f t="shared" si="14"/>
        <v>0</v>
      </c>
      <c r="AO57" s="448">
        <f t="shared" si="15"/>
        <v>0</v>
      </c>
      <c r="AP57" s="448">
        <f t="shared" si="16"/>
        <v>0</v>
      </c>
      <c r="AQ57" s="448">
        <f t="shared" si="17"/>
        <v>0</v>
      </c>
      <c r="AU57" s="220"/>
      <c r="AV57" s="220"/>
      <c r="AW57" s="220"/>
      <c r="AX57" s="220"/>
      <c r="AY57" s="1104"/>
    </row>
    <row r="58" spans="1:51" ht="23.25" hidden="1" customHeight="1">
      <c r="A58" s="122">
        <v>14</v>
      </c>
      <c r="B58" s="273">
        <f>IF($L$2="","",IF($L$2="ORIGINAL",'ORIGINAL BUDGET'!$B58,IF($L$2="BR1",'BR1'!$B58,IF($L$2="BR2",'BR2'!$B58,IF($L$2="BR3",'BR3'!$B58)))))</f>
        <v>0</v>
      </c>
      <c r="C58" s="1028">
        <f>IF($L$2="","",IF($L$2="ORIGINAL",'ORIGINAL BUDGET'!$C58,IF($L$2="BR1",'BR1'!$C58,IF($L$2="BR2",'BR2'!$C58,IF($L$2="BR3",'BR3'!$C58)))))</f>
        <v>0</v>
      </c>
      <c r="D58" s="860" t="str">
        <f t="shared" si="18"/>
        <v/>
      </c>
      <c r="E58" s="404"/>
      <c r="F58" s="589"/>
      <c r="G58" s="845" t="str">
        <f t="shared" si="19"/>
        <v/>
      </c>
      <c r="H58" s="811">
        <f t="shared" si="10"/>
        <v>0</v>
      </c>
      <c r="I58" s="840"/>
      <c r="J58" s="811">
        <f t="shared" si="20"/>
        <v>0</v>
      </c>
      <c r="K58" s="843"/>
      <c r="L58" s="811">
        <f t="shared" si="21"/>
        <v>0</v>
      </c>
      <c r="M58" s="843"/>
      <c r="N58" s="811">
        <f t="shared" si="22"/>
        <v>0</v>
      </c>
      <c r="O58" s="843"/>
      <c r="P58" s="811">
        <f t="shared" si="23"/>
        <v>0</v>
      </c>
      <c r="Q58" s="843"/>
      <c r="R58" s="811">
        <f t="shared" si="24"/>
        <v>0</v>
      </c>
      <c r="S58" s="843"/>
      <c r="T58" s="811">
        <f t="shared" si="25"/>
        <v>0</v>
      </c>
      <c r="U58" s="149"/>
      <c r="V58" s="492" t="str">
        <f>IF(AND('BR3'!$K$2="ACTIVE",'BR3'!H58&gt;0),"Yes",IF(AND('BR2'!$K$2="ACTIVE",'BR2'!H58&gt;0),"Yes",IF(AND('BR1'!$K$2="ACTIVE",'BR1'!H58&gt;0),"Yes",IF(AND('ORIGINAL BUDGET'!$K$2="ACTIVE",'ORIGINAL BUDGET'!H58&gt;0),"Yes",""))))</f>
        <v/>
      </c>
      <c r="W58" s="493"/>
      <c r="X58" s="325" t="str">
        <f>IF(AND('BR3'!$K$2="ACTIVE",'BR3'!J58&gt;0),"Yes",IF(AND('BR2'!$K$2="ACTIVE",'BR2'!J58&gt;0),"Yes",IF(AND('BR1'!$K$2="ACTIVE",'BR1'!J58&gt;0),"Yes",IF(AND('ORIGINAL BUDGET'!$K$2="ACTIVE",'ORIGINAL BUDGET'!J58&gt;0),"Yes",""))))</f>
        <v/>
      </c>
      <c r="Y58" s="493"/>
      <c r="Z58" s="325" t="str">
        <f>IF(AND('BR3'!$K$2="ACTIVE",'BR3'!L58&gt;0),"Yes",IF(AND('BR2'!$K$2="ACTIVE",'BR2'!L58&gt;0),"Yes",IF(AND('BR1'!$K$2="ACTIVE",'BR1'!L58&gt;0),"Yes",IF(AND('ORIGINAL BUDGET'!$K$2="ACTIVE",'ORIGINAL BUDGET'!L58&gt;0),"Yes",""))))</f>
        <v/>
      </c>
      <c r="AA58" s="493"/>
      <c r="AB58" s="325" t="str">
        <f>IF(AND('BR3'!$K$2="ACTIVE",'BR3'!N58&gt;0),"Yes",IF(AND('BR2'!$K$2="ACTIVE",'BR2'!N58&gt;0),"Yes",IF(AND('BR1'!$K$2="ACTIVE",'BR1'!N58&gt;0),"Yes",IF(AND('ORIGINAL BUDGET'!$K$2="ACTIVE",'ORIGINAL BUDGET'!N58&gt;0),"Yes",""))))</f>
        <v/>
      </c>
      <c r="AC58" s="493"/>
      <c r="AD58" s="325" t="str">
        <f>IF(AND('BR3'!$K$2="ACTIVE",'BR3'!P58&gt;0),"Yes",IF(AND('BR2'!$K$2="ACTIVE",'BR2'!P58&gt;0),"Yes",IF(AND('BR1'!$K$2="ACTIVE",'BR1'!P58&gt;0),"Yes",IF(AND('ORIGINAL BUDGET'!$K$2="ACTIVE",'ORIGINAL BUDGET'!P58&gt;0),"Yes",""))))</f>
        <v/>
      </c>
      <c r="AE58" s="493"/>
      <c r="AF58" s="325" t="str">
        <f>IF(AND('BR3'!$K$2="ACTIVE",'BR3'!R58&gt;0),"Yes",IF(AND('BR2'!$K$2="ACTIVE",'BR2'!R58&gt;0),"Yes",IF(AND('BR1'!$K$2="ACTIVE",'BR1'!R58&gt;0),"Yes",IF(AND('ORIGINAL BUDGET'!$K$2="ACTIVE",'ORIGINAL BUDGET'!R58&gt;0),"Yes",""))))</f>
        <v/>
      </c>
      <c r="AG58" s="493"/>
      <c r="AH58" s="493" t="str">
        <f>IF(AND('BR3'!$K$2="ACTIVE",'BR3'!T58&gt;0),"Yes",IF(AND('BR2'!$K$2="ACTIVE",'BR2'!T58&gt;0),"Yes",IF(AND('BR1'!$K$2="ACTIVE",'BR1'!T58&gt;0),"Yes",IF(AND('ORIGINAL BUDGET'!$K$2="ACTIVE",'ORIGINAL BUDGET'!T58&gt;0),"Yes",""))))</f>
        <v/>
      </c>
      <c r="AI58" s="494"/>
      <c r="AJ58" s="218"/>
      <c r="AK58" s="448">
        <f t="shared" si="11"/>
        <v>0</v>
      </c>
      <c r="AL58" s="448">
        <f t="shared" si="12"/>
        <v>0</v>
      </c>
      <c r="AM58" s="448">
        <f t="shared" si="13"/>
        <v>0</v>
      </c>
      <c r="AN58" s="448">
        <f t="shared" si="14"/>
        <v>0</v>
      </c>
      <c r="AO58" s="448">
        <f t="shared" si="15"/>
        <v>0</v>
      </c>
      <c r="AP58" s="448">
        <f t="shared" si="16"/>
        <v>0</v>
      </c>
      <c r="AQ58" s="448">
        <f t="shared" si="17"/>
        <v>0</v>
      </c>
      <c r="AU58" s="220"/>
      <c r="AV58" s="220"/>
      <c r="AW58" s="220"/>
      <c r="AX58" s="220"/>
      <c r="AY58" s="1104"/>
    </row>
    <row r="59" spans="1:51" ht="23.25" hidden="1" customHeight="1" thickBot="1">
      <c r="A59" s="122">
        <v>15</v>
      </c>
      <c r="B59" s="273">
        <f>IF($L$2="","",IF($L$2="ORIGINAL",'ORIGINAL BUDGET'!$B59,IF($L$2="BR1",'BR1'!$B59,IF($L$2="BR2",'BR2'!$B59,IF($L$2="BR3",'BR3'!$B59)))))</f>
        <v>0</v>
      </c>
      <c r="C59" s="1028">
        <f>IF($L$2="","",IF($L$2="ORIGINAL",'ORIGINAL BUDGET'!$C59,IF($L$2="BR1",'BR1'!$C59,IF($L$2="BR2",'BR2'!$C59,IF($L$2="BR3",'BR3'!$C59)))))</f>
        <v>0</v>
      </c>
      <c r="D59" s="860" t="str">
        <f t="shared" si="18"/>
        <v/>
      </c>
      <c r="E59" s="404"/>
      <c r="F59" s="589"/>
      <c r="G59" s="845" t="str">
        <f t="shared" si="19"/>
        <v/>
      </c>
      <c r="H59" s="811">
        <f t="shared" si="10"/>
        <v>0</v>
      </c>
      <c r="I59" s="840"/>
      <c r="J59" s="811">
        <f t="shared" si="20"/>
        <v>0</v>
      </c>
      <c r="K59" s="843"/>
      <c r="L59" s="811">
        <f t="shared" si="21"/>
        <v>0</v>
      </c>
      <c r="M59" s="843"/>
      <c r="N59" s="811">
        <f t="shared" si="22"/>
        <v>0</v>
      </c>
      <c r="O59" s="843"/>
      <c r="P59" s="811">
        <f t="shared" si="23"/>
        <v>0</v>
      </c>
      <c r="Q59" s="843"/>
      <c r="R59" s="811">
        <f t="shared" si="24"/>
        <v>0</v>
      </c>
      <c r="S59" s="843"/>
      <c r="T59" s="811">
        <f t="shared" si="25"/>
        <v>0</v>
      </c>
      <c r="U59" s="149"/>
      <c r="V59" s="492" t="str">
        <f>IF(AND('BR3'!$K$2="ACTIVE",'BR3'!H59&gt;0),"Yes",IF(AND('BR2'!$K$2="ACTIVE",'BR2'!H59&gt;0),"Yes",IF(AND('BR1'!$K$2="ACTIVE",'BR1'!H59&gt;0),"Yes",IF(AND('ORIGINAL BUDGET'!$K$2="ACTIVE",'ORIGINAL BUDGET'!H59&gt;0),"Yes",""))))</f>
        <v/>
      </c>
      <c r="W59" s="493"/>
      <c r="X59" s="325" t="str">
        <f>IF(AND('BR3'!$K$2="ACTIVE",'BR3'!J59&gt;0),"Yes",IF(AND('BR2'!$K$2="ACTIVE",'BR2'!J59&gt;0),"Yes",IF(AND('BR1'!$K$2="ACTIVE",'BR1'!J59&gt;0),"Yes",IF(AND('ORIGINAL BUDGET'!$K$2="ACTIVE",'ORIGINAL BUDGET'!J59&gt;0),"Yes",""))))</f>
        <v/>
      </c>
      <c r="Y59" s="493"/>
      <c r="Z59" s="325" t="str">
        <f>IF(AND('BR3'!$K$2="ACTIVE",'BR3'!L59&gt;0),"Yes",IF(AND('BR2'!$K$2="ACTIVE",'BR2'!L59&gt;0),"Yes",IF(AND('BR1'!$K$2="ACTIVE",'BR1'!L59&gt;0),"Yes",IF(AND('ORIGINAL BUDGET'!$K$2="ACTIVE",'ORIGINAL BUDGET'!L59&gt;0),"Yes",""))))</f>
        <v/>
      </c>
      <c r="AA59" s="493"/>
      <c r="AB59" s="325" t="str">
        <f>IF(AND('BR3'!$K$2="ACTIVE",'BR3'!N59&gt;0),"Yes",IF(AND('BR2'!$K$2="ACTIVE",'BR2'!N59&gt;0),"Yes",IF(AND('BR1'!$K$2="ACTIVE",'BR1'!N59&gt;0),"Yes",IF(AND('ORIGINAL BUDGET'!$K$2="ACTIVE",'ORIGINAL BUDGET'!N59&gt;0),"Yes",""))))</f>
        <v/>
      </c>
      <c r="AC59" s="493"/>
      <c r="AD59" s="325" t="str">
        <f>IF(AND('BR3'!$K$2="ACTIVE",'BR3'!P59&gt;0),"Yes",IF(AND('BR2'!$K$2="ACTIVE",'BR2'!P59&gt;0),"Yes",IF(AND('BR1'!$K$2="ACTIVE",'BR1'!P59&gt;0),"Yes",IF(AND('ORIGINAL BUDGET'!$K$2="ACTIVE",'ORIGINAL BUDGET'!P59&gt;0),"Yes",""))))</f>
        <v/>
      </c>
      <c r="AE59" s="493"/>
      <c r="AF59" s="325" t="str">
        <f>IF(AND('BR3'!$K$2="ACTIVE",'BR3'!R59&gt;0),"Yes",IF(AND('BR2'!$K$2="ACTIVE",'BR2'!R59&gt;0),"Yes",IF(AND('BR1'!$K$2="ACTIVE",'BR1'!R59&gt;0),"Yes",IF(AND('ORIGINAL BUDGET'!$K$2="ACTIVE",'ORIGINAL BUDGET'!R59&gt;0),"Yes",""))))</f>
        <v/>
      </c>
      <c r="AG59" s="493"/>
      <c r="AH59" s="493" t="str">
        <f>IF(AND('BR3'!$K$2="ACTIVE",'BR3'!T59&gt;0),"Yes",IF(AND('BR2'!$K$2="ACTIVE",'BR2'!T59&gt;0),"Yes",IF(AND('BR1'!$K$2="ACTIVE",'BR1'!T59&gt;0),"Yes",IF(AND('ORIGINAL BUDGET'!$K$2="ACTIVE",'ORIGINAL BUDGET'!T59&gt;0),"Yes",""))))</f>
        <v/>
      </c>
      <c r="AI59" s="494"/>
      <c r="AJ59" s="218"/>
      <c r="AK59" s="448">
        <f t="shared" si="11"/>
        <v>0</v>
      </c>
      <c r="AL59" s="448">
        <f t="shared" si="12"/>
        <v>0</v>
      </c>
      <c r="AM59" s="448">
        <f t="shared" si="13"/>
        <v>0</v>
      </c>
      <c r="AN59" s="448">
        <f t="shared" si="14"/>
        <v>0</v>
      </c>
      <c r="AO59" s="448">
        <f t="shared" si="15"/>
        <v>0</v>
      </c>
      <c r="AP59" s="448">
        <f t="shared" si="16"/>
        <v>0</v>
      </c>
      <c r="AQ59" s="448">
        <f t="shared" si="17"/>
        <v>0</v>
      </c>
      <c r="AU59" s="220"/>
      <c r="AV59" s="220"/>
      <c r="AW59" s="220"/>
      <c r="AX59" s="220"/>
      <c r="AY59" s="1104"/>
    </row>
    <row r="60" spans="1:51" ht="23.25" hidden="1" customHeight="1">
      <c r="A60" s="122">
        <v>16</v>
      </c>
      <c r="B60" s="273">
        <f>IF($L$2="","",IF($L$2="ORIGINAL",'ORIGINAL BUDGET'!$B60,IF($L$2="BR1",'BR1'!$B60,IF($L$2="BR2",'BR2'!$B60,IF($L$2="BR3",'BR3'!$B60)))))</f>
        <v>0</v>
      </c>
      <c r="C60" s="1028">
        <f>IF($L$2="","",IF($L$2="ORIGINAL",'ORIGINAL BUDGET'!$C60,IF($L$2="BR1",'BR1'!$C60,IF($L$2="BR2",'BR2'!$C60,IF($L$2="BR3",'BR3'!$C60)))))</f>
        <v>0</v>
      </c>
      <c r="D60" s="860" t="str">
        <f t="shared" si="18"/>
        <v/>
      </c>
      <c r="E60" s="404"/>
      <c r="F60" s="589"/>
      <c r="G60" s="845" t="str">
        <f t="shared" si="19"/>
        <v/>
      </c>
      <c r="H60" s="811">
        <f t="shared" si="10"/>
        <v>0</v>
      </c>
      <c r="I60" s="840"/>
      <c r="J60" s="811">
        <f t="shared" si="20"/>
        <v>0</v>
      </c>
      <c r="K60" s="843"/>
      <c r="L60" s="811">
        <f t="shared" si="21"/>
        <v>0</v>
      </c>
      <c r="M60" s="843"/>
      <c r="N60" s="811">
        <f t="shared" si="22"/>
        <v>0</v>
      </c>
      <c r="O60" s="843"/>
      <c r="P60" s="811">
        <f t="shared" si="23"/>
        <v>0</v>
      </c>
      <c r="Q60" s="843"/>
      <c r="R60" s="811">
        <f t="shared" si="24"/>
        <v>0</v>
      </c>
      <c r="S60" s="843"/>
      <c r="T60" s="811">
        <f t="shared" si="25"/>
        <v>0</v>
      </c>
      <c r="U60" s="149"/>
      <c r="V60" s="492" t="str">
        <f>IF(AND('BR3'!$K$2="ACTIVE",'BR3'!H60&gt;0),"Yes",IF(AND('BR2'!$K$2="ACTIVE",'BR2'!H60&gt;0),"Yes",IF(AND('BR1'!$K$2="ACTIVE",'BR1'!H60&gt;0),"Yes",IF(AND('ORIGINAL BUDGET'!$K$2="ACTIVE",'ORIGINAL BUDGET'!H60&gt;0),"Yes",""))))</f>
        <v/>
      </c>
      <c r="W60" s="493"/>
      <c r="X60" s="325" t="str">
        <f>IF(AND('BR3'!$K$2="ACTIVE",'BR3'!J60&gt;0),"Yes",IF(AND('BR2'!$K$2="ACTIVE",'BR2'!J60&gt;0),"Yes",IF(AND('BR1'!$K$2="ACTIVE",'BR1'!J60&gt;0),"Yes",IF(AND('ORIGINAL BUDGET'!$K$2="ACTIVE",'ORIGINAL BUDGET'!J60&gt;0),"Yes",""))))</f>
        <v/>
      </c>
      <c r="Y60" s="493"/>
      <c r="Z60" s="325" t="str">
        <f>IF(AND('BR3'!$K$2="ACTIVE",'BR3'!L60&gt;0),"Yes",IF(AND('BR2'!$K$2="ACTIVE",'BR2'!L60&gt;0),"Yes",IF(AND('BR1'!$K$2="ACTIVE",'BR1'!L60&gt;0),"Yes",IF(AND('ORIGINAL BUDGET'!$K$2="ACTIVE",'ORIGINAL BUDGET'!L60&gt;0),"Yes",""))))</f>
        <v/>
      </c>
      <c r="AA60" s="493"/>
      <c r="AB60" s="325" t="str">
        <f>IF(AND('BR3'!$K$2="ACTIVE",'BR3'!N60&gt;0),"Yes",IF(AND('BR2'!$K$2="ACTIVE",'BR2'!N60&gt;0),"Yes",IF(AND('BR1'!$K$2="ACTIVE",'BR1'!N60&gt;0),"Yes",IF(AND('ORIGINAL BUDGET'!$K$2="ACTIVE",'ORIGINAL BUDGET'!N60&gt;0),"Yes",""))))</f>
        <v/>
      </c>
      <c r="AC60" s="493"/>
      <c r="AD60" s="325" t="str">
        <f>IF(AND('BR3'!$K$2="ACTIVE",'BR3'!P60&gt;0),"Yes",IF(AND('BR2'!$K$2="ACTIVE",'BR2'!P60&gt;0),"Yes",IF(AND('BR1'!$K$2="ACTIVE",'BR1'!P60&gt;0),"Yes",IF(AND('ORIGINAL BUDGET'!$K$2="ACTIVE",'ORIGINAL BUDGET'!P60&gt;0),"Yes",""))))</f>
        <v/>
      </c>
      <c r="AE60" s="493"/>
      <c r="AF60" s="325" t="str">
        <f>IF(AND('BR3'!$K$2="ACTIVE",'BR3'!R60&gt;0),"Yes",IF(AND('BR2'!$K$2="ACTIVE",'BR2'!R60&gt;0),"Yes",IF(AND('BR1'!$K$2="ACTIVE",'BR1'!R60&gt;0),"Yes",IF(AND('ORIGINAL BUDGET'!$K$2="ACTIVE",'ORIGINAL BUDGET'!R60&gt;0),"Yes",""))))</f>
        <v/>
      </c>
      <c r="AG60" s="493"/>
      <c r="AH60" s="493" t="str">
        <f>IF(AND('BR3'!$K$2="ACTIVE",'BR3'!T60&gt;0),"Yes",IF(AND('BR2'!$K$2="ACTIVE",'BR2'!T60&gt;0),"Yes",IF(AND('BR1'!$K$2="ACTIVE",'BR1'!T60&gt;0),"Yes",IF(AND('ORIGINAL BUDGET'!$K$2="ACTIVE",'ORIGINAL BUDGET'!T60&gt;0),"Yes",""))))</f>
        <v/>
      </c>
      <c r="AI60" s="494"/>
      <c r="AJ60" s="218"/>
      <c r="AK60" s="448">
        <f t="shared" si="11"/>
        <v>0</v>
      </c>
      <c r="AL60" s="448">
        <f t="shared" si="12"/>
        <v>0</v>
      </c>
      <c r="AM60" s="448">
        <f t="shared" si="13"/>
        <v>0</v>
      </c>
      <c r="AN60" s="448">
        <f t="shared" si="14"/>
        <v>0</v>
      </c>
      <c r="AO60" s="448">
        <f t="shared" si="15"/>
        <v>0</v>
      </c>
      <c r="AP60" s="448">
        <f t="shared" si="16"/>
        <v>0</v>
      </c>
      <c r="AQ60" s="448">
        <f t="shared" si="17"/>
        <v>0</v>
      </c>
      <c r="AU60" s="220"/>
      <c r="AV60" s="220"/>
      <c r="AW60" s="220"/>
      <c r="AX60" s="220"/>
      <c r="AY60" s="1104"/>
    </row>
    <row r="61" spans="1:51" ht="23.25" hidden="1" customHeight="1">
      <c r="A61" s="124">
        <v>17</v>
      </c>
      <c r="B61" s="273">
        <f>IF($L$2="","",IF($L$2="ORIGINAL",'ORIGINAL BUDGET'!$B61,IF($L$2="BR1",'BR1'!$B61,IF($L$2="BR2",'BR2'!$B61,IF($L$2="BR3",'BR3'!$B61)))))</f>
        <v>0</v>
      </c>
      <c r="C61" s="1028">
        <f>IF($L$2="","",IF($L$2="ORIGINAL",'ORIGINAL BUDGET'!$C61,IF($L$2="BR1",'BR1'!$C61,IF($L$2="BR2",'BR2'!$C61,IF($L$2="BR3",'BR3'!$C61)))))</f>
        <v>0</v>
      </c>
      <c r="D61" s="860" t="str">
        <f t="shared" si="18"/>
        <v/>
      </c>
      <c r="E61" s="404"/>
      <c r="F61" s="589"/>
      <c r="G61" s="845" t="str">
        <f t="shared" si="19"/>
        <v/>
      </c>
      <c r="H61" s="811">
        <f t="shared" si="10"/>
        <v>0</v>
      </c>
      <c r="I61" s="840"/>
      <c r="J61" s="811">
        <f t="shared" si="20"/>
        <v>0</v>
      </c>
      <c r="K61" s="843"/>
      <c r="L61" s="811">
        <f t="shared" si="21"/>
        <v>0</v>
      </c>
      <c r="M61" s="843"/>
      <c r="N61" s="811">
        <f t="shared" si="22"/>
        <v>0</v>
      </c>
      <c r="O61" s="843"/>
      <c r="P61" s="811">
        <f t="shared" si="23"/>
        <v>0</v>
      </c>
      <c r="Q61" s="843"/>
      <c r="R61" s="811">
        <f t="shared" si="24"/>
        <v>0</v>
      </c>
      <c r="S61" s="843"/>
      <c r="T61" s="811">
        <f t="shared" si="25"/>
        <v>0</v>
      </c>
      <c r="U61" s="149"/>
      <c r="V61" s="492" t="str">
        <f>IF(AND('BR3'!$K$2="ACTIVE",'BR3'!H61&gt;0),"Yes",IF(AND('BR2'!$K$2="ACTIVE",'BR2'!H61&gt;0),"Yes",IF(AND('BR1'!$K$2="ACTIVE",'BR1'!H61&gt;0),"Yes",IF(AND('ORIGINAL BUDGET'!$K$2="ACTIVE",'ORIGINAL BUDGET'!H61&gt;0),"Yes",""))))</f>
        <v/>
      </c>
      <c r="W61" s="493"/>
      <c r="X61" s="325" t="str">
        <f>IF(AND('BR3'!$K$2="ACTIVE",'BR3'!J61&gt;0),"Yes",IF(AND('BR2'!$K$2="ACTIVE",'BR2'!J61&gt;0),"Yes",IF(AND('BR1'!$K$2="ACTIVE",'BR1'!J61&gt;0),"Yes",IF(AND('ORIGINAL BUDGET'!$K$2="ACTIVE",'ORIGINAL BUDGET'!J61&gt;0),"Yes",""))))</f>
        <v/>
      </c>
      <c r="Y61" s="493"/>
      <c r="Z61" s="325" t="str">
        <f>IF(AND('BR3'!$K$2="ACTIVE",'BR3'!L61&gt;0),"Yes",IF(AND('BR2'!$K$2="ACTIVE",'BR2'!L61&gt;0),"Yes",IF(AND('BR1'!$K$2="ACTIVE",'BR1'!L61&gt;0),"Yes",IF(AND('ORIGINAL BUDGET'!$K$2="ACTIVE",'ORIGINAL BUDGET'!L61&gt;0),"Yes",""))))</f>
        <v/>
      </c>
      <c r="AA61" s="493"/>
      <c r="AB61" s="325" t="str">
        <f>IF(AND('BR3'!$K$2="ACTIVE",'BR3'!N61&gt;0),"Yes",IF(AND('BR2'!$K$2="ACTIVE",'BR2'!N61&gt;0),"Yes",IF(AND('BR1'!$K$2="ACTIVE",'BR1'!N61&gt;0),"Yes",IF(AND('ORIGINAL BUDGET'!$K$2="ACTIVE",'ORIGINAL BUDGET'!N61&gt;0),"Yes",""))))</f>
        <v/>
      </c>
      <c r="AC61" s="493"/>
      <c r="AD61" s="325" t="str">
        <f>IF(AND('BR3'!$K$2="ACTIVE",'BR3'!P61&gt;0),"Yes",IF(AND('BR2'!$K$2="ACTIVE",'BR2'!P61&gt;0),"Yes",IF(AND('BR1'!$K$2="ACTIVE",'BR1'!P61&gt;0),"Yes",IF(AND('ORIGINAL BUDGET'!$K$2="ACTIVE",'ORIGINAL BUDGET'!P61&gt;0),"Yes",""))))</f>
        <v/>
      </c>
      <c r="AE61" s="493"/>
      <c r="AF61" s="325" t="str">
        <f>IF(AND('BR3'!$K$2="ACTIVE",'BR3'!R61&gt;0),"Yes",IF(AND('BR2'!$K$2="ACTIVE",'BR2'!R61&gt;0),"Yes",IF(AND('BR1'!$K$2="ACTIVE",'BR1'!R61&gt;0),"Yes",IF(AND('ORIGINAL BUDGET'!$K$2="ACTIVE",'ORIGINAL BUDGET'!R61&gt;0),"Yes",""))))</f>
        <v/>
      </c>
      <c r="AG61" s="493"/>
      <c r="AH61" s="493" t="str">
        <f>IF(AND('BR3'!$K$2="ACTIVE",'BR3'!T61&gt;0),"Yes",IF(AND('BR2'!$K$2="ACTIVE",'BR2'!T61&gt;0),"Yes",IF(AND('BR1'!$K$2="ACTIVE",'BR1'!T61&gt;0),"Yes",IF(AND('ORIGINAL BUDGET'!$K$2="ACTIVE",'ORIGINAL BUDGET'!T61&gt;0),"Yes",""))))</f>
        <v/>
      </c>
      <c r="AI61" s="494"/>
      <c r="AJ61" s="218"/>
      <c r="AK61" s="448">
        <f t="shared" si="11"/>
        <v>0</v>
      </c>
      <c r="AL61" s="448">
        <f t="shared" si="12"/>
        <v>0</v>
      </c>
      <c r="AM61" s="448">
        <f t="shared" si="13"/>
        <v>0</v>
      </c>
      <c r="AN61" s="448">
        <f t="shared" si="14"/>
        <v>0</v>
      </c>
      <c r="AO61" s="448">
        <f t="shared" si="15"/>
        <v>0</v>
      </c>
      <c r="AP61" s="448">
        <f t="shared" si="16"/>
        <v>0</v>
      </c>
      <c r="AQ61" s="448">
        <f t="shared" si="17"/>
        <v>0</v>
      </c>
      <c r="AU61" s="220"/>
      <c r="AV61" s="220"/>
      <c r="AW61" s="220"/>
      <c r="AX61" s="220"/>
      <c r="AY61" s="1104"/>
    </row>
    <row r="62" spans="1:51" ht="23.25" hidden="1" customHeight="1">
      <c r="A62" s="122">
        <v>18</v>
      </c>
      <c r="B62" s="273">
        <f>IF($L$2="","",IF($L$2="ORIGINAL",'ORIGINAL BUDGET'!$B62,IF($L$2="BR1",'BR1'!$B62,IF($L$2="BR2",'BR2'!$B62,IF($L$2="BR3",'BR3'!$B62)))))</f>
        <v>0</v>
      </c>
      <c r="C62" s="1028">
        <f>IF($L$2="","",IF($L$2="ORIGINAL",'ORIGINAL BUDGET'!$C62,IF($L$2="BR1",'BR1'!$C62,IF($L$2="BR2",'BR2'!$C62,IF($L$2="BR3",'BR3'!$C62)))))</f>
        <v>0</v>
      </c>
      <c r="D62" s="860" t="str">
        <f t="shared" si="18"/>
        <v/>
      </c>
      <c r="E62" s="404"/>
      <c r="F62" s="589"/>
      <c r="G62" s="845" t="str">
        <f t="shared" si="19"/>
        <v/>
      </c>
      <c r="H62" s="811">
        <f t="shared" si="10"/>
        <v>0</v>
      </c>
      <c r="I62" s="840"/>
      <c r="J62" s="811">
        <f t="shared" si="20"/>
        <v>0</v>
      </c>
      <c r="K62" s="843"/>
      <c r="L62" s="811">
        <f t="shared" si="21"/>
        <v>0</v>
      </c>
      <c r="M62" s="843"/>
      <c r="N62" s="811">
        <f t="shared" si="22"/>
        <v>0</v>
      </c>
      <c r="O62" s="843"/>
      <c r="P62" s="811">
        <f t="shared" si="23"/>
        <v>0</v>
      </c>
      <c r="Q62" s="843"/>
      <c r="R62" s="811">
        <f t="shared" si="24"/>
        <v>0</v>
      </c>
      <c r="S62" s="843"/>
      <c r="T62" s="811">
        <f t="shared" si="25"/>
        <v>0</v>
      </c>
      <c r="U62" s="149"/>
      <c r="V62" s="492" t="str">
        <f>IF(AND('BR3'!$K$2="ACTIVE",'BR3'!H62&gt;0),"Yes",IF(AND('BR2'!$K$2="ACTIVE",'BR2'!H62&gt;0),"Yes",IF(AND('BR1'!$K$2="ACTIVE",'BR1'!H62&gt;0),"Yes",IF(AND('ORIGINAL BUDGET'!$K$2="ACTIVE",'ORIGINAL BUDGET'!H62&gt;0),"Yes",""))))</f>
        <v/>
      </c>
      <c r="W62" s="493"/>
      <c r="X62" s="325" t="str">
        <f>IF(AND('BR3'!$K$2="ACTIVE",'BR3'!J62&gt;0),"Yes",IF(AND('BR2'!$K$2="ACTIVE",'BR2'!J62&gt;0),"Yes",IF(AND('BR1'!$K$2="ACTIVE",'BR1'!J62&gt;0),"Yes",IF(AND('ORIGINAL BUDGET'!$K$2="ACTIVE",'ORIGINAL BUDGET'!J62&gt;0),"Yes",""))))</f>
        <v/>
      </c>
      <c r="Y62" s="493"/>
      <c r="Z62" s="325" t="str">
        <f>IF(AND('BR3'!$K$2="ACTIVE",'BR3'!L62&gt;0),"Yes",IF(AND('BR2'!$K$2="ACTIVE",'BR2'!L62&gt;0),"Yes",IF(AND('BR1'!$K$2="ACTIVE",'BR1'!L62&gt;0),"Yes",IF(AND('ORIGINAL BUDGET'!$K$2="ACTIVE",'ORIGINAL BUDGET'!L62&gt;0),"Yes",""))))</f>
        <v/>
      </c>
      <c r="AA62" s="493"/>
      <c r="AB62" s="325" t="str">
        <f>IF(AND('BR3'!$K$2="ACTIVE",'BR3'!N62&gt;0),"Yes",IF(AND('BR2'!$K$2="ACTIVE",'BR2'!N62&gt;0),"Yes",IF(AND('BR1'!$K$2="ACTIVE",'BR1'!N62&gt;0),"Yes",IF(AND('ORIGINAL BUDGET'!$K$2="ACTIVE",'ORIGINAL BUDGET'!N62&gt;0),"Yes",""))))</f>
        <v/>
      </c>
      <c r="AC62" s="493"/>
      <c r="AD62" s="325" t="str">
        <f>IF(AND('BR3'!$K$2="ACTIVE",'BR3'!P62&gt;0),"Yes",IF(AND('BR2'!$K$2="ACTIVE",'BR2'!P62&gt;0),"Yes",IF(AND('BR1'!$K$2="ACTIVE",'BR1'!P62&gt;0),"Yes",IF(AND('ORIGINAL BUDGET'!$K$2="ACTIVE",'ORIGINAL BUDGET'!P62&gt;0),"Yes",""))))</f>
        <v/>
      </c>
      <c r="AE62" s="493"/>
      <c r="AF62" s="325" t="str">
        <f>IF(AND('BR3'!$K$2="ACTIVE",'BR3'!R62&gt;0),"Yes",IF(AND('BR2'!$K$2="ACTIVE",'BR2'!R62&gt;0),"Yes",IF(AND('BR1'!$K$2="ACTIVE",'BR1'!R62&gt;0),"Yes",IF(AND('ORIGINAL BUDGET'!$K$2="ACTIVE",'ORIGINAL BUDGET'!R62&gt;0),"Yes",""))))</f>
        <v/>
      </c>
      <c r="AG62" s="493"/>
      <c r="AH62" s="493" t="str">
        <f>IF(AND('BR3'!$K$2="ACTIVE",'BR3'!T62&gt;0),"Yes",IF(AND('BR2'!$K$2="ACTIVE",'BR2'!T62&gt;0),"Yes",IF(AND('BR1'!$K$2="ACTIVE",'BR1'!T62&gt;0),"Yes",IF(AND('ORIGINAL BUDGET'!$K$2="ACTIVE",'ORIGINAL BUDGET'!T62&gt;0),"Yes",""))))</f>
        <v/>
      </c>
      <c r="AI62" s="494"/>
      <c r="AJ62" s="218"/>
      <c r="AK62" s="448">
        <f t="shared" si="11"/>
        <v>0</v>
      </c>
      <c r="AL62" s="448">
        <f t="shared" si="12"/>
        <v>0</v>
      </c>
      <c r="AM62" s="448">
        <f t="shared" si="13"/>
        <v>0</v>
      </c>
      <c r="AN62" s="448">
        <f t="shared" si="14"/>
        <v>0</v>
      </c>
      <c r="AO62" s="448">
        <f t="shared" si="15"/>
        <v>0</v>
      </c>
      <c r="AP62" s="448">
        <f t="shared" si="16"/>
        <v>0</v>
      </c>
      <c r="AQ62" s="448">
        <f t="shared" si="17"/>
        <v>0</v>
      </c>
      <c r="AU62" s="220"/>
      <c r="AV62" s="220"/>
      <c r="AW62" s="220"/>
      <c r="AX62" s="220"/>
      <c r="AY62" s="1104"/>
    </row>
    <row r="63" spans="1:51" ht="23.25" hidden="1" customHeight="1">
      <c r="A63" s="124">
        <v>19</v>
      </c>
      <c r="B63" s="273">
        <f>IF($L$2="","",IF($L$2="ORIGINAL",'ORIGINAL BUDGET'!$B63,IF($L$2="BR1",'BR1'!$B63,IF($L$2="BR2",'BR2'!$B63,IF($L$2="BR3",'BR3'!$B63)))))</f>
        <v>0</v>
      </c>
      <c r="C63" s="1028">
        <f>IF($L$2="","",IF($L$2="ORIGINAL",'ORIGINAL BUDGET'!$C63,IF($L$2="BR1",'BR1'!$C63,IF($L$2="BR2",'BR2'!$C63,IF($L$2="BR3",'BR3'!$C63)))))</f>
        <v>0</v>
      </c>
      <c r="D63" s="860" t="str">
        <f t="shared" si="18"/>
        <v/>
      </c>
      <c r="E63" s="404"/>
      <c r="F63" s="589"/>
      <c r="G63" s="845" t="str">
        <f t="shared" si="19"/>
        <v/>
      </c>
      <c r="H63" s="811">
        <f t="shared" si="10"/>
        <v>0</v>
      </c>
      <c r="I63" s="840"/>
      <c r="J63" s="811">
        <f t="shared" si="20"/>
        <v>0</v>
      </c>
      <c r="K63" s="843"/>
      <c r="L63" s="811">
        <f t="shared" si="21"/>
        <v>0</v>
      </c>
      <c r="M63" s="843"/>
      <c r="N63" s="811">
        <f t="shared" si="22"/>
        <v>0</v>
      </c>
      <c r="O63" s="843"/>
      <c r="P63" s="811">
        <f t="shared" si="23"/>
        <v>0</v>
      </c>
      <c r="Q63" s="843"/>
      <c r="R63" s="811">
        <f t="shared" si="24"/>
        <v>0</v>
      </c>
      <c r="S63" s="843"/>
      <c r="T63" s="811">
        <f t="shared" si="25"/>
        <v>0</v>
      </c>
      <c r="U63" s="149"/>
      <c r="V63" s="492" t="str">
        <f>IF(AND('BR3'!$K$2="ACTIVE",'BR3'!H63&gt;0),"Yes",IF(AND('BR2'!$K$2="ACTIVE",'BR2'!H63&gt;0),"Yes",IF(AND('BR1'!$K$2="ACTIVE",'BR1'!H63&gt;0),"Yes",IF(AND('ORIGINAL BUDGET'!$K$2="ACTIVE",'ORIGINAL BUDGET'!H63&gt;0),"Yes",""))))</f>
        <v/>
      </c>
      <c r="W63" s="493"/>
      <c r="X63" s="325" t="str">
        <f>IF(AND('BR3'!$K$2="ACTIVE",'BR3'!J63&gt;0),"Yes",IF(AND('BR2'!$K$2="ACTIVE",'BR2'!J63&gt;0),"Yes",IF(AND('BR1'!$K$2="ACTIVE",'BR1'!J63&gt;0),"Yes",IF(AND('ORIGINAL BUDGET'!$K$2="ACTIVE",'ORIGINAL BUDGET'!J63&gt;0),"Yes",""))))</f>
        <v/>
      </c>
      <c r="Y63" s="493"/>
      <c r="Z63" s="325" t="str">
        <f>IF(AND('BR3'!$K$2="ACTIVE",'BR3'!L63&gt;0),"Yes",IF(AND('BR2'!$K$2="ACTIVE",'BR2'!L63&gt;0),"Yes",IF(AND('BR1'!$K$2="ACTIVE",'BR1'!L63&gt;0),"Yes",IF(AND('ORIGINAL BUDGET'!$K$2="ACTIVE",'ORIGINAL BUDGET'!L63&gt;0),"Yes",""))))</f>
        <v/>
      </c>
      <c r="AA63" s="493"/>
      <c r="AB63" s="325" t="str">
        <f>IF(AND('BR3'!$K$2="ACTIVE",'BR3'!N63&gt;0),"Yes",IF(AND('BR2'!$K$2="ACTIVE",'BR2'!N63&gt;0),"Yes",IF(AND('BR1'!$K$2="ACTIVE",'BR1'!N63&gt;0),"Yes",IF(AND('ORIGINAL BUDGET'!$K$2="ACTIVE",'ORIGINAL BUDGET'!N63&gt;0),"Yes",""))))</f>
        <v/>
      </c>
      <c r="AC63" s="493"/>
      <c r="AD63" s="325" t="str">
        <f>IF(AND('BR3'!$K$2="ACTIVE",'BR3'!P63&gt;0),"Yes",IF(AND('BR2'!$K$2="ACTIVE",'BR2'!P63&gt;0),"Yes",IF(AND('BR1'!$K$2="ACTIVE",'BR1'!P63&gt;0),"Yes",IF(AND('ORIGINAL BUDGET'!$K$2="ACTIVE",'ORIGINAL BUDGET'!P63&gt;0),"Yes",""))))</f>
        <v/>
      </c>
      <c r="AE63" s="493"/>
      <c r="AF63" s="325" t="str">
        <f>IF(AND('BR3'!$K$2="ACTIVE",'BR3'!R63&gt;0),"Yes",IF(AND('BR2'!$K$2="ACTIVE",'BR2'!R63&gt;0),"Yes",IF(AND('BR1'!$K$2="ACTIVE",'BR1'!R63&gt;0),"Yes",IF(AND('ORIGINAL BUDGET'!$K$2="ACTIVE",'ORIGINAL BUDGET'!R63&gt;0),"Yes",""))))</f>
        <v/>
      </c>
      <c r="AG63" s="493"/>
      <c r="AH63" s="493" t="str">
        <f>IF(AND('BR3'!$K$2="ACTIVE",'BR3'!T63&gt;0),"Yes",IF(AND('BR2'!$K$2="ACTIVE",'BR2'!T63&gt;0),"Yes",IF(AND('BR1'!$K$2="ACTIVE",'BR1'!T63&gt;0),"Yes",IF(AND('ORIGINAL BUDGET'!$K$2="ACTIVE",'ORIGINAL BUDGET'!T63&gt;0),"Yes",""))))</f>
        <v/>
      </c>
      <c r="AI63" s="494"/>
      <c r="AJ63" s="218"/>
      <c r="AK63" s="448">
        <f t="shared" si="11"/>
        <v>0</v>
      </c>
      <c r="AL63" s="448">
        <f t="shared" si="12"/>
        <v>0</v>
      </c>
      <c r="AM63" s="448">
        <f t="shared" si="13"/>
        <v>0</v>
      </c>
      <c r="AN63" s="448">
        <f t="shared" si="14"/>
        <v>0</v>
      </c>
      <c r="AO63" s="448">
        <f t="shared" si="15"/>
        <v>0</v>
      </c>
      <c r="AP63" s="448">
        <f t="shared" si="16"/>
        <v>0</v>
      </c>
      <c r="AQ63" s="448">
        <f t="shared" si="17"/>
        <v>0</v>
      </c>
      <c r="AU63" s="220"/>
      <c r="AV63" s="220"/>
      <c r="AW63" s="220"/>
      <c r="AX63" s="220"/>
      <c r="AY63" s="1104"/>
    </row>
    <row r="64" spans="1:51" ht="23.25" hidden="1" customHeight="1">
      <c r="A64" s="124">
        <v>20</v>
      </c>
      <c r="B64" s="273">
        <f>IF($L$2="","",IF($L$2="ORIGINAL",'ORIGINAL BUDGET'!$B64,IF($L$2="BR1",'BR1'!$B64,IF($L$2="BR2",'BR2'!$B64,IF($L$2="BR3",'BR3'!$B64)))))</f>
        <v>0</v>
      </c>
      <c r="C64" s="1028">
        <f>IF($L$2="","",IF($L$2="ORIGINAL",'ORIGINAL BUDGET'!$C64,IF($L$2="BR1",'BR1'!$C64,IF($L$2="BR2",'BR2'!$C64,IF($L$2="BR3",'BR3'!$C64)))))</f>
        <v>0</v>
      </c>
      <c r="D64" s="860" t="str">
        <f t="shared" si="18"/>
        <v/>
      </c>
      <c r="E64" s="404"/>
      <c r="F64" s="589"/>
      <c r="G64" s="845" t="str">
        <f t="shared" si="19"/>
        <v/>
      </c>
      <c r="H64" s="811">
        <f t="shared" si="10"/>
        <v>0</v>
      </c>
      <c r="I64" s="840"/>
      <c r="J64" s="811">
        <f t="shared" si="20"/>
        <v>0</v>
      </c>
      <c r="K64" s="843"/>
      <c r="L64" s="811">
        <f t="shared" si="21"/>
        <v>0</v>
      </c>
      <c r="M64" s="843"/>
      <c r="N64" s="811">
        <f t="shared" si="22"/>
        <v>0</v>
      </c>
      <c r="O64" s="843"/>
      <c r="P64" s="811">
        <f t="shared" si="23"/>
        <v>0</v>
      </c>
      <c r="Q64" s="843"/>
      <c r="R64" s="811">
        <f t="shared" si="24"/>
        <v>0</v>
      </c>
      <c r="S64" s="843"/>
      <c r="T64" s="811">
        <f t="shared" si="25"/>
        <v>0</v>
      </c>
      <c r="U64" s="149"/>
      <c r="V64" s="492" t="str">
        <f>IF(AND('BR3'!$K$2="ACTIVE",'BR3'!H64&gt;0),"Yes",IF(AND('BR2'!$K$2="ACTIVE",'BR2'!H64&gt;0),"Yes",IF(AND('BR1'!$K$2="ACTIVE",'BR1'!H64&gt;0),"Yes",IF(AND('ORIGINAL BUDGET'!$K$2="ACTIVE",'ORIGINAL BUDGET'!H64&gt;0),"Yes",""))))</f>
        <v/>
      </c>
      <c r="W64" s="493"/>
      <c r="X64" s="325" t="str">
        <f>IF(AND('BR3'!$K$2="ACTIVE",'BR3'!J64&gt;0),"Yes",IF(AND('BR2'!$K$2="ACTIVE",'BR2'!J64&gt;0),"Yes",IF(AND('BR1'!$K$2="ACTIVE",'BR1'!J64&gt;0),"Yes",IF(AND('ORIGINAL BUDGET'!$K$2="ACTIVE",'ORIGINAL BUDGET'!J64&gt;0),"Yes",""))))</f>
        <v/>
      </c>
      <c r="Y64" s="493"/>
      <c r="Z64" s="325" t="str">
        <f>IF(AND('BR3'!$K$2="ACTIVE",'BR3'!L64&gt;0),"Yes",IF(AND('BR2'!$K$2="ACTIVE",'BR2'!L64&gt;0),"Yes",IF(AND('BR1'!$K$2="ACTIVE",'BR1'!L64&gt;0),"Yes",IF(AND('ORIGINAL BUDGET'!$K$2="ACTIVE",'ORIGINAL BUDGET'!L64&gt;0),"Yes",""))))</f>
        <v/>
      </c>
      <c r="AA64" s="493"/>
      <c r="AB64" s="325" t="str">
        <f>IF(AND('BR3'!$K$2="ACTIVE",'BR3'!N64&gt;0),"Yes",IF(AND('BR2'!$K$2="ACTIVE",'BR2'!N64&gt;0),"Yes",IF(AND('BR1'!$K$2="ACTIVE",'BR1'!N64&gt;0),"Yes",IF(AND('ORIGINAL BUDGET'!$K$2="ACTIVE",'ORIGINAL BUDGET'!N64&gt;0),"Yes",""))))</f>
        <v/>
      </c>
      <c r="AC64" s="493"/>
      <c r="AD64" s="325" t="str">
        <f>IF(AND('BR3'!$K$2="ACTIVE",'BR3'!P64&gt;0),"Yes",IF(AND('BR2'!$K$2="ACTIVE",'BR2'!P64&gt;0),"Yes",IF(AND('BR1'!$K$2="ACTIVE",'BR1'!P64&gt;0),"Yes",IF(AND('ORIGINAL BUDGET'!$K$2="ACTIVE",'ORIGINAL BUDGET'!P64&gt;0),"Yes",""))))</f>
        <v/>
      </c>
      <c r="AE64" s="493"/>
      <c r="AF64" s="325" t="str">
        <f>IF(AND('BR3'!$K$2="ACTIVE",'BR3'!R64&gt;0),"Yes",IF(AND('BR2'!$K$2="ACTIVE",'BR2'!R64&gt;0),"Yes",IF(AND('BR1'!$K$2="ACTIVE",'BR1'!R64&gt;0),"Yes",IF(AND('ORIGINAL BUDGET'!$K$2="ACTIVE",'ORIGINAL BUDGET'!R64&gt;0),"Yes",""))))</f>
        <v/>
      </c>
      <c r="AG64" s="493"/>
      <c r="AH64" s="493" t="str">
        <f>IF(AND('BR3'!$K$2="ACTIVE",'BR3'!T64&gt;0),"Yes",IF(AND('BR2'!$K$2="ACTIVE",'BR2'!T64&gt;0),"Yes",IF(AND('BR1'!$K$2="ACTIVE",'BR1'!T64&gt;0),"Yes",IF(AND('ORIGINAL BUDGET'!$K$2="ACTIVE",'ORIGINAL BUDGET'!T64&gt;0),"Yes",""))))</f>
        <v/>
      </c>
      <c r="AI64" s="494"/>
      <c r="AJ64" s="218"/>
      <c r="AK64" s="448">
        <f t="shared" si="11"/>
        <v>0</v>
      </c>
      <c r="AL64" s="448">
        <f t="shared" si="12"/>
        <v>0</v>
      </c>
      <c r="AM64" s="448">
        <f t="shared" si="13"/>
        <v>0</v>
      </c>
      <c r="AN64" s="448">
        <f t="shared" si="14"/>
        <v>0</v>
      </c>
      <c r="AO64" s="448">
        <f t="shared" si="15"/>
        <v>0</v>
      </c>
      <c r="AP64" s="448">
        <f t="shared" si="16"/>
        <v>0</v>
      </c>
      <c r="AQ64" s="448">
        <f t="shared" si="17"/>
        <v>0</v>
      </c>
      <c r="AU64" s="219"/>
      <c r="AV64" s="219"/>
      <c r="AW64" s="219"/>
      <c r="AX64" s="219"/>
      <c r="AY64" s="1104"/>
    </row>
    <row r="65" spans="1:53" ht="23.25" hidden="1" customHeight="1">
      <c r="A65" s="124">
        <v>21</v>
      </c>
      <c r="B65" s="273">
        <f>IF($L$2="","",IF($L$2="ORIGINAL",'ORIGINAL BUDGET'!$B65,IF($L$2="BR1",'BR1'!$B65,IF($L$2="BR2",'BR2'!$B65,IF($L$2="BR3",'BR3'!$B65)))))</f>
        <v>0</v>
      </c>
      <c r="C65" s="1028">
        <f>IF($L$2="","",IF($L$2="ORIGINAL",'ORIGINAL BUDGET'!$C65,IF($L$2="BR1",'BR1'!$C65,IF($L$2="BR2",'BR2'!$C65,IF($L$2="BR3",'BR3'!$C65)))))</f>
        <v>0</v>
      </c>
      <c r="D65" s="860" t="str">
        <f t="shared" si="18"/>
        <v/>
      </c>
      <c r="E65" s="404"/>
      <c r="F65" s="589"/>
      <c r="G65" s="845" t="str">
        <f t="shared" si="19"/>
        <v/>
      </c>
      <c r="H65" s="811">
        <f t="shared" si="10"/>
        <v>0</v>
      </c>
      <c r="I65" s="840"/>
      <c r="J65" s="811">
        <f t="shared" si="20"/>
        <v>0</v>
      </c>
      <c r="K65" s="843"/>
      <c r="L65" s="811">
        <f t="shared" si="21"/>
        <v>0</v>
      </c>
      <c r="M65" s="843"/>
      <c r="N65" s="811">
        <f t="shared" si="22"/>
        <v>0</v>
      </c>
      <c r="O65" s="843"/>
      <c r="P65" s="811">
        <f t="shared" si="23"/>
        <v>0</v>
      </c>
      <c r="Q65" s="843"/>
      <c r="R65" s="811">
        <f t="shared" si="24"/>
        <v>0</v>
      </c>
      <c r="S65" s="843"/>
      <c r="T65" s="811">
        <f t="shared" si="25"/>
        <v>0</v>
      </c>
      <c r="U65" s="149"/>
      <c r="V65" s="492" t="str">
        <f>IF(AND('BR3'!$K$2="ACTIVE",'BR3'!H65&gt;0),"Yes",IF(AND('BR2'!$K$2="ACTIVE",'BR2'!H65&gt;0),"Yes",IF(AND('BR1'!$K$2="ACTIVE",'BR1'!H65&gt;0),"Yes",IF(AND('ORIGINAL BUDGET'!$K$2="ACTIVE",'ORIGINAL BUDGET'!H65&gt;0),"Yes",""))))</f>
        <v/>
      </c>
      <c r="W65" s="493"/>
      <c r="X65" s="325" t="str">
        <f>IF(AND('BR3'!$K$2="ACTIVE",'BR3'!J65&gt;0),"Yes",IF(AND('BR2'!$K$2="ACTIVE",'BR2'!J65&gt;0),"Yes",IF(AND('BR1'!$K$2="ACTIVE",'BR1'!J65&gt;0),"Yes",IF(AND('ORIGINAL BUDGET'!$K$2="ACTIVE",'ORIGINAL BUDGET'!J65&gt;0),"Yes",""))))</f>
        <v/>
      </c>
      <c r="Y65" s="493"/>
      <c r="Z65" s="325" t="str">
        <f>IF(AND('BR3'!$K$2="ACTIVE",'BR3'!L65&gt;0),"Yes",IF(AND('BR2'!$K$2="ACTIVE",'BR2'!L65&gt;0),"Yes",IF(AND('BR1'!$K$2="ACTIVE",'BR1'!L65&gt;0),"Yes",IF(AND('ORIGINAL BUDGET'!$K$2="ACTIVE",'ORIGINAL BUDGET'!L65&gt;0),"Yes",""))))</f>
        <v/>
      </c>
      <c r="AA65" s="493"/>
      <c r="AB65" s="325" t="str">
        <f>IF(AND('BR3'!$K$2="ACTIVE",'BR3'!N65&gt;0),"Yes",IF(AND('BR2'!$K$2="ACTIVE",'BR2'!N65&gt;0),"Yes",IF(AND('BR1'!$K$2="ACTIVE",'BR1'!N65&gt;0),"Yes",IF(AND('ORIGINAL BUDGET'!$K$2="ACTIVE",'ORIGINAL BUDGET'!N65&gt;0),"Yes",""))))</f>
        <v/>
      </c>
      <c r="AC65" s="493"/>
      <c r="AD65" s="325" t="str">
        <f>IF(AND('BR3'!$K$2="ACTIVE",'BR3'!P65&gt;0),"Yes",IF(AND('BR2'!$K$2="ACTIVE",'BR2'!P65&gt;0),"Yes",IF(AND('BR1'!$K$2="ACTIVE",'BR1'!P65&gt;0),"Yes",IF(AND('ORIGINAL BUDGET'!$K$2="ACTIVE",'ORIGINAL BUDGET'!P65&gt;0),"Yes",""))))</f>
        <v/>
      </c>
      <c r="AE65" s="493"/>
      <c r="AF65" s="325" t="str">
        <f>IF(AND('BR3'!$K$2="ACTIVE",'BR3'!R65&gt;0),"Yes",IF(AND('BR2'!$K$2="ACTIVE",'BR2'!R65&gt;0),"Yes",IF(AND('BR1'!$K$2="ACTIVE",'BR1'!R65&gt;0),"Yes",IF(AND('ORIGINAL BUDGET'!$K$2="ACTIVE",'ORIGINAL BUDGET'!R65&gt;0),"Yes",""))))</f>
        <v/>
      </c>
      <c r="AG65" s="493"/>
      <c r="AH65" s="493" t="str">
        <f>IF(AND('BR3'!$K$2="ACTIVE",'BR3'!T65&gt;0),"Yes",IF(AND('BR2'!$K$2="ACTIVE",'BR2'!T65&gt;0),"Yes",IF(AND('BR1'!$K$2="ACTIVE",'BR1'!T65&gt;0),"Yes",IF(AND('ORIGINAL BUDGET'!$K$2="ACTIVE",'ORIGINAL BUDGET'!T65&gt;0),"Yes",""))))</f>
        <v/>
      </c>
      <c r="AI65" s="494"/>
      <c r="AJ65" s="218"/>
      <c r="AK65" s="448">
        <f t="shared" si="11"/>
        <v>0</v>
      </c>
      <c r="AL65" s="448">
        <f t="shared" si="12"/>
        <v>0</v>
      </c>
      <c r="AM65" s="448">
        <f t="shared" si="13"/>
        <v>0</v>
      </c>
      <c r="AN65" s="448">
        <f t="shared" si="14"/>
        <v>0</v>
      </c>
      <c r="AO65" s="448">
        <f t="shared" si="15"/>
        <v>0</v>
      </c>
      <c r="AP65" s="448">
        <f t="shared" si="16"/>
        <v>0</v>
      </c>
      <c r="AQ65" s="448">
        <f t="shared" si="17"/>
        <v>0</v>
      </c>
      <c r="AU65" s="220"/>
      <c r="AV65" s="220"/>
      <c r="AW65" s="220"/>
      <c r="AX65" s="220"/>
      <c r="AY65" s="1104"/>
    </row>
    <row r="66" spans="1:53" ht="23.25" hidden="1" customHeight="1">
      <c r="A66" s="124">
        <v>22</v>
      </c>
      <c r="B66" s="273">
        <f>IF($L$2="","",IF($L$2="ORIGINAL",'ORIGINAL BUDGET'!$B66,IF($L$2="BR1",'BR1'!$B66,IF($L$2="BR2",'BR2'!$B66,IF($L$2="BR3",'BR3'!$B66)))))</f>
        <v>0</v>
      </c>
      <c r="C66" s="1028">
        <f>IF($L$2="","",IF($L$2="ORIGINAL",'ORIGINAL BUDGET'!$C66,IF($L$2="BR1",'BR1'!$C66,IF($L$2="BR2",'BR2'!$C66,IF($L$2="BR3",'BR3'!$C66)))))</f>
        <v>0</v>
      </c>
      <c r="D66" s="860" t="str">
        <f t="shared" si="18"/>
        <v/>
      </c>
      <c r="E66" s="404"/>
      <c r="F66" s="589"/>
      <c r="G66" s="845" t="str">
        <f t="shared" si="19"/>
        <v/>
      </c>
      <c r="H66" s="811">
        <f t="shared" si="10"/>
        <v>0</v>
      </c>
      <c r="I66" s="840"/>
      <c r="J66" s="811">
        <f t="shared" si="20"/>
        <v>0</v>
      </c>
      <c r="K66" s="843"/>
      <c r="L66" s="811">
        <f t="shared" si="21"/>
        <v>0</v>
      </c>
      <c r="M66" s="843"/>
      <c r="N66" s="811">
        <f t="shared" si="22"/>
        <v>0</v>
      </c>
      <c r="O66" s="843"/>
      <c r="P66" s="811">
        <f t="shared" ref="P66:P71" si="26">F66*O66</f>
        <v>0</v>
      </c>
      <c r="Q66" s="843"/>
      <c r="R66" s="811">
        <f t="shared" ref="R66:R71" si="27">F66*Q66</f>
        <v>0</v>
      </c>
      <c r="S66" s="843"/>
      <c r="T66" s="811">
        <f t="shared" ref="T66:T71" si="28">F66*S66</f>
        <v>0</v>
      </c>
      <c r="U66" s="149"/>
      <c r="V66" s="492" t="str">
        <f>IF(AND('BR3'!$K$2="ACTIVE",'BR3'!H66&gt;0),"Yes",IF(AND('BR2'!$K$2="ACTIVE",'BR2'!H66&gt;0),"Yes",IF(AND('BR1'!$K$2="ACTIVE",'BR1'!H66&gt;0),"Yes",IF(AND('ORIGINAL BUDGET'!$K$2="ACTIVE",'ORIGINAL BUDGET'!H66&gt;0),"Yes",""))))</f>
        <v/>
      </c>
      <c r="W66" s="493"/>
      <c r="X66" s="325" t="str">
        <f>IF(AND('BR3'!$K$2="ACTIVE",'BR3'!J66&gt;0),"Yes",IF(AND('BR2'!$K$2="ACTIVE",'BR2'!J66&gt;0),"Yes",IF(AND('BR1'!$K$2="ACTIVE",'BR1'!J66&gt;0),"Yes",IF(AND('ORIGINAL BUDGET'!$K$2="ACTIVE",'ORIGINAL BUDGET'!J66&gt;0),"Yes",""))))</f>
        <v/>
      </c>
      <c r="Y66" s="493"/>
      <c r="Z66" s="325" t="str">
        <f>IF(AND('BR3'!$K$2="ACTIVE",'BR3'!L66&gt;0),"Yes",IF(AND('BR2'!$K$2="ACTIVE",'BR2'!L66&gt;0),"Yes",IF(AND('BR1'!$K$2="ACTIVE",'BR1'!L66&gt;0),"Yes",IF(AND('ORIGINAL BUDGET'!$K$2="ACTIVE",'ORIGINAL BUDGET'!L66&gt;0),"Yes",""))))</f>
        <v/>
      </c>
      <c r="AA66" s="493"/>
      <c r="AB66" s="325" t="str">
        <f>IF(AND('BR3'!$K$2="ACTIVE",'BR3'!N66&gt;0),"Yes",IF(AND('BR2'!$K$2="ACTIVE",'BR2'!N66&gt;0),"Yes",IF(AND('BR1'!$K$2="ACTIVE",'BR1'!N66&gt;0),"Yes",IF(AND('ORIGINAL BUDGET'!$K$2="ACTIVE",'ORIGINAL BUDGET'!N66&gt;0),"Yes",""))))</f>
        <v/>
      </c>
      <c r="AC66" s="493"/>
      <c r="AD66" s="325" t="str">
        <f>IF(AND('BR3'!$K$2="ACTIVE",'BR3'!P66&gt;0),"Yes",IF(AND('BR2'!$K$2="ACTIVE",'BR2'!P66&gt;0),"Yes",IF(AND('BR1'!$K$2="ACTIVE",'BR1'!P66&gt;0),"Yes",IF(AND('ORIGINAL BUDGET'!$K$2="ACTIVE",'ORIGINAL BUDGET'!P66&gt;0),"Yes",""))))</f>
        <v/>
      </c>
      <c r="AE66" s="493"/>
      <c r="AF66" s="325" t="str">
        <f>IF(AND('BR3'!$K$2="ACTIVE",'BR3'!R66&gt;0),"Yes",IF(AND('BR2'!$K$2="ACTIVE",'BR2'!R66&gt;0),"Yes",IF(AND('BR1'!$K$2="ACTIVE",'BR1'!R66&gt;0),"Yes",IF(AND('ORIGINAL BUDGET'!$K$2="ACTIVE",'ORIGINAL BUDGET'!R66&gt;0),"Yes",""))))</f>
        <v/>
      </c>
      <c r="AG66" s="493"/>
      <c r="AH66" s="493" t="str">
        <f>IF(AND('BR3'!$K$2="ACTIVE",'BR3'!T66&gt;0),"Yes",IF(AND('BR2'!$K$2="ACTIVE",'BR2'!T66&gt;0),"Yes",IF(AND('BR1'!$K$2="ACTIVE",'BR1'!T66&gt;0),"Yes",IF(AND('ORIGINAL BUDGET'!$K$2="ACTIVE",'ORIGINAL BUDGET'!T66&gt;0),"Yes",""))))</f>
        <v/>
      </c>
      <c r="AI66" s="494"/>
      <c r="AJ66" s="218"/>
      <c r="AK66" s="448">
        <f t="shared" si="11"/>
        <v>0</v>
      </c>
      <c r="AL66" s="448">
        <f t="shared" si="12"/>
        <v>0</v>
      </c>
      <c r="AM66" s="448">
        <f t="shared" si="13"/>
        <v>0</v>
      </c>
      <c r="AN66" s="448">
        <f t="shared" si="14"/>
        <v>0</v>
      </c>
      <c r="AO66" s="448">
        <f t="shared" si="15"/>
        <v>0</v>
      </c>
      <c r="AP66" s="448">
        <f t="shared" si="16"/>
        <v>0</v>
      </c>
      <c r="AQ66" s="448">
        <f t="shared" si="17"/>
        <v>0</v>
      </c>
      <c r="AU66" s="220"/>
      <c r="AV66" s="220"/>
      <c r="AW66" s="220"/>
      <c r="AX66" s="220"/>
      <c r="AY66" s="1104"/>
    </row>
    <row r="67" spans="1:53" ht="23.25" hidden="1" customHeight="1">
      <c r="A67" s="124">
        <v>23</v>
      </c>
      <c r="B67" s="273">
        <f>IF($L$2="","",IF($L$2="ORIGINAL",'ORIGINAL BUDGET'!$B67,IF($L$2="BR1",'BR1'!$B67,IF($L$2="BR2",'BR2'!$B67,IF($L$2="BR3",'BR3'!$B67)))))</f>
        <v>0</v>
      </c>
      <c r="C67" s="1028">
        <f>IF($L$2="","",IF($L$2="ORIGINAL",'ORIGINAL BUDGET'!$C67,IF($L$2="BR1",'BR1'!$C67,IF($L$2="BR2",'BR2'!$C67,IF($L$2="BR3",'BR3'!$C67)))))</f>
        <v>0</v>
      </c>
      <c r="D67" s="860" t="str">
        <f t="shared" si="18"/>
        <v/>
      </c>
      <c r="E67" s="404"/>
      <c r="F67" s="589"/>
      <c r="G67" s="845" t="str">
        <f t="shared" si="19"/>
        <v/>
      </c>
      <c r="H67" s="811">
        <f t="shared" si="10"/>
        <v>0</v>
      </c>
      <c r="I67" s="840"/>
      <c r="J67" s="811">
        <f t="shared" si="20"/>
        <v>0</v>
      </c>
      <c r="K67" s="843"/>
      <c r="L67" s="811">
        <f t="shared" si="21"/>
        <v>0</v>
      </c>
      <c r="M67" s="843"/>
      <c r="N67" s="811">
        <f t="shared" si="22"/>
        <v>0</v>
      </c>
      <c r="O67" s="843"/>
      <c r="P67" s="811">
        <f t="shared" si="26"/>
        <v>0</v>
      </c>
      <c r="Q67" s="843"/>
      <c r="R67" s="811">
        <f t="shared" si="27"/>
        <v>0</v>
      </c>
      <c r="S67" s="843"/>
      <c r="T67" s="811">
        <f t="shared" si="28"/>
        <v>0</v>
      </c>
      <c r="U67" s="149"/>
      <c r="V67" s="492" t="str">
        <f>IF(AND('BR3'!$K$2="ACTIVE",'BR3'!H67&gt;0),"Yes",IF(AND('BR2'!$K$2="ACTIVE",'BR2'!H67&gt;0),"Yes",IF(AND('BR1'!$K$2="ACTIVE",'BR1'!H67&gt;0),"Yes",IF(AND('ORIGINAL BUDGET'!$K$2="ACTIVE",'ORIGINAL BUDGET'!H67&gt;0),"Yes",""))))</f>
        <v/>
      </c>
      <c r="W67" s="493"/>
      <c r="X67" s="325" t="str">
        <f>IF(AND('BR3'!$K$2="ACTIVE",'BR3'!J67&gt;0),"Yes",IF(AND('BR2'!$K$2="ACTIVE",'BR2'!J67&gt;0),"Yes",IF(AND('BR1'!$K$2="ACTIVE",'BR1'!J67&gt;0),"Yes",IF(AND('ORIGINAL BUDGET'!$K$2="ACTIVE",'ORIGINAL BUDGET'!J67&gt;0),"Yes",""))))</f>
        <v/>
      </c>
      <c r="Y67" s="493"/>
      <c r="Z67" s="325" t="str">
        <f>IF(AND('BR3'!$K$2="ACTIVE",'BR3'!L67&gt;0),"Yes",IF(AND('BR2'!$K$2="ACTIVE",'BR2'!L67&gt;0),"Yes",IF(AND('BR1'!$K$2="ACTIVE",'BR1'!L67&gt;0),"Yes",IF(AND('ORIGINAL BUDGET'!$K$2="ACTIVE",'ORIGINAL BUDGET'!L67&gt;0),"Yes",""))))</f>
        <v/>
      </c>
      <c r="AA67" s="493"/>
      <c r="AB67" s="325" t="str">
        <f>IF(AND('BR3'!$K$2="ACTIVE",'BR3'!N67&gt;0),"Yes",IF(AND('BR2'!$K$2="ACTIVE",'BR2'!N67&gt;0),"Yes",IF(AND('BR1'!$K$2="ACTIVE",'BR1'!N67&gt;0),"Yes",IF(AND('ORIGINAL BUDGET'!$K$2="ACTIVE",'ORIGINAL BUDGET'!N67&gt;0),"Yes",""))))</f>
        <v/>
      </c>
      <c r="AC67" s="493"/>
      <c r="AD67" s="325" t="str">
        <f>IF(AND('BR3'!$K$2="ACTIVE",'BR3'!P67&gt;0),"Yes",IF(AND('BR2'!$K$2="ACTIVE",'BR2'!P67&gt;0),"Yes",IF(AND('BR1'!$K$2="ACTIVE",'BR1'!P67&gt;0),"Yes",IF(AND('ORIGINAL BUDGET'!$K$2="ACTIVE",'ORIGINAL BUDGET'!P67&gt;0),"Yes",""))))</f>
        <v/>
      </c>
      <c r="AE67" s="493"/>
      <c r="AF67" s="325" t="str">
        <f>IF(AND('BR3'!$K$2="ACTIVE",'BR3'!R67&gt;0),"Yes",IF(AND('BR2'!$K$2="ACTIVE",'BR2'!R67&gt;0),"Yes",IF(AND('BR1'!$K$2="ACTIVE",'BR1'!R67&gt;0),"Yes",IF(AND('ORIGINAL BUDGET'!$K$2="ACTIVE",'ORIGINAL BUDGET'!R67&gt;0),"Yes",""))))</f>
        <v/>
      </c>
      <c r="AG67" s="493"/>
      <c r="AH67" s="493" t="str">
        <f>IF(AND('BR3'!$K$2="ACTIVE",'BR3'!T67&gt;0),"Yes",IF(AND('BR2'!$K$2="ACTIVE",'BR2'!T67&gt;0),"Yes",IF(AND('BR1'!$K$2="ACTIVE",'BR1'!T67&gt;0),"Yes",IF(AND('ORIGINAL BUDGET'!$K$2="ACTIVE",'ORIGINAL BUDGET'!T67&gt;0),"Yes",""))))</f>
        <v/>
      </c>
      <c r="AI67" s="494"/>
      <c r="AJ67" s="218"/>
      <c r="AK67" s="448">
        <f t="shared" si="11"/>
        <v>0</v>
      </c>
      <c r="AL67" s="448">
        <f t="shared" si="12"/>
        <v>0</v>
      </c>
      <c r="AM67" s="448">
        <f t="shared" si="13"/>
        <v>0</v>
      </c>
      <c r="AN67" s="448">
        <f t="shared" si="14"/>
        <v>0</v>
      </c>
      <c r="AO67" s="448">
        <f t="shared" si="15"/>
        <v>0</v>
      </c>
      <c r="AP67" s="448">
        <f t="shared" si="16"/>
        <v>0</v>
      </c>
      <c r="AQ67" s="448">
        <f t="shared" si="17"/>
        <v>0</v>
      </c>
      <c r="AU67" s="220"/>
      <c r="AV67" s="220"/>
      <c r="AW67" s="220"/>
      <c r="AX67" s="220"/>
      <c r="AY67" s="1104"/>
    </row>
    <row r="68" spans="1:53" ht="23.25" hidden="1" customHeight="1">
      <c r="A68" s="124">
        <v>24</v>
      </c>
      <c r="B68" s="273">
        <f>IF($L$2="","",IF($L$2="ORIGINAL",'ORIGINAL BUDGET'!$B68,IF($L$2="BR1",'BR1'!$B68,IF($L$2="BR2",'BR2'!$B68,IF($L$2="BR3",'BR3'!$B68)))))</f>
        <v>0</v>
      </c>
      <c r="C68" s="1028">
        <f>IF($L$2="","",IF($L$2="ORIGINAL",'ORIGINAL BUDGET'!$C68,IF($L$2="BR1",'BR1'!$C68,IF($L$2="BR2",'BR2'!$C68,IF($L$2="BR3",'BR3'!$C68)))))</f>
        <v>0</v>
      </c>
      <c r="D68" s="860" t="str">
        <f t="shared" si="18"/>
        <v/>
      </c>
      <c r="E68" s="404"/>
      <c r="F68" s="589"/>
      <c r="G68" s="845" t="str">
        <f t="shared" si="19"/>
        <v/>
      </c>
      <c r="H68" s="811">
        <f t="shared" si="10"/>
        <v>0</v>
      </c>
      <c r="I68" s="840"/>
      <c r="J68" s="811">
        <f t="shared" si="20"/>
        <v>0</v>
      </c>
      <c r="K68" s="843"/>
      <c r="L68" s="811">
        <f t="shared" si="21"/>
        <v>0</v>
      </c>
      <c r="M68" s="843"/>
      <c r="N68" s="811">
        <f t="shared" si="22"/>
        <v>0</v>
      </c>
      <c r="O68" s="843"/>
      <c r="P68" s="811">
        <f t="shared" si="26"/>
        <v>0</v>
      </c>
      <c r="Q68" s="843"/>
      <c r="R68" s="811">
        <f t="shared" si="27"/>
        <v>0</v>
      </c>
      <c r="S68" s="843"/>
      <c r="T68" s="811">
        <f t="shared" si="28"/>
        <v>0</v>
      </c>
      <c r="U68" s="149"/>
      <c r="V68" s="492" t="str">
        <f>IF(AND('BR3'!$K$2="ACTIVE",'BR3'!H68&gt;0),"Yes",IF(AND('BR2'!$K$2="ACTIVE",'BR2'!H68&gt;0),"Yes",IF(AND('BR1'!$K$2="ACTIVE",'BR1'!H68&gt;0),"Yes",IF(AND('ORIGINAL BUDGET'!$K$2="ACTIVE",'ORIGINAL BUDGET'!H68&gt;0),"Yes",""))))</f>
        <v/>
      </c>
      <c r="W68" s="493"/>
      <c r="X68" s="325" t="str">
        <f>IF(AND('BR3'!$K$2="ACTIVE",'BR3'!J68&gt;0),"Yes",IF(AND('BR2'!$K$2="ACTIVE",'BR2'!J68&gt;0),"Yes",IF(AND('BR1'!$K$2="ACTIVE",'BR1'!J68&gt;0),"Yes",IF(AND('ORIGINAL BUDGET'!$K$2="ACTIVE",'ORIGINAL BUDGET'!J68&gt;0),"Yes",""))))</f>
        <v/>
      </c>
      <c r="Y68" s="493"/>
      <c r="Z68" s="325" t="str">
        <f>IF(AND('BR3'!$K$2="ACTIVE",'BR3'!L68&gt;0),"Yes",IF(AND('BR2'!$K$2="ACTIVE",'BR2'!L68&gt;0),"Yes",IF(AND('BR1'!$K$2="ACTIVE",'BR1'!L68&gt;0),"Yes",IF(AND('ORIGINAL BUDGET'!$K$2="ACTIVE",'ORIGINAL BUDGET'!L68&gt;0),"Yes",""))))</f>
        <v/>
      </c>
      <c r="AA68" s="493"/>
      <c r="AB68" s="325" t="str">
        <f>IF(AND('BR3'!$K$2="ACTIVE",'BR3'!N68&gt;0),"Yes",IF(AND('BR2'!$K$2="ACTIVE",'BR2'!N68&gt;0),"Yes",IF(AND('BR1'!$K$2="ACTIVE",'BR1'!N68&gt;0),"Yes",IF(AND('ORIGINAL BUDGET'!$K$2="ACTIVE",'ORIGINAL BUDGET'!N68&gt;0),"Yes",""))))</f>
        <v/>
      </c>
      <c r="AC68" s="493"/>
      <c r="AD68" s="325" t="str">
        <f>IF(AND('BR3'!$K$2="ACTIVE",'BR3'!P68&gt;0),"Yes",IF(AND('BR2'!$K$2="ACTIVE",'BR2'!P68&gt;0),"Yes",IF(AND('BR1'!$K$2="ACTIVE",'BR1'!P68&gt;0),"Yes",IF(AND('ORIGINAL BUDGET'!$K$2="ACTIVE",'ORIGINAL BUDGET'!P68&gt;0),"Yes",""))))</f>
        <v/>
      </c>
      <c r="AE68" s="493"/>
      <c r="AF68" s="325" t="str">
        <f>IF(AND('BR3'!$K$2="ACTIVE",'BR3'!R68&gt;0),"Yes",IF(AND('BR2'!$K$2="ACTIVE",'BR2'!R68&gt;0),"Yes",IF(AND('BR1'!$K$2="ACTIVE",'BR1'!R68&gt;0),"Yes",IF(AND('ORIGINAL BUDGET'!$K$2="ACTIVE",'ORIGINAL BUDGET'!R68&gt;0),"Yes",""))))</f>
        <v/>
      </c>
      <c r="AG68" s="493"/>
      <c r="AH68" s="493" t="str">
        <f>IF(AND('BR3'!$K$2="ACTIVE",'BR3'!T68&gt;0),"Yes",IF(AND('BR2'!$K$2="ACTIVE",'BR2'!T68&gt;0),"Yes",IF(AND('BR1'!$K$2="ACTIVE",'BR1'!T68&gt;0),"Yes",IF(AND('ORIGINAL BUDGET'!$K$2="ACTIVE",'ORIGINAL BUDGET'!T68&gt;0),"Yes",""))))</f>
        <v/>
      </c>
      <c r="AI68" s="494"/>
      <c r="AJ68" s="218"/>
      <c r="AK68" s="448">
        <f t="shared" si="11"/>
        <v>0</v>
      </c>
      <c r="AL68" s="448">
        <f t="shared" si="12"/>
        <v>0</v>
      </c>
      <c r="AM68" s="448">
        <f t="shared" si="13"/>
        <v>0</v>
      </c>
      <c r="AN68" s="448">
        <f t="shared" si="14"/>
        <v>0</v>
      </c>
      <c r="AO68" s="448">
        <f t="shared" si="15"/>
        <v>0</v>
      </c>
      <c r="AP68" s="448">
        <f t="shared" si="16"/>
        <v>0</v>
      </c>
      <c r="AQ68" s="448">
        <f t="shared" si="17"/>
        <v>0</v>
      </c>
      <c r="AU68" s="220"/>
      <c r="AV68" s="220"/>
      <c r="AW68" s="220"/>
      <c r="AX68" s="220"/>
      <c r="AY68" s="1104"/>
    </row>
    <row r="69" spans="1:53" s="2" customFormat="1" ht="23.25" hidden="1" customHeight="1">
      <c r="A69" s="124">
        <v>25</v>
      </c>
      <c r="B69" s="949">
        <f>IF($L$2="","",IF($L$2="ORIGINAL",'ORIGINAL BUDGET'!$B69,IF($L$2="BR1",'BR1'!$B69,IF($L$2="BR2",'BR2'!$B69,IF($L$2="BR3",'BR3'!$B69)))))</f>
        <v>0</v>
      </c>
      <c r="C69" s="1026">
        <f>IF($L$2="","",IF($L$2="ORIGINAL",'ORIGINAL BUDGET'!$C69,IF($L$2="BR1",'BR1'!$C69,IF($L$2="BR2",'BR2'!$C69,IF($L$2="BR3",'BR3'!$C69)))))</f>
        <v>0</v>
      </c>
      <c r="D69" s="1046" t="str">
        <f t="shared" si="18"/>
        <v/>
      </c>
      <c r="E69" s="1047"/>
      <c r="F69" s="1048"/>
      <c r="G69" s="1045" t="str">
        <f t="shared" si="19"/>
        <v/>
      </c>
      <c r="H69" s="811">
        <f t="shared" si="10"/>
        <v>0</v>
      </c>
      <c r="I69" s="1049"/>
      <c r="J69" s="811">
        <f t="shared" si="20"/>
        <v>0</v>
      </c>
      <c r="K69" s="1050"/>
      <c r="L69" s="811">
        <f t="shared" si="21"/>
        <v>0</v>
      </c>
      <c r="M69" s="1050"/>
      <c r="N69" s="811">
        <f t="shared" si="22"/>
        <v>0</v>
      </c>
      <c r="O69" s="843"/>
      <c r="P69" s="811">
        <f t="shared" si="26"/>
        <v>0</v>
      </c>
      <c r="Q69" s="843"/>
      <c r="R69" s="811">
        <f t="shared" si="27"/>
        <v>0</v>
      </c>
      <c r="S69" s="843"/>
      <c r="T69" s="811">
        <f t="shared" si="28"/>
        <v>0</v>
      </c>
      <c r="U69" s="149"/>
      <c r="V69" s="492" t="str">
        <f>IF(AND('BR3'!$K$2="ACTIVE",'BR3'!H69&gt;0),"Yes",IF(AND('BR2'!$K$2="ACTIVE",'BR2'!H69&gt;0),"Yes",IF(AND('BR1'!$K$2="ACTIVE",'BR1'!H69&gt;0),"Yes",IF(AND('ORIGINAL BUDGET'!$K$2="ACTIVE",'ORIGINAL BUDGET'!H69&gt;0),"Yes",""))))</f>
        <v/>
      </c>
      <c r="W69" s="493"/>
      <c r="X69" s="325" t="str">
        <f>IF(AND('BR3'!$K$2="ACTIVE",'BR3'!J69&gt;0),"Yes",IF(AND('BR2'!$K$2="ACTIVE",'BR2'!J69&gt;0),"Yes",IF(AND('BR1'!$K$2="ACTIVE",'BR1'!J69&gt;0),"Yes",IF(AND('ORIGINAL BUDGET'!$K$2="ACTIVE",'ORIGINAL BUDGET'!J69&gt;0),"Yes",""))))</f>
        <v/>
      </c>
      <c r="Y69" s="493"/>
      <c r="Z69" s="325" t="str">
        <f>IF(AND('BR3'!$K$2="ACTIVE",'BR3'!L69&gt;0),"Yes",IF(AND('BR2'!$K$2="ACTIVE",'BR2'!L69&gt;0),"Yes",IF(AND('BR1'!$K$2="ACTIVE",'BR1'!L69&gt;0),"Yes",IF(AND('ORIGINAL BUDGET'!$K$2="ACTIVE",'ORIGINAL BUDGET'!L69&gt;0),"Yes",""))))</f>
        <v/>
      </c>
      <c r="AA69" s="493"/>
      <c r="AB69" s="325" t="str">
        <f>IF(AND('BR3'!$K$2="ACTIVE",'BR3'!N69&gt;0),"Yes",IF(AND('BR2'!$K$2="ACTIVE",'BR2'!N69&gt;0),"Yes",IF(AND('BR1'!$K$2="ACTIVE",'BR1'!N69&gt;0),"Yes",IF(AND('ORIGINAL BUDGET'!$K$2="ACTIVE",'ORIGINAL BUDGET'!N69&gt;0),"Yes",""))))</f>
        <v/>
      </c>
      <c r="AC69" s="493"/>
      <c r="AD69" s="325" t="str">
        <f>IF(AND('BR3'!$K$2="ACTIVE",'BR3'!P69&gt;0),"Yes",IF(AND('BR2'!$K$2="ACTIVE",'BR2'!P69&gt;0),"Yes",IF(AND('BR1'!$K$2="ACTIVE",'BR1'!P69&gt;0),"Yes",IF(AND('ORIGINAL BUDGET'!$K$2="ACTIVE",'ORIGINAL BUDGET'!P69&gt;0),"Yes",""))))</f>
        <v/>
      </c>
      <c r="AE69" s="493"/>
      <c r="AF69" s="325" t="str">
        <f>IF(AND('BR3'!$K$2="ACTIVE",'BR3'!R69&gt;0),"Yes",IF(AND('BR2'!$K$2="ACTIVE",'BR2'!R69&gt;0),"Yes",IF(AND('BR1'!$K$2="ACTIVE",'BR1'!R69&gt;0),"Yes",IF(AND('ORIGINAL BUDGET'!$K$2="ACTIVE",'ORIGINAL BUDGET'!R69&gt;0),"Yes",""))))</f>
        <v/>
      </c>
      <c r="AG69" s="493"/>
      <c r="AH69" s="493" t="str">
        <f>IF(AND('BR3'!$K$2="ACTIVE",'BR3'!T69&gt;0),"Yes",IF(AND('BR2'!$K$2="ACTIVE",'BR2'!T69&gt;0),"Yes",IF(AND('BR1'!$K$2="ACTIVE",'BR1'!T69&gt;0),"Yes",IF(AND('ORIGINAL BUDGET'!$K$2="ACTIVE",'ORIGINAL BUDGET'!T69&gt;0),"Yes",""))))</f>
        <v/>
      </c>
      <c r="AI69" s="494"/>
      <c r="AJ69" s="503"/>
      <c r="AK69" s="1042">
        <f t="shared" si="11"/>
        <v>0</v>
      </c>
      <c r="AL69" s="1042">
        <f t="shared" si="12"/>
        <v>0</v>
      </c>
      <c r="AM69" s="1042">
        <f t="shared" si="13"/>
        <v>0</v>
      </c>
      <c r="AN69" s="1042">
        <f t="shared" si="14"/>
        <v>0</v>
      </c>
      <c r="AO69" s="1042">
        <f t="shared" si="15"/>
        <v>0</v>
      </c>
      <c r="AP69" s="1042">
        <f t="shared" si="16"/>
        <v>0</v>
      </c>
      <c r="AQ69" s="1042">
        <f t="shared" si="17"/>
        <v>0</v>
      </c>
      <c r="AS69" s="169"/>
      <c r="AT69" s="169"/>
      <c r="AU69" s="219"/>
      <c r="AV69" s="219"/>
      <c r="AW69" s="219"/>
      <c r="AX69" s="219"/>
      <c r="AY69" s="1104"/>
      <c r="AZ69" s="169"/>
      <c r="BA69" s="169"/>
    </row>
    <row r="70" spans="1:53" ht="23.25" hidden="1" customHeight="1">
      <c r="A70" s="124">
        <v>26</v>
      </c>
      <c r="B70" s="1020">
        <f>IF($L$2="","",IF($L$2="ORIGINAL",'ORIGINAL BUDGET'!$B70,IF($L$2="BR1",'BR1'!$B70,IF($L$2="BR2",'BR2'!$B70,IF($L$2="BR3",'BR3'!$B70)))))</f>
        <v>0</v>
      </c>
      <c r="C70" s="1029">
        <f>IF($L$2="","",IF($L$2="ORIGINAL",'ORIGINAL BUDGET'!$C70,IF($L$2="BR1",'BR1'!$C70,IF($L$2="BR2",'BR2'!$C70,IF($L$2="BR3",'BR3'!$C70)))))</f>
        <v>0</v>
      </c>
      <c r="D70" s="1023" t="str">
        <f t="shared" si="18"/>
        <v/>
      </c>
      <c r="E70" s="1024"/>
      <c r="F70" s="589"/>
      <c r="G70" s="1022" t="str">
        <f t="shared" si="19"/>
        <v/>
      </c>
      <c r="H70" s="811">
        <f t="shared" si="10"/>
        <v>0</v>
      </c>
      <c r="I70" s="1025"/>
      <c r="J70" s="811">
        <f t="shared" si="20"/>
        <v>0</v>
      </c>
      <c r="K70" s="858"/>
      <c r="L70" s="811">
        <f t="shared" si="21"/>
        <v>0</v>
      </c>
      <c r="M70" s="858"/>
      <c r="N70" s="811">
        <f t="shared" si="22"/>
        <v>0</v>
      </c>
      <c r="O70" s="843"/>
      <c r="P70" s="811">
        <f t="shared" si="26"/>
        <v>0</v>
      </c>
      <c r="Q70" s="843"/>
      <c r="R70" s="811">
        <f t="shared" si="27"/>
        <v>0</v>
      </c>
      <c r="S70" s="843"/>
      <c r="T70" s="811">
        <f t="shared" si="28"/>
        <v>0</v>
      </c>
      <c r="U70" s="149"/>
      <c r="V70" s="492" t="str">
        <f>IF(AND('BR3'!$K$2="ACTIVE",'BR3'!H70&gt;0),"Yes",IF(AND('BR2'!$K$2="ACTIVE",'BR2'!H70&gt;0),"Yes",IF(AND('BR1'!$K$2="ACTIVE",'BR1'!H70&gt;0),"Yes",IF(AND('ORIGINAL BUDGET'!$K$2="ACTIVE",'ORIGINAL BUDGET'!H70&gt;0),"Yes",""))))</f>
        <v/>
      </c>
      <c r="W70" s="493"/>
      <c r="X70" s="325" t="str">
        <f>IF(AND('BR3'!$K$2="ACTIVE",'BR3'!J70&gt;0),"Yes",IF(AND('BR2'!$K$2="ACTIVE",'BR2'!J70&gt;0),"Yes",IF(AND('BR1'!$K$2="ACTIVE",'BR1'!J70&gt;0),"Yes",IF(AND('ORIGINAL BUDGET'!$K$2="ACTIVE",'ORIGINAL BUDGET'!J70&gt;0),"Yes",""))))</f>
        <v/>
      </c>
      <c r="Y70" s="493"/>
      <c r="Z70" s="325" t="str">
        <f>IF(AND('BR3'!$K$2="ACTIVE",'BR3'!L70&gt;0),"Yes",IF(AND('BR2'!$K$2="ACTIVE",'BR2'!L70&gt;0),"Yes",IF(AND('BR1'!$K$2="ACTIVE",'BR1'!L70&gt;0),"Yes",IF(AND('ORIGINAL BUDGET'!$K$2="ACTIVE",'ORIGINAL BUDGET'!L70&gt;0),"Yes",""))))</f>
        <v/>
      </c>
      <c r="AA70" s="493"/>
      <c r="AB70" s="325" t="str">
        <f>IF(AND('BR3'!$K$2="ACTIVE",'BR3'!N70&gt;0),"Yes",IF(AND('BR2'!$K$2="ACTIVE",'BR2'!N70&gt;0),"Yes",IF(AND('BR1'!$K$2="ACTIVE",'BR1'!N70&gt;0),"Yes",IF(AND('ORIGINAL BUDGET'!$K$2="ACTIVE",'ORIGINAL BUDGET'!N70&gt;0),"Yes",""))))</f>
        <v/>
      </c>
      <c r="AC70" s="493"/>
      <c r="AD70" s="325" t="str">
        <f>IF(AND('BR3'!$K$2="ACTIVE",'BR3'!P70&gt;0),"Yes",IF(AND('BR2'!$K$2="ACTIVE",'BR2'!P70&gt;0),"Yes",IF(AND('BR1'!$K$2="ACTIVE",'BR1'!P70&gt;0),"Yes",IF(AND('ORIGINAL BUDGET'!$K$2="ACTIVE",'ORIGINAL BUDGET'!P70&gt;0),"Yes",""))))</f>
        <v/>
      </c>
      <c r="AE70" s="493"/>
      <c r="AF70" s="325" t="str">
        <f>IF(AND('BR3'!$K$2="ACTIVE",'BR3'!R70&gt;0),"Yes",IF(AND('BR2'!$K$2="ACTIVE",'BR2'!R70&gt;0),"Yes",IF(AND('BR1'!$K$2="ACTIVE",'BR1'!R70&gt;0),"Yes",IF(AND('ORIGINAL BUDGET'!$K$2="ACTIVE",'ORIGINAL BUDGET'!R70&gt;0),"Yes",""))))</f>
        <v/>
      </c>
      <c r="AG70" s="493"/>
      <c r="AH70" s="493" t="str">
        <f>IF(AND('BR3'!$K$2="ACTIVE",'BR3'!T70&gt;0),"Yes",IF(AND('BR2'!$K$2="ACTIVE",'BR2'!T70&gt;0),"Yes",IF(AND('BR1'!$K$2="ACTIVE",'BR1'!T70&gt;0),"Yes",IF(AND('ORIGINAL BUDGET'!$K$2="ACTIVE",'ORIGINAL BUDGET'!T70&gt;0),"Yes",""))))</f>
        <v/>
      </c>
      <c r="AI70" s="494"/>
      <c r="AJ70" s="218"/>
      <c r="AK70" s="1037">
        <f t="shared" si="11"/>
        <v>0</v>
      </c>
      <c r="AL70" s="1037">
        <f t="shared" si="12"/>
        <v>0</v>
      </c>
      <c r="AM70" s="1037">
        <f t="shared" si="13"/>
        <v>0</v>
      </c>
      <c r="AN70" s="1037">
        <f t="shared" si="14"/>
        <v>0</v>
      </c>
      <c r="AO70" s="1037">
        <f t="shared" si="15"/>
        <v>0</v>
      </c>
      <c r="AP70" s="1037">
        <f t="shared" si="16"/>
        <v>0</v>
      </c>
      <c r="AQ70" s="1037">
        <f t="shared" si="17"/>
        <v>0</v>
      </c>
      <c r="AU70" s="220"/>
      <c r="AV70" s="220"/>
      <c r="AW70" s="220"/>
      <c r="AX70" s="220"/>
      <c r="AY70" s="1104"/>
    </row>
    <row r="71" spans="1:53" ht="23.25" hidden="1" customHeight="1">
      <c r="A71" s="124">
        <v>27</v>
      </c>
      <c r="B71" s="273">
        <f>IF($L$2="","",IF($L$2="ORIGINAL",'ORIGINAL BUDGET'!$B71,IF($L$2="BR1",'BR1'!$B71,IF($L$2="BR2",'BR2'!$B71,IF($L$2="BR3",'BR3'!$B71)))))</f>
        <v>0</v>
      </c>
      <c r="C71" s="1028">
        <f>IF($L$2="","",IF($L$2="ORIGINAL",'ORIGINAL BUDGET'!$C71,IF($L$2="BR1",'BR1'!$C71,IF($L$2="BR2",'BR2'!$C71,IF($L$2="BR3",'BR3'!$C71)))))</f>
        <v>0</v>
      </c>
      <c r="D71" s="860" t="str">
        <f t="shared" si="18"/>
        <v/>
      </c>
      <c r="E71" s="404"/>
      <c r="F71" s="589"/>
      <c r="G71" s="845" t="str">
        <f t="shared" si="19"/>
        <v/>
      </c>
      <c r="H71" s="811">
        <f t="shared" si="10"/>
        <v>0</v>
      </c>
      <c r="I71" s="840"/>
      <c r="J71" s="811">
        <f t="shared" si="20"/>
        <v>0</v>
      </c>
      <c r="K71" s="843"/>
      <c r="L71" s="811">
        <f t="shared" si="21"/>
        <v>0</v>
      </c>
      <c r="M71" s="843"/>
      <c r="N71" s="811">
        <f t="shared" si="22"/>
        <v>0</v>
      </c>
      <c r="O71" s="843"/>
      <c r="P71" s="811">
        <f t="shared" si="26"/>
        <v>0</v>
      </c>
      <c r="Q71" s="843"/>
      <c r="R71" s="811">
        <f t="shared" si="27"/>
        <v>0</v>
      </c>
      <c r="S71" s="843"/>
      <c r="T71" s="811">
        <f t="shared" si="28"/>
        <v>0</v>
      </c>
      <c r="U71" s="149"/>
      <c r="V71" s="492" t="str">
        <f>IF(AND('BR3'!$K$2="ACTIVE",'BR3'!H71&gt;0),"Yes",IF(AND('BR2'!$K$2="ACTIVE",'BR2'!H71&gt;0),"Yes",IF(AND('BR1'!$K$2="ACTIVE",'BR1'!H71&gt;0),"Yes",IF(AND('ORIGINAL BUDGET'!$K$2="ACTIVE",'ORIGINAL BUDGET'!H71&gt;0),"Yes",""))))</f>
        <v/>
      </c>
      <c r="W71" s="493"/>
      <c r="X71" s="325" t="str">
        <f>IF(AND('BR3'!$K$2="ACTIVE",'BR3'!J71&gt;0),"Yes",IF(AND('BR2'!$K$2="ACTIVE",'BR2'!J71&gt;0),"Yes",IF(AND('BR1'!$K$2="ACTIVE",'BR1'!J71&gt;0),"Yes",IF(AND('ORIGINAL BUDGET'!$K$2="ACTIVE",'ORIGINAL BUDGET'!J71&gt;0),"Yes",""))))</f>
        <v/>
      </c>
      <c r="Y71" s="493"/>
      <c r="Z71" s="325" t="str">
        <f>IF(AND('BR3'!$K$2="ACTIVE",'BR3'!L71&gt;0),"Yes",IF(AND('BR2'!$K$2="ACTIVE",'BR2'!L71&gt;0),"Yes",IF(AND('BR1'!$K$2="ACTIVE",'BR1'!L71&gt;0),"Yes",IF(AND('ORIGINAL BUDGET'!$K$2="ACTIVE",'ORIGINAL BUDGET'!L71&gt;0),"Yes",""))))</f>
        <v/>
      </c>
      <c r="AA71" s="493"/>
      <c r="AB71" s="325" t="str">
        <f>IF(AND('BR3'!$K$2="ACTIVE",'BR3'!N71&gt;0),"Yes",IF(AND('BR2'!$K$2="ACTIVE",'BR2'!N71&gt;0),"Yes",IF(AND('BR1'!$K$2="ACTIVE",'BR1'!N71&gt;0),"Yes",IF(AND('ORIGINAL BUDGET'!$K$2="ACTIVE",'ORIGINAL BUDGET'!N71&gt;0),"Yes",""))))</f>
        <v/>
      </c>
      <c r="AC71" s="493"/>
      <c r="AD71" s="325" t="str">
        <f>IF(AND('BR3'!$K$2="ACTIVE",'BR3'!P71&gt;0),"Yes",IF(AND('BR2'!$K$2="ACTIVE",'BR2'!P71&gt;0),"Yes",IF(AND('BR1'!$K$2="ACTIVE",'BR1'!P71&gt;0),"Yes",IF(AND('ORIGINAL BUDGET'!$K$2="ACTIVE",'ORIGINAL BUDGET'!P71&gt;0),"Yes",""))))</f>
        <v/>
      </c>
      <c r="AE71" s="493"/>
      <c r="AF71" s="325" t="str">
        <f>IF(AND('BR3'!$K$2="ACTIVE",'BR3'!R71&gt;0),"Yes",IF(AND('BR2'!$K$2="ACTIVE",'BR2'!R71&gt;0),"Yes",IF(AND('BR1'!$K$2="ACTIVE",'BR1'!R71&gt;0),"Yes",IF(AND('ORIGINAL BUDGET'!$K$2="ACTIVE",'ORIGINAL BUDGET'!R71&gt;0),"Yes",""))))</f>
        <v/>
      </c>
      <c r="AG71" s="493"/>
      <c r="AH71" s="493" t="str">
        <f>IF(AND('BR3'!$K$2="ACTIVE",'BR3'!T71&gt;0),"Yes",IF(AND('BR2'!$K$2="ACTIVE",'BR2'!T71&gt;0),"Yes",IF(AND('BR1'!$K$2="ACTIVE",'BR1'!T71&gt;0),"Yes",IF(AND('ORIGINAL BUDGET'!$K$2="ACTIVE",'ORIGINAL BUDGET'!T71&gt;0),"Yes",""))))</f>
        <v/>
      </c>
      <c r="AI71" s="494"/>
      <c r="AJ71" s="218"/>
      <c r="AK71" s="448">
        <f t="shared" si="11"/>
        <v>0</v>
      </c>
      <c r="AL71" s="448">
        <f t="shared" si="12"/>
        <v>0</v>
      </c>
      <c r="AM71" s="448">
        <f t="shared" si="13"/>
        <v>0</v>
      </c>
      <c r="AN71" s="448">
        <f t="shared" si="14"/>
        <v>0</v>
      </c>
      <c r="AO71" s="448">
        <f t="shared" si="15"/>
        <v>0</v>
      </c>
      <c r="AP71" s="448">
        <f t="shared" si="16"/>
        <v>0</v>
      </c>
      <c r="AQ71" s="448">
        <f t="shared" si="17"/>
        <v>0</v>
      </c>
      <c r="AU71" s="220"/>
      <c r="AV71" s="220"/>
      <c r="AW71" s="220"/>
      <c r="AX71" s="220"/>
      <c r="AY71" s="1104"/>
    </row>
    <row r="72" spans="1:53" ht="23.25" hidden="1" customHeight="1">
      <c r="A72" s="124">
        <v>28</v>
      </c>
      <c r="B72" s="273">
        <f>IF($L$2="","",IF($L$2="ORIGINAL",'ORIGINAL BUDGET'!$B72,IF($L$2="BR1",'BR1'!$B72,IF($L$2="BR2",'BR2'!$B72,IF($L$2="BR3",'BR3'!$B72)))))</f>
        <v>0</v>
      </c>
      <c r="C72" s="1028">
        <f>IF($L$2="","",IF($L$2="ORIGINAL",'ORIGINAL BUDGET'!$C72,IF($L$2="BR1",'BR1'!$C72,IF($L$2="BR2",'BR2'!$C72,IF($L$2="BR3",'BR3'!$C72)))))</f>
        <v>0</v>
      </c>
      <c r="D72" s="860" t="str">
        <f t="shared" si="18"/>
        <v/>
      </c>
      <c r="E72" s="404"/>
      <c r="F72" s="589"/>
      <c r="G72" s="845" t="str">
        <f t="shared" si="19"/>
        <v/>
      </c>
      <c r="H72" s="811">
        <f t="shared" si="10"/>
        <v>0</v>
      </c>
      <c r="I72" s="840"/>
      <c r="J72" s="811">
        <f t="shared" si="20"/>
        <v>0</v>
      </c>
      <c r="K72" s="843"/>
      <c r="L72" s="811">
        <f t="shared" si="21"/>
        <v>0</v>
      </c>
      <c r="M72" s="843"/>
      <c r="N72" s="811">
        <f t="shared" si="22"/>
        <v>0</v>
      </c>
      <c r="O72" s="843"/>
      <c r="P72" s="811">
        <f t="shared" si="23"/>
        <v>0</v>
      </c>
      <c r="Q72" s="843"/>
      <c r="R72" s="811">
        <f t="shared" si="24"/>
        <v>0</v>
      </c>
      <c r="S72" s="843"/>
      <c r="T72" s="811">
        <f t="shared" si="25"/>
        <v>0</v>
      </c>
      <c r="U72" s="149"/>
      <c r="V72" s="492" t="str">
        <f>IF(AND('BR3'!$K$2="ACTIVE",'BR3'!H72&gt;0),"Yes",IF(AND('BR2'!$K$2="ACTIVE",'BR2'!H72&gt;0),"Yes",IF(AND('BR1'!$K$2="ACTIVE",'BR1'!H72&gt;0),"Yes",IF(AND('ORIGINAL BUDGET'!$K$2="ACTIVE",'ORIGINAL BUDGET'!H72&gt;0),"Yes",""))))</f>
        <v/>
      </c>
      <c r="W72" s="493"/>
      <c r="X72" s="325" t="str">
        <f>IF(AND('BR3'!$K$2="ACTIVE",'BR3'!J72&gt;0),"Yes",IF(AND('BR2'!$K$2="ACTIVE",'BR2'!J72&gt;0),"Yes",IF(AND('BR1'!$K$2="ACTIVE",'BR1'!J72&gt;0),"Yes",IF(AND('ORIGINAL BUDGET'!$K$2="ACTIVE",'ORIGINAL BUDGET'!J72&gt;0),"Yes",""))))</f>
        <v/>
      </c>
      <c r="Y72" s="493"/>
      <c r="Z72" s="325" t="str">
        <f>IF(AND('BR3'!$K$2="ACTIVE",'BR3'!L72&gt;0),"Yes",IF(AND('BR2'!$K$2="ACTIVE",'BR2'!L72&gt;0),"Yes",IF(AND('BR1'!$K$2="ACTIVE",'BR1'!L72&gt;0),"Yes",IF(AND('ORIGINAL BUDGET'!$K$2="ACTIVE",'ORIGINAL BUDGET'!L72&gt;0),"Yes",""))))</f>
        <v/>
      </c>
      <c r="AA72" s="493"/>
      <c r="AB72" s="325" t="str">
        <f>IF(AND('BR3'!$K$2="ACTIVE",'BR3'!N72&gt;0),"Yes",IF(AND('BR2'!$K$2="ACTIVE",'BR2'!N72&gt;0),"Yes",IF(AND('BR1'!$K$2="ACTIVE",'BR1'!N72&gt;0),"Yes",IF(AND('ORIGINAL BUDGET'!$K$2="ACTIVE",'ORIGINAL BUDGET'!N72&gt;0),"Yes",""))))</f>
        <v/>
      </c>
      <c r="AC72" s="493"/>
      <c r="AD72" s="325" t="str">
        <f>IF(AND('BR3'!$K$2="ACTIVE",'BR3'!P72&gt;0),"Yes",IF(AND('BR2'!$K$2="ACTIVE",'BR2'!P72&gt;0),"Yes",IF(AND('BR1'!$K$2="ACTIVE",'BR1'!P72&gt;0),"Yes",IF(AND('ORIGINAL BUDGET'!$K$2="ACTIVE",'ORIGINAL BUDGET'!P72&gt;0),"Yes",""))))</f>
        <v/>
      </c>
      <c r="AE72" s="493"/>
      <c r="AF72" s="325" t="str">
        <f>IF(AND('BR3'!$K$2="ACTIVE",'BR3'!R72&gt;0),"Yes",IF(AND('BR2'!$K$2="ACTIVE",'BR2'!R72&gt;0),"Yes",IF(AND('BR1'!$K$2="ACTIVE",'BR1'!R72&gt;0),"Yes",IF(AND('ORIGINAL BUDGET'!$K$2="ACTIVE",'ORIGINAL BUDGET'!R72&gt;0),"Yes",""))))</f>
        <v/>
      </c>
      <c r="AG72" s="493"/>
      <c r="AH72" s="493" t="str">
        <f>IF(AND('BR3'!$K$2="ACTIVE",'BR3'!T72&gt;0),"Yes",IF(AND('BR2'!$K$2="ACTIVE",'BR2'!T72&gt;0),"Yes",IF(AND('BR1'!$K$2="ACTIVE",'BR1'!T72&gt;0),"Yes",IF(AND('ORIGINAL BUDGET'!$K$2="ACTIVE",'ORIGINAL BUDGET'!T72&gt;0),"Yes",""))))</f>
        <v/>
      </c>
      <c r="AI72" s="494"/>
      <c r="AJ72" s="218"/>
      <c r="AK72" s="448">
        <f t="shared" si="11"/>
        <v>0</v>
      </c>
      <c r="AL72" s="448">
        <f t="shared" si="12"/>
        <v>0</v>
      </c>
      <c r="AM72" s="448">
        <f t="shared" si="13"/>
        <v>0</v>
      </c>
      <c r="AN72" s="448">
        <f t="shared" si="14"/>
        <v>0</v>
      </c>
      <c r="AO72" s="448">
        <f t="shared" si="15"/>
        <v>0</v>
      </c>
      <c r="AP72" s="448">
        <f t="shared" si="16"/>
        <v>0</v>
      </c>
      <c r="AQ72" s="448">
        <f t="shared" si="17"/>
        <v>0</v>
      </c>
      <c r="AU72" s="220"/>
      <c r="AV72" s="220"/>
      <c r="AW72" s="220"/>
      <c r="AX72" s="220"/>
      <c r="AY72" s="1104"/>
    </row>
    <row r="73" spans="1:53" ht="23.25" hidden="1" customHeight="1">
      <c r="A73" s="124">
        <v>29</v>
      </c>
      <c r="B73" s="273">
        <f>IF($L$2="","",IF($L$2="ORIGINAL",'ORIGINAL BUDGET'!$B73,IF($L$2="BR1",'BR1'!$B73,IF($L$2="BR2",'BR2'!$B73,IF($L$2="BR3",'BR3'!$B73)))))</f>
        <v>0</v>
      </c>
      <c r="C73" s="1028">
        <f>IF($L$2="","",IF($L$2="ORIGINAL",'ORIGINAL BUDGET'!$C73,IF($L$2="BR1",'BR1'!$C73,IF($L$2="BR2",'BR2'!$C73,IF($L$2="BR3",'BR3'!$C73)))))</f>
        <v>0</v>
      </c>
      <c r="D73" s="860" t="str">
        <f t="shared" si="18"/>
        <v/>
      </c>
      <c r="E73" s="404"/>
      <c r="F73" s="589"/>
      <c r="G73" s="845" t="str">
        <f t="shared" si="19"/>
        <v/>
      </c>
      <c r="H73" s="811">
        <f t="shared" si="10"/>
        <v>0</v>
      </c>
      <c r="I73" s="840"/>
      <c r="J73" s="811">
        <f t="shared" si="20"/>
        <v>0</v>
      </c>
      <c r="K73" s="843"/>
      <c r="L73" s="811">
        <f t="shared" si="21"/>
        <v>0</v>
      </c>
      <c r="M73" s="843"/>
      <c r="N73" s="811">
        <f t="shared" si="22"/>
        <v>0</v>
      </c>
      <c r="O73" s="843"/>
      <c r="P73" s="811">
        <f t="shared" si="23"/>
        <v>0</v>
      </c>
      <c r="Q73" s="843"/>
      <c r="R73" s="811">
        <f t="shared" si="24"/>
        <v>0</v>
      </c>
      <c r="S73" s="843"/>
      <c r="T73" s="811">
        <f t="shared" si="25"/>
        <v>0</v>
      </c>
      <c r="U73" s="149"/>
      <c r="V73" s="492" t="str">
        <f>IF(AND('BR3'!$K$2="ACTIVE",'BR3'!H73&gt;0),"Yes",IF(AND('BR2'!$K$2="ACTIVE",'BR2'!H73&gt;0),"Yes",IF(AND('BR1'!$K$2="ACTIVE",'BR1'!H73&gt;0),"Yes",IF(AND('ORIGINAL BUDGET'!$K$2="ACTIVE",'ORIGINAL BUDGET'!H73&gt;0),"Yes",""))))</f>
        <v/>
      </c>
      <c r="W73" s="493"/>
      <c r="X73" s="325" t="str">
        <f>IF(AND('BR3'!$K$2="ACTIVE",'BR3'!J73&gt;0),"Yes",IF(AND('BR2'!$K$2="ACTIVE",'BR2'!J73&gt;0),"Yes",IF(AND('BR1'!$K$2="ACTIVE",'BR1'!J73&gt;0),"Yes",IF(AND('ORIGINAL BUDGET'!$K$2="ACTIVE",'ORIGINAL BUDGET'!J73&gt;0),"Yes",""))))</f>
        <v/>
      </c>
      <c r="Y73" s="493"/>
      <c r="Z73" s="325" t="str">
        <f>IF(AND('BR3'!$K$2="ACTIVE",'BR3'!L73&gt;0),"Yes",IF(AND('BR2'!$K$2="ACTIVE",'BR2'!L73&gt;0),"Yes",IF(AND('BR1'!$K$2="ACTIVE",'BR1'!L73&gt;0),"Yes",IF(AND('ORIGINAL BUDGET'!$K$2="ACTIVE",'ORIGINAL BUDGET'!L73&gt;0),"Yes",""))))</f>
        <v/>
      </c>
      <c r="AA73" s="493"/>
      <c r="AB73" s="325" t="str">
        <f>IF(AND('BR3'!$K$2="ACTIVE",'BR3'!N73&gt;0),"Yes",IF(AND('BR2'!$K$2="ACTIVE",'BR2'!N73&gt;0),"Yes",IF(AND('BR1'!$K$2="ACTIVE",'BR1'!N73&gt;0),"Yes",IF(AND('ORIGINAL BUDGET'!$K$2="ACTIVE",'ORIGINAL BUDGET'!N73&gt;0),"Yes",""))))</f>
        <v/>
      </c>
      <c r="AC73" s="493"/>
      <c r="AD73" s="325" t="str">
        <f>IF(AND('BR3'!$K$2="ACTIVE",'BR3'!P73&gt;0),"Yes",IF(AND('BR2'!$K$2="ACTIVE",'BR2'!P73&gt;0),"Yes",IF(AND('BR1'!$K$2="ACTIVE",'BR1'!P73&gt;0),"Yes",IF(AND('ORIGINAL BUDGET'!$K$2="ACTIVE",'ORIGINAL BUDGET'!P73&gt;0),"Yes",""))))</f>
        <v/>
      </c>
      <c r="AE73" s="493"/>
      <c r="AF73" s="325" t="str">
        <f>IF(AND('BR3'!$K$2="ACTIVE",'BR3'!R73&gt;0),"Yes",IF(AND('BR2'!$K$2="ACTIVE",'BR2'!R73&gt;0),"Yes",IF(AND('BR1'!$K$2="ACTIVE",'BR1'!R73&gt;0),"Yes",IF(AND('ORIGINAL BUDGET'!$K$2="ACTIVE",'ORIGINAL BUDGET'!R73&gt;0),"Yes",""))))</f>
        <v/>
      </c>
      <c r="AG73" s="493"/>
      <c r="AH73" s="493" t="str">
        <f>IF(AND('BR3'!$K$2="ACTIVE",'BR3'!T73&gt;0),"Yes",IF(AND('BR2'!$K$2="ACTIVE",'BR2'!T73&gt;0),"Yes",IF(AND('BR1'!$K$2="ACTIVE",'BR1'!T73&gt;0),"Yes",IF(AND('ORIGINAL BUDGET'!$K$2="ACTIVE",'ORIGINAL BUDGET'!T73&gt;0),"Yes",""))))</f>
        <v/>
      </c>
      <c r="AI73" s="494"/>
      <c r="AJ73" s="218"/>
      <c r="AK73" s="448">
        <f t="shared" si="11"/>
        <v>0</v>
      </c>
      <c r="AL73" s="448">
        <f t="shared" si="12"/>
        <v>0</v>
      </c>
      <c r="AM73" s="448">
        <f t="shared" si="13"/>
        <v>0</v>
      </c>
      <c r="AN73" s="448">
        <f t="shared" si="14"/>
        <v>0</v>
      </c>
      <c r="AO73" s="448">
        <f t="shared" si="15"/>
        <v>0</v>
      </c>
      <c r="AP73" s="448">
        <f t="shared" si="16"/>
        <v>0</v>
      </c>
      <c r="AQ73" s="448">
        <f t="shared" si="17"/>
        <v>0</v>
      </c>
      <c r="AU73" s="220"/>
      <c r="AV73" s="220"/>
      <c r="AW73" s="220"/>
      <c r="AX73" s="220"/>
      <c r="AY73" s="1104"/>
    </row>
    <row r="74" spans="1:53" ht="23.25" hidden="1" customHeight="1">
      <c r="A74" s="124">
        <v>30</v>
      </c>
      <c r="B74" s="273">
        <f>IF($L$2="","",IF($L$2="ORIGINAL",'ORIGINAL BUDGET'!$B74,IF($L$2="BR1",'BR1'!$B74,IF($L$2="BR2",'BR2'!$B74,IF($L$2="BR3",'BR3'!$B74)))))</f>
        <v>0</v>
      </c>
      <c r="C74" s="1028">
        <f>IF($L$2="","",IF($L$2="ORIGINAL",'ORIGINAL BUDGET'!$C74,IF($L$2="BR1",'BR1'!$C74,IF($L$2="BR2",'BR2'!$C74,IF($L$2="BR3",'BR3'!$C74)))))</f>
        <v>0</v>
      </c>
      <c r="D74" s="860" t="str">
        <f t="shared" si="18"/>
        <v/>
      </c>
      <c r="E74" s="404"/>
      <c r="F74" s="589"/>
      <c r="G74" s="845" t="str">
        <f t="shared" si="19"/>
        <v/>
      </c>
      <c r="H74" s="811">
        <f t="shared" si="10"/>
        <v>0</v>
      </c>
      <c r="I74" s="840"/>
      <c r="J74" s="811">
        <f t="shared" si="20"/>
        <v>0</v>
      </c>
      <c r="K74" s="843"/>
      <c r="L74" s="811">
        <f t="shared" si="21"/>
        <v>0</v>
      </c>
      <c r="M74" s="843"/>
      <c r="N74" s="811">
        <f t="shared" si="22"/>
        <v>0</v>
      </c>
      <c r="O74" s="843"/>
      <c r="P74" s="811">
        <f t="shared" si="23"/>
        <v>0</v>
      </c>
      <c r="Q74" s="843"/>
      <c r="R74" s="811">
        <f t="shared" si="24"/>
        <v>0</v>
      </c>
      <c r="S74" s="843"/>
      <c r="T74" s="811">
        <f t="shared" si="25"/>
        <v>0</v>
      </c>
      <c r="U74" s="149"/>
      <c r="V74" s="492" t="str">
        <f>IF(AND('BR3'!$K$2="ACTIVE",'BR3'!H74&gt;0),"Yes",IF(AND('BR2'!$K$2="ACTIVE",'BR2'!H74&gt;0),"Yes",IF(AND('BR1'!$K$2="ACTIVE",'BR1'!H74&gt;0),"Yes",IF(AND('ORIGINAL BUDGET'!$K$2="ACTIVE",'ORIGINAL BUDGET'!H74&gt;0),"Yes",""))))</f>
        <v/>
      </c>
      <c r="W74" s="493"/>
      <c r="X74" s="325" t="str">
        <f>IF(AND('BR3'!$K$2="ACTIVE",'BR3'!J74&gt;0),"Yes",IF(AND('BR2'!$K$2="ACTIVE",'BR2'!J74&gt;0),"Yes",IF(AND('BR1'!$K$2="ACTIVE",'BR1'!J74&gt;0),"Yes",IF(AND('ORIGINAL BUDGET'!$K$2="ACTIVE",'ORIGINAL BUDGET'!J74&gt;0),"Yes",""))))</f>
        <v/>
      </c>
      <c r="Y74" s="493"/>
      <c r="Z74" s="325" t="str">
        <f>IF(AND('BR3'!$K$2="ACTIVE",'BR3'!L74&gt;0),"Yes",IF(AND('BR2'!$K$2="ACTIVE",'BR2'!L74&gt;0),"Yes",IF(AND('BR1'!$K$2="ACTIVE",'BR1'!L74&gt;0),"Yes",IF(AND('ORIGINAL BUDGET'!$K$2="ACTIVE",'ORIGINAL BUDGET'!L74&gt;0),"Yes",""))))</f>
        <v/>
      </c>
      <c r="AA74" s="493"/>
      <c r="AB74" s="325" t="str">
        <f>IF(AND('BR3'!$K$2="ACTIVE",'BR3'!N74&gt;0),"Yes",IF(AND('BR2'!$K$2="ACTIVE",'BR2'!N74&gt;0),"Yes",IF(AND('BR1'!$K$2="ACTIVE",'BR1'!N74&gt;0),"Yes",IF(AND('ORIGINAL BUDGET'!$K$2="ACTIVE",'ORIGINAL BUDGET'!N74&gt;0),"Yes",""))))</f>
        <v/>
      </c>
      <c r="AC74" s="493"/>
      <c r="AD74" s="325" t="str">
        <f>IF(AND('BR3'!$K$2="ACTIVE",'BR3'!P74&gt;0),"Yes",IF(AND('BR2'!$K$2="ACTIVE",'BR2'!P74&gt;0),"Yes",IF(AND('BR1'!$K$2="ACTIVE",'BR1'!P74&gt;0),"Yes",IF(AND('ORIGINAL BUDGET'!$K$2="ACTIVE",'ORIGINAL BUDGET'!P74&gt;0),"Yes",""))))</f>
        <v/>
      </c>
      <c r="AE74" s="493"/>
      <c r="AF74" s="325" t="str">
        <f>IF(AND('BR3'!$K$2="ACTIVE",'BR3'!R74&gt;0),"Yes",IF(AND('BR2'!$K$2="ACTIVE",'BR2'!R74&gt;0),"Yes",IF(AND('BR1'!$K$2="ACTIVE",'BR1'!R74&gt;0),"Yes",IF(AND('ORIGINAL BUDGET'!$K$2="ACTIVE",'ORIGINAL BUDGET'!R74&gt;0),"Yes",""))))</f>
        <v/>
      </c>
      <c r="AG74" s="493"/>
      <c r="AH74" s="493" t="str">
        <f>IF(AND('BR3'!$K$2="ACTIVE",'BR3'!T74&gt;0),"Yes",IF(AND('BR2'!$K$2="ACTIVE",'BR2'!T74&gt;0),"Yes",IF(AND('BR1'!$K$2="ACTIVE",'BR1'!T74&gt;0),"Yes",IF(AND('ORIGINAL BUDGET'!$K$2="ACTIVE",'ORIGINAL BUDGET'!T74&gt;0),"Yes",""))))</f>
        <v/>
      </c>
      <c r="AI74" s="494"/>
      <c r="AJ74" s="218"/>
      <c r="AK74" s="448">
        <f t="shared" si="11"/>
        <v>0</v>
      </c>
      <c r="AL74" s="448">
        <f t="shared" si="12"/>
        <v>0</v>
      </c>
      <c r="AM74" s="448">
        <f t="shared" si="13"/>
        <v>0</v>
      </c>
      <c r="AN74" s="448">
        <f t="shared" si="14"/>
        <v>0</v>
      </c>
      <c r="AO74" s="448">
        <f t="shared" si="15"/>
        <v>0</v>
      </c>
      <c r="AP74" s="448">
        <f t="shared" si="16"/>
        <v>0</v>
      </c>
      <c r="AQ74" s="448">
        <f t="shared" si="17"/>
        <v>0</v>
      </c>
      <c r="AU74" s="219"/>
      <c r="AV74" s="219"/>
      <c r="AW74" s="219"/>
      <c r="AX74" s="219"/>
      <c r="AY74" s="1104"/>
    </row>
    <row r="75" spans="1:53" ht="23.25" hidden="1" customHeight="1">
      <c r="A75" s="124">
        <v>31</v>
      </c>
      <c r="B75" s="273">
        <f>IF($L$2="","",IF($L$2="ORIGINAL",'ORIGINAL BUDGET'!$B75,IF($L$2="BR1",'BR1'!$B75,IF($L$2="BR2",'BR2'!$B75,IF($L$2="BR3",'BR3'!$B75)))))</f>
        <v>0</v>
      </c>
      <c r="C75" s="1028">
        <f>IF($L$2="","",IF($L$2="ORIGINAL",'ORIGINAL BUDGET'!$C75,IF($L$2="BR1",'BR1'!$C75,IF($L$2="BR2",'BR2'!$C75,IF($L$2="BR3",'BR3'!$C75)))))</f>
        <v>0</v>
      </c>
      <c r="D75" s="860" t="str">
        <f t="shared" si="18"/>
        <v/>
      </c>
      <c r="E75" s="404"/>
      <c r="F75" s="589"/>
      <c r="G75" s="845" t="str">
        <f t="shared" si="19"/>
        <v/>
      </c>
      <c r="H75" s="811">
        <f t="shared" si="10"/>
        <v>0</v>
      </c>
      <c r="I75" s="840"/>
      <c r="J75" s="811">
        <f t="shared" si="20"/>
        <v>0</v>
      </c>
      <c r="K75" s="843"/>
      <c r="L75" s="811">
        <f t="shared" si="21"/>
        <v>0</v>
      </c>
      <c r="M75" s="843"/>
      <c r="N75" s="811">
        <f t="shared" si="22"/>
        <v>0</v>
      </c>
      <c r="O75" s="843"/>
      <c r="P75" s="811">
        <f t="shared" si="23"/>
        <v>0</v>
      </c>
      <c r="Q75" s="843"/>
      <c r="R75" s="811">
        <f t="shared" si="24"/>
        <v>0</v>
      </c>
      <c r="S75" s="843"/>
      <c r="T75" s="811">
        <f t="shared" si="25"/>
        <v>0</v>
      </c>
      <c r="U75" s="149"/>
      <c r="V75" s="492" t="str">
        <f>IF(AND('BR3'!$K$2="ACTIVE",'BR3'!H75&gt;0),"Yes",IF(AND('BR2'!$K$2="ACTIVE",'BR2'!H75&gt;0),"Yes",IF(AND('BR1'!$K$2="ACTIVE",'BR1'!H75&gt;0),"Yes",IF(AND('ORIGINAL BUDGET'!$K$2="ACTIVE",'ORIGINAL BUDGET'!H75&gt;0),"Yes",""))))</f>
        <v/>
      </c>
      <c r="W75" s="493"/>
      <c r="X75" s="325" t="str">
        <f>IF(AND('BR3'!$K$2="ACTIVE",'BR3'!J75&gt;0),"Yes",IF(AND('BR2'!$K$2="ACTIVE",'BR2'!J75&gt;0),"Yes",IF(AND('BR1'!$K$2="ACTIVE",'BR1'!J75&gt;0),"Yes",IF(AND('ORIGINAL BUDGET'!$K$2="ACTIVE",'ORIGINAL BUDGET'!J75&gt;0),"Yes",""))))</f>
        <v/>
      </c>
      <c r="Y75" s="493"/>
      <c r="Z75" s="325" t="str">
        <f>IF(AND('BR3'!$K$2="ACTIVE",'BR3'!L75&gt;0),"Yes",IF(AND('BR2'!$K$2="ACTIVE",'BR2'!L75&gt;0),"Yes",IF(AND('BR1'!$K$2="ACTIVE",'BR1'!L75&gt;0),"Yes",IF(AND('ORIGINAL BUDGET'!$K$2="ACTIVE",'ORIGINAL BUDGET'!L75&gt;0),"Yes",""))))</f>
        <v/>
      </c>
      <c r="AA75" s="493"/>
      <c r="AB75" s="325" t="str">
        <f>IF(AND('BR3'!$K$2="ACTIVE",'BR3'!N75&gt;0),"Yes",IF(AND('BR2'!$K$2="ACTIVE",'BR2'!N75&gt;0),"Yes",IF(AND('BR1'!$K$2="ACTIVE",'BR1'!N75&gt;0),"Yes",IF(AND('ORIGINAL BUDGET'!$K$2="ACTIVE",'ORIGINAL BUDGET'!N75&gt;0),"Yes",""))))</f>
        <v/>
      </c>
      <c r="AC75" s="493"/>
      <c r="AD75" s="325" t="str">
        <f>IF(AND('BR3'!$K$2="ACTIVE",'BR3'!P75&gt;0),"Yes",IF(AND('BR2'!$K$2="ACTIVE",'BR2'!P75&gt;0),"Yes",IF(AND('BR1'!$K$2="ACTIVE",'BR1'!P75&gt;0),"Yes",IF(AND('ORIGINAL BUDGET'!$K$2="ACTIVE",'ORIGINAL BUDGET'!P75&gt;0),"Yes",""))))</f>
        <v/>
      </c>
      <c r="AE75" s="493"/>
      <c r="AF75" s="325" t="str">
        <f>IF(AND('BR3'!$K$2="ACTIVE",'BR3'!R75&gt;0),"Yes",IF(AND('BR2'!$K$2="ACTIVE",'BR2'!R75&gt;0),"Yes",IF(AND('BR1'!$K$2="ACTIVE",'BR1'!R75&gt;0),"Yes",IF(AND('ORIGINAL BUDGET'!$K$2="ACTIVE",'ORIGINAL BUDGET'!R75&gt;0),"Yes",""))))</f>
        <v/>
      </c>
      <c r="AG75" s="493"/>
      <c r="AH75" s="493" t="str">
        <f>IF(AND('BR3'!$K$2="ACTIVE",'BR3'!T75&gt;0),"Yes",IF(AND('BR2'!$K$2="ACTIVE",'BR2'!T75&gt;0),"Yes",IF(AND('BR1'!$K$2="ACTIVE",'BR1'!T75&gt;0),"Yes",IF(AND('ORIGINAL BUDGET'!$K$2="ACTIVE",'ORIGINAL BUDGET'!T75&gt;0),"Yes",""))))</f>
        <v/>
      </c>
      <c r="AI75" s="494"/>
      <c r="AJ75" s="218"/>
      <c r="AK75" s="448">
        <f t="shared" si="11"/>
        <v>0</v>
      </c>
      <c r="AL75" s="448">
        <f t="shared" si="12"/>
        <v>0</v>
      </c>
      <c r="AM75" s="448">
        <f t="shared" si="13"/>
        <v>0</v>
      </c>
      <c r="AN75" s="448">
        <f t="shared" si="14"/>
        <v>0</v>
      </c>
      <c r="AO75" s="448">
        <f t="shared" si="15"/>
        <v>0</v>
      </c>
      <c r="AP75" s="448">
        <f t="shared" si="16"/>
        <v>0</v>
      </c>
      <c r="AQ75" s="448">
        <f t="shared" si="17"/>
        <v>0</v>
      </c>
      <c r="AU75" s="220"/>
      <c r="AV75" s="220"/>
      <c r="AW75" s="220"/>
      <c r="AX75" s="220"/>
      <c r="AY75" s="1104"/>
    </row>
    <row r="76" spans="1:53" ht="23.25" hidden="1" customHeight="1">
      <c r="A76" s="124">
        <v>32</v>
      </c>
      <c r="B76" s="273">
        <f>IF($L$2="","",IF($L$2="ORIGINAL",'ORIGINAL BUDGET'!$B76,IF($L$2="BR1",'BR1'!$B76,IF($L$2="BR2",'BR2'!$B76,IF($L$2="BR3",'BR3'!$B76)))))</f>
        <v>0</v>
      </c>
      <c r="C76" s="1028">
        <f>IF($L$2="","",IF($L$2="ORIGINAL",'ORIGINAL BUDGET'!$C76,IF($L$2="BR1",'BR1'!$C76,IF($L$2="BR2",'BR2'!$C76,IF($L$2="BR3",'BR3'!$C76)))))</f>
        <v>0</v>
      </c>
      <c r="D76" s="860" t="str">
        <f t="shared" si="18"/>
        <v/>
      </c>
      <c r="E76" s="404"/>
      <c r="F76" s="589"/>
      <c r="G76" s="845" t="str">
        <f t="shared" si="19"/>
        <v/>
      </c>
      <c r="H76" s="811">
        <f t="shared" si="10"/>
        <v>0</v>
      </c>
      <c r="I76" s="840"/>
      <c r="J76" s="811">
        <f t="shared" si="20"/>
        <v>0</v>
      </c>
      <c r="K76" s="843"/>
      <c r="L76" s="811">
        <f t="shared" si="21"/>
        <v>0</v>
      </c>
      <c r="M76" s="843"/>
      <c r="N76" s="811">
        <f t="shared" si="22"/>
        <v>0</v>
      </c>
      <c r="O76" s="843"/>
      <c r="P76" s="811">
        <f t="shared" si="23"/>
        <v>0</v>
      </c>
      <c r="Q76" s="843"/>
      <c r="R76" s="811">
        <f t="shared" si="24"/>
        <v>0</v>
      </c>
      <c r="S76" s="843"/>
      <c r="T76" s="811">
        <f t="shared" si="25"/>
        <v>0</v>
      </c>
      <c r="U76" s="149"/>
      <c r="V76" s="492" t="str">
        <f>IF(AND('BR3'!$K$2="ACTIVE",'BR3'!H76&gt;0),"Yes",IF(AND('BR2'!$K$2="ACTIVE",'BR2'!H76&gt;0),"Yes",IF(AND('BR1'!$K$2="ACTIVE",'BR1'!H76&gt;0),"Yes",IF(AND('ORIGINAL BUDGET'!$K$2="ACTIVE",'ORIGINAL BUDGET'!H76&gt;0),"Yes",""))))</f>
        <v/>
      </c>
      <c r="W76" s="493"/>
      <c r="X76" s="325" t="str">
        <f>IF(AND('BR3'!$K$2="ACTIVE",'BR3'!J76&gt;0),"Yes",IF(AND('BR2'!$K$2="ACTIVE",'BR2'!J76&gt;0),"Yes",IF(AND('BR1'!$K$2="ACTIVE",'BR1'!J76&gt;0),"Yes",IF(AND('ORIGINAL BUDGET'!$K$2="ACTIVE",'ORIGINAL BUDGET'!J76&gt;0),"Yes",""))))</f>
        <v/>
      </c>
      <c r="Y76" s="493"/>
      <c r="Z76" s="325" t="str">
        <f>IF(AND('BR3'!$K$2="ACTIVE",'BR3'!L76&gt;0),"Yes",IF(AND('BR2'!$K$2="ACTIVE",'BR2'!L76&gt;0),"Yes",IF(AND('BR1'!$K$2="ACTIVE",'BR1'!L76&gt;0),"Yes",IF(AND('ORIGINAL BUDGET'!$K$2="ACTIVE",'ORIGINAL BUDGET'!L76&gt;0),"Yes",""))))</f>
        <v/>
      </c>
      <c r="AA76" s="493"/>
      <c r="AB76" s="325" t="str">
        <f>IF(AND('BR3'!$K$2="ACTIVE",'BR3'!N76&gt;0),"Yes",IF(AND('BR2'!$K$2="ACTIVE",'BR2'!N76&gt;0),"Yes",IF(AND('BR1'!$K$2="ACTIVE",'BR1'!N76&gt;0),"Yes",IF(AND('ORIGINAL BUDGET'!$K$2="ACTIVE",'ORIGINAL BUDGET'!N76&gt;0),"Yes",""))))</f>
        <v/>
      </c>
      <c r="AC76" s="493"/>
      <c r="AD76" s="325" t="str">
        <f>IF(AND('BR3'!$K$2="ACTIVE",'BR3'!P76&gt;0),"Yes",IF(AND('BR2'!$K$2="ACTIVE",'BR2'!P76&gt;0),"Yes",IF(AND('BR1'!$K$2="ACTIVE",'BR1'!P76&gt;0),"Yes",IF(AND('ORIGINAL BUDGET'!$K$2="ACTIVE",'ORIGINAL BUDGET'!P76&gt;0),"Yes",""))))</f>
        <v/>
      </c>
      <c r="AE76" s="493"/>
      <c r="AF76" s="325" t="str">
        <f>IF(AND('BR3'!$K$2="ACTIVE",'BR3'!R76&gt;0),"Yes",IF(AND('BR2'!$K$2="ACTIVE",'BR2'!R76&gt;0),"Yes",IF(AND('BR1'!$K$2="ACTIVE",'BR1'!R76&gt;0),"Yes",IF(AND('ORIGINAL BUDGET'!$K$2="ACTIVE",'ORIGINAL BUDGET'!R76&gt;0),"Yes",""))))</f>
        <v/>
      </c>
      <c r="AG76" s="493"/>
      <c r="AH76" s="493" t="str">
        <f>IF(AND('BR3'!$K$2="ACTIVE",'BR3'!T76&gt;0),"Yes",IF(AND('BR2'!$K$2="ACTIVE",'BR2'!T76&gt;0),"Yes",IF(AND('BR1'!$K$2="ACTIVE",'BR1'!T76&gt;0),"Yes",IF(AND('ORIGINAL BUDGET'!$K$2="ACTIVE",'ORIGINAL BUDGET'!T76&gt;0),"Yes",""))))</f>
        <v/>
      </c>
      <c r="AI76" s="494"/>
      <c r="AJ76" s="218"/>
      <c r="AK76" s="448">
        <f t="shared" si="11"/>
        <v>0</v>
      </c>
      <c r="AL76" s="448">
        <f t="shared" si="12"/>
        <v>0</v>
      </c>
      <c r="AM76" s="448">
        <f t="shared" si="13"/>
        <v>0</v>
      </c>
      <c r="AN76" s="448">
        <f t="shared" si="14"/>
        <v>0</v>
      </c>
      <c r="AO76" s="448">
        <f t="shared" si="15"/>
        <v>0</v>
      </c>
      <c r="AP76" s="448">
        <f t="shared" si="16"/>
        <v>0</v>
      </c>
      <c r="AQ76" s="448">
        <f t="shared" si="17"/>
        <v>0</v>
      </c>
      <c r="AU76" s="220"/>
      <c r="AV76" s="220"/>
      <c r="AW76" s="220"/>
      <c r="AX76" s="220"/>
      <c r="AY76" s="1104"/>
    </row>
    <row r="77" spans="1:53" ht="23.25" hidden="1" customHeight="1">
      <c r="A77" s="124">
        <v>33</v>
      </c>
      <c r="B77" s="273">
        <f>IF($L$2="","",IF($L$2="ORIGINAL",'ORIGINAL BUDGET'!$B77,IF($L$2="BR1",'BR1'!$B77,IF($L$2="BR2",'BR2'!$B77,IF($L$2="BR3",'BR3'!$B77)))))</f>
        <v>0</v>
      </c>
      <c r="C77" s="1028">
        <f>IF($L$2="","",IF($L$2="ORIGINAL",'ORIGINAL BUDGET'!$C77,IF($L$2="BR1",'BR1'!$C77,IF($L$2="BR2",'BR2'!$C77,IF($L$2="BR3",'BR3'!$C77)))))</f>
        <v>0</v>
      </c>
      <c r="D77" s="860" t="str">
        <f t="shared" si="18"/>
        <v/>
      </c>
      <c r="E77" s="404"/>
      <c r="F77" s="589"/>
      <c r="G77" s="845" t="str">
        <f t="shared" si="19"/>
        <v/>
      </c>
      <c r="H77" s="811">
        <f t="shared" si="10"/>
        <v>0</v>
      </c>
      <c r="I77" s="840"/>
      <c r="J77" s="811">
        <f t="shared" si="20"/>
        <v>0</v>
      </c>
      <c r="K77" s="843"/>
      <c r="L77" s="811">
        <f t="shared" si="21"/>
        <v>0</v>
      </c>
      <c r="M77" s="843"/>
      <c r="N77" s="811">
        <f t="shared" si="22"/>
        <v>0</v>
      </c>
      <c r="O77" s="843"/>
      <c r="P77" s="811">
        <f t="shared" si="23"/>
        <v>0</v>
      </c>
      <c r="Q77" s="843"/>
      <c r="R77" s="811">
        <f t="shared" si="24"/>
        <v>0</v>
      </c>
      <c r="S77" s="843"/>
      <c r="T77" s="811">
        <f t="shared" si="25"/>
        <v>0</v>
      </c>
      <c r="U77" s="149"/>
      <c r="V77" s="492" t="str">
        <f>IF(AND('BR3'!$K$2="ACTIVE",'BR3'!H77&gt;0),"Yes",IF(AND('BR2'!$K$2="ACTIVE",'BR2'!H77&gt;0),"Yes",IF(AND('BR1'!$K$2="ACTIVE",'BR1'!H77&gt;0),"Yes",IF(AND('ORIGINAL BUDGET'!$K$2="ACTIVE",'ORIGINAL BUDGET'!H77&gt;0),"Yes",""))))</f>
        <v/>
      </c>
      <c r="W77" s="493"/>
      <c r="X77" s="325" t="str">
        <f>IF(AND('BR3'!$K$2="ACTIVE",'BR3'!J77&gt;0),"Yes",IF(AND('BR2'!$K$2="ACTIVE",'BR2'!J77&gt;0),"Yes",IF(AND('BR1'!$K$2="ACTIVE",'BR1'!J77&gt;0),"Yes",IF(AND('ORIGINAL BUDGET'!$K$2="ACTIVE",'ORIGINAL BUDGET'!J77&gt;0),"Yes",""))))</f>
        <v/>
      </c>
      <c r="Y77" s="493"/>
      <c r="Z77" s="325" t="str">
        <f>IF(AND('BR3'!$K$2="ACTIVE",'BR3'!L77&gt;0),"Yes",IF(AND('BR2'!$K$2="ACTIVE",'BR2'!L77&gt;0),"Yes",IF(AND('BR1'!$K$2="ACTIVE",'BR1'!L77&gt;0),"Yes",IF(AND('ORIGINAL BUDGET'!$K$2="ACTIVE",'ORIGINAL BUDGET'!L77&gt;0),"Yes",""))))</f>
        <v/>
      </c>
      <c r="AA77" s="493"/>
      <c r="AB77" s="325" t="str">
        <f>IF(AND('BR3'!$K$2="ACTIVE",'BR3'!N77&gt;0),"Yes",IF(AND('BR2'!$K$2="ACTIVE",'BR2'!N77&gt;0),"Yes",IF(AND('BR1'!$K$2="ACTIVE",'BR1'!N77&gt;0),"Yes",IF(AND('ORIGINAL BUDGET'!$K$2="ACTIVE",'ORIGINAL BUDGET'!N77&gt;0),"Yes",""))))</f>
        <v/>
      </c>
      <c r="AC77" s="493"/>
      <c r="AD77" s="325" t="str">
        <f>IF(AND('BR3'!$K$2="ACTIVE",'BR3'!P77&gt;0),"Yes",IF(AND('BR2'!$K$2="ACTIVE",'BR2'!P77&gt;0),"Yes",IF(AND('BR1'!$K$2="ACTIVE",'BR1'!P77&gt;0),"Yes",IF(AND('ORIGINAL BUDGET'!$K$2="ACTIVE",'ORIGINAL BUDGET'!P77&gt;0),"Yes",""))))</f>
        <v/>
      </c>
      <c r="AE77" s="493"/>
      <c r="AF77" s="325" t="str">
        <f>IF(AND('BR3'!$K$2="ACTIVE",'BR3'!R77&gt;0),"Yes",IF(AND('BR2'!$K$2="ACTIVE",'BR2'!R77&gt;0),"Yes",IF(AND('BR1'!$K$2="ACTIVE",'BR1'!R77&gt;0),"Yes",IF(AND('ORIGINAL BUDGET'!$K$2="ACTIVE",'ORIGINAL BUDGET'!R77&gt;0),"Yes",""))))</f>
        <v/>
      </c>
      <c r="AG77" s="493"/>
      <c r="AH77" s="493" t="str">
        <f>IF(AND('BR3'!$K$2="ACTIVE",'BR3'!T77&gt;0),"Yes",IF(AND('BR2'!$K$2="ACTIVE",'BR2'!T77&gt;0),"Yes",IF(AND('BR1'!$K$2="ACTIVE",'BR1'!T77&gt;0),"Yes",IF(AND('ORIGINAL BUDGET'!$K$2="ACTIVE",'ORIGINAL BUDGET'!T77&gt;0),"Yes",""))))</f>
        <v/>
      </c>
      <c r="AI77" s="494"/>
      <c r="AJ77" s="218"/>
      <c r="AK77" s="448">
        <f t="shared" ref="AK77:AK94" si="29">$E77*$G77</f>
        <v>0</v>
      </c>
      <c r="AL77" s="448">
        <f t="shared" ref="AL77:AL94" si="30">$E77*$I77</f>
        <v>0</v>
      </c>
      <c r="AM77" s="448">
        <f t="shared" ref="AM77:AM94" si="31">$E77*$K77</f>
        <v>0</v>
      </c>
      <c r="AN77" s="448">
        <f t="shared" ref="AN77:AN94" si="32">$E77*$M77</f>
        <v>0</v>
      </c>
      <c r="AO77" s="448">
        <f t="shared" ref="AO77:AO94" si="33">$E77*$O77</f>
        <v>0</v>
      </c>
      <c r="AP77" s="448">
        <f t="shared" ref="AP77:AP94" si="34">$E77*$Q77</f>
        <v>0</v>
      </c>
      <c r="AQ77" s="448">
        <f t="shared" ref="AQ77:AQ94" si="35">$E77*$S77</f>
        <v>0</v>
      </c>
      <c r="AU77" s="220"/>
      <c r="AV77" s="220"/>
      <c r="AW77" s="220"/>
      <c r="AX77" s="220"/>
      <c r="AY77" s="1104"/>
    </row>
    <row r="78" spans="1:53" ht="23.25" hidden="1" customHeight="1">
      <c r="A78" s="124">
        <v>34</v>
      </c>
      <c r="B78" s="273">
        <f>IF($L$2="","",IF($L$2="ORIGINAL",'ORIGINAL BUDGET'!$B78,IF($L$2="BR1",'BR1'!$B78,IF($L$2="BR2",'BR2'!$B78,IF($L$2="BR3",'BR3'!$B78)))))</f>
        <v>0</v>
      </c>
      <c r="C78" s="1028">
        <f>IF($L$2="","",IF($L$2="ORIGINAL",'ORIGINAL BUDGET'!$C78,IF($L$2="BR1",'BR1'!$C78,IF($L$2="BR2",'BR2'!$C78,IF($L$2="BR3",'BR3'!$C78)))))</f>
        <v>0</v>
      </c>
      <c r="D78" s="860" t="str">
        <f t="shared" si="18"/>
        <v/>
      </c>
      <c r="E78" s="404"/>
      <c r="F78" s="589"/>
      <c r="G78" s="845" t="str">
        <f t="shared" si="19"/>
        <v/>
      </c>
      <c r="H78" s="811">
        <f t="shared" si="10"/>
        <v>0</v>
      </c>
      <c r="I78" s="840"/>
      <c r="J78" s="811">
        <f t="shared" si="20"/>
        <v>0</v>
      </c>
      <c r="K78" s="843"/>
      <c r="L78" s="811">
        <f t="shared" si="21"/>
        <v>0</v>
      </c>
      <c r="M78" s="843"/>
      <c r="N78" s="811">
        <f t="shared" si="22"/>
        <v>0</v>
      </c>
      <c r="O78" s="843"/>
      <c r="P78" s="811">
        <f t="shared" si="23"/>
        <v>0</v>
      </c>
      <c r="Q78" s="843"/>
      <c r="R78" s="811">
        <f t="shared" si="24"/>
        <v>0</v>
      </c>
      <c r="S78" s="843"/>
      <c r="T78" s="811">
        <f t="shared" si="25"/>
        <v>0</v>
      </c>
      <c r="U78" s="149"/>
      <c r="V78" s="492" t="str">
        <f>IF(AND('BR3'!$K$2="ACTIVE",'BR3'!H78&gt;0),"Yes",IF(AND('BR2'!$K$2="ACTIVE",'BR2'!H78&gt;0),"Yes",IF(AND('BR1'!$K$2="ACTIVE",'BR1'!H78&gt;0),"Yes",IF(AND('ORIGINAL BUDGET'!$K$2="ACTIVE",'ORIGINAL BUDGET'!H78&gt;0),"Yes",""))))</f>
        <v/>
      </c>
      <c r="W78" s="493"/>
      <c r="X78" s="325" t="str">
        <f>IF(AND('BR3'!$K$2="ACTIVE",'BR3'!J78&gt;0),"Yes",IF(AND('BR2'!$K$2="ACTIVE",'BR2'!J78&gt;0),"Yes",IF(AND('BR1'!$K$2="ACTIVE",'BR1'!J78&gt;0),"Yes",IF(AND('ORIGINAL BUDGET'!$K$2="ACTIVE",'ORIGINAL BUDGET'!J78&gt;0),"Yes",""))))</f>
        <v/>
      </c>
      <c r="Y78" s="493"/>
      <c r="Z78" s="325" t="str">
        <f>IF(AND('BR3'!$K$2="ACTIVE",'BR3'!L78&gt;0),"Yes",IF(AND('BR2'!$K$2="ACTIVE",'BR2'!L78&gt;0),"Yes",IF(AND('BR1'!$K$2="ACTIVE",'BR1'!L78&gt;0),"Yes",IF(AND('ORIGINAL BUDGET'!$K$2="ACTIVE",'ORIGINAL BUDGET'!L78&gt;0),"Yes",""))))</f>
        <v/>
      </c>
      <c r="AA78" s="493"/>
      <c r="AB78" s="325" t="str">
        <f>IF(AND('BR3'!$K$2="ACTIVE",'BR3'!N78&gt;0),"Yes",IF(AND('BR2'!$K$2="ACTIVE",'BR2'!N78&gt;0),"Yes",IF(AND('BR1'!$K$2="ACTIVE",'BR1'!N78&gt;0),"Yes",IF(AND('ORIGINAL BUDGET'!$K$2="ACTIVE",'ORIGINAL BUDGET'!N78&gt;0),"Yes",""))))</f>
        <v/>
      </c>
      <c r="AC78" s="493"/>
      <c r="AD78" s="325" t="str">
        <f>IF(AND('BR3'!$K$2="ACTIVE",'BR3'!P78&gt;0),"Yes",IF(AND('BR2'!$K$2="ACTIVE",'BR2'!P78&gt;0),"Yes",IF(AND('BR1'!$K$2="ACTIVE",'BR1'!P78&gt;0),"Yes",IF(AND('ORIGINAL BUDGET'!$K$2="ACTIVE",'ORIGINAL BUDGET'!P78&gt;0),"Yes",""))))</f>
        <v/>
      </c>
      <c r="AE78" s="493"/>
      <c r="AF78" s="325" t="str">
        <f>IF(AND('BR3'!$K$2="ACTIVE",'BR3'!R78&gt;0),"Yes",IF(AND('BR2'!$K$2="ACTIVE",'BR2'!R78&gt;0),"Yes",IF(AND('BR1'!$K$2="ACTIVE",'BR1'!R78&gt;0),"Yes",IF(AND('ORIGINAL BUDGET'!$K$2="ACTIVE",'ORIGINAL BUDGET'!R78&gt;0),"Yes",""))))</f>
        <v/>
      </c>
      <c r="AG78" s="493"/>
      <c r="AH78" s="493" t="str">
        <f>IF(AND('BR3'!$K$2="ACTIVE",'BR3'!T78&gt;0),"Yes",IF(AND('BR2'!$K$2="ACTIVE",'BR2'!T78&gt;0),"Yes",IF(AND('BR1'!$K$2="ACTIVE",'BR1'!T78&gt;0),"Yes",IF(AND('ORIGINAL BUDGET'!$K$2="ACTIVE",'ORIGINAL BUDGET'!T78&gt;0),"Yes",""))))</f>
        <v/>
      </c>
      <c r="AI78" s="494"/>
      <c r="AJ78" s="218"/>
      <c r="AK78" s="448">
        <f t="shared" si="29"/>
        <v>0</v>
      </c>
      <c r="AL78" s="448">
        <f t="shared" si="30"/>
        <v>0</v>
      </c>
      <c r="AM78" s="448">
        <f t="shared" si="31"/>
        <v>0</v>
      </c>
      <c r="AN78" s="448">
        <f t="shared" si="32"/>
        <v>0</v>
      </c>
      <c r="AO78" s="448">
        <f t="shared" si="33"/>
        <v>0</v>
      </c>
      <c r="AP78" s="448">
        <f t="shared" si="34"/>
        <v>0</v>
      </c>
      <c r="AQ78" s="448">
        <f t="shared" si="35"/>
        <v>0</v>
      </c>
      <c r="AU78" s="220"/>
      <c r="AV78" s="220"/>
      <c r="AW78" s="220"/>
      <c r="AX78" s="220"/>
      <c r="AY78" s="1104"/>
    </row>
    <row r="79" spans="1:53" ht="23.25" hidden="1" customHeight="1">
      <c r="A79" s="124">
        <v>35</v>
      </c>
      <c r="B79" s="273">
        <f>IF($L$2="","",IF($L$2="ORIGINAL",'ORIGINAL BUDGET'!$B79,IF($L$2="BR1",'BR1'!$B79,IF($L$2="BR2",'BR2'!$B79,IF($L$2="BR3",'BR3'!$B79)))))</f>
        <v>0</v>
      </c>
      <c r="C79" s="1028">
        <f>IF($L$2="","",IF($L$2="ORIGINAL",'ORIGINAL BUDGET'!$C79,IF($L$2="BR1",'BR1'!$C79,IF($L$2="BR2",'BR2'!$C79,IF($L$2="BR3",'BR3'!$C79)))))</f>
        <v>0</v>
      </c>
      <c r="D79" s="860" t="str">
        <f t="shared" si="18"/>
        <v/>
      </c>
      <c r="E79" s="404"/>
      <c r="F79" s="589"/>
      <c r="G79" s="845" t="str">
        <f t="shared" si="19"/>
        <v/>
      </c>
      <c r="H79" s="811">
        <f t="shared" si="10"/>
        <v>0</v>
      </c>
      <c r="I79" s="840"/>
      <c r="J79" s="811">
        <f t="shared" si="20"/>
        <v>0</v>
      </c>
      <c r="K79" s="843"/>
      <c r="L79" s="811">
        <f t="shared" si="21"/>
        <v>0</v>
      </c>
      <c r="M79" s="843"/>
      <c r="N79" s="811">
        <f t="shared" si="22"/>
        <v>0</v>
      </c>
      <c r="O79" s="843"/>
      <c r="P79" s="811">
        <f t="shared" si="23"/>
        <v>0</v>
      </c>
      <c r="Q79" s="843"/>
      <c r="R79" s="811">
        <f t="shared" si="24"/>
        <v>0</v>
      </c>
      <c r="S79" s="843"/>
      <c r="T79" s="811">
        <f t="shared" si="25"/>
        <v>0</v>
      </c>
      <c r="U79" s="149"/>
      <c r="V79" s="492" t="str">
        <f>IF(AND('BR3'!$K$2="ACTIVE",'BR3'!H79&gt;0),"Yes",IF(AND('BR2'!$K$2="ACTIVE",'BR2'!H79&gt;0),"Yes",IF(AND('BR1'!$K$2="ACTIVE",'BR1'!H79&gt;0),"Yes",IF(AND('ORIGINAL BUDGET'!$K$2="ACTIVE",'ORIGINAL BUDGET'!H79&gt;0),"Yes",""))))</f>
        <v/>
      </c>
      <c r="W79" s="493"/>
      <c r="X79" s="325" t="str">
        <f>IF(AND('BR3'!$K$2="ACTIVE",'BR3'!J79&gt;0),"Yes",IF(AND('BR2'!$K$2="ACTIVE",'BR2'!J79&gt;0),"Yes",IF(AND('BR1'!$K$2="ACTIVE",'BR1'!J79&gt;0),"Yes",IF(AND('ORIGINAL BUDGET'!$K$2="ACTIVE",'ORIGINAL BUDGET'!J79&gt;0),"Yes",""))))</f>
        <v/>
      </c>
      <c r="Y79" s="493"/>
      <c r="Z79" s="325" t="str">
        <f>IF(AND('BR3'!$K$2="ACTIVE",'BR3'!L79&gt;0),"Yes",IF(AND('BR2'!$K$2="ACTIVE",'BR2'!L79&gt;0),"Yes",IF(AND('BR1'!$K$2="ACTIVE",'BR1'!L79&gt;0),"Yes",IF(AND('ORIGINAL BUDGET'!$K$2="ACTIVE",'ORIGINAL BUDGET'!L79&gt;0),"Yes",""))))</f>
        <v/>
      </c>
      <c r="AA79" s="493"/>
      <c r="AB79" s="325" t="str">
        <f>IF(AND('BR3'!$K$2="ACTIVE",'BR3'!N79&gt;0),"Yes",IF(AND('BR2'!$K$2="ACTIVE",'BR2'!N79&gt;0),"Yes",IF(AND('BR1'!$K$2="ACTIVE",'BR1'!N79&gt;0),"Yes",IF(AND('ORIGINAL BUDGET'!$K$2="ACTIVE",'ORIGINAL BUDGET'!N79&gt;0),"Yes",""))))</f>
        <v/>
      </c>
      <c r="AC79" s="493"/>
      <c r="AD79" s="325" t="str">
        <f>IF(AND('BR3'!$K$2="ACTIVE",'BR3'!P79&gt;0),"Yes",IF(AND('BR2'!$K$2="ACTIVE",'BR2'!P79&gt;0),"Yes",IF(AND('BR1'!$K$2="ACTIVE",'BR1'!P79&gt;0),"Yes",IF(AND('ORIGINAL BUDGET'!$K$2="ACTIVE",'ORIGINAL BUDGET'!P79&gt;0),"Yes",""))))</f>
        <v/>
      </c>
      <c r="AE79" s="493"/>
      <c r="AF79" s="325" t="str">
        <f>IF(AND('BR3'!$K$2="ACTIVE",'BR3'!R79&gt;0),"Yes",IF(AND('BR2'!$K$2="ACTIVE",'BR2'!R79&gt;0),"Yes",IF(AND('BR1'!$K$2="ACTIVE",'BR1'!R79&gt;0),"Yes",IF(AND('ORIGINAL BUDGET'!$K$2="ACTIVE",'ORIGINAL BUDGET'!R79&gt;0),"Yes",""))))</f>
        <v/>
      </c>
      <c r="AG79" s="493"/>
      <c r="AH79" s="493" t="str">
        <f>IF(AND('BR3'!$K$2="ACTIVE",'BR3'!T79&gt;0),"Yes",IF(AND('BR2'!$K$2="ACTIVE",'BR2'!T79&gt;0),"Yes",IF(AND('BR1'!$K$2="ACTIVE",'BR1'!T79&gt;0),"Yes",IF(AND('ORIGINAL BUDGET'!$K$2="ACTIVE",'ORIGINAL BUDGET'!T79&gt;0),"Yes",""))))</f>
        <v/>
      </c>
      <c r="AI79" s="494"/>
      <c r="AJ79" s="218"/>
      <c r="AK79" s="448">
        <f t="shared" si="29"/>
        <v>0</v>
      </c>
      <c r="AL79" s="448">
        <f t="shared" si="30"/>
        <v>0</v>
      </c>
      <c r="AM79" s="448">
        <f t="shared" si="31"/>
        <v>0</v>
      </c>
      <c r="AN79" s="448">
        <f t="shared" si="32"/>
        <v>0</v>
      </c>
      <c r="AO79" s="448">
        <f t="shared" si="33"/>
        <v>0</v>
      </c>
      <c r="AP79" s="448">
        <f t="shared" si="34"/>
        <v>0</v>
      </c>
      <c r="AQ79" s="448">
        <f t="shared" si="35"/>
        <v>0</v>
      </c>
      <c r="AU79" s="219"/>
      <c r="AV79" s="219"/>
      <c r="AW79" s="219"/>
      <c r="AX79" s="219"/>
      <c r="AY79" s="1104"/>
    </row>
    <row r="80" spans="1:53" ht="23.25" hidden="1" customHeight="1">
      <c r="A80" s="124">
        <v>36</v>
      </c>
      <c r="B80" s="273">
        <f>IF($L$2="","",IF($L$2="ORIGINAL",'ORIGINAL BUDGET'!$B80,IF($L$2="BR1",'BR1'!$B80,IF($L$2="BR2",'BR2'!$B80,IF($L$2="BR3",'BR3'!$B80)))))</f>
        <v>0</v>
      </c>
      <c r="C80" s="1028">
        <f>IF($L$2="","",IF($L$2="ORIGINAL",'ORIGINAL BUDGET'!$C80,IF($L$2="BR1",'BR1'!$C80,IF($L$2="BR2",'BR2'!$C80,IF($L$2="BR3",'BR3'!$C80)))))</f>
        <v>0</v>
      </c>
      <c r="D80" s="860" t="str">
        <f t="shared" si="18"/>
        <v/>
      </c>
      <c r="E80" s="404"/>
      <c r="F80" s="589"/>
      <c r="G80" s="845" t="str">
        <f t="shared" si="19"/>
        <v/>
      </c>
      <c r="H80" s="811">
        <f t="shared" si="10"/>
        <v>0</v>
      </c>
      <c r="I80" s="840"/>
      <c r="J80" s="811">
        <f t="shared" si="20"/>
        <v>0</v>
      </c>
      <c r="K80" s="843"/>
      <c r="L80" s="811">
        <f t="shared" si="21"/>
        <v>0</v>
      </c>
      <c r="M80" s="843"/>
      <c r="N80" s="811">
        <f t="shared" si="22"/>
        <v>0</v>
      </c>
      <c r="O80" s="843"/>
      <c r="P80" s="811">
        <f t="shared" si="23"/>
        <v>0</v>
      </c>
      <c r="Q80" s="843"/>
      <c r="R80" s="811">
        <f t="shared" si="24"/>
        <v>0</v>
      </c>
      <c r="S80" s="843"/>
      <c r="T80" s="811">
        <f t="shared" si="25"/>
        <v>0</v>
      </c>
      <c r="U80" s="149"/>
      <c r="V80" s="492" t="str">
        <f>IF(AND('BR3'!$K$2="ACTIVE",'BR3'!H80&gt;0),"Yes",IF(AND('BR2'!$K$2="ACTIVE",'BR2'!H80&gt;0),"Yes",IF(AND('BR1'!$K$2="ACTIVE",'BR1'!H80&gt;0),"Yes",IF(AND('ORIGINAL BUDGET'!$K$2="ACTIVE",'ORIGINAL BUDGET'!H80&gt;0),"Yes",""))))</f>
        <v/>
      </c>
      <c r="W80" s="493"/>
      <c r="X80" s="325" t="str">
        <f>IF(AND('BR3'!$K$2="ACTIVE",'BR3'!J80&gt;0),"Yes",IF(AND('BR2'!$K$2="ACTIVE",'BR2'!J80&gt;0),"Yes",IF(AND('BR1'!$K$2="ACTIVE",'BR1'!J80&gt;0),"Yes",IF(AND('ORIGINAL BUDGET'!$K$2="ACTIVE",'ORIGINAL BUDGET'!J80&gt;0),"Yes",""))))</f>
        <v/>
      </c>
      <c r="Y80" s="493"/>
      <c r="Z80" s="325" t="str">
        <f>IF(AND('BR3'!$K$2="ACTIVE",'BR3'!L80&gt;0),"Yes",IF(AND('BR2'!$K$2="ACTIVE",'BR2'!L80&gt;0),"Yes",IF(AND('BR1'!$K$2="ACTIVE",'BR1'!L80&gt;0),"Yes",IF(AND('ORIGINAL BUDGET'!$K$2="ACTIVE",'ORIGINAL BUDGET'!L80&gt;0),"Yes",""))))</f>
        <v/>
      </c>
      <c r="AA80" s="493"/>
      <c r="AB80" s="325" t="str">
        <f>IF(AND('BR3'!$K$2="ACTIVE",'BR3'!N80&gt;0),"Yes",IF(AND('BR2'!$K$2="ACTIVE",'BR2'!N80&gt;0),"Yes",IF(AND('BR1'!$K$2="ACTIVE",'BR1'!N80&gt;0),"Yes",IF(AND('ORIGINAL BUDGET'!$K$2="ACTIVE",'ORIGINAL BUDGET'!N80&gt;0),"Yes",""))))</f>
        <v/>
      </c>
      <c r="AC80" s="493"/>
      <c r="AD80" s="325" t="str">
        <f>IF(AND('BR3'!$K$2="ACTIVE",'BR3'!P80&gt;0),"Yes",IF(AND('BR2'!$K$2="ACTIVE",'BR2'!P80&gt;0),"Yes",IF(AND('BR1'!$K$2="ACTIVE",'BR1'!P80&gt;0),"Yes",IF(AND('ORIGINAL BUDGET'!$K$2="ACTIVE",'ORIGINAL BUDGET'!P80&gt;0),"Yes",""))))</f>
        <v/>
      </c>
      <c r="AE80" s="493"/>
      <c r="AF80" s="325" t="str">
        <f>IF(AND('BR3'!$K$2="ACTIVE",'BR3'!R80&gt;0),"Yes",IF(AND('BR2'!$K$2="ACTIVE",'BR2'!R80&gt;0),"Yes",IF(AND('BR1'!$K$2="ACTIVE",'BR1'!R80&gt;0),"Yes",IF(AND('ORIGINAL BUDGET'!$K$2="ACTIVE",'ORIGINAL BUDGET'!R80&gt;0),"Yes",""))))</f>
        <v/>
      </c>
      <c r="AG80" s="493"/>
      <c r="AH80" s="493" t="str">
        <f>IF(AND('BR3'!$K$2="ACTIVE",'BR3'!T80&gt;0),"Yes",IF(AND('BR2'!$K$2="ACTIVE",'BR2'!T80&gt;0),"Yes",IF(AND('BR1'!$K$2="ACTIVE",'BR1'!T80&gt;0),"Yes",IF(AND('ORIGINAL BUDGET'!$K$2="ACTIVE",'ORIGINAL BUDGET'!T80&gt;0),"Yes",""))))</f>
        <v/>
      </c>
      <c r="AI80" s="494"/>
      <c r="AJ80" s="218"/>
      <c r="AK80" s="448">
        <f t="shared" si="29"/>
        <v>0</v>
      </c>
      <c r="AL80" s="448">
        <f t="shared" si="30"/>
        <v>0</v>
      </c>
      <c r="AM80" s="448">
        <f t="shared" si="31"/>
        <v>0</v>
      </c>
      <c r="AN80" s="448">
        <f t="shared" si="32"/>
        <v>0</v>
      </c>
      <c r="AO80" s="448">
        <f t="shared" si="33"/>
        <v>0</v>
      </c>
      <c r="AP80" s="448">
        <f t="shared" si="34"/>
        <v>0</v>
      </c>
      <c r="AQ80" s="448">
        <f t="shared" si="35"/>
        <v>0</v>
      </c>
      <c r="AU80" s="220"/>
      <c r="AV80" s="220"/>
      <c r="AW80" s="220"/>
      <c r="AX80" s="220"/>
      <c r="AY80" s="1104"/>
    </row>
    <row r="81" spans="1:53" ht="23.25" hidden="1" customHeight="1">
      <c r="A81" s="124">
        <v>37</v>
      </c>
      <c r="B81" s="273">
        <f>IF($L$2="","",IF($L$2="ORIGINAL",'ORIGINAL BUDGET'!$B81,IF($L$2="BR1",'BR1'!$B81,IF($L$2="BR2",'BR2'!$B81,IF($L$2="BR3",'BR3'!$B81)))))</f>
        <v>0</v>
      </c>
      <c r="C81" s="1028">
        <f>IF($L$2="","",IF($L$2="ORIGINAL",'ORIGINAL BUDGET'!$C81,IF($L$2="BR1",'BR1'!$C81,IF($L$2="BR2",'BR2'!$C81,IF($L$2="BR3",'BR3'!$C81)))))</f>
        <v>0</v>
      </c>
      <c r="D81" s="860" t="str">
        <f t="shared" si="18"/>
        <v/>
      </c>
      <c r="E81" s="404"/>
      <c r="F81" s="589"/>
      <c r="G81" s="845" t="str">
        <f t="shared" si="19"/>
        <v/>
      </c>
      <c r="H81" s="811">
        <f t="shared" si="10"/>
        <v>0</v>
      </c>
      <c r="I81" s="840"/>
      <c r="J81" s="811">
        <f t="shared" si="20"/>
        <v>0</v>
      </c>
      <c r="K81" s="843"/>
      <c r="L81" s="811">
        <f t="shared" si="21"/>
        <v>0</v>
      </c>
      <c r="M81" s="843"/>
      <c r="N81" s="811">
        <f t="shared" si="22"/>
        <v>0</v>
      </c>
      <c r="O81" s="843"/>
      <c r="P81" s="811">
        <f t="shared" si="23"/>
        <v>0</v>
      </c>
      <c r="Q81" s="843"/>
      <c r="R81" s="811">
        <f t="shared" si="24"/>
        <v>0</v>
      </c>
      <c r="S81" s="843"/>
      <c r="T81" s="811">
        <f t="shared" si="25"/>
        <v>0</v>
      </c>
      <c r="U81" s="149"/>
      <c r="V81" s="492" t="str">
        <f>IF(AND('BR3'!$K$2="ACTIVE",'BR3'!H81&gt;0),"Yes",IF(AND('BR2'!$K$2="ACTIVE",'BR2'!H81&gt;0),"Yes",IF(AND('BR1'!$K$2="ACTIVE",'BR1'!H81&gt;0),"Yes",IF(AND('ORIGINAL BUDGET'!$K$2="ACTIVE",'ORIGINAL BUDGET'!H81&gt;0),"Yes",""))))</f>
        <v/>
      </c>
      <c r="W81" s="493"/>
      <c r="X81" s="325" t="str">
        <f>IF(AND('BR3'!$K$2="ACTIVE",'BR3'!J81&gt;0),"Yes",IF(AND('BR2'!$K$2="ACTIVE",'BR2'!J81&gt;0),"Yes",IF(AND('BR1'!$K$2="ACTIVE",'BR1'!J81&gt;0),"Yes",IF(AND('ORIGINAL BUDGET'!$K$2="ACTIVE",'ORIGINAL BUDGET'!J81&gt;0),"Yes",""))))</f>
        <v/>
      </c>
      <c r="Y81" s="493"/>
      <c r="Z81" s="325" t="str">
        <f>IF(AND('BR3'!$K$2="ACTIVE",'BR3'!L81&gt;0),"Yes",IF(AND('BR2'!$K$2="ACTIVE",'BR2'!L81&gt;0),"Yes",IF(AND('BR1'!$K$2="ACTIVE",'BR1'!L81&gt;0),"Yes",IF(AND('ORIGINAL BUDGET'!$K$2="ACTIVE",'ORIGINAL BUDGET'!L81&gt;0),"Yes",""))))</f>
        <v/>
      </c>
      <c r="AA81" s="493"/>
      <c r="AB81" s="325" t="str">
        <f>IF(AND('BR3'!$K$2="ACTIVE",'BR3'!N81&gt;0),"Yes",IF(AND('BR2'!$K$2="ACTIVE",'BR2'!N81&gt;0),"Yes",IF(AND('BR1'!$K$2="ACTIVE",'BR1'!N81&gt;0),"Yes",IF(AND('ORIGINAL BUDGET'!$K$2="ACTIVE",'ORIGINAL BUDGET'!N81&gt;0),"Yes",""))))</f>
        <v/>
      </c>
      <c r="AC81" s="493"/>
      <c r="AD81" s="325" t="str">
        <f>IF(AND('BR3'!$K$2="ACTIVE",'BR3'!P81&gt;0),"Yes",IF(AND('BR2'!$K$2="ACTIVE",'BR2'!P81&gt;0),"Yes",IF(AND('BR1'!$K$2="ACTIVE",'BR1'!P81&gt;0),"Yes",IF(AND('ORIGINAL BUDGET'!$K$2="ACTIVE",'ORIGINAL BUDGET'!P81&gt;0),"Yes",""))))</f>
        <v/>
      </c>
      <c r="AE81" s="493"/>
      <c r="AF81" s="325" t="str">
        <f>IF(AND('BR3'!$K$2="ACTIVE",'BR3'!R81&gt;0),"Yes",IF(AND('BR2'!$K$2="ACTIVE",'BR2'!R81&gt;0),"Yes",IF(AND('BR1'!$K$2="ACTIVE",'BR1'!R81&gt;0),"Yes",IF(AND('ORIGINAL BUDGET'!$K$2="ACTIVE",'ORIGINAL BUDGET'!R81&gt;0),"Yes",""))))</f>
        <v/>
      </c>
      <c r="AG81" s="493"/>
      <c r="AH81" s="493" t="str">
        <f>IF(AND('BR3'!$K$2="ACTIVE",'BR3'!T81&gt;0),"Yes",IF(AND('BR2'!$K$2="ACTIVE",'BR2'!T81&gt;0),"Yes",IF(AND('BR1'!$K$2="ACTIVE",'BR1'!T81&gt;0),"Yes",IF(AND('ORIGINAL BUDGET'!$K$2="ACTIVE",'ORIGINAL BUDGET'!T81&gt;0),"Yes",""))))</f>
        <v/>
      </c>
      <c r="AI81" s="494"/>
      <c r="AJ81" s="218"/>
      <c r="AK81" s="448">
        <f t="shared" si="29"/>
        <v>0</v>
      </c>
      <c r="AL81" s="448">
        <f t="shared" si="30"/>
        <v>0</v>
      </c>
      <c r="AM81" s="448">
        <f t="shared" si="31"/>
        <v>0</v>
      </c>
      <c r="AN81" s="448">
        <f t="shared" si="32"/>
        <v>0</v>
      </c>
      <c r="AO81" s="448">
        <f t="shared" si="33"/>
        <v>0</v>
      </c>
      <c r="AP81" s="448">
        <f t="shared" si="34"/>
        <v>0</v>
      </c>
      <c r="AQ81" s="448">
        <f t="shared" si="35"/>
        <v>0</v>
      </c>
      <c r="AU81" s="220"/>
      <c r="AV81" s="220"/>
      <c r="AW81" s="220"/>
      <c r="AX81" s="220"/>
      <c r="AY81" s="1104"/>
    </row>
    <row r="82" spans="1:53" ht="23.25" hidden="1" customHeight="1">
      <c r="A82" s="124">
        <v>38</v>
      </c>
      <c r="B82" s="273">
        <f>IF($L$2="","",IF($L$2="ORIGINAL",'ORIGINAL BUDGET'!$B82,IF($L$2="BR1",'BR1'!$B82,IF($L$2="BR2",'BR2'!$B82,IF($L$2="BR3",'BR3'!$B82)))))</f>
        <v>0</v>
      </c>
      <c r="C82" s="1028">
        <f>IF($L$2="","",IF($L$2="ORIGINAL",'ORIGINAL BUDGET'!$C82,IF($L$2="BR1",'BR1'!$C82,IF($L$2="BR2",'BR2'!$C82,IF($L$2="BR3",'BR3'!$C82)))))</f>
        <v>0</v>
      </c>
      <c r="D82" s="860" t="str">
        <f t="shared" si="18"/>
        <v/>
      </c>
      <c r="E82" s="404"/>
      <c r="F82" s="589"/>
      <c r="G82" s="845" t="str">
        <f t="shared" si="19"/>
        <v/>
      </c>
      <c r="H82" s="811">
        <f t="shared" si="10"/>
        <v>0</v>
      </c>
      <c r="I82" s="840"/>
      <c r="J82" s="811">
        <f t="shared" si="20"/>
        <v>0</v>
      </c>
      <c r="K82" s="843"/>
      <c r="L82" s="811">
        <f t="shared" si="21"/>
        <v>0</v>
      </c>
      <c r="M82" s="843"/>
      <c r="N82" s="811">
        <f t="shared" si="22"/>
        <v>0</v>
      </c>
      <c r="O82" s="843"/>
      <c r="P82" s="811">
        <f t="shared" si="23"/>
        <v>0</v>
      </c>
      <c r="Q82" s="843"/>
      <c r="R82" s="811">
        <f t="shared" si="24"/>
        <v>0</v>
      </c>
      <c r="S82" s="843"/>
      <c r="T82" s="811">
        <f t="shared" si="25"/>
        <v>0</v>
      </c>
      <c r="U82" s="149"/>
      <c r="V82" s="492" t="str">
        <f>IF(AND('BR3'!$K$2="ACTIVE",'BR3'!H82&gt;0),"Yes",IF(AND('BR2'!$K$2="ACTIVE",'BR2'!H82&gt;0),"Yes",IF(AND('BR1'!$K$2="ACTIVE",'BR1'!H82&gt;0),"Yes",IF(AND('ORIGINAL BUDGET'!$K$2="ACTIVE",'ORIGINAL BUDGET'!H82&gt;0),"Yes",""))))</f>
        <v/>
      </c>
      <c r="W82" s="493"/>
      <c r="X82" s="325" t="str">
        <f>IF(AND('BR3'!$K$2="ACTIVE",'BR3'!J82&gt;0),"Yes",IF(AND('BR2'!$K$2="ACTIVE",'BR2'!J82&gt;0),"Yes",IF(AND('BR1'!$K$2="ACTIVE",'BR1'!J82&gt;0),"Yes",IF(AND('ORIGINAL BUDGET'!$K$2="ACTIVE",'ORIGINAL BUDGET'!J82&gt;0),"Yes",""))))</f>
        <v/>
      </c>
      <c r="Y82" s="493"/>
      <c r="Z82" s="325" t="str">
        <f>IF(AND('BR3'!$K$2="ACTIVE",'BR3'!L82&gt;0),"Yes",IF(AND('BR2'!$K$2="ACTIVE",'BR2'!L82&gt;0),"Yes",IF(AND('BR1'!$K$2="ACTIVE",'BR1'!L82&gt;0),"Yes",IF(AND('ORIGINAL BUDGET'!$K$2="ACTIVE",'ORIGINAL BUDGET'!L82&gt;0),"Yes",""))))</f>
        <v/>
      </c>
      <c r="AA82" s="493"/>
      <c r="AB82" s="325" t="str">
        <f>IF(AND('BR3'!$K$2="ACTIVE",'BR3'!N82&gt;0),"Yes",IF(AND('BR2'!$K$2="ACTIVE",'BR2'!N82&gt;0),"Yes",IF(AND('BR1'!$K$2="ACTIVE",'BR1'!N82&gt;0),"Yes",IF(AND('ORIGINAL BUDGET'!$K$2="ACTIVE",'ORIGINAL BUDGET'!N82&gt;0),"Yes",""))))</f>
        <v/>
      </c>
      <c r="AC82" s="493"/>
      <c r="AD82" s="325" t="str">
        <f>IF(AND('BR3'!$K$2="ACTIVE",'BR3'!P82&gt;0),"Yes",IF(AND('BR2'!$K$2="ACTIVE",'BR2'!P82&gt;0),"Yes",IF(AND('BR1'!$K$2="ACTIVE",'BR1'!P82&gt;0),"Yes",IF(AND('ORIGINAL BUDGET'!$K$2="ACTIVE",'ORIGINAL BUDGET'!P82&gt;0),"Yes",""))))</f>
        <v/>
      </c>
      <c r="AE82" s="493"/>
      <c r="AF82" s="325" t="str">
        <f>IF(AND('BR3'!$K$2="ACTIVE",'BR3'!R82&gt;0),"Yes",IF(AND('BR2'!$K$2="ACTIVE",'BR2'!R82&gt;0),"Yes",IF(AND('BR1'!$K$2="ACTIVE",'BR1'!R82&gt;0),"Yes",IF(AND('ORIGINAL BUDGET'!$K$2="ACTIVE",'ORIGINAL BUDGET'!R82&gt;0),"Yes",""))))</f>
        <v/>
      </c>
      <c r="AG82" s="493"/>
      <c r="AH82" s="493" t="str">
        <f>IF(AND('BR3'!$K$2="ACTIVE",'BR3'!T82&gt;0),"Yes",IF(AND('BR2'!$K$2="ACTIVE",'BR2'!T82&gt;0),"Yes",IF(AND('BR1'!$K$2="ACTIVE",'BR1'!T82&gt;0),"Yes",IF(AND('ORIGINAL BUDGET'!$K$2="ACTIVE",'ORIGINAL BUDGET'!T82&gt;0),"Yes",""))))</f>
        <v/>
      </c>
      <c r="AI82" s="494"/>
      <c r="AJ82" s="218"/>
      <c r="AK82" s="448">
        <f t="shared" si="29"/>
        <v>0</v>
      </c>
      <c r="AL82" s="448">
        <f t="shared" si="30"/>
        <v>0</v>
      </c>
      <c r="AM82" s="448">
        <f t="shared" si="31"/>
        <v>0</v>
      </c>
      <c r="AN82" s="448">
        <f t="shared" si="32"/>
        <v>0</v>
      </c>
      <c r="AO82" s="448">
        <f t="shared" si="33"/>
        <v>0</v>
      </c>
      <c r="AP82" s="448">
        <f t="shared" si="34"/>
        <v>0</v>
      </c>
      <c r="AQ82" s="448">
        <f t="shared" si="35"/>
        <v>0</v>
      </c>
      <c r="AU82" s="220"/>
      <c r="AV82" s="220"/>
      <c r="AW82" s="220"/>
      <c r="AX82" s="220"/>
      <c r="AY82" s="1104"/>
    </row>
    <row r="83" spans="1:53" ht="23.25" hidden="1" customHeight="1">
      <c r="A83" s="124">
        <v>39</v>
      </c>
      <c r="B83" s="273">
        <f>IF($L$2="","",IF($L$2="ORIGINAL",'ORIGINAL BUDGET'!$B83,IF($L$2="BR1",'BR1'!$B83,IF($L$2="BR2",'BR2'!$B83,IF($L$2="BR3",'BR3'!$B83)))))</f>
        <v>0</v>
      </c>
      <c r="C83" s="1028">
        <f>IF($L$2="","",IF($L$2="ORIGINAL",'ORIGINAL BUDGET'!$C83,IF($L$2="BR1",'BR1'!$C83,IF($L$2="BR2",'BR2'!$C83,IF($L$2="BR3",'BR3'!$C83)))))</f>
        <v>0</v>
      </c>
      <c r="D83" s="860" t="str">
        <f t="shared" si="18"/>
        <v/>
      </c>
      <c r="E83" s="404"/>
      <c r="F83" s="589"/>
      <c r="G83" s="845" t="str">
        <f t="shared" si="19"/>
        <v/>
      </c>
      <c r="H83" s="811">
        <f t="shared" si="10"/>
        <v>0</v>
      </c>
      <c r="I83" s="840"/>
      <c r="J83" s="811">
        <f t="shared" si="20"/>
        <v>0</v>
      </c>
      <c r="K83" s="843"/>
      <c r="L83" s="811">
        <f t="shared" si="21"/>
        <v>0</v>
      </c>
      <c r="M83" s="843"/>
      <c r="N83" s="811">
        <f t="shared" si="22"/>
        <v>0</v>
      </c>
      <c r="O83" s="843"/>
      <c r="P83" s="811">
        <f t="shared" si="23"/>
        <v>0</v>
      </c>
      <c r="Q83" s="843"/>
      <c r="R83" s="811">
        <f t="shared" si="24"/>
        <v>0</v>
      </c>
      <c r="S83" s="843"/>
      <c r="T83" s="811">
        <f t="shared" si="25"/>
        <v>0</v>
      </c>
      <c r="U83" s="149"/>
      <c r="V83" s="492" t="str">
        <f>IF(AND('BR3'!$K$2="ACTIVE",'BR3'!H83&gt;0),"Yes",IF(AND('BR2'!$K$2="ACTIVE",'BR2'!H83&gt;0),"Yes",IF(AND('BR1'!$K$2="ACTIVE",'BR1'!H83&gt;0),"Yes",IF(AND('ORIGINAL BUDGET'!$K$2="ACTIVE",'ORIGINAL BUDGET'!H83&gt;0),"Yes",""))))</f>
        <v/>
      </c>
      <c r="W83" s="493"/>
      <c r="X83" s="325" t="str">
        <f>IF(AND('BR3'!$K$2="ACTIVE",'BR3'!J83&gt;0),"Yes",IF(AND('BR2'!$K$2="ACTIVE",'BR2'!J83&gt;0),"Yes",IF(AND('BR1'!$K$2="ACTIVE",'BR1'!J83&gt;0),"Yes",IF(AND('ORIGINAL BUDGET'!$K$2="ACTIVE",'ORIGINAL BUDGET'!J83&gt;0),"Yes",""))))</f>
        <v/>
      </c>
      <c r="Y83" s="493"/>
      <c r="Z83" s="325" t="str">
        <f>IF(AND('BR3'!$K$2="ACTIVE",'BR3'!L83&gt;0),"Yes",IF(AND('BR2'!$K$2="ACTIVE",'BR2'!L83&gt;0),"Yes",IF(AND('BR1'!$K$2="ACTIVE",'BR1'!L83&gt;0),"Yes",IF(AND('ORIGINAL BUDGET'!$K$2="ACTIVE",'ORIGINAL BUDGET'!L83&gt;0),"Yes",""))))</f>
        <v/>
      </c>
      <c r="AA83" s="493"/>
      <c r="AB83" s="325" t="str">
        <f>IF(AND('BR3'!$K$2="ACTIVE",'BR3'!N83&gt;0),"Yes",IF(AND('BR2'!$K$2="ACTIVE",'BR2'!N83&gt;0),"Yes",IF(AND('BR1'!$K$2="ACTIVE",'BR1'!N83&gt;0),"Yes",IF(AND('ORIGINAL BUDGET'!$K$2="ACTIVE",'ORIGINAL BUDGET'!N83&gt;0),"Yes",""))))</f>
        <v/>
      </c>
      <c r="AC83" s="493"/>
      <c r="AD83" s="325" t="str">
        <f>IF(AND('BR3'!$K$2="ACTIVE",'BR3'!P83&gt;0),"Yes",IF(AND('BR2'!$K$2="ACTIVE",'BR2'!P83&gt;0),"Yes",IF(AND('BR1'!$K$2="ACTIVE",'BR1'!P83&gt;0),"Yes",IF(AND('ORIGINAL BUDGET'!$K$2="ACTIVE",'ORIGINAL BUDGET'!P83&gt;0),"Yes",""))))</f>
        <v/>
      </c>
      <c r="AE83" s="493"/>
      <c r="AF83" s="325" t="str">
        <f>IF(AND('BR3'!$K$2="ACTIVE",'BR3'!R83&gt;0),"Yes",IF(AND('BR2'!$K$2="ACTIVE",'BR2'!R83&gt;0),"Yes",IF(AND('BR1'!$K$2="ACTIVE",'BR1'!R83&gt;0),"Yes",IF(AND('ORIGINAL BUDGET'!$K$2="ACTIVE",'ORIGINAL BUDGET'!R83&gt;0),"Yes",""))))</f>
        <v/>
      </c>
      <c r="AG83" s="493"/>
      <c r="AH83" s="493" t="str">
        <f>IF(AND('BR3'!$K$2="ACTIVE",'BR3'!T83&gt;0),"Yes",IF(AND('BR2'!$K$2="ACTIVE",'BR2'!T83&gt;0),"Yes",IF(AND('BR1'!$K$2="ACTIVE",'BR1'!T83&gt;0),"Yes",IF(AND('ORIGINAL BUDGET'!$K$2="ACTIVE",'ORIGINAL BUDGET'!T83&gt;0),"Yes",""))))</f>
        <v/>
      </c>
      <c r="AI83" s="494"/>
      <c r="AJ83" s="218"/>
      <c r="AK83" s="448">
        <f t="shared" si="29"/>
        <v>0</v>
      </c>
      <c r="AL83" s="448">
        <f t="shared" si="30"/>
        <v>0</v>
      </c>
      <c r="AM83" s="448">
        <f t="shared" si="31"/>
        <v>0</v>
      </c>
      <c r="AN83" s="448">
        <f t="shared" si="32"/>
        <v>0</v>
      </c>
      <c r="AO83" s="448">
        <f t="shared" si="33"/>
        <v>0</v>
      </c>
      <c r="AP83" s="448">
        <f t="shared" si="34"/>
        <v>0</v>
      </c>
      <c r="AQ83" s="448">
        <f t="shared" si="35"/>
        <v>0</v>
      </c>
      <c r="AU83" s="220"/>
      <c r="AV83" s="220"/>
      <c r="AW83" s="220"/>
      <c r="AX83" s="220"/>
      <c r="AY83" s="1104"/>
    </row>
    <row r="84" spans="1:53" ht="23.25" hidden="1" customHeight="1">
      <c r="A84" s="124">
        <v>40</v>
      </c>
      <c r="B84" s="273">
        <f>IF($L$2="","",IF($L$2="ORIGINAL",'ORIGINAL BUDGET'!$B84,IF($L$2="BR1",'BR1'!$B84,IF($L$2="BR2",'BR2'!$B84,IF($L$2="BR3",'BR3'!$B84)))))</f>
        <v>0</v>
      </c>
      <c r="C84" s="1028">
        <f>IF($L$2="","",IF($L$2="ORIGINAL",'ORIGINAL BUDGET'!$C84,IF($L$2="BR1",'BR1'!$C84,IF($L$2="BR2",'BR2'!$C84,IF($L$2="BR3",'BR3'!$C84)))))</f>
        <v>0</v>
      </c>
      <c r="D84" s="860" t="str">
        <f t="shared" si="18"/>
        <v/>
      </c>
      <c r="E84" s="404"/>
      <c r="F84" s="589"/>
      <c r="G84" s="845" t="str">
        <f t="shared" si="19"/>
        <v/>
      </c>
      <c r="H84" s="811">
        <f t="shared" si="10"/>
        <v>0</v>
      </c>
      <c r="I84" s="840"/>
      <c r="J84" s="811">
        <f t="shared" si="20"/>
        <v>0</v>
      </c>
      <c r="K84" s="843"/>
      <c r="L84" s="811">
        <f t="shared" si="21"/>
        <v>0</v>
      </c>
      <c r="M84" s="843"/>
      <c r="N84" s="811">
        <f t="shared" si="22"/>
        <v>0</v>
      </c>
      <c r="O84" s="843"/>
      <c r="P84" s="811">
        <f t="shared" si="23"/>
        <v>0</v>
      </c>
      <c r="Q84" s="843"/>
      <c r="R84" s="811">
        <f t="shared" si="24"/>
        <v>0</v>
      </c>
      <c r="S84" s="843"/>
      <c r="T84" s="811">
        <f t="shared" si="25"/>
        <v>0</v>
      </c>
      <c r="U84" s="149"/>
      <c r="V84" s="492" t="str">
        <f>IF(AND('BR3'!$K$2="ACTIVE",'BR3'!H84&gt;0),"Yes",IF(AND('BR2'!$K$2="ACTIVE",'BR2'!H84&gt;0),"Yes",IF(AND('BR1'!$K$2="ACTIVE",'BR1'!H84&gt;0),"Yes",IF(AND('ORIGINAL BUDGET'!$K$2="ACTIVE",'ORIGINAL BUDGET'!H84&gt;0),"Yes",""))))</f>
        <v/>
      </c>
      <c r="W84" s="493"/>
      <c r="X84" s="325" t="str">
        <f>IF(AND('BR3'!$K$2="ACTIVE",'BR3'!J84&gt;0),"Yes",IF(AND('BR2'!$K$2="ACTIVE",'BR2'!J84&gt;0),"Yes",IF(AND('BR1'!$K$2="ACTIVE",'BR1'!J84&gt;0),"Yes",IF(AND('ORIGINAL BUDGET'!$K$2="ACTIVE",'ORIGINAL BUDGET'!J84&gt;0),"Yes",""))))</f>
        <v/>
      </c>
      <c r="Y84" s="493"/>
      <c r="Z84" s="325" t="str">
        <f>IF(AND('BR3'!$K$2="ACTIVE",'BR3'!L84&gt;0),"Yes",IF(AND('BR2'!$K$2="ACTIVE",'BR2'!L84&gt;0),"Yes",IF(AND('BR1'!$K$2="ACTIVE",'BR1'!L84&gt;0),"Yes",IF(AND('ORIGINAL BUDGET'!$K$2="ACTIVE",'ORIGINAL BUDGET'!L84&gt;0),"Yes",""))))</f>
        <v/>
      </c>
      <c r="AA84" s="493"/>
      <c r="AB84" s="325" t="str">
        <f>IF(AND('BR3'!$K$2="ACTIVE",'BR3'!N84&gt;0),"Yes",IF(AND('BR2'!$K$2="ACTIVE",'BR2'!N84&gt;0),"Yes",IF(AND('BR1'!$K$2="ACTIVE",'BR1'!N84&gt;0),"Yes",IF(AND('ORIGINAL BUDGET'!$K$2="ACTIVE",'ORIGINAL BUDGET'!N84&gt;0),"Yes",""))))</f>
        <v/>
      </c>
      <c r="AC84" s="493"/>
      <c r="AD84" s="325" t="str">
        <f>IF(AND('BR3'!$K$2="ACTIVE",'BR3'!P84&gt;0),"Yes",IF(AND('BR2'!$K$2="ACTIVE",'BR2'!P84&gt;0),"Yes",IF(AND('BR1'!$K$2="ACTIVE",'BR1'!P84&gt;0),"Yes",IF(AND('ORIGINAL BUDGET'!$K$2="ACTIVE",'ORIGINAL BUDGET'!P84&gt;0),"Yes",""))))</f>
        <v/>
      </c>
      <c r="AE84" s="493"/>
      <c r="AF84" s="325" t="str">
        <f>IF(AND('BR3'!$K$2="ACTIVE",'BR3'!R84&gt;0),"Yes",IF(AND('BR2'!$K$2="ACTIVE",'BR2'!R84&gt;0),"Yes",IF(AND('BR1'!$K$2="ACTIVE",'BR1'!R84&gt;0),"Yes",IF(AND('ORIGINAL BUDGET'!$K$2="ACTIVE",'ORIGINAL BUDGET'!R84&gt;0),"Yes",""))))</f>
        <v/>
      </c>
      <c r="AG84" s="493"/>
      <c r="AH84" s="493" t="str">
        <f>IF(AND('BR3'!$K$2="ACTIVE",'BR3'!T84&gt;0),"Yes",IF(AND('BR2'!$K$2="ACTIVE",'BR2'!T84&gt;0),"Yes",IF(AND('BR1'!$K$2="ACTIVE",'BR1'!T84&gt;0),"Yes",IF(AND('ORIGINAL BUDGET'!$K$2="ACTIVE",'ORIGINAL BUDGET'!T84&gt;0),"Yes",""))))</f>
        <v/>
      </c>
      <c r="AI84" s="494"/>
      <c r="AJ84" s="218"/>
      <c r="AK84" s="448">
        <f t="shared" si="29"/>
        <v>0</v>
      </c>
      <c r="AL84" s="448">
        <f t="shared" si="30"/>
        <v>0</v>
      </c>
      <c r="AM84" s="448">
        <f t="shared" si="31"/>
        <v>0</v>
      </c>
      <c r="AN84" s="448">
        <f t="shared" si="32"/>
        <v>0</v>
      </c>
      <c r="AO84" s="448">
        <f t="shared" si="33"/>
        <v>0</v>
      </c>
      <c r="AP84" s="448">
        <f t="shared" si="34"/>
        <v>0</v>
      </c>
      <c r="AQ84" s="448">
        <f t="shared" si="35"/>
        <v>0</v>
      </c>
      <c r="AU84" s="219"/>
      <c r="AV84" s="219"/>
      <c r="AW84" s="219"/>
      <c r="AX84" s="219"/>
      <c r="AY84" s="1104"/>
    </row>
    <row r="85" spans="1:53" ht="23.25" hidden="1" customHeight="1">
      <c r="A85" s="124">
        <v>41</v>
      </c>
      <c r="B85" s="273">
        <f>IF($L$2="","",IF($L$2="ORIGINAL",'ORIGINAL BUDGET'!$B85,IF($L$2="BR1",'BR1'!$B85,IF($L$2="BR2",'BR2'!$B85,IF($L$2="BR3",'BR3'!$B85)))))</f>
        <v>0</v>
      </c>
      <c r="C85" s="1028">
        <f>IF($L$2="","",IF($L$2="ORIGINAL",'ORIGINAL BUDGET'!$C85,IF($L$2="BR1",'BR1'!$C85,IF($L$2="BR2",'BR2'!$C85,IF($L$2="BR3",'BR3'!$C85)))))</f>
        <v>0</v>
      </c>
      <c r="D85" s="860" t="str">
        <f t="shared" si="18"/>
        <v/>
      </c>
      <c r="E85" s="404"/>
      <c r="F85" s="589"/>
      <c r="G85" s="845" t="str">
        <f t="shared" si="19"/>
        <v/>
      </c>
      <c r="H85" s="811">
        <f t="shared" si="10"/>
        <v>0</v>
      </c>
      <c r="I85" s="840"/>
      <c r="J85" s="811">
        <f t="shared" si="20"/>
        <v>0</v>
      </c>
      <c r="K85" s="843"/>
      <c r="L85" s="811">
        <f t="shared" si="21"/>
        <v>0</v>
      </c>
      <c r="M85" s="843"/>
      <c r="N85" s="811">
        <f t="shared" si="22"/>
        <v>0</v>
      </c>
      <c r="O85" s="843"/>
      <c r="P85" s="811">
        <f t="shared" si="23"/>
        <v>0</v>
      </c>
      <c r="Q85" s="843"/>
      <c r="R85" s="811">
        <f t="shared" si="24"/>
        <v>0</v>
      </c>
      <c r="S85" s="843"/>
      <c r="T85" s="811">
        <f t="shared" si="25"/>
        <v>0</v>
      </c>
      <c r="U85" s="149"/>
      <c r="V85" s="492" t="str">
        <f>IF(AND('BR3'!$K$2="ACTIVE",'BR3'!H85&gt;0),"Yes",IF(AND('BR2'!$K$2="ACTIVE",'BR2'!H85&gt;0),"Yes",IF(AND('BR1'!$K$2="ACTIVE",'BR1'!H85&gt;0),"Yes",IF(AND('ORIGINAL BUDGET'!$K$2="ACTIVE",'ORIGINAL BUDGET'!H85&gt;0),"Yes",""))))</f>
        <v/>
      </c>
      <c r="W85" s="493"/>
      <c r="X85" s="325" t="str">
        <f>IF(AND('BR3'!$K$2="ACTIVE",'BR3'!J85&gt;0),"Yes",IF(AND('BR2'!$K$2="ACTIVE",'BR2'!J85&gt;0),"Yes",IF(AND('BR1'!$K$2="ACTIVE",'BR1'!J85&gt;0),"Yes",IF(AND('ORIGINAL BUDGET'!$K$2="ACTIVE",'ORIGINAL BUDGET'!J85&gt;0),"Yes",""))))</f>
        <v/>
      </c>
      <c r="Y85" s="493"/>
      <c r="Z85" s="325" t="str">
        <f>IF(AND('BR3'!$K$2="ACTIVE",'BR3'!L85&gt;0),"Yes",IF(AND('BR2'!$K$2="ACTIVE",'BR2'!L85&gt;0),"Yes",IF(AND('BR1'!$K$2="ACTIVE",'BR1'!L85&gt;0),"Yes",IF(AND('ORIGINAL BUDGET'!$K$2="ACTIVE",'ORIGINAL BUDGET'!L85&gt;0),"Yes",""))))</f>
        <v/>
      </c>
      <c r="AA85" s="493"/>
      <c r="AB85" s="325" t="str">
        <f>IF(AND('BR3'!$K$2="ACTIVE",'BR3'!N85&gt;0),"Yes",IF(AND('BR2'!$K$2="ACTIVE",'BR2'!N85&gt;0),"Yes",IF(AND('BR1'!$K$2="ACTIVE",'BR1'!N85&gt;0),"Yes",IF(AND('ORIGINAL BUDGET'!$K$2="ACTIVE",'ORIGINAL BUDGET'!N85&gt;0),"Yes",""))))</f>
        <v/>
      </c>
      <c r="AC85" s="493"/>
      <c r="AD85" s="325" t="str">
        <f>IF(AND('BR3'!$K$2="ACTIVE",'BR3'!P85&gt;0),"Yes",IF(AND('BR2'!$K$2="ACTIVE",'BR2'!P85&gt;0),"Yes",IF(AND('BR1'!$K$2="ACTIVE",'BR1'!P85&gt;0),"Yes",IF(AND('ORIGINAL BUDGET'!$K$2="ACTIVE",'ORIGINAL BUDGET'!P85&gt;0),"Yes",""))))</f>
        <v/>
      </c>
      <c r="AE85" s="493"/>
      <c r="AF85" s="325" t="str">
        <f>IF(AND('BR3'!$K$2="ACTIVE",'BR3'!R85&gt;0),"Yes",IF(AND('BR2'!$K$2="ACTIVE",'BR2'!R85&gt;0),"Yes",IF(AND('BR1'!$K$2="ACTIVE",'BR1'!R85&gt;0),"Yes",IF(AND('ORIGINAL BUDGET'!$K$2="ACTIVE",'ORIGINAL BUDGET'!R85&gt;0),"Yes",""))))</f>
        <v/>
      </c>
      <c r="AG85" s="493"/>
      <c r="AH85" s="493" t="str">
        <f>IF(AND('BR3'!$K$2="ACTIVE",'BR3'!T85&gt;0),"Yes",IF(AND('BR2'!$K$2="ACTIVE",'BR2'!T85&gt;0),"Yes",IF(AND('BR1'!$K$2="ACTIVE",'BR1'!T85&gt;0),"Yes",IF(AND('ORIGINAL BUDGET'!$K$2="ACTIVE",'ORIGINAL BUDGET'!T85&gt;0),"Yes",""))))</f>
        <v/>
      </c>
      <c r="AI85" s="494"/>
      <c r="AJ85" s="218"/>
      <c r="AK85" s="448">
        <f t="shared" si="29"/>
        <v>0</v>
      </c>
      <c r="AL85" s="448">
        <f t="shared" si="30"/>
        <v>0</v>
      </c>
      <c r="AM85" s="448">
        <f t="shared" si="31"/>
        <v>0</v>
      </c>
      <c r="AN85" s="448">
        <f t="shared" si="32"/>
        <v>0</v>
      </c>
      <c r="AO85" s="448">
        <f t="shared" si="33"/>
        <v>0</v>
      </c>
      <c r="AP85" s="448">
        <f t="shared" si="34"/>
        <v>0</v>
      </c>
      <c r="AQ85" s="448">
        <f t="shared" si="35"/>
        <v>0</v>
      </c>
      <c r="AU85" s="220"/>
      <c r="AV85" s="220"/>
      <c r="AW85" s="220"/>
      <c r="AX85" s="220"/>
      <c r="AY85" s="1104"/>
    </row>
    <row r="86" spans="1:53" ht="23.25" hidden="1" customHeight="1">
      <c r="A86" s="124">
        <v>42</v>
      </c>
      <c r="B86" s="273">
        <f>IF($L$2="","",IF($L$2="ORIGINAL",'ORIGINAL BUDGET'!$B86,IF($L$2="BR1",'BR1'!$B86,IF($L$2="BR2",'BR2'!$B86,IF($L$2="BR3",'BR3'!$B86)))))</f>
        <v>0</v>
      </c>
      <c r="C86" s="1028">
        <f>IF($L$2="","",IF($L$2="ORIGINAL",'ORIGINAL BUDGET'!$C86,IF($L$2="BR1",'BR1'!$C86,IF($L$2="BR2",'BR2'!$C86,IF($L$2="BR3",'BR3'!$C86)))))</f>
        <v>0</v>
      </c>
      <c r="D86" s="860" t="str">
        <f t="shared" si="18"/>
        <v/>
      </c>
      <c r="E86" s="404"/>
      <c r="F86" s="589"/>
      <c r="G86" s="845" t="str">
        <f t="shared" si="19"/>
        <v/>
      </c>
      <c r="H86" s="811">
        <f t="shared" si="10"/>
        <v>0</v>
      </c>
      <c r="I86" s="840"/>
      <c r="J86" s="811">
        <f t="shared" si="20"/>
        <v>0</v>
      </c>
      <c r="K86" s="843"/>
      <c r="L86" s="811">
        <f t="shared" si="21"/>
        <v>0</v>
      </c>
      <c r="M86" s="843"/>
      <c r="N86" s="811">
        <f t="shared" si="22"/>
        <v>0</v>
      </c>
      <c r="O86" s="843"/>
      <c r="P86" s="811">
        <f t="shared" si="23"/>
        <v>0</v>
      </c>
      <c r="Q86" s="843"/>
      <c r="R86" s="811">
        <f t="shared" si="24"/>
        <v>0</v>
      </c>
      <c r="S86" s="843"/>
      <c r="T86" s="811">
        <f t="shared" si="25"/>
        <v>0</v>
      </c>
      <c r="U86" s="149"/>
      <c r="V86" s="492" t="str">
        <f>IF(AND('BR3'!$K$2="ACTIVE",'BR3'!H86&gt;0),"Yes",IF(AND('BR2'!$K$2="ACTIVE",'BR2'!H86&gt;0),"Yes",IF(AND('BR1'!$K$2="ACTIVE",'BR1'!H86&gt;0),"Yes",IF(AND('ORIGINAL BUDGET'!$K$2="ACTIVE",'ORIGINAL BUDGET'!H86&gt;0),"Yes",""))))</f>
        <v/>
      </c>
      <c r="W86" s="493"/>
      <c r="X86" s="325" t="str">
        <f>IF(AND('BR3'!$K$2="ACTIVE",'BR3'!J86&gt;0),"Yes",IF(AND('BR2'!$K$2="ACTIVE",'BR2'!J86&gt;0),"Yes",IF(AND('BR1'!$K$2="ACTIVE",'BR1'!J86&gt;0),"Yes",IF(AND('ORIGINAL BUDGET'!$K$2="ACTIVE",'ORIGINAL BUDGET'!J86&gt;0),"Yes",""))))</f>
        <v/>
      </c>
      <c r="Y86" s="493"/>
      <c r="Z86" s="325" t="str">
        <f>IF(AND('BR3'!$K$2="ACTIVE",'BR3'!L86&gt;0),"Yes",IF(AND('BR2'!$K$2="ACTIVE",'BR2'!L86&gt;0),"Yes",IF(AND('BR1'!$K$2="ACTIVE",'BR1'!L86&gt;0),"Yes",IF(AND('ORIGINAL BUDGET'!$K$2="ACTIVE",'ORIGINAL BUDGET'!L86&gt;0),"Yes",""))))</f>
        <v/>
      </c>
      <c r="AA86" s="493"/>
      <c r="AB86" s="325" t="str">
        <f>IF(AND('BR3'!$K$2="ACTIVE",'BR3'!N86&gt;0),"Yes",IF(AND('BR2'!$K$2="ACTIVE",'BR2'!N86&gt;0),"Yes",IF(AND('BR1'!$K$2="ACTIVE",'BR1'!N86&gt;0),"Yes",IF(AND('ORIGINAL BUDGET'!$K$2="ACTIVE",'ORIGINAL BUDGET'!N86&gt;0),"Yes",""))))</f>
        <v/>
      </c>
      <c r="AC86" s="493"/>
      <c r="AD86" s="325" t="str">
        <f>IF(AND('BR3'!$K$2="ACTIVE",'BR3'!P86&gt;0),"Yes",IF(AND('BR2'!$K$2="ACTIVE",'BR2'!P86&gt;0),"Yes",IF(AND('BR1'!$K$2="ACTIVE",'BR1'!P86&gt;0),"Yes",IF(AND('ORIGINAL BUDGET'!$K$2="ACTIVE",'ORIGINAL BUDGET'!P86&gt;0),"Yes",""))))</f>
        <v/>
      </c>
      <c r="AE86" s="493"/>
      <c r="AF86" s="325" t="str">
        <f>IF(AND('BR3'!$K$2="ACTIVE",'BR3'!R86&gt;0),"Yes",IF(AND('BR2'!$K$2="ACTIVE",'BR2'!R86&gt;0),"Yes",IF(AND('BR1'!$K$2="ACTIVE",'BR1'!R86&gt;0),"Yes",IF(AND('ORIGINAL BUDGET'!$K$2="ACTIVE",'ORIGINAL BUDGET'!R86&gt;0),"Yes",""))))</f>
        <v/>
      </c>
      <c r="AG86" s="493"/>
      <c r="AH86" s="493" t="str">
        <f>IF(AND('BR3'!$K$2="ACTIVE",'BR3'!T86&gt;0),"Yes",IF(AND('BR2'!$K$2="ACTIVE",'BR2'!T86&gt;0),"Yes",IF(AND('BR1'!$K$2="ACTIVE",'BR1'!T86&gt;0),"Yes",IF(AND('ORIGINAL BUDGET'!$K$2="ACTIVE",'ORIGINAL BUDGET'!T86&gt;0),"Yes",""))))</f>
        <v/>
      </c>
      <c r="AI86" s="494"/>
      <c r="AJ86" s="218"/>
      <c r="AK86" s="448">
        <f t="shared" si="29"/>
        <v>0</v>
      </c>
      <c r="AL86" s="448">
        <f t="shared" si="30"/>
        <v>0</v>
      </c>
      <c r="AM86" s="448">
        <f t="shared" si="31"/>
        <v>0</v>
      </c>
      <c r="AN86" s="448">
        <f t="shared" si="32"/>
        <v>0</v>
      </c>
      <c r="AO86" s="448">
        <f t="shared" si="33"/>
        <v>0</v>
      </c>
      <c r="AP86" s="448">
        <f t="shared" si="34"/>
        <v>0</v>
      </c>
      <c r="AQ86" s="448">
        <f t="shared" si="35"/>
        <v>0</v>
      </c>
      <c r="AU86" s="220"/>
      <c r="AV86" s="220"/>
      <c r="AW86" s="220"/>
      <c r="AX86" s="220"/>
      <c r="AY86" s="1104"/>
    </row>
    <row r="87" spans="1:53" ht="23.25" hidden="1" customHeight="1">
      <c r="A87" s="124">
        <v>43</v>
      </c>
      <c r="B87" s="273">
        <f>IF($L$2="","",IF($L$2="ORIGINAL",'ORIGINAL BUDGET'!$B87,IF($L$2="BR1",'BR1'!$B87,IF($L$2="BR2",'BR2'!$B87,IF($L$2="BR3",'BR3'!$B87)))))</f>
        <v>0</v>
      </c>
      <c r="C87" s="1028">
        <f>IF($L$2="","",IF($L$2="ORIGINAL",'ORIGINAL BUDGET'!$C87,IF($L$2="BR1",'BR1'!$C87,IF($L$2="BR2",'BR2'!$C87,IF($L$2="BR3",'BR3'!$C87)))))</f>
        <v>0</v>
      </c>
      <c r="D87" s="860" t="str">
        <f t="shared" si="18"/>
        <v/>
      </c>
      <c r="E87" s="404"/>
      <c r="F87" s="589"/>
      <c r="G87" s="845" t="str">
        <f t="shared" si="19"/>
        <v/>
      </c>
      <c r="H87" s="811">
        <f t="shared" si="10"/>
        <v>0</v>
      </c>
      <c r="I87" s="840"/>
      <c r="J87" s="811">
        <f t="shared" si="20"/>
        <v>0</v>
      </c>
      <c r="K87" s="843"/>
      <c r="L87" s="811">
        <f t="shared" si="21"/>
        <v>0</v>
      </c>
      <c r="M87" s="843"/>
      <c r="N87" s="811">
        <f t="shared" si="22"/>
        <v>0</v>
      </c>
      <c r="O87" s="843"/>
      <c r="P87" s="811">
        <f t="shared" si="23"/>
        <v>0</v>
      </c>
      <c r="Q87" s="843"/>
      <c r="R87" s="811">
        <f t="shared" si="24"/>
        <v>0</v>
      </c>
      <c r="S87" s="843"/>
      <c r="T87" s="811">
        <f t="shared" si="25"/>
        <v>0</v>
      </c>
      <c r="U87" s="149"/>
      <c r="V87" s="492" t="str">
        <f>IF(AND('BR3'!$K$2="ACTIVE",'BR3'!H87&gt;0),"Yes",IF(AND('BR2'!$K$2="ACTIVE",'BR2'!H87&gt;0),"Yes",IF(AND('BR1'!$K$2="ACTIVE",'BR1'!H87&gt;0),"Yes",IF(AND('ORIGINAL BUDGET'!$K$2="ACTIVE",'ORIGINAL BUDGET'!H87&gt;0),"Yes",""))))</f>
        <v/>
      </c>
      <c r="W87" s="493"/>
      <c r="X87" s="325" t="str">
        <f>IF(AND('BR3'!$K$2="ACTIVE",'BR3'!J87&gt;0),"Yes",IF(AND('BR2'!$K$2="ACTIVE",'BR2'!J87&gt;0),"Yes",IF(AND('BR1'!$K$2="ACTIVE",'BR1'!J87&gt;0),"Yes",IF(AND('ORIGINAL BUDGET'!$K$2="ACTIVE",'ORIGINAL BUDGET'!J87&gt;0),"Yes",""))))</f>
        <v/>
      </c>
      <c r="Y87" s="493"/>
      <c r="Z87" s="325" t="str">
        <f>IF(AND('BR3'!$K$2="ACTIVE",'BR3'!L87&gt;0),"Yes",IF(AND('BR2'!$K$2="ACTIVE",'BR2'!L87&gt;0),"Yes",IF(AND('BR1'!$K$2="ACTIVE",'BR1'!L87&gt;0),"Yes",IF(AND('ORIGINAL BUDGET'!$K$2="ACTIVE",'ORIGINAL BUDGET'!L87&gt;0),"Yes",""))))</f>
        <v/>
      </c>
      <c r="AA87" s="493"/>
      <c r="AB87" s="325" t="str">
        <f>IF(AND('BR3'!$K$2="ACTIVE",'BR3'!N87&gt;0),"Yes",IF(AND('BR2'!$K$2="ACTIVE",'BR2'!N87&gt;0),"Yes",IF(AND('BR1'!$K$2="ACTIVE",'BR1'!N87&gt;0),"Yes",IF(AND('ORIGINAL BUDGET'!$K$2="ACTIVE",'ORIGINAL BUDGET'!N87&gt;0),"Yes",""))))</f>
        <v/>
      </c>
      <c r="AC87" s="493"/>
      <c r="AD87" s="325" t="str">
        <f>IF(AND('BR3'!$K$2="ACTIVE",'BR3'!P87&gt;0),"Yes",IF(AND('BR2'!$K$2="ACTIVE",'BR2'!P87&gt;0),"Yes",IF(AND('BR1'!$K$2="ACTIVE",'BR1'!P87&gt;0),"Yes",IF(AND('ORIGINAL BUDGET'!$K$2="ACTIVE",'ORIGINAL BUDGET'!P87&gt;0),"Yes",""))))</f>
        <v/>
      </c>
      <c r="AE87" s="493"/>
      <c r="AF87" s="325" t="str">
        <f>IF(AND('BR3'!$K$2="ACTIVE",'BR3'!R87&gt;0),"Yes",IF(AND('BR2'!$K$2="ACTIVE",'BR2'!R87&gt;0),"Yes",IF(AND('BR1'!$K$2="ACTIVE",'BR1'!R87&gt;0),"Yes",IF(AND('ORIGINAL BUDGET'!$K$2="ACTIVE",'ORIGINAL BUDGET'!R87&gt;0),"Yes",""))))</f>
        <v/>
      </c>
      <c r="AG87" s="493"/>
      <c r="AH87" s="493" t="str">
        <f>IF(AND('BR3'!$K$2="ACTIVE",'BR3'!T87&gt;0),"Yes",IF(AND('BR2'!$K$2="ACTIVE",'BR2'!T87&gt;0),"Yes",IF(AND('BR1'!$K$2="ACTIVE",'BR1'!T87&gt;0),"Yes",IF(AND('ORIGINAL BUDGET'!$K$2="ACTIVE",'ORIGINAL BUDGET'!T87&gt;0),"Yes",""))))</f>
        <v/>
      </c>
      <c r="AI87" s="494"/>
      <c r="AJ87" s="218"/>
      <c r="AK87" s="448">
        <f t="shared" si="29"/>
        <v>0</v>
      </c>
      <c r="AL87" s="448">
        <f t="shared" si="30"/>
        <v>0</v>
      </c>
      <c r="AM87" s="448">
        <f t="shared" si="31"/>
        <v>0</v>
      </c>
      <c r="AN87" s="448">
        <f t="shared" si="32"/>
        <v>0</v>
      </c>
      <c r="AO87" s="448">
        <f t="shared" si="33"/>
        <v>0</v>
      </c>
      <c r="AP87" s="448">
        <f t="shared" si="34"/>
        <v>0</v>
      </c>
      <c r="AQ87" s="448">
        <f t="shared" si="35"/>
        <v>0</v>
      </c>
      <c r="AU87" s="220"/>
      <c r="AV87" s="220"/>
      <c r="AW87" s="220"/>
      <c r="AX87" s="220"/>
      <c r="AY87" s="1104"/>
    </row>
    <row r="88" spans="1:53" ht="23.25" hidden="1" customHeight="1">
      <c r="A88" s="124">
        <v>44</v>
      </c>
      <c r="B88" s="273">
        <f>IF($L$2="","",IF($L$2="ORIGINAL",'ORIGINAL BUDGET'!$B88,IF($L$2="BR1",'BR1'!$B88,IF($L$2="BR2",'BR2'!$B88,IF($L$2="BR3",'BR3'!$B88)))))</f>
        <v>0</v>
      </c>
      <c r="C88" s="1028">
        <f>IF($L$2="","",IF($L$2="ORIGINAL",'ORIGINAL BUDGET'!$C88,IF($L$2="BR1",'BR1'!$C88,IF($L$2="BR2",'BR2'!$C88,IF($L$2="BR3",'BR3'!$C88)))))</f>
        <v>0</v>
      </c>
      <c r="D88" s="860" t="str">
        <f t="shared" si="18"/>
        <v/>
      </c>
      <c r="E88" s="404"/>
      <c r="F88" s="589"/>
      <c r="G88" s="845" t="str">
        <f t="shared" si="19"/>
        <v/>
      </c>
      <c r="H88" s="811">
        <f t="shared" si="10"/>
        <v>0</v>
      </c>
      <c r="I88" s="840"/>
      <c r="J88" s="811">
        <f t="shared" si="20"/>
        <v>0</v>
      </c>
      <c r="K88" s="843"/>
      <c r="L88" s="811">
        <f t="shared" si="21"/>
        <v>0</v>
      </c>
      <c r="M88" s="843"/>
      <c r="N88" s="811">
        <f t="shared" si="22"/>
        <v>0</v>
      </c>
      <c r="O88" s="843"/>
      <c r="P88" s="811">
        <f t="shared" si="23"/>
        <v>0</v>
      </c>
      <c r="Q88" s="843"/>
      <c r="R88" s="811">
        <f t="shared" si="24"/>
        <v>0</v>
      </c>
      <c r="S88" s="843"/>
      <c r="T88" s="811">
        <f t="shared" si="25"/>
        <v>0</v>
      </c>
      <c r="U88" s="149"/>
      <c r="V88" s="492" t="str">
        <f>IF(AND('BR3'!$K$2="ACTIVE",'BR3'!H88&gt;0),"Yes",IF(AND('BR2'!$K$2="ACTIVE",'BR2'!H88&gt;0),"Yes",IF(AND('BR1'!$K$2="ACTIVE",'BR1'!H88&gt;0),"Yes",IF(AND('ORIGINAL BUDGET'!$K$2="ACTIVE",'ORIGINAL BUDGET'!H88&gt;0),"Yes",""))))</f>
        <v/>
      </c>
      <c r="W88" s="493"/>
      <c r="X88" s="325" t="str">
        <f>IF(AND('BR3'!$K$2="ACTIVE",'BR3'!J88&gt;0),"Yes",IF(AND('BR2'!$K$2="ACTIVE",'BR2'!J88&gt;0),"Yes",IF(AND('BR1'!$K$2="ACTIVE",'BR1'!J88&gt;0),"Yes",IF(AND('ORIGINAL BUDGET'!$K$2="ACTIVE",'ORIGINAL BUDGET'!J88&gt;0),"Yes",""))))</f>
        <v/>
      </c>
      <c r="Y88" s="493"/>
      <c r="Z88" s="325" t="str">
        <f>IF(AND('BR3'!$K$2="ACTIVE",'BR3'!L88&gt;0),"Yes",IF(AND('BR2'!$K$2="ACTIVE",'BR2'!L88&gt;0),"Yes",IF(AND('BR1'!$K$2="ACTIVE",'BR1'!L88&gt;0),"Yes",IF(AND('ORIGINAL BUDGET'!$K$2="ACTIVE",'ORIGINAL BUDGET'!L88&gt;0),"Yes",""))))</f>
        <v/>
      </c>
      <c r="AA88" s="493"/>
      <c r="AB88" s="325" t="str">
        <f>IF(AND('BR3'!$K$2="ACTIVE",'BR3'!N88&gt;0),"Yes",IF(AND('BR2'!$K$2="ACTIVE",'BR2'!N88&gt;0),"Yes",IF(AND('BR1'!$K$2="ACTIVE",'BR1'!N88&gt;0),"Yes",IF(AND('ORIGINAL BUDGET'!$K$2="ACTIVE",'ORIGINAL BUDGET'!N88&gt;0),"Yes",""))))</f>
        <v/>
      </c>
      <c r="AC88" s="493"/>
      <c r="AD88" s="325" t="str">
        <f>IF(AND('BR3'!$K$2="ACTIVE",'BR3'!P88&gt;0),"Yes",IF(AND('BR2'!$K$2="ACTIVE",'BR2'!P88&gt;0),"Yes",IF(AND('BR1'!$K$2="ACTIVE",'BR1'!P88&gt;0),"Yes",IF(AND('ORIGINAL BUDGET'!$K$2="ACTIVE",'ORIGINAL BUDGET'!P88&gt;0),"Yes",""))))</f>
        <v/>
      </c>
      <c r="AE88" s="493"/>
      <c r="AF88" s="325" t="str">
        <f>IF(AND('BR3'!$K$2="ACTIVE",'BR3'!R88&gt;0),"Yes",IF(AND('BR2'!$K$2="ACTIVE",'BR2'!R88&gt;0),"Yes",IF(AND('BR1'!$K$2="ACTIVE",'BR1'!R88&gt;0),"Yes",IF(AND('ORIGINAL BUDGET'!$K$2="ACTIVE",'ORIGINAL BUDGET'!R88&gt;0),"Yes",""))))</f>
        <v/>
      </c>
      <c r="AG88" s="493"/>
      <c r="AH88" s="493" t="str">
        <f>IF(AND('BR3'!$K$2="ACTIVE",'BR3'!T88&gt;0),"Yes",IF(AND('BR2'!$K$2="ACTIVE",'BR2'!T88&gt;0),"Yes",IF(AND('BR1'!$K$2="ACTIVE",'BR1'!T88&gt;0),"Yes",IF(AND('ORIGINAL BUDGET'!$K$2="ACTIVE",'ORIGINAL BUDGET'!T88&gt;0),"Yes",""))))</f>
        <v/>
      </c>
      <c r="AI88" s="494"/>
      <c r="AJ88" s="218"/>
      <c r="AK88" s="448">
        <f t="shared" si="29"/>
        <v>0</v>
      </c>
      <c r="AL88" s="448">
        <f t="shared" si="30"/>
        <v>0</v>
      </c>
      <c r="AM88" s="448">
        <f t="shared" si="31"/>
        <v>0</v>
      </c>
      <c r="AN88" s="448">
        <f t="shared" si="32"/>
        <v>0</v>
      </c>
      <c r="AO88" s="448">
        <f t="shared" si="33"/>
        <v>0</v>
      </c>
      <c r="AP88" s="448">
        <f t="shared" si="34"/>
        <v>0</v>
      </c>
      <c r="AQ88" s="448">
        <f t="shared" si="35"/>
        <v>0</v>
      </c>
      <c r="AU88" s="220"/>
      <c r="AV88" s="220"/>
      <c r="AW88" s="220"/>
      <c r="AX88" s="220"/>
      <c r="AY88" s="1104"/>
    </row>
    <row r="89" spans="1:53" ht="23.25" hidden="1" customHeight="1">
      <c r="A89" s="124">
        <v>45</v>
      </c>
      <c r="B89" s="273">
        <f>IF($L$2="","",IF($L$2="ORIGINAL",'ORIGINAL BUDGET'!$B89,IF($L$2="BR1",'BR1'!$B89,IF($L$2="BR2",'BR2'!$B89,IF($L$2="BR3",'BR3'!$B89)))))</f>
        <v>0</v>
      </c>
      <c r="C89" s="1028">
        <f>IF($L$2="","",IF($L$2="ORIGINAL",'ORIGINAL BUDGET'!$C89,IF($L$2="BR1",'BR1'!$C89,IF($L$2="BR2",'BR2'!$C89,IF($L$2="BR3",'BR3'!$C89)))))</f>
        <v>0</v>
      </c>
      <c r="D89" s="860" t="str">
        <f t="shared" si="18"/>
        <v/>
      </c>
      <c r="E89" s="404"/>
      <c r="F89" s="589"/>
      <c r="G89" s="845" t="str">
        <f t="shared" si="19"/>
        <v/>
      </c>
      <c r="H89" s="811">
        <f t="shared" si="10"/>
        <v>0</v>
      </c>
      <c r="I89" s="840"/>
      <c r="J89" s="811">
        <f t="shared" si="20"/>
        <v>0</v>
      </c>
      <c r="K89" s="843"/>
      <c r="L89" s="811">
        <f t="shared" si="21"/>
        <v>0</v>
      </c>
      <c r="M89" s="843"/>
      <c r="N89" s="811">
        <f t="shared" si="22"/>
        <v>0</v>
      </c>
      <c r="O89" s="843"/>
      <c r="P89" s="811">
        <f t="shared" si="23"/>
        <v>0</v>
      </c>
      <c r="Q89" s="843"/>
      <c r="R89" s="811">
        <f t="shared" si="24"/>
        <v>0</v>
      </c>
      <c r="S89" s="843"/>
      <c r="T89" s="811">
        <f t="shared" si="25"/>
        <v>0</v>
      </c>
      <c r="U89" s="149"/>
      <c r="V89" s="492" t="str">
        <f>IF(AND('BR3'!$K$2="ACTIVE",'BR3'!H89&gt;0),"Yes",IF(AND('BR2'!$K$2="ACTIVE",'BR2'!H89&gt;0),"Yes",IF(AND('BR1'!$K$2="ACTIVE",'BR1'!H89&gt;0),"Yes",IF(AND('ORIGINAL BUDGET'!$K$2="ACTIVE",'ORIGINAL BUDGET'!H89&gt;0),"Yes",""))))</f>
        <v/>
      </c>
      <c r="W89" s="493"/>
      <c r="X89" s="325" t="str">
        <f>IF(AND('BR3'!$K$2="ACTIVE",'BR3'!J89&gt;0),"Yes",IF(AND('BR2'!$K$2="ACTIVE",'BR2'!J89&gt;0),"Yes",IF(AND('BR1'!$K$2="ACTIVE",'BR1'!J89&gt;0),"Yes",IF(AND('ORIGINAL BUDGET'!$K$2="ACTIVE",'ORIGINAL BUDGET'!J89&gt;0),"Yes",""))))</f>
        <v/>
      </c>
      <c r="Y89" s="493"/>
      <c r="Z89" s="325" t="str">
        <f>IF(AND('BR3'!$K$2="ACTIVE",'BR3'!L89&gt;0),"Yes",IF(AND('BR2'!$K$2="ACTIVE",'BR2'!L89&gt;0),"Yes",IF(AND('BR1'!$K$2="ACTIVE",'BR1'!L89&gt;0),"Yes",IF(AND('ORIGINAL BUDGET'!$K$2="ACTIVE",'ORIGINAL BUDGET'!L89&gt;0),"Yes",""))))</f>
        <v/>
      </c>
      <c r="AA89" s="493"/>
      <c r="AB89" s="325" t="str">
        <f>IF(AND('BR3'!$K$2="ACTIVE",'BR3'!N89&gt;0),"Yes",IF(AND('BR2'!$K$2="ACTIVE",'BR2'!N89&gt;0),"Yes",IF(AND('BR1'!$K$2="ACTIVE",'BR1'!N89&gt;0),"Yes",IF(AND('ORIGINAL BUDGET'!$K$2="ACTIVE",'ORIGINAL BUDGET'!N89&gt;0),"Yes",""))))</f>
        <v/>
      </c>
      <c r="AC89" s="493"/>
      <c r="AD89" s="325" t="str">
        <f>IF(AND('BR3'!$K$2="ACTIVE",'BR3'!P89&gt;0),"Yes",IF(AND('BR2'!$K$2="ACTIVE",'BR2'!P89&gt;0),"Yes",IF(AND('BR1'!$K$2="ACTIVE",'BR1'!P89&gt;0),"Yes",IF(AND('ORIGINAL BUDGET'!$K$2="ACTIVE",'ORIGINAL BUDGET'!P89&gt;0),"Yes",""))))</f>
        <v/>
      </c>
      <c r="AE89" s="493"/>
      <c r="AF89" s="325" t="str">
        <f>IF(AND('BR3'!$K$2="ACTIVE",'BR3'!R89&gt;0),"Yes",IF(AND('BR2'!$K$2="ACTIVE",'BR2'!R89&gt;0),"Yes",IF(AND('BR1'!$K$2="ACTIVE",'BR1'!R89&gt;0),"Yes",IF(AND('ORIGINAL BUDGET'!$K$2="ACTIVE",'ORIGINAL BUDGET'!R89&gt;0),"Yes",""))))</f>
        <v/>
      </c>
      <c r="AG89" s="493"/>
      <c r="AH89" s="493" t="str">
        <f>IF(AND('BR3'!$K$2="ACTIVE",'BR3'!T89&gt;0),"Yes",IF(AND('BR2'!$K$2="ACTIVE",'BR2'!T89&gt;0),"Yes",IF(AND('BR1'!$K$2="ACTIVE",'BR1'!T89&gt;0),"Yes",IF(AND('ORIGINAL BUDGET'!$K$2="ACTIVE",'ORIGINAL BUDGET'!T89&gt;0),"Yes",""))))</f>
        <v/>
      </c>
      <c r="AI89" s="494"/>
      <c r="AJ89" s="218"/>
      <c r="AK89" s="448">
        <f t="shared" si="29"/>
        <v>0</v>
      </c>
      <c r="AL89" s="448">
        <f t="shared" si="30"/>
        <v>0</v>
      </c>
      <c r="AM89" s="448">
        <f t="shared" si="31"/>
        <v>0</v>
      </c>
      <c r="AN89" s="448">
        <f t="shared" si="32"/>
        <v>0</v>
      </c>
      <c r="AO89" s="448">
        <f t="shared" si="33"/>
        <v>0</v>
      </c>
      <c r="AP89" s="448">
        <f t="shared" si="34"/>
        <v>0</v>
      </c>
      <c r="AQ89" s="448">
        <f t="shared" si="35"/>
        <v>0</v>
      </c>
      <c r="AU89" s="219"/>
      <c r="AV89" s="219"/>
      <c r="AW89" s="219"/>
      <c r="AX89" s="219"/>
      <c r="AY89" s="1104"/>
    </row>
    <row r="90" spans="1:53" ht="23.25" hidden="1" customHeight="1">
      <c r="A90" s="124">
        <v>46</v>
      </c>
      <c r="B90" s="273">
        <f>IF($L$2="","",IF($L$2="ORIGINAL",'ORIGINAL BUDGET'!$B90,IF($L$2="BR1",'BR1'!$B90,IF($L$2="BR2",'BR2'!$B90,IF($L$2="BR3",'BR3'!$B90)))))</f>
        <v>0</v>
      </c>
      <c r="C90" s="1028">
        <f>IF($L$2="","",IF($L$2="ORIGINAL",'ORIGINAL BUDGET'!$C90,IF($L$2="BR1",'BR1'!$C90,IF($L$2="BR2",'BR2'!$C90,IF($L$2="BR3",'BR3'!$C90)))))</f>
        <v>0</v>
      </c>
      <c r="D90" s="860" t="str">
        <f t="shared" si="18"/>
        <v/>
      </c>
      <c r="E90" s="404"/>
      <c r="F90" s="589"/>
      <c r="G90" s="845" t="str">
        <f t="shared" si="19"/>
        <v/>
      </c>
      <c r="H90" s="811">
        <f t="shared" si="10"/>
        <v>0</v>
      </c>
      <c r="I90" s="840"/>
      <c r="J90" s="811">
        <f t="shared" si="20"/>
        <v>0</v>
      </c>
      <c r="K90" s="843"/>
      <c r="L90" s="811">
        <f t="shared" si="21"/>
        <v>0</v>
      </c>
      <c r="M90" s="843"/>
      <c r="N90" s="811">
        <f t="shared" si="22"/>
        <v>0</v>
      </c>
      <c r="O90" s="843"/>
      <c r="P90" s="811">
        <f t="shared" si="23"/>
        <v>0</v>
      </c>
      <c r="Q90" s="843"/>
      <c r="R90" s="811">
        <f t="shared" si="24"/>
        <v>0</v>
      </c>
      <c r="S90" s="843"/>
      <c r="T90" s="811">
        <f t="shared" si="25"/>
        <v>0</v>
      </c>
      <c r="U90" s="149"/>
      <c r="V90" s="492" t="str">
        <f>IF(AND('BR3'!$K$2="ACTIVE",'BR3'!H90&gt;0),"Yes",IF(AND('BR2'!$K$2="ACTIVE",'BR2'!H90&gt;0),"Yes",IF(AND('BR1'!$K$2="ACTIVE",'BR1'!H90&gt;0),"Yes",IF(AND('ORIGINAL BUDGET'!$K$2="ACTIVE",'ORIGINAL BUDGET'!H90&gt;0),"Yes",""))))</f>
        <v/>
      </c>
      <c r="W90" s="493"/>
      <c r="X90" s="325" t="str">
        <f>IF(AND('BR3'!$K$2="ACTIVE",'BR3'!J90&gt;0),"Yes",IF(AND('BR2'!$K$2="ACTIVE",'BR2'!J90&gt;0),"Yes",IF(AND('BR1'!$K$2="ACTIVE",'BR1'!J90&gt;0),"Yes",IF(AND('ORIGINAL BUDGET'!$K$2="ACTIVE",'ORIGINAL BUDGET'!J90&gt;0),"Yes",""))))</f>
        <v/>
      </c>
      <c r="Y90" s="493"/>
      <c r="Z90" s="325" t="str">
        <f>IF(AND('BR3'!$K$2="ACTIVE",'BR3'!L90&gt;0),"Yes",IF(AND('BR2'!$K$2="ACTIVE",'BR2'!L90&gt;0),"Yes",IF(AND('BR1'!$K$2="ACTIVE",'BR1'!L90&gt;0),"Yes",IF(AND('ORIGINAL BUDGET'!$K$2="ACTIVE",'ORIGINAL BUDGET'!L90&gt;0),"Yes",""))))</f>
        <v/>
      </c>
      <c r="AA90" s="493"/>
      <c r="AB90" s="325" t="str">
        <f>IF(AND('BR3'!$K$2="ACTIVE",'BR3'!N90&gt;0),"Yes",IF(AND('BR2'!$K$2="ACTIVE",'BR2'!N90&gt;0),"Yes",IF(AND('BR1'!$K$2="ACTIVE",'BR1'!N90&gt;0),"Yes",IF(AND('ORIGINAL BUDGET'!$K$2="ACTIVE",'ORIGINAL BUDGET'!N90&gt;0),"Yes",""))))</f>
        <v/>
      </c>
      <c r="AC90" s="493"/>
      <c r="AD90" s="325" t="str">
        <f>IF(AND('BR3'!$K$2="ACTIVE",'BR3'!P90&gt;0),"Yes",IF(AND('BR2'!$K$2="ACTIVE",'BR2'!P90&gt;0),"Yes",IF(AND('BR1'!$K$2="ACTIVE",'BR1'!P90&gt;0),"Yes",IF(AND('ORIGINAL BUDGET'!$K$2="ACTIVE",'ORIGINAL BUDGET'!P90&gt;0),"Yes",""))))</f>
        <v/>
      </c>
      <c r="AE90" s="493"/>
      <c r="AF90" s="325" t="str">
        <f>IF(AND('BR3'!$K$2="ACTIVE",'BR3'!R90&gt;0),"Yes",IF(AND('BR2'!$K$2="ACTIVE",'BR2'!R90&gt;0),"Yes",IF(AND('BR1'!$K$2="ACTIVE",'BR1'!R90&gt;0),"Yes",IF(AND('ORIGINAL BUDGET'!$K$2="ACTIVE",'ORIGINAL BUDGET'!R90&gt;0),"Yes",""))))</f>
        <v/>
      </c>
      <c r="AG90" s="493"/>
      <c r="AH90" s="493" t="str">
        <f>IF(AND('BR3'!$K$2="ACTIVE",'BR3'!T90&gt;0),"Yes",IF(AND('BR2'!$K$2="ACTIVE",'BR2'!T90&gt;0),"Yes",IF(AND('BR1'!$K$2="ACTIVE",'BR1'!T90&gt;0),"Yes",IF(AND('ORIGINAL BUDGET'!$K$2="ACTIVE",'ORIGINAL BUDGET'!T90&gt;0),"Yes",""))))</f>
        <v/>
      </c>
      <c r="AI90" s="494"/>
      <c r="AJ90" s="218"/>
      <c r="AK90" s="448">
        <f t="shared" si="29"/>
        <v>0</v>
      </c>
      <c r="AL90" s="448">
        <f t="shared" si="30"/>
        <v>0</v>
      </c>
      <c r="AM90" s="448">
        <f t="shared" si="31"/>
        <v>0</v>
      </c>
      <c r="AN90" s="448">
        <f t="shared" si="32"/>
        <v>0</v>
      </c>
      <c r="AO90" s="448">
        <f t="shared" si="33"/>
        <v>0</v>
      </c>
      <c r="AP90" s="448">
        <f t="shared" si="34"/>
        <v>0</v>
      </c>
      <c r="AQ90" s="448">
        <f t="shared" si="35"/>
        <v>0</v>
      </c>
      <c r="AU90" s="220"/>
      <c r="AV90" s="220"/>
      <c r="AW90" s="220"/>
      <c r="AX90" s="220"/>
      <c r="AY90" s="1104"/>
    </row>
    <row r="91" spans="1:53" ht="23.25" hidden="1" customHeight="1">
      <c r="A91" s="124">
        <v>47</v>
      </c>
      <c r="B91" s="273">
        <f>IF($L$2="","",IF($L$2="ORIGINAL",'ORIGINAL BUDGET'!$B91,IF($L$2="BR1",'BR1'!$B91,IF($L$2="BR2",'BR2'!$B91,IF($L$2="BR3",'BR3'!$B91)))))</f>
        <v>0</v>
      </c>
      <c r="C91" s="1028">
        <f>IF($L$2="","",IF($L$2="ORIGINAL",'ORIGINAL BUDGET'!$C91,IF($L$2="BR1",'BR1'!$C91,IF($L$2="BR2",'BR2'!$C91,IF($L$2="BR3",'BR3'!$C91)))))</f>
        <v>0</v>
      </c>
      <c r="D91" s="860" t="str">
        <f t="shared" si="18"/>
        <v/>
      </c>
      <c r="E91" s="404"/>
      <c r="F91" s="589"/>
      <c r="G91" s="845" t="str">
        <f t="shared" si="19"/>
        <v/>
      </c>
      <c r="H91" s="811">
        <f t="shared" si="10"/>
        <v>0</v>
      </c>
      <c r="I91" s="840"/>
      <c r="J91" s="811">
        <f t="shared" si="20"/>
        <v>0</v>
      </c>
      <c r="K91" s="843"/>
      <c r="L91" s="811">
        <f t="shared" si="21"/>
        <v>0</v>
      </c>
      <c r="M91" s="843"/>
      <c r="N91" s="811">
        <f t="shared" si="22"/>
        <v>0</v>
      </c>
      <c r="O91" s="843"/>
      <c r="P91" s="811">
        <f t="shared" si="23"/>
        <v>0</v>
      </c>
      <c r="Q91" s="843"/>
      <c r="R91" s="811">
        <f t="shared" si="24"/>
        <v>0</v>
      </c>
      <c r="S91" s="843"/>
      <c r="T91" s="811">
        <f t="shared" si="25"/>
        <v>0</v>
      </c>
      <c r="U91" s="149"/>
      <c r="V91" s="492" t="str">
        <f>IF(AND('BR3'!$K$2="ACTIVE",'BR3'!H91&gt;0),"Yes",IF(AND('BR2'!$K$2="ACTIVE",'BR2'!H91&gt;0),"Yes",IF(AND('BR1'!$K$2="ACTIVE",'BR1'!H91&gt;0),"Yes",IF(AND('ORIGINAL BUDGET'!$K$2="ACTIVE",'ORIGINAL BUDGET'!H91&gt;0),"Yes",""))))</f>
        <v/>
      </c>
      <c r="W91" s="493"/>
      <c r="X91" s="325" t="str">
        <f>IF(AND('BR3'!$K$2="ACTIVE",'BR3'!J91&gt;0),"Yes",IF(AND('BR2'!$K$2="ACTIVE",'BR2'!J91&gt;0),"Yes",IF(AND('BR1'!$K$2="ACTIVE",'BR1'!J91&gt;0),"Yes",IF(AND('ORIGINAL BUDGET'!$K$2="ACTIVE",'ORIGINAL BUDGET'!J91&gt;0),"Yes",""))))</f>
        <v/>
      </c>
      <c r="Y91" s="493"/>
      <c r="Z91" s="325" t="str">
        <f>IF(AND('BR3'!$K$2="ACTIVE",'BR3'!L91&gt;0),"Yes",IF(AND('BR2'!$K$2="ACTIVE",'BR2'!L91&gt;0),"Yes",IF(AND('BR1'!$K$2="ACTIVE",'BR1'!L91&gt;0),"Yes",IF(AND('ORIGINAL BUDGET'!$K$2="ACTIVE",'ORIGINAL BUDGET'!L91&gt;0),"Yes",""))))</f>
        <v/>
      </c>
      <c r="AA91" s="493"/>
      <c r="AB91" s="325" t="str">
        <f>IF(AND('BR3'!$K$2="ACTIVE",'BR3'!N91&gt;0),"Yes",IF(AND('BR2'!$K$2="ACTIVE",'BR2'!N91&gt;0),"Yes",IF(AND('BR1'!$K$2="ACTIVE",'BR1'!N91&gt;0),"Yes",IF(AND('ORIGINAL BUDGET'!$K$2="ACTIVE",'ORIGINAL BUDGET'!N91&gt;0),"Yes",""))))</f>
        <v/>
      </c>
      <c r="AC91" s="493"/>
      <c r="AD91" s="325" t="str">
        <f>IF(AND('BR3'!$K$2="ACTIVE",'BR3'!P91&gt;0),"Yes",IF(AND('BR2'!$K$2="ACTIVE",'BR2'!P91&gt;0),"Yes",IF(AND('BR1'!$K$2="ACTIVE",'BR1'!P91&gt;0),"Yes",IF(AND('ORIGINAL BUDGET'!$K$2="ACTIVE",'ORIGINAL BUDGET'!P91&gt;0),"Yes",""))))</f>
        <v/>
      </c>
      <c r="AE91" s="493"/>
      <c r="AF91" s="325" t="str">
        <f>IF(AND('BR3'!$K$2="ACTIVE",'BR3'!R91&gt;0),"Yes",IF(AND('BR2'!$K$2="ACTIVE",'BR2'!R91&gt;0),"Yes",IF(AND('BR1'!$K$2="ACTIVE",'BR1'!R91&gt;0),"Yes",IF(AND('ORIGINAL BUDGET'!$K$2="ACTIVE",'ORIGINAL BUDGET'!R91&gt;0),"Yes",""))))</f>
        <v/>
      </c>
      <c r="AG91" s="493"/>
      <c r="AH91" s="493" t="str">
        <f>IF(AND('BR3'!$K$2="ACTIVE",'BR3'!T91&gt;0),"Yes",IF(AND('BR2'!$K$2="ACTIVE",'BR2'!T91&gt;0),"Yes",IF(AND('BR1'!$K$2="ACTIVE",'BR1'!T91&gt;0),"Yes",IF(AND('ORIGINAL BUDGET'!$K$2="ACTIVE",'ORIGINAL BUDGET'!T91&gt;0),"Yes",""))))</f>
        <v/>
      </c>
      <c r="AI91" s="494"/>
      <c r="AJ91" s="218"/>
      <c r="AK91" s="448">
        <f t="shared" si="29"/>
        <v>0</v>
      </c>
      <c r="AL91" s="448">
        <f t="shared" si="30"/>
        <v>0</v>
      </c>
      <c r="AM91" s="448">
        <f t="shared" si="31"/>
        <v>0</v>
      </c>
      <c r="AN91" s="448">
        <f t="shared" si="32"/>
        <v>0</v>
      </c>
      <c r="AO91" s="448">
        <f t="shared" si="33"/>
        <v>0</v>
      </c>
      <c r="AP91" s="448">
        <f t="shared" si="34"/>
        <v>0</v>
      </c>
      <c r="AQ91" s="448">
        <f t="shared" si="35"/>
        <v>0</v>
      </c>
      <c r="AU91" s="220"/>
      <c r="AV91" s="220"/>
      <c r="AW91" s="220"/>
      <c r="AX91" s="220"/>
      <c r="AY91" s="1104"/>
    </row>
    <row r="92" spans="1:53" ht="23.25" hidden="1" customHeight="1">
      <c r="A92" s="124">
        <v>48</v>
      </c>
      <c r="B92" s="273">
        <f>IF($L$2="","",IF($L$2="ORIGINAL",'ORIGINAL BUDGET'!$B92,IF($L$2="BR1",'BR1'!$B92,IF($L$2="BR2",'BR2'!$B92,IF($L$2="BR3",'BR3'!$B92)))))</f>
        <v>0</v>
      </c>
      <c r="C92" s="1028">
        <f>IF($L$2="","",IF($L$2="ORIGINAL",'ORIGINAL BUDGET'!$C92,IF($L$2="BR1",'BR1'!$C92,IF($L$2="BR2",'BR2'!$C92,IF($L$2="BR3",'BR3'!$C92)))))</f>
        <v>0</v>
      </c>
      <c r="D92" s="860" t="str">
        <f t="shared" si="18"/>
        <v/>
      </c>
      <c r="E92" s="404"/>
      <c r="F92" s="589"/>
      <c r="G92" s="845" t="str">
        <f t="shared" si="19"/>
        <v/>
      </c>
      <c r="H92" s="811">
        <f t="shared" si="10"/>
        <v>0</v>
      </c>
      <c r="I92" s="840"/>
      <c r="J92" s="811">
        <f t="shared" si="20"/>
        <v>0</v>
      </c>
      <c r="K92" s="843"/>
      <c r="L92" s="811">
        <f t="shared" si="21"/>
        <v>0</v>
      </c>
      <c r="M92" s="843"/>
      <c r="N92" s="811">
        <f t="shared" si="22"/>
        <v>0</v>
      </c>
      <c r="O92" s="843"/>
      <c r="P92" s="811">
        <f t="shared" si="23"/>
        <v>0</v>
      </c>
      <c r="Q92" s="843"/>
      <c r="R92" s="811">
        <f t="shared" si="24"/>
        <v>0</v>
      </c>
      <c r="S92" s="843"/>
      <c r="T92" s="811">
        <f t="shared" si="25"/>
        <v>0</v>
      </c>
      <c r="U92" s="149"/>
      <c r="V92" s="492" t="str">
        <f>IF(AND('BR3'!$K$2="ACTIVE",'BR3'!H92&gt;0),"Yes",IF(AND('BR2'!$K$2="ACTIVE",'BR2'!H92&gt;0),"Yes",IF(AND('BR1'!$K$2="ACTIVE",'BR1'!H92&gt;0),"Yes",IF(AND('ORIGINAL BUDGET'!$K$2="ACTIVE",'ORIGINAL BUDGET'!H92&gt;0),"Yes",""))))</f>
        <v/>
      </c>
      <c r="W92" s="493"/>
      <c r="X92" s="325" t="str">
        <f>IF(AND('BR3'!$K$2="ACTIVE",'BR3'!J92&gt;0),"Yes",IF(AND('BR2'!$K$2="ACTIVE",'BR2'!J92&gt;0),"Yes",IF(AND('BR1'!$K$2="ACTIVE",'BR1'!J92&gt;0),"Yes",IF(AND('ORIGINAL BUDGET'!$K$2="ACTIVE",'ORIGINAL BUDGET'!J92&gt;0),"Yes",""))))</f>
        <v/>
      </c>
      <c r="Y92" s="493"/>
      <c r="Z92" s="325" t="str">
        <f>IF(AND('BR3'!$K$2="ACTIVE",'BR3'!L92&gt;0),"Yes",IF(AND('BR2'!$K$2="ACTIVE",'BR2'!L92&gt;0),"Yes",IF(AND('BR1'!$K$2="ACTIVE",'BR1'!L92&gt;0),"Yes",IF(AND('ORIGINAL BUDGET'!$K$2="ACTIVE",'ORIGINAL BUDGET'!L92&gt;0),"Yes",""))))</f>
        <v/>
      </c>
      <c r="AA92" s="493"/>
      <c r="AB92" s="325" t="str">
        <f>IF(AND('BR3'!$K$2="ACTIVE",'BR3'!N92&gt;0),"Yes",IF(AND('BR2'!$K$2="ACTIVE",'BR2'!N92&gt;0),"Yes",IF(AND('BR1'!$K$2="ACTIVE",'BR1'!N92&gt;0),"Yes",IF(AND('ORIGINAL BUDGET'!$K$2="ACTIVE",'ORIGINAL BUDGET'!N92&gt;0),"Yes",""))))</f>
        <v/>
      </c>
      <c r="AC92" s="493"/>
      <c r="AD92" s="325" t="str">
        <f>IF(AND('BR3'!$K$2="ACTIVE",'BR3'!P92&gt;0),"Yes",IF(AND('BR2'!$K$2="ACTIVE",'BR2'!P92&gt;0),"Yes",IF(AND('BR1'!$K$2="ACTIVE",'BR1'!P92&gt;0),"Yes",IF(AND('ORIGINAL BUDGET'!$K$2="ACTIVE",'ORIGINAL BUDGET'!P92&gt;0),"Yes",""))))</f>
        <v/>
      </c>
      <c r="AE92" s="493"/>
      <c r="AF92" s="325" t="str">
        <f>IF(AND('BR3'!$K$2="ACTIVE",'BR3'!R92&gt;0),"Yes",IF(AND('BR2'!$K$2="ACTIVE",'BR2'!R92&gt;0),"Yes",IF(AND('BR1'!$K$2="ACTIVE",'BR1'!R92&gt;0),"Yes",IF(AND('ORIGINAL BUDGET'!$K$2="ACTIVE",'ORIGINAL BUDGET'!R92&gt;0),"Yes",""))))</f>
        <v/>
      </c>
      <c r="AG92" s="493"/>
      <c r="AH92" s="493" t="str">
        <f>IF(AND('BR3'!$K$2="ACTIVE",'BR3'!T92&gt;0),"Yes",IF(AND('BR2'!$K$2="ACTIVE",'BR2'!T92&gt;0),"Yes",IF(AND('BR1'!$K$2="ACTIVE",'BR1'!T92&gt;0),"Yes",IF(AND('ORIGINAL BUDGET'!$K$2="ACTIVE",'ORIGINAL BUDGET'!T92&gt;0),"Yes",""))))</f>
        <v/>
      </c>
      <c r="AI92" s="494"/>
      <c r="AJ92" s="218"/>
      <c r="AK92" s="448">
        <f t="shared" si="29"/>
        <v>0</v>
      </c>
      <c r="AL92" s="448">
        <f t="shared" si="30"/>
        <v>0</v>
      </c>
      <c r="AM92" s="448">
        <f t="shared" si="31"/>
        <v>0</v>
      </c>
      <c r="AN92" s="448">
        <f t="shared" si="32"/>
        <v>0</v>
      </c>
      <c r="AO92" s="448">
        <f t="shared" si="33"/>
        <v>0</v>
      </c>
      <c r="AP92" s="448">
        <f t="shared" si="34"/>
        <v>0</v>
      </c>
      <c r="AQ92" s="448">
        <f t="shared" si="35"/>
        <v>0</v>
      </c>
      <c r="AU92" s="220"/>
      <c r="AV92" s="220"/>
      <c r="AW92" s="220"/>
      <c r="AX92" s="220"/>
      <c r="AY92" s="1104"/>
    </row>
    <row r="93" spans="1:53" ht="23.25" hidden="1" customHeight="1">
      <c r="A93" s="124">
        <v>49</v>
      </c>
      <c r="B93" s="273">
        <f>IF($L$2="","",IF($L$2="ORIGINAL",'ORIGINAL BUDGET'!$B93,IF($L$2="BR1",'BR1'!$B93,IF($L$2="BR2",'BR2'!$B93,IF($L$2="BR3",'BR3'!$B93)))))</f>
        <v>0</v>
      </c>
      <c r="C93" s="1028">
        <f>IF($L$2="","",IF($L$2="ORIGINAL",'ORIGINAL BUDGET'!$C93,IF($L$2="BR1",'BR1'!$C93,IF($L$2="BR2",'BR2'!$C93,IF($L$2="BR3",'BR3'!$C93)))))</f>
        <v>0</v>
      </c>
      <c r="D93" s="860" t="str">
        <f t="shared" si="18"/>
        <v/>
      </c>
      <c r="E93" s="404"/>
      <c r="F93" s="589"/>
      <c r="G93" s="845" t="str">
        <f t="shared" si="19"/>
        <v/>
      </c>
      <c r="H93" s="811">
        <f t="shared" si="10"/>
        <v>0</v>
      </c>
      <c r="I93" s="840"/>
      <c r="J93" s="811">
        <f t="shared" si="20"/>
        <v>0</v>
      </c>
      <c r="K93" s="843"/>
      <c r="L93" s="811">
        <f t="shared" si="21"/>
        <v>0</v>
      </c>
      <c r="M93" s="843"/>
      <c r="N93" s="811">
        <f t="shared" si="22"/>
        <v>0</v>
      </c>
      <c r="O93" s="843"/>
      <c r="P93" s="811">
        <f t="shared" si="23"/>
        <v>0</v>
      </c>
      <c r="Q93" s="843"/>
      <c r="R93" s="811">
        <f t="shared" si="24"/>
        <v>0</v>
      </c>
      <c r="S93" s="843"/>
      <c r="T93" s="811">
        <f t="shared" si="25"/>
        <v>0</v>
      </c>
      <c r="U93" s="149"/>
      <c r="V93" s="492" t="str">
        <f>IF(AND('BR3'!$K$2="ACTIVE",'BR3'!H93&gt;0),"Yes",IF(AND('BR2'!$K$2="ACTIVE",'BR2'!H93&gt;0),"Yes",IF(AND('BR1'!$K$2="ACTIVE",'BR1'!H93&gt;0),"Yes",IF(AND('ORIGINAL BUDGET'!$K$2="ACTIVE",'ORIGINAL BUDGET'!H93&gt;0),"Yes",""))))</f>
        <v/>
      </c>
      <c r="W93" s="493"/>
      <c r="X93" s="325" t="str">
        <f>IF(AND('BR3'!$K$2="ACTIVE",'BR3'!J93&gt;0),"Yes",IF(AND('BR2'!$K$2="ACTIVE",'BR2'!J93&gt;0),"Yes",IF(AND('BR1'!$K$2="ACTIVE",'BR1'!J93&gt;0),"Yes",IF(AND('ORIGINAL BUDGET'!$K$2="ACTIVE",'ORIGINAL BUDGET'!J93&gt;0),"Yes",""))))</f>
        <v/>
      </c>
      <c r="Y93" s="493"/>
      <c r="Z93" s="325" t="str">
        <f>IF(AND('BR3'!$K$2="ACTIVE",'BR3'!L93&gt;0),"Yes",IF(AND('BR2'!$K$2="ACTIVE",'BR2'!L93&gt;0),"Yes",IF(AND('BR1'!$K$2="ACTIVE",'BR1'!L93&gt;0),"Yes",IF(AND('ORIGINAL BUDGET'!$K$2="ACTIVE",'ORIGINAL BUDGET'!L93&gt;0),"Yes",""))))</f>
        <v/>
      </c>
      <c r="AA93" s="493"/>
      <c r="AB93" s="325" t="str">
        <f>IF(AND('BR3'!$K$2="ACTIVE",'BR3'!N93&gt;0),"Yes",IF(AND('BR2'!$K$2="ACTIVE",'BR2'!N93&gt;0),"Yes",IF(AND('BR1'!$K$2="ACTIVE",'BR1'!N93&gt;0),"Yes",IF(AND('ORIGINAL BUDGET'!$K$2="ACTIVE",'ORIGINAL BUDGET'!N93&gt;0),"Yes",""))))</f>
        <v/>
      </c>
      <c r="AC93" s="493"/>
      <c r="AD93" s="325" t="str">
        <f>IF(AND('BR3'!$K$2="ACTIVE",'BR3'!P93&gt;0),"Yes",IF(AND('BR2'!$K$2="ACTIVE",'BR2'!P93&gt;0),"Yes",IF(AND('BR1'!$K$2="ACTIVE",'BR1'!P93&gt;0),"Yes",IF(AND('ORIGINAL BUDGET'!$K$2="ACTIVE",'ORIGINAL BUDGET'!P93&gt;0),"Yes",""))))</f>
        <v/>
      </c>
      <c r="AE93" s="493"/>
      <c r="AF93" s="325" t="str">
        <f>IF(AND('BR3'!$K$2="ACTIVE",'BR3'!R93&gt;0),"Yes",IF(AND('BR2'!$K$2="ACTIVE",'BR2'!R93&gt;0),"Yes",IF(AND('BR1'!$K$2="ACTIVE",'BR1'!R93&gt;0),"Yes",IF(AND('ORIGINAL BUDGET'!$K$2="ACTIVE",'ORIGINAL BUDGET'!R93&gt;0),"Yes",""))))</f>
        <v/>
      </c>
      <c r="AG93" s="493"/>
      <c r="AH93" s="493" t="str">
        <f>IF(AND('BR3'!$K$2="ACTIVE",'BR3'!T93&gt;0),"Yes",IF(AND('BR2'!$K$2="ACTIVE",'BR2'!T93&gt;0),"Yes",IF(AND('BR1'!$K$2="ACTIVE",'BR1'!T93&gt;0),"Yes",IF(AND('ORIGINAL BUDGET'!$K$2="ACTIVE",'ORIGINAL BUDGET'!T93&gt;0),"Yes",""))))</f>
        <v/>
      </c>
      <c r="AI93" s="494"/>
      <c r="AJ93" s="218"/>
      <c r="AK93" s="448">
        <f t="shared" si="29"/>
        <v>0</v>
      </c>
      <c r="AL93" s="448">
        <f t="shared" si="30"/>
        <v>0</v>
      </c>
      <c r="AM93" s="448">
        <f t="shared" si="31"/>
        <v>0</v>
      </c>
      <c r="AN93" s="448">
        <f t="shared" si="32"/>
        <v>0</v>
      </c>
      <c r="AO93" s="448">
        <f t="shared" si="33"/>
        <v>0</v>
      </c>
      <c r="AP93" s="448">
        <f t="shared" si="34"/>
        <v>0</v>
      </c>
      <c r="AQ93" s="448">
        <f t="shared" si="35"/>
        <v>0</v>
      </c>
      <c r="AU93" s="220"/>
      <c r="AV93" s="220"/>
      <c r="AW93" s="220"/>
      <c r="AX93" s="220"/>
      <c r="AY93" s="1104"/>
    </row>
    <row r="94" spans="1:53" ht="23.25" hidden="1" customHeight="1" thickBot="1">
      <c r="A94" s="1219">
        <v>50</v>
      </c>
      <c r="B94" s="1220">
        <f>IF($L$2="","",IF($L$2="ORIGINAL",'ORIGINAL BUDGET'!$B94,IF($L$2="BR1",'BR1'!$B94,IF($L$2="BR2",'BR2'!$B94,IF($L$2="BR3",'BR3'!$B94)))))</f>
        <v>0</v>
      </c>
      <c r="C94" s="1221">
        <f>IF($L$2="","",IF($L$2="ORIGINAL",'ORIGINAL BUDGET'!$C94,IF($L$2="BR1",'BR1'!$C94,IF($L$2="BR2",'BR2'!$C94,IF($L$2="BR3",'BR3'!$C94)))))</f>
        <v>0</v>
      </c>
      <c r="D94" s="1222" t="str">
        <f t="shared" si="18"/>
        <v/>
      </c>
      <c r="E94" s="1223"/>
      <c r="F94" s="1224"/>
      <c r="G94" s="1225" t="str">
        <f t="shared" si="19"/>
        <v/>
      </c>
      <c r="H94" s="811">
        <f t="shared" si="10"/>
        <v>0</v>
      </c>
      <c r="I94" s="841"/>
      <c r="J94" s="811">
        <f t="shared" si="20"/>
        <v>0</v>
      </c>
      <c r="K94" s="844"/>
      <c r="L94" s="811">
        <f t="shared" si="21"/>
        <v>0</v>
      </c>
      <c r="M94" s="844"/>
      <c r="N94" s="811">
        <f t="shared" si="22"/>
        <v>0</v>
      </c>
      <c r="O94" s="844"/>
      <c r="P94" s="811">
        <f t="shared" si="23"/>
        <v>0</v>
      </c>
      <c r="Q94" s="844"/>
      <c r="R94" s="811">
        <f t="shared" si="24"/>
        <v>0</v>
      </c>
      <c r="S94" s="844"/>
      <c r="T94" s="811">
        <f t="shared" si="25"/>
        <v>0</v>
      </c>
      <c r="U94" s="149"/>
      <c r="V94" s="495" t="str">
        <f>IF(AND('BR3'!$K$2="ACTIVE",'BR3'!H94&gt;0),"Yes",IF(AND('BR2'!$K$2="ACTIVE",'BR2'!H94&gt;0),"Yes",IF(AND('BR1'!$K$2="ACTIVE",'BR1'!H94&gt;0),"Yes",IF(AND('ORIGINAL BUDGET'!$K$2="ACTIVE",'ORIGINAL BUDGET'!H94&gt;0),"Yes",""))))</f>
        <v/>
      </c>
      <c r="W94" s="1086"/>
      <c r="X94" s="1085" t="str">
        <f>IF(AND('BR3'!$K$2="ACTIVE",'BR3'!J94&gt;0),"Yes",IF(AND('BR2'!$K$2="ACTIVE",'BR2'!J94&gt;0),"Yes",IF(AND('BR1'!$K$2="ACTIVE",'BR1'!J94&gt;0),"Yes",IF(AND('ORIGINAL BUDGET'!$K$2="ACTIVE",'ORIGINAL BUDGET'!J94&gt;0),"Yes",""))))</f>
        <v/>
      </c>
      <c r="Y94" s="1086"/>
      <c r="Z94" s="1085" t="str">
        <f>IF(AND('BR3'!$K$2="ACTIVE",'BR3'!L94&gt;0),"Yes",IF(AND('BR2'!$K$2="ACTIVE",'BR2'!L94&gt;0),"Yes",IF(AND('BR1'!$K$2="ACTIVE",'BR1'!L94&gt;0),"Yes",IF(AND('ORIGINAL BUDGET'!$K$2="ACTIVE",'ORIGINAL BUDGET'!L94&gt;0),"Yes",""))))</f>
        <v/>
      </c>
      <c r="AA94" s="1086"/>
      <c r="AB94" s="1085" t="str">
        <f>IF(AND('BR3'!$K$2="ACTIVE",'BR3'!N94&gt;0),"Yes",IF(AND('BR2'!$K$2="ACTIVE",'BR2'!N94&gt;0),"Yes",IF(AND('BR1'!$K$2="ACTIVE",'BR1'!N94&gt;0),"Yes",IF(AND('ORIGINAL BUDGET'!$K$2="ACTIVE",'ORIGINAL BUDGET'!N94&gt;0),"Yes",""))))</f>
        <v/>
      </c>
      <c r="AC94" s="1086"/>
      <c r="AD94" s="1085" t="str">
        <f>IF(AND('BR3'!$K$2="ACTIVE",'BR3'!P94&gt;0),"Yes",IF(AND('BR2'!$K$2="ACTIVE",'BR2'!P94&gt;0),"Yes",IF(AND('BR1'!$K$2="ACTIVE",'BR1'!P94&gt;0),"Yes",IF(AND('ORIGINAL BUDGET'!$K$2="ACTIVE",'ORIGINAL BUDGET'!P94&gt;0),"Yes",""))))</f>
        <v/>
      </c>
      <c r="AE94" s="1086"/>
      <c r="AF94" s="1085" t="str">
        <f>IF(AND('BR3'!$K$2="ACTIVE",'BR3'!R94&gt;0),"Yes",IF(AND('BR2'!$K$2="ACTIVE",'BR2'!R94&gt;0),"Yes",IF(AND('BR1'!$K$2="ACTIVE",'BR1'!R94&gt;0),"Yes",IF(AND('ORIGINAL BUDGET'!$K$2="ACTIVE",'ORIGINAL BUDGET'!R94&gt;0),"Yes",""))))</f>
        <v/>
      </c>
      <c r="AG94" s="1086"/>
      <c r="AH94" s="1086" t="str">
        <f>IF(AND('BR3'!$K$2="ACTIVE",'BR3'!T94&gt;0),"Yes",IF(AND('BR2'!$K$2="ACTIVE",'BR2'!T94&gt;0),"Yes",IF(AND('BR1'!$K$2="ACTIVE",'BR1'!T94&gt;0),"Yes",IF(AND('ORIGINAL BUDGET'!$K$2="ACTIVE",'ORIGINAL BUDGET'!T94&gt;0),"Yes",""))))</f>
        <v/>
      </c>
      <c r="AI94" s="498"/>
      <c r="AJ94" s="58"/>
      <c r="AK94" s="448">
        <f t="shared" si="29"/>
        <v>0</v>
      </c>
      <c r="AL94" s="448">
        <f t="shared" si="30"/>
        <v>0</v>
      </c>
      <c r="AM94" s="448">
        <f t="shared" si="31"/>
        <v>0</v>
      </c>
      <c r="AN94" s="448">
        <f t="shared" si="32"/>
        <v>0</v>
      </c>
      <c r="AO94" s="448">
        <f t="shared" si="33"/>
        <v>0</v>
      </c>
      <c r="AP94" s="448">
        <f t="shared" si="34"/>
        <v>0</v>
      </c>
      <c r="AQ94" s="448">
        <f t="shared" si="35"/>
        <v>0</v>
      </c>
      <c r="AU94" s="219"/>
      <c r="AV94" s="219"/>
      <c r="AW94" s="219"/>
      <c r="AX94" s="219"/>
      <c r="AY94" s="1104"/>
    </row>
    <row r="95" spans="1:53" s="197" customFormat="1" ht="15.95" customHeight="1" thickTop="1" thickBot="1">
      <c r="A95" s="435"/>
      <c r="B95" s="520"/>
      <c r="C95" s="521"/>
      <c r="D95" s="522"/>
      <c r="E95" s="523"/>
      <c r="F95" s="436"/>
      <c r="G95" s="849"/>
      <c r="H95" s="437"/>
      <c r="I95" s="849"/>
      <c r="J95" s="437"/>
      <c r="K95" s="849"/>
      <c r="L95" s="437"/>
      <c r="M95" s="849"/>
      <c r="N95" s="437"/>
      <c r="O95" s="849"/>
      <c r="P95" s="437"/>
      <c r="Q95" s="849"/>
      <c r="R95" s="437"/>
      <c r="S95" s="849"/>
      <c r="T95" s="437"/>
      <c r="U95" s="276"/>
      <c r="V95" s="1085"/>
      <c r="W95" s="1085"/>
      <c r="X95" s="1085"/>
      <c r="Y95" s="1085"/>
      <c r="Z95" s="1085"/>
      <c r="AA95" s="1085"/>
      <c r="AB95" s="1085"/>
      <c r="AC95" s="1085"/>
      <c r="AD95" s="1085"/>
      <c r="AE95" s="1085"/>
      <c r="AF95" s="1085"/>
      <c r="AG95" s="1085"/>
      <c r="AH95" s="1086"/>
      <c r="AI95" s="1086"/>
      <c r="AJ95" s="328" t="s">
        <v>128</v>
      </c>
      <c r="AK95" s="327">
        <f t="shared" ref="AK95:AQ95" si="36">SUM(AK45:AK94)</f>
        <v>0</v>
      </c>
      <c r="AL95" s="327">
        <f t="shared" si="36"/>
        <v>0</v>
      </c>
      <c r="AM95" s="327">
        <f t="shared" si="36"/>
        <v>0</v>
      </c>
      <c r="AN95" s="327">
        <f t="shared" si="36"/>
        <v>0</v>
      </c>
      <c r="AO95" s="327">
        <f t="shared" si="36"/>
        <v>0</v>
      </c>
      <c r="AP95" s="327">
        <f t="shared" si="36"/>
        <v>0</v>
      </c>
      <c r="AQ95" s="327">
        <f t="shared" si="36"/>
        <v>0</v>
      </c>
      <c r="AS95" s="169"/>
      <c r="AT95" s="169"/>
      <c r="AU95" s="277"/>
      <c r="AV95" s="277"/>
      <c r="AW95" s="277"/>
      <c r="AX95" s="277"/>
      <c r="AY95" s="1104"/>
      <c r="AZ95" s="169"/>
      <c r="BA95" s="169"/>
    </row>
    <row r="96" spans="1:53" ht="20.25" customHeight="1" thickTop="1">
      <c r="A96" s="1739" t="str">
        <f>A12</f>
        <v>OPERATING EXPENSES</v>
      </c>
      <c r="B96" s="1740"/>
      <c r="C96" s="1740"/>
      <c r="D96" s="1740"/>
      <c r="E96" s="1740"/>
      <c r="F96" s="1740"/>
      <c r="G96" s="1736" t="s">
        <v>84</v>
      </c>
      <c r="H96" s="1737"/>
      <c r="I96" s="1737"/>
      <c r="J96" s="1737"/>
      <c r="K96" s="1737"/>
      <c r="L96" s="1737"/>
      <c r="M96" s="1737"/>
      <c r="N96" s="1737"/>
      <c r="O96" s="1737"/>
      <c r="P96" s="1737"/>
      <c r="Q96" s="1737"/>
      <c r="R96" s="1737"/>
      <c r="S96" s="1737"/>
      <c r="T96" s="1737"/>
      <c r="U96" s="947"/>
      <c r="V96" s="1821" t="s">
        <v>155</v>
      </c>
      <c r="W96" s="1821"/>
      <c r="X96" s="1821"/>
      <c r="Y96" s="1821"/>
      <c r="Z96" s="1821"/>
      <c r="AA96" s="1821"/>
      <c r="AB96" s="1821"/>
      <c r="AC96" s="1821"/>
      <c r="AD96" s="1821"/>
      <c r="AE96" s="1821"/>
      <c r="AF96" s="1821"/>
      <c r="AG96" s="1821"/>
      <c r="AH96" s="1821"/>
      <c r="AI96" s="1821"/>
      <c r="AL96" s="1738"/>
      <c r="AM96" s="1738"/>
      <c r="AN96" s="1738"/>
      <c r="AO96" s="475"/>
      <c r="AP96" s="1084"/>
      <c r="AQ96" s="1084"/>
      <c r="AR96" s="1084"/>
      <c r="AY96" s="1104"/>
    </row>
    <row r="97" spans="1:51" ht="15.6" customHeight="1" thickBot="1">
      <c r="A97" s="1584"/>
      <c r="B97" s="1586"/>
      <c r="C97" s="1586"/>
      <c r="D97" s="1586"/>
      <c r="E97" s="1586"/>
      <c r="F97" s="1586"/>
      <c r="G97" s="1226" t="str">
        <f>'Fund Rec'!G79</f>
        <v/>
      </c>
      <c r="H97" s="1227">
        <f>'Fund Rec'!H79</f>
        <v>0</v>
      </c>
      <c r="I97" s="1228" t="str">
        <f>'Fund Rec'!I79</f>
        <v/>
      </c>
      <c r="J97" s="1227">
        <f>'Fund Rec'!J79</f>
        <v>0</v>
      </c>
      <c r="K97" s="1228" t="str">
        <f>'Fund Rec'!K79</f>
        <v/>
      </c>
      <c r="L97" s="1227">
        <f>'Fund Rec'!L79</f>
        <v>0</v>
      </c>
      <c r="M97" s="1228" t="str">
        <f>'Fund Rec'!M79</f>
        <v/>
      </c>
      <c r="N97" s="1227">
        <f>'Fund Rec'!N79</f>
        <v>0</v>
      </c>
      <c r="O97" s="1229" t="str">
        <f>'Fund Rec'!O79</f>
        <v/>
      </c>
      <c r="P97" s="697">
        <f>'Fund Rec'!P79</f>
        <v>0</v>
      </c>
      <c r="Q97" s="1229" t="str">
        <f>'Fund Rec'!Q79</f>
        <v/>
      </c>
      <c r="R97" s="1230">
        <f>'Fund Rec'!R79</f>
        <v>0</v>
      </c>
      <c r="S97" s="1229" t="str">
        <f>'Fund Rec'!S79</f>
        <v/>
      </c>
      <c r="T97" s="697">
        <f>'Fund Rec'!T79</f>
        <v>0</v>
      </c>
      <c r="U97" s="408"/>
      <c r="V97" s="1732" t="str">
        <f>$G$5</f>
        <v>RPPC, 53110</v>
      </c>
      <c r="W97" s="1716"/>
      <c r="X97" s="1716" t="str">
        <f>$I$5</f>
        <v>RPPC , 53129</v>
      </c>
      <c r="Y97" s="1716"/>
      <c r="Z97" s="1716" t="str">
        <f>$K$5</f>
        <v/>
      </c>
      <c r="AA97" s="1716"/>
      <c r="AB97" s="1716" t="str">
        <f>$M$5</f>
        <v/>
      </c>
      <c r="AC97" s="1716"/>
      <c r="AD97" s="1716" t="str">
        <f>$O$5</f>
        <v/>
      </c>
      <c r="AE97" s="1716"/>
      <c r="AF97" s="1716" t="str">
        <f>$Q$5</f>
        <v/>
      </c>
      <c r="AG97" s="1716"/>
      <c r="AH97" s="1716" t="str">
        <f>$S$5</f>
        <v/>
      </c>
      <c r="AI97" s="1718"/>
      <c r="AL97" s="2"/>
      <c r="AM97" s="2"/>
      <c r="AN97" s="2"/>
      <c r="AO97" s="2"/>
      <c r="AP97" s="2"/>
      <c r="AQ97" s="2"/>
      <c r="AR97" s="2"/>
      <c r="AY97" s="1104"/>
    </row>
    <row r="98" spans="1:51" ht="25.5" customHeight="1" thickTop="1" thickBot="1">
      <c r="A98" s="131"/>
      <c r="B98" s="159"/>
      <c r="C98" s="159"/>
      <c r="D98" s="18"/>
      <c r="E98" s="130" t="str">
        <f>'ORIGINAL BUDGET'!E98</f>
        <v>TOTAL OPERATING EXPENSES</v>
      </c>
      <c r="F98" s="1112">
        <f>SUM(F99:F113)</f>
        <v>0</v>
      </c>
      <c r="G98" s="614"/>
      <c r="H98" s="605">
        <f>SUM(H99:H113)</f>
        <v>0</v>
      </c>
      <c r="I98" s="607"/>
      <c r="J98" s="605">
        <f>SUM(J99:J113)</f>
        <v>0</v>
      </c>
      <c r="K98" s="607"/>
      <c r="L98" s="596">
        <f>SUM(L99:L113)</f>
        <v>0</v>
      </c>
      <c r="M98" s="695"/>
      <c r="N98" s="596">
        <f>SUM(N99:N113)</f>
        <v>0</v>
      </c>
      <c r="O98" s="695"/>
      <c r="P98" s="596">
        <f>SUM(P99:P113)</f>
        <v>0</v>
      </c>
      <c r="Q98" s="607"/>
      <c r="R98" s="596">
        <f>SUM(R99:R113)</f>
        <v>0</v>
      </c>
      <c r="S98" s="695"/>
      <c r="T98" s="596">
        <f>SUM(T99:T113)</f>
        <v>0</v>
      </c>
      <c r="U98" s="409"/>
      <c r="V98" s="1733"/>
      <c r="W98" s="1717"/>
      <c r="X98" s="1717"/>
      <c r="Y98" s="1717"/>
      <c r="Z98" s="1717"/>
      <c r="AA98" s="1717"/>
      <c r="AB98" s="1717"/>
      <c r="AC98" s="1717"/>
      <c r="AD98" s="1717"/>
      <c r="AE98" s="1717"/>
      <c r="AF98" s="1717"/>
      <c r="AG98" s="1717"/>
      <c r="AH98" s="1717"/>
      <c r="AI98" s="1719"/>
      <c r="AL98" s="221"/>
      <c r="AM98" s="221"/>
      <c r="AN98" s="222"/>
      <c r="AO98" s="222"/>
      <c r="AP98" s="222"/>
      <c r="AQ98" s="222"/>
      <c r="AR98" s="222"/>
      <c r="AY98" s="1104"/>
    </row>
    <row r="99" spans="1:51" ht="23.25" customHeight="1" thickTop="1">
      <c r="A99" s="122">
        <v>1</v>
      </c>
      <c r="B99" s="1773">
        <f>IF($L$2="","",IF($L$2="ORIGINAL",'ORIGINAL BUDGET'!$B99,IF($L$2="BR1",'BR1'!$B99,IF($L$2="BR2",'BR2'!$B99,IF($L$2="BR3",'BR3'!$B99)))))</f>
        <v>0</v>
      </c>
      <c r="C99" s="1774">
        <f>IF($L$2="","",IF($L$2="ORIGINAL",'ORIGINAL BUDGET'!$B99,IF($L$2="BR1",'BR1'!$B99,IF($L$2="BR2",'BR2'!$B99,IF($L$2="BR3",'BR3'!$B99)))))</f>
        <v>0</v>
      </c>
      <c r="D99" s="1774">
        <f>IF($L$2="","",IF($L$2="ORIGINAL",'ORIGINAL BUDGET'!$B99,IF($L$2="BR1",'BR1'!$B99,IF($L$2="BR2",'BR2'!$B99,IF($L$2="BR3",'BR3'!$B99)))))</f>
        <v>0</v>
      </c>
      <c r="E99" s="1775">
        <f>IF($L$2="","",IF($L$2="ORIGINAL",'ORIGINAL BUDGET'!$B99,IF($L$2="BR1",'BR1'!$B99,IF($L$2="BR2",'BR2'!$B99,IF($L$2="BR3",'BR3'!$B99)))))</f>
        <v>0</v>
      </c>
      <c r="F99" s="1111"/>
      <c r="G99" s="847" t="str">
        <f t="shared" ref="G99:G113" si="37">IF(AND(F99&lt;&gt;0, 1-I99-K99-Q99-S99-M99-O99),1-I99-K99-Q99-S99-M99-O99,"")</f>
        <v/>
      </c>
      <c r="H99" s="812">
        <f t="shared" ref="H99:H113" si="38">IF(AND(G99*F99&lt;0.0001,G99*F99&gt;0),"",G99*F99)</f>
        <v>0</v>
      </c>
      <c r="I99" s="840"/>
      <c r="J99" s="812">
        <f>I99*F99</f>
        <v>0</v>
      </c>
      <c r="K99" s="840"/>
      <c r="L99" s="812">
        <f>K99*F99</f>
        <v>0</v>
      </c>
      <c r="M99" s="840"/>
      <c r="N99" s="812">
        <f>M99*F99</f>
        <v>0</v>
      </c>
      <c r="O99" s="840"/>
      <c r="P99" s="812">
        <f>O99*F99</f>
        <v>0</v>
      </c>
      <c r="Q99" s="840"/>
      <c r="R99" s="812">
        <f t="shared" ref="R99:R113" si="39">Q99*F99</f>
        <v>0</v>
      </c>
      <c r="S99" s="840"/>
      <c r="T99" s="812">
        <f t="shared" ref="T99:T113" si="40">S99*F99</f>
        <v>0</v>
      </c>
      <c r="U99" s="410"/>
      <c r="V99" s="492" t="str">
        <f>IF(AND('BR3'!$K$2="ACTIVE",'BR3'!H99&gt;0),"Yes",IF(AND('BR2'!$K$2="ACTIVE",'BR2'!H99&gt;0),"Yes",IF(AND('BR1'!$K$2="ACTIVE",'BR1'!H99&gt;0),"Yes",IF(AND('ORIGINAL BUDGET'!$K$2="ACTIVE",'ORIGINAL BUDGET'!H99&gt;0),"Yes",""))))</f>
        <v/>
      </c>
      <c r="W99" s="493"/>
      <c r="X99" s="325" t="str">
        <f>IF(AND('BR3'!$K$2="ACTIVE",'BR3'!J99&gt;0),"Yes",IF(AND('BR2'!$K$2="ACTIVE",'BR2'!J99&gt;0),"Yes",IF(AND('BR1'!$K$2="ACTIVE",'BR1'!J99&gt;0),"Yes",IF(AND('ORIGINAL BUDGET'!$K$2="ACTIVE",'ORIGINAL BUDGET'!J99&gt;0),"Yes",""))))</f>
        <v/>
      </c>
      <c r="Y99" s="493"/>
      <c r="Z99" s="325" t="str">
        <f>IF(AND('BR3'!$K$2="ACTIVE",'BR3'!L99&gt;0),"Yes",IF(AND('BR2'!$K$2="ACTIVE",'BR2'!L99&gt;0),"Yes",IF(AND('BR1'!$K$2="ACTIVE",'BR1'!L99&gt;0),"Yes",IF(AND('ORIGINAL BUDGET'!$K$2="ACTIVE",'ORIGINAL BUDGET'!L99&gt;0),"Yes",""))))</f>
        <v/>
      </c>
      <c r="AA99" s="493"/>
      <c r="AB99" s="325" t="str">
        <f>IF(AND('BR3'!$K$2="ACTIVE",'BR3'!N99&gt;0),"Yes",IF(AND('BR2'!$K$2="ACTIVE",'BR2'!N99&gt;0),"Yes",IF(AND('BR1'!$K$2="ACTIVE",'BR1'!N99&gt;0),"Yes",IF(AND('ORIGINAL BUDGET'!$K$2="ACTIVE",'ORIGINAL BUDGET'!N99&gt;0),"Yes",""))))</f>
        <v/>
      </c>
      <c r="AC99" s="493"/>
      <c r="AD99" s="325" t="str">
        <f>IF(AND('BR3'!$K$2="ACTIVE",'BR3'!P99&gt;0),"Yes",IF(AND('BR2'!$K$2="ACTIVE",'BR2'!P99&gt;0),"Yes",IF(AND('BR1'!$K$2="ACTIVE",'BR1'!P99&gt;0),"Yes",IF(AND('ORIGINAL BUDGET'!$K$2="ACTIVE",'ORIGINAL BUDGET'!P99&gt;0),"Yes",""))))</f>
        <v/>
      </c>
      <c r="AE99" s="493"/>
      <c r="AF99" s="325" t="str">
        <f>IF(AND('BR3'!$K$2="ACTIVE",'BR3'!R99&gt;0),"Yes",IF(AND('BR2'!$K$2="ACTIVE",'BR2'!R99&gt;0),"Yes",IF(AND('BR1'!$K$2="ACTIVE",'BR1'!R99&gt;0),"Yes",IF(AND('ORIGINAL BUDGET'!$K$2="ACTIVE",'ORIGINAL BUDGET'!R99&gt;0),"Yes",""))))</f>
        <v/>
      </c>
      <c r="AG99" s="493"/>
      <c r="AH99" s="493" t="str">
        <f>IF(AND('BR3'!$K$2="ACTIVE",'BR3'!T99&gt;0),"Yes",IF(AND('BR2'!$K$2="ACTIVE",'BR2'!T99&gt;0),"Yes",IF(AND('BR1'!$K$2="ACTIVE",'BR1'!T99&gt;0),"Yes",IF(AND('ORIGINAL BUDGET'!$K$2="ACTIVE",'ORIGINAL BUDGET'!T99&gt;0),"Yes",""))))</f>
        <v/>
      </c>
      <c r="AI99" s="494"/>
      <c r="AL99" s="221"/>
      <c r="AM99" s="221"/>
      <c r="AN99" s="221"/>
      <c r="AO99" s="221"/>
      <c r="AP99" s="221"/>
      <c r="AQ99" s="221"/>
      <c r="AR99" s="57"/>
      <c r="AY99" s="1104"/>
    </row>
    <row r="100" spans="1:51" ht="23.25" customHeight="1">
      <c r="A100" s="122">
        <v>2</v>
      </c>
      <c r="B100" s="1773">
        <f>IF($L$2="","",IF($L$2="ORIGINAL",'ORIGINAL BUDGET'!$B100,IF($L$2="BR1",'BR1'!$B100,IF($L$2="BR2",'BR2'!$B100,IF($L$2="BR3",'BR3'!$B100)))))</f>
        <v>0</v>
      </c>
      <c r="C100" s="1774">
        <f>IF($L$2="","",IF($L$2="ORIGINAL",'ORIGINAL BUDGET'!$B100,IF($L$2="BR1",'BR1'!$B100,IF($L$2="BR2",'BR2'!$B100,IF($L$2="BR3",'BR3'!$B100)))))</f>
        <v>0</v>
      </c>
      <c r="D100" s="1774">
        <f>IF($L$2="","",IF($L$2="ORIGINAL",'ORIGINAL BUDGET'!$B100,IF($L$2="BR1",'BR1'!$B100,IF($L$2="BR2",'BR2'!$B100,IF($L$2="BR3",'BR3'!$B100)))))</f>
        <v>0</v>
      </c>
      <c r="E100" s="1775">
        <f>IF($L$2="","",IF($L$2="ORIGINAL",'ORIGINAL BUDGET'!$B100,IF($L$2="BR1",'BR1'!$B100,IF($L$2="BR2",'BR2'!$B100,IF($L$2="BR3",'BR3'!$B100)))))</f>
        <v>0</v>
      </c>
      <c r="F100" s="1111"/>
      <c r="G100" s="847" t="str">
        <f t="shared" si="37"/>
        <v/>
      </c>
      <c r="H100" s="810">
        <f t="shared" si="38"/>
        <v>0</v>
      </c>
      <c r="I100" s="840"/>
      <c r="J100" s="810">
        <f t="shared" ref="J100:J113" si="41">I100*F100</f>
        <v>0</v>
      </c>
      <c r="K100" s="840"/>
      <c r="L100" s="810">
        <f t="shared" ref="L100:L113" si="42">K100*F100</f>
        <v>0</v>
      </c>
      <c r="M100" s="840"/>
      <c r="N100" s="810">
        <f t="shared" ref="N100:N113" si="43">M100*F100</f>
        <v>0</v>
      </c>
      <c r="O100" s="840"/>
      <c r="P100" s="810">
        <f t="shared" ref="P100:P113" si="44">O100*F100</f>
        <v>0</v>
      </c>
      <c r="Q100" s="840"/>
      <c r="R100" s="810">
        <f t="shared" si="39"/>
        <v>0</v>
      </c>
      <c r="S100" s="840"/>
      <c r="T100" s="810">
        <f t="shared" si="40"/>
        <v>0</v>
      </c>
      <c r="U100" s="410"/>
      <c r="V100" s="492" t="str">
        <f>IF(AND('BR3'!$K$2="ACTIVE",'BR3'!H100&gt;0),"Yes",IF(AND('BR2'!$K$2="ACTIVE",'BR2'!H100&gt;0),"Yes",IF(AND('BR1'!$K$2="ACTIVE",'BR1'!H100&gt;0),"Yes",IF(AND('ORIGINAL BUDGET'!$K$2="ACTIVE",'ORIGINAL BUDGET'!H100&gt;0),"Yes",""))))</f>
        <v/>
      </c>
      <c r="W100" s="493"/>
      <c r="X100" s="325" t="str">
        <f>IF(AND('BR3'!$K$2="ACTIVE",'BR3'!J100&gt;0),"Yes",IF(AND('BR2'!$K$2="ACTIVE",'BR2'!J100&gt;0),"Yes",IF(AND('BR1'!$K$2="ACTIVE",'BR1'!J100&gt;0),"Yes",IF(AND('ORIGINAL BUDGET'!$K$2="ACTIVE",'ORIGINAL BUDGET'!J100&gt;0),"Yes",""))))</f>
        <v/>
      </c>
      <c r="Y100" s="493"/>
      <c r="Z100" s="325" t="str">
        <f>IF(AND('BR3'!$K$2="ACTIVE",'BR3'!L100&gt;0),"Yes",IF(AND('BR2'!$K$2="ACTIVE",'BR2'!L100&gt;0),"Yes",IF(AND('BR1'!$K$2="ACTIVE",'BR1'!L100&gt;0),"Yes",IF(AND('ORIGINAL BUDGET'!$K$2="ACTIVE",'ORIGINAL BUDGET'!L100&gt;0),"Yes",""))))</f>
        <v/>
      </c>
      <c r="AA100" s="493"/>
      <c r="AB100" s="325" t="str">
        <f>IF(AND('BR3'!$K$2="ACTIVE",'BR3'!N100&gt;0),"Yes",IF(AND('BR2'!$K$2="ACTIVE",'BR2'!N100&gt;0),"Yes",IF(AND('BR1'!$K$2="ACTIVE",'BR1'!N100&gt;0),"Yes",IF(AND('ORIGINAL BUDGET'!$K$2="ACTIVE",'ORIGINAL BUDGET'!N100&gt;0),"Yes",""))))</f>
        <v/>
      </c>
      <c r="AC100" s="493"/>
      <c r="AD100" s="325" t="str">
        <f>IF(AND('BR3'!$K$2="ACTIVE",'BR3'!P100&gt;0),"Yes",IF(AND('BR2'!$K$2="ACTIVE",'BR2'!P100&gt;0),"Yes",IF(AND('BR1'!$K$2="ACTIVE",'BR1'!P100&gt;0),"Yes",IF(AND('ORIGINAL BUDGET'!$K$2="ACTIVE",'ORIGINAL BUDGET'!P100&gt;0),"Yes",""))))</f>
        <v/>
      </c>
      <c r="AE100" s="493"/>
      <c r="AF100" s="325" t="str">
        <f>IF(AND('BR3'!$K$2="ACTIVE",'BR3'!R100&gt;0),"Yes",IF(AND('BR2'!$K$2="ACTIVE",'BR2'!R100&gt;0),"Yes",IF(AND('BR1'!$K$2="ACTIVE",'BR1'!R100&gt;0),"Yes",IF(AND('ORIGINAL BUDGET'!$K$2="ACTIVE",'ORIGINAL BUDGET'!R100&gt;0),"Yes",""))))</f>
        <v/>
      </c>
      <c r="AG100" s="493"/>
      <c r="AH100" s="493" t="str">
        <f>IF(AND('BR3'!$K$2="ACTIVE",'BR3'!T100&gt;0),"Yes",IF(AND('BR2'!$K$2="ACTIVE",'BR2'!T100&gt;0),"Yes",IF(AND('BR1'!$K$2="ACTIVE",'BR1'!T100&gt;0),"Yes",IF(AND('ORIGINAL BUDGET'!$K$2="ACTIVE",'ORIGINAL BUDGET'!T100&gt;0),"Yes",""))))</f>
        <v/>
      </c>
      <c r="AI100" s="494"/>
      <c r="AL100" s="221"/>
      <c r="AM100" s="221"/>
      <c r="AN100" s="221"/>
      <c r="AO100" s="221"/>
      <c r="AP100" s="221"/>
      <c r="AQ100" s="221"/>
      <c r="AR100" s="57"/>
      <c r="AY100" s="1104"/>
    </row>
    <row r="101" spans="1:51" ht="23.25" customHeight="1">
      <c r="A101" s="122">
        <v>3</v>
      </c>
      <c r="B101" s="1726">
        <f>IF($L$2="","",IF($L$2="ORIGINAL",'ORIGINAL BUDGET'!$B101,IF($L$2="BR1",'BR1'!$B101,IF($L$2="BR2",'BR2'!$B101,IF($L$2="BR3",'BR3'!$B101)))))</f>
        <v>0</v>
      </c>
      <c r="C101" s="1727">
        <f>IF($L$2="","",IF($L$2="ORIGINAL",'ORIGINAL BUDGET'!$B101,IF($L$2="BR1",'BR1'!$B101,IF($L$2="BR2",'BR2'!$B101,IF($L$2="BR3",'BR3'!$B101)))))</f>
        <v>0</v>
      </c>
      <c r="D101" s="1727">
        <f>IF($L$2="","",IF($L$2="ORIGINAL",'ORIGINAL BUDGET'!$B101,IF($L$2="BR1",'BR1'!$B101,IF($L$2="BR2",'BR2'!$B101,IF($L$2="BR3",'BR3'!$B101)))))</f>
        <v>0</v>
      </c>
      <c r="E101" s="1728">
        <f>IF($L$2="","",IF($L$2="ORIGINAL",'ORIGINAL BUDGET'!$B101,IF($L$2="BR1",'BR1'!$B101,IF($L$2="BR2",'BR2'!$B101,IF($L$2="BR3",'BR3'!$B101)))))</f>
        <v>0</v>
      </c>
      <c r="F101" s="1111"/>
      <c r="G101" s="847" t="str">
        <f t="shared" si="37"/>
        <v/>
      </c>
      <c r="H101" s="810">
        <f t="shared" si="38"/>
        <v>0</v>
      </c>
      <c r="I101" s="840"/>
      <c r="J101" s="810">
        <f t="shared" si="41"/>
        <v>0</v>
      </c>
      <c r="K101" s="840"/>
      <c r="L101" s="810">
        <f t="shared" si="42"/>
        <v>0</v>
      </c>
      <c r="M101" s="840"/>
      <c r="N101" s="810">
        <f t="shared" si="43"/>
        <v>0</v>
      </c>
      <c r="O101" s="840"/>
      <c r="P101" s="810">
        <f t="shared" si="44"/>
        <v>0</v>
      </c>
      <c r="Q101" s="840"/>
      <c r="R101" s="810">
        <f t="shared" si="39"/>
        <v>0</v>
      </c>
      <c r="S101" s="840"/>
      <c r="T101" s="810">
        <f t="shared" si="40"/>
        <v>0</v>
      </c>
      <c r="U101" s="410"/>
      <c r="V101" s="492" t="str">
        <f>IF(AND('BR3'!$K$2="ACTIVE",'BR3'!H101&gt;0),"Yes",IF(AND('BR2'!$K$2="ACTIVE",'BR2'!H101&gt;0),"Yes",IF(AND('BR1'!$K$2="ACTIVE",'BR1'!H101&gt;0),"Yes",IF(AND('ORIGINAL BUDGET'!$K$2="ACTIVE",'ORIGINAL BUDGET'!H101&gt;0),"Yes",""))))</f>
        <v/>
      </c>
      <c r="W101" s="493"/>
      <c r="X101" s="325" t="str">
        <f>IF(AND('BR3'!$K$2="ACTIVE",'BR3'!J101&gt;0),"Yes",IF(AND('BR2'!$K$2="ACTIVE",'BR2'!J101&gt;0),"Yes",IF(AND('BR1'!$K$2="ACTIVE",'BR1'!J101&gt;0),"Yes",IF(AND('ORIGINAL BUDGET'!$K$2="ACTIVE",'ORIGINAL BUDGET'!J101&gt;0),"Yes",""))))</f>
        <v/>
      </c>
      <c r="Y101" s="493"/>
      <c r="Z101" s="325" t="str">
        <f>IF(AND('BR3'!$K$2="ACTIVE",'BR3'!L101&gt;0),"Yes",IF(AND('BR2'!$K$2="ACTIVE",'BR2'!L101&gt;0),"Yes",IF(AND('BR1'!$K$2="ACTIVE",'BR1'!L101&gt;0),"Yes",IF(AND('ORIGINAL BUDGET'!$K$2="ACTIVE",'ORIGINAL BUDGET'!L101&gt;0),"Yes",""))))</f>
        <v/>
      </c>
      <c r="AA101" s="493"/>
      <c r="AB101" s="325" t="str">
        <f>IF(AND('BR3'!$K$2="ACTIVE",'BR3'!N101&gt;0),"Yes",IF(AND('BR2'!$K$2="ACTIVE",'BR2'!N101&gt;0),"Yes",IF(AND('BR1'!$K$2="ACTIVE",'BR1'!N101&gt;0),"Yes",IF(AND('ORIGINAL BUDGET'!$K$2="ACTIVE",'ORIGINAL BUDGET'!N101&gt;0),"Yes",""))))</f>
        <v/>
      </c>
      <c r="AC101" s="493"/>
      <c r="AD101" s="325" t="str">
        <f>IF(AND('BR3'!$K$2="ACTIVE",'BR3'!P101&gt;0),"Yes",IF(AND('BR2'!$K$2="ACTIVE",'BR2'!P101&gt;0),"Yes",IF(AND('BR1'!$K$2="ACTIVE",'BR1'!P101&gt;0),"Yes",IF(AND('ORIGINAL BUDGET'!$K$2="ACTIVE",'ORIGINAL BUDGET'!P101&gt;0),"Yes",""))))</f>
        <v/>
      </c>
      <c r="AE101" s="493"/>
      <c r="AF101" s="325" t="str">
        <f>IF(AND('BR3'!$K$2="ACTIVE",'BR3'!R101&gt;0),"Yes",IF(AND('BR2'!$K$2="ACTIVE",'BR2'!R101&gt;0),"Yes",IF(AND('BR1'!$K$2="ACTIVE",'BR1'!R101&gt;0),"Yes",IF(AND('ORIGINAL BUDGET'!$K$2="ACTIVE",'ORIGINAL BUDGET'!R101&gt;0),"Yes",""))))</f>
        <v/>
      </c>
      <c r="AG101" s="493"/>
      <c r="AH101" s="493" t="str">
        <f>IF(AND('BR3'!$K$2="ACTIVE",'BR3'!T101&gt;0),"Yes",IF(AND('BR2'!$K$2="ACTIVE",'BR2'!T101&gt;0),"Yes",IF(AND('BR1'!$K$2="ACTIVE",'BR1'!T101&gt;0),"Yes",IF(AND('ORIGINAL BUDGET'!$K$2="ACTIVE",'ORIGINAL BUDGET'!T101&gt;0),"Yes",""))))</f>
        <v/>
      </c>
      <c r="AI101" s="494"/>
      <c r="AL101" s="221"/>
      <c r="AM101" s="221"/>
      <c r="AN101" s="221"/>
      <c r="AO101" s="221"/>
      <c r="AP101" s="221"/>
      <c r="AQ101" s="221"/>
      <c r="AR101" s="57"/>
      <c r="AY101" s="1104"/>
    </row>
    <row r="102" spans="1:51" ht="23.25" customHeight="1">
      <c r="A102" s="122">
        <v>4</v>
      </c>
      <c r="B102" s="1726">
        <f>IF($L$2="","",IF($L$2="ORIGINAL",'ORIGINAL BUDGET'!$B102,IF($L$2="BR1",'BR1'!$B102,IF($L$2="BR2",'BR2'!$B102,IF($L$2="BR3",'BR3'!$B102)))))</f>
        <v>0</v>
      </c>
      <c r="C102" s="1727">
        <f>IF($L$2="","",IF($L$2="ORIGINAL",'ORIGINAL BUDGET'!$B102,IF($L$2="BR1",'BR1'!$B102,IF($L$2="BR2",'BR2'!$B102,IF($L$2="BR3",'BR3'!$B102)))))</f>
        <v>0</v>
      </c>
      <c r="D102" s="1727">
        <f>IF($L$2="","",IF($L$2="ORIGINAL",'ORIGINAL BUDGET'!$B102,IF($L$2="BR1",'BR1'!$B102,IF($L$2="BR2",'BR2'!$B102,IF($L$2="BR3",'BR3'!$B102)))))</f>
        <v>0</v>
      </c>
      <c r="E102" s="1728">
        <f>IF($L$2="","",IF($L$2="ORIGINAL",'ORIGINAL BUDGET'!$B102,IF($L$2="BR1",'BR1'!$B102,IF($L$2="BR2",'BR2'!$B102,IF($L$2="BR3",'BR3'!$B102)))))</f>
        <v>0</v>
      </c>
      <c r="F102" s="1111"/>
      <c r="G102" s="847" t="str">
        <f t="shared" si="37"/>
        <v/>
      </c>
      <c r="H102" s="810">
        <f t="shared" si="38"/>
        <v>0</v>
      </c>
      <c r="I102" s="840"/>
      <c r="J102" s="810">
        <f t="shared" si="41"/>
        <v>0</v>
      </c>
      <c r="K102" s="840"/>
      <c r="L102" s="810">
        <f t="shared" si="42"/>
        <v>0</v>
      </c>
      <c r="M102" s="840"/>
      <c r="N102" s="810">
        <f t="shared" si="43"/>
        <v>0</v>
      </c>
      <c r="O102" s="840"/>
      <c r="P102" s="810">
        <f t="shared" si="44"/>
        <v>0</v>
      </c>
      <c r="Q102" s="840"/>
      <c r="R102" s="810">
        <f t="shared" si="39"/>
        <v>0</v>
      </c>
      <c r="S102" s="840"/>
      <c r="T102" s="810">
        <f t="shared" si="40"/>
        <v>0</v>
      </c>
      <c r="U102" s="410"/>
      <c r="V102" s="492" t="str">
        <f>IF(AND('BR3'!$K$2="ACTIVE",'BR3'!H102&gt;0),"Yes",IF(AND('BR2'!$K$2="ACTIVE",'BR2'!H102&gt;0),"Yes",IF(AND('BR1'!$K$2="ACTIVE",'BR1'!H102&gt;0),"Yes",IF(AND('ORIGINAL BUDGET'!$K$2="ACTIVE",'ORIGINAL BUDGET'!H102&gt;0),"Yes",""))))</f>
        <v/>
      </c>
      <c r="W102" s="493"/>
      <c r="X102" s="325" t="str">
        <f>IF(AND('BR3'!$K$2="ACTIVE",'BR3'!J102&gt;0),"Yes",IF(AND('BR2'!$K$2="ACTIVE",'BR2'!J102&gt;0),"Yes",IF(AND('BR1'!$K$2="ACTIVE",'BR1'!J102&gt;0),"Yes",IF(AND('ORIGINAL BUDGET'!$K$2="ACTIVE",'ORIGINAL BUDGET'!J102&gt;0),"Yes",""))))</f>
        <v/>
      </c>
      <c r="Y102" s="493"/>
      <c r="Z102" s="325" t="str">
        <f>IF(AND('BR3'!$K$2="ACTIVE",'BR3'!L102&gt;0),"Yes",IF(AND('BR2'!$K$2="ACTIVE",'BR2'!L102&gt;0),"Yes",IF(AND('BR1'!$K$2="ACTIVE",'BR1'!L102&gt;0),"Yes",IF(AND('ORIGINAL BUDGET'!$K$2="ACTIVE",'ORIGINAL BUDGET'!L102&gt;0),"Yes",""))))</f>
        <v/>
      </c>
      <c r="AA102" s="493"/>
      <c r="AB102" s="325" t="str">
        <f>IF(AND('BR3'!$K$2="ACTIVE",'BR3'!N102&gt;0),"Yes",IF(AND('BR2'!$K$2="ACTIVE",'BR2'!N102&gt;0),"Yes",IF(AND('BR1'!$K$2="ACTIVE",'BR1'!N102&gt;0),"Yes",IF(AND('ORIGINAL BUDGET'!$K$2="ACTIVE",'ORIGINAL BUDGET'!N102&gt;0),"Yes",""))))</f>
        <v/>
      </c>
      <c r="AC102" s="493"/>
      <c r="AD102" s="325" t="str">
        <f>IF(AND('BR3'!$K$2="ACTIVE",'BR3'!P102&gt;0),"Yes",IF(AND('BR2'!$K$2="ACTIVE",'BR2'!P102&gt;0),"Yes",IF(AND('BR1'!$K$2="ACTIVE",'BR1'!P102&gt;0),"Yes",IF(AND('ORIGINAL BUDGET'!$K$2="ACTIVE",'ORIGINAL BUDGET'!P102&gt;0),"Yes",""))))</f>
        <v/>
      </c>
      <c r="AE102" s="493"/>
      <c r="AF102" s="325" t="str">
        <f>IF(AND('BR3'!$K$2="ACTIVE",'BR3'!R102&gt;0),"Yes",IF(AND('BR2'!$K$2="ACTIVE",'BR2'!R102&gt;0),"Yes",IF(AND('BR1'!$K$2="ACTIVE",'BR1'!R102&gt;0),"Yes",IF(AND('ORIGINAL BUDGET'!$K$2="ACTIVE",'ORIGINAL BUDGET'!R102&gt;0),"Yes",""))))</f>
        <v/>
      </c>
      <c r="AG102" s="493"/>
      <c r="AH102" s="493" t="str">
        <f>IF(AND('BR3'!$K$2="ACTIVE",'BR3'!T102&gt;0),"Yes",IF(AND('BR2'!$K$2="ACTIVE",'BR2'!T102&gt;0),"Yes",IF(AND('BR1'!$K$2="ACTIVE",'BR1'!T102&gt;0),"Yes",IF(AND('ORIGINAL BUDGET'!$K$2="ACTIVE",'ORIGINAL BUDGET'!T102&gt;0),"Yes",""))))</f>
        <v/>
      </c>
      <c r="AI102" s="494"/>
      <c r="AK102" s="221"/>
      <c r="AL102" s="221"/>
      <c r="AM102" s="221"/>
      <c r="AN102" s="221"/>
      <c r="AO102" s="221"/>
      <c r="AP102" s="221"/>
      <c r="AQ102" s="221"/>
      <c r="AR102" s="57"/>
      <c r="AU102" s="2"/>
      <c r="AV102" s="2"/>
      <c r="AW102" s="2"/>
      <c r="AX102" s="2"/>
      <c r="AY102" s="1104"/>
    </row>
    <row r="103" spans="1:51" ht="23.25" customHeight="1" thickBot="1">
      <c r="A103" s="122">
        <v>5</v>
      </c>
      <c r="B103" s="1726">
        <f>IF($L$2="","",IF($L$2="ORIGINAL",'ORIGINAL BUDGET'!$B103,IF($L$2="BR1",'BR1'!$B103,IF($L$2="BR2",'BR2'!$B103,IF($L$2="BR3",'BR3'!$B103)))))</f>
        <v>0</v>
      </c>
      <c r="C103" s="1727">
        <f>IF($L$2="","",IF($L$2="ORIGINAL",'ORIGINAL BUDGET'!$B103,IF($L$2="BR1",'BR1'!$B103,IF($L$2="BR2",'BR2'!$B103,IF($L$2="BR3",'BR3'!$B103)))))</f>
        <v>0</v>
      </c>
      <c r="D103" s="1727">
        <f>IF($L$2="","",IF($L$2="ORIGINAL",'ORIGINAL BUDGET'!$B103,IF($L$2="BR1",'BR1'!$B103,IF($L$2="BR2",'BR2'!$B103,IF($L$2="BR3",'BR3'!$B103)))))</f>
        <v>0</v>
      </c>
      <c r="E103" s="1728">
        <f>IF($L$2="","",IF($L$2="ORIGINAL",'ORIGINAL BUDGET'!$B103,IF($L$2="BR1",'BR1'!$B103,IF($L$2="BR2",'BR2'!$B103,IF($L$2="BR3",'BR3'!$B103)))))</f>
        <v>0</v>
      </c>
      <c r="F103" s="1111"/>
      <c r="G103" s="847" t="str">
        <f t="shared" si="37"/>
        <v/>
      </c>
      <c r="H103" s="810">
        <f t="shared" si="38"/>
        <v>0</v>
      </c>
      <c r="I103" s="840"/>
      <c r="J103" s="810">
        <f t="shared" si="41"/>
        <v>0</v>
      </c>
      <c r="K103" s="840"/>
      <c r="L103" s="810">
        <f t="shared" si="42"/>
        <v>0</v>
      </c>
      <c r="M103" s="840"/>
      <c r="N103" s="810">
        <f t="shared" si="43"/>
        <v>0</v>
      </c>
      <c r="O103" s="840"/>
      <c r="P103" s="810">
        <f t="shared" si="44"/>
        <v>0</v>
      </c>
      <c r="Q103" s="840"/>
      <c r="R103" s="810">
        <f t="shared" si="39"/>
        <v>0</v>
      </c>
      <c r="S103" s="840"/>
      <c r="T103" s="810">
        <f t="shared" si="40"/>
        <v>0</v>
      </c>
      <c r="U103" s="410"/>
      <c r="V103" s="492" t="str">
        <f>IF(AND('BR3'!$K$2="ACTIVE",'BR3'!H103&gt;0),"Yes",IF(AND('BR2'!$K$2="ACTIVE",'BR2'!H103&gt;0),"Yes",IF(AND('BR1'!$K$2="ACTIVE",'BR1'!H103&gt;0),"Yes",IF(AND('ORIGINAL BUDGET'!$K$2="ACTIVE",'ORIGINAL BUDGET'!H103&gt;0),"Yes",""))))</f>
        <v/>
      </c>
      <c r="W103" s="493"/>
      <c r="X103" s="325" t="str">
        <f>IF(AND('BR3'!$K$2="ACTIVE",'BR3'!J103&gt;0),"Yes",IF(AND('BR2'!$K$2="ACTIVE",'BR2'!J103&gt;0),"Yes",IF(AND('BR1'!$K$2="ACTIVE",'BR1'!J103&gt;0),"Yes",IF(AND('ORIGINAL BUDGET'!$K$2="ACTIVE",'ORIGINAL BUDGET'!J103&gt;0),"Yes",""))))</f>
        <v/>
      </c>
      <c r="Y103" s="493"/>
      <c r="Z103" s="325" t="str">
        <f>IF(AND('BR3'!$K$2="ACTIVE",'BR3'!L103&gt;0),"Yes",IF(AND('BR2'!$K$2="ACTIVE",'BR2'!L103&gt;0),"Yes",IF(AND('BR1'!$K$2="ACTIVE",'BR1'!L103&gt;0),"Yes",IF(AND('ORIGINAL BUDGET'!$K$2="ACTIVE",'ORIGINAL BUDGET'!L103&gt;0),"Yes",""))))</f>
        <v/>
      </c>
      <c r="AA103" s="493"/>
      <c r="AB103" s="325" t="str">
        <f>IF(AND('BR3'!$K$2="ACTIVE",'BR3'!N103&gt;0),"Yes",IF(AND('BR2'!$K$2="ACTIVE",'BR2'!N103&gt;0),"Yes",IF(AND('BR1'!$K$2="ACTIVE",'BR1'!N103&gt;0),"Yes",IF(AND('ORIGINAL BUDGET'!$K$2="ACTIVE",'ORIGINAL BUDGET'!N103&gt;0),"Yes",""))))</f>
        <v/>
      </c>
      <c r="AC103" s="493"/>
      <c r="AD103" s="325" t="str">
        <f>IF(AND('BR3'!$K$2="ACTIVE",'BR3'!P103&gt;0),"Yes",IF(AND('BR2'!$K$2="ACTIVE",'BR2'!P103&gt;0),"Yes",IF(AND('BR1'!$K$2="ACTIVE",'BR1'!P103&gt;0),"Yes",IF(AND('ORIGINAL BUDGET'!$K$2="ACTIVE",'ORIGINAL BUDGET'!P103&gt;0),"Yes",""))))</f>
        <v/>
      </c>
      <c r="AE103" s="493"/>
      <c r="AF103" s="325" t="str">
        <f>IF(AND('BR3'!$K$2="ACTIVE",'BR3'!R103&gt;0),"Yes",IF(AND('BR2'!$K$2="ACTIVE",'BR2'!R103&gt;0),"Yes",IF(AND('BR1'!$K$2="ACTIVE",'BR1'!R103&gt;0),"Yes",IF(AND('ORIGINAL BUDGET'!$K$2="ACTIVE",'ORIGINAL BUDGET'!R103&gt;0),"Yes",""))))</f>
        <v/>
      </c>
      <c r="AG103" s="493"/>
      <c r="AH103" s="493" t="str">
        <f>IF(AND('BR3'!$K$2="ACTIVE",'BR3'!T103&gt;0),"Yes",IF(AND('BR2'!$K$2="ACTIVE",'BR2'!T103&gt;0),"Yes",IF(AND('BR1'!$K$2="ACTIVE",'BR1'!T103&gt;0),"Yes",IF(AND('ORIGINAL BUDGET'!$K$2="ACTIVE",'ORIGINAL BUDGET'!T103&gt;0),"Yes",""))))</f>
        <v/>
      </c>
      <c r="AI103" s="494"/>
      <c r="AK103" s="221"/>
      <c r="AL103" s="221"/>
      <c r="AM103" s="221"/>
      <c r="AN103" s="221"/>
      <c r="AO103" s="221"/>
      <c r="AP103" s="221"/>
      <c r="AQ103" s="221"/>
      <c r="AR103" s="57"/>
      <c r="AU103" s="2"/>
      <c r="AV103" s="2"/>
      <c r="AW103" s="2"/>
      <c r="AX103" s="2"/>
      <c r="AY103" s="1104"/>
    </row>
    <row r="104" spans="1:51" ht="23.25" hidden="1" customHeight="1">
      <c r="A104" s="122">
        <v>6</v>
      </c>
      <c r="B104" s="1726">
        <f>IF($L$2="","",IF($L$2="ORIGINAL",'ORIGINAL BUDGET'!$B104,IF($L$2="BR1",'BR1'!$B104,IF($L$2="BR2",'BR2'!$B104,IF($L$2="BR3",'BR3'!$B104)))))</f>
        <v>0</v>
      </c>
      <c r="C104" s="1727">
        <f>IF($L$2="","",IF($L$2="ORIGINAL",'ORIGINAL BUDGET'!$B104,IF($L$2="BR1",'BR1'!$B104,IF($L$2="BR2",'BR2'!$B104,IF($L$2="BR3",'BR3'!$B104)))))</f>
        <v>0</v>
      </c>
      <c r="D104" s="1727">
        <f>IF($L$2="","",IF($L$2="ORIGINAL",'ORIGINAL BUDGET'!$B104,IF($L$2="BR1",'BR1'!$B104,IF($L$2="BR2",'BR2'!$B104,IF($L$2="BR3",'BR3'!$B104)))))</f>
        <v>0</v>
      </c>
      <c r="E104" s="1728">
        <f>IF($L$2="","",IF($L$2="ORIGINAL",'ORIGINAL BUDGET'!$B104,IF($L$2="BR1",'BR1'!$B104,IF($L$2="BR2",'BR2'!$B104,IF($L$2="BR3",'BR3'!$B104)))))</f>
        <v>0</v>
      </c>
      <c r="F104" s="1111"/>
      <c r="G104" s="847" t="str">
        <f t="shared" si="37"/>
        <v/>
      </c>
      <c r="H104" s="810">
        <f t="shared" si="38"/>
        <v>0</v>
      </c>
      <c r="I104" s="840"/>
      <c r="J104" s="810">
        <f t="shared" si="41"/>
        <v>0</v>
      </c>
      <c r="K104" s="840"/>
      <c r="L104" s="810">
        <f t="shared" si="42"/>
        <v>0</v>
      </c>
      <c r="M104" s="840"/>
      <c r="N104" s="810">
        <f t="shared" si="43"/>
        <v>0</v>
      </c>
      <c r="O104" s="840"/>
      <c r="P104" s="810">
        <f t="shared" si="44"/>
        <v>0</v>
      </c>
      <c r="Q104" s="840"/>
      <c r="R104" s="810">
        <f t="shared" si="39"/>
        <v>0</v>
      </c>
      <c r="S104" s="840"/>
      <c r="T104" s="810">
        <f t="shared" si="40"/>
        <v>0</v>
      </c>
      <c r="U104" s="410"/>
      <c r="V104" s="492" t="str">
        <f>IF(AND('BR3'!$K$2="ACTIVE",'BR3'!H104&gt;0),"Yes",IF(AND('BR2'!$K$2="ACTIVE",'BR2'!H104&gt;0),"Yes",IF(AND('BR1'!$K$2="ACTIVE",'BR1'!H104&gt;0),"Yes",IF(AND('ORIGINAL BUDGET'!$K$2="ACTIVE",'ORIGINAL BUDGET'!H104&gt;0),"Yes",""))))</f>
        <v/>
      </c>
      <c r="W104" s="493"/>
      <c r="X104" s="325" t="str">
        <f>IF(AND('BR3'!$K$2="ACTIVE",'BR3'!J104&gt;0),"Yes",IF(AND('BR2'!$K$2="ACTIVE",'BR2'!J104&gt;0),"Yes",IF(AND('BR1'!$K$2="ACTIVE",'BR1'!J104&gt;0),"Yes",IF(AND('ORIGINAL BUDGET'!$K$2="ACTIVE",'ORIGINAL BUDGET'!J104&gt;0),"Yes",""))))</f>
        <v/>
      </c>
      <c r="Y104" s="493"/>
      <c r="Z104" s="325" t="str">
        <f>IF(AND('BR3'!$K$2="ACTIVE",'BR3'!L104&gt;0),"Yes",IF(AND('BR2'!$K$2="ACTIVE",'BR2'!L104&gt;0),"Yes",IF(AND('BR1'!$K$2="ACTIVE",'BR1'!L104&gt;0),"Yes",IF(AND('ORIGINAL BUDGET'!$K$2="ACTIVE",'ORIGINAL BUDGET'!L104&gt;0),"Yes",""))))</f>
        <v/>
      </c>
      <c r="AA104" s="493"/>
      <c r="AB104" s="325" t="str">
        <f>IF(AND('BR3'!$K$2="ACTIVE",'BR3'!N104&gt;0),"Yes",IF(AND('BR2'!$K$2="ACTIVE",'BR2'!N104&gt;0),"Yes",IF(AND('BR1'!$K$2="ACTIVE",'BR1'!N104&gt;0),"Yes",IF(AND('ORIGINAL BUDGET'!$K$2="ACTIVE",'ORIGINAL BUDGET'!N104&gt;0),"Yes",""))))</f>
        <v/>
      </c>
      <c r="AC104" s="493"/>
      <c r="AD104" s="325" t="str">
        <f>IF(AND('BR3'!$K$2="ACTIVE",'BR3'!P104&gt;0),"Yes",IF(AND('BR2'!$K$2="ACTIVE",'BR2'!P104&gt;0),"Yes",IF(AND('BR1'!$K$2="ACTIVE",'BR1'!P104&gt;0),"Yes",IF(AND('ORIGINAL BUDGET'!$K$2="ACTIVE",'ORIGINAL BUDGET'!P104&gt;0),"Yes",""))))</f>
        <v/>
      </c>
      <c r="AE104" s="493"/>
      <c r="AF104" s="325" t="str">
        <f>IF(AND('BR3'!$K$2="ACTIVE",'BR3'!R104&gt;0),"Yes",IF(AND('BR2'!$K$2="ACTIVE",'BR2'!R104&gt;0),"Yes",IF(AND('BR1'!$K$2="ACTIVE",'BR1'!R104&gt;0),"Yes",IF(AND('ORIGINAL BUDGET'!$K$2="ACTIVE",'ORIGINAL BUDGET'!R104&gt;0),"Yes",""))))</f>
        <v/>
      </c>
      <c r="AG104" s="493"/>
      <c r="AH104" s="493" t="str">
        <f>IF(AND('BR3'!$K$2="ACTIVE",'BR3'!T104&gt;0),"Yes",IF(AND('BR2'!$K$2="ACTIVE",'BR2'!T104&gt;0),"Yes",IF(AND('BR1'!$K$2="ACTIVE",'BR1'!T104&gt;0),"Yes",IF(AND('ORIGINAL BUDGET'!$K$2="ACTIVE",'ORIGINAL BUDGET'!T104&gt;0),"Yes",""))))</f>
        <v/>
      </c>
      <c r="AI104" s="494"/>
      <c r="AK104" s="221"/>
      <c r="AL104" s="221"/>
      <c r="AM104" s="221"/>
      <c r="AN104" s="221"/>
      <c r="AO104" s="221"/>
      <c r="AP104" s="221"/>
      <c r="AQ104" s="221"/>
      <c r="AR104" s="57"/>
      <c r="AU104" s="2"/>
      <c r="AV104" s="2"/>
      <c r="AW104" s="2"/>
      <c r="AX104" s="2"/>
      <c r="AY104" s="1104"/>
    </row>
    <row r="105" spans="1:51" ht="23.25" hidden="1" customHeight="1">
      <c r="A105" s="122">
        <v>7</v>
      </c>
      <c r="B105" s="1726">
        <f>IF($L$2="","",IF($L$2="ORIGINAL",'ORIGINAL BUDGET'!$B105,IF($L$2="BR1",'BR1'!$B105,IF($L$2="BR2",'BR2'!$B105,IF($L$2="BR3",'BR3'!$B105)))))</f>
        <v>0</v>
      </c>
      <c r="C105" s="1727">
        <f>IF($L$2="","",IF($L$2="ORIGINAL",'ORIGINAL BUDGET'!$B105,IF($L$2="BR1",'BR1'!$B105,IF($L$2="BR2",'BR2'!$B105,IF($L$2="BR3",'BR3'!$B105)))))</f>
        <v>0</v>
      </c>
      <c r="D105" s="1727">
        <f>IF($L$2="","",IF($L$2="ORIGINAL",'ORIGINAL BUDGET'!$B105,IF($L$2="BR1",'BR1'!$B105,IF($L$2="BR2",'BR2'!$B105,IF($L$2="BR3",'BR3'!$B105)))))</f>
        <v>0</v>
      </c>
      <c r="E105" s="1728">
        <f>IF($L$2="","",IF($L$2="ORIGINAL",'ORIGINAL BUDGET'!$B105,IF($L$2="BR1",'BR1'!$B105,IF($L$2="BR2",'BR2'!$B105,IF($L$2="BR3",'BR3'!$B105)))))</f>
        <v>0</v>
      </c>
      <c r="F105" s="1111"/>
      <c r="G105" s="847" t="str">
        <f t="shared" si="37"/>
        <v/>
      </c>
      <c r="H105" s="810">
        <f t="shared" si="38"/>
        <v>0</v>
      </c>
      <c r="I105" s="840"/>
      <c r="J105" s="810">
        <f t="shared" si="41"/>
        <v>0</v>
      </c>
      <c r="K105" s="840"/>
      <c r="L105" s="810">
        <f t="shared" si="42"/>
        <v>0</v>
      </c>
      <c r="M105" s="840"/>
      <c r="N105" s="810">
        <f t="shared" si="43"/>
        <v>0</v>
      </c>
      <c r="O105" s="840"/>
      <c r="P105" s="810">
        <f t="shared" si="44"/>
        <v>0</v>
      </c>
      <c r="Q105" s="840"/>
      <c r="R105" s="810">
        <f t="shared" si="39"/>
        <v>0</v>
      </c>
      <c r="S105" s="840"/>
      <c r="T105" s="810">
        <f t="shared" si="40"/>
        <v>0</v>
      </c>
      <c r="U105" s="410"/>
      <c r="V105" s="492" t="str">
        <f>IF(AND('BR3'!$K$2="ACTIVE",'BR3'!H105&gt;0),"Yes",IF(AND('BR2'!$K$2="ACTIVE",'BR2'!H105&gt;0),"Yes",IF(AND('BR1'!$K$2="ACTIVE",'BR1'!H105&gt;0),"Yes",IF(AND('ORIGINAL BUDGET'!$K$2="ACTIVE",'ORIGINAL BUDGET'!H105&gt;0),"Yes",""))))</f>
        <v/>
      </c>
      <c r="W105" s="493"/>
      <c r="X105" s="325" t="str">
        <f>IF(AND('BR3'!$K$2="ACTIVE",'BR3'!J105&gt;0),"Yes",IF(AND('BR2'!$K$2="ACTIVE",'BR2'!J105&gt;0),"Yes",IF(AND('BR1'!$K$2="ACTIVE",'BR1'!J105&gt;0),"Yes",IF(AND('ORIGINAL BUDGET'!$K$2="ACTIVE",'ORIGINAL BUDGET'!J105&gt;0),"Yes",""))))</f>
        <v/>
      </c>
      <c r="Y105" s="493"/>
      <c r="Z105" s="325" t="str">
        <f>IF(AND('BR3'!$K$2="ACTIVE",'BR3'!L105&gt;0),"Yes",IF(AND('BR2'!$K$2="ACTIVE",'BR2'!L105&gt;0),"Yes",IF(AND('BR1'!$K$2="ACTIVE",'BR1'!L105&gt;0),"Yes",IF(AND('ORIGINAL BUDGET'!$K$2="ACTIVE",'ORIGINAL BUDGET'!L105&gt;0),"Yes",""))))</f>
        <v/>
      </c>
      <c r="AA105" s="493"/>
      <c r="AB105" s="325" t="str">
        <f>IF(AND('BR3'!$K$2="ACTIVE",'BR3'!N105&gt;0),"Yes",IF(AND('BR2'!$K$2="ACTIVE",'BR2'!N105&gt;0),"Yes",IF(AND('BR1'!$K$2="ACTIVE",'BR1'!N105&gt;0),"Yes",IF(AND('ORIGINAL BUDGET'!$K$2="ACTIVE",'ORIGINAL BUDGET'!N105&gt;0),"Yes",""))))</f>
        <v/>
      </c>
      <c r="AC105" s="493"/>
      <c r="AD105" s="325" t="str">
        <f>IF(AND('BR3'!$K$2="ACTIVE",'BR3'!P105&gt;0),"Yes",IF(AND('BR2'!$K$2="ACTIVE",'BR2'!P105&gt;0),"Yes",IF(AND('BR1'!$K$2="ACTIVE",'BR1'!P105&gt;0),"Yes",IF(AND('ORIGINAL BUDGET'!$K$2="ACTIVE",'ORIGINAL BUDGET'!P105&gt;0),"Yes",""))))</f>
        <v/>
      </c>
      <c r="AE105" s="493"/>
      <c r="AF105" s="325" t="str">
        <f>IF(AND('BR3'!$K$2="ACTIVE",'BR3'!R105&gt;0),"Yes",IF(AND('BR2'!$K$2="ACTIVE",'BR2'!R105&gt;0),"Yes",IF(AND('BR1'!$K$2="ACTIVE",'BR1'!R105&gt;0),"Yes",IF(AND('ORIGINAL BUDGET'!$K$2="ACTIVE",'ORIGINAL BUDGET'!R105&gt;0),"Yes",""))))</f>
        <v/>
      </c>
      <c r="AG105" s="493"/>
      <c r="AH105" s="493" t="str">
        <f>IF(AND('BR3'!$K$2="ACTIVE",'BR3'!T105&gt;0),"Yes",IF(AND('BR2'!$K$2="ACTIVE",'BR2'!T105&gt;0),"Yes",IF(AND('BR1'!$K$2="ACTIVE",'BR1'!T105&gt;0),"Yes",IF(AND('ORIGINAL BUDGET'!$K$2="ACTIVE",'ORIGINAL BUDGET'!T105&gt;0),"Yes",""))))</f>
        <v/>
      </c>
      <c r="AI105" s="494"/>
      <c r="AK105" s="221"/>
      <c r="AL105" s="221"/>
      <c r="AM105" s="221"/>
      <c r="AN105" s="221"/>
      <c r="AO105" s="221"/>
      <c r="AP105" s="221"/>
      <c r="AQ105" s="221"/>
      <c r="AR105" s="57"/>
      <c r="AU105" s="2"/>
      <c r="AV105" s="2"/>
      <c r="AW105" s="2"/>
      <c r="AX105" s="2"/>
      <c r="AY105" s="1104"/>
    </row>
    <row r="106" spans="1:51" ht="23.25" hidden="1" customHeight="1">
      <c r="A106" s="122">
        <v>8</v>
      </c>
      <c r="B106" s="1726">
        <f>IF($L$2="","",IF($L$2="ORIGINAL",'ORIGINAL BUDGET'!$B106,IF($L$2="BR1",'BR1'!$B106,IF($L$2="BR2",'BR2'!$B106,IF($L$2="BR3",'BR3'!$B106)))))</f>
        <v>0</v>
      </c>
      <c r="C106" s="1727">
        <f>IF($L$2="","",IF($L$2="ORIGINAL",'ORIGINAL BUDGET'!$B106,IF($L$2="BR1",'BR1'!$B106,IF($L$2="BR2",'BR2'!$B106,IF($L$2="BR3",'BR3'!$B106)))))</f>
        <v>0</v>
      </c>
      <c r="D106" s="1727">
        <f>IF($L$2="","",IF($L$2="ORIGINAL",'ORIGINAL BUDGET'!$B106,IF($L$2="BR1",'BR1'!$B106,IF($L$2="BR2",'BR2'!$B106,IF($L$2="BR3",'BR3'!$B106)))))</f>
        <v>0</v>
      </c>
      <c r="E106" s="1728">
        <f>IF($L$2="","",IF($L$2="ORIGINAL",'ORIGINAL BUDGET'!$B106,IF($L$2="BR1",'BR1'!$B106,IF($L$2="BR2",'BR2'!$B106,IF($L$2="BR3",'BR3'!$B106)))))</f>
        <v>0</v>
      </c>
      <c r="F106" s="612"/>
      <c r="G106" s="847" t="str">
        <f t="shared" si="37"/>
        <v/>
      </c>
      <c r="H106" s="810">
        <f t="shared" si="38"/>
        <v>0</v>
      </c>
      <c r="I106" s="840"/>
      <c r="J106" s="810">
        <f t="shared" si="41"/>
        <v>0</v>
      </c>
      <c r="K106" s="840"/>
      <c r="L106" s="810">
        <f t="shared" si="42"/>
        <v>0</v>
      </c>
      <c r="M106" s="840"/>
      <c r="N106" s="810">
        <f t="shared" si="43"/>
        <v>0</v>
      </c>
      <c r="O106" s="840"/>
      <c r="P106" s="810">
        <f t="shared" si="44"/>
        <v>0</v>
      </c>
      <c r="Q106" s="840"/>
      <c r="R106" s="810">
        <f t="shared" si="39"/>
        <v>0</v>
      </c>
      <c r="S106" s="840"/>
      <c r="T106" s="810">
        <f t="shared" si="40"/>
        <v>0</v>
      </c>
      <c r="U106" s="410"/>
      <c r="V106" s="492" t="str">
        <f>IF(AND('BR3'!$K$2="ACTIVE",'BR3'!H106&gt;0),"Yes",IF(AND('BR2'!$K$2="ACTIVE",'BR2'!H106&gt;0),"Yes",IF(AND('BR1'!$K$2="ACTIVE",'BR1'!H106&gt;0),"Yes",IF(AND('ORIGINAL BUDGET'!$K$2="ACTIVE",'ORIGINAL BUDGET'!H106&gt;0),"Yes",""))))</f>
        <v/>
      </c>
      <c r="W106" s="493"/>
      <c r="X106" s="325" t="str">
        <f>IF(AND('BR3'!$K$2="ACTIVE",'BR3'!J106&gt;0),"Yes",IF(AND('BR2'!$K$2="ACTIVE",'BR2'!J106&gt;0),"Yes",IF(AND('BR1'!$K$2="ACTIVE",'BR1'!J106&gt;0),"Yes",IF(AND('ORIGINAL BUDGET'!$K$2="ACTIVE",'ORIGINAL BUDGET'!J106&gt;0),"Yes",""))))</f>
        <v/>
      </c>
      <c r="Y106" s="493"/>
      <c r="Z106" s="325" t="str">
        <f>IF(AND('BR3'!$K$2="ACTIVE",'BR3'!L106&gt;0),"Yes",IF(AND('BR2'!$K$2="ACTIVE",'BR2'!L106&gt;0),"Yes",IF(AND('BR1'!$K$2="ACTIVE",'BR1'!L106&gt;0),"Yes",IF(AND('ORIGINAL BUDGET'!$K$2="ACTIVE",'ORIGINAL BUDGET'!L106&gt;0),"Yes",""))))</f>
        <v/>
      </c>
      <c r="AA106" s="493"/>
      <c r="AB106" s="325" t="str">
        <f>IF(AND('BR3'!$K$2="ACTIVE",'BR3'!N106&gt;0),"Yes",IF(AND('BR2'!$K$2="ACTIVE",'BR2'!N106&gt;0),"Yes",IF(AND('BR1'!$K$2="ACTIVE",'BR1'!N106&gt;0),"Yes",IF(AND('ORIGINAL BUDGET'!$K$2="ACTIVE",'ORIGINAL BUDGET'!N106&gt;0),"Yes",""))))</f>
        <v/>
      </c>
      <c r="AC106" s="493"/>
      <c r="AD106" s="325" t="str">
        <f>IF(AND('BR3'!$K$2="ACTIVE",'BR3'!P106&gt;0),"Yes",IF(AND('BR2'!$K$2="ACTIVE",'BR2'!P106&gt;0),"Yes",IF(AND('BR1'!$K$2="ACTIVE",'BR1'!P106&gt;0),"Yes",IF(AND('ORIGINAL BUDGET'!$K$2="ACTIVE",'ORIGINAL BUDGET'!P106&gt;0),"Yes",""))))</f>
        <v/>
      </c>
      <c r="AE106" s="493"/>
      <c r="AF106" s="325" t="str">
        <f>IF(AND('BR3'!$K$2="ACTIVE",'BR3'!R106&gt;0),"Yes",IF(AND('BR2'!$K$2="ACTIVE",'BR2'!R106&gt;0),"Yes",IF(AND('BR1'!$K$2="ACTIVE",'BR1'!R106&gt;0),"Yes",IF(AND('ORIGINAL BUDGET'!$K$2="ACTIVE",'ORIGINAL BUDGET'!R106&gt;0),"Yes",""))))</f>
        <v/>
      </c>
      <c r="AG106" s="493"/>
      <c r="AH106" s="493" t="str">
        <f>IF(AND('BR3'!$K$2="ACTIVE",'BR3'!T106&gt;0),"Yes",IF(AND('BR2'!$K$2="ACTIVE",'BR2'!T106&gt;0),"Yes",IF(AND('BR1'!$K$2="ACTIVE",'BR1'!T106&gt;0),"Yes",IF(AND('ORIGINAL BUDGET'!$K$2="ACTIVE",'ORIGINAL BUDGET'!T106&gt;0),"Yes",""))))</f>
        <v/>
      </c>
      <c r="AI106" s="494"/>
      <c r="AK106" s="221"/>
      <c r="AL106" s="221"/>
      <c r="AM106" s="221"/>
      <c r="AN106" s="221"/>
      <c r="AO106" s="221"/>
      <c r="AP106" s="221"/>
      <c r="AQ106" s="221"/>
      <c r="AR106" s="57"/>
      <c r="AU106" s="2"/>
      <c r="AV106" s="2"/>
      <c r="AW106" s="2"/>
      <c r="AX106" s="2"/>
      <c r="AY106" s="1104"/>
    </row>
    <row r="107" spans="1:51" ht="23.25" hidden="1" customHeight="1">
      <c r="A107" s="122">
        <v>9</v>
      </c>
      <c r="B107" s="1726">
        <f>IF($L$2="","",IF($L$2="ORIGINAL",'ORIGINAL BUDGET'!$B107,IF($L$2="BR1",'BR1'!$B107,IF($L$2="BR2",'BR2'!$B107,IF($L$2="BR3",'BR3'!$B107)))))</f>
        <v>0</v>
      </c>
      <c r="C107" s="1727">
        <f>IF($L$2="","",IF($L$2="ORIGINAL",'ORIGINAL BUDGET'!$B107,IF($L$2="BR1",'BR1'!$B107,IF($L$2="BR2",'BR2'!$B107,IF($L$2="BR3",'BR3'!$B107)))))</f>
        <v>0</v>
      </c>
      <c r="D107" s="1727">
        <f>IF($L$2="","",IF($L$2="ORIGINAL",'ORIGINAL BUDGET'!$B107,IF($L$2="BR1",'BR1'!$B107,IF($L$2="BR2",'BR2'!$B107,IF($L$2="BR3",'BR3'!$B107)))))</f>
        <v>0</v>
      </c>
      <c r="E107" s="1727">
        <f>IF($L$2="","",IF($L$2="ORIGINAL",'ORIGINAL BUDGET'!$B107,IF($L$2="BR1",'BR1'!$B107,IF($L$2="BR2",'BR2'!$B107,IF($L$2="BR3",'BR3'!$B107)))))</f>
        <v>0</v>
      </c>
      <c r="F107" s="612"/>
      <c r="G107" s="847" t="str">
        <f t="shared" si="37"/>
        <v/>
      </c>
      <c r="H107" s="810">
        <f t="shared" si="38"/>
        <v>0</v>
      </c>
      <c r="I107" s="840"/>
      <c r="J107" s="810">
        <f t="shared" si="41"/>
        <v>0</v>
      </c>
      <c r="K107" s="840"/>
      <c r="L107" s="810">
        <f t="shared" si="42"/>
        <v>0</v>
      </c>
      <c r="M107" s="840"/>
      <c r="N107" s="810">
        <f t="shared" si="43"/>
        <v>0</v>
      </c>
      <c r="O107" s="840"/>
      <c r="P107" s="810">
        <f t="shared" si="44"/>
        <v>0</v>
      </c>
      <c r="Q107" s="840"/>
      <c r="R107" s="810">
        <f t="shared" si="39"/>
        <v>0</v>
      </c>
      <c r="S107" s="840"/>
      <c r="T107" s="810">
        <f t="shared" si="40"/>
        <v>0</v>
      </c>
      <c r="U107" s="410"/>
      <c r="V107" s="492" t="str">
        <f>IF(AND('BR3'!$K$2="ACTIVE",'BR3'!H107&gt;0),"Yes",IF(AND('BR2'!$K$2="ACTIVE",'BR2'!H107&gt;0),"Yes",IF(AND('BR1'!$K$2="ACTIVE",'BR1'!H107&gt;0),"Yes",IF(AND('ORIGINAL BUDGET'!$K$2="ACTIVE",'ORIGINAL BUDGET'!H107&gt;0),"Yes",""))))</f>
        <v/>
      </c>
      <c r="W107" s="493"/>
      <c r="X107" s="325" t="str">
        <f>IF(AND('BR3'!$K$2="ACTIVE",'BR3'!J107&gt;0),"Yes",IF(AND('BR2'!$K$2="ACTIVE",'BR2'!J107&gt;0),"Yes",IF(AND('BR1'!$K$2="ACTIVE",'BR1'!J107&gt;0),"Yes",IF(AND('ORIGINAL BUDGET'!$K$2="ACTIVE",'ORIGINAL BUDGET'!J107&gt;0),"Yes",""))))</f>
        <v/>
      </c>
      <c r="Y107" s="493"/>
      <c r="Z107" s="325" t="str">
        <f>IF(AND('BR3'!$K$2="ACTIVE",'BR3'!L107&gt;0),"Yes",IF(AND('BR2'!$K$2="ACTIVE",'BR2'!L107&gt;0),"Yes",IF(AND('BR1'!$K$2="ACTIVE",'BR1'!L107&gt;0),"Yes",IF(AND('ORIGINAL BUDGET'!$K$2="ACTIVE",'ORIGINAL BUDGET'!L107&gt;0),"Yes",""))))</f>
        <v/>
      </c>
      <c r="AA107" s="493"/>
      <c r="AB107" s="325" t="str">
        <f>IF(AND('BR3'!$K$2="ACTIVE",'BR3'!N107&gt;0),"Yes",IF(AND('BR2'!$K$2="ACTIVE",'BR2'!N107&gt;0),"Yes",IF(AND('BR1'!$K$2="ACTIVE",'BR1'!N107&gt;0),"Yes",IF(AND('ORIGINAL BUDGET'!$K$2="ACTIVE",'ORIGINAL BUDGET'!N107&gt;0),"Yes",""))))</f>
        <v/>
      </c>
      <c r="AC107" s="493"/>
      <c r="AD107" s="325" t="str">
        <f>IF(AND('BR3'!$K$2="ACTIVE",'BR3'!P107&gt;0),"Yes",IF(AND('BR2'!$K$2="ACTIVE",'BR2'!P107&gt;0),"Yes",IF(AND('BR1'!$K$2="ACTIVE",'BR1'!P107&gt;0),"Yes",IF(AND('ORIGINAL BUDGET'!$K$2="ACTIVE",'ORIGINAL BUDGET'!P107&gt;0),"Yes",""))))</f>
        <v/>
      </c>
      <c r="AE107" s="493"/>
      <c r="AF107" s="325" t="str">
        <f>IF(AND('BR3'!$K$2="ACTIVE",'BR3'!R107&gt;0),"Yes",IF(AND('BR2'!$K$2="ACTIVE",'BR2'!R107&gt;0),"Yes",IF(AND('BR1'!$K$2="ACTIVE",'BR1'!R107&gt;0),"Yes",IF(AND('ORIGINAL BUDGET'!$K$2="ACTIVE",'ORIGINAL BUDGET'!R107&gt;0),"Yes",""))))</f>
        <v/>
      </c>
      <c r="AG107" s="493"/>
      <c r="AH107" s="493" t="str">
        <f>IF(AND('BR3'!$K$2="ACTIVE",'BR3'!T107&gt;0),"Yes",IF(AND('BR2'!$K$2="ACTIVE",'BR2'!T107&gt;0),"Yes",IF(AND('BR1'!$K$2="ACTIVE",'BR1'!T107&gt;0),"Yes",IF(AND('ORIGINAL BUDGET'!$K$2="ACTIVE",'ORIGINAL BUDGET'!T107&gt;0),"Yes",""))))</f>
        <v/>
      </c>
      <c r="AI107" s="494"/>
      <c r="AK107" s="221"/>
      <c r="AL107" s="221"/>
      <c r="AM107" s="221"/>
      <c r="AN107" s="221"/>
      <c r="AO107" s="221"/>
      <c r="AP107" s="221"/>
      <c r="AQ107" s="221"/>
      <c r="AR107" s="57"/>
      <c r="AU107" s="2"/>
      <c r="AV107" s="2"/>
      <c r="AW107" s="2"/>
      <c r="AX107" s="2"/>
      <c r="AY107" s="1104"/>
    </row>
    <row r="108" spans="1:51" ht="23.25" hidden="1" customHeight="1" thickBot="1">
      <c r="A108" s="122">
        <v>10</v>
      </c>
      <c r="B108" s="1726">
        <f>IF($L$2="","",IF($L$2="ORIGINAL",'ORIGINAL BUDGET'!$B108,IF($L$2="BR1",'BR1'!$B108,IF($L$2="BR2",'BR2'!$B108,IF($L$2="BR3",'BR3'!$B108)))))</f>
        <v>0</v>
      </c>
      <c r="C108" s="1727">
        <f>IF($L$2="","",IF($L$2="ORIGINAL",'ORIGINAL BUDGET'!$B108,IF($L$2="BR1",'BR1'!$B108,IF($L$2="BR2",'BR2'!$B108,IF($L$2="BR3",'BR3'!$B108)))))</f>
        <v>0</v>
      </c>
      <c r="D108" s="1727">
        <f>IF($L$2="","",IF($L$2="ORIGINAL",'ORIGINAL BUDGET'!$B108,IF($L$2="BR1",'BR1'!$B108,IF($L$2="BR2",'BR2'!$B108,IF($L$2="BR3",'BR3'!$B108)))))</f>
        <v>0</v>
      </c>
      <c r="E108" s="1727">
        <f>IF($L$2="","",IF($L$2="ORIGINAL",'ORIGINAL BUDGET'!$B108,IF($L$2="BR1",'BR1'!$B108,IF($L$2="BR2",'BR2'!$B108,IF($L$2="BR3",'BR3'!$B108)))))</f>
        <v>0</v>
      </c>
      <c r="F108" s="612"/>
      <c r="G108" s="847" t="str">
        <f t="shared" si="37"/>
        <v/>
      </c>
      <c r="H108" s="810">
        <f t="shared" si="38"/>
        <v>0</v>
      </c>
      <c r="I108" s="840"/>
      <c r="J108" s="810">
        <f t="shared" si="41"/>
        <v>0</v>
      </c>
      <c r="K108" s="840"/>
      <c r="L108" s="810">
        <f t="shared" si="42"/>
        <v>0</v>
      </c>
      <c r="M108" s="840"/>
      <c r="N108" s="810">
        <f t="shared" si="43"/>
        <v>0</v>
      </c>
      <c r="O108" s="840"/>
      <c r="P108" s="810">
        <f t="shared" si="44"/>
        <v>0</v>
      </c>
      <c r="Q108" s="840"/>
      <c r="R108" s="810">
        <f t="shared" si="39"/>
        <v>0</v>
      </c>
      <c r="S108" s="840"/>
      <c r="T108" s="810">
        <f t="shared" si="40"/>
        <v>0</v>
      </c>
      <c r="U108" s="410"/>
      <c r="V108" s="492" t="str">
        <f>IF(AND('BR3'!$K$2="ACTIVE",'BR3'!H108&gt;0),"Yes",IF(AND('BR2'!$K$2="ACTIVE",'BR2'!H108&gt;0),"Yes",IF(AND('BR1'!$K$2="ACTIVE",'BR1'!H108&gt;0),"Yes",IF(AND('ORIGINAL BUDGET'!$K$2="ACTIVE",'ORIGINAL BUDGET'!H108&gt;0),"Yes",""))))</f>
        <v/>
      </c>
      <c r="W108" s="493"/>
      <c r="X108" s="325" t="str">
        <f>IF(AND('BR3'!$K$2="ACTIVE",'BR3'!J108&gt;0),"Yes",IF(AND('BR2'!$K$2="ACTIVE",'BR2'!J108&gt;0),"Yes",IF(AND('BR1'!$K$2="ACTIVE",'BR1'!J108&gt;0),"Yes",IF(AND('ORIGINAL BUDGET'!$K$2="ACTIVE",'ORIGINAL BUDGET'!J108&gt;0),"Yes",""))))</f>
        <v/>
      </c>
      <c r="Y108" s="493"/>
      <c r="Z108" s="325" t="str">
        <f>IF(AND('BR3'!$K$2="ACTIVE",'BR3'!L108&gt;0),"Yes",IF(AND('BR2'!$K$2="ACTIVE",'BR2'!L108&gt;0),"Yes",IF(AND('BR1'!$K$2="ACTIVE",'BR1'!L108&gt;0),"Yes",IF(AND('ORIGINAL BUDGET'!$K$2="ACTIVE",'ORIGINAL BUDGET'!L108&gt;0),"Yes",""))))</f>
        <v/>
      </c>
      <c r="AA108" s="493"/>
      <c r="AB108" s="325" t="str">
        <f>IF(AND('BR3'!$K$2="ACTIVE",'BR3'!N108&gt;0),"Yes",IF(AND('BR2'!$K$2="ACTIVE",'BR2'!N108&gt;0),"Yes",IF(AND('BR1'!$K$2="ACTIVE",'BR1'!N108&gt;0),"Yes",IF(AND('ORIGINAL BUDGET'!$K$2="ACTIVE",'ORIGINAL BUDGET'!N108&gt;0),"Yes",""))))</f>
        <v/>
      </c>
      <c r="AC108" s="493"/>
      <c r="AD108" s="325" t="str">
        <f>IF(AND('BR3'!$K$2="ACTIVE",'BR3'!P108&gt;0),"Yes",IF(AND('BR2'!$K$2="ACTIVE",'BR2'!P108&gt;0),"Yes",IF(AND('BR1'!$K$2="ACTIVE",'BR1'!P108&gt;0),"Yes",IF(AND('ORIGINAL BUDGET'!$K$2="ACTIVE",'ORIGINAL BUDGET'!P108&gt;0),"Yes",""))))</f>
        <v/>
      </c>
      <c r="AE108" s="493"/>
      <c r="AF108" s="325" t="str">
        <f>IF(AND('BR3'!$K$2="ACTIVE",'BR3'!R108&gt;0),"Yes",IF(AND('BR2'!$K$2="ACTIVE",'BR2'!R108&gt;0),"Yes",IF(AND('BR1'!$K$2="ACTIVE",'BR1'!R108&gt;0),"Yes",IF(AND('ORIGINAL BUDGET'!$K$2="ACTIVE",'ORIGINAL BUDGET'!R108&gt;0),"Yes",""))))</f>
        <v/>
      </c>
      <c r="AG108" s="493"/>
      <c r="AH108" s="493" t="str">
        <f>IF(AND('BR3'!$K$2="ACTIVE",'BR3'!T108&gt;0),"Yes",IF(AND('BR2'!$K$2="ACTIVE",'BR2'!T108&gt;0),"Yes",IF(AND('BR1'!$K$2="ACTIVE",'BR1'!T108&gt;0),"Yes",IF(AND('ORIGINAL BUDGET'!$K$2="ACTIVE",'ORIGINAL BUDGET'!T108&gt;0),"Yes",""))))</f>
        <v/>
      </c>
      <c r="AI108" s="494"/>
      <c r="AK108" s="221"/>
      <c r="AL108" s="221"/>
      <c r="AM108" s="221"/>
      <c r="AN108" s="221"/>
      <c r="AO108" s="221"/>
      <c r="AP108" s="221"/>
      <c r="AQ108" s="221"/>
      <c r="AR108" s="57"/>
      <c r="AU108" s="2"/>
      <c r="AV108" s="2"/>
      <c r="AW108" s="2"/>
      <c r="AX108" s="2"/>
      <c r="AY108" s="1104"/>
    </row>
    <row r="109" spans="1:51" ht="23.25" hidden="1" customHeight="1">
      <c r="A109" s="122">
        <v>11</v>
      </c>
      <c r="B109" s="1726">
        <f>IF($L$2="","",IF($L$2="ORIGINAL",'ORIGINAL BUDGET'!$B109,IF($L$2="BR1",'BR1'!$B109,IF($L$2="BR2",'BR2'!$B109,IF($L$2="BR3",'BR3'!$B109)))))</f>
        <v>0</v>
      </c>
      <c r="C109" s="1727">
        <f>IF($L$2="","",IF($L$2="ORIGINAL",'ORIGINAL BUDGET'!$B109,IF($L$2="BR1",'BR1'!$B109,IF($L$2="BR2",'BR2'!$B109,IF($L$2="BR3",'BR3'!$B109)))))</f>
        <v>0</v>
      </c>
      <c r="D109" s="1727">
        <f>IF($L$2="","",IF($L$2="ORIGINAL",'ORIGINAL BUDGET'!$B109,IF($L$2="BR1",'BR1'!$B109,IF($L$2="BR2",'BR2'!$B109,IF($L$2="BR3",'BR3'!$B109)))))</f>
        <v>0</v>
      </c>
      <c r="E109" s="1727">
        <f>IF($L$2="","",IF($L$2="ORIGINAL",'ORIGINAL BUDGET'!$B109,IF($L$2="BR1",'BR1'!$B109,IF($L$2="BR2",'BR2'!$B109,IF($L$2="BR3",'BR3'!$B109)))))</f>
        <v>0</v>
      </c>
      <c r="F109" s="612"/>
      <c r="G109" s="847" t="str">
        <f t="shared" si="37"/>
        <v/>
      </c>
      <c r="H109" s="810">
        <f t="shared" si="38"/>
        <v>0</v>
      </c>
      <c r="I109" s="840"/>
      <c r="J109" s="810">
        <f t="shared" si="41"/>
        <v>0</v>
      </c>
      <c r="K109" s="840"/>
      <c r="L109" s="810">
        <f t="shared" si="42"/>
        <v>0</v>
      </c>
      <c r="M109" s="840"/>
      <c r="N109" s="810">
        <f t="shared" si="43"/>
        <v>0</v>
      </c>
      <c r="O109" s="840"/>
      <c r="P109" s="810">
        <f t="shared" si="44"/>
        <v>0</v>
      </c>
      <c r="Q109" s="840"/>
      <c r="R109" s="810">
        <f t="shared" si="39"/>
        <v>0</v>
      </c>
      <c r="S109" s="840"/>
      <c r="T109" s="810">
        <f t="shared" si="40"/>
        <v>0</v>
      </c>
      <c r="U109" s="410"/>
      <c r="V109" s="492" t="str">
        <f>IF(AND('BR3'!$K$2="ACTIVE",'BR3'!H109&gt;0),"Yes",IF(AND('BR2'!$K$2="ACTIVE",'BR2'!H109&gt;0),"Yes",IF(AND('BR1'!$K$2="ACTIVE",'BR1'!H109&gt;0),"Yes",IF(AND('ORIGINAL BUDGET'!$K$2="ACTIVE",'ORIGINAL BUDGET'!H109&gt;0),"Yes",""))))</f>
        <v/>
      </c>
      <c r="W109" s="493"/>
      <c r="X109" s="325" t="str">
        <f>IF(AND('BR3'!$K$2="ACTIVE",'BR3'!J109&gt;0),"Yes",IF(AND('BR2'!$K$2="ACTIVE",'BR2'!J109&gt;0),"Yes",IF(AND('BR1'!$K$2="ACTIVE",'BR1'!J109&gt;0),"Yes",IF(AND('ORIGINAL BUDGET'!$K$2="ACTIVE",'ORIGINAL BUDGET'!J109&gt;0),"Yes",""))))</f>
        <v/>
      </c>
      <c r="Y109" s="493"/>
      <c r="Z109" s="325" t="str">
        <f>IF(AND('BR3'!$K$2="ACTIVE",'BR3'!L109&gt;0),"Yes",IF(AND('BR2'!$K$2="ACTIVE",'BR2'!L109&gt;0),"Yes",IF(AND('BR1'!$K$2="ACTIVE",'BR1'!L109&gt;0),"Yes",IF(AND('ORIGINAL BUDGET'!$K$2="ACTIVE",'ORIGINAL BUDGET'!L109&gt;0),"Yes",""))))</f>
        <v/>
      </c>
      <c r="AA109" s="493"/>
      <c r="AB109" s="325" t="str">
        <f>IF(AND('BR3'!$K$2="ACTIVE",'BR3'!N109&gt;0),"Yes",IF(AND('BR2'!$K$2="ACTIVE",'BR2'!N109&gt;0),"Yes",IF(AND('BR1'!$K$2="ACTIVE",'BR1'!N109&gt;0),"Yes",IF(AND('ORIGINAL BUDGET'!$K$2="ACTIVE",'ORIGINAL BUDGET'!N109&gt;0),"Yes",""))))</f>
        <v/>
      </c>
      <c r="AC109" s="493"/>
      <c r="AD109" s="325" t="str">
        <f>IF(AND('BR3'!$K$2="ACTIVE",'BR3'!P109&gt;0),"Yes",IF(AND('BR2'!$K$2="ACTIVE",'BR2'!P109&gt;0),"Yes",IF(AND('BR1'!$K$2="ACTIVE",'BR1'!P109&gt;0),"Yes",IF(AND('ORIGINAL BUDGET'!$K$2="ACTIVE",'ORIGINAL BUDGET'!P109&gt;0),"Yes",""))))</f>
        <v/>
      </c>
      <c r="AE109" s="493"/>
      <c r="AF109" s="325" t="str">
        <f>IF(AND('BR3'!$K$2="ACTIVE",'BR3'!R109&gt;0),"Yes",IF(AND('BR2'!$K$2="ACTIVE",'BR2'!R109&gt;0),"Yes",IF(AND('BR1'!$K$2="ACTIVE",'BR1'!R109&gt;0),"Yes",IF(AND('ORIGINAL BUDGET'!$K$2="ACTIVE",'ORIGINAL BUDGET'!R109&gt;0),"Yes",""))))</f>
        <v/>
      </c>
      <c r="AG109" s="493"/>
      <c r="AH109" s="493" t="str">
        <f>IF(AND('BR3'!$K$2="ACTIVE",'BR3'!T109&gt;0),"Yes",IF(AND('BR2'!$K$2="ACTIVE",'BR2'!T109&gt;0),"Yes",IF(AND('BR1'!$K$2="ACTIVE",'BR1'!T109&gt;0),"Yes",IF(AND('ORIGINAL BUDGET'!$K$2="ACTIVE",'ORIGINAL BUDGET'!T109&gt;0),"Yes",""))))</f>
        <v/>
      </c>
      <c r="AI109" s="494"/>
      <c r="AK109" s="221"/>
      <c r="AL109" s="221"/>
      <c r="AM109" s="221"/>
      <c r="AN109" s="221"/>
      <c r="AO109" s="221"/>
      <c r="AP109" s="221"/>
      <c r="AQ109" s="221"/>
      <c r="AR109" s="57"/>
      <c r="AU109" s="2"/>
      <c r="AV109" s="2"/>
      <c r="AW109" s="2"/>
      <c r="AX109" s="2"/>
      <c r="AY109" s="1104"/>
    </row>
    <row r="110" spans="1:51" ht="23.25" hidden="1" customHeight="1">
      <c r="A110" s="122">
        <v>12</v>
      </c>
      <c r="B110" s="1726">
        <f>IF($L$2="","",IF($L$2="ORIGINAL",'ORIGINAL BUDGET'!$B110,IF($L$2="BR1",'BR1'!$B110,IF($L$2="BR2",'BR2'!$B110,IF($L$2="BR3",'BR3'!$B110)))))</f>
        <v>0</v>
      </c>
      <c r="C110" s="1727">
        <f>IF($L$2="","",IF($L$2="ORIGINAL",'ORIGINAL BUDGET'!$B110,IF($L$2="BR1",'BR1'!$B110,IF($L$2="BR2",'BR2'!$B110,IF($L$2="BR3",'BR3'!$B110)))))</f>
        <v>0</v>
      </c>
      <c r="D110" s="1727">
        <f>IF($L$2="","",IF($L$2="ORIGINAL",'ORIGINAL BUDGET'!$B110,IF($L$2="BR1",'BR1'!$B110,IF($L$2="BR2",'BR2'!$B110,IF($L$2="BR3",'BR3'!$B110)))))</f>
        <v>0</v>
      </c>
      <c r="E110" s="1727">
        <f>IF($L$2="","",IF($L$2="ORIGINAL",'ORIGINAL BUDGET'!$B110,IF($L$2="BR1",'BR1'!$B110,IF($L$2="BR2",'BR2'!$B110,IF($L$2="BR3",'BR3'!$B110)))))</f>
        <v>0</v>
      </c>
      <c r="F110" s="612"/>
      <c r="G110" s="847" t="str">
        <f t="shared" si="37"/>
        <v/>
      </c>
      <c r="H110" s="810">
        <f t="shared" si="38"/>
        <v>0</v>
      </c>
      <c r="I110" s="840"/>
      <c r="J110" s="810">
        <f t="shared" si="41"/>
        <v>0</v>
      </c>
      <c r="K110" s="840"/>
      <c r="L110" s="810">
        <f t="shared" si="42"/>
        <v>0</v>
      </c>
      <c r="M110" s="840"/>
      <c r="N110" s="810">
        <f t="shared" si="43"/>
        <v>0</v>
      </c>
      <c r="O110" s="840"/>
      <c r="P110" s="810">
        <f t="shared" si="44"/>
        <v>0</v>
      </c>
      <c r="Q110" s="840"/>
      <c r="R110" s="810">
        <f t="shared" si="39"/>
        <v>0</v>
      </c>
      <c r="S110" s="840"/>
      <c r="T110" s="810">
        <f t="shared" si="40"/>
        <v>0</v>
      </c>
      <c r="U110" s="410"/>
      <c r="V110" s="492" t="str">
        <f>IF(AND('BR3'!$K$2="ACTIVE",'BR3'!H110&gt;0),"Yes",IF(AND('BR2'!$K$2="ACTIVE",'BR2'!H110&gt;0),"Yes",IF(AND('BR1'!$K$2="ACTIVE",'BR1'!H110&gt;0),"Yes",IF(AND('ORIGINAL BUDGET'!$K$2="ACTIVE",'ORIGINAL BUDGET'!H110&gt;0),"Yes",""))))</f>
        <v/>
      </c>
      <c r="W110" s="493"/>
      <c r="X110" s="325" t="str">
        <f>IF(AND('BR3'!$K$2="ACTIVE",'BR3'!J110&gt;0),"Yes",IF(AND('BR2'!$K$2="ACTIVE",'BR2'!J110&gt;0),"Yes",IF(AND('BR1'!$K$2="ACTIVE",'BR1'!J110&gt;0),"Yes",IF(AND('ORIGINAL BUDGET'!$K$2="ACTIVE",'ORIGINAL BUDGET'!J110&gt;0),"Yes",""))))</f>
        <v/>
      </c>
      <c r="Y110" s="493"/>
      <c r="Z110" s="325" t="str">
        <f>IF(AND('BR3'!$K$2="ACTIVE",'BR3'!L110&gt;0),"Yes",IF(AND('BR2'!$K$2="ACTIVE",'BR2'!L110&gt;0),"Yes",IF(AND('BR1'!$K$2="ACTIVE",'BR1'!L110&gt;0),"Yes",IF(AND('ORIGINAL BUDGET'!$K$2="ACTIVE",'ORIGINAL BUDGET'!L110&gt;0),"Yes",""))))</f>
        <v/>
      </c>
      <c r="AA110" s="493"/>
      <c r="AB110" s="325" t="str">
        <f>IF(AND('BR3'!$K$2="ACTIVE",'BR3'!N110&gt;0),"Yes",IF(AND('BR2'!$K$2="ACTIVE",'BR2'!N110&gt;0),"Yes",IF(AND('BR1'!$K$2="ACTIVE",'BR1'!N110&gt;0),"Yes",IF(AND('ORIGINAL BUDGET'!$K$2="ACTIVE",'ORIGINAL BUDGET'!N110&gt;0),"Yes",""))))</f>
        <v/>
      </c>
      <c r="AC110" s="493"/>
      <c r="AD110" s="325" t="str">
        <f>IF(AND('BR3'!$K$2="ACTIVE",'BR3'!P110&gt;0),"Yes",IF(AND('BR2'!$K$2="ACTIVE",'BR2'!P110&gt;0),"Yes",IF(AND('BR1'!$K$2="ACTIVE",'BR1'!P110&gt;0),"Yes",IF(AND('ORIGINAL BUDGET'!$K$2="ACTIVE",'ORIGINAL BUDGET'!P110&gt;0),"Yes",""))))</f>
        <v/>
      </c>
      <c r="AE110" s="493"/>
      <c r="AF110" s="325" t="str">
        <f>IF(AND('BR3'!$K$2="ACTIVE",'BR3'!R110&gt;0),"Yes",IF(AND('BR2'!$K$2="ACTIVE",'BR2'!R110&gt;0),"Yes",IF(AND('BR1'!$K$2="ACTIVE",'BR1'!R110&gt;0),"Yes",IF(AND('ORIGINAL BUDGET'!$K$2="ACTIVE",'ORIGINAL BUDGET'!R110&gt;0),"Yes",""))))</f>
        <v/>
      </c>
      <c r="AG110" s="493"/>
      <c r="AH110" s="493" t="str">
        <f>IF(AND('BR3'!$K$2="ACTIVE",'BR3'!T110&gt;0),"Yes",IF(AND('BR2'!$K$2="ACTIVE",'BR2'!T110&gt;0),"Yes",IF(AND('BR1'!$K$2="ACTIVE",'BR1'!T110&gt;0),"Yes",IF(AND('ORIGINAL BUDGET'!$K$2="ACTIVE",'ORIGINAL BUDGET'!T110&gt;0),"Yes",""))))</f>
        <v/>
      </c>
      <c r="AI110" s="494"/>
      <c r="AK110" s="221"/>
      <c r="AL110" s="221"/>
      <c r="AM110" s="221"/>
      <c r="AN110" s="221"/>
      <c r="AO110" s="221"/>
      <c r="AP110" s="221"/>
      <c r="AQ110" s="221"/>
      <c r="AR110" s="57"/>
      <c r="AU110" s="2"/>
      <c r="AV110" s="2"/>
      <c r="AW110" s="2"/>
      <c r="AX110" s="2"/>
      <c r="AY110" s="1104"/>
    </row>
    <row r="111" spans="1:51" ht="23.25" hidden="1" customHeight="1">
      <c r="A111" s="122">
        <v>13</v>
      </c>
      <c r="B111" s="1726">
        <f>IF($L$2="","",IF($L$2="ORIGINAL",'ORIGINAL BUDGET'!$B111,IF($L$2="BR1",'BR1'!$B111,IF($L$2="BR2",'BR2'!$B111,IF($L$2="BR3",'BR3'!$B111)))))</f>
        <v>0</v>
      </c>
      <c r="C111" s="1727">
        <f>IF($L$2="","",IF($L$2="ORIGINAL",'ORIGINAL BUDGET'!$B111,IF($L$2="BR1",'BR1'!$B111,IF($L$2="BR2",'BR2'!$B111,IF($L$2="BR3",'BR3'!$B111)))))</f>
        <v>0</v>
      </c>
      <c r="D111" s="1727">
        <f>IF($L$2="","",IF($L$2="ORIGINAL",'ORIGINAL BUDGET'!$B111,IF($L$2="BR1",'BR1'!$B111,IF($L$2="BR2",'BR2'!$B111,IF($L$2="BR3",'BR3'!$B111)))))</f>
        <v>0</v>
      </c>
      <c r="E111" s="1727">
        <f>IF($L$2="","",IF($L$2="ORIGINAL",'ORIGINAL BUDGET'!$B111,IF($L$2="BR1",'BR1'!$B111,IF($L$2="BR2",'BR2'!$B111,IF($L$2="BR3",'BR3'!$B111)))))</f>
        <v>0</v>
      </c>
      <c r="F111" s="612"/>
      <c r="G111" s="847" t="str">
        <f t="shared" si="37"/>
        <v/>
      </c>
      <c r="H111" s="810">
        <f t="shared" si="38"/>
        <v>0</v>
      </c>
      <c r="I111" s="840"/>
      <c r="J111" s="810">
        <f t="shared" si="41"/>
        <v>0</v>
      </c>
      <c r="K111" s="840"/>
      <c r="L111" s="810">
        <f t="shared" si="42"/>
        <v>0</v>
      </c>
      <c r="M111" s="840"/>
      <c r="N111" s="810">
        <f t="shared" si="43"/>
        <v>0</v>
      </c>
      <c r="O111" s="840"/>
      <c r="P111" s="810">
        <f t="shared" si="44"/>
        <v>0</v>
      </c>
      <c r="Q111" s="840"/>
      <c r="R111" s="810">
        <f t="shared" si="39"/>
        <v>0</v>
      </c>
      <c r="S111" s="840"/>
      <c r="T111" s="810">
        <f t="shared" si="40"/>
        <v>0</v>
      </c>
      <c r="U111" s="410"/>
      <c r="V111" s="492" t="str">
        <f>IF(AND('BR3'!$K$2="ACTIVE",'BR3'!H111&gt;0),"Yes",IF(AND('BR2'!$K$2="ACTIVE",'BR2'!H111&gt;0),"Yes",IF(AND('BR1'!$K$2="ACTIVE",'BR1'!H111&gt;0),"Yes",IF(AND('ORIGINAL BUDGET'!$K$2="ACTIVE",'ORIGINAL BUDGET'!H111&gt;0),"Yes",""))))</f>
        <v/>
      </c>
      <c r="W111" s="493"/>
      <c r="X111" s="325" t="str">
        <f>IF(AND('BR3'!$K$2="ACTIVE",'BR3'!J111&gt;0),"Yes",IF(AND('BR2'!$K$2="ACTIVE",'BR2'!J111&gt;0),"Yes",IF(AND('BR1'!$K$2="ACTIVE",'BR1'!J111&gt;0),"Yes",IF(AND('ORIGINAL BUDGET'!$K$2="ACTIVE",'ORIGINAL BUDGET'!J111&gt;0),"Yes",""))))</f>
        <v/>
      </c>
      <c r="Y111" s="493"/>
      <c r="Z111" s="325" t="str">
        <f>IF(AND('BR3'!$K$2="ACTIVE",'BR3'!L111&gt;0),"Yes",IF(AND('BR2'!$K$2="ACTIVE",'BR2'!L111&gt;0),"Yes",IF(AND('BR1'!$K$2="ACTIVE",'BR1'!L111&gt;0),"Yes",IF(AND('ORIGINAL BUDGET'!$K$2="ACTIVE",'ORIGINAL BUDGET'!L111&gt;0),"Yes",""))))</f>
        <v/>
      </c>
      <c r="AA111" s="493"/>
      <c r="AB111" s="325" t="str">
        <f>IF(AND('BR3'!$K$2="ACTIVE",'BR3'!N111&gt;0),"Yes",IF(AND('BR2'!$K$2="ACTIVE",'BR2'!N111&gt;0),"Yes",IF(AND('BR1'!$K$2="ACTIVE",'BR1'!N111&gt;0),"Yes",IF(AND('ORIGINAL BUDGET'!$K$2="ACTIVE",'ORIGINAL BUDGET'!N111&gt;0),"Yes",""))))</f>
        <v/>
      </c>
      <c r="AC111" s="493"/>
      <c r="AD111" s="325" t="str">
        <f>IF(AND('BR3'!$K$2="ACTIVE",'BR3'!P111&gt;0),"Yes",IF(AND('BR2'!$K$2="ACTIVE",'BR2'!P111&gt;0),"Yes",IF(AND('BR1'!$K$2="ACTIVE",'BR1'!P111&gt;0),"Yes",IF(AND('ORIGINAL BUDGET'!$K$2="ACTIVE",'ORIGINAL BUDGET'!P111&gt;0),"Yes",""))))</f>
        <v/>
      </c>
      <c r="AE111" s="493"/>
      <c r="AF111" s="325" t="str">
        <f>IF(AND('BR3'!$K$2="ACTIVE",'BR3'!R111&gt;0),"Yes",IF(AND('BR2'!$K$2="ACTIVE",'BR2'!R111&gt;0),"Yes",IF(AND('BR1'!$K$2="ACTIVE",'BR1'!R111&gt;0),"Yes",IF(AND('ORIGINAL BUDGET'!$K$2="ACTIVE",'ORIGINAL BUDGET'!R111&gt;0),"Yes",""))))</f>
        <v/>
      </c>
      <c r="AG111" s="493"/>
      <c r="AH111" s="493" t="str">
        <f>IF(AND('BR3'!$K$2="ACTIVE",'BR3'!T111&gt;0),"Yes",IF(AND('BR2'!$K$2="ACTIVE",'BR2'!T111&gt;0),"Yes",IF(AND('BR1'!$K$2="ACTIVE",'BR1'!T111&gt;0),"Yes",IF(AND('ORIGINAL BUDGET'!$K$2="ACTIVE",'ORIGINAL BUDGET'!T111&gt;0),"Yes",""))))</f>
        <v/>
      </c>
      <c r="AI111" s="494"/>
      <c r="AK111" s="221"/>
      <c r="AL111" s="221"/>
      <c r="AM111" s="221"/>
      <c r="AN111" s="221"/>
      <c r="AO111" s="221"/>
      <c r="AP111" s="221"/>
      <c r="AQ111" s="221"/>
      <c r="AR111" s="57"/>
      <c r="AU111" s="2"/>
      <c r="AV111" s="2"/>
      <c r="AW111" s="2"/>
      <c r="AX111" s="2"/>
      <c r="AY111" s="1104"/>
    </row>
    <row r="112" spans="1:51" ht="23.25" hidden="1" customHeight="1">
      <c r="A112" s="122">
        <v>14</v>
      </c>
      <c r="B112" s="1726">
        <f>IF($L$2="","",IF($L$2="ORIGINAL",'ORIGINAL BUDGET'!$B112,IF($L$2="BR1",'BR1'!$B112,IF($L$2="BR2",'BR2'!$B112,IF($L$2="BR3",'BR3'!$B112)))))</f>
        <v>0</v>
      </c>
      <c r="C112" s="1727">
        <f>IF($L$2="","",IF($L$2="ORIGINAL",'ORIGINAL BUDGET'!$B112,IF($L$2="BR1",'BR1'!$B112,IF($L$2="BR2",'BR2'!$B112,IF($L$2="BR3",'BR3'!$B112)))))</f>
        <v>0</v>
      </c>
      <c r="D112" s="1727">
        <f>IF($L$2="","",IF($L$2="ORIGINAL",'ORIGINAL BUDGET'!$B112,IF($L$2="BR1",'BR1'!$B112,IF($L$2="BR2",'BR2'!$B112,IF($L$2="BR3",'BR3'!$B112)))))</f>
        <v>0</v>
      </c>
      <c r="E112" s="1728">
        <f>IF($L$2="","",IF($L$2="ORIGINAL",'ORIGINAL BUDGET'!$B112,IF($L$2="BR1",'BR1'!$B112,IF($L$2="BR2",'BR2'!$B112,IF($L$2="BR3",'BR3'!$B112)))))</f>
        <v>0</v>
      </c>
      <c r="F112" s="612"/>
      <c r="G112" s="847" t="str">
        <f t="shared" si="37"/>
        <v/>
      </c>
      <c r="H112" s="810">
        <f t="shared" si="38"/>
        <v>0</v>
      </c>
      <c r="I112" s="840"/>
      <c r="J112" s="810">
        <f t="shared" si="41"/>
        <v>0</v>
      </c>
      <c r="K112" s="840"/>
      <c r="L112" s="810">
        <f t="shared" si="42"/>
        <v>0</v>
      </c>
      <c r="M112" s="840"/>
      <c r="N112" s="810">
        <f t="shared" si="43"/>
        <v>0</v>
      </c>
      <c r="O112" s="840"/>
      <c r="P112" s="810">
        <f t="shared" si="44"/>
        <v>0</v>
      </c>
      <c r="Q112" s="840"/>
      <c r="R112" s="810">
        <f t="shared" si="39"/>
        <v>0</v>
      </c>
      <c r="S112" s="840"/>
      <c r="T112" s="810">
        <f t="shared" si="40"/>
        <v>0</v>
      </c>
      <c r="U112" s="410"/>
      <c r="V112" s="492" t="str">
        <f>IF(AND('BR3'!$K$2="ACTIVE",'BR3'!H112&gt;0),"Yes",IF(AND('BR2'!$K$2="ACTIVE",'BR2'!H112&gt;0),"Yes",IF(AND('BR1'!$K$2="ACTIVE",'BR1'!H112&gt;0),"Yes",IF(AND('ORIGINAL BUDGET'!$K$2="ACTIVE",'ORIGINAL BUDGET'!H112&gt;0),"Yes",""))))</f>
        <v/>
      </c>
      <c r="W112" s="493"/>
      <c r="X112" s="325" t="str">
        <f>IF(AND('BR3'!$K$2="ACTIVE",'BR3'!J112&gt;0),"Yes",IF(AND('BR2'!$K$2="ACTIVE",'BR2'!J112&gt;0),"Yes",IF(AND('BR1'!$K$2="ACTIVE",'BR1'!J112&gt;0),"Yes",IF(AND('ORIGINAL BUDGET'!$K$2="ACTIVE",'ORIGINAL BUDGET'!J112&gt;0),"Yes",""))))</f>
        <v/>
      </c>
      <c r="Y112" s="493"/>
      <c r="Z112" s="325" t="str">
        <f>IF(AND('BR3'!$K$2="ACTIVE",'BR3'!L112&gt;0),"Yes",IF(AND('BR2'!$K$2="ACTIVE",'BR2'!L112&gt;0),"Yes",IF(AND('BR1'!$K$2="ACTIVE",'BR1'!L112&gt;0),"Yes",IF(AND('ORIGINAL BUDGET'!$K$2="ACTIVE",'ORIGINAL BUDGET'!L112&gt;0),"Yes",""))))</f>
        <v/>
      </c>
      <c r="AA112" s="493"/>
      <c r="AB112" s="325" t="str">
        <f>IF(AND('BR3'!$K$2="ACTIVE",'BR3'!N112&gt;0),"Yes",IF(AND('BR2'!$K$2="ACTIVE",'BR2'!N112&gt;0),"Yes",IF(AND('BR1'!$K$2="ACTIVE",'BR1'!N112&gt;0),"Yes",IF(AND('ORIGINAL BUDGET'!$K$2="ACTIVE",'ORIGINAL BUDGET'!N112&gt;0),"Yes",""))))</f>
        <v/>
      </c>
      <c r="AC112" s="493"/>
      <c r="AD112" s="325" t="str">
        <f>IF(AND('BR3'!$K$2="ACTIVE",'BR3'!P112&gt;0),"Yes",IF(AND('BR2'!$K$2="ACTIVE",'BR2'!P112&gt;0),"Yes",IF(AND('BR1'!$K$2="ACTIVE",'BR1'!P112&gt;0),"Yes",IF(AND('ORIGINAL BUDGET'!$K$2="ACTIVE",'ORIGINAL BUDGET'!P112&gt;0),"Yes",""))))</f>
        <v/>
      </c>
      <c r="AE112" s="493"/>
      <c r="AF112" s="325" t="str">
        <f>IF(AND('BR3'!$K$2="ACTIVE",'BR3'!R112&gt;0),"Yes",IF(AND('BR2'!$K$2="ACTIVE",'BR2'!R112&gt;0),"Yes",IF(AND('BR1'!$K$2="ACTIVE",'BR1'!R112&gt;0),"Yes",IF(AND('ORIGINAL BUDGET'!$K$2="ACTIVE",'ORIGINAL BUDGET'!R112&gt;0),"Yes",""))))</f>
        <v/>
      </c>
      <c r="AG112" s="493"/>
      <c r="AH112" s="493" t="str">
        <f>IF(AND('BR3'!$K$2="ACTIVE",'BR3'!T112&gt;0),"Yes",IF(AND('BR2'!$K$2="ACTIVE",'BR2'!T112&gt;0),"Yes",IF(AND('BR1'!$K$2="ACTIVE",'BR1'!T112&gt;0),"Yes",IF(AND('ORIGINAL BUDGET'!$K$2="ACTIVE",'ORIGINAL BUDGET'!T112&gt;0),"Yes",""))))</f>
        <v/>
      </c>
      <c r="AI112" s="494"/>
      <c r="AK112" s="221"/>
      <c r="AL112" s="221"/>
      <c r="AM112" s="221"/>
      <c r="AN112" s="221"/>
      <c r="AO112" s="221"/>
      <c r="AP112" s="221"/>
      <c r="AQ112" s="221"/>
      <c r="AR112" s="57"/>
      <c r="AU112" s="2"/>
      <c r="AV112" s="2"/>
      <c r="AW112" s="2"/>
      <c r="AX112" s="2"/>
      <c r="AY112" s="1104"/>
    </row>
    <row r="113" spans="1:51" ht="23.25" hidden="1" customHeight="1" thickBot="1">
      <c r="A113" s="122">
        <v>15</v>
      </c>
      <c r="B113" s="1729">
        <f>IF($L$2="","",IF($L$2="ORIGINAL",'ORIGINAL BUDGET'!$B113,IF($L$2="BR1",'BR1'!$B113,IF($L$2="BR2",'BR2'!$B113,IF($L$2="BR3",'BR3'!$B113)))))</f>
        <v>0</v>
      </c>
      <c r="C113" s="1730">
        <f>IF($L$2="","",IF($L$2="ORIGINAL",'ORIGINAL BUDGET'!$B113,IF($L$2="BR1",'BR1'!$B113,IF($L$2="BR2",'BR2'!$B113,IF($L$2="BR3",'BR3'!$B113)))))</f>
        <v>0</v>
      </c>
      <c r="D113" s="1730">
        <f>IF($L$2="","",IF($L$2="ORIGINAL",'ORIGINAL BUDGET'!$B113,IF($L$2="BR1",'BR1'!$B113,IF($L$2="BR2",'BR2'!$B113,IF($L$2="BR3",'BR3'!$B113)))))</f>
        <v>0</v>
      </c>
      <c r="E113" s="1731">
        <f>IF($L$2="","",IF($L$2="ORIGINAL",'ORIGINAL BUDGET'!$B113,IF($L$2="BR1",'BR1'!$B113,IF($L$2="BR2",'BR2'!$B113,IF($L$2="BR3",'BR3'!$B113)))))</f>
        <v>0</v>
      </c>
      <c r="F113" s="613"/>
      <c r="G113" s="848" t="str">
        <f t="shared" si="37"/>
        <v/>
      </c>
      <c r="H113" s="813">
        <f t="shared" si="38"/>
        <v>0</v>
      </c>
      <c r="I113" s="840"/>
      <c r="J113" s="813">
        <f t="shared" si="41"/>
        <v>0</v>
      </c>
      <c r="K113" s="840"/>
      <c r="L113" s="813">
        <f t="shared" si="42"/>
        <v>0</v>
      </c>
      <c r="M113" s="840"/>
      <c r="N113" s="813">
        <f t="shared" si="43"/>
        <v>0</v>
      </c>
      <c r="O113" s="840"/>
      <c r="P113" s="813">
        <f t="shared" si="44"/>
        <v>0</v>
      </c>
      <c r="Q113" s="840"/>
      <c r="R113" s="813">
        <f t="shared" si="39"/>
        <v>0</v>
      </c>
      <c r="S113" s="840"/>
      <c r="T113" s="813">
        <f t="shared" si="40"/>
        <v>0</v>
      </c>
      <c r="U113" s="410"/>
      <c r="V113" s="495" t="str">
        <f>IF(AND('BR3'!$K$2="ACTIVE",'BR3'!H113&gt;0),"Yes",IF(AND('BR2'!$K$2="ACTIVE",'BR2'!H113&gt;0),"Yes",IF(AND('BR1'!$K$2="ACTIVE",'BR1'!H113&gt;0),"Yes",IF(AND('ORIGINAL BUDGET'!$K$2="ACTIVE",'ORIGINAL BUDGET'!H113&gt;0),"Yes",""))))</f>
        <v/>
      </c>
      <c r="W113" s="497"/>
      <c r="X113" s="496" t="str">
        <f>IF(AND('BR3'!$K$2="ACTIVE",'BR3'!J113&gt;0),"Yes",IF(AND('BR2'!$K$2="ACTIVE",'BR2'!J113&gt;0),"Yes",IF(AND('BR1'!$K$2="ACTIVE",'BR1'!J113&gt;0),"Yes",IF(AND('ORIGINAL BUDGET'!$K$2="ACTIVE",'ORIGINAL BUDGET'!J113&gt;0),"Yes",""))))</f>
        <v/>
      </c>
      <c r="Y113" s="497"/>
      <c r="Z113" s="496" t="str">
        <f>IF(AND('BR3'!$K$2="ACTIVE",'BR3'!L113&gt;0),"Yes",IF(AND('BR2'!$K$2="ACTIVE",'BR2'!L113&gt;0),"Yes",IF(AND('BR1'!$K$2="ACTIVE",'BR1'!L113&gt;0),"Yes",IF(AND('ORIGINAL BUDGET'!$K$2="ACTIVE",'ORIGINAL BUDGET'!L113&gt;0),"Yes",""))))</f>
        <v/>
      </c>
      <c r="AA113" s="497"/>
      <c r="AB113" s="496" t="str">
        <f>IF(AND('BR3'!$K$2="ACTIVE",'BR3'!N113&gt;0),"Yes",IF(AND('BR2'!$K$2="ACTIVE",'BR2'!N113&gt;0),"Yes",IF(AND('BR1'!$K$2="ACTIVE",'BR1'!N113&gt;0),"Yes",IF(AND('ORIGINAL BUDGET'!$K$2="ACTIVE",'ORIGINAL BUDGET'!N113&gt;0),"Yes",""))))</f>
        <v/>
      </c>
      <c r="AC113" s="497"/>
      <c r="AD113" s="496" t="str">
        <f>IF(AND('BR3'!$K$2="ACTIVE",'BR3'!P113&gt;0),"Yes",IF(AND('BR2'!$K$2="ACTIVE",'BR2'!P113&gt;0),"Yes",IF(AND('BR1'!$K$2="ACTIVE",'BR1'!P113&gt;0),"Yes",IF(AND('ORIGINAL BUDGET'!$K$2="ACTIVE",'ORIGINAL BUDGET'!P113&gt;0),"Yes",""))))</f>
        <v/>
      </c>
      <c r="AE113" s="497"/>
      <c r="AF113" s="496" t="str">
        <f>IF(AND('BR3'!$K$2="ACTIVE",'BR3'!R113&gt;0),"Yes",IF(AND('BR2'!$K$2="ACTIVE",'BR2'!R113&gt;0),"Yes",IF(AND('BR1'!$K$2="ACTIVE",'BR1'!R113&gt;0),"Yes",IF(AND('ORIGINAL BUDGET'!$K$2="ACTIVE",'ORIGINAL BUDGET'!R113&gt;0),"Yes",""))))</f>
        <v/>
      </c>
      <c r="AG113" s="497"/>
      <c r="AH113" s="497" t="str">
        <f>IF(AND('BR3'!$K$2="ACTIVE",'BR3'!T113&gt;0),"Yes",IF(AND('BR2'!$K$2="ACTIVE",'BR2'!T113&gt;0),"Yes",IF(AND('BR1'!$K$2="ACTIVE",'BR1'!T113&gt;0),"Yes",IF(AND('ORIGINAL BUDGET'!$K$2="ACTIVE",'ORIGINAL BUDGET'!T113&gt;0),"Yes",""))))</f>
        <v/>
      </c>
      <c r="AI113" s="498"/>
      <c r="AK113" s="221"/>
      <c r="AL113" s="221"/>
      <c r="AM113" s="221"/>
      <c r="AN113" s="221"/>
      <c r="AO113" s="221"/>
      <c r="AP113" s="221"/>
      <c r="AQ113" s="221"/>
      <c r="AR113" s="57"/>
      <c r="AU113" s="2"/>
      <c r="AV113" s="2"/>
      <c r="AW113" s="2"/>
      <c r="AX113" s="2"/>
      <c r="AY113" s="1104"/>
    </row>
    <row r="114" spans="1:51" ht="15.95" customHeight="1" thickTop="1" thickBot="1">
      <c r="A114" s="435"/>
      <c r="B114" s="520"/>
      <c r="C114" s="521"/>
      <c r="D114" s="522"/>
      <c r="E114" s="523"/>
      <c r="F114" s="436"/>
      <c r="G114" s="849"/>
      <c r="H114" s="437"/>
      <c r="I114" s="849"/>
      <c r="J114" s="437"/>
      <c r="K114" s="849"/>
      <c r="L114" s="437"/>
      <c r="M114" s="849"/>
      <c r="N114" s="437"/>
      <c r="O114" s="849"/>
      <c r="P114" s="437"/>
      <c r="Q114" s="849"/>
      <c r="R114" s="437"/>
      <c r="S114" s="849"/>
      <c r="T114" s="437"/>
      <c r="U114" s="214"/>
      <c r="V114" s="499"/>
      <c r="W114" s="504"/>
      <c r="X114" s="504">
        <f>SUM(X99:X113)</f>
        <v>0</v>
      </c>
      <c r="Y114" s="504"/>
      <c r="Z114" s="504">
        <f>SUM(Z99:Z113)</f>
        <v>0</v>
      </c>
      <c r="AA114" s="504"/>
      <c r="AB114" s="504">
        <f>SUM(AB99:AB113)</f>
        <v>0</v>
      </c>
      <c r="AC114" s="504"/>
      <c r="AD114" s="504">
        <f>SUM(AD99:AD113)</f>
        <v>0</v>
      </c>
      <c r="AE114" s="504"/>
      <c r="AF114" s="504">
        <f>SUM(AF99:AF113)</f>
        <v>0</v>
      </c>
      <c r="AG114" s="504"/>
      <c r="AH114" s="504">
        <f>SUM(AH99:AH113)</f>
        <v>0</v>
      </c>
      <c r="AI114" s="504"/>
      <c r="AL114" s="2"/>
      <c r="AM114" s="2"/>
      <c r="AN114" s="2"/>
      <c r="AO114" s="2"/>
      <c r="AP114" s="2"/>
      <c r="AQ114" s="2"/>
      <c r="AR114" s="2"/>
      <c r="AU114" s="2"/>
      <c r="AV114" s="2"/>
      <c r="AW114" s="2"/>
      <c r="AX114" s="2"/>
      <c r="AY114" s="1104"/>
    </row>
    <row r="115" spans="1:51" ht="24" customHeight="1" thickTop="1">
      <c r="A115" s="1739" t="str">
        <f>A13</f>
        <v>CAPITAL EXPENDITURES</v>
      </c>
      <c r="B115" s="1740"/>
      <c r="C115" s="1740"/>
      <c r="D115" s="1740"/>
      <c r="E115" s="1740"/>
      <c r="F115" s="1740"/>
      <c r="G115" s="1736" t="s">
        <v>84</v>
      </c>
      <c r="H115" s="1737"/>
      <c r="I115" s="1737"/>
      <c r="J115" s="1737"/>
      <c r="K115" s="1737"/>
      <c r="L115" s="1737"/>
      <c r="M115" s="1737"/>
      <c r="N115" s="1737"/>
      <c r="O115" s="1737"/>
      <c r="P115" s="1737"/>
      <c r="Q115" s="1737"/>
      <c r="R115" s="1737"/>
      <c r="S115" s="1737"/>
      <c r="T115" s="1737"/>
      <c r="U115" s="947"/>
      <c r="V115" s="1720" t="s">
        <v>155</v>
      </c>
      <c r="W115" s="1721"/>
      <c r="X115" s="1721"/>
      <c r="Y115" s="1721"/>
      <c r="Z115" s="1721"/>
      <c r="AA115" s="1721"/>
      <c r="AB115" s="1721"/>
      <c r="AC115" s="1721"/>
      <c r="AD115" s="1721"/>
      <c r="AE115" s="1721"/>
      <c r="AF115" s="1721"/>
      <c r="AG115" s="1721"/>
      <c r="AH115" s="1721"/>
      <c r="AI115" s="1722"/>
      <c r="AL115" s="1738"/>
      <c r="AM115" s="1738"/>
      <c r="AN115" s="1738"/>
      <c r="AO115" s="475"/>
      <c r="AP115" s="1084"/>
      <c r="AQ115" s="1084"/>
      <c r="AR115" s="1084"/>
      <c r="AY115" s="1104"/>
    </row>
    <row r="116" spans="1:51" ht="15.6" customHeight="1" thickBot="1">
      <c r="A116" s="1584"/>
      <c r="B116" s="1586"/>
      <c r="C116" s="1586"/>
      <c r="D116" s="1586"/>
      <c r="E116" s="1586"/>
      <c r="F116" s="1586"/>
      <c r="G116" s="1226" t="str">
        <f>'Fund Rec'!G110</f>
        <v/>
      </c>
      <c r="H116" s="1227">
        <f>'Fund Rec'!H110</f>
        <v>0</v>
      </c>
      <c r="I116" s="1228" t="str">
        <f>'Fund Rec'!I110</f>
        <v/>
      </c>
      <c r="J116" s="1227">
        <f>'Fund Rec'!J110</f>
        <v>0</v>
      </c>
      <c r="K116" s="1228" t="str">
        <f>'Fund Rec'!K110</f>
        <v/>
      </c>
      <c r="L116" s="1227">
        <f>'Fund Rec'!L110</f>
        <v>0</v>
      </c>
      <c r="M116" s="1228" t="str">
        <f>'Fund Rec'!M110</f>
        <v/>
      </c>
      <c r="N116" s="1227">
        <f>'Fund Rec'!N110</f>
        <v>0</v>
      </c>
      <c r="O116" s="1229" t="str">
        <f>'Fund Rec'!O110</f>
        <v/>
      </c>
      <c r="P116" s="697">
        <f>'Fund Rec'!P110</f>
        <v>0</v>
      </c>
      <c r="Q116" s="1229" t="str">
        <f>'Fund Rec'!Q110</f>
        <v/>
      </c>
      <c r="R116" s="1230">
        <f>'Fund Rec'!R110</f>
        <v>0</v>
      </c>
      <c r="S116" s="1229" t="str">
        <f>'Fund Rec'!S110</f>
        <v/>
      </c>
      <c r="T116" s="697">
        <f>'Fund Rec'!T110</f>
        <v>0</v>
      </c>
      <c r="U116" s="408"/>
      <c r="V116" s="1732" t="str">
        <f>$G$5</f>
        <v>RPPC, 53110</v>
      </c>
      <c r="W116" s="1716"/>
      <c r="X116" s="1716" t="str">
        <f>$I$5</f>
        <v>RPPC , 53129</v>
      </c>
      <c r="Y116" s="1716"/>
      <c r="Z116" s="1716" t="str">
        <f>$K$5</f>
        <v/>
      </c>
      <c r="AA116" s="1716"/>
      <c r="AB116" s="1716" t="str">
        <f>$M$5</f>
        <v/>
      </c>
      <c r="AC116" s="1716"/>
      <c r="AD116" s="1716" t="str">
        <f>$O$5</f>
        <v/>
      </c>
      <c r="AE116" s="1716"/>
      <c r="AF116" s="1716" t="str">
        <f>$Q$5</f>
        <v/>
      </c>
      <c r="AG116" s="1716"/>
      <c r="AH116" s="1716" t="str">
        <f>$S$5</f>
        <v/>
      </c>
      <c r="AI116" s="1718"/>
      <c r="AL116" s="2"/>
      <c r="AM116" s="2"/>
      <c r="AN116" s="2"/>
      <c r="AO116" s="2"/>
      <c r="AP116" s="2"/>
      <c r="AQ116" s="2"/>
      <c r="AR116" s="2"/>
      <c r="AY116" s="1104"/>
    </row>
    <row r="117" spans="1:51" ht="25.5" customHeight="1" thickTop="1" thickBot="1">
      <c r="A117" s="131"/>
      <c r="B117" s="159"/>
      <c r="C117" s="159"/>
      <c r="D117" s="18"/>
      <c r="E117" s="130" t="str">
        <f>'ORIGINAL BUDGET'!E117</f>
        <v>TOTAL CAPITAL EXPENDITURES</v>
      </c>
      <c r="F117" s="1112">
        <f>SUM(F118:F132)</f>
        <v>0</v>
      </c>
      <c r="G117" s="614"/>
      <c r="H117" s="615">
        <f>SUM(H118:H132)</f>
        <v>0</v>
      </c>
      <c r="I117" s="607"/>
      <c r="J117" s="605">
        <f>SUM(J118:J132)</f>
        <v>0</v>
      </c>
      <c r="K117" s="607"/>
      <c r="L117" s="596">
        <f>SUM(L118:L132)</f>
        <v>0</v>
      </c>
      <c r="M117" s="695"/>
      <c r="N117" s="596">
        <f>SUM(N118:N132)</f>
        <v>0</v>
      </c>
      <c r="O117" s="695"/>
      <c r="P117" s="596">
        <f>SUM(P118:P132)</f>
        <v>0</v>
      </c>
      <c r="Q117" s="607"/>
      <c r="R117" s="596">
        <f>SUM(R118:R132)</f>
        <v>0</v>
      </c>
      <c r="S117" s="695"/>
      <c r="T117" s="596">
        <f>SUM(T118:T132)</f>
        <v>0</v>
      </c>
      <c r="U117" s="409"/>
      <c r="V117" s="1733"/>
      <c r="W117" s="1717"/>
      <c r="X117" s="1717"/>
      <c r="Y117" s="1717"/>
      <c r="Z117" s="1717"/>
      <c r="AA117" s="1717"/>
      <c r="AB117" s="1717"/>
      <c r="AC117" s="1717"/>
      <c r="AD117" s="1717"/>
      <c r="AE117" s="1717"/>
      <c r="AF117" s="1717"/>
      <c r="AG117" s="1717"/>
      <c r="AH117" s="1717"/>
      <c r="AI117" s="1719"/>
      <c r="AL117" s="221"/>
      <c r="AM117" s="221"/>
      <c r="AN117" s="222"/>
      <c r="AO117" s="222"/>
      <c r="AP117" s="222"/>
      <c r="AQ117" s="222"/>
      <c r="AR117" s="222"/>
      <c r="AY117" s="1104"/>
    </row>
    <row r="118" spans="1:51" ht="23.25" customHeight="1" thickTop="1">
      <c r="A118" s="122">
        <v>1</v>
      </c>
      <c r="B118" s="1726">
        <f>IF($L$2="","",IF($L$2="ORIGINAL",'ORIGINAL BUDGET'!$B118,IF($L$2="BR1",'BR1'!$B118,IF($L$2="BR2",'BR2'!$B118,IF($L$2="BR3",'BR3'!$B118)))))</f>
        <v>0</v>
      </c>
      <c r="C118" s="1727">
        <f>IF($L$2="","",IF($L$2="ORIGINAL",'ORIGINAL BUDGET'!$B118,IF($L$2="BR1",'BR1'!$B118,IF($L$2="BR2",'BR2'!$B118,IF($L$2="BR3",'BR3'!$B118)))))</f>
        <v>0</v>
      </c>
      <c r="D118" s="1727">
        <f>IF($L$2="","",IF($L$2="ORIGINAL",'ORIGINAL BUDGET'!$B118,IF($L$2="BR1",'BR1'!$B118,IF($L$2="BR2",'BR2'!$B118,IF($L$2="BR3",'BR3'!$B118)))))</f>
        <v>0</v>
      </c>
      <c r="E118" s="1728">
        <f>IF($L$2="","",IF($L$2="ORIGINAL",'ORIGINAL BUDGET'!$B118,IF($L$2="BR1",'BR1'!$B118,IF($L$2="BR2",'BR2'!$B118,IF($L$2="BR3",'BR3'!$B118)))))</f>
        <v>0</v>
      </c>
      <c r="F118" s="1111"/>
      <c r="G118" s="847" t="str">
        <f t="shared" ref="G118:G132" si="45">IF(AND(F118&lt;&gt;0, 1-I118-K118-Q118-S118-M118-O118),1-I118-K118-Q118-S118-M118-O118,"")</f>
        <v/>
      </c>
      <c r="H118" s="810">
        <f t="shared" ref="H118:H132" si="46">IF(AND(G118*F118&lt;0.0001,G118*F118&gt;0),"",G118*F118)</f>
        <v>0</v>
      </c>
      <c r="I118" s="840"/>
      <c r="J118" s="810">
        <f>I118*F118</f>
        <v>0</v>
      </c>
      <c r="K118" s="842"/>
      <c r="L118" s="810">
        <f>K118*F118</f>
        <v>0</v>
      </c>
      <c r="M118" s="842"/>
      <c r="N118" s="810">
        <f>M118*F118</f>
        <v>0</v>
      </c>
      <c r="O118" s="842"/>
      <c r="P118" s="810">
        <f>O118*F118</f>
        <v>0</v>
      </c>
      <c r="Q118" s="842"/>
      <c r="R118" s="810">
        <f t="shared" ref="R118:R132" si="47">Q118*F118</f>
        <v>0</v>
      </c>
      <c r="S118" s="842"/>
      <c r="T118" s="810">
        <f t="shared" ref="T118:T132" si="48">S118*F118</f>
        <v>0</v>
      </c>
      <c r="U118" s="410"/>
      <c r="V118" s="492" t="str">
        <f>IF(AND('BR3'!$K$2="ACTIVE",'BR3'!H118&gt;0),"Yes",IF(AND('BR2'!$K$2="ACTIVE",'BR2'!H118&gt;0),"Yes",IF(AND('BR1'!$K$2="ACTIVE",'BR1'!H118&gt;0),"Yes",IF(AND('ORIGINAL BUDGET'!$K$2="ACTIVE",'ORIGINAL BUDGET'!H118&gt;0),"Yes",""))))</f>
        <v/>
      </c>
      <c r="W118" s="325"/>
      <c r="X118" s="325" t="str">
        <f>IF(AND('BR3'!$K$2="ACTIVE",'BR3'!J118&gt;0),"Yes",IF(AND('BR2'!$K$2="ACTIVE",'BR2'!J118&gt;0),"Yes",IF(AND('BR1'!$K$2="ACTIVE",'BR1'!J118&gt;0),"Yes",IF(AND('ORIGINAL BUDGET'!$K$2="ACTIVE",'ORIGINAL BUDGET'!J118&gt;0),"Yes",""))))</f>
        <v/>
      </c>
      <c r="Y118" s="325"/>
      <c r="Z118" s="325" t="str">
        <f>IF(AND('BR3'!$K$2="ACTIVE",'BR3'!L118&gt;0),"Yes",IF(AND('BR2'!$K$2="ACTIVE",'BR2'!L118&gt;0),"Yes",IF(AND('BR1'!$K$2="ACTIVE",'BR1'!L118&gt;0),"Yes",IF(AND('ORIGINAL BUDGET'!$K$2="ACTIVE",'ORIGINAL BUDGET'!L118&gt;0),"Yes",""))))</f>
        <v/>
      </c>
      <c r="AA118" s="325"/>
      <c r="AB118" s="325" t="str">
        <f>IF(AND('BR3'!$K$2="ACTIVE",'BR3'!N118&gt;0),"Yes",IF(AND('BR2'!$K$2="ACTIVE",'BR2'!N118&gt;0),"Yes",IF(AND('BR1'!$K$2="ACTIVE",'BR1'!N118&gt;0),"Yes",IF(AND('ORIGINAL BUDGET'!$K$2="ACTIVE",'ORIGINAL BUDGET'!N118&gt;0),"Yes",""))))</f>
        <v/>
      </c>
      <c r="AC118" s="325"/>
      <c r="AD118" s="325" t="str">
        <f>IF(AND('BR3'!$K$2="ACTIVE",'BR3'!P118&gt;0),"Yes",IF(AND('BR2'!$K$2="ACTIVE",'BR2'!P118&gt;0),"Yes",IF(AND('BR1'!$K$2="ACTIVE",'BR1'!P118&gt;0),"Yes",IF(AND('ORIGINAL BUDGET'!$K$2="ACTIVE",'ORIGINAL BUDGET'!P118&gt;0),"Yes",""))))</f>
        <v/>
      </c>
      <c r="AE118" s="325"/>
      <c r="AF118" s="325" t="str">
        <f>IF(AND('BR3'!$K$2="ACTIVE",'BR3'!R118&gt;0),"Yes",IF(AND('BR2'!$K$2="ACTIVE",'BR2'!R118&gt;0),"Yes",IF(AND('BR1'!$K$2="ACTIVE",'BR1'!R118&gt;0),"Yes",IF(AND('ORIGINAL BUDGET'!$K$2="ACTIVE",'ORIGINAL BUDGET'!R118&gt;0),"Yes",""))))</f>
        <v/>
      </c>
      <c r="AG118" s="325"/>
      <c r="AH118" s="493" t="str">
        <f>IF(AND('BR3'!$K$2="ACTIVE",'BR3'!T118&gt;0),"Yes",IF(AND('BR2'!$K$2="ACTIVE",'BR2'!T118&gt;0),"Yes",IF(AND('BR1'!$K$2="ACTIVE",'BR1'!T118&gt;0),"Yes",IF(AND('ORIGINAL BUDGET'!$K$2="ACTIVE",'ORIGINAL BUDGET'!T118&gt;0),"Yes",""))))</f>
        <v/>
      </c>
      <c r="AI118" s="500"/>
      <c r="AL118" s="221"/>
      <c r="AM118" s="221"/>
      <c r="AN118" s="221"/>
      <c r="AO118" s="221"/>
      <c r="AP118" s="221"/>
      <c r="AQ118" s="221"/>
      <c r="AR118" s="57"/>
      <c r="AY118" s="1104"/>
    </row>
    <row r="119" spans="1:51" ht="23.25" customHeight="1">
      <c r="A119" s="122">
        <v>2</v>
      </c>
      <c r="B119" s="1726">
        <f>IF($L$2="","",IF($L$2="ORIGINAL",'ORIGINAL BUDGET'!$B119,IF($L$2="BR1",'BR1'!$B119,IF($L$2="BR2",'BR2'!$B119,IF($L$2="BR3",'BR3'!$B119)))))</f>
        <v>0</v>
      </c>
      <c r="C119" s="1727">
        <f>IF($L$2="","",IF($L$2="ORIGINAL",'ORIGINAL BUDGET'!$B119,IF($L$2="BR1",'BR1'!$B119,IF($L$2="BR2",'BR2'!$B119,IF($L$2="BR3",'BR3'!$B119)))))</f>
        <v>0</v>
      </c>
      <c r="D119" s="1727">
        <f>IF($L$2="","",IF($L$2="ORIGINAL",'ORIGINAL BUDGET'!$B119,IF($L$2="BR1",'BR1'!$B119,IF($L$2="BR2",'BR2'!$B119,IF($L$2="BR3",'BR3'!$B119)))))</f>
        <v>0</v>
      </c>
      <c r="E119" s="1728">
        <f>IF($L$2="","",IF($L$2="ORIGINAL",'ORIGINAL BUDGET'!$B119,IF($L$2="BR1",'BR1'!$B119,IF($L$2="BR2",'BR2'!$B119,IF($L$2="BR3",'BR3'!$B119)))))</f>
        <v>0</v>
      </c>
      <c r="F119" s="612"/>
      <c r="G119" s="847" t="str">
        <f t="shared" si="45"/>
        <v/>
      </c>
      <c r="H119" s="810">
        <f t="shared" si="46"/>
        <v>0</v>
      </c>
      <c r="I119" s="840"/>
      <c r="J119" s="810">
        <f t="shared" ref="J119:J132" si="49">I119*F119</f>
        <v>0</v>
      </c>
      <c r="K119" s="842"/>
      <c r="L119" s="810">
        <f t="shared" ref="L119:L132" si="50">K119*F119</f>
        <v>0</v>
      </c>
      <c r="M119" s="842"/>
      <c r="N119" s="810">
        <f t="shared" ref="N119:N132" si="51">M119*F119</f>
        <v>0</v>
      </c>
      <c r="O119" s="842"/>
      <c r="P119" s="810">
        <f t="shared" ref="P119:P132" si="52">O119*F119</f>
        <v>0</v>
      </c>
      <c r="Q119" s="842"/>
      <c r="R119" s="810">
        <f t="shared" si="47"/>
        <v>0</v>
      </c>
      <c r="S119" s="842"/>
      <c r="T119" s="810">
        <f t="shared" si="48"/>
        <v>0</v>
      </c>
      <c r="U119" s="410"/>
      <c r="V119" s="492" t="str">
        <f>IF(AND('BR3'!$K$2="ACTIVE",'BR3'!H119&gt;0),"Yes",IF(AND('BR2'!$K$2="ACTIVE",'BR2'!H119&gt;0),"Yes",IF(AND('BR1'!$K$2="ACTIVE",'BR1'!H119&gt;0),"Yes",IF(AND('ORIGINAL BUDGET'!$K$2="ACTIVE",'ORIGINAL BUDGET'!H119&gt;0),"Yes",""))))</f>
        <v/>
      </c>
      <c r="W119" s="325"/>
      <c r="X119" s="325" t="str">
        <f>IF(AND('BR3'!$K$2="ACTIVE",'BR3'!J119&gt;0),"Yes",IF(AND('BR2'!$K$2="ACTIVE",'BR2'!J119&gt;0),"Yes",IF(AND('BR1'!$K$2="ACTIVE",'BR1'!J119&gt;0),"Yes",IF(AND('ORIGINAL BUDGET'!$K$2="ACTIVE",'ORIGINAL BUDGET'!J119&gt;0),"Yes",""))))</f>
        <v/>
      </c>
      <c r="Y119" s="325"/>
      <c r="Z119" s="325" t="str">
        <f>IF(AND('BR3'!$K$2="ACTIVE",'BR3'!L119&gt;0),"Yes",IF(AND('BR2'!$K$2="ACTIVE",'BR2'!L119&gt;0),"Yes",IF(AND('BR1'!$K$2="ACTIVE",'BR1'!L119&gt;0),"Yes",IF(AND('ORIGINAL BUDGET'!$K$2="ACTIVE",'ORIGINAL BUDGET'!L119&gt;0),"Yes",""))))</f>
        <v/>
      </c>
      <c r="AA119" s="325"/>
      <c r="AB119" s="325" t="str">
        <f>IF(AND('BR3'!$K$2="ACTIVE",'BR3'!N119&gt;0),"Yes",IF(AND('BR2'!$K$2="ACTIVE",'BR2'!N119&gt;0),"Yes",IF(AND('BR1'!$K$2="ACTIVE",'BR1'!N119&gt;0),"Yes",IF(AND('ORIGINAL BUDGET'!$K$2="ACTIVE",'ORIGINAL BUDGET'!N119&gt;0),"Yes",""))))</f>
        <v/>
      </c>
      <c r="AC119" s="325"/>
      <c r="AD119" s="325" t="str">
        <f>IF(AND('BR3'!$K$2="ACTIVE",'BR3'!P119&gt;0),"Yes",IF(AND('BR2'!$K$2="ACTIVE",'BR2'!P119&gt;0),"Yes",IF(AND('BR1'!$K$2="ACTIVE",'BR1'!P119&gt;0),"Yes",IF(AND('ORIGINAL BUDGET'!$K$2="ACTIVE",'ORIGINAL BUDGET'!P119&gt;0),"Yes",""))))</f>
        <v/>
      </c>
      <c r="AE119" s="325"/>
      <c r="AF119" s="325" t="str">
        <f>IF(AND('BR3'!$K$2="ACTIVE",'BR3'!R119&gt;0),"Yes",IF(AND('BR2'!$K$2="ACTIVE",'BR2'!R119&gt;0),"Yes",IF(AND('BR1'!$K$2="ACTIVE",'BR1'!R119&gt;0),"Yes",IF(AND('ORIGINAL BUDGET'!$K$2="ACTIVE",'ORIGINAL BUDGET'!R119&gt;0),"Yes",""))))</f>
        <v/>
      </c>
      <c r="AG119" s="325"/>
      <c r="AH119" s="493" t="str">
        <f>IF(AND('BR3'!$K$2="ACTIVE",'BR3'!T119&gt;0),"Yes",IF(AND('BR2'!$K$2="ACTIVE",'BR2'!T119&gt;0),"Yes",IF(AND('BR1'!$K$2="ACTIVE",'BR1'!T119&gt;0),"Yes",IF(AND('ORIGINAL BUDGET'!$K$2="ACTIVE",'ORIGINAL BUDGET'!T119&gt;0),"Yes",""))))</f>
        <v/>
      </c>
      <c r="AI119" s="500"/>
      <c r="AL119" s="221"/>
      <c r="AM119" s="221"/>
      <c r="AN119" s="221"/>
      <c r="AO119" s="221"/>
      <c r="AP119" s="221"/>
      <c r="AQ119" s="221"/>
      <c r="AR119" s="57"/>
      <c r="AY119" s="1104"/>
    </row>
    <row r="120" spans="1:51" ht="23.25" customHeight="1">
      <c r="A120" s="122">
        <v>3</v>
      </c>
      <c r="B120" s="1726">
        <f>IF($L$2="","",IF($L$2="ORIGINAL",'ORIGINAL BUDGET'!$B120,IF($L$2="BR1",'BR1'!$B120,IF($L$2="BR2",'BR2'!$B120,IF($L$2="BR3",'BR3'!$B120)))))</f>
        <v>0</v>
      </c>
      <c r="C120" s="1727">
        <f>IF($L$2="","",IF($L$2="ORIGINAL",'ORIGINAL BUDGET'!$B120,IF($L$2="BR1",'BR1'!$B120,IF($L$2="BR2",'BR2'!$B120,IF($L$2="BR3",'BR3'!$B120)))))</f>
        <v>0</v>
      </c>
      <c r="D120" s="1727">
        <f>IF($L$2="","",IF($L$2="ORIGINAL",'ORIGINAL BUDGET'!$B120,IF($L$2="BR1",'BR1'!$B120,IF($L$2="BR2",'BR2'!$B120,IF($L$2="BR3",'BR3'!$B120)))))</f>
        <v>0</v>
      </c>
      <c r="E120" s="1728">
        <f>IF($L$2="","",IF($L$2="ORIGINAL",'ORIGINAL BUDGET'!$B120,IF($L$2="BR1",'BR1'!$B120,IF($L$2="BR2",'BR2'!$B120,IF($L$2="BR3",'BR3'!$B120)))))</f>
        <v>0</v>
      </c>
      <c r="F120" s="612"/>
      <c r="G120" s="847" t="str">
        <f t="shared" si="45"/>
        <v/>
      </c>
      <c r="H120" s="810">
        <f t="shared" si="46"/>
        <v>0</v>
      </c>
      <c r="I120" s="840"/>
      <c r="J120" s="810">
        <f t="shared" si="49"/>
        <v>0</v>
      </c>
      <c r="K120" s="842"/>
      <c r="L120" s="810">
        <f t="shared" si="50"/>
        <v>0</v>
      </c>
      <c r="M120" s="842"/>
      <c r="N120" s="810">
        <f t="shared" si="51"/>
        <v>0</v>
      </c>
      <c r="O120" s="842"/>
      <c r="P120" s="810">
        <f t="shared" si="52"/>
        <v>0</v>
      </c>
      <c r="Q120" s="842"/>
      <c r="R120" s="810">
        <f t="shared" si="47"/>
        <v>0</v>
      </c>
      <c r="S120" s="842"/>
      <c r="T120" s="810">
        <f t="shared" si="48"/>
        <v>0</v>
      </c>
      <c r="U120" s="410"/>
      <c r="V120" s="492" t="str">
        <f>IF(AND('BR3'!$K$2="ACTIVE",'BR3'!H120&gt;0),"Yes",IF(AND('BR2'!$K$2="ACTIVE",'BR2'!H120&gt;0),"Yes",IF(AND('BR1'!$K$2="ACTIVE",'BR1'!H120&gt;0),"Yes",IF(AND('ORIGINAL BUDGET'!$K$2="ACTIVE",'ORIGINAL BUDGET'!H120&gt;0),"Yes",""))))</f>
        <v/>
      </c>
      <c r="W120" s="325"/>
      <c r="X120" s="325" t="str">
        <f>IF(AND('BR3'!$K$2="ACTIVE",'BR3'!J120&gt;0),"Yes",IF(AND('BR2'!$K$2="ACTIVE",'BR2'!J120&gt;0),"Yes",IF(AND('BR1'!$K$2="ACTIVE",'BR1'!J120&gt;0),"Yes",IF(AND('ORIGINAL BUDGET'!$K$2="ACTIVE",'ORIGINAL BUDGET'!J120&gt;0),"Yes",""))))</f>
        <v/>
      </c>
      <c r="Y120" s="325"/>
      <c r="Z120" s="325" t="str">
        <f>IF(AND('BR3'!$K$2="ACTIVE",'BR3'!L120&gt;0),"Yes",IF(AND('BR2'!$K$2="ACTIVE",'BR2'!L120&gt;0),"Yes",IF(AND('BR1'!$K$2="ACTIVE",'BR1'!L120&gt;0),"Yes",IF(AND('ORIGINAL BUDGET'!$K$2="ACTIVE",'ORIGINAL BUDGET'!L120&gt;0),"Yes",""))))</f>
        <v/>
      </c>
      <c r="AA120" s="325"/>
      <c r="AB120" s="325" t="str">
        <f>IF(AND('BR3'!$K$2="ACTIVE",'BR3'!N120&gt;0),"Yes",IF(AND('BR2'!$K$2="ACTIVE",'BR2'!N120&gt;0),"Yes",IF(AND('BR1'!$K$2="ACTIVE",'BR1'!N120&gt;0),"Yes",IF(AND('ORIGINAL BUDGET'!$K$2="ACTIVE",'ORIGINAL BUDGET'!N120&gt;0),"Yes",""))))</f>
        <v/>
      </c>
      <c r="AC120" s="325"/>
      <c r="AD120" s="325" t="str">
        <f>IF(AND('BR3'!$K$2="ACTIVE",'BR3'!P120&gt;0),"Yes",IF(AND('BR2'!$K$2="ACTIVE",'BR2'!P120&gt;0),"Yes",IF(AND('BR1'!$K$2="ACTIVE",'BR1'!P120&gt;0),"Yes",IF(AND('ORIGINAL BUDGET'!$K$2="ACTIVE",'ORIGINAL BUDGET'!P120&gt;0),"Yes",""))))</f>
        <v/>
      </c>
      <c r="AE120" s="325"/>
      <c r="AF120" s="325" t="str">
        <f>IF(AND('BR3'!$K$2="ACTIVE",'BR3'!R120&gt;0),"Yes",IF(AND('BR2'!$K$2="ACTIVE",'BR2'!R120&gt;0),"Yes",IF(AND('BR1'!$K$2="ACTIVE",'BR1'!R120&gt;0),"Yes",IF(AND('ORIGINAL BUDGET'!$K$2="ACTIVE",'ORIGINAL BUDGET'!R120&gt;0),"Yes",""))))</f>
        <v/>
      </c>
      <c r="AG120" s="325"/>
      <c r="AH120" s="493" t="str">
        <f>IF(AND('BR3'!$K$2="ACTIVE",'BR3'!T120&gt;0),"Yes",IF(AND('BR2'!$K$2="ACTIVE",'BR2'!T120&gt;0),"Yes",IF(AND('BR1'!$K$2="ACTIVE",'BR1'!T120&gt;0),"Yes",IF(AND('ORIGINAL BUDGET'!$K$2="ACTIVE",'ORIGINAL BUDGET'!T120&gt;0),"Yes",""))))</f>
        <v/>
      </c>
      <c r="AI120" s="500"/>
      <c r="AK120" s="221"/>
      <c r="AL120" s="221"/>
      <c r="AM120" s="221"/>
      <c r="AN120" s="221"/>
      <c r="AO120" s="221"/>
      <c r="AP120" s="221"/>
      <c r="AQ120" s="221"/>
      <c r="AR120" s="57"/>
      <c r="AU120" s="2"/>
      <c r="AV120" s="2"/>
      <c r="AW120" s="2"/>
      <c r="AX120" s="2"/>
      <c r="AY120" s="1104"/>
    </row>
    <row r="121" spans="1:51" ht="23.25" customHeight="1">
      <c r="A121" s="122">
        <v>4</v>
      </c>
      <c r="B121" s="1726">
        <f>IF($L$2="","",IF($L$2="ORIGINAL",'ORIGINAL BUDGET'!$B121,IF($L$2="BR1",'BR1'!$B121,IF($L$2="BR2",'BR2'!$B121,IF($L$2="BR3",'BR3'!$B121)))))</f>
        <v>0</v>
      </c>
      <c r="C121" s="1727">
        <f>IF($L$2="","",IF($L$2="ORIGINAL",'ORIGINAL BUDGET'!$B121,IF($L$2="BR1",'BR1'!$B121,IF($L$2="BR2",'BR2'!$B121,IF($L$2="BR3",'BR3'!$B121)))))</f>
        <v>0</v>
      </c>
      <c r="D121" s="1727">
        <f>IF($L$2="","",IF($L$2="ORIGINAL",'ORIGINAL BUDGET'!$B121,IF($L$2="BR1",'BR1'!$B121,IF($L$2="BR2",'BR2'!$B121,IF($L$2="BR3",'BR3'!$B121)))))</f>
        <v>0</v>
      </c>
      <c r="E121" s="1728">
        <f>IF($L$2="","",IF($L$2="ORIGINAL",'ORIGINAL BUDGET'!$B121,IF($L$2="BR1",'BR1'!$B121,IF($L$2="BR2",'BR2'!$B121,IF($L$2="BR3",'BR3'!$B121)))))</f>
        <v>0</v>
      </c>
      <c r="F121" s="612"/>
      <c r="G121" s="847" t="str">
        <f t="shared" si="45"/>
        <v/>
      </c>
      <c r="H121" s="810">
        <f t="shared" si="46"/>
        <v>0</v>
      </c>
      <c r="I121" s="840"/>
      <c r="J121" s="810">
        <f t="shared" si="49"/>
        <v>0</v>
      </c>
      <c r="K121" s="842"/>
      <c r="L121" s="810">
        <f t="shared" si="50"/>
        <v>0</v>
      </c>
      <c r="M121" s="842"/>
      <c r="N121" s="810">
        <f t="shared" si="51"/>
        <v>0</v>
      </c>
      <c r="O121" s="842"/>
      <c r="P121" s="810">
        <f t="shared" si="52"/>
        <v>0</v>
      </c>
      <c r="Q121" s="842"/>
      <c r="R121" s="810">
        <f t="shared" si="47"/>
        <v>0</v>
      </c>
      <c r="S121" s="842"/>
      <c r="T121" s="810">
        <f t="shared" si="48"/>
        <v>0</v>
      </c>
      <c r="U121" s="410"/>
      <c r="V121" s="492" t="str">
        <f>IF(AND('BR3'!$K$2="ACTIVE",'BR3'!H121&gt;0),"Yes",IF(AND('BR2'!$K$2="ACTIVE",'BR2'!H121&gt;0),"Yes",IF(AND('BR1'!$K$2="ACTIVE",'BR1'!H121&gt;0),"Yes",IF(AND('ORIGINAL BUDGET'!$K$2="ACTIVE",'ORIGINAL BUDGET'!H121&gt;0),"Yes",""))))</f>
        <v/>
      </c>
      <c r="W121" s="325"/>
      <c r="X121" s="325" t="str">
        <f>IF(AND('BR3'!$K$2="ACTIVE",'BR3'!J121&gt;0),"Yes",IF(AND('BR2'!$K$2="ACTIVE",'BR2'!J121&gt;0),"Yes",IF(AND('BR1'!$K$2="ACTIVE",'BR1'!J121&gt;0),"Yes",IF(AND('ORIGINAL BUDGET'!$K$2="ACTIVE",'ORIGINAL BUDGET'!J121&gt;0),"Yes",""))))</f>
        <v/>
      </c>
      <c r="Y121" s="325"/>
      <c r="Z121" s="325" t="str">
        <f>IF(AND('BR3'!$K$2="ACTIVE",'BR3'!L121&gt;0),"Yes",IF(AND('BR2'!$K$2="ACTIVE",'BR2'!L121&gt;0),"Yes",IF(AND('BR1'!$K$2="ACTIVE",'BR1'!L121&gt;0),"Yes",IF(AND('ORIGINAL BUDGET'!$K$2="ACTIVE",'ORIGINAL BUDGET'!L121&gt;0),"Yes",""))))</f>
        <v/>
      </c>
      <c r="AA121" s="325"/>
      <c r="AB121" s="325" t="str">
        <f>IF(AND('BR3'!$K$2="ACTIVE",'BR3'!N121&gt;0),"Yes",IF(AND('BR2'!$K$2="ACTIVE",'BR2'!N121&gt;0),"Yes",IF(AND('BR1'!$K$2="ACTIVE",'BR1'!N121&gt;0),"Yes",IF(AND('ORIGINAL BUDGET'!$K$2="ACTIVE",'ORIGINAL BUDGET'!N121&gt;0),"Yes",""))))</f>
        <v/>
      </c>
      <c r="AC121" s="325"/>
      <c r="AD121" s="325" t="str">
        <f>IF(AND('BR3'!$K$2="ACTIVE",'BR3'!P121&gt;0),"Yes",IF(AND('BR2'!$K$2="ACTIVE",'BR2'!P121&gt;0),"Yes",IF(AND('BR1'!$K$2="ACTIVE",'BR1'!P121&gt;0),"Yes",IF(AND('ORIGINAL BUDGET'!$K$2="ACTIVE",'ORIGINAL BUDGET'!P121&gt;0),"Yes",""))))</f>
        <v/>
      </c>
      <c r="AE121" s="325"/>
      <c r="AF121" s="325" t="str">
        <f>IF(AND('BR3'!$K$2="ACTIVE",'BR3'!R121&gt;0),"Yes",IF(AND('BR2'!$K$2="ACTIVE",'BR2'!R121&gt;0),"Yes",IF(AND('BR1'!$K$2="ACTIVE",'BR1'!R121&gt;0),"Yes",IF(AND('ORIGINAL BUDGET'!$K$2="ACTIVE",'ORIGINAL BUDGET'!R121&gt;0),"Yes",""))))</f>
        <v/>
      </c>
      <c r="AG121" s="325"/>
      <c r="AH121" s="493" t="str">
        <f>IF(AND('BR3'!$K$2="ACTIVE",'BR3'!T121&gt;0),"Yes",IF(AND('BR2'!$K$2="ACTIVE",'BR2'!T121&gt;0),"Yes",IF(AND('BR1'!$K$2="ACTIVE",'BR1'!T121&gt;0),"Yes",IF(AND('ORIGINAL BUDGET'!$K$2="ACTIVE",'ORIGINAL BUDGET'!T121&gt;0),"Yes",""))))</f>
        <v/>
      </c>
      <c r="AI121" s="500"/>
      <c r="AK121" s="221"/>
      <c r="AL121" s="221"/>
      <c r="AM121" s="221"/>
      <c r="AN121" s="221"/>
      <c r="AO121" s="221"/>
      <c r="AP121" s="221"/>
      <c r="AQ121" s="221"/>
      <c r="AR121" s="57"/>
      <c r="AU121" s="2"/>
      <c r="AV121" s="2"/>
      <c r="AW121" s="2"/>
      <c r="AX121" s="2"/>
      <c r="AY121" s="1104"/>
    </row>
    <row r="122" spans="1:51" ht="23.25" customHeight="1" thickBot="1">
      <c r="A122" s="122">
        <v>5</v>
      </c>
      <c r="B122" s="1726">
        <f>IF($L$2="","",IF($L$2="ORIGINAL",'ORIGINAL BUDGET'!$B122,IF($L$2="BR1",'BR1'!$B122,IF($L$2="BR2",'BR2'!$B122,IF($L$2="BR3",'BR3'!$B122)))))</f>
        <v>0</v>
      </c>
      <c r="C122" s="1727">
        <f>IF($L$2="","",IF($L$2="ORIGINAL",'ORIGINAL BUDGET'!$B122,IF($L$2="BR1",'BR1'!$B122,IF($L$2="BR2",'BR2'!$B122,IF($L$2="BR3",'BR3'!$B122)))))</f>
        <v>0</v>
      </c>
      <c r="D122" s="1727">
        <f>IF($L$2="","",IF($L$2="ORIGINAL",'ORIGINAL BUDGET'!$B122,IF($L$2="BR1",'BR1'!$B122,IF($L$2="BR2",'BR2'!$B122,IF($L$2="BR3",'BR3'!$B122)))))</f>
        <v>0</v>
      </c>
      <c r="E122" s="1728">
        <f>IF($L$2="","",IF($L$2="ORIGINAL",'ORIGINAL BUDGET'!$B122,IF($L$2="BR1",'BR1'!$B122,IF($L$2="BR2",'BR2'!$B122,IF($L$2="BR3",'BR3'!$B122)))))</f>
        <v>0</v>
      </c>
      <c r="F122" s="612"/>
      <c r="G122" s="847" t="str">
        <f t="shared" si="45"/>
        <v/>
      </c>
      <c r="H122" s="810">
        <f t="shared" si="46"/>
        <v>0</v>
      </c>
      <c r="I122" s="840"/>
      <c r="J122" s="810">
        <f t="shared" si="49"/>
        <v>0</v>
      </c>
      <c r="K122" s="842"/>
      <c r="L122" s="810">
        <f t="shared" si="50"/>
        <v>0</v>
      </c>
      <c r="M122" s="842"/>
      <c r="N122" s="810">
        <f t="shared" si="51"/>
        <v>0</v>
      </c>
      <c r="O122" s="842"/>
      <c r="P122" s="810">
        <f t="shared" si="52"/>
        <v>0</v>
      </c>
      <c r="Q122" s="842"/>
      <c r="R122" s="810">
        <f t="shared" si="47"/>
        <v>0</v>
      </c>
      <c r="S122" s="842"/>
      <c r="T122" s="810">
        <f t="shared" si="48"/>
        <v>0</v>
      </c>
      <c r="U122" s="410"/>
      <c r="V122" s="492" t="str">
        <f>IF(AND('BR3'!$K$2="ACTIVE",'BR3'!H122&gt;0),"Yes",IF(AND('BR2'!$K$2="ACTIVE",'BR2'!H122&gt;0),"Yes",IF(AND('BR1'!$K$2="ACTIVE",'BR1'!H122&gt;0),"Yes",IF(AND('ORIGINAL BUDGET'!$K$2="ACTIVE",'ORIGINAL BUDGET'!H122&gt;0),"Yes",""))))</f>
        <v/>
      </c>
      <c r="W122" s="325"/>
      <c r="X122" s="325" t="str">
        <f>IF(AND('BR3'!$K$2="ACTIVE",'BR3'!J122&gt;0),"Yes",IF(AND('BR2'!$K$2="ACTIVE",'BR2'!J122&gt;0),"Yes",IF(AND('BR1'!$K$2="ACTIVE",'BR1'!J122&gt;0),"Yes",IF(AND('ORIGINAL BUDGET'!$K$2="ACTIVE",'ORIGINAL BUDGET'!J122&gt;0),"Yes",""))))</f>
        <v/>
      </c>
      <c r="Y122" s="325"/>
      <c r="Z122" s="325" t="str">
        <f>IF(AND('BR3'!$K$2="ACTIVE",'BR3'!L122&gt;0),"Yes",IF(AND('BR2'!$K$2="ACTIVE",'BR2'!L122&gt;0),"Yes",IF(AND('BR1'!$K$2="ACTIVE",'BR1'!L122&gt;0),"Yes",IF(AND('ORIGINAL BUDGET'!$K$2="ACTIVE",'ORIGINAL BUDGET'!L122&gt;0),"Yes",""))))</f>
        <v/>
      </c>
      <c r="AA122" s="325"/>
      <c r="AB122" s="325" t="str">
        <f>IF(AND('BR3'!$K$2="ACTIVE",'BR3'!N122&gt;0),"Yes",IF(AND('BR2'!$K$2="ACTIVE",'BR2'!N122&gt;0),"Yes",IF(AND('BR1'!$K$2="ACTIVE",'BR1'!N122&gt;0),"Yes",IF(AND('ORIGINAL BUDGET'!$K$2="ACTIVE",'ORIGINAL BUDGET'!N122&gt;0),"Yes",""))))</f>
        <v/>
      </c>
      <c r="AC122" s="325"/>
      <c r="AD122" s="325" t="str">
        <f>IF(AND('BR3'!$K$2="ACTIVE",'BR3'!P122&gt;0),"Yes",IF(AND('BR2'!$K$2="ACTIVE",'BR2'!P122&gt;0),"Yes",IF(AND('BR1'!$K$2="ACTIVE",'BR1'!P122&gt;0),"Yes",IF(AND('ORIGINAL BUDGET'!$K$2="ACTIVE",'ORIGINAL BUDGET'!P122&gt;0),"Yes",""))))</f>
        <v/>
      </c>
      <c r="AE122" s="325"/>
      <c r="AF122" s="325" t="str">
        <f>IF(AND('BR3'!$K$2="ACTIVE",'BR3'!R122&gt;0),"Yes",IF(AND('BR2'!$K$2="ACTIVE",'BR2'!R122&gt;0),"Yes",IF(AND('BR1'!$K$2="ACTIVE",'BR1'!R122&gt;0),"Yes",IF(AND('ORIGINAL BUDGET'!$K$2="ACTIVE",'ORIGINAL BUDGET'!R122&gt;0),"Yes",""))))</f>
        <v/>
      </c>
      <c r="AG122" s="325"/>
      <c r="AH122" s="493" t="str">
        <f>IF(AND('BR3'!$K$2="ACTIVE",'BR3'!T122&gt;0),"Yes",IF(AND('BR2'!$K$2="ACTIVE",'BR2'!T122&gt;0),"Yes",IF(AND('BR1'!$K$2="ACTIVE",'BR1'!T122&gt;0),"Yes",IF(AND('ORIGINAL BUDGET'!$K$2="ACTIVE",'ORIGINAL BUDGET'!T122&gt;0),"Yes",""))))</f>
        <v/>
      </c>
      <c r="AI122" s="500"/>
      <c r="AK122" s="221"/>
      <c r="AL122" s="221"/>
      <c r="AM122" s="221"/>
      <c r="AN122" s="221"/>
      <c r="AO122" s="221"/>
      <c r="AP122" s="221"/>
      <c r="AQ122" s="221"/>
      <c r="AR122" s="57"/>
      <c r="AU122" s="2"/>
      <c r="AV122" s="2"/>
      <c r="AW122" s="2"/>
      <c r="AX122" s="2"/>
      <c r="AY122" s="1104"/>
    </row>
    <row r="123" spans="1:51" ht="23.25" hidden="1" customHeight="1">
      <c r="A123" s="122">
        <v>6</v>
      </c>
      <c r="B123" s="1726">
        <f>IF($L$2="","",IF($L$2="ORIGINAL",'ORIGINAL BUDGET'!$B123,IF($L$2="BR1",'BR1'!$B123,IF($L$2="BR2",'BR2'!$B123,IF($L$2="BR3",'BR3'!$B123)))))</f>
        <v>0</v>
      </c>
      <c r="C123" s="1727">
        <f>IF($L$2="","",IF($L$2="ORIGINAL",'ORIGINAL BUDGET'!$B123,IF($L$2="BR1",'BR1'!$B123,IF($L$2="BR2",'BR2'!$B123,IF($L$2="BR3",'BR3'!$B123)))))</f>
        <v>0</v>
      </c>
      <c r="D123" s="1727">
        <f>IF($L$2="","",IF($L$2="ORIGINAL",'ORIGINAL BUDGET'!$B123,IF($L$2="BR1",'BR1'!$B123,IF($L$2="BR2",'BR2'!$B123,IF($L$2="BR3",'BR3'!$B123)))))</f>
        <v>0</v>
      </c>
      <c r="E123" s="1728">
        <f>IF($L$2="","",IF($L$2="ORIGINAL",'ORIGINAL BUDGET'!$B123,IF($L$2="BR1",'BR1'!$B123,IF($L$2="BR2",'BR2'!$B123,IF($L$2="BR3",'BR3'!$B123)))))</f>
        <v>0</v>
      </c>
      <c r="F123" s="612"/>
      <c r="G123" s="847" t="str">
        <f t="shared" si="45"/>
        <v/>
      </c>
      <c r="H123" s="810">
        <f t="shared" si="46"/>
        <v>0</v>
      </c>
      <c r="I123" s="840"/>
      <c r="J123" s="810">
        <f t="shared" si="49"/>
        <v>0</v>
      </c>
      <c r="K123" s="842"/>
      <c r="L123" s="810">
        <f t="shared" si="50"/>
        <v>0</v>
      </c>
      <c r="M123" s="842"/>
      <c r="N123" s="810">
        <f t="shared" si="51"/>
        <v>0</v>
      </c>
      <c r="O123" s="842"/>
      <c r="P123" s="810">
        <f t="shared" si="52"/>
        <v>0</v>
      </c>
      <c r="Q123" s="842"/>
      <c r="R123" s="810">
        <f t="shared" si="47"/>
        <v>0</v>
      </c>
      <c r="S123" s="842"/>
      <c r="T123" s="810">
        <f t="shared" si="48"/>
        <v>0</v>
      </c>
      <c r="U123" s="410"/>
      <c r="V123" s="492" t="str">
        <f>IF(AND('BR3'!$K$2="ACTIVE",'BR3'!H123&gt;0),"Yes",IF(AND('BR2'!$K$2="ACTIVE",'BR2'!H123&gt;0),"Yes",IF(AND('BR1'!$K$2="ACTIVE",'BR1'!H123&gt;0),"Yes",IF(AND('ORIGINAL BUDGET'!$K$2="ACTIVE",'ORIGINAL BUDGET'!H123&gt;0),"Yes",""))))</f>
        <v/>
      </c>
      <c r="W123" s="325"/>
      <c r="X123" s="325" t="str">
        <f>IF(AND('BR3'!$K$2="ACTIVE",'BR3'!J123&gt;0),"Yes",IF(AND('BR2'!$K$2="ACTIVE",'BR2'!J123&gt;0),"Yes",IF(AND('BR1'!$K$2="ACTIVE",'BR1'!J123&gt;0),"Yes",IF(AND('ORIGINAL BUDGET'!$K$2="ACTIVE",'ORIGINAL BUDGET'!J123&gt;0),"Yes",""))))</f>
        <v/>
      </c>
      <c r="Y123" s="325"/>
      <c r="Z123" s="325" t="str">
        <f>IF(AND('BR3'!$K$2="ACTIVE",'BR3'!L123&gt;0),"Yes",IF(AND('BR2'!$K$2="ACTIVE",'BR2'!L123&gt;0),"Yes",IF(AND('BR1'!$K$2="ACTIVE",'BR1'!L123&gt;0),"Yes",IF(AND('ORIGINAL BUDGET'!$K$2="ACTIVE",'ORIGINAL BUDGET'!L123&gt;0),"Yes",""))))</f>
        <v/>
      </c>
      <c r="AA123" s="325"/>
      <c r="AB123" s="325" t="str">
        <f>IF(AND('BR3'!$K$2="ACTIVE",'BR3'!N123&gt;0),"Yes",IF(AND('BR2'!$K$2="ACTIVE",'BR2'!N123&gt;0),"Yes",IF(AND('BR1'!$K$2="ACTIVE",'BR1'!N123&gt;0),"Yes",IF(AND('ORIGINAL BUDGET'!$K$2="ACTIVE",'ORIGINAL BUDGET'!N123&gt;0),"Yes",""))))</f>
        <v/>
      </c>
      <c r="AC123" s="325"/>
      <c r="AD123" s="325" t="str">
        <f>IF(AND('BR3'!$K$2="ACTIVE",'BR3'!P123&gt;0),"Yes",IF(AND('BR2'!$K$2="ACTIVE",'BR2'!P123&gt;0),"Yes",IF(AND('BR1'!$K$2="ACTIVE",'BR1'!P123&gt;0),"Yes",IF(AND('ORIGINAL BUDGET'!$K$2="ACTIVE",'ORIGINAL BUDGET'!P123&gt;0),"Yes",""))))</f>
        <v/>
      </c>
      <c r="AE123" s="325"/>
      <c r="AF123" s="325" t="str">
        <f>IF(AND('BR3'!$K$2="ACTIVE",'BR3'!R123&gt;0),"Yes",IF(AND('BR2'!$K$2="ACTIVE",'BR2'!R123&gt;0),"Yes",IF(AND('BR1'!$K$2="ACTIVE",'BR1'!R123&gt;0),"Yes",IF(AND('ORIGINAL BUDGET'!$K$2="ACTIVE",'ORIGINAL BUDGET'!R123&gt;0),"Yes",""))))</f>
        <v/>
      </c>
      <c r="AG123" s="325"/>
      <c r="AH123" s="493" t="str">
        <f>IF(AND('BR3'!$K$2="ACTIVE",'BR3'!T123&gt;0),"Yes",IF(AND('BR2'!$K$2="ACTIVE",'BR2'!T123&gt;0),"Yes",IF(AND('BR1'!$K$2="ACTIVE",'BR1'!T123&gt;0),"Yes",IF(AND('ORIGINAL BUDGET'!$K$2="ACTIVE",'ORIGINAL BUDGET'!T123&gt;0),"Yes",""))))</f>
        <v/>
      </c>
      <c r="AI123" s="500"/>
      <c r="AK123" s="221"/>
      <c r="AL123" s="221"/>
      <c r="AM123" s="221"/>
      <c r="AN123" s="221"/>
      <c r="AO123" s="221"/>
      <c r="AP123" s="221"/>
      <c r="AQ123" s="221"/>
      <c r="AR123" s="57"/>
      <c r="AU123" s="2"/>
      <c r="AV123" s="2"/>
      <c r="AW123" s="2"/>
      <c r="AX123" s="2"/>
      <c r="AY123" s="1104"/>
    </row>
    <row r="124" spans="1:51" ht="23.25" hidden="1" customHeight="1">
      <c r="A124" s="122">
        <v>7</v>
      </c>
      <c r="B124" s="1726">
        <f>IF($L$2="","",IF($L$2="ORIGINAL",'ORIGINAL BUDGET'!$B124,IF($L$2="BR1",'BR1'!$B124,IF($L$2="BR2",'BR2'!$B124,IF($L$2="BR3",'BR3'!$B124)))))</f>
        <v>0</v>
      </c>
      <c r="C124" s="1727">
        <f>IF($L$2="","",IF($L$2="ORIGINAL",'ORIGINAL BUDGET'!$B124,IF($L$2="BR1",'BR1'!$B124,IF($L$2="BR2",'BR2'!$B124,IF($L$2="BR3",'BR3'!$B124)))))</f>
        <v>0</v>
      </c>
      <c r="D124" s="1727">
        <f>IF($L$2="","",IF($L$2="ORIGINAL",'ORIGINAL BUDGET'!$B124,IF($L$2="BR1",'BR1'!$B124,IF($L$2="BR2",'BR2'!$B124,IF($L$2="BR3",'BR3'!$B124)))))</f>
        <v>0</v>
      </c>
      <c r="E124" s="1728">
        <f>IF($L$2="","",IF($L$2="ORIGINAL",'ORIGINAL BUDGET'!$B124,IF($L$2="BR1",'BR1'!$B124,IF($L$2="BR2",'BR2'!$B124,IF($L$2="BR3",'BR3'!$B124)))))</f>
        <v>0</v>
      </c>
      <c r="F124" s="612"/>
      <c r="G124" s="847" t="str">
        <f t="shared" si="45"/>
        <v/>
      </c>
      <c r="H124" s="810">
        <f t="shared" si="46"/>
        <v>0</v>
      </c>
      <c r="I124" s="840"/>
      <c r="J124" s="810">
        <f t="shared" si="49"/>
        <v>0</v>
      </c>
      <c r="K124" s="843"/>
      <c r="L124" s="810">
        <f t="shared" si="50"/>
        <v>0</v>
      </c>
      <c r="M124" s="843"/>
      <c r="N124" s="810">
        <f t="shared" si="51"/>
        <v>0</v>
      </c>
      <c r="O124" s="843"/>
      <c r="P124" s="810">
        <f t="shared" si="52"/>
        <v>0</v>
      </c>
      <c r="Q124" s="843"/>
      <c r="R124" s="810">
        <f t="shared" si="47"/>
        <v>0</v>
      </c>
      <c r="S124" s="843"/>
      <c r="T124" s="810">
        <f t="shared" si="48"/>
        <v>0</v>
      </c>
      <c r="U124" s="410"/>
      <c r="V124" s="492" t="str">
        <f>IF(AND('BR3'!$K$2="ACTIVE",'BR3'!H124&gt;0),"Yes",IF(AND('BR2'!$K$2="ACTIVE",'BR2'!H124&gt;0),"Yes",IF(AND('BR1'!$K$2="ACTIVE",'BR1'!H124&gt;0),"Yes",IF(AND('ORIGINAL BUDGET'!$K$2="ACTIVE",'ORIGINAL BUDGET'!H124&gt;0),"Yes",""))))</f>
        <v/>
      </c>
      <c r="W124" s="325"/>
      <c r="X124" s="325" t="str">
        <f>IF(AND('BR3'!$K$2="ACTIVE",'BR3'!J124&gt;0),"Yes",IF(AND('BR2'!$K$2="ACTIVE",'BR2'!J124&gt;0),"Yes",IF(AND('BR1'!$K$2="ACTIVE",'BR1'!J124&gt;0),"Yes",IF(AND('ORIGINAL BUDGET'!$K$2="ACTIVE",'ORIGINAL BUDGET'!J124&gt;0),"Yes",""))))</f>
        <v/>
      </c>
      <c r="Y124" s="325"/>
      <c r="Z124" s="325" t="str">
        <f>IF(AND('BR3'!$K$2="ACTIVE",'BR3'!L124&gt;0),"Yes",IF(AND('BR2'!$K$2="ACTIVE",'BR2'!L124&gt;0),"Yes",IF(AND('BR1'!$K$2="ACTIVE",'BR1'!L124&gt;0),"Yes",IF(AND('ORIGINAL BUDGET'!$K$2="ACTIVE",'ORIGINAL BUDGET'!L124&gt;0),"Yes",""))))</f>
        <v/>
      </c>
      <c r="AA124" s="325"/>
      <c r="AB124" s="325" t="str">
        <f>IF(AND('BR3'!$K$2="ACTIVE",'BR3'!N124&gt;0),"Yes",IF(AND('BR2'!$K$2="ACTIVE",'BR2'!N124&gt;0),"Yes",IF(AND('BR1'!$K$2="ACTIVE",'BR1'!N124&gt;0),"Yes",IF(AND('ORIGINAL BUDGET'!$K$2="ACTIVE",'ORIGINAL BUDGET'!N124&gt;0),"Yes",""))))</f>
        <v/>
      </c>
      <c r="AC124" s="325"/>
      <c r="AD124" s="325" t="str">
        <f>IF(AND('BR3'!$K$2="ACTIVE",'BR3'!P124&gt;0),"Yes",IF(AND('BR2'!$K$2="ACTIVE",'BR2'!P124&gt;0),"Yes",IF(AND('BR1'!$K$2="ACTIVE",'BR1'!P124&gt;0),"Yes",IF(AND('ORIGINAL BUDGET'!$K$2="ACTIVE",'ORIGINAL BUDGET'!P124&gt;0),"Yes",""))))</f>
        <v/>
      </c>
      <c r="AE124" s="325"/>
      <c r="AF124" s="325" t="str">
        <f>IF(AND('BR3'!$K$2="ACTIVE",'BR3'!R124&gt;0),"Yes",IF(AND('BR2'!$K$2="ACTIVE",'BR2'!R124&gt;0),"Yes",IF(AND('BR1'!$K$2="ACTIVE",'BR1'!R124&gt;0),"Yes",IF(AND('ORIGINAL BUDGET'!$K$2="ACTIVE",'ORIGINAL BUDGET'!R124&gt;0),"Yes",""))))</f>
        <v/>
      </c>
      <c r="AG124" s="325"/>
      <c r="AH124" s="493" t="str">
        <f>IF(AND('BR3'!$K$2="ACTIVE",'BR3'!T124&gt;0),"Yes",IF(AND('BR2'!$K$2="ACTIVE",'BR2'!T124&gt;0),"Yes",IF(AND('BR1'!$K$2="ACTIVE",'BR1'!T124&gt;0),"Yes",IF(AND('ORIGINAL BUDGET'!$K$2="ACTIVE",'ORIGINAL BUDGET'!T124&gt;0),"Yes",""))))</f>
        <v/>
      </c>
      <c r="AI124" s="500"/>
      <c r="AK124" s="221"/>
      <c r="AL124" s="221"/>
      <c r="AM124" s="221"/>
      <c r="AN124" s="221"/>
      <c r="AO124" s="221"/>
      <c r="AP124" s="221"/>
      <c r="AQ124" s="221"/>
      <c r="AR124" s="57"/>
      <c r="AU124" s="2"/>
      <c r="AV124" s="2"/>
      <c r="AW124" s="2"/>
      <c r="AX124" s="2"/>
      <c r="AY124" s="1104"/>
    </row>
    <row r="125" spans="1:51" ht="23.25" hidden="1" customHeight="1">
      <c r="A125" s="122">
        <v>8</v>
      </c>
      <c r="B125" s="1726">
        <f>IF($L$2="","",IF($L$2="ORIGINAL",'ORIGINAL BUDGET'!$B125,IF($L$2="BR1",'BR1'!$B125,IF($L$2="BR2",'BR2'!$B125,IF($L$2="BR3",'BR3'!$B125)))))</f>
        <v>0</v>
      </c>
      <c r="C125" s="1727">
        <f>IF($L$2="","",IF($L$2="ORIGINAL",'ORIGINAL BUDGET'!$B125,IF($L$2="BR1",'BR1'!$B125,IF($L$2="BR2",'BR2'!$B125,IF($L$2="BR3",'BR3'!$B125)))))</f>
        <v>0</v>
      </c>
      <c r="D125" s="1727">
        <f>IF($L$2="","",IF($L$2="ORIGINAL",'ORIGINAL BUDGET'!$B125,IF($L$2="BR1",'BR1'!$B125,IF($L$2="BR2",'BR2'!$B125,IF($L$2="BR3",'BR3'!$B125)))))</f>
        <v>0</v>
      </c>
      <c r="E125" s="1727">
        <f>IF($L$2="","",IF($L$2="ORIGINAL",'ORIGINAL BUDGET'!$B125,IF($L$2="BR1",'BR1'!$B125,IF($L$2="BR2",'BR2'!$B125,IF($L$2="BR3",'BR3'!$B125)))))</f>
        <v>0</v>
      </c>
      <c r="F125" s="612"/>
      <c r="G125" s="847" t="str">
        <f t="shared" si="45"/>
        <v/>
      </c>
      <c r="H125" s="810">
        <f t="shared" si="46"/>
        <v>0</v>
      </c>
      <c r="I125" s="840"/>
      <c r="J125" s="810">
        <f t="shared" si="49"/>
        <v>0</v>
      </c>
      <c r="K125" s="843"/>
      <c r="L125" s="810">
        <f t="shared" si="50"/>
        <v>0</v>
      </c>
      <c r="M125" s="843"/>
      <c r="N125" s="810">
        <f t="shared" si="51"/>
        <v>0</v>
      </c>
      <c r="O125" s="843"/>
      <c r="P125" s="810">
        <f t="shared" si="52"/>
        <v>0</v>
      </c>
      <c r="Q125" s="843"/>
      <c r="R125" s="810">
        <f t="shared" si="47"/>
        <v>0</v>
      </c>
      <c r="S125" s="843"/>
      <c r="T125" s="810">
        <f t="shared" si="48"/>
        <v>0</v>
      </c>
      <c r="U125" s="410"/>
      <c r="V125" s="492" t="str">
        <f>IF(AND('BR3'!$K$2="ACTIVE",'BR3'!H125&gt;0),"Yes",IF(AND('BR2'!$K$2="ACTIVE",'BR2'!H125&gt;0),"Yes",IF(AND('BR1'!$K$2="ACTIVE",'BR1'!H125&gt;0),"Yes",IF(AND('ORIGINAL BUDGET'!$K$2="ACTIVE",'ORIGINAL BUDGET'!H125&gt;0),"Yes",""))))</f>
        <v/>
      </c>
      <c r="W125" s="325"/>
      <c r="X125" s="325" t="str">
        <f>IF(AND('BR3'!$K$2="ACTIVE",'BR3'!J125&gt;0),"Yes",IF(AND('BR2'!$K$2="ACTIVE",'BR2'!J125&gt;0),"Yes",IF(AND('BR1'!$K$2="ACTIVE",'BR1'!J125&gt;0),"Yes",IF(AND('ORIGINAL BUDGET'!$K$2="ACTIVE",'ORIGINAL BUDGET'!J125&gt;0),"Yes",""))))</f>
        <v/>
      </c>
      <c r="Y125" s="325"/>
      <c r="Z125" s="325" t="str">
        <f>IF(AND('BR3'!$K$2="ACTIVE",'BR3'!L125&gt;0),"Yes",IF(AND('BR2'!$K$2="ACTIVE",'BR2'!L125&gt;0),"Yes",IF(AND('BR1'!$K$2="ACTIVE",'BR1'!L125&gt;0),"Yes",IF(AND('ORIGINAL BUDGET'!$K$2="ACTIVE",'ORIGINAL BUDGET'!L125&gt;0),"Yes",""))))</f>
        <v/>
      </c>
      <c r="AA125" s="325"/>
      <c r="AB125" s="325" t="str">
        <f>IF(AND('BR3'!$K$2="ACTIVE",'BR3'!N125&gt;0),"Yes",IF(AND('BR2'!$K$2="ACTIVE",'BR2'!N125&gt;0),"Yes",IF(AND('BR1'!$K$2="ACTIVE",'BR1'!N125&gt;0),"Yes",IF(AND('ORIGINAL BUDGET'!$K$2="ACTIVE",'ORIGINAL BUDGET'!N125&gt;0),"Yes",""))))</f>
        <v/>
      </c>
      <c r="AC125" s="325"/>
      <c r="AD125" s="325" t="str">
        <f>IF(AND('BR3'!$K$2="ACTIVE",'BR3'!P125&gt;0),"Yes",IF(AND('BR2'!$K$2="ACTIVE",'BR2'!P125&gt;0),"Yes",IF(AND('BR1'!$K$2="ACTIVE",'BR1'!P125&gt;0),"Yes",IF(AND('ORIGINAL BUDGET'!$K$2="ACTIVE",'ORIGINAL BUDGET'!P125&gt;0),"Yes",""))))</f>
        <v/>
      </c>
      <c r="AE125" s="325"/>
      <c r="AF125" s="325" t="str">
        <f>IF(AND('BR3'!$K$2="ACTIVE",'BR3'!R125&gt;0),"Yes",IF(AND('BR2'!$K$2="ACTIVE",'BR2'!R125&gt;0),"Yes",IF(AND('BR1'!$K$2="ACTIVE",'BR1'!R125&gt;0),"Yes",IF(AND('ORIGINAL BUDGET'!$K$2="ACTIVE",'ORIGINAL BUDGET'!R125&gt;0),"Yes",""))))</f>
        <v/>
      </c>
      <c r="AG125" s="325"/>
      <c r="AH125" s="493" t="str">
        <f>IF(AND('BR3'!$K$2="ACTIVE",'BR3'!T125&gt;0),"Yes",IF(AND('BR2'!$K$2="ACTIVE",'BR2'!T125&gt;0),"Yes",IF(AND('BR1'!$K$2="ACTIVE",'BR1'!T125&gt;0),"Yes",IF(AND('ORIGINAL BUDGET'!$K$2="ACTIVE",'ORIGINAL BUDGET'!T125&gt;0),"Yes",""))))</f>
        <v/>
      </c>
      <c r="AI125" s="500"/>
      <c r="AK125" s="221"/>
      <c r="AL125" s="221"/>
      <c r="AM125" s="221"/>
      <c r="AN125" s="221"/>
      <c r="AO125" s="221"/>
      <c r="AP125" s="221"/>
      <c r="AQ125" s="221"/>
      <c r="AR125" s="57"/>
      <c r="AU125" s="2"/>
      <c r="AV125" s="2"/>
      <c r="AW125" s="2"/>
      <c r="AX125" s="2"/>
      <c r="AY125" s="1104"/>
    </row>
    <row r="126" spans="1:51" ht="23.25" hidden="1" customHeight="1">
      <c r="A126" s="122">
        <v>9</v>
      </c>
      <c r="B126" s="1726">
        <f>IF($L$2="","",IF($L$2="ORIGINAL",'ORIGINAL BUDGET'!$B126,IF($L$2="BR1",'BR1'!$B126,IF($L$2="BR2",'BR2'!$B126,IF($L$2="BR3",'BR3'!$B126)))))</f>
        <v>0</v>
      </c>
      <c r="C126" s="1727">
        <f>IF($L$2="","",IF($L$2="ORIGINAL",'ORIGINAL BUDGET'!$B126,IF($L$2="BR1",'BR1'!$B126,IF($L$2="BR2",'BR2'!$B126,IF($L$2="BR3",'BR3'!$B126)))))</f>
        <v>0</v>
      </c>
      <c r="D126" s="1727">
        <f>IF($L$2="","",IF($L$2="ORIGINAL",'ORIGINAL BUDGET'!$B126,IF($L$2="BR1",'BR1'!$B126,IF($L$2="BR2",'BR2'!$B126,IF($L$2="BR3",'BR3'!$B126)))))</f>
        <v>0</v>
      </c>
      <c r="E126" s="1727">
        <f>IF($L$2="","",IF($L$2="ORIGINAL",'ORIGINAL BUDGET'!$B126,IF($L$2="BR1",'BR1'!$B126,IF($L$2="BR2",'BR2'!$B126,IF($L$2="BR3",'BR3'!$B126)))))</f>
        <v>0</v>
      </c>
      <c r="F126" s="612"/>
      <c r="G126" s="847" t="str">
        <f t="shared" si="45"/>
        <v/>
      </c>
      <c r="H126" s="810">
        <f t="shared" si="46"/>
        <v>0</v>
      </c>
      <c r="I126" s="840"/>
      <c r="J126" s="810">
        <f t="shared" si="49"/>
        <v>0</v>
      </c>
      <c r="K126" s="843"/>
      <c r="L126" s="810">
        <f t="shared" si="50"/>
        <v>0</v>
      </c>
      <c r="M126" s="843"/>
      <c r="N126" s="810">
        <f t="shared" si="51"/>
        <v>0</v>
      </c>
      <c r="O126" s="843"/>
      <c r="P126" s="810">
        <f t="shared" si="52"/>
        <v>0</v>
      </c>
      <c r="Q126" s="843"/>
      <c r="R126" s="810">
        <f t="shared" si="47"/>
        <v>0</v>
      </c>
      <c r="S126" s="843"/>
      <c r="T126" s="810">
        <f t="shared" si="48"/>
        <v>0</v>
      </c>
      <c r="U126" s="410"/>
      <c r="V126" s="492" t="str">
        <f>IF(AND('BR3'!$K$2="ACTIVE",'BR3'!H126&gt;0),"Yes",IF(AND('BR2'!$K$2="ACTIVE",'BR2'!H126&gt;0),"Yes",IF(AND('BR1'!$K$2="ACTIVE",'BR1'!H126&gt;0),"Yes",IF(AND('ORIGINAL BUDGET'!$K$2="ACTIVE",'ORIGINAL BUDGET'!H126&gt;0),"Yes",""))))</f>
        <v/>
      </c>
      <c r="W126" s="325"/>
      <c r="X126" s="325" t="str">
        <f>IF(AND('BR3'!$K$2="ACTIVE",'BR3'!J126&gt;0),"Yes",IF(AND('BR2'!$K$2="ACTIVE",'BR2'!J126&gt;0),"Yes",IF(AND('BR1'!$K$2="ACTIVE",'BR1'!J126&gt;0),"Yes",IF(AND('ORIGINAL BUDGET'!$K$2="ACTIVE",'ORIGINAL BUDGET'!J126&gt;0),"Yes",""))))</f>
        <v/>
      </c>
      <c r="Y126" s="325"/>
      <c r="Z126" s="325" t="str">
        <f>IF(AND('BR3'!$K$2="ACTIVE",'BR3'!L126&gt;0),"Yes",IF(AND('BR2'!$K$2="ACTIVE",'BR2'!L126&gt;0),"Yes",IF(AND('BR1'!$K$2="ACTIVE",'BR1'!L126&gt;0),"Yes",IF(AND('ORIGINAL BUDGET'!$K$2="ACTIVE",'ORIGINAL BUDGET'!L126&gt;0),"Yes",""))))</f>
        <v/>
      </c>
      <c r="AA126" s="325"/>
      <c r="AB126" s="325" t="str">
        <f>IF(AND('BR3'!$K$2="ACTIVE",'BR3'!N126&gt;0),"Yes",IF(AND('BR2'!$K$2="ACTIVE",'BR2'!N126&gt;0),"Yes",IF(AND('BR1'!$K$2="ACTIVE",'BR1'!N126&gt;0),"Yes",IF(AND('ORIGINAL BUDGET'!$K$2="ACTIVE",'ORIGINAL BUDGET'!N126&gt;0),"Yes",""))))</f>
        <v/>
      </c>
      <c r="AC126" s="325"/>
      <c r="AD126" s="325" t="str">
        <f>IF(AND('BR3'!$K$2="ACTIVE",'BR3'!P126&gt;0),"Yes",IF(AND('BR2'!$K$2="ACTIVE",'BR2'!P126&gt;0),"Yes",IF(AND('BR1'!$K$2="ACTIVE",'BR1'!P126&gt;0),"Yes",IF(AND('ORIGINAL BUDGET'!$K$2="ACTIVE",'ORIGINAL BUDGET'!P126&gt;0),"Yes",""))))</f>
        <v/>
      </c>
      <c r="AE126" s="325"/>
      <c r="AF126" s="325" t="str">
        <f>IF(AND('BR3'!$K$2="ACTIVE",'BR3'!R126&gt;0),"Yes",IF(AND('BR2'!$K$2="ACTIVE",'BR2'!R126&gt;0),"Yes",IF(AND('BR1'!$K$2="ACTIVE",'BR1'!R126&gt;0),"Yes",IF(AND('ORIGINAL BUDGET'!$K$2="ACTIVE",'ORIGINAL BUDGET'!R126&gt;0),"Yes",""))))</f>
        <v/>
      </c>
      <c r="AG126" s="325"/>
      <c r="AH126" s="493" t="str">
        <f>IF(AND('BR3'!$K$2="ACTIVE",'BR3'!T126&gt;0),"Yes",IF(AND('BR2'!$K$2="ACTIVE",'BR2'!T126&gt;0),"Yes",IF(AND('BR1'!$K$2="ACTIVE",'BR1'!T126&gt;0),"Yes",IF(AND('ORIGINAL BUDGET'!$K$2="ACTIVE",'ORIGINAL BUDGET'!T126&gt;0),"Yes",""))))</f>
        <v/>
      </c>
      <c r="AI126" s="500"/>
      <c r="AK126" s="221"/>
      <c r="AL126" s="221"/>
      <c r="AM126" s="221"/>
      <c r="AN126" s="221"/>
      <c r="AO126" s="221"/>
      <c r="AP126" s="221"/>
      <c r="AQ126" s="221"/>
      <c r="AR126" s="57"/>
      <c r="AU126" s="2"/>
      <c r="AV126" s="2"/>
      <c r="AW126" s="2"/>
      <c r="AX126" s="2"/>
      <c r="AY126" s="1104"/>
    </row>
    <row r="127" spans="1:51" ht="23.25" hidden="1" customHeight="1">
      <c r="A127" s="122">
        <v>10</v>
      </c>
      <c r="B127" s="1726">
        <f>IF($L$2="","",IF($L$2="ORIGINAL",'ORIGINAL BUDGET'!$B127,IF($L$2="BR1",'BR1'!$B127,IF($L$2="BR2",'BR2'!$B127,IF($L$2="BR3",'BR3'!$B127)))))</f>
        <v>0</v>
      </c>
      <c r="C127" s="1727">
        <f>IF($L$2="","",IF($L$2="ORIGINAL",'ORIGINAL BUDGET'!$B127,IF($L$2="BR1",'BR1'!$B127,IF($L$2="BR2",'BR2'!$B127,IF($L$2="BR3",'BR3'!$B127)))))</f>
        <v>0</v>
      </c>
      <c r="D127" s="1727">
        <f>IF($L$2="","",IF($L$2="ORIGINAL",'ORIGINAL BUDGET'!$B127,IF($L$2="BR1",'BR1'!$B127,IF($L$2="BR2",'BR2'!$B127,IF($L$2="BR3",'BR3'!$B127)))))</f>
        <v>0</v>
      </c>
      <c r="E127" s="1727">
        <f>IF($L$2="","",IF($L$2="ORIGINAL",'ORIGINAL BUDGET'!$B127,IF($L$2="BR1",'BR1'!$B127,IF($L$2="BR2",'BR2'!$B127,IF($L$2="BR3",'BR3'!$B127)))))</f>
        <v>0</v>
      </c>
      <c r="F127" s="612"/>
      <c r="G127" s="847" t="str">
        <f t="shared" si="45"/>
        <v/>
      </c>
      <c r="H127" s="810">
        <f t="shared" si="46"/>
        <v>0</v>
      </c>
      <c r="I127" s="840"/>
      <c r="J127" s="810">
        <f t="shared" si="49"/>
        <v>0</v>
      </c>
      <c r="K127" s="843"/>
      <c r="L127" s="810">
        <f t="shared" si="50"/>
        <v>0</v>
      </c>
      <c r="M127" s="843"/>
      <c r="N127" s="810">
        <f t="shared" si="51"/>
        <v>0</v>
      </c>
      <c r="O127" s="843"/>
      <c r="P127" s="810">
        <f t="shared" si="52"/>
        <v>0</v>
      </c>
      <c r="Q127" s="843"/>
      <c r="R127" s="810">
        <f t="shared" si="47"/>
        <v>0</v>
      </c>
      <c r="S127" s="843"/>
      <c r="T127" s="810">
        <f t="shared" si="48"/>
        <v>0</v>
      </c>
      <c r="U127" s="410"/>
      <c r="V127" s="492" t="str">
        <f>IF(AND('BR3'!$K$2="ACTIVE",'BR3'!H127&gt;0),"Yes",IF(AND('BR2'!$K$2="ACTIVE",'BR2'!H127&gt;0),"Yes",IF(AND('BR1'!$K$2="ACTIVE",'BR1'!H127&gt;0),"Yes",IF(AND('ORIGINAL BUDGET'!$K$2="ACTIVE",'ORIGINAL BUDGET'!H127&gt;0),"Yes",""))))</f>
        <v/>
      </c>
      <c r="W127" s="325"/>
      <c r="X127" s="325" t="str">
        <f>IF(AND('BR3'!$K$2="ACTIVE",'BR3'!J127&gt;0),"Yes",IF(AND('BR2'!$K$2="ACTIVE",'BR2'!J127&gt;0),"Yes",IF(AND('BR1'!$K$2="ACTIVE",'BR1'!J127&gt;0),"Yes",IF(AND('ORIGINAL BUDGET'!$K$2="ACTIVE",'ORIGINAL BUDGET'!J127&gt;0),"Yes",""))))</f>
        <v/>
      </c>
      <c r="Y127" s="325"/>
      <c r="Z127" s="325" t="str">
        <f>IF(AND('BR3'!$K$2="ACTIVE",'BR3'!L127&gt;0),"Yes",IF(AND('BR2'!$K$2="ACTIVE",'BR2'!L127&gt;0),"Yes",IF(AND('BR1'!$K$2="ACTIVE",'BR1'!L127&gt;0),"Yes",IF(AND('ORIGINAL BUDGET'!$K$2="ACTIVE",'ORIGINAL BUDGET'!L127&gt;0),"Yes",""))))</f>
        <v/>
      </c>
      <c r="AA127" s="325"/>
      <c r="AB127" s="325" t="str">
        <f>IF(AND('BR3'!$K$2="ACTIVE",'BR3'!N127&gt;0),"Yes",IF(AND('BR2'!$K$2="ACTIVE",'BR2'!N127&gt;0),"Yes",IF(AND('BR1'!$K$2="ACTIVE",'BR1'!N127&gt;0),"Yes",IF(AND('ORIGINAL BUDGET'!$K$2="ACTIVE",'ORIGINAL BUDGET'!N127&gt;0),"Yes",""))))</f>
        <v/>
      </c>
      <c r="AC127" s="325"/>
      <c r="AD127" s="325" t="str">
        <f>IF(AND('BR3'!$K$2="ACTIVE",'BR3'!P127&gt;0),"Yes",IF(AND('BR2'!$K$2="ACTIVE",'BR2'!P127&gt;0),"Yes",IF(AND('BR1'!$K$2="ACTIVE",'BR1'!P127&gt;0),"Yes",IF(AND('ORIGINAL BUDGET'!$K$2="ACTIVE",'ORIGINAL BUDGET'!P127&gt;0),"Yes",""))))</f>
        <v/>
      </c>
      <c r="AE127" s="325"/>
      <c r="AF127" s="325" t="str">
        <f>IF(AND('BR3'!$K$2="ACTIVE",'BR3'!R127&gt;0),"Yes",IF(AND('BR2'!$K$2="ACTIVE",'BR2'!R127&gt;0),"Yes",IF(AND('BR1'!$K$2="ACTIVE",'BR1'!R127&gt;0),"Yes",IF(AND('ORIGINAL BUDGET'!$K$2="ACTIVE",'ORIGINAL BUDGET'!R127&gt;0),"Yes",""))))</f>
        <v/>
      </c>
      <c r="AG127" s="325"/>
      <c r="AH127" s="493" t="str">
        <f>IF(AND('BR3'!$K$2="ACTIVE",'BR3'!T127&gt;0),"Yes",IF(AND('BR2'!$K$2="ACTIVE",'BR2'!T127&gt;0),"Yes",IF(AND('BR1'!$K$2="ACTIVE",'BR1'!T127&gt;0),"Yes",IF(AND('ORIGINAL BUDGET'!$K$2="ACTIVE",'ORIGINAL BUDGET'!T127&gt;0),"Yes",""))))</f>
        <v/>
      </c>
      <c r="AI127" s="500"/>
      <c r="AK127" s="221"/>
      <c r="AL127" s="221"/>
      <c r="AM127" s="221"/>
      <c r="AN127" s="221"/>
      <c r="AO127" s="221"/>
      <c r="AP127" s="221"/>
      <c r="AQ127" s="221"/>
      <c r="AR127" s="57"/>
      <c r="AU127" s="2"/>
      <c r="AV127" s="2"/>
      <c r="AW127" s="2"/>
      <c r="AX127" s="2"/>
      <c r="AY127" s="1104"/>
    </row>
    <row r="128" spans="1:51" ht="23.25" hidden="1" customHeight="1">
      <c r="A128" s="122">
        <v>11</v>
      </c>
      <c r="B128" s="1726">
        <f>IF($L$2="","",IF($L$2="ORIGINAL",'ORIGINAL BUDGET'!$B128,IF($L$2="BR1",'BR1'!$B128,IF($L$2="BR2",'BR2'!$B128,IF($L$2="BR3",'BR3'!$B128)))))</f>
        <v>0</v>
      </c>
      <c r="C128" s="1727">
        <f>IF($L$2="","",IF($L$2="ORIGINAL",'ORIGINAL BUDGET'!$B128,IF($L$2="BR1",'BR1'!$B128,IF($L$2="BR2",'BR2'!$B128,IF($L$2="BR3",'BR3'!$B128)))))</f>
        <v>0</v>
      </c>
      <c r="D128" s="1727">
        <f>IF($L$2="","",IF($L$2="ORIGINAL",'ORIGINAL BUDGET'!$B128,IF($L$2="BR1",'BR1'!$B128,IF($L$2="BR2",'BR2'!$B128,IF($L$2="BR3",'BR3'!$B128)))))</f>
        <v>0</v>
      </c>
      <c r="E128" s="1727">
        <f>IF($L$2="","",IF($L$2="ORIGINAL",'ORIGINAL BUDGET'!$B128,IF($L$2="BR1",'BR1'!$B128,IF($L$2="BR2",'BR2'!$B128,IF($L$2="BR3",'BR3'!$B128)))))</f>
        <v>0</v>
      </c>
      <c r="F128" s="612"/>
      <c r="G128" s="847" t="str">
        <f t="shared" si="45"/>
        <v/>
      </c>
      <c r="H128" s="810">
        <f t="shared" si="46"/>
        <v>0</v>
      </c>
      <c r="I128" s="840"/>
      <c r="J128" s="810">
        <f t="shared" si="49"/>
        <v>0</v>
      </c>
      <c r="K128" s="843"/>
      <c r="L128" s="810">
        <f t="shared" si="50"/>
        <v>0</v>
      </c>
      <c r="M128" s="843"/>
      <c r="N128" s="810">
        <f t="shared" si="51"/>
        <v>0</v>
      </c>
      <c r="O128" s="843"/>
      <c r="P128" s="810">
        <f t="shared" si="52"/>
        <v>0</v>
      </c>
      <c r="Q128" s="843"/>
      <c r="R128" s="810">
        <f t="shared" si="47"/>
        <v>0</v>
      </c>
      <c r="S128" s="843"/>
      <c r="T128" s="810">
        <f t="shared" si="48"/>
        <v>0</v>
      </c>
      <c r="U128" s="410"/>
      <c r="V128" s="492" t="str">
        <f>IF(AND('BR3'!$K$2="ACTIVE",'BR3'!H128&gt;0),"Yes",IF(AND('BR2'!$K$2="ACTIVE",'BR2'!H128&gt;0),"Yes",IF(AND('BR1'!$K$2="ACTIVE",'BR1'!H128&gt;0),"Yes",IF(AND('ORIGINAL BUDGET'!$K$2="ACTIVE",'ORIGINAL BUDGET'!H128&gt;0),"Yes",""))))</f>
        <v/>
      </c>
      <c r="W128" s="325"/>
      <c r="X128" s="325" t="str">
        <f>IF(AND('BR3'!$K$2="ACTIVE",'BR3'!J128&gt;0),"Yes",IF(AND('BR2'!$K$2="ACTIVE",'BR2'!J128&gt;0),"Yes",IF(AND('BR1'!$K$2="ACTIVE",'BR1'!J128&gt;0),"Yes",IF(AND('ORIGINAL BUDGET'!$K$2="ACTIVE",'ORIGINAL BUDGET'!J128&gt;0),"Yes",""))))</f>
        <v/>
      </c>
      <c r="Y128" s="325"/>
      <c r="Z128" s="325" t="str">
        <f>IF(AND('BR3'!$K$2="ACTIVE",'BR3'!L128&gt;0),"Yes",IF(AND('BR2'!$K$2="ACTIVE",'BR2'!L128&gt;0),"Yes",IF(AND('BR1'!$K$2="ACTIVE",'BR1'!L128&gt;0),"Yes",IF(AND('ORIGINAL BUDGET'!$K$2="ACTIVE",'ORIGINAL BUDGET'!L128&gt;0),"Yes",""))))</f>
        <v/>
      </c>
      <c r="AA128" s="325"/>
      <c r="AB128" s="325" t="str">
        <f>IF(AND('BR3'!$K$2="ACTIVE",'BR3'!N128&gt;0),"Yes",IF(AND('BR2'!$K$2="ACTIVE",'BR2'!N128&gt;0),"Yes",IF(AND('BR1'!$K$2="ACTIVE",'BR1'!N128&gt;0),"Yes",IF(AND('ORIGINAL BUDGET'!$K$2="ACTIVE",'ORIGINAL BUDGET'!N128&gt;0),"Yes",""))))</f>
        <v/>
      </c>
      <c r="AC128" s="325"/>
      <c r="AD128" s="325" t="str">
        <f>IF(AND('BR3'!$K$2="ACTIVE",'BR3'!P128&gt;0),"Yes",IF(AND('BR2'!$K$2="ACTIVE",'BR2'!P128&gt;0),"Yes",IF(AND('BR1'!$K$2="ACTIVE",'BR1'!P128&gt;0),"Yes",IF(AND('ORIGINAL BUDGET'!$K$2="ACTIVE",'ORIGINAL BUDGET'!P128&gt;0),"Yes",""))))</f>
        <v/>
      </c>
      <c r="AE128" s="325"/>
      <c r="AF128" s="325" t="str">
        <f>IF(AND('BR3'!$K$2="ACTIVE",'BR3'!R128&gt;0),"Yes",IF(AND('BR2'!$K$2="ACTIVE",'BR2'!R128&gt;0),"Yes",IF(AND('BR1'!$K$2="ACTIVE",'BR1'!R128&gt;0),"Yes",IF(AND('ORIGINAL BUDGET'!$K$2="ACTIVE",'ORIGINAL BUDGET'!R128&gt;0),"Yes",""))))</f>
        <v/>
      </c>
      <c r="AG128" s="325"/>
      <c r="AH128" s="493" t="str">
        <f>IF(AND('BR3'!$K$2="ACTIVE",'BR3'!T128&gt;0),"Yes",IF(AND('BR2'!$K$2="ACTIVE",'BR2'!T128&gt;0),"Yes",IF(AND('BR1'!$K$2="ACTIVE",'BR1'!T128&gt;0),"Yes",IF(AND('ORIGINAL BUDGET'!$K$2="ACTIVE",'ORIGINAL BUDGET'!T128&gt;0),"Yes",""))))</f>
        <v/>
      </c>
      <c r="AI128" s="500"/>
      <c r="AK128" s="221"/>
      <c r="AL128" s="221"/>
      <c r="AM128" s="221"/>
      <c r="AN128" s="221"/>
      <c r="AO128" s="221"/>
      <c r="AP128" s="221"/>
      <c r="AQ128" s="221"/>
      <c r="AR128" s="57"/>
      <c r="AU128" s="2"/>
      <c r="AV128" s="2"/>
      <c r="AW128" s="2"/>
      <c r="AX128" s="2"/>
      <c r="AY128" s="1104"/>
    </row>
    <row r="129" spans="1:51" ht="23.25" hidden="1" customHeight="1">
      <c r="A129" s="122">
        <v>12</v>
      </c>
      <c r="B129" s="1726">
        <f>IF($L$2="","",IF($L$2="ORIGINAL",'ORIGINAL BUDGET'!$B129,IF($L$2="BR1",'BR1'!$B129,IF($L$2="BR2",'BR2'!$B129,IF($L$2="BR3",'BR3'!$B129)))))</f>
        <v>0</v>
      </c>
      <c r="C129" s="1727">
        <f>IF($L$2="","",IF($L$2="ORIGINAL",'ORIGINAL BUDGET'!$B129,IF($L$2="BR1",'BR1'!$B129,IF($L$2="BR2",'BR2'!$B129,IF($L$2="BR3",'BR3'!$B129)))))</f>
        <v>0</v>
      </c>
      <c r="D129" s="1727">
        <f>IF($L$2="","",IF($L$2="ORIGINAL",'ORIGINAL BUDGET'!$B129,IF($L$2="BR1",'BR1'!$B129,IF($L$2="BR2",'BR2'!$B129,IF($L$2="BR3",'BR3'!$B129)))))</f>
        <v>0</v>
      </c>
      <c r="E129" s="1727">
        <f>IF($L$2="","",IF($L$2="ORIGINAL",'ORIGINAL BUDGET'!$B129,IF($L$2="BR1",'BR1'!$B129,IF($L$2="BR2",'BR2'!$B129,IF($L$2="BR3",'BR3'!$B129)))))</f>
        <v>0</v>
      </c>
      <c r="F129" s="612"/>
      <c r="G129" s="847" t="str">
        <f t="shared" si="45"/>
        <v/>
      </c>
      <c r="H129" s="810">
        <f t="shared" si="46"/>
        <v>0</v>
      </c>
      <c r="I129" s="840"/>
      <c r="J129" s="810">
        <f t="shared" si="49"/>
        <v>0</v>
      </c>
      <c r="K129" s="843"/>
      <c r="L129" s="810">
        <f t="shared" si="50"/>
        <v>0</v>
      </c>
      <c r="M129" s="843"/>
      <c r="N129" s="810">
        <f t="shared" si="51"/>
        <v>0</v>
      </c>
      <c r="O129" s="843"/>
      <c r="P129" s="810">
        <f t="shared" si="52"/>
        <v>0</v>
      </c>
      <c r="Q129" s="843"/>
      <c r="R129" s="810">
        <f t="shared" si="47"/>
        <v>0</v>
      </c>
      <c r="S129" s="843"/>
      <c r="T129" s="810">
        <f t="shared" si="48"/>
        <v>0</v>
      </c>
      <c r="U129" s="410"/>
      <c r="V129" s="492" t="str">
        <f>IF(AND('BR3'!$K$2="ACTIVE",'BR3'!H129&gt;0),"Yes",IF(AND('BR2'!$K$2="ACTIVE",'BR2'!H129&gt;0),"Yes",IF(AND('BR1'!$K$2="ACTIVE",'BR1'!H129&gt;0),"Yes",IF(AND('ORIGINAL BUDGET'!$K$2="ACTIVE",'ORIGINAL BUDGET'!H129&gt;0),"Yes",""))))</f>
        <v/>
      </c>
      <c r="W129" s="325"/>
      <c r="X129" s="325" t="str">
        <f>IF(AND('BR3'!$K$2="ACTIVE",'BR3'!J129&gt;0),"Yes",IF(AND('BR2'!$K$2="ACTIVE",'BR2'!J129&gt;0),"Yes",IF(AND('BR1'!$K$2="ACTIVE",'BR1'!J129&gt;0),"Yes",IF(AND('ORIGINAL BUDGET'!$K$2="ACTIVE",'ORIGINAL BUDGET'!J129&gt;0),"Yes",""))))</f>
        <v/>
      </c>
      <c r="Y129" s="325"/>
      <c r="Z129" s="325" t="str">
        <f>IF(AND('BR3'!$K$2="ACTIVE",'BR3'!L129&gt;0),"Yes",IF(AND('BR2'!$K$2="ACTIVE",'BR2'!L129&gt;0),"Yes",IF(AND('BR1'!$K$2="ACTIVE",'BR1'!L129&gt;0),"Yes",IF(AND('ORIGINAL BUDGET'!$K$2="ACTIVE",'ORIGINAL BUDGET'!L129&gt;0),"Yes",""))))</f>
        <v/>
      </c>
      <c r="AA129" s="325"/>
      <c r="AB129" s="325" t="str">
        <f>IF(AND('BR3'!$K$2="ACTIVE",'BR3'!N129&gt;0),"Yes",IF(AND('BR2'!$K$2="ACTIVE",'BR2'!N129&gt;0),"Yes",IF(AND('BR1'!$K$2="ACTIVE",'BR1'!N129&gt;0),"Yes",IF(AND('ORIGINAL BUDGET'!$K$2="ACTIVE",'ORIGINAL BUDGET'!N129&gt;0),"Yes",""))))</f>
        <v/>
      </c>
      <c r="AC129" s="325"/>
      <c r="AD129" s="325" t="str">
        <f>IF(AND('BR3'!$K$2="ACTIVE",'BR3'!P129&gt;0),"Yes",IF(AND('BR2'!$K$2="ACTIVE",'BR2'!P129&gt;0),"Yes",IF(AND('BR1'!$K$2="ACTIVE",'BR1'!P129&gt;0),"Yes",IF(AND('ORIGINAL BUDGET'!$K$2="ACTIVE",'ORIGINAL BUDGET'!P129&gt;0),"Yes",""))))</f>
        <v/>
      </c>
      <c r="AE129" s="325"/>
      <c r="AF129" s="325" t="str">
        <f>IF(AND('BR3'!$K$2="ACTIVE",'BR3'!R129&gt;0),"Yes",IF(AND('BR2'!$K$2="ACTIVE",'BR2'!R129&gt;0),"Yes",IF(AND('BR1'!$K$2="ACTIVE",'BR1'!R129&gt;0),"Yes",IF(AND('ORIGINAL BUDGET'!$K$2="ACTIVE",'ORIGINAL BUDGET'!R129&gt;0),"Yes",""))))</f>
        <v/>
      </c>
      <c r="AG129" s="325"/>
      <c r="AH129" s="493" t="str">
        <f>IF(AND('BR3'!$K$2="ACTIVE",'BR3'!T129&gt;0),"Yes",IF(AND('BR2'!$K$2="ACTIVE",'BR2'!T129&gt;0),"Yes",IF(AND('BR1'!$K$2="ACTIVE",'BR1'!T129&gt;0),"Yes",IF(AND('ORIGINAL BUDGET'!$K$2="ACTIVE",'ORIGINAL BUDGET'!T129&gt;0),"Yes",""))))</f>
        <v/>
      </c>
      <c r="AI129" s="500"/>
      <c r="AK129" s="221"/>
      <c r="AL129" s="221"/>
      <c r="AM129" s="221"/>
      <c r="AN129" s="221"/>
      <c r="AO129" s="221"/>
      <c r="AP129" s="221"/>
      <c r="AQ129" s="221"/>
      <c r="AR129" s="57"/>
      <c r="AU129" s="2"/>
      <c r="AV129" s="2"/>
      <c r="AW129" s="2"/>
      <c r="AX129" s="2"/>
      <c r="AY129" s="1104"/>
    </row>
    <row r="130" spans="1:51" ht="23.25" hidden="1" customHeight="1">
      <c r="A130" s="122">
        <v>13</v>
      </c>
      <c r="B130" s="1726">
        <f>IF($L$2="","",IF($L$2="ORIGINAL",'ORIGINAL BUDGET'!$B130,IF($L$2="BR1",'BR1'!$B130,IF($L$2="BR2",'BR2'!$B130,IF($L$2="BR3",'BR3'!$B130)))))</f>
        <v>0</v>
      </c>
      <c r="C130" s="1727">
        <f>IF($L$2="","",IF($L$2="ORIGINAL",'ORIGINAL BUDGET'!$B130,IF($L$2="BR1",'BR1'!$B130,IF($L$2="BR2",'BR2'!$B130,IF($L$2="BR3",'BR3'!$B130)))))</f>
        <v>0</v>
      </c>
      <c r="D130" s="1727">
        <f>IF($L$2="","",IF($L$2="ORIGINAL",'ORIGINAL BUDGET'!$B130,IF($L$2="BR1",'BR1'!$B130,IF($L$2="BR2",'BR2'!$B130,IF($L$2="BR3",'BR3'!$B130)))))</f>
        <v>0</v>
      </c>
      <c r="E130" s="1728">
        <f>IF($L$2="","",IF($L$2="ORIGINAL",'ORIGINAL BUDGET'!$B130,IF($L$2="BR1",'BR1'!$B130,IF($L$2="BR2",'BR2'!$B130,IF($L$2="BR3",'BR3'!$B130)))))</f>
        <v>0</v>
      </c>
      <c r="F130" s="612"/>
      <c r="G130" s="847" t="str">
        <f t="shared" si="45"/>
        <v/>
      </c>
      <c r="H130" s="810">
        <f t="shared" si="46"/>
        <v>0</v>
      </c>
      <c r="I130" s="840"/>
      <c r="J130" s="810">
        <f t="shared" si="49"/>
        <v>0</v>
      </c>
      <c r="K130" s="843"/>
      <c r="L130" s="810">
        <f t="shared" si="50"/>
        <v>0</v>
      </c>
      <c r="M130" s="843"/>
      <c r="N130" s="810">
        <f t="shared" si="51"/>
        <v>0</v>
      </c>
      <c r="O130" s="843"/>
      <c r="P130" s="810">
        <f t="shared" si="52"/>
        <v>0</v>
      </c>
      <c r="Q130" s="843"/>
      <c r="R130" s="810">
        <f t="shared" si="47"/>
        <v>0</v>
      </c>
      <c r="S130" s="843"/>
      <c r="T130" s="810">
        <f t="shared" si="48"/>
        <v>0</v>
      </c>
      <c r="U130" s="410"/>
      <c r="V130" s="492" t="str">
        <f>IF(AND('BR3'!$K$2="ACTIVE",'BR3'!H130&gt;0),"Yes",IF(AND('BR2'!$K$2="ACTIVE",'BR2'!H130&gt;0),"Yes",IF(AND('BR1'!$K$2="ACTIVE",'BR1'!H130&gt;0),"Yes",IF(AND('ORIGINAL BUDGET'!$K$2="ACTIVE",'ORIGINAL BUDGET'!H130&gt;0),"Yes",""))))</f>
        <v/>
      </c>
      <c r="W130" s="325"/>
      <c r="X130" s="325" t="str">
        <f>IF(AND('BR3'!$K$2="ACTIVE",'BR3'!J130&gt;0),"Yes",IF(AND('BR2'!$K$2="ACTIVE",'BR2'!J130&gt;0),"Yes",IF(AND('BR1'!$K$2="ACTIVE",'BR1'!J130&gt;0),"Yes",IF(AND('ORIGINAL BUDGET'!$K$2="ACTIVE",'ORIGINAL BUDGET'!J130&gt;0),"Yes",""))))</f>
        <v/>
      </c>
      <c r="Y130" s="325"/>
      <c r="Z130" s="325" t="str">
        <f>IF(AND('BR3'!$K$2="ACTIVE",'BR3'!L130&gt;0),"Yes",IF(AND('BR2'!$K$2="ACTIVE",'BR2'!L130&gt;0),"Yes",IF(AND('BR1'!$K$2="ACTIVE",'BR1'!L130&gt;0),"Yes",IF(AND('ORIGINAL BUDGET'!$K$2="ACTIVE",'ORIGINAL BUDGET'!L130&gt;0),"Yes",""))))</f>
        <v/>
      </c>
      <c r="AA130" s="325"/>
      <c r="AB130" s="325" t="str">
        <f>IF(AND('BR3'!$K$2="ACTIVE",'BR3'!N130&gt;0),"Yes",IF(AND('BR2'!$K$2="ACTIVE",'BR2'!N130&gt;0),"Yes",IF(AND('BR1'!$K$2="ACTIVE",'BR1'!N130&gt;0),"Yes",IF(AND('ORIGINAL BUDGET'!$K$2="ACTIVE",'ORIGINAL BUDGET'!N130&gt;0),"Yes",""))))</f>
        <v/>
      </c>
      <c r="AC130" s="325"/>
      <c r="AD130" s="325" t="str">
        <f>IF(AND('BR3'!$K$2="ACTIVE",'BR3'!P130&gt;0),"Yes",IF(AND('BR2'!$K$2="ACTIVE",'BR2'!P130&gt;0),"Yes",IF(AND('BR1'!$K$2="ACTIVE",'BR1'!P130&gt;0),"Yes",IF(AND('ORIGINAL BUDGET'!$K$2="ACTIVE",'ORIGINAL BUDGET'!P130&gt;0),"Yes",""))))</f>
        <v/>
      </c>
      <c r="AE130" s="325"/>
      <c r="AF130" s="325" t="str">
        <f>IF(AND('BR3'!$K$2="ACTIVE",'BR3'!R130&gt;0),"Yes",IF(AND('BR2'!$K$2="ACTIVE",'BR2'!R130&gt;0),"Yes",IF(AND('BR1'!$K$2="ACTIVE",'BR1'!R130&gt;0),"Yes",IF(AND('ORIGINAL BUDGET'!$K$2="ACTIVE",'ORIGINAL BUDGET'!R130&gt;0),"Yes",""))))</f>
        <v/>
      </c>
      <c r="AG130" s="325"/>
      <c r="AH130" s="493" t="str">
        <f>IF(AND('BR3'!$K$2="ACTIVE",'BR3'!T130&gt;0),"Yes",IF(AND('BR2'!$K$2="ACTIVE",'BR2'!T130&gt;0),"Yes",IF(AND('BR1'!$K$2="ACTIVE",'BR1'!T130&gt;0),"Yes",IF(AND('ORIGINAL BUDGET'!$K$2="ACTIVE",'ORIGINAL BUDGET'!T130&gt;0),"Yes",""))))</f>
        <v/>
      </c>
      <c r="AI130" s="500"/>
      <c r="AK130" s="221"/>
      <c r="AL130" s="221"/>
      <c r="AM130" s="221"/>
      <c r="AN130" s="221"/>
      <c r="AO130" s="221"/>
      <c r="AP130" s="221"/>
      <c r="AQ130" s="221"/>
      <c r="AR130" s="57"/>
      <c r="AU130" s="2"/>
      <c r="AV130" s="2"/>
      <c r="AW130" s="2"/>
      <c r="AX130" s="2"/>
      <c r="AY130" s="1104"/>
    </row>
    <row r="131" spans="1:51" ht="23.25" hidden="1" customHeight="1">
      <c r="A131" s="122">
        <v>14</v>
      </c>
      <c r="B131" s="1726">
        <f>IF($L$2="","",IF($L$2="ORIGINAL",'ORIGINAL BUDGET'!$B131,IF($L$2="BR1",'BR1'!$B131,IF($L$2="BR2",'BR2'!$B131,IF($L$2="BR3",'BR3'!$B131)))))</f>
        <v>0</v>
      </c>
      <c r="C131" s="1727">
        <f>IF($L$2="","",IF($L$2="ORIGINAL",'ORIGINAL BUDGET'!$B131,IF($L$2="BR1",'BR1'!$B131,IF($L$2="BR2",'BR2'!$B131,IF($L$2="BR3",'BR3'!$B131)))))</f>
        <v>0</v>
      </c>
      <c r="D131" s="1727">
        <f>IF($L$2="","",IF($L$2="ORIGINAL",'ORIGINAL BUDGET'!$B131,IF($L$2="BR1",'BR1'!$B131,IF($L$2="BR2",'BR2'!$B131,IF($L$2="BR3",'BR3'!$B131)))))</f>
        <v>0</v>
      </c>
      <c r="E131" s="1728">
        <f>IF($L$2="","",IF($L$2="ORIGINAL",'ORIGINAL BUDGET'!$B131,IF($L$2="BR1",'BR1'!$B131,IF($L$2="BR2",'BR2'!$B131,IF($L$2="BR3",'BR3'!$B131)))))</f>
        <v>0</v>
      </c>
      <c r="F131" s="612"/>
      <c r="G131" s="847" t="str">
        <f t="shared" si="45"/>
        <v/>
      </c>
      <c r="H131" s="810">
        <f t="shared" si="46"/>
        <v>0</v>
      </c>
      <c r="I131" s="840"/>
      <c r="J131" s="810">
        <f t="shared" si="49"/>
        <v>0</v>
      </c>
      <c r="K131" s="843"/>
      <c r="L131" s="810">
        <f t="shared" si="50"/>
        <v>0</v>
      </c>
      <c r="M131" s="843"/>
      <c r="N131" s="810">
        <f t="shared" si="51"/>
        <v>0</v>
      </c>
      <c r="O131" s="843"/>
      <c r="P131" s="810">
        <f t="shared" si="52"/>
        <v>0</v>
      </c>
      <c r="Q131" s="843"/>
      <c r="R131" s="810">
        <f t="shared" si="47"/>
        <v>0</v>
      </c>
      <c r="S131" s="843"/>
      <c r="T131" s="810">
        <f t="shared" si="48"/>
        <v>0</v>
      </c>
      <c r="U131" s="410"/>
      <c r="V131" s="492" t="str">
        <f>IF(AND('BR3'!$K$2="ACTIVE",'BR3'!H131&gt;0),"Yes",IF(AND('BR2'!$K$2="ACTIVE",'BR2'!H131&gt;0),"Yes",IF(AND('BR1'!$K$2="ACTIVE",'BR1'!H131&gt;0),"Yes",IF(AND('ORIGINAL BUDGET'!$K$2="ACTIVE",'ORIGINAL BUDGET'!H131&gt;0),"Yes",""))))</f>
        <v/>
      </c>
      <c r="W131" s="325"/>
      <c r="X131" s="325" t="str">
        <f>IF(AND('BR3'!$K$2="ACTIVE",'BR3'!J131&gt;0),"Yes",IF(AND('BR2'!$K$2="ACTIVE",'BR2'!J131&gt;0),"Yes",IF(AND('BR1'!$K$2="ACTIVE",'BR1'!J131&gt;0),"Yes",IF(AND('ORIGINAL BUDGET'!$K$2="ACTIVE",'ORIGINAL BUDGET'!J131&gt;0),"Yes",""))))</f>
        <v/>
      </c>
      <c r="Y131" s="325"/>
      <c r="Z131" s="325" t="str">
        <f>IF(AND('BR3'!$K$2="ACTIVE",'BR3'!L131&gt;0),"Yes",IF(AND('BR2'!$K$2="ACTIVE",'BR2'!L131&gt;0),"Yes",IF(AND('BR1'!$K$2="ACTIVE",'BR1'!L131&gt;0),"Yes",IF(AND('ORIGINAL BUDGET'!$K$2="ACTIVE",'ORIGINAL BUDGET'!L131&gt;0),"Yes",""))))</f>
        <v/>
      </c>
      <c r="AA131" s="325"/>
      <c r="AB131" s="325" t="str">
        <f>IF(AND('BR3'!$K$2="ACTIVE",'BR3'!N131&gt;0),"Yes",IF(AND('BR2'!$K$2="ACTIVE",'BR2'!N131&gt;0),"Yes",IF(AND('BR1'!$K$2="ACTIVE",'BR1'!N131&gt;0),"Yes",IF(AND('ORIGINAL BUDGET'!$K$2="ACTIVE",'ORIGINAL BUDGET'!N131&gt;0),"Yes",""))))</f>
        <v/>
      </c>
      <c r="AC131" s="325"/>
      <c r="AD131" s="325" t="str">
        <f>IF(AND('BR3'!$K$2="ACTIVE",'BR3'!P131&gt;0),"Yes",IF(AND('BR2'!$K$2="ACTIVE",'BR2'!P131&gt;0),"Yes",IF(AND('BR1'!$K$2="ACTIVE",'BR1'!P131&gt;0),"Yes",IF(AND('ORIGINAL BUDGET'!$K$2="ACTIVE",'ORIGINAL BUDGET'!P131&gt;0),"Yes",""))))</f>
        <v/>
      </c>
      <c r="AE131" s="325"/>
      <c r="AF131" s="325" t="str">
        <f>IF(AND('BR3'!$K$2="ACTIVE",'BR3'!R131&gt;0),"Yes",IF(AND('BR2'!$K$2="ACTIVE",'BR2'!R131&gt;0),"Yes",IF(AND('BR1'!$K$2="ACTIVE",'BR1'!R131&gt;0),"Yes",IF(AND('ORIGINAL BUDGET'!$K$2="ACTIVE",'ORIGINAL BUDGET'!R131&gt;0),"Yes",""))))</f>
        <v/>
      </c>
      <c r="AG131" s="325"/>
      <c r="AH131" s="493" t="str">
        <f>IF(AND('BR3'!$K$2="ACTIVE",'BR3'!T131&gt;0),"Yes",IF(AND('BR2'!$K$2="ACTIVE",'BR2'!T131&gt;0),"Yes",IF(AND('BR1'!$K$2="ACTIVE",'BR1'!T131&gt;0),"Yes",IF(AND('ORIGINAL BUDGET'!$K$2="ACTIVE",'ORIGINAL BUDGET'!T131&gt;0),"Yes",""))))</f>
        <v/>
      </c>
      <c r="AI131" s="500"/>
      <c r="AK131" s="221"/>
      <c r="AL131" s="221"/>
      <c r="AM131" s="221"/>
      <c r="AN131" s="221"/>
      <c r="AO131" s="221"/>
      <c r="AP131" s="221"/>
      <c r="AQ131" s="221"/>
      <c r="AR131" s="57"/>
      <c r="AU131" s="2"/>
      <c r="AV131" s="2"/>
      <c r="AW131" s="2"/>
      <c r="AX131" s="2"/>
      <c r="AY131" s="1104"/>
    </row>
    <row r="132" spans="1:51" ht="23.25" hidden="1" customHeight="1" thickBot="1">
      <c r="A132" s="122">
        <v>15</v>
      </c>
      <c r="B132" s="1729">
        <f>IF($L$2="","",IF($L$2="ORIGINAL",'ORIGINAL BUDGET'!$B132,IF($L$2="BR1",'BR1'!$B132,IF($L$2="BR2",'BR2'!$B132,IF($L$2="BR3",'BR3'!$B132)))))</f>
        <v>0</v>
      </c>
      <c r="C132" s="1730">
        <f>IF($L$2="","",IF($L$2="ORIGINAL",'ORIGINAL BUDGET'!$B132,IF($L$2="BR1",'BR1'!$B132,IF($L$2="BR2",'BR2'!$B132,IF($L$2="BR3",'BR3'!$B132)))))</f>
        <v>0</v>
      </c>
      <c r="D132" s="1730">
        <f>IF($L$2="","",IF($L$2="ORIGINAL",'ORIGINAL BUDGET'!$B132,IF($L$2="BR1",'BR1'!$B132,IF($L$2="BR2",'BR2'!$B132,IF($L$2="BR3",'BR3'!$B132)))))</f>
        <v>0</v>
      </c>
      <c r="E132" s="1731">
        <f>IF($L$2="","",IF($L$2="ORIGINAL",'ORIGINAL BUDGET'!$B132,IF($L$2="BR1",'BR1'!$B132,IF($L$2="BR2",'BR2'!$B132,IF($L$2="BR3",'BR3'!$B132)))))</f>
        <v>0</v>
      </c>
      <c r="F132" s="613"/>
      <c r="G132" s="850" t="str">
        <f t="shared" si="45"/>
        <v/>
      </c>
      <c r="H132" s="813">
        <f t="shared" si="46"/>
        <v>0</v>
      </c>
      <c r="I132" s="840"/>
      <c r="J132" s="813">
        <f t="shared" si="49"/>
        <v>0</v>
      </c>
      <c r="K132" s="842"/>
      <c r="L132" s="813">
        <f t="shared" si="50"/>
        <v>0</v>
      </c>
      <c r="M132" s="842"/>
      <c r="N132" s="813">
        <f t="shared" si="51"/>
        <v>0</v>
      </c>
      <c r="O132" s="842"/>
      <c r="P132" s="813">
        <f t="shared" si="52"/>
        <v>0</v>
      </c>
      <c r="Q132" s="842"/>
      <c r="R132" s="813">
        <f t="shared" si="47"/>
        <v>0</v>
      </c>
      <c r="S132" s="842"/>
      <c r="T132" s="813">
        <f t="shared" si="48"/>
        <v>0</v>
      </c>
      <c r="U132" s="410"/>
      <c r="V132" s="495" t="str">
        <f>IF(AND('BR3'!$K$2="ACTIVE",'BR3'!H132&gt;0),"Yes",IF(AND('BR2'!$K$2="ACTIVE",'BR2'!H132&gt;0),"Yes",IF(AND('BR1'!$K$2="ACTIVE",'BR1'!H132&gt;0),"Yes",IF(AND('ORIGINAL BUDGET'!$K$2="ACTIVE",'ORIGINAL BUDGET'!H132&gt;0),"Yes",""))))</f>
        <v/>
      </c>
      <c r="W132" s="496"/>
      <c r="X132" s="496" t="str">
        <f>IF(AND('BR3'!$K$2="ACTIVE",'BR3'!J132&gt;0),"Yes",IF(AND('BR2'!$K$2="ACTIVE",'BR2'!J132&gt;0),"Yes",IF(AND('BR1'!$K$2="ACTIVE",'BR1'!J132&gt;0),"Yes",IF(AND('ORIGINAL BUDGET'!$K$2="ACTIVE",'ORIGINAL BUDGET'!J132&gt;0),"Yes",""))))</f>
        <v/>
      </c>
      <c r="Y132" s="496"/>
      <c r="Z132" s="496" t="str">
        <f>IF(AND('BR3'!$K$2="ACTIVE",'BR3'!L132&gt;0),"Yes",IF(AND('BR2'!$K$2="ACTIVE",'BR2'!L132&gt;0),"Yes",IF(AND('BR1'!$K$2="ACTIVE",'BR1'!L132&gt;0),"Yes",IF(AND('ORIGINAL BUDGET'!$K$2="ACTIVE",'ORIGINAL BUDGET'!L132&gt;0),"Yes",""))))</f>
        <v/>
      </c>
      <c r="AA132" s="496"/>
      <c r="AB132" s="496" t="str">
        <f>IF(AND('BR3'!$K$2="ACTIVE",'BR3'!N132&gt;0),"Yes",IF(AND('BR2'!$K$2="ACTIVE",'BR2'!N132&gt;0),"Yes",IF(AND('BR1'!$K$2="ACTIVE",'BR1'!N132&gt;0),"Yes",IF(AND('ORIGINAL BUDGET'!$K$2="ACTIVE",'ORIGINAL BUDGET'!N132&gt;0),"Yes",""))))</f>
        <v/>
      </c>
      <c r="AC132" s="496"/>
      <c r="AD132" s="496" t="str">
        <f>IF(AND('BR3'!$K$2="ACTIVE",'BR3'!P132&gt;0),"Yes",IF(AND('BR2'!$K$2="ACTIVE",'BR2'!P132&gt;0),"Yes",IF(AND('BR1'!$K$2="ACTIVE",'BR1'!P132&gt;0),"Yes",IF(AND('ORIGINAL BUDGET'!$K$2="ACTIVE",'ORIGINAL BUDGET'!P132&gt;0),"Yes",""))))</f>
        <v/>
      </c>
      <c r="AE132" s="496"/>
      <c r="AF132" s="496" t="str">
        <f>IF(AND('BR3'!$K$2="ACTIVE",'BR3'!R132&gt;0),"Yes",IF(AND('BR2'!$K$2="ACTIVE",'BR2'!R132&gt;0),"Yes",IF(AND('BR1'!$K$2="ACTIVE",'BR1'!R132&gt;0),"Yes",IF(AND('ORIGINAL BUDGET'!$K$2="ACTIVE",'ORIGINAL BUDGET'!R132&gt;0),"Yes",""))))</f>
        <v/>
      </c>
      <c r="AG132" s="496"/>
      <c r="AH132" s="497" t="str">
        <f>IF(AND('BR3'!$K$2="ACTIVE",'BR3'!T132&gt;0),"Yes",IF(AND('BR2'!$K$2="ACTIVE",'BR2'!T132&gt;0),"Yes",IF(AND('BR1'!$K$2="ACTIVE",'BR1'!T132&gt;0),"Yes",IF(AND('ORIGINAL BUDGET'!$K$2="ACTIVE",'ORIGINAL BUDGET'!T132&gt;0),"Yes",""))))</f>
        <v/>
      </c>
      <c r="AI132" s="501"/>
      <c r="AK132" s="221"/>
      <c r="AL132" s="221"/>
      <c r="AM132" s="221"/>
      <c r="AN132" s="221"/>
      <c r="AO132" s="221"/>
      <c r="AP132" s="221"/>
      <c r="AQ132" s="221"/>
      <c r="AR132" s="57"/>
      <c r="AU132" s="2"/>
      <c r="AV132" s="2"/>
      <c r="AW132" s="2"/>
      <c r="AX132" s="2"/>
      <c r="AY132" s="1104"/>
    </row>
    <row r="133" spans="1:51" ht="15.95" customHeight="1" thickTop="1" thickBot="1">
      <c r="A133" s="435"/>
      <c r="B133" s="520"/>
      <c r="C133" s="521"/>
      <c r="D133" s="522"/>
      <c r="E133" s="523"/>
      <c r="F133" s="436"/>
      <c r="G133" s="849"/>
      <c r="H133" s="437"/>
      <c r="I133" s="849"/>
      <c r="J133" s="437"/>
      <c r="K133" s="849"/>
      <c r="L133" s="437"/>
      <c r="M133" s="849"/>
      <c r="N133" s="437"/>
      <c r="O133" s="849"/>
      <c r="P133" s="437"/>
      <c r="Q133" s="849"/>
      <c r="R133" s="437"/>
      <c r="S133" s="849"/>
      <c r="T133" s="437"/>
      <c r="U133" s="214"/>
      <c r="V133" s="499"/>
      <c r="W133" s="504"/>
      <c r="X133" s="504">
        <f>SUM(X118:X132)</f>
        <v>0</v>
      </c>
      <c r="Y133" s="504"/>
      <c r="Z133" s="504">
        <f t="shared" ref="Z133:AH133" si="53">SUM(Z118:Z132)</f>
        <v>0</v>
      </c>
      <c r="AA133" s="504"/>
      <c r="AB133" s="504">
        <f t="shared" si="53"/>
        <v>0</v>
      </c>
      <c r="AC133" s="504"/>
      <c r="AD133" s="504">
        <f t="shared" si="53"/>
        <v>0</v>
      </c>
      <c r="AE133" s="504"/>
      <c r="AF133" s="504">
        <f t="shared" si="53"/>
        <v>0</v>
      </c>
      <c r="AG133" s="504"/>
      <c r="AH133" s="504">
        <f t="shared" si="53"/>
        <v>0</v>
      </c>
      <c r="AI133" s="504"/>
      <c r="AL133" s="2"/>
      <c r="AM133" s="2"/>
      <c r="AN133" s="2"/>
      <c r="AO133" s="2"/>
      <c r="AP133" s="2"/>
      <c r="AQ133" s="2"/>
      <c r="AR133" s="2"/>
      <c r="AU133" s="2"/>
      <c r="AV133" s="2"/>
      <c r="AW133" s="2"/>
      <c r="AX133" s="2"/>
      <c r="AY133" s="1104"/>
    </row>
    <row r="134" spans="1:51" ht="20.25" customHeight="1" thickTop="1">
      <c r="A134" s="1739" t="str">
        <f>A14</f>
        <v>OTHER COSTS</v>
      </c>
      <c r="B134" s="1740"/>
      <c r="C134" s="1740"/>
      <c r="D134" s="1740"/>
      <c r="E134" s="1740"/>
      <c r="F134" s="1740"/>
      <c r="G134" s="1736" t="s">
        <v>84</v>
      </c>
      <c r="H134" s="1737"/>
      <c r="I134" s="1737"/>
      <c r="J134" s="1737"/>
      <c r="K134" s="1737"/>
      <c r="L134" s="1737"/>
      <c r="M134" s="1737"/>
      <c r="N134" s="1737"/>
      <c r="O134" s="1737"/>
      <c r="P134" s="1737"/>
      <c r="Q134" s="1737"/>
      <c r="R134" s="1737"/>
      <c r="S134" s="1737"/>
      <c r="T134" s="1737"/>
      <c r="U134" s="947"/>
      <c r="V134" s="1723" t="s">
        <v>155</v>
      </c>
      <c r="W134" s="1724"/>
      <c r="X134" s="1724"/>
      <c r="Y134" s="1724"/>
      <c r="Z134" s="1724"/>
      <c r="AA134" s="1724"/>
      <c r="AB134" s="1724"/>
      <c r="AC134" s="1724"/>
      <c r="AD134" s="1724"/>
      <c r="AE134" s="1724"/>
      <c r="AF134" s="1724"/>
      <c r="AG134" s="1724"/>
      <c r="AH134" s="1724"/>
      <c r="AI134" s="1725"/>
      <c r="AL134" s="1738"/>
      <c r="AM134" s="1738"/>
      <c r="AN134" s="1738"/>
      <c r="AO134" s="475"/>
      <c r="AP134" s="1084"/>
      <c r="AQ134" s="1084"/>
      <c r="AR134" s="1084"/>
      <c r="AY134" s="1104"/>
    </row>
    <row r="135" spans="1:51" ht="15.6" customHeight="1" thickBot="1">
      <c r="A135" s="1584"/>
      <c r="B135" s="1586"/>
      <c r="C135" s="1586"/>
      <c r="D135" s="1586"/>
      <c r="E135" s="1586"/>
      <c r="F135" s="1586"/>
      <c r="G135" s="1226" t="str">
        <f>'Fund Rec'!G141</f>
        <v/>
      </c>
      <c r="H135" s="1227">
        <f>'Fund Rec'!H141</f>
        <v>0</v>
      </c>
      <c r="I135" s="1228" t="str">
        <f>'Fund Rec'!I141</f>
        <v/>
      </c>
      <c r="J135" s="1227">
        <f>'Fund Rec'!J141</f>
        <v>0</v>
      </c>
      <c r="K135" s="1228" t="str">
        <f>'Fund Rec'!K141</f>
        <v/>
      </c>
      <c r="L135" s="1227">
        <f>'Fund Rec'!L141</f>
        <v>0</v>
      </c>
      <c r="M135" s="1228" t="str">
        <f>'Fund Rec'!M141</f>
        <v/>
      </c>
      <c r="N135" s="1227">
        <f>'Fund Rec'!N141</f>
        <v>0</v>
      </c>
      <c r="O135" s="1229" t="str">
        <f>'Fund Rec'!O141</f>
        <v/>
      </c>
      <c r="P135" s="697">
        <f>'Fund Rec'!P141</f>
        <v>0</v>
      </c>
      <c r="Q135" s="1229" t="str">
        <f>'Fund Rec'!Q141</f>
        <v/>
      </c>
      <c r="R135" s="1230">
        <f>'Fund Rec'!R141</f>
        <v>0</v>
      </c>
      <c r="S135" s="1229" t="str">
        <f>'Fund Rec'!S141</f>
        <v/>
      </c>
      <c r="T135" s="697">
        <f>'Fund Rec'!T141</f>
        <v>0</v>
      </c>
      <c r="U135" s="408"/>
      <c r="V135" s="1732" t="str">
        <f>$G$5</f>
        <v>RPPC, 53110</v>
      </c>
      <c r="W135" s="1716" t="s">
        <v>154</v>
      </c>
      <c r="X135" s="1716" t="str">
        <f>$I$5</f>
        <v>RPPC , 53129</v>
      </c>
      <c r="Y135" s="1716"/>
      <c r="Z135" s="1716" t="str">
        <f>$K$5</f>
        <v/>
      </c>
      <c r="AA135" s="1716"/>
      <c r="AB135" s="1716" t="str">
        <f>$M$5</f>
        <v/>
      </c>
      <c r="AC135" s="1716"/>
      <c r="AD135" s="1716" t="str">
        <f>$O$5</f>
        <v/>
      </c>
      <c r="AE135" s="1716"/>
      <c r="AF135" s="1716" t="str">
        <f>$Q$5</f>
        <v/>
      </c>
      <c r="AG135" s="1716"/>
      <c r="AH135" s="1716" t="str">
        <f>$S$5</f>
        <v/>
      </c>
      <c r="AI135" s="1718"/>
      <c r="AL135" s="2"/>
      <c r="AM135" s="2"/>
      <c r="AN135" s="2"/>
      <c r="AO135" s="2"/>
      <c r="AP135" s="2"/>
      <c r="AQ135" s="2"/>
      <c r="AR135" s="2"/>
      <c r="AY135" s="1104"/>
    </row>
    <row r="136" spans="1:51" ht="25.5" customHeight="1" thickTop="1" thickBot="1">
      <c r="A136" s="131"/>
      <c r="B136" s="159"/>
      <c r="C136" s="159"/>
      <c r="D136" s="18"/>
      <c r="E136" s="130" t="str">
        <f>'ORIGINAL BUDGET'!E136</f>
        <v>TOTAL OTHER COSTS</v>
      </c>
      <c r="F136" s="809">
        <f>SUM(F137:F151)</f>
        <v>0</v>
      </c>
      <c r="G136" s="614"/>
      <c r="H136" s="615">
        <f>SUM(H137:H151)</f>
        <v>0</v>
      </c>
      <c r="I136" s="607"/>
      <c r="J136" s="605">
        <f>SUM(J137:J151)</f>
        <v>0</v>
      </c>
      <c r="K136" s="607"/>
      <c r="L136" s="596">
        <f>SUM(L137:L151)</f>
        <v>0</v>
      </c>
      <c r="M136" s="695"/>
      <c r="N136" s="596">
        <f>SUM(N137:N151)</f>
        <v>0</v>
      </c>
      <c r="O136" s="607"/>
      <c r="P136" s="596">
        <f>SUM(P137:P151)</f>
        <v>0</v>
      </c>
      <c r="Q136" s="607"/>
      <c r="R136" s="596">
        <f>SUM(R137:R151)</f>
        <v>0</v>
      </c>
      <c r="S136" s="695"/>
      <c r="T136" s="596">
        <f>SUM(T137:T151)</f>
        <v>0</v>
      </c>
      <c r="U136" s="409"/>
      <c r="V136" s="1733"/>
      <c r="W136" s="1717"/>
      <c r="X136" s="1717"/>
      <c r="Y136" s="1717"/>
      <c r="Z136" s="1717"/>
      <c r="AA136" s="1717"/>
      <c r="AB136" s="1717"/>
      <c r="AC136" s="1717"/>
      <c r="AD136" s="1717"/>
      <c r="AE136" s="1717"/>
      <c r="AF136" s="1717"/>
      <c r="AG136" s="1717"/>
      <c r="AH136" s="1717"/>
      <c r="AI136" s="1719"/>
      <c r="AL136" s="221"/>
      <c r="AM136" s="221"/>
      <c r="AN136" s="222"/>
      <c r="AO136" s="222"/>
      <c r="AP136" s="222"/>
      <c r="AQ136" s="222"/>
      <c r="AR136" s="222"/>
      <c r="AY136" s="1104"/>
    </row>
    <row r="137" spans="1:51" ht="23.25" customHeight="1" thickTop="1">
      <c r="A137" s="122">
        <v>1</v>
      </c>
      <c r="B137" s="1726">
        <f>IF($L$2="","",IF($L$2="ORIGINAL",'ORIGINAL BUDGET'!$B137,IF($L$2="BR1",'BR1'!$B137,IF($L$2="BR2",'BR2'!$B137,IF($L$2="BR3",'BR3'!$B137)))))</f>
        <v>0</v>
      </c>
      <c r="C137" s="1727">
        <f>IF($L$2="","",IF($L$2="ORIGINAL",'ORIGINAL BUDGET'!$B137,IF($L$2="BR1",'BR1'!$B137,IF($L$2="BR2",'BR2'!$B137,IF($L$2="BR3",'BR3'!$B137)))))</f>
        <v>0</v>
      </c>
      <c r="D137" s="1727">
        <f>IF($L$2="","",IF($L$2="ORIGINAL",'ORIGINAL BUDGET'!$B137,IF($L$2="BR1",'BR1'!$B137,IF($L$2="BR2",'BR2'!$B137,IF($L$2="BR3",'BR3'!$B137)))))</f>
        <v>0</v>
      </c>
      <c r="E137" s="1728">
        <f>IF($L$2="","",IF($L$2="ORIGINAL",'ORIGINAL BUDGET'!$B137,IF($L$2="BR1",'BR1'!$B137,IF($L$2="BR2",'BR2'!$B137,IF($L$2="BR3",'BR3'!$B137)))))</f>
        <v>0</v>
      </c>
      <c r="F137" s="610"/>
      <c r="G137" s="847" t="str">
        <f t="shared" ref="G137:G151" si="54">IF(AND(F137&lt;&gt;0, 1-I137-K137-Q137-S137-M137-O137),1-I137-K137-Q137-S137-M137-O137,"")</f>
        <v/>
      </c>
      <c r="H137" s="810">
        <f t="shared" ref="H137:H151" si="55">IF(AND(G137*F137&lt;0.0001,G137*F137&gt;0),"",G137*F137)</f>
        <v>0</v>
      </c>
      <c r="I137" s="840"/>
      <c r="J137" s="810">
        <f>I137*F137</f>
        <v>0</v>
      </c>
      <c r="K137" s="842"/>
      <c r="L137" s="810">
        <f>K137*F137</f>
        <v>0</v>
      </c>
      <c r="M137" s="842"/>
      <c r="N137" s="810">
        <f>M137*F137</f>
        <v>0</v>
      </c>
      <c r="O137" s="842"/>
      <c r="P137" s="810">
        <f>O137*F137</f>
        <v>0</v>
      </c>
      <c r="Q137" s="842"/>
      <c r="R137" s="810">
        <f t="shared" ref="R137:R151" si="56">Q137*F137</f>
        <v>0</v>
      </c>
      <c r="S137" s="842"/>
      <c r="T137" s="810">
        <f t="shared" ref="T137:T151" si="57">S137*F137</f>
        <v>0</v>
      </c>
      <c r="U137" s="410"/>
      <c r="V137" s="492" t="str">
        <f>IF(AND('BR3'!$K$2="ACTIVE",'BR3'!H137&gt;0),"Yes",IF(AND('BR2'!$K$2="ACTIVE",'BR2'!H137&gt;0),"Yes",IF(AND('BR1'!$K$2="ACTIVE",'BR1'!H137&gt;0),"Yes",IF(AND('ORIGINAL BUDGET'!$K$2="ACTIVE",'ORIGINAL BUDGET'!H137&gt;0),"Yes",""))))</f>
        <v/>
      </c>
      <c r="W137" s="325" t="str">
        <f t="shared" ref="W137:W151" si="58">IF(AND(G137&gt;0,V137=""),1,"")</f>
        <v/>
      </c>
      <c r="X137" s="325" t="str">
        <f>IF(AND('BR3'!$K$2="ACTIVE",'BR3'!J137&gt;0),"Yes",IF(AND('BR2'!$K$2="ACTIVE",'BR2'!J137&gt;0),"Yes",IF(AND('BR1'!$K$2="ACTIVE",'BR1'!J137&gt;0),"Yes",IF(AND('ORIGINAL BUDGET'!$K$2="ACTIVE",'ORIGINAL BUDGET'!J137&gt;0),"Yes",""))))</f>
        <v/>
      </c>
      <c r="Y137" s="325"/>
      <c r="Z137" s="325" t="str">
        <f>IF(AND('BR3'!$K$2="ACTIVE",'BR3'!L137&gt;0),"Yes",IF(AND('BR2'!$K$2="ACTIVE",'BR2'!L137&gt;0),"Yes",IF(AND('BR1'!$K$2="ACTIVE",'BR1'!L137&gt;0),"Yes",IF(AND('ORIGINAL BUDGET'!$K$2="ACTIVE",'ORIGINAL BUDGET'!L137&gt;0),"Yes",""))))</f>
        <v/>
      </c>
      <c r="AA137" s="325"/>
      <c r="AB137" s="325" t="str">
        <f>IF(AND('BR3'!$K$2="ACTIVE",'BR3'!N137&gt;0),"Yes",IF(AND('BR2'!$K$2="ACTIVE",'BR2'!N137&gt;0),"Yes",IF(AND('BR1'!$K$2="ACTIVE",'BR1'!N137&gt;0),"Yes",IF(AND('ORIGINAL BUDGET'!$K$2="ACTIVE",'ORIGINAL BUDGET'!N137&gt;0),"Yes",""))))</f>
        <v/>
      </c>
      <c r="AC137" s="325"/>
      <c r="AD137" s="325" t="str">
        <f>IF(AND('BR3'!$K$2="ACTIVE",'BR3'!P137&gt;0),"Yes",IF(AND('BR2'!$K$2="ACTIVE",'BR2'!P137&gt;0),"Yes",IF(AND('BR1'!$K$2="ACTIVE",'BR1'!P137&gt;0),"Yes",IF(AND('ORIGINAL BUDGET'!$K$2="ACTIVE",'ORIGINAL BUDGET'!P137&gt;0),"Yes",""))))</f>
        <v/>
      </c>
      <c r="AE137" s="325"/>
      <c r="AF137" s="325" t="str">
        <f>IF(AND('BR3'!$K$2="ACTIVE",'BR3'!R137&gt;0),"Yes",IF(AND('BR2'!$K$2="ACTIVE",'BR2'!R137&gt;0),"Yes",IF(AND('BR1'!$K$2="ACTIVE",'BR1'!R137&gt;0),"Yes",IF(AND('ORIGINAL BUDGET'!$K$2="ACTIVE",'ORIGINAL BUDGET'!R137&gt;0),"Yes",""))))</f>
        <v/>
      </c>
      <c r="AG137" s="325"/>
      <c r="AH137" s="493" t="str">
        <f>IF(AND('BR3'!$K$2="ACTIVE",'BR3'!T137&gt;0),"Yes",IF(AND('BR2'!$K$2="ACTIVE",'BR2'!T137&gt;0),"Yes",IF(AND('BR1'!$K$2="ACTIVE",'BR1'!T137&gt;0),"Yes",IF(AND('ORIGINAL BUDGET'!$K$2="ACTIVE",'ORIGINAL BUDGET'!T137&gt;0),"Yes",""))))</f>
        <v/>
      </c>
      <c r="AI137" s="500"/>
      <c r="AL137" s="221"/>
      <c r="AM137" s="221"/>
      <c r="AN137" s="221"/>
      <c r="AO137" s="221"/>
      <c r="AP137" s="221"/>
      <c r="AQ137" s="221"/>
      <c r="AR137" s="57"/>
      <c r="AY137" s="1104"/>
    </row>
    <row r="138" spans="1:51" ht="23.25" customHeight="1">
      <c r="A138" s="122">
        <v>2</v>
      </c>
      <c r="B138" s="1726">
        <f>IF($L$2="","",IF($L$2="ORIGINAL",'ORIGINAL BUDGET'!$B138,IF($L$2="BR1",'BR1'!$B138,IF($L$2="BR2",'BR2'!$B138,IF($L$2="BR3",'BR3'!$B138)))))</f>
        <v>0</v>
      </c>
      <c r="C138" s="1727">
        <f>IF($L$2="","",IF($L$2="ORIGINAL",'ORIGINAL BUDGET'!$B138,IF($L$2="BR1",'BR1'!$B138,IF($L$2="BR2",'BR2'!$B138,IF($L$2="BR3",'BR3'!$B138)))))</f>
        <v>0</v>
      </c>
      <c r="D138" s="1727">
        <f>IF($L$2="","",IF($L$2="ORIGINAL",'ORIGINAL BUDGET'!$B138,IF($L$2="BR1",'BR1'!$B138,IF($L$2="BR2",'BR2'!$B138,IF($L$2="BR3",'BR3'!$B138)))))</f>
        <v>0</v>
      </c>
      <c r="E138" s="1728">
        <f>IF($L$2="","",IF($L$2="ORIGINAL",'ORIGINAL BUDGET'!$B138,IF($L$2="BR1",'BR1'!$B138,IF($L$2="BR2",'BR2'!$B138,IF($L$2="BR3",'BR3'!$B138)))))</f>
        <v>0</v>
      </c>
      <c r="F138" s="617"/>
      <c r="G138" s="847" t="str">
        <f t="shared" si="54"/>
        <v/>
      </c>
      <c r="H138" s="810">
        <f t="shared" si="55"/>
        <v>0</v>
      </c>
      <c r="I138" s="840"/>
      <c r="J138" s="810">
        <f t="shared" ref="J138:J151" si="59">I138*F138</f>
        <v>0</v>
      </c>
      <c r="K138" s="842"/>
      <c r="L138" s="810">
        <f t="shared" ref="L138:L151" si="60">K138*F138</f>
        <v>0</v>
      </c>
      <c r="M138" s="842"/>
      <c r="N138" s="810">
        <f t="shared" ref="N138:N151" si="61">M138*F138</f>
        <v>0</v>
      </c>
      <c r="O138" s="842"/>
      <c r="P138" s="810">
        <f t="shared" ref="P138:P151" si="62">O138*F138</f>
        <v>0</v>
      </c>
      <c r="Q138" s="842"/>
      <c r="R138" s="810">
        <f t="shared" si="56"/>
        <v>0</v>
      </c>
      <c r="S138" s="842"/>
      <c r="T138" s="810">
        <f t="shared" si="57"/>
        <v>0</v>
      </c>
      <c r="U138" s="410"/>
      <c r="V138" s="492" t="str">
        <f>IF(AND('BR3'!$K$2="ACTIVE",'BR3'!H138&gt;0),"Yes",IF(AND('BR2'!$K$2="ACTIVE",'BR2'!H138&gt;0),"Yes",IF(AND('BR1'!$K$2="ACTIVE",'BR1'!H138&gt;0),"Yes",IF(AND('ORIGINAL BUDGET'!$K$2="ACTIVE",'ORIGINAL BUDGET'!H138&gt;0),"Yes",""))))</f>
        <v/>
      </c>
      <c r="W138" s="325" t="str">
        <f t="shared" si="58"/>
        <v/>
      </c>
      <c r="X138" s="325" t="str">
        <f>IF(AND('BR3'!$K$2="ACTIVE",'BR3'!J138&gt;0),"Yes",IF(AND('BR2'!$K$2="ACTIVE",'BR2'!J138&gt;0),"Yes",IF(AND('BR1'!$K$2="ACTIVE",'BR1'!J138&gt;0),"Yes",IF(AND('ORIGINAL BUDGET'!$K$2="ACTIVE",'ORIGINAL BUDGET'!J138&gt;0),"Yes",""))))</f>
        <v/>
      </c>
      <c r="Y138" s="325"/>
      <c r="Z138" s="325" t="str">
        <f>IF(AND('BR3'!$K$2="ACTIVE",'BR3'!L138&gt;0),"Yes",IF(AND('BR2'!$K$2="ACTIVE",'BR2'!L138&gt;0),"Yes",IF(AND('BR1'!$K$2="ACTIVE",'BR1'!L138&gt;0),"Yes",IF(AND('ORIGINAL BUDGET'!$K$2="ACTIVE",'ORIGINAL BUDGET'!L138&gt;0),"Yes",""))))</f>
        <v/>
      </c>
      <c r="AA138" s="325"/>
      <c r="AB138" s="325" t="str">
        <f>IF(AND('BR3'!$K$2="ACTIVE",'BR3'!N138&gt;0),"Yes",IF(AND('BR2'!$K$2="ACTIVE",'BR2'!N138&gt;0),"Yes",IF(AND('BR1'!$K$2="ACTIVE",'BR1'!N138&gt;0),"Yes",IF(AND('ORIGINAL BUDGET'!$K$2="ACTIVE",'ORIGINAL BUDGET'!N138&gt;0),"Yes",""))))</f>
        <v/>
      </c>
      <c r="AC138" s="325"/>
      <c r="AD138" s="325" t="str">
        <f>IF(AND('BR3'!$K$2="ACTIVE",'BR3'!P138&gt;0),"Yes",IF(AND('BR2'!$K$2="ACTIVE",'BR2'!P138&gt;0),"Yes",IF(AND('BR1'!$K$2="ACTIVE",'BR1'!P138&gt;0),"Yes",IF(AND('ORIGINAL BUDGET'!$K$2="ACTIVE",'ORIGINAL BUDGET'!P138&gt;0),"Yes",""))))</f>
        <v/>
      </c>
      <c r="AE138" s="325"/>
      <c r="AF138" s="325" t="str">
        <f>IF(AND('BR3'!$K$2="ACTIVE",'BR3'!R138&gt;0),"Yes",IF(AND('BR2'!$K$2="ACTIVE",'BR2'!R138&gt;0),"Yes",IF(AND('BR1'!$K$2="ACTIVE",'BR1'!R138&gt;0),"Yes",IF(AND('ORIGINAL BUDGET'!$K$2="ACTIVE",'ORIGINAL BUDGET'!R138&gt;0),"Yes",""))))</f>
        <v/>
      </c>
      <c r="AG138" s="325"/>
      <c r="AH138" s="493" t="str">
        <f>IF(AND('BR3'!$K$2="ACTIVE",'BR3'!T138&gt;0),"Yes",IF(AND('BR2'!$K$2="ACTIVE",'BR2'!T138&gt;0),"Yes",IF(AND('BR1'!$K$2="ACTIVE",'BR1'!T138&gt;0),"Yes",IF(AND('ORIGINAL BUDGET'!$K$2="ACTIVE",'ORIGINAL BUDGET'!T138&gt;0),"Yes",""))))</f>
        <v/>
      </c>
      <c r="AI138" s="500"/>
      <c r="AL138" s="221"/>
      <c r="AM138" s="221"/>
      <c r="AN138" s="221"/>
      <c r="AO138" s="221"/>
      <c r="AP138" s="221"/>
      <c r="AQ138" s="221"/>
      <c r="AR138" s="57"/>
      <c r="AY138" s="1104"/>
    </row>
    <row r="139" spans="1:51" ht="23.25" customHeight="1">
      <c r="A139" s="122">
        <v>3</v>
      </c>
      <c r="B139" s="1726">
        <f>IF($L$2="","",IF($L$2="ORIGINAL",'ORIGINAL BUDGET'!$B139,IF($L$2="BR1",'BR1'!$B139,IF($L$2="BR2",'BR2'!$B139,IF($L$2="BR3",'BR3'!$B139)))))</f>
        <v>0</v>
      </c>
      <c r="C139" s="1727">
        <f>IF($L$2="","",IF($L$2="ORIGINAL",'ORIGINAL BUDGET'!$B139,IF($L$2="BR1",'BR1'!$B139,IF($L$2="BR2",'BR2'!$B139,IF($L$2="BR3",'BR3'!$B139)))))</f>
        <v>0</v>
      </c>
      <c r="D139" s="1727">
        <f>IF($L$2="","",IF($L$2="ORIGINAL",'ORIGINAL BUDGET'!$B139,IF($L$2="BR1",'BR1'!$B139,IF($L$2="BR2",'BR2'!$B139,IF($L$2="BR3",'BR3'!$B139)))))</f>
        <v>0</v>
      </c>
      <c r="E139" s="1728">
        <f>IF($L$2="","",IF($L$2="ORIGINAL",'ORIGINAL BUDGET'!$B139,IF($L$2="BR1",'BR1'!$B139,IF($L$2="BR2",'BR2'!$B139,IF($L$2="BR3",'BR3'!$B139)))))</f>
        <v>0</v>
      </c>
      <c r="F139" s="617"/>
      <c r="G139" s="847" t="str">
        <f t="shared" si="54"/>
        <v/>
      </c>
      <c r="H139" s="810">
        <f t="shared" si="55"/>
        <v>0</v>
      </c>
      <c r="I139" s="840"/>
      <c r="J139" s="810">
        <f t="shared" si="59"/>
        <v>0</v>
      </c>
      <c r="K139" s="842"/>
      <c r="L139" s="810">
        <f t="shared" si="60"/>
        <v>0</v>
      </c>
      <c r="M139" s="842"/>
      <c r="N139" s="810">
        <f t="shared" si="61"/>
        <v>0</v>
      </c>
      <c r="O139" s="842"/>
      <c r="P139" s="810">
        <f t="shared" si="62"/>
        <v>0</v>
      </c>
      <c r="Q139" s="842"/>
      <c r="R139" s="810">
        <f t="shared" si="56"/>
        <v>0</v>
      </c>
      <c r="S139" s="842"/>
      <c r="T139" s="810">
        <f t="shared" si="57"/>
        <v>0</v>
      </c>
      <c r="U139" s="410"/>
      <c r="V139" s="492" t="str">
        <f>IF(AND('BR3'!$K$2="ACTIVE",'BR3'!H139&gt;0),"Yes",IF(AND('BR2'!$K$2="ACTIVE",'BR2'!H139&gt;0),"Yes",IF(AND('BR1'!$K$2="ACTIVE",'BR1'!H139&gt;0),"Yes",IF(AND('ORIGINAL BUDGET'!$K$2="ACTIVE",'ORIGINAL BUDGET'!H139&gt;0),"Yes",""))))</f>
        <v/>
      </c>
      <c r="W139" s="325" t="str">
        <f t="shared" si="58"/>
        <v/>
      </c>
      <c r="X139" s="325" t="str">
        <f>IF(AND('BR3'!$K$2="ACTIVE",'BR3'!J139&gt;0),"Yes",IF(AND('BR2'!$K$2="ACTIVE",'BR2'!J139&gt;0),"Yes",IF(AND('BR1'!$K$2="ACTIVE",'BR1'!J139&gt;0),"Yes",IF(AND('ORIGINAL BUDGET'!$K$2="ACTIVE",'ORIGINAL BUDGET'!J139&gt;0),"Yes",""))))</f>
        <v/>
      </c>
      <c r="Y139" s="325"/>
      <c r="Z139" s="325" t="str">
        <f>IF(AND('BR3'!$K$2="ACTIVE",'BR3'!L139&gt;0),"Yes",IF(AND('BR2'!$K$2="ACTIVE",'BR2'!L139&gt;0),"Yes",IF(AND('BR1'!$K$2="ACTIVE",'BR1'!L139&gt;0),"Yes",IF(AND('ORIGINAL BUDGET'!$K$2="ACTIVE",'ORIGINAL BUDGET'!L139&gt;0),"Yes",""))))</f>
        <v/>
      </c>
      <c r="AA139" s="325"/>
      <c r="AB139" s="325" t="str">
        <f>IF(AND('BR3'!$K$2="ACTIVE",'BR3'!N139&gt;0),"Yes",IF(AND('BR2'!$K$2="ACTIVE",'BR2'!N139&gt;0),"Yes",IF(AND('BR1'!$K$2="ACTIVE",'BR1'!N139&gt;0),"Yes",IF(AND('ORIGINAL BUDGET'!$K$2="ACTIVE",'ORIGINAL BUDGET'!N139&gt;0),"Yes",""))))</f>
        <v/>
      </c>
      <c r="AC139" s="325"/>
      <c r="AD139" s="325" t="str">
        <f>IF(AND('BR3'!$K$2="ACTIVE",'BR3'!P139&gt;0),"Yes",IF(AND('BR2'!$K$2="ACTIVE",'BR2'!P139&gt;0),"Yes",IF(AND('BR1'!$K$2="ACTIVE",'BR1'!P139&gt;0),"Yes",IF(AND('ORIGINAL BUDGET'!$K$2="ACTIVE",'ORIGINAL BUDGET'!P139&gt;0),"Yes",""))))</f>
        <v/>
      </c>
      <c r="AE139" s="325"/>
      <c r="AF139" s="325" t="str">
        <f>IF(AND('BR3'!$K$2="ACTIVE",'BR3'!R139&gt;0),"Yes",IF(AND('BR2'!$K$2="ACTIVE",'BR2'!R139&gt;0),"Yes",IF(AND('BR1'!$K$2="ACTIVE",'BR1'!R139&gt;0),"Yes",IF(AND('ORIGINAL BUDGET'!$K$2="ACTIVE",'ORIGINAL BUDGET'!R139&gt;0),"Yes",""))))</f>
        <v/>
      </c>
      <c r="AG139" s="325"/>
      <c r="AH139" s="493" t="str">
        <f>IF(AND('BR3'!$K$2="ACTIVE",'BR3'!T139&gt;0),"Yes",IF(AND('BR2'!$K$2="ACTIVE",'BR2'!T139&gt;0),"Yes",IF(AND('BR1'!$K$2="ACTIVE",'BR1'!T139&gt;0),"Yes",IF(AND('ORIGINAL BUDGET'!$K$2="ACTIVE",'ORIGINAL BUDGET'!T139&gt;0),"Yes",""))))</f>
        <v/>
      </c>
      <c r="AI139" s="500"/>
      <c r="AK139" s="221"/>
      <c r="AL139" s="221"/>
      <c r="AM139" s="221"/>
      <c r="AN139" s="221"/>
      <c r="AO139" s="221"/>
      <c r="AP139" s="221"/>
      <c r="AQ139" s="221"/>
      <c r="AR139" s="57"/>
      <c r="AU139" s="2"/>
      <c r="AV139" s="2"/>
      <c r="AW139" s="2"/>
      <c r="AX139" s="2"/>
      <c r="AY139" s="1104"/>
    </row>
    <row r="140" spans="1:51" ht="23.25" customHeight="1">
      <c r="A140" s="122">
        <v>4</v>
      </c>
      <c r="B140" s="1726">
        <f>IF($L$2="","",IF($L$2="ORIGINAL",'ORIGINAL BUDGET'!$B140,IF($L$2="BR1",'BR1'!$B140,IF($L$2="BR2",'BR2'!$B140,IF($L$2="BR3",'BR3'!$B140)))))</f>
        <v>0</v>
      </c>
      <c r="C140" s="1727">
        <f>IF($L$2="","",IF($L$2="ORIGINAL",'ORIGINAL BUDGET'!$B140,IF($L$2="BR1",'BR1'!$B140,IF($L$2="BR2",'BR2'!$B140,IF($L$2="BR3",'BR3'!$B140)))))</f>
        <v>0</v>
      </c>
      <c r="D140" s="1727">
        <f>IF($L$2="","",IF($L$2="ORIGINAL",'ORIGINAL BUDGET'!$B140,IF($L$2="BR1",'BR1'!$B140,IF($L$2="BR2",'BR2'!$B140,IF($L$2="BR3",'BR3'!$B140)))))</f>
        <v>0</v>
      </c>
      <c r="E140" s="1728">
        <f>IF($L$2="","",IF($L$2="ORIGINAL",'ORIGINAL BUDGET'!$B140,IF($L$2="BR1",'BR1'!$B140,IF($L$2="BR2",'BR2'!$B140,IF($L$2="BR3",'BR3'!$B140)))))</f>
        <v>0</v>
      </c>
      <c r="F140" s="617"/>
      <c r="G140" s="847" t="str">
        <f t="shared" si="54"/>
        <v/>
      </c>
      <c r="H140" s="810">
        <f t="shared" si="55"/>
        <v>0</v>
      </c>
      <c r="I140" s="840"/>
      <c r="J140" s="810">
        <f t="shared" si="59"/>
        <v>0</v>
      </c>
      <c r="K140" s="842"/>
      <c r="L140" s="810">
        <f t="shared" si="60"/>
        <v>0</v>
      </c>
      <c r="M140" s="842"/>
      <c r="N140" s="810">
        <f t="shared" si="61"/>
        <v>0</v>
      </c>
      <c r="O140" s="842"/>
      <c r="P140" s="810">
        <f t="shared" si="62"/>
        <v>0</v>
      </c>
      <c r="Q140" s="842"/>
      <c r="R140" s="810">
        <f t="shared" si="56"/>
        <v>0</v>
      </c>
      <c r="S140" s="842"/>
      <c r="T140" s="810">
        <f t="shared" si="57"/>
        <v>0</v>
      </c>
      <c r="U140" s="410"/>
      <c r="V140" s="492" t="str">
        <f>IF(AND('BR3'!$K$2="ACTIVE",'BR3'!H140&gt;0),"Yes",IF(AND('BR2'!$K$2="ACTIVE",'BR2'!H140&gt;0),"Yes",IF(AND('BR1'!$K$2="ACTIVE",'BR1'!H140&gt;0),"Yes",IF(AND('ORIGINAL BUDGET'!$K$2="ACTIVE",'ORIGINAL BUDGET'!H140&gt;0),"Yes",""))))</f>
        <v/>
      </c>
      <c r="W140" s="325" t="str">
        <f t="shared" si="58"/>
        <v/>
      </c>
      <c r="X140" s="325" t="str">
        <f>IF(AND('BR3'!$K$2="ACTIVE",'BR3'!J140&gt;0),"Yes",IF(AND('BR2'!$K$2="ACTIVE",'BR2'!J140&gt;0),"Yes",IF(AND('BR1'!$K$2="ACTIVE",'BR1'!J140&gt;0),"Yes",IF(AND('ORIGINAL BUDGET'!$K$2="ACTIVE",'ORIGINAL BUDGET'!J140&gt;0),"Yes",""))))</f>
        <v/>
      </c>
      <c r="Y140" s="325"/>
      <c r="Z140" s="325" t="str">
        <f>IF(AND('BR3'!$K$2="ACTIVE",'BR3'!L140&gt;0),"Yes",IF(AND('BR2'!$K$2="ACTIVE",'BR2'!L140&gt;0),"Yes",IF(AND('BR1'!$K$2="ACTIVE",'BR1'!L140&gt;0),"Yes",IF(AND('ORIGINAL BUDGET'!$K$2="ACTIVE",'ORIGINAL BUDGET'!L140&gt;0),"Yes",""))))</f>
        <v/>
      </c>
      <c r="AA140" s="325"/>
      <c r="AB140" s="325" t="str">
        <f>IF(AND('BR3'!$K$2="ACTIVE",'BR3'!N140&gt;0),"Yes",IF(AND('BR2'!$K$2="ACTIVE",'BR2'!N140&gt;0),"Yes",IF(AND('BR1'!$K$2="ACTIVE",'BR1'!N140&gt;0),"Yes",IF(AND('ORIGINAL BUDGET'!$K$2="ACTIVE",'ORIGINAL BUDGET'!N140&gt;0),"Yes",""))))</f>
        <v/>
      </c>
      <c r="AC140" s="325"/>
      <c r="AD140" s="325" t="str">
        <f>IF(AND('BR3'!$K$2="ACTIVE",'BR3'!P140&gt;0),"Yes",IF(AND('BR2'!$K$2="ACTIVE",'BR2'!P140&gt;0),"Yes",IF(AND('BR1'!$K$2="ACTIVE",'BR1'!P140&gt;0),"Yes",IF(AND('ORIGINAL BUDGET'!$K$2="ACTIVE",'ORIGINAL BUDGET'!P140&gt;0),"Yes",""))))</f>
        <v/>
      </c>
      <c r="AE140" s="325"/>
      <c r="AF140" s="325" t="str">
        <f>IF(AND('BR3'!$K$2="ACTIVE",'BR3'!R140&gt;0),"Yes",IF(AND('BR2'!$K$2="ACTIVE",'BR2'!R140&gt;0),"Yes",IF(AND('BR1'!$K$2="ACTIVE",'BR1'!R140&gt;0),"Yes",IF(AND('ORIGINAL BUDGET'!$K$2="ACTIVE",'ORIGINAL BUDGET'!R140&gt;0),"Yes",""))))</f>
        <v/>
      </c>
      <c r="AG140" s="325"/>
      <c r="AH140" s="493" t="str">
        <f>IF(AND('BR3'!$K$2="ACTIVE",'BR3'!T140&gt;0),"Yes",IF(AND('BR2'!$K$2="ACTIVE",'BR2'!T140&gt;0),"Yes",IF(AND('BR1'!$K$2="ACTIVE",'BR1'!T140&gt;0),"Yes",IF(AND('ORIGINAL BUDGET'!$K$2="ACTIVE",'ORIGINAL BUDGET'!T140&gt;0),"Yes",""))))</f>
        <v/>
      </c>
      <c r="AI140" s="500"/>
      <c r="AK140" s="221"/>
      <c r="AL140" s="221"/>
      <c r="AM140" s="221"/>
      <c r="AN140" s="221"/>
      <c r="AO140" s="221"/>
      <c r="AP140" s="221"/>
      <c r="AQ140" s="221"/>
      <c r="AR140" s="57"/>
      <c r="AU140" s="2"/>
      <c r="AV140" s="2"/>
      <c r="AW140" s="2"/>
      <c r="AX140" s="2"/>
      <c r="AY140" s="1104"/>
    </row>
    <row r="141" spans="1:51" ht="23.25" customHeight="1" thickBot="1">
      <c r="A141" s="122">
        <v>5</v>
      </c>
      <c r="B141" s="1726">
        <f>IF($L$2="","",IF($L$2="ORIGINAL",'ORIGINAL BUDGET'!$B141,IF($L$2="BR1",'BR1'!$B141,IF($L$2="BR2",'BR2'!$B141,IF($L$2="BR3",'BR3'!$B141)))))</f>
        <v>0</v>
      </c>
      <c r="C141" s="1727">
        <f>IF($L$2="","",IF($L$2="ORIGINAL",'ORIGINAL BUDGET'!$B141,IF($L$2="BR1",'BR1'!$B141,IF($L$2="BR2",'BR2'!$B141,IF($L$2="BR3",'BR3'!$B141)))))</f>
        <v>0</v>
      </c>
      <c r="D141" s="1727">
        <f>IF($L$2="","",IF($L$2="ORIGINAL",'ORIGINAL BUDGET'!$B141,IF($L$2="BR1",'BR1'!$B141,IF($L$2="BR2",'BR2'!$B141,IF($L$2="BR3",'BR3'!$B141)))))</f>
        <v>0</v>
      </c>
      <c r="E141" s="1728">
        <f>IF($L$2="","",IF($L$2="ORIGINAL",'ORIGINAL BUDGET'!$B141,IF($L$2="BR1",'BR1'!$B141,IF($L$2="BR2",'BR2'!$B141,IF($L$2="BR3",'BR3'!$B141)))))</f>
        <v>0</v>
      </c>
      <c r="F141" s="617"/>
      <c r="G141" s="847" t="str">
        <f t="shared" si="54"/>
        <v/>
      </c>
      <c r="H141" s="810">
        <f t="shared" si="55"/>
        <v>0</v>
      </c>
      <c r="I141" s="840"/>
      <c r="J141" s="810">
        <f t="shared" si="59"/>
        <v>0</v>
      </c>
      <c r="K141" s="842"/>
      <c r="L141" s="810">
        <f t="shared" si="60"/>
        <v>0</v>
      </c>
      <c r="M141" s="842"/>
      <c r="N141" s="810">
        <f t="shared" si="61"/>
        <v>0</v>
      </c>
      <c r="O141" s="842"/>
      <c r="P141" s="810">
        <f t="shared" si="62"/>
        <v>0</v>
      </c>
      <c r="Q141" s="842"/>
      <c r="R141" s="810">
        <f t="shared" si="56"/>
        <v>0</v>
      </c>
      <c r="S141" s="842"/>
      <c r="T141" s="810">
        <f t="shared" si="57"/>
        <v>0</v>
      </c>
      <c r="U141" s="410"/>
      <c r="V141" s="492" t="str">
        <f>IF(AND('BR3'!$K$2="ACTIVE",'BR3'!H141&gt;0),"Yes",IF(AND('BR2'!$K$2="ACTIVE",'BR2'!H141&gt;0),"Yes",IF(AND('BR1'!$K$2="ACTIVE",'BR1'!H141&gt;0),"Yes",IF(AND('ORIGINAL BUDGET'!$K$2="ACTIVE",'ORIGINAL BUDGET'!H141&gt;0),"Yes",""))))</f>
        <v/>
      </c>
      <c r="W141" s="325" t="str">
        <f t="shared" si="58"/>
        <v/>
      </c>
      <c r="X141" s="325" t="str">
        <f>IF(AND('BR3'!$K$2="ACTIVE",'BR3'!J141&gt;0),"Yes",IF(AND('BR2'!$K$2="ACTIVE",'BR2'!J141&gt;0),"Yes",IF(AND('BR1'!$K$2="ACTIVE",'BR1'!J141&gt;0),"Yes",IF(AND('ORIGINAL BUDGET'!$K$2="ACTIVE",'ORIGINAL BUDGET'!J141&gt;0),"Yes",""))))</f>
        <v/>
      </c>
      <c r="Y141" s="325"/>
      <c r="Z141" s="325" t="str">
        <f>IF(AND('BR3'!$K$2="ACTIVE",'BR3'!L141&gt;0),"Yes",IF(AND('BR2'!$K$2="ACTIVE",'BR2'!L141&gt;0),"Yes",IF(AND('BR1'!$K$2="ACTIVE",'BR1'!L141&gt;0),"Yes",IF(AND('ORIGINAL BUDGET'!$K$2="ACTIVE",'ORIGINAL BUDGET'!L141&gt;0),"Yes",""))))</f>
        <v/>
      </c>
      <c r="AA141" s="325"/>
      <c r="AB141" s="325" t="str">
        <f>IF(AND('BR3'!$K$2="ACTIVE",'BR3'!N141&gt;0),"Yes",IF(AND('BR2'!$K$2="ACTIVE",'BR2'!N141&gt;0),"Yes",IF(AND('BR1'!$K$2="ACTIVE",'BR1'!N141&gt;0),"Yes",IF(AND('ORIGINAL BUDGET'!$K$2="ACTIVE",'ORIGINAL BUDGET'!N141&gt;0),"Yes",""))))</f>
        <v/>
      </c>
      <c r="AC141" s="325"/>
      <c r="AD141" s="325" t="str">
        <f>IF(AND('BR3'!$K$2="ACTIVE",'BR3'!P141&gt;0),"Yes",IF(AND('BR2'!$K$2="ACTIVE",'BR2'!P141&gt;0),"Yes",IF(AND('BR1'!$K$2="ACTIVE",'BR1'!P141&gt;0),"Yes",IF(AND('ORIGINAL BUDGET'!$K$2="ACTIVE",'ORIGINAL BUDGET'!P141&gt;0),"Yes",""))))</f>
        <v/>
      </c>
      <c r="AE141" s="325"/>
      <c r="AF141" s="325" t="str">
        <f>IF(AND('BR3'!$K$2="ACTIVE",'BR3'!R141&gt;0),"Yes",IF(AND('BR2'!$K$2="ACTIVE",'BR2'!R141&gt;0),"Yes",IF(AND('BR1'!$K$2="ACTIVE",'BR1'!R141&gt;0),"Yes",IF(AND('ORIGINAL BUDGET'!$K$2="ACTIVE",'ORIGINAL BUDGET'!R141&gt;0),"Yes",""))))</f>
        <v/>
      </c>
      <c r="AG141" s="325"/>
      <c r="AH141" s="493" t="str">
        <f>IF(AND('BR3'!$K$2="ACTIVE",'BR3'!T141&gt;0),"Yes",IF(AND('BR2'!$K$2="ACTIVE",'BR2'!T141&gt;0),"Yes",IF(AND('BR1'!$K$2="ACTIVE",'BR1'!T141&gt;0),"Yes",IF(AND('ORIGINAL BUDGET'!$K$2="ACTIVE",'ORIGINAL BUDGET'!T141&gt;0),"Yes",""))))</f>
        <v/>
      </c>
      <c r="AI141" s="500"/>
      <c r="AK141" s="221"/>
      <c r="AL141" s="221"/>
      <c r="AM141" s="221"/>
      <c r="AN141" s="221"/>
      <c r="AO141" s="221"/>
      <c r="AP141" s="221"/>
      <c r="AQ141" s="221"/>
      <c r="AR141" s="57"/>
      <c r="AU141" s="2"/>
      <c r="AV141" s="2"/>
      <c r="AW141" s="2"/>
      <c r="AX141" s="2"/>
      <c r="AY141" s="1104"/>
    </row>
    <row r="142" spans="1:51" ht="23.25" hidden="1" customHeight="1">
      <c r="A142" s="122">
        <v>6</v>
      </c>
      <c r="B142" s="1726">
        <f>IF($L$2="","",IF($L$2="ORIGINAL",'ORIGINAL BUDGET'!$B142,IF($L$2="BR1",'BR1'!$B142,IF($L$2="BR2",'BR2'!$B142,IF($L$2="BR3",'BR3'!$B142)))))</f>
        <v>0</v>
      </c>
      <c r="C142" s="1727">
        <f>IF($L$2="","",IF($L$2="ORIGINAL",'ORIGINAL BUDGET'!$B142,IF($L$2="BR1",'BR1'!$B142,IF($L$2="BR2",'BR2'!$B142,IF($L$2="BR3",'BR3'!$B142)))))</f>
        <v>0</v>
      </c>
      <c r="D142" s="1727">
        <f>IF($L$2="","",IF($L$2="ORIGINAL",'ORIGINAL BUDGET'!$B142,IF($L$2="BR1",'BR1'!$B142,IF($L$2="BR2",'BR2'!$B142,IF($L$2="BR3",'BR3'!$B142)))))</f>
        <v>0</v>
      </c>
      <c r="E142" s="1728">
        <f>IF($L$2="","",IF($L$2="ORIGINAL",'ORIGINAL BUDGET'!$B142,IF($L$2="BR1",'BR1'!$B142,IF($L$2="BR2",'BR2'!$B142,IF($L$2="BR3",'BR3'!$B142)))))</f>
        <v>0</v>
      </c>
      <c r="F142" s="617"/>
      <c r="G142" s="847" t="str">
        <f t="shared" si="54"/>
        <v/>
      </c>
      <c r="H142" s="810">
        <f t="shared" si="55"/>
        <v>0</v>
      </c>
      <c r="I142" s="840"/>
      <c r="J142" s="810">
        <f t="shared" si="59"/>
        <v>0</v>
      </c>
      <c r="K142" s="842"/>
      <c r="L142" s="810">
        <f t="shared" si="60"/>
        <v>0</v>
      </c>
      <c r="M142" s="842"/>
      <c r="N142" s="810">
        <f t="shared" si="61"/>
        <v>0</v>
      </c>
      <c r="O142" s="842"/>
      <c r="P142" s="810">
        <f t="shared" si="62"/>
        <v>0</v>
      </c>
      <c r="Q142" s="842"/>
      <c r="R142" s="810">
        <f t="shared" si="56"/>
        <v>0</v>
      </c>
      <c r="S142" s="842"/>
      <c r="T142" s="810">
        <f t="shared" si="57"/>
        <v>0</v>
      </c>
      <c r="U142" s="410"/>
      <c r="V142" s="492" t="str">
        <f>IF(AND('BR3'!$K$2="ACTIVE",'BR3'!H142&gt;0),"Yes",IF(AND('BR2'!$K$2="ACTIVE",'BR2'!H142&gt;0),"Yes",IF(AND('BR1'!$K$2="ACTIVE",'BR1'!H142&gt;0),"Yes",IF(AND('ORIGINAL BUDGET'!$K$2="ACTIVE",'ORIGINAL BUDGET'!H142&gt;0),"Yes",""))))</f>
        <v/>
      </c>
      <c r="W142" s="325" t="str">
        <f t="shared" si="58"/>
        <v/>
      </c>
      <c r="X142" s="325" t="str">
        <f>IF(AND('BR3'!$K$2="ACTIVE",'BR3'!J142&gt;0),"Yes",IF(AND('BR2'!$K$2="ACTIVE",'BR2'!J142&gt;0),"Yes",IF(AND('BR1'!$K$2="ACTIVE",'BR1'!J142&gt;0),"Yes",IF(AND('ORIGINAL BUDGET'!$K$2="ACTIVE",'ORIGINAL BUDGET'!J142&gt;0),"Yes",""))))</f>
        <v/>
      </c>
      <c r="Y142" s="325"/>
      <c r="Z142" s="325" t="str">
        <f>IF(AND('BR3'!$K$2="ACTIVE",'BR3'!L142&gt;0),"Yes",IF(AND('BR2'!$K$2="ACTIVE",'BR2'!L142&gt;0),"Yes",IF(AND('BR1'!$K$2="ACTIVE",'BR1'!L142&gt;0),"Yes",IF(AND('ORIGINAL BUDGET'!$K$2="ACTIVE",'ORIGINAL BUDGET'!L142&gt;0),"Yes",""))))</f>
        <v/>
      </c>
      <c r="AA142" s="325"/>
      <c r="AB142" s="325" t="str">
        <f>IF(AND('BR3'!$K$2="ACTIVE",'BR3'!N142&gt;0),"Yes",IF(AND('BR2'!$K$2="ACTIVE",'BR2'!N142&gt;0),"Yes",IF(AND('BR1'!$K$2="ACTIVE",'BR1'!N142&gt;0),"Yes",IF(AND('ORIGINAL BUDGET'!$K$2="ACTIVE",'ORIGINAL BUDGET'!N142&gt;0),"Yes",""))))</f>
        <v/>
      </c>
      <c r="AC142" s="325"/>
      <c r="AD142" s="325" t="str">
        <f>IF(AND('BR3'!$K$2="ACTIVE",'BR3'!P142&gt;0),"Yes",IF(AND('BR2'!$K$2="ACTIVE",'BR2'!P142&gt;0),"Yes",IF(AND('BR1'!$K$2="ACTIVE",'BR1'!P142&gt;0),"Yes",IF(AND('ORIGINAL BUDGET'!$K$2="ACTIVE",'ORIGINAL BUDGET'!P142&gt;0),"Yes",""))))</f>
        <v/>
      </c>
      <c r="AE142" s="325"/>
      <c r="AF142" s="325" t="str">
        <f>IF(AND('BR3'!$K$2="ACTIVE",'BR3'!R142&gt;0),"Yes",IF(AND('BR2'!$K$2="ACTIVE",'BR2'!R142&gt;0),"Yes",IF(AND('BR1'!$K$2="ACTIVE",'BR1'!R142&gt;0),"Yes",IF(AND('ORIGINAL BUDGET'!$K$2="ACTIVE",'ORIGINAL BUDGET'!R142&gt;0),"Yes",""))))</f>
        <v/>
      </c>
      <c r="AG142" s="325"/>
      <c r="AH142" s="493" t="str">
        <f>IF(AND('BR3'!$K$2="ACTIVE",'BR3'!T142&gt;0),"Yes",IF(AND('BR2'!$K$2="ACTIVE",'BR2'!T142&gt;0),"Yes",IF(AND('BR1'!$K$2="ACTIVE",'BR1'!T142&gt;0),"Yes",IF(AND('ORIGINAL BUDGET'!$K$2="ACTIVE",'ORIGINAL BUDGET'!T142&gt;0),"Yes",""))))</f>
        <v/>
      </c>
      <c r="AI142" s="500"/>
      <c r="AK142" s="221"/>
      <c r="AL142" s="221"/>
      <c r="AM142" s="221"/>
      <c r="AN142" s="221"/>
      <c r="AO142" s="221"/>
      <c r="AP142" s="221"/>
      <c r="AQ142" s="221"/>
      <c r="AR142" s="57"/>
      <c r="AU142" s="2"/>
      <c r="AV142" s="2"/>
      <c r="AW142" s="2"/>
      <c r="AX142" s="2"/>
      <c r="AY142" s="1104"/>
    </row>
    <row r="143" spans="1:51" ht="23.25" hidden="1" customHeight="1">
      <c r="A143" s="122">
        <v>7</v>
      </c>
      <c r="B143" s="1726">
        <f>IF($L$2="","",IF($L$2="ORIGINAL",'ORIGINAL BUDGET'!$B143,IF($L$2="BR1",'BR1'!$B143,IF($L$2="BR2",'BR2'!$B143,IF($L$2="BR3",'BR3'!$B143)))))</f>
        <v>0</v>
      </c>
      <c r="C143" s="1727">
        <f>IF($L$2="","",IF($L$2="ORIGINAL",'ORIGINAL BUDGET'!$B143,IF($L$2="BR1",'BR1'!$B143,IF($L$2="BR2",'BR2'!$B143,IF($L$2="BR3",'BR3'!$B143)))))</f>
        <v>0</v>
      </c>
      <c r="D143" s="1727">
        <f>IF($L$2="","",IF($L$2="ORIGINAL",'ORIGINAL BUDGET'!$B143,IF($L$2="BR1",'BR1'!$B143,IF($L$2="BR2",'BR2'!$B143,IF($L$2="BR3",'BR3'!$B143)))))</f>
        <v>0</v>
      </c>
      <c r="E143" s="1728">
        <f>IF($L$2="","",IF($L$2="ORIGINAL",'ORIGINAL BUDGET'!$B143,IF($L$2="BR1",'BR1'!$B143,IF($L$2="BR2",'BR2'!$B143,IF($L$2="BR3",'BR3'!$B143)))))</f>
        <v>0</v>
      </c>
      <c r="F143" s="617"/>
      <c r="G143" s="847" t="str">
        <f t="shared" si="54"/>
        <v/>
      </c>
      <c r="H143" s="810">
        <f t="shared" si="55"/>
        <v>0</v>
      </c>
      <c r="I143" s="840"/>
      <c r="J143" s="810">
        <f t="shared" si="59"/>
        <v>0</v>
      </c>
      <c r="K143" s="842"/>
      <c r="L143" s="810">
        <f t="shared" si="60"/>
        <v>0</v>
      </c>
      <c r="M143" s="842"/>
      <c r="N143" s="810">
        <f t="shared" si="61"/>
        <v>0</v>
      </c>
      <c r="O143" s="842"/>
      <c r="P143" s="810">
        <f t="shared" si="62"/>
        <v>0</v>
      </c>
      <c r="Q143" s="842"/>
      <c r="R143" s="810">
        <f t="shared" si="56"/>
        <v>0</v>
      </c>
      <c r="S143" s="842"/>
      <c r="T143" s="810">
        <f t="shared" si="57"/>
        <v>0</v>
      </c>
      <c r="U143" s="410"/>
      <c r="V143" s="492" t="str">
        <f>IF(AND('BR3'!$K$2="ACTIVE",'BR3'!H143&gt;0),"Yes",IF(AND('BR2'!$K$2="ACTIVE",'BR2'!H143&gt;0),"Yes",IF(AND('BR1'!$K$2="ACTIVE",'BR1'!H143&gt;0),"Yes",IF(AND('ORIGINAL BUDGET'!$K$2="ACTIVE",'ORIGINAL BUDGET'!H143&gt;0),"Yes",""))))</f>
        <v/>
      </c>
      <c r="W143" s="325" t="str">
        <f t="shared" si="58"/>
        <v/>
      </c>
      <c r="X143" s="325" t="str">
        <f>IF(AND('BR3'!$K$2="ACTIVE",'BR3'!J143&gt;0),"Yes",IF(AND('BR2'!$K$2="ACTIVE",'BR2'!J143&gt;0),"Yes",IF(AND('BR1'!$K$2="ACTIVE",'BR1'!J143&gt;0),"Yes",IF(AND('ORIGINAL BUDGET'!$K$2="ACTIVE",'ORIGINAL BUDGET'!J143&gt;0),"Yes",""))))</f>
        <v/>
      </c>
      <c r="Y143" s="325"/>
      <c r="Z143" s="325" t="str">
        <f>IF(AND('BR3'!$K$2="ACTIVE",'BR3'!L143&gt;0),"Yes",IF(AND('BR2'!$K$2="ACTIVE",'BR2'!L143&gt;0),"Yes",IF(AND('BR1'!$K$2="ACTIVE",'BR1'!L143&gt;0),"Yes",IF(AND('ORIGINAL BUDGET'!$K$2="ACTIVE",'ORIGINAL BUDGET'!L143&gt;0),"Yes",""))))</f>
        <v/>
      </c>
      <c r="AA143" s="325"/>
      <c r="AB143" s="325" t="str">
        <f>IF(AND('BR3'!$K$2="ACTIVE",'BR3'!N143&gt;0),"Yes",IF(AND('BR2'!$K$2="ACTIVE",'BR2'!N143&gt;0),"Yes",IF(AND('BR1'!$K$2="ACTIVE",'BR1'!N143&gt;0),"Yes",IF(AND('ORIGINAL BUDGET'!$K$2="ACTIVE",'ORIGINAL BUDGET'!N143&gt;0),"Yes",""))))</f>
        <v/>
      </c>
      <c r="AC143" s="325"/>
      <c r="AD143" s="325" t="str">
        <f>IF(AND('BR3'!$K$2="ACTIVE",'BR3'!P143&gt;0),"Yes",IF(AND('BR2'!$K$2="ACTIVE",'BR2'!P143&gt;0),"Yes",IF(AND('BR1'!$K$2="ACTIVE",'BR1'!P143&gt;0),"Yes",IF(AND('ORIGINAL BUDGET'!$K$2="ACTIVE",'ORIGINAL BUDGET'!P143&gt;0),"Yes",""))))</f>
        <v/>
      </c>
      <c r="AE143" s="325"/>
      <c r="AF143" s="325" t="str">
        <f>IF(AND('BR3'!$K$2="ACTIVE",'BR3'!R143&gt;0),"Yes",IF(AND('BR2'!$K$2="ACTIVE",'BR2'!R143&gt;0),"Yes",IF(AND('BR1'!$K$2="ACTIVE",'BR1'!R143&gt;0),"Yes",IF(AND('ORIGINAL BUDGET'!$K$2="ACTIVE",'ORIGINAL BUDGET'!R143&gt;0),"Yes",""))))</f>
        <v/>
      </c>
      <c r="AG143" s="325"/>
      <c r="AH143" s="493" t="str">
        <f>IF(AND('BR3'!$K$2="ACTIVE",'BR3'!T143&gt;0),"Yes",IF(AND('BR2'!$K$2="ACTIVE",'BR2'!T143&gt;0),"Yes",IF(AND('BR1'!$K$2="ACTIVE",'BR1'!T143&gt;0),"Yes",IF(AND('ORIGINAL BUDGET'!$K$2="ACTIVE",'ORIGINAL BUDGET'!T143&gt;0),"Yes",""))))</f>
        <v/>
      </c>
      <c r="AI143" s="500"/>
      <c r="AK143" s="221"/>
      <c r="AL143" s="221"/>
      <c r="AM143" s="221"/>
      <c r="AN143" s="221"/>
      <c r="AO143" s="221"/>
      <c r="AP143" s="221"/>
      <c r="AQ143" s="221"/>
      <c r="AR143" s="57"/>
      <c r="AU143" s="2"/>
      <c r="AV143" s="2"/>
      <c r="AW143" s="2"/>
      <c r="AX143" s="2"/>
      <c r="AY143" s="1104"/>
    </row>
    <row r="144" spans="1:51" ht="23.25" hidden="1" customHeight="1">
      <c r="A144" s="122">
        <v>8</v>
      </c>
      <c r="B144" s="1726">
        <f>IF($L$2="","",IF($L$2="ORIGINAL",'ORIGINAL BUDGET'!$B144,IF($L$2="BR1",'BR1'!$B144,IF($L$2="BR2",'BR2'!$B144,IF($L$2="BR3",'BR3'!$B144)))))</f>
        <v>0</v>
      </c>
      <c r="C144" s="1727">
        <f>IF($L$2="","",IF($L$2="ORIGINAL",'ORIGINAL BUDGET'!$B144,IF($L$2="BR1",'BR1'!$B144,IF($L$2="BR2",'BR2'!$B144,IF($L$2="BR3",'BR3'!$B144)))))</f>
        <v>0</v>
      </c>
      <c r="D144" s="1727">
        <f>IF($L$2="","",IF($L$2="ORIGINAL",'ORIGINAL BUDGET'!$B144,IF($L$2="BR1",'BR1'!$B144,IF($L$2="BR2",'BR2'!$B144,IF($L$2="BR3",'BR3'!$B144)))))</f>
        <v>0</v>
      </c>
      <c r="E144" s="1727">
        <f>IF($L$2="","",IF($L$2="ORIGINAL",'ORIGINAL BUDGET'!$B144,IF($L$2="BR1",'BR1'!$B144,IF($L$2="BR2",'BR2'!$B144,IF($L$2="BR3",'BR3'!$B144)))))</f>
        <v>0</v>
      </c>
      <c r="F144" s="617"/>
      <c r="G144" s="847" t="str">
        <f t="shared" si="54"/>
        <v/>
      </c>
      <c r="H144" s="810">
        <f t="shared" si="55"/>
        <v>0</v>
      </c>
      <c r="I144" s="840"/>
      <c r="J144" s="810">
        <f t="shared" si="59"/>
        <v>0</v>
      </c>
      <c r="K144" s="842"/>
      <c r="L144" s="810">
        <f t="shared" si="60"/>
        <v>0</v>
      </c>
      <c r="M144" s="842"/>
      <c r="N144" s="810">
        <f t="shared" si="61"/>
        <v>0</v>
      </c>
      <c r="O144" s="842"/>
      <c r="P144" s="810">
        <f t="shared" si="62"/>
        <v>0</v>
      </c>
      <c r="Q144" s="842"/>
      <c r="R144" s="810">
        <f t="shared" si="56"/>
        <v>0</v>
      </c>
      <c r="S144" s="842"/>
      <c r="T144" s="810">
        <f t="shared" si="57"/>
        <v>0</v>
      </c>
      <c r="U144" s="410"/>
      <c r="V144" s="492" t="str">
        <f>IF(AND('BR3'!$K$2="ACTIVE",'BR3'!H144&gt;0),"Yes",IF(AND('BR2'!$K$2="ACTIVE",'BR2'!H144&gt;0),"Yes",IF(AND('BR1'!$K$2="ACTIVE",'BR1'!H144&gt;0),"Yes",IF(AND('ORIGINAL BUDGET'!$K$2="ACTIVE",'ORIGINAL BUDGET'!H144&gt;0),"Yes",""))))</f>
        <v/>
      </c>
      <c r="W144" s="325" t="str">
        <f t="shared" si="58"/>
        <v/>
      </c>
      <c r="X144" s="325" t="str">
        <f>IF(AND('BR3'!$K$2="ACTIVE",'BR3'!J144&gt;0),"Yes",IF(AND('BR2'!$K$2="ACTIVE",'BR2'!J144&gt;0),"Yes",IF(AND('BR1'!$K$2="ACTIVE",'BR1'!J144&gt;0),"Yes",IF(AND('ORIGINAL BUDGET'!$K$2="ACTIVE",'ORIGINAL BUDGET'!J144&gt;0),"Yes",""))))</f>
        <v/>
      </c>
      <c r="Y144" s="325"/>
      <c r="Z144" s="325" t="str">
        <f>IF(AND('BR3'!$K$2="ACTIVE",'BR3'!L144&gt;0),"Yes",IF(AND('BR2'!$K$2="ACTIVE",'BR2'!L144&gt;0),"Yes",IF(AND('BR1'!$K$2="ACTIVE",'BR1'!L144&gt;0),"Yes",IF(AND('ORIGINAL BUDGET'!$K$2="ACTIVE",'ORIGINAL BUDGET'!L144&gt;0),"Yes",""))))</f>
        <v/>
      </c>
      <c r="AA144" s="325"/>
      <c r="AB144" s="325" t="str">
        <f>IF(AND('BR3'!$K$2="ACTIVE",'BR3'!N144&gt;0),"Yes",IF(AND('BR2'!$K$2="ACTIVE",'BR2'!N144&gt;0),"Yes",IF(AND('BR1'!$K$2="ACTIVE",'BR1'!N144&gt;0),"Yes",IF(AND('ORIGINAL BUDGET'!$K$2="ACTIVE",'ORIGINAL BUDGET'!N144&gt;0),"Yes",""))))</f>
        <v/>
      </c>
      <c r="AC144" s="325"/>
      <c r="AD144" s="325" t="str">
        <f>IF(AND('BR3'!$K$2="ACTIVE",'BR3'!P144&gt;0),"Yes",IF(AND('BR2'!$K$2="ACTIVE",'BR2'!P144&gt;0),"Yes",IF(AND('BR1'!$K$2="ACTIVE",'BR1'!P144&gt;0),"Yes",IF(AND('ORIGINAL BUDGET'!$K$2="ACTIVE",'ORIGINAL BUDGET'!P144&gt;0),"Yes",""))))</f>
        <v/>
      </c>
      <c r="AE144" s="325"/>
      <c r="AF144" s="325" t="str">
        <f>IF(AND('BR3'!$K$2="ACTIVE",'BR3'!R144&gt;0),"Yes",IF(AND('BR2'!$K$2="ACTIVE",'BR2'!R144&gt;0),"Yes",IF(AND('BR1'!$K$2="ACTIVE",'BR1'!R144&gt;0),"Yes",IF(AND('ORIGINAL BUDGET'!$K$2="ACTIVE",'ORIGINAL BUDGET'!R144&gt;0),"Yes",""))))</f>
        <v/>
      </c>
      <c r="AG144" s="325"/>
      <c r="AH144" s="493" t="str">
        <f>IF(AND('BR3'!$K$2="ACTIVE",'BR3'!T144&gt;0),"Yes",IF(AND('BR2'!$K$2="ACTIVE",'BR2'!T144&gt;0),"Yes",IF(AND('BR1'!$K$2="ACTIVE",'BR1'!T144&gt;0),"Yes",IF(AND('ORIGINAL BUDGET'!$K$2="ACTIVE",'ORIGINAL BUDGET'!T144&gt;0),"Yes",""))))</f>
        <v/>
      </c>
      <c r="AI144" s="500"/>
      <c r="AK144" s="221"/>
      <c r="AL144" s="221"/>
      <c r="AM144" s="221"/>
      <c r="AN144" s="221"/>
      <c r="AO144" s="221"/>
      <c r="AP144" s="221"/>
      <c r="AQ144" s="221"/>
      <c r="AR144" s="57"/>
      <c r="AU144" s="2"/>
      <c r="AV144" s="2"/>
      <c r="AW144" s="2"/>
      <c r="AX144" s="2"/>
      <c r="AY144" s="1104"/>
    </row>
    <row r="145" spans="1:51" ht="23.25" hidden="1" customHeight="1">
      <c r="A145" s="122">
        <v>9</v>
      </c>
      <c r="B145" s="1726">
        <f>IF($L$2="","",IF($L$2="ORIGINAL",'ORIGINAL BUDGET'!$B145,IF($L$2="BR1",'BR1'!$B145,IF($L$2="BR2",'BR2'!$B145,IF($L$2="BR3",'BR3'!$B145)))))</f>
        <v>0</v>
      </c>
      <c r="C145" s="1727">
        <f>IF($L$2="","",IF($L$2="ORIGINAL",'ORIGINAL BUDGET'!$B145,IF($L$2="BR1",'BR1'!$B145,IF($L$2="BR2",'BR2'!$B145,IF($L$2="BR3",'BR3'!$B145)))))</f>
        <v>0</v>
      </c>
      <c r="D145" s="1727">
        <f>IF($L$2="","",IF($L$2="ORIGINAL",'ORIGINAL BUDGET'!$B145,IF($L$2="BR1",'BR1'!$B145,IF($L$2="BR2",'BR2'!$B145,IF($L$2="BR3",'BR3'!$B145)))))</f>
        <v>0</v>
      </c>
      <c r="E145" s="1727">
        <f>IF($L$2="","",IF($L$2="ORIGINAL",'ORIGINAL BUDGET'!$B145,IF($L$2="BR1",'BR1'!$B145,IF($L$2="BR2",'BR2'!$B145,IF($L$2="BR3",'BR3'!$B145)))))</f>
        <v>0</v>
      </c>
      <c r="F145" s="617"/>
      <c r="G145" s="847" t="str">
        <f t="shared" si="54"/>
        <v/>
      </c>
      <c r="H145" s="810">
        <f t="shared" si="55"/>
        <v>0</v>
      </c>
      <c r="I145" s="840"/>
      <c r="J145" s="810">
        <f t="shared" si="59"/>
        <v>0</v>
      </c>
      <c r="K145" s="842"/>
      <c r="L145" s="810">
        <f t="shared" si="60"/>
        <v>0</v>
      </c>
      <c r="M145" s="842"/>
      <c r="N145" s="810">
        <f t="shared" si="61"/>
        <v>0</v>
      </c>
      <c r="O145" s="842"/>
      <c r="P145" s="810">
        <f t="shared" si="62"/>
        <v>0</v>
      </c>
      <c r="Q145" s="842"/>
      <c r="R145" s="810">
        <f t="shared" si="56"/>
        <v>0</v>
      </c>
      <c r="S145" s="842"/>
      <c r="T145" s="810">
        <f t="shared" si="57"/>
        <v>0</v>
      </c>
      <c r="U145" s="410"/>
      <c r="V145" s="492" t="str">
        <f>IF(AND('BR3'!$K$2="ACTIVE",'BR3'!H145&gt;0),"Yes",IF(AND('BR2'!$K$2="ACTIVE",'BR2'!H145&gt;0),"Yes",IF(AND('BR1'!$K$2="ACTIVE",'BR1'!H145&gt;0),"Yes",IF(AND('ORIGINAL BUDGET'!$K$2="ACTIVE",'ORIGINAL BUDGET'!H145&gt;0),"Yes",""))))</f>
        <v/>
      </c>
      <c r="W145" s="325" t="str">
        <f t="shared" si="58"/>
        <v/>
      </c>
      <c r="X145" s="325" t="str">
        <f>IF(AND('BR3'!$K$2="ACTIVE",'BR3'!J145&gt;0),"Yes",IF(AND('BR2'!$K$2="ACTIVE",'BR2'!J145&gt;0),"Yes",IF(AND('BR1'!$K$2="ACTIVE",'BR1'!J145&gt;0),"Yes",IF(AND('ORIGINAL BUDGET'!$K$2="ACTIVE",'ORIGINAL BUDGET'!J145&gt;0),"Yes",""))))</f>
        <v/>
      </c>
      <c r="Y145" s="325"/>
      <c r="Z145" s="325" t="str">
        <f>IF(AND('BR3'!$K$2="ACTIVE",'BR3'!L145&gt;0),"Yes",IF(AND('BR2'!$K$2="ACTIVE",'BR2'!L145&gt;0),"Yes",IF(AND('BR1'!$K$2="ACTIVE",'BR1'!L145&gt;0),"Yes",IF(AND('ORIGINAL BUDGET'!$K$2="ACTIVE",'ORIGINAL BUDGET'!L145&gt;0),"Yes",""))))</f>
        <v/>
      </c>
      <c r="AA145" s="325"/>
      <c r="AB145" s="325" t="str">
        <f>IF(AND('BR3'!$K$2="ACTIVE",'BR3'!N145&gt;0),"Yes",IF(AND('BR2'!$K$2="ACTIVE",'BR2'!N145&gt;0),"Yes",IF(AND('BR1'!$K$2="ACTIVE",'BR1'!N145&gt;0),"Yes",IF(AND('ORIGINAL BUDGET'!$K$2="ACTIVE",'ORIGINAL BUDGET'!N145&gt;0),"Yes",""))))</f>
        <v/>
      </c>
      <c r="AC145" s="325"/>
      <c r="AD145" s="325" t="str">
        <f>IF(AND('BR3'!$K$2="ACTIVE",'BR3'!P145&gt;0),"Yes",IF(AND('BR2'!$K$2="ACTIVE",'BR2'!P145&gt;0),"Yes",IF(AND('BR1'!$K$2="ACTIVE",'BR1'!P145&gt;0),"Yes",IF(AND('ORIGINAL BUDGET'!$K$2="ACTIVE",'ORIGINAL BUDGET'!P145&gt;0),"Yes",""))))</f>
        <v/>
      </c>
      <c r="AE145" s="325"/>
      <c r="AF145" s="325" t="str">
        <f>IF(AND('BR3'!$K$2="ACTIVE",'BR3'!R145&gt;0),"Yes",IF(AND('BR2'!$K$2="ACTIVE",'BR2'!R145&gt;0),"Yes",IF(AND('BR1'!$K$2="ACTIVE",'BR1'!R145&gt;0),"Yes",IF(AND('ORIGINAL BUDGET'!$K$2="ACTIVE",'ORIGINAL BUDGET'!R145&gt;0),"Yes",""))))</f>
        <v/>
      </c>
      <c r="AG145" s="325"/>
      <c r="AH145" s="493" t="str">
        <f>IF(AND('BR3'!$K$2="ACTIVE",'BR3'!T145&gt;0),"Yes",IF(AND('BR2'!$K$2="ACTIVE",'BR2'!T145&gt;0),"Yes",IF(AND('BR1'!$K$2="ACTIVE",'BR1'!T145&gt;0),"Yes",IF(AND('ORIGINAL BUDGET'!$K$2="ACTIVE",'ORIGINAL BUDGET'!T145&gt;0),"Yes",""))))</f>
        <v/>
      </c>
      <c r="AI145" s="500"/>
      <c r="AK145" s="221"/>
      <c r="AL145" s="221"/>
      <c r="AM145" s="221"/>
      <c r="AN145" s="221"/>
      <c r="AO145" s="221"/>
      <c r="AP145" s="221"/>
      <c r="AQ145" s="221"/>
      <c r="AR145" s="57"/>
      <c r="AU145" s="2"/>
      <c r="AV145" s="2"/>
      <c r="AW145" s="2"/>
      <c r="AX145" s="2"/>
      <c r="AY145" s="1104"/>
    </row>
    <row r="146" spans="1:51" ht="23.25" hidden="1" customHeight="1">
      <c r="A146" s="122">
        <v>10</v>
      </c>
      <c r="B146" s="1726">
        <f>IF($L$2="","",IF($L$2="ORIGINAL",'ORIGINAL BUDGET'!$B146,IF($L$2="BR1",'BR1'!$B146,IF($L$2="BR2",'BR2'!$B146,IF($L$2="BR3",'BR3'!$B146)))))</f>
        <v>0</v>
      </c>
      <c r="C146" s="1727">
        <f>IF($L$2="","",IF($L$2="ORIGINAL",'ORIGINAL BUDGET'!$B146,IF($L$2="BR1",'BR1'!$B146,IF($L$2="BR2",'BR2'!$B146,IF($L$2="BR3",'BR3'!$B146)))))</f>
        <v>0</v>
      </c>
      <c r="D146" s="1727">
        <f>IF($L$2="","",IF($L$2="ORIGINAL",'ORIGINAL BUDGET'!$B146,IF($L$2="BR1",'BR1'!$B146,IF($L$2="BR2",'BR2'!$B146,IF($L$2="BR3",'BR3'!$B146)))))</f>
        <v>0</v>
      </c>
      <c r="E146" s="1727">
        <f>IF($L$2="","",IF($L$2="ORIGINAL",'ORIGINAL BUDGET'!$B146,IF($L$2="BR1",'BR1'!$B146,IF($L$2="BR2",'BR2'!$B146,IF($L$2="BR3",'BR3'!$B146)))))</f>
        <v>0</v>
      </c>
      <c r="F146" s="617"/>
      <c r="G146" s="847" t="str">
        <f t="shared" si="54"/>
        <v/>
      </c>
      <c r="H146" s="810">
        <f t="shared" si="55"/>
        <v>0</v>
      </c>
      <c r="I146" s="840"/>
      <c r="J146" s="810">
        <f t="shared" si="59"/>
        <v>0</v>
      </c>
      <c r="K146" s="842"/>
      <c r="L146" s="810">
        <f t="shared" si="60"/>
        <v>0</v>
      </c>
      <c r="M146" s="842"/>
      <c r="N146" s="810">
        <f t="shared" si="61"/>
        <v>0</v>
      </c>
      <c r="O146" s="842"/>
      <c r="P146" s="810">
        <f t="shared" si="62"/>
        <v>0</v>
      </c>
      <c r="Q146" s="842"/>
      <c r="R146" s="810">
        <f t="shared" si="56"/>
        <v>0</v>
      </c>
      <c r="S146" s="842"/>
      <c r="T146" s="810">
        <f t="shared" si="57"/>
        <v>0</v>
      </c>
      <c r="U146" s="410"/>
      <c r="V146" s="492" t="str">
        <f>IF(AND('BR3'!$K$2="ACTIVE",'BR3'!H146&gt;0),"Yes",IF(AND('BR2'!$K$2="ACTIVE",'BR2'!H146&gt;0),"Yes",IF(AND('BR1'!$K$2="ACTIVE",'BR1'!H146&gt;0),"Yes",IF(AND('ORIGINAL BUDGET'!$K$2="ACTIVE",'ORIGINAL BUDGET'!H146&gt;0),"Yes",""))))</f>
        <v/>
      </c>
      <c r="W146" s="325" t="str">
        <f t="shared" si="58"/>
        <v/>
      </c>
      <c r="X146" s="325" t="str">
        <f>IF(AND('BR3'!$K$2="ACTIVE",'BR3'!J146&gt;0),"Yes",IF(AND('BR2'!$K$2="ACTIVE",'BR2'!J146&gt;0),"Yes",IF(AND('BR1'!$K$2="ACTIVE",'BR1'!J146&gt;0),"Yes",IF(AND('ORIGINAL BUDGET'!$K$2="ACTIVE",'ORIGINAL BUDGET'!J146&gt;0),"Yes",""))))</f>
        <v/>
      </c>
      <c r="Y146" s="325"/>
      <c r="Z146" s="325" t="str">
        <f>IF(AND('BR3'!$K$2="ACTIVE",'BR3'!L146&gt;0),"Yes",IF(AND('BR2'!$K$2="ACTIVE",'BR2'!L146&gt;0),"Yes",IF(AND('BR1'!$K$2="ACTIVE",'BR1'!L146&gt;0),"Yes",IF(AND('ORIGINAL BUDGET'!$K$2="ACTIVE",'ORIGINAL BUDGET'!L146&gt;0),"Yes",""))))</f>
        <v/>
      </c>
      <c r="AA146" s="325"/>
      <c r="AB146" s="325" t="str">
        <f>IF(AND('BR3'!$K$2="ACTIVE",'BR3'!N146&gt;0),"Yes",IF(AND('BR2'!$K$2="ACTIVE",'BR2'!N146&gt;0),"Yes",IF(AND('BR1'!$K$2="ACTIVE",'BR1'!N146&gt;0),"Yes",IF(AND('ORIGINAL BUDGET'!$K$2="ACTIVE",'ORIGINAL BUDGET'!N146&gt;0),"Yes",""))))</f>
        <v/>
      </c>
      <c r="AC146" s="325"/>
      <c r="AD146" s="325" t="str">
        <f>IF(AND('BR3'!$K$2="ACTIVE",'BR3'!P146&gt;0),"Yes",IF(AND('BR2'!$K$2="ACTIVE",'BR2'!P146&gt;0),"Yes",IF(AND('BR1'!$K$2="ACTIVE",'BR1'!P146&gt;0),"Yes",IF(AND('ORIGINAL BUDGET'!$K$2="ACTIVE",'ORIGINAL BUDGET'!P146&gt;0),"Yes",""))))</f>
        <v/>
      </c>
      <c r="AE146" s="325"/>
      <c r="AF146" s="325" t="str">
        <f>IF(AND('BR3'!$K$2="ACTIVE",'BR3'!R146&gt;0),"Yes",IF(AND('BR2'!$K$2="ACTIVE",'BR2'!R146&gt;0),"Yes",IF(AND('BR1'!$K$2="ACTIVE",'BR1'!R146&gt;0),"Yes",IF(AND('ORIGINAL BUDGET'!$K$2="ACTIVE",'ORIGINAL BUDGET'!R146&gt;0),"Yes",""))))</f>
        <v/>
      </c>
      <c r="AG146" s="325"/>
      <c r="AH146" s="493" t="str">
        <f>IF(AND('BR3'!$K$2="ACTIVE",'BR3'!T146&gt;0),"Yes",IF(AND('BR2'!$K$2="ACTIVE",'BR2'!T146&gt;0),"Yes",IF(AND('BR1'!$K$2="ACTIVE",'BR1'!T146&gt;0),"Yes",IF(AND('ORIGINAL BUDGET'!$K$2="ACTIVE",'ORIGINAL BUDGET'!T146&gt;0),"Yes",""))))</f>
        <v/>
      </c>
      <c r="AI146" s="500"/>
      <c r="AK146" s="221"/>
      <c r="AL146" s="221"/>
      <c r="AM146" s="221"/>
      <c r="AN146" s="221"/>
      <c r="AO146" s="221"/>
      <c r="AP146" s="221"/>
      <c r="AQ146" s="221"/>
      <c r="AR146" s="57"/>
      <c r="AU146" s="2"/>
      <c r="AV146" s="2"/>
      <c r="AW146" s="2"/>
      <c r="AX146" s="2"/>
      <c r="AY146" s="1104"/>
    </row>
    <row r="147" spans="1:51" ht="23.25" hidden="1" customHeight="1">
      <c r="A147" s="122">
        <v>11</v>
      </c>
      <c r="B147" s="1726">
        <f>IF($L$2="","",IF($L$2="ORIGINAL",'ORIGINAL BUDGET'!$B147,IF($L$2="BR1",'BR1'!$B147,IF($L$2="BR2",'BR2'!$B147,IF($L$2="BR3",'BR3'!$B147)))))</f>
        <v>0</v>
      </c>
      <c r="C147" s="1727">
        <f>IF($L$2="","",IF($L$2="ORIGINAL",'ORIGINAL BUDGET'!$B147,IF($L$2="BR1",'BR1'!$B147,IF($L$2="BR2",'BR2'!$B147,IF($L$2="BR3",'BR3'!$B147)))))</f>
        <v>0</v>
      </c>
      <c r="D147" s="1727">
        <f>IF($L$2="","",IF($L$2="ORIGINAL",'ORIGINAL BUDGET'!$B147,IF($L$2="BR1",'BR1'!$B147,IF($L$2="BR2",'BR2'!$B147,IF($L$2="BR3",'BR3'!$B147)))))</f>
        <v>0</v>
      </c>
      <c r="E147" s="1727">
        <f>IF($L$2="","",IF($L$2="ORIGINAL",'ORIGINAL BUDGET'!$B147,IF($L$2="BR1",'BR1'!$B147,IF($L$2="BR2",'BR2'!$B147,IF($L$2="BR3",'BR3'!$B147)))))</f>
        <v>0</v>
      </c>
      <c r="F147" s="617"/>
      <c r="G147" s="847" t="str">
        <f t="shared" si="54"/>
        <v/>
      </c>
      <c r="H147" s="810">
        <f t="shared" si="55"/>
        <v>0</v>
      </c>
      <c r="I147" s="840"/>
      <c r="J147" s="810">
        <f t="shared" si="59"/>
        <v>0</v>
      </c>
      <c r="K147" s="842"/>
      <c r="L147" s="810">
        <f t="shared" si="60"/>
        <v>0</v>
      </c>
      <c r="M147" s="842"/>
      <c r="N147" s="810">
        <f t="shared" si="61"/>
        <v>0</v>
      </c>
      <c r="O147" s="842"/>
      <c r="P147" s="810">
        <f t="shared" si="62"/>
        <v>0</v>
      </c>
      <c r="Q147" s="842"/>
      <c r="R147" s="810">
        <f t="shared" si="56"/>
        <v>0</v>
      </c>
      <c r="S147" s="842"/>
      <c r="T147" s="810">
        <f t="shared" si="57"/>
        <v>0</v>
      </c>
      <c r="U147" s="410"/>
      <c r="V147" s="492" t="str">
        <f>IF(AND('BR3'!$K$2="ACTIVE",'BR3'!H147&gt;0),"Yes",IF(AND('BR2'!$K$2="ACTIVE",'BR2'!H147&gt;0),"Yes",IF(AND('BR1'!$K$2="ACTIVE",'BR1'!H147&gt;0),"Yes",IF(AND('ORIGINAL BUDGET'!$K$2="ACTIVE",'ORIGINAL BUDGET'!H147&gt;0),"Yes",""))))</f>
        <v/>
      </c>
      <c r="W147" s="325" t="str">
        <f t="shared" si="58"/>
        <v/>
      </c>
      <c r="X147" s="325" t="str">
        <f>IF(AND('BR3'!$K$2="ACTIVE",'BR3'!J147&gt;0),"Yes",IF(AND('BR2'!$K$2="ACTIVE",'BR2'!J147&gt;0),"Yes",IF(AND('BR1'!$K$2="ACTIVE",'BR1'!J147&gt;0),"Yes",IF(AND('ORIGINAL BUDGET'!$K$2="ACTIVE",'ORIGINAL BUDGET'!J147&gt;0),"Yes",""))))</f>
        <v/>
      </c>
      <c r="Y147" s="325"/>
      <c r="Z147" s="325" t="str">
        <f>IF(AND('BR3'!$K$2="ACTIVE",'BR3'!L147&gt;0),"Yes",IF(AND('BR2'!$K$2="ACTIVE",'BR2'!L147&gt;0),"Yes",IF(AND('BR1'!$K$2="ACTIVE",'BR1'!L147&gt;0),"Yes",IF(AND('ORIGINAL BUDGET'!$K$2="ACTIVE",'ORIGINAL BUDGET'!L147&gt;0),"Yes",""))))</f>
        <v/>
      </c>
      <c r="AA147" s="325"/>
      <c r="AB147" s="325" t="str">
        <f>IF(AND('BR3'!$K$2="ACTIVE",'BR3'!N147&gt;0),"Yes",IF(AND('BR2'!$K$2="ACTIVE",'BR2'!N147&gt;0),"Yes",IF(AND('BR1'!$K$2="ACTIVE",'BR1'!N147&gt;0),"Yes",IF(AND('ORIGINAL BUDGET'!$K$2="ACTIVE",'ORIGINAL BUDGET'!N147&gt;0),"Yes",""))))</f>
        <v/>
      </c>
      <c r="AC147" s="325"/>
      <c r="AD147" s="325" t="str">
        <f>IF(AND('BR3'!$K$2="ACTIVE",'BR3'!P147&gt;0),"Yes",IF(AND('BR2'!$K$2="ACTIVE",'BR2'!P147&gt;0),"Yes",IF(AND('BR1'!$K$2="ACTIVE",'BR1'!P147&gt;0),"Yes",IF(AND('ORIGINAL BUDGET'!$K$2="ACTIVE",'ORIGINAL BUDGET'!P147&gt;0),"Yes",""))))</f>
        <v/>
      </c>
      <c r="AE147" s="325"/>
      <c r="AF147" s="325" t="str">
        <f>IF(AND('BR3'!$K$2="ACTIVE",'BR3'!R147&gt;0),"Yes",IF(AND('BR2'!$K$2="ACTIVE",'BR2'!R147&gt;0),"Yes",IF(AND('BR1'!$K$2="ACTIVE",'BR1'!R147&gt;0),"Yes",IF(AND('ORIGINAL BUDGET'!$K$2="ACTIVE",'ORIGINAL BUDGET'!R147&gt;0),"Yes",""))))</f>
        <v/>
      </c>
      <c r="AG147" s="325"/>
      <c r="AH147" s="493" t="str">
        <f>IF(AND('BR3'!$K$2="ACTIVE",'BR3'!T147&gt;0),"Yes",IF(AND('BR2'!$K$2="ACTIVE",'BR2'!T147&gt;0),"Yes",IF(AND('BR1'!$K$2="ACTIVE",'BR1'!T147&gt;0),"Yes",IF(AND('ORIGINAL BUDGET'!$K$2="ACTIVE",'ORIGINAL BUDGET'!T147&gt;0),"Yes",""))))</f>
        <v/>
      </c>
      <c r="AI147" s="500"/>
      <c r="AK147" s="221"/>
      <c r="AL147" s="221"/>
      <c r="AM147" s="221"/>
      <c r="AN147" s="221"/>
      <c r="AO147" s="221"/>
      <c r="AP147" s="221"/>
      <c r="AQ147" s="221"/>
      <c r="AR147" s="57"/>
      <c r="AU147" s="2"/>
      <c r="AV147" s="2"/>
      <c r="AW147" s="2"/>
      <c r="AX147" s="2"/>
      <c r="AY147" s="1104"/>
    </row>
    <row r="148" spans="1:51" ht="23.25" hidden="1" customHeight="1">
      <c r="A148" s="122">
        <v>12</v>
      </c>
      <c r="B148" s="1726">
        <f>IF($L$2="","",IF($L$2="ORIGINAL",'ORIGINAL BUDGET'!$B148,IF($L$2="BR1",'BR1'!$B148,IF($L$2="BR2",'BR2'!$B148,IF($L$2="BR3",'BR3'!$B148)))))</f>
        <v>0</v>
      </c>
      <c r="C148" s="1727">
        <f>IF($L$2="","",IF($L$2="ORIGINAL",'ORIGINAL BUDGET'!$B148,IF($L$2="BR1",'BR1'!$B148,IF($L$2="BR2",'BR2'!$B148,IF($L$2="BR3",'BR3'!$B148)))))</f>
        <v>0</v>
      </c>
      <c r="D148" s="1727">
        <f>IF($L$2="","",IF($L$2="ORIGINAL",'ORIGINAL BUDGET'!$B148,IF($L$2="BR1",'BR1'!$B148,IF($L$2="BR2",'BR2'!$B148,IF($L$2="BR3",'BR3'!$B148)))))</f>
        <v>0</v>
      </c>
      <c r="E148" s="1727">
        <f>IF($L$2="","",IF($L$2="ORIGINAL",'ORIGINAL BUDGET'!$B148,IF($L$2="BR1",'BR1'!$B148,IF($L$2="BR2",'BR2'!$B148,IF($L$2="BR3",'BR3'!$B148)))))</f>
        <v>0</v>
      </c>
      <c r="F148" s="617"/>
      <c r="G148" s="847" t="str">
        <f t="shared" si="54"/>
        <v/>
      </c>
      <c r="H148" s="810">
        <f t="shared" si="55"/>
        <v>0</v>
      </c>
      <c r="I148" s="840"/>
      <c r="J148" s="810">
        <f t="shared" si="59"/>
        <v>0</v>
      </c>
      <c r="K148" s="842"/>
      <c r="L148" s="810">
        <f t="shared" si="60"/>
        <v>0</v>
      </c>
      <c r="M148" s="842"/>
      <c r="N148" s="810">
        <f t="shared" si="61"/>
        <v>0</v>
      </c>
      <c r="O148" s="842"/>
      <c r="P148" s="810">
        <f t="shared" si="62"/>
        <v>0</v>
      </c>
      <c r="Q148" s="842"/>
      <c r="R148" s="810">
        <f t="shared" si="56"/>
        <v>0</v>
      </c>
      <c r="S148" s="842"/>
      <c r="T148" s="810">
        <f t="shared" si="57"/>
        <v>0</v>
      </c>
      <c r="U148" s="410"/>
      <c r="V148" s="492" t="str">
        <f>IF(AND('BR3'!$K$2="ACTIVE",'BR3'!H148&gt;0),"Yes",IF(AND('BR2'!$K$2="ACTIVE",'BR2'!H148&gt;0),"Yes",IF(AND('BR1'!$K$2="ACTIVE",'BR1'!H148&gt;0),"Yes",IF(AND('ORIGINAL BUDGET'!$K$2="ACTIVE",'ORIGINAL BUDGET'!H148&gt;0),"Yes",""))))</f>
        <v/>
      </c>
      <c r="W148" s="325" t="str">
        <f t="shared" si="58"/>
        <v/>
      </c>
      <c r="X148" s="325" t="str">
        <f>IF(AND('BR3'!$K$2="ACTIVE",'BR3'!J148&gt;0),"Yes",IF(AND('BR2'!$K$2="ACTIVE",'BR2'!J148&gt;0),"Yes",IF(AND('BR1'!$K$2="ACTIVE",'BR1'!J148&gt;0),"Yes",IF(AND('ORIGINAL BUDGET'!$K$2="ACTIVE",'ORIGINAL BUDGET'!J148&gt;0),"Yes",""))))</f>
        <v/>
      </c>
      <c r="Y148" s="325"/>
      <c r="Z148" s="325" t="str">
        <f>IF(AND('BR3'!$K$2="ACTIVE",'BR3'!L148&gt;0),"Yes",IF(AND('BR2'!$K$2="ACTIVE",'BR2'!L148&gt;0),"Yes",IF(AND('BR1'!$K$2="ACTIVE",'BR1'!L148&gt;0),"Yes",IF(AND('ORIGINAL BUDGET'!$K$2="ACTIVE",'ORIGINAL BUDGET'!L148&gt;0),"Yes",""))))</f>
        <v/>
      </c>
      <c r="AA148" s="325"/>
      <c r="AB148" s="325" t="str">
        <f>IF(AND('BR3'!$K$2="ACTIVE",'BR3'!N148&gt;0),"Yes",IF(AND('BR2'!$K$2="ACTIVE",'BR2'!N148&gt;0),"Yes",IF(AND('BR1'!$K$2="ACTIVE",'BR1'!N148&gt;0),"Yes",IF(AND('ORIGINAL BUDGET'!$K$2="ACTIVE",'ORIGINAL BUDGET'!N148&gt;0),"Yes",""))))</f>
        <v/>
      </c>
      <c r="AC148" s="325"/>
      <c r="AD148" s="325" t="str">
        <f>IF(AND('BR3'!$K$2="ACTIVE",'BR3'!P148&gt;0),"Yes",IF(AND('BR2'!$K$2="ACTIVE",'BR2'!P148&gt;0),"Yes",IF(AND('BR1'!$K$2="ACTIVE",'BR1'!P148&gt;0),"Yes",IF(AND('ORIGINAL BUDGET'!$K$2="ACTIVE",'ORIGINAL BUDGET'!P148&gt;0),"Yes",""))))</f>
        <v/>
      </c>
      <c r="AE148" s="325"/>
      <c r="AF148" s="325" t="str">
        <f>IF(AND('BR3'!$K$2="ACTIVE",'BR3'!R148&gt;0),"Yes",IF(AND('BR2'!$K$2="ACTIVE",'BR2'!R148&gt;0),"Yes",IF(AND('BR1'!$K$2="ACTIVE",'BR1'!R148&gt;0),"Yes",IF(AND('ORIGINAL BUDGET'!$K$2="ACTIVE",'ORIGINAL BUDGET'!R148&gt;0),"Yes",""))))</f>
        <v/>
      </c>
      <c r="AG148" s="325"/>
      <c r="AH148" s="493" t="str">
        <f>IF(AND('BR3'!$K$2="ACTIVE",'BR3'!T148&gt;0),"Yes",IF(AND('BR2'!$K$2="ACTIVE",'BR2'!T148&gt;0),"Yes",IF(AND('BR1'!$K$2="ACTIVE",'BR1'!T148&gt;0),"Yes",IF(AND('ORIGINAL BUDGET'!$K$2="ACTIVE",'ORIGINAL BUDGET'!T148&gt;0),"Yes",""))))</f>
        <v/>
      </c>
      <c r="AI148" s="500"/>
      <c r="AK148" s="221"/>
      <c r="AL148" s="221"/>
      <c r="AM148" s="221"/>
      <c r="AN148" s="221"/>
      <c r="AO148" s="221"/>
      <c r="AP148" s="221"/>
      <c r="AQ148" s="221"/>
      <c r="AR148" s="57"/>
      <c r="AU148" s="2"/>
      <c r="AV148" s="2"/>
      <c r="AW148" s="2"/>
      <c r="AX148" s="2"/>
      <c r="AY148" s="1104"/>
    </row>
    <row r="149" spans="1:51" ht="23.25" hidden="1" customHeight="1">
      <c r="A149" s="122">
        <v>13</v>
      </c>
      <c r="B149" s="1726">
        <f>IF($L$2="","",IF($L$2="ORIGINAL",'ORIGINAL BUDGET'!$B149,IF($L$2="BR1",'BR1'!$B149,IF($L$2="BR2",'BR2'!$B149,IF($L$2="BR3",'BR3'!$B149)))))</f>
        <v>0</v>
      </c>
      <c r="C149" s="1727">
        <f>IF($L$2="","",IF($L$2="ORIGINAL",'ORIGINAL BUDGET'!$B149,IF($L$2="BR1",'BR1'!$B149,IF($L$2="BR2",'BR2'!$B149,IF($L$2="BR3",'BR3'!$B149)))))</f>
        <v>0</v>
      </c>
      <c r="D149" s="1727">
        <f>IF($L$2="","",IF($L$2="ORIGINAL",'ORIGINAL BUDGET'!$B149,IF($L$2="BR1",'BR1'!$B149,IF($L$2="BR2",'BR2'!$B149,IF($L$2="BR3",'BR3'!$B149)))))</f>
        <v>0</v>
      </c>
      <c r="E149" s="1728">
        <f>IF($L$2="","",IF($L$2="ORIGINAL",'ORIGINAL BUDGET'!$B149,IF($L$2="BR1",'BR1'!$B149,IF($L$2="BR2",'BR2'!$B149,IF($L$2="BR3",'BR3'!$B149)))))</f>
        <v>0</v>
      </c>
      <c r="F149" s="617"/>
      <c r="G149" s="847" t="str">
        <f t="shared" si="54"/>
        <v/>
      </c>
      <c r="H149" s="810">
        <f t="shared" si="55"/>
        <v>0</v>
      </c>
      <c r="I149" s="840"/>
      <c r="J149" s="810">
        <f t="shared" si="59"/>
        <v>0</v>
      </c>
      <c r="K149" s="842"/>
      <c r="L149" s="810">
        <f t="shared" si="60"/>
        <v>0</v>
      </c>
      <c r="M149" s="842"/>
      <c r="N149" s="810">
        <f t="shared" si="61"/>
        <v>0</v>
      </c>
      <c r="O149" s="842"/>
      <c r="P149" s="810">
        <f t="shared" si="62"/>
        <v>0</v>
      </c>
      <c r="Q149" s="842"/>
      <c r="R149" s="810">
        <f t="shared" si="56"/>
        <v>0</v>
      </c>
      <c r="S149" s="842"/>
      <c r="T149" s="810">
        <f t="shared" si="57"/>
        <v>0</v>
      </c>
      <c r="U149" s="410"/>
      <c r="V149" s="492" t="str">
        <f>IF(AND('BR3'!$K$2="ACTIVE",'BR3'!H149&gt;0),"Yes",IF(AND('BR2'!$K$2="ACTIVE",'BR2'!H149&gt;0),"Yes",IF(AND('BR1'!$K$2="ACTIVE",'BR1'!H149&gt;0),"Yes",IF(AND('ORIGINAL BUDGET'!$K$2="ACTIVE",'ORIGINAL BUDGET'!H149&gt;0),"Yes",""))))</f>
        <v/>
      </c>
      <c r="W149" s="325" t="str">
        <f t="shared" si="58"/>
        <v/>
      </c>
      <c r="X149" s="325" t="str">
        <f>IF(AND('BR3'!$K$2="ACTIVE",'BR3'!J149&gt;0),"Yes",IF(AND('BR2'!$K$2="ACTIVE",'BR2'!J149&gt;0),"Yes",IF(AND('BR1'!$K$2="ACTIVE",'BR1'!J149&gt;0),"Yes",IF(AND('ORIGINAL BUDGET'!$K$2="ACTIVE",'ORIGINAL BUDGET'!J149&gt;0),"Yes",""))))</f>
        <v/>
      </c>
      <c r="Y149" s="325"/>
      <c r="Z149" s="325" t="str">
        <f>IF(AND('BR3'!$K$2="ACTIVE",'BR3'!L149&gt;0),"Yes",IF(AND('BR2'!$K$2="ACTIVE",'BR2'!L149&gt;0),"Yes",IF(AND('BR1'!$K$2="ACTIVE",'BR1'!L149&gt;0),"Yes",IF(AND('ORIGINAL BUDGET'!$K$2="ACTIVE",'ORIGINAL BUDGET'!L149&gt;0),"Yes",""))))</f>
        <v/>
      </c>
      <c r="AA149" s="325"/>
      <c r="AB149" s="325" t="str">
        <f>IF(AND('BR3'!$K$2="ACTIVE",'BR3'!N149&gt;0),"Yes",IF(AND('BR2'!$K$2="ACTIVE",'BR2'!N149&gt;0),"Yes",IF(AND('BR1'!$K$2="ACTIVE",'BR1'!N149&gt;0),"Yes",IF(AND('ORIGINAL BUDGET'!$K$2="ACTIVE",'ORIGINAL BUDGET'!N149&gt;0),"Yes",""))))</f>
        <v/>
      </c>
      <c r="AC149" s="325"/>
      <c r="AD149" s="325" t="str">
        <f>IF(AND('BR3'!$K$2="ACTIVE",'BR3'!P149&gt;0),"Yes",IF(AND('BR2'!$K$2="ACTIVE",'BR2'!P149&gt;0),"Yes",IF(AND('BR1'!$K$2="ACTIVE",'BR1'!P149&gt;0),"Yes",IF(AND('ORIGINAL BUDGET'!$K$2="ACTIVE",'ORIGINAL BUDGET'!P149&gt;0),"Yes",""))))</f>
        <v/>
      </c>
      <c r="AE149" s="325"/>
      <c r="AF149" s="325" t="str">
        <f>IF(AND('BR3'!$K$2="ACTIVE",'BR3'!R149&gt;0),"Yes",IF(AND('BR2'!$K$2="ACTIVE",'BR2'!R149&gt;0),"Yes",IF(AND('BR1'!$K$2="ACTIVE",'BR1'!R149&gt;0),"Yes",IF(AND('ORIGINAL BUDGET'!$K$2="ACTIVE",'ORIGINAL BUDGET'!R149&gt;0),"Yes",""))))</f>
        <v/>
      </c>
      <c r="AG149" s="325"/>
      <c r="AH149" s="493" t="str">
        <f>IF(AND('BR3'!$K$2="ACTIVE",'BR3'!T149&gt;0),"Yes",IF(AND('BR2'!$K$2="ACTIVE",'BR2'!T149&gt;0),"Yes",IF(AND('BR1'!$K$2="ACTIVE",'BR1'!T149&gt;0),"Yes",IF(AND('ORIGINAL BUDGET'!$K$2="ACTIVE",'ORIGINAL BUDGET'!T149&gt;0),"Yes",""))))</f>
        <v/>
      </c>
      <c r="AI149" s="500"/>
      <c r="AK149" s="221"/>
      <c r="AL149" s="221"/>
      <c r="AM149" s="221"/>
      <c r="AN149" s="221"/>
      <c r="AO149" s="221"/>
      <c r="AP149" s="221"/>
      <c r="AQ149" s="221"/>
      <c r="AR149" s="57"/>
      <c r="AU149" s="2"/>
      <c r="AV149" s="2"/>
      <c r="AW149" s="2"/>
      <c r="AX149" s="2"/>
      <c r="AY149" s="1104"/>
    </row>
    <row r="150" spans="1:51" ht="23.25" hidden="1" customHeight="1">
      <c r="A150" s="122">
        <v>14</v>
      </c>
      <c r="B150" s="1726">
        <f>IF($L$2="","",IF($L$2="ORIGINAL",'ORIGINAL BUDGET'!$B150,IF($L$2="BR1",'BR1'!$B150,IF($L$2="BR2",'BR2'!$B150,IF($L$2="BR3",'BR3'!$B150)))))</f>
        <v>0</v>
      </c>
      <c r="C150" s="1727">
        <f>IF($L$2="","",IF($L$2="ORIGINAL",'ORIGINAL BUDGET'!$B150,IF($L$2="BR1",'BR1'!$B150,IF($L$2="BR2",'BR2'!$B150,IF($L$2="BR3",'BR3'!$B150)))))</f>
        <v>0</v>
      </c>
      <c r="D150" s="1727">
        <f>IF($L$2="","",IF($L$2="ORIGINAL",'ORIGINAL BUDGET'!$B150,IF($L$2="BR1",'BR1'!$B150,IF($L$2="BR2",'BR2'!$B150,IF($L$2="BR3",'BR3'!$B150)))))</f>
        <v>0</v>
      </c>
      <c r="E150" s="1728">
        <f>IF($L$2="","",IF($L$2="ORIGINAL",'ORIGINAL BUDGET'!$B150,IF($L$2="BR1",'BR1'!$B150,IF($L$2="BR2",'BR2'!$B150,IF($L$2="BR3",'BR3'!$B150)))))</f>
        <v>0</v>
      </c>
      <c r="F150" s="617"/>
      <c r="G150" s="847" t="str">
        <f t="shared" si="54"/>
        <v/>
      </c>
      <c r="H150" s="810">
        <f t="shared" si="55"/>
        <v>0</v>
      </c>
      <c r="I150" s="840"/>
      <c r="J150" s="810">
        <f t="shared" si="59"/>
        <v>0</v>
      </c>
      <c r="K150" s="842"/>
      <c r="L150" s="810">
        <f t="shared" si="60"/>
        <v>0</v>
      </c>
      <c r="M150" s="842"/>
      <c r="N150" s="810">
        <f t="shared" si="61"/>
        <v>0</v>
      </c>
      <c r="O150" s="842"/>
      <c r="P150" s="810">
        <f t="shared" si="62"/>
        <v>0</v>
      </c>
      <c r="Q150" s="842"/>
      <c r="R150" s="810">
        <f t="shared" si="56"/>
        <v>0</v>
      </c>
      <c r="S150" s="842"/>
      <c r="T150" s="810">
        <f t="shared" si="57"/>
        <v>0</v>
      </c>
      <c r="U150" s="410"/>
      <c r="V150" s="492" t="str">
        <f>IF(AND('BR3'!$K$2="ACTIVE",'BR3'!H150&gt;0),"Yes",IF(AND('BR2'!$K$2="ACTIVE",'BR2'!H150&gt;0),"Yes",IF(AND('BR1'!$K$2="ACTIVE",'BR1'!H150&gt;0),"Yes",IF(AND('ORIGINAL BUDGET'!$K$2="ACTIVE",'ORIGINAL BUDGET'!H150&gt;0),"Yes",""))))</f>
        <v/>
      </c>
      <c r="W150" s="325" t="str">
        <f t="shared" si="58"/>
        <v/>
      </c>
      <c r="X150" s="325" t="str">
        <f>IF(AND('BR3'!$K$2="ACTIVE",'BR3'!J150&gt;0),"Yes",IF(AND('BR2'!$K$2="ACTIVE",'BR2'!J150&gt;0),"Yes",IF(AND('BR1'!$K$2="ACTIVE",'BR1'!J150&gt;0),"Yes",IF(AND('ORIGINAL BUDGET'!$K$2="ACTIVE",'ORIGINAL BUDGET'!J150&gt;0),"Yes",""))))</f>
        <v/>
      </c>
      <c r="Y150" s="325"/>
      <c r="Z150" s="325" t="str">
        <f>IF(AND('BR3'!$K$2="ACTIVE",'BR3'!L150&gt;0),"Yes",IF(AND('BR2'!$K$2="ACTIVE",'BR2'!L150&gt;0),"Yes",IF(AND('BR1'!$K$2="ACTIVE",'BR1'!L150&gt;0),"Yes",IF(AND('ORIGINAL BUDGET'!$K$2="ACTIVE",'ORIGINAL BUDGET'!L150&gt;0),"Yes",""))))</f>
        <v/>
      </c>
      <c r="AA150" s="325"/>
      <c r="AB150" s="325" t="str">
        <f>IF(AND('BR3'!$K$2="ACTIVE",'BR3'!N150&gt;0),"Yes",IF(AND('BR2'!$K$2="ACTIVE",'BR2'!N150&gt;0),"Yes",IF(AND('BR1'!$K$2="ACTIVE",'BR1'!N150&gt;0),"Yes",IF(AND('ORIGINAL BUDGET'!$K$2="ACTIVE",'ORIGINAL BUDGET'!N150&gt;0),"Yes",""))))</f>
        <v/>
      </c>
      <c r="AC150" s="325"/>
      <c r="AD150" s="325" t="str">
        <f>IF(AND('BR3'!$K$2="ACTIVE",'BR3'!P150&gt;0),"Yes",IF(AND('BR2'!$K$2="ACTIVE",'BR2'!P150&gt;0),"Yes",IF(AND('BR1'!$K$2="ACTIVE",'BR1'!P150&gt;0),"Yes",IF(AND('ORIGINAL BUDGET'!$K$2="ACTIVE",'ORIGINAL BUDGET'!P150&gt;0),"Yes",""))))</f>
        <v/>
      </c>
      <c r="AE150" s="325"/>
      <c r="AF150" s="325" t="str">
        <f>IF(AND('BR3'!$K$2="ACTIVE",'BR3'!R150&gt;0),"Yes",IF(AND('BR2'!$K$2="ACTIVE",'BR2'!R150&gt;0),"Yes",IF(AND('BR1'!$K$2="ACTIVE",'BR1'!R150&gt;0),"Yes",IF(AND('ORIGINAL BUDGET'!$K$2="ACTIVE",'ORIGINAL BUDGET'!R150&gt;0),"Yes",""))))</f>
        <v/>
      </c>
      <c r="AG150" s="325"/>
      <c r="AH150" s="493" t="str">
        <f>IF(AND('BR3'!$K$2="ACTIVE",'BR3'!T150&gt;0),"Yes",IF(AND('BR2'!$K$2="ACTIVE",'BR2'!T150&gt;0),"Yes",IF(AND('BR1'!$K$2="ACTIVE",'BR1'!T150&gt;0),"Yes",IF(AND('ORIGINAL BUDGET'!$K$2="ACTIVE",'ORIGINAL BUDGET'!T150&gt;0),"Yes",""))))</f>
        <v/>
      </c>
      <c r="AI150" s="500"/>
      <c r="AK150" s="221"/>
      <c r="AL150" s="221"/>
      <c r="AM150" s="221"/>
      <c r="AN150" s="221"/>
      <c r="AO150" s="221"/>
      <c r="AP150" s="221"/>
      <c r="AQ150" s="221"/>
      <c r="AR150" s="57"/>
      <c r="AU150" s="2"/>
      <c r="AV150" s="2"/>
      <c r="AW150" s="2"/>
      <c r="AX150" s="2"/>
      <c r="AY150" s="1104"/>
    </row>
    <row r="151" spans="1:51" ht="23.25" hidden="1" customHeight="1" thickBot="1">
      <c r="A151" s="122">
        <v>15</v>
      </c>
      <c r="B151" s="1729">
        <f>IF($L$2="","",IF($L$2="ORIGINAL",'ORIGINAL BUDGET'!$B151,IF($L$2="BR1",'BR1'!$B151,IF($L$2="BR2",'BR2'!$B151,IF($L$2="BR3",'BR3'!$B151)))))</f>
        <v>0</v>
      </c>
      <c r="C151" s="1730">
        <f>IF($L$2="","",IF($L$2="ORIGINAL",'ORIGINAL BUDGET'!$B151,IF($L$2="BR1",'BR1'!$B151,IF($L$2="BR2",'BR2'!$B151,IF($L$2="BR3",'BR3'!$B151)))))</f>
        <v>0</v>
      </c>
      <c r="D151" s="1730">
        <f>IF($L$2="","",IF($L$2="ORIGINAL",'ORIGINAL BUDGET'!$B151,IF($L$2="BR1",'BR1'!$B151,IF($L$2="BR2",'BR2'!$B151,IF($L$2="BR3",'BR3'!$B151)))))</f>
        <v>0</v>
      </c>
      <c r="E151" s="1731">
        <f>IF($L$2="","",IF($L$2="ORIGINAL",'ORIGINAL BUDGET'!$B151,IF($L$2="BR1",'BR1'!$B151,IF($L$2="BR2",'BR2'!$B151,IF($L$2="BR3",'BR3'!$B151)))))</f>
        <v>0</v>
      </c>
      <c r="F151" s="618"/>
      <c r="G151" s="850" t="str">
        <f t="shared" si="54"/>
        <v/>
      </c>
      <c r="H151" s="813">
        <f t="shared" si="55"/>
        <v>0</v>
      </c>
      <c r="I151" s="840"/>
      <c r="J151" s="813">
        <f t="shared" si="59"/>
        <v>0</v>
      </c>
      <c r="K151" s="842"/>
      <c r="L151" s="813">
        <f t="shared" si="60"/>
        <v>0</v>
      </c>
      <c r="M151" s="842"/>
      <c r="N151" s="813">
        <f t="shared" si="61"/>
        <v>0</v>
      </c>
      <c r="O151" s="842"/>
      <c r="P151" s="813">
        <f t="shared" si="62"/>
        <v>0</v>
      </c>
      <c r="Q151" s="842"/>
      <c r="R151" s="813">
        <f t="shared" si="56"/>
        <v>0</v>
      </c>
      <c r="S151" s="842"/>
      <c r="T151" s="813">
        <f t="shared" si="57"/>
        <v>0</v>
      </c>
      <c r="U151" s="410"/>
      <c r="V151" s="495" t="str">
        <f>IF(AND('BR3'!$K$2="ACTIVE",'BR3'!H151&gt;0),"Yes",IF(AND('BR2'!$K$2="ACTIVE",'BR2'!H151&gt;0),"Yes",IF(AND('BR1'!$K$2="ACTIVE",'BR1'!H151&gt;0),"Yes",IF(AND('ORIGINAL BUDGET'!$K$2="ACTIVE",'ORIGINAL BUDGET'!H151&gt;0),"Yes",""))))</f>
        <v/>
      </c>
      <c r="W151" s="496" t="str">
        <f t="shared" si="58"/>
        <v/>
      </c>
      <c r="X151" s="496" t="str">
        <f>IF(AND('BR3'!$K$2="ACTIVE",'BR3'!J151&gt;0),"Yes",IF(AND('BR2'!$K$2="ACTIVE",'BR2'!J151&gt;0),"Yes",IF(AND('BR1'!$K$2="ACTIVE",'BR1'!J151&gt;0),"Yes",IF(AND('ORIGINAL BUDGET'!$K$2="ACTIVE",'ORIGINAL BUDGET'!J151&gt;0),"Yes",""))))</f>
        <v/>
      </c>
      <c r="Y151" s="496"/>
      <c r="Z151" s="496" t="str">
        <f>IF(AND('BR3'!$K$2="ACTIVE",'BR3'!L151&gt;0),"Yes",IF(AND('BR2'!$K$2="ACTIVE",'BR2'!L151&gt;0),"Yes",IF(AND('BR1'!$K$2="ACTIVE",'BR1'!L151&gt;0),"Yes",IF(AND('ORIGINAL BUDGET'!$K$2="ACTIVE",'ORIGINAL BUDGET'!L151&gt;0),"Yes",""))))</f>
        <v/>
      </c>
      <c r="AA151" s="496"/>
      <c r="AB151" s="496" t="str">
        <f>IF(AND('BR3'!$K$2="ACTIVE",'BR3'!N151&gt;0),"Yes",IF(AND('BR2'!$K$2="ACTIVE",'BR2'!N151&gt;0),"Yes",IF(AND('BR1'!$K$2="ACTIVE",'BR1'!N151&gt;0),"Yes",IF(AND('ORIGINAL BUDGET'!$K$2="ACTIVE",'ORIGINAL BUDGET'!N151&gt;0),"Yes",""))))</f>
        <v/>
      </c>
      <c r="AC151" s="496"/>
      <c r="AD151" s="496" t="str">
        <f>IF(AND('BR3'!$K$2="ACTIVE",'BR3'!P151&gt;0),"Yes",IF(AND('BR2'!$K$2="ACTIVE",'BR2'!P151&gt;0),"Yes",IF(AND('BR1'!$K$2="ACTIVE",'BR1'!P151&gt;0),"Yes",IF(AND('ORIGINAL BUDGET'!$K$2="ACTIVE",'ORIGINAL BUDGET'!P151&gt;0),"Yes",""))))</f>
        <v/>
      </c>
      <c r="AE151" s="496"/>
      <c r="AF151" s="496" t="str">
        <f>IF(AND('BR3'!$K$2="ACTIVE",'BR3'!R151&gt;0),"Yes",IF(AND('BR2'!$K$2="ACTIVE",'BR2'!R151&gt;0),"Yes",IF(AND('BR1'!$K$2="ACTIVE",'BR1'!R151&gt;0),"Yes",IF(AND('ORIGINAL BUDGET'!$K$2="ACTIVE",'ORIGINAL BUDGET'!R151&gt;0),"Yes",""))))</f>
        <v/>
      </c>
      <c r="AG151" s="496"/>
      <c r="AH151" s="497" t="str">
        <f>IF(AND('BR3'!$K$2="ACTIVE",'BR3'!T151&gt;0),"Yes",IF(AND('BR2'!$K$2="ACTIVE",'BR2'!T151&gt;0),"Yes",IF(AND('BR1'!$K$2="ACTIVE",'BR1'!T151&gt;0),"Yes",IF(AND('ORIGINAL BUDGET'!$K$2="ACTIVE",'ORIGINAL BUDGET'!T151&gt;0),"Yes",""))))</f>
        <v/>
      </c>
      <c r="AI151" s="501"/>
      <c r="AK151" s="221"/>
      <c r="AL151" s="221"/>
      <c r="AM151" s="221"/>
      <c r="AN151" s="221"/>
      <c r="AO151" s="221"/>
      <c r="AP151" s="221"/>
      <c r="AQ151" s="221"/>
      <c r="AR151" s="57"/>
      <c r="AU151" s="2"/>
      <c r="AV151" s="2"/>
      <c r="AW151" s="2"/>
      <c r="AX151" s="2"/>
      <c r="AY151" s="1104"/>
    </row>
    <row r="152" spans="1:51" ht="15.95" customHeight="1" thickTop="1" thickBot="1">
      <c r="A152" s="435"/>
      <c r="B152" s="520"/>
      <c r="C152" s="521"/>
      <c r="D152" s="522"/>
      <c r="E152" s="523"/>
      <c r="F152" s="436"/>
      <c r="G152" s="849"/>
      <c r="H152" s="437"/>
      <c r="I152" s="849"/>
      <c r="J152" s="437"/>
      <c r="K152" s="849"/>
      <c r="L152" s="437"/>
      <c r="M152" s="849"/>
      <c r="N152" s="437"/>
      <c r="O152" s="849"/>
      <c r="P152" s="437"/>
      <c r="Q152" s="849"/>
      <c r="R152" s="437"/>
      <c r="S152" s="849"/>
      <c r="T152" s="437"/>
      <c r="U152" s="257"/>
      <c r="V152" s="499"/>
      <c r="W152" s="504">
        <f>SUM(W137:W151)</f>
        <v>0</v>
      </c>
      <c r="X152" s="504">
        <f t="shared" ref="X152:AH152" si="63">SUM(X137:X151)</f>
        <v>0</v>
      </c>
      <c r="Y152" s="504"/>
      <c r="Z152" s="504">
        <f t="shared" si="63"/>
        <v>0</v>
      </c>
      <c r="AA152" s="504"/>
      <c r="AB152" s="504">
        <f t="shared" si="63"/>
        <v>0</v>
      </c>
      <c r="AC152" s="504"/>
      <c r="AD152" s="504">
        <f t="shared" si="63"/>
        <v>0</v>
      </c>
      <c r="AE152" s="504"/>
      <c r="AF152" s="504">
        <f t="shared" si="63"/>
        <v>0</v>
      </c>
      <c r="AG152" s="504"/>
      <c r="AH152" s="502">
        <f t="shared" si="63"/>
        <v>0</v>
      </c>
      <c r="AI152" s="505"/>
      <c r="AY152" s="1104"/>
    </row>
    <row r="153" spans="1:51" ht="20.25" customHeight="1" thickTop="1">
      <c r="A153" s="1739" t="str">
        <f>A15</f>
        <v>INDIRECT COSTS</v>
      </c>
      <c r="B153" s="1740"/>
      <c r="C153" s="1740"/>
      <c r="D153" s="1740"/>
      <c r="E153" s="1740"/>
      <c r="F153" s="1740"/>
      <c r="G153" s="1736" t="s">
        <v>84</v>
      </c>
      <c r="H153" s="1737"/>
      <c r="I153" s="1737"/>
      <c r="J153" s="1737"/>
      <c r="K153" s="1737"/>
      <c r="L153" s="1737"/>
      <c r="M153" s="1737"/>
      <c r="N153" s="1737"/>
      <c r="O153" s="1737"/>
      <c r="P153" s="1737"/>
      <c r="Q153" s="1737"/>
      <c r="R153" s="1737"/>
      <c r="S153" s="1737"/>
      <c r="T153" s="1737"/>
      <c r="U153" s="947"/>
      <c r="V153" s="1741" t="s">
        <v>155</v>
      </c>
      <c r="W153" s="1721"/>
      <c r="X153" s="1721"/>
      <c r="Y153" s="1721"/>
      <c r="Z153" s="1721"/>
      <c r="AA153" s="1721"/>
      <c r="AB153" s="1721"/>
      <c r="AC153" s="1721"/>
      <c r="AD153" s="1721"/>
      <c r="AE153" s="1721"/>
      <c r="AF153" s="1721"/>
      <c r="AG153" s="1721"/>
      <c r="AH153" s="1721"/>
      <c r="AI153" s="1722"/>
      <c r="AL153" s="1738"/>
      <c r="AM153" s="1738"/>
      <c r="AN153" s="1738"/>
      <c r="AO153" s="475"/>
      <c r="AP153" s="1084"/>
      <c r="AQ153" s="1084"/>
      <c r="AR153" s="1084"/>
      <c r="AY153" s="1104"/>
    </row>
    <row r="154" spans="1:51" ht="15.6" customHeight="1" thickBot="1">
      <c r="A154" s="1584"/>
      <c r="B154" s="1586"/>
      <c r="C154" s="1586"/>
      <c r="D154" s="1586"/>
      <c r="E154" s="1586"/>
      <c r="F154" s="1586"/>
      <c r="G154" s="1226" t="str">
        <f>'Fund Rec'!G172</f>
        <v/>
      </c>
      <c r="H154" s="1227">
        <f>'Fund Rec'!H172</f>
        <v>0</v>
      </c>
      <c r="I154" s="1228" t="str">
        <f>'Fund Rec'!I172</f>
        <v/>
      </c>
      <c r="J154" s="1227">
        <f>'Fund Rec'!J172</f>
        <v>0</v>
      </c>
      <c r="K154" s="1228" t="str">
        <f>'Fund Rec'!K172</f>
        <v/>
      </c>
      <c r="L154" s="1227">
        <f>'Fund Rec'!L172</f>
        <v>0</v>
      </c>
      <c r="M154" s="1228" t="str">
        <f>'Fund Rec'!M172</f>
        <v/>
      </c>
      <c r="N154" s="1227">
        <f>'Fund Rec'!N172</f>
        <v>0</v>
      </c>
      <c r="O154" s="1229" t="str">
        <f>'Fund Rec'!O172</f>
        <v/>
      </c>
      <c r="P154" s="697">
        <f>'Fund Rec'!P172</f>
        <v>0</v>
      </c>
      <c r="Q154" s="1229" t="str">
        <f>'Fund Rec'!Q172</f>
        <v/>
      </c>
      <c r="R154" s="1230">
        <f>'Fund Rec'!R172</f>
        <v>0</v>
      </c>
      <c r="S154" s="1229" t="str">
        <f>'Fund Rec'!S172</f>
        <v/>
      </c>
      <c r="T154" s="1234">
        <f>'Fund Rec'!T172</f>
        <v>0</v>
      </c>
      <c r="U154" s="947"/>
      <c r="V154" s="1734" t="str">
        <f>$G$5</f>
        <v>RPPC, 53110</v>
      </c>
      <c r="W154" s="1716" t="s">
        <v>154</v>
      </c>
      <c r="X154" s="1716" t="str">
        <f>$I$5</f>
        <v>RPPC , 53129</v>
      </c>
      <c r="Y154" s="1716"/>
      <c r="Z154" s="1716" t="str">
        <f>$K$5</f>
        <v/>
      </c>
      <c r="AA154" s="1716"/>
      <c r="AB154" s="1716" t="str">
        <f>$M$5</f>
        <v/>
      </c>
      <c r="AC154" s="1716"/>
      <c r="AD154" s="1716" t="str">
        <f>$O$5</f>
        <v/>
      </c>
      <c r="AE154" s="1716"/>
      <c r="AF154" s="1716" t="str">
        <f>$Q$5</f>
        <v/>
      </c>
      <c r="AG154" s="1716"/>
      <c r="AH154" s="1716" t="str">
        <f>$S$5</f>
        <v/>
      </c>
      <c r="AI154" s="1718"/>
      <c r="AL154" s="2"/>
      <c r="AM154" s="2"/>
      <c r="AN154" s="2"/>
      <c r="AO154" s="2"/>
      <c r="AP154" s="2"/>
      <c r="AQ154" s="2"/>
      <c r="AR154" s="2"/>
      <c r="AY154" s="1104"/>
    </row>
    <row r="155" spans="1:51" ht="25.5" customHeight="1" thickTop="1" thickBot="1">
      <c r="A155" s="131"/>
      <c r="B155" s="159"/>
      <c r="C155" s="159"/>
      <c r="D155" s="18"/>
      <c r="E155" s="130" t="str">
        <f>'ORIGINAL BUDGET'!E155</f>
        <v>TOTAL INDIRECT COSTS</v>
      </c>
      <c r="F155" s="809">
        <f>SUM(F156:F156)</f>
        <v>0</v>
      </c>
      <c r="G155" s="619"/>
      <c r="H155" s="609">
        <f>SUM(H156:H156)</f>
        <v>0</v>
      </c>
      <c r="I155" s="607"/>
      <c r="J155" s="605">
        <f>SUM(J156:J156)</f>
        <v>0</v>
      </c>
      <c r="K155" s="695"/>
      <c r="L155" s="596">
        <f>SUM(L156:L156)</f>
        <v>0</v>
      </c>
      <c r="M155" s="695"/>
      <c r="N155" s="1233">
        <f>SUM(N156:N156)</f>
        <v>0</v>
      </c>
      <c r="O155" s="1231"/>
      <c r="P155" s="596">
        <f>SUM(P156:P156)</f>
        <v>0</v>
      </c>
      <c r="Q155" s="607"/>
      <c r="R155" s="596">
        <f>SUM(R156:R156)</f>
        <v>0</v>
      </c>
      <c r="S155" s="695"/>
      <c r="T155" s="1235">
        <f>SUM(T156:T156)</f>
        <v>0</v>
      </c>
      <c r="U155" s="947"/>
      <c r="V155" s="1735"/>
      <c r="W155" s="1717"/>
      <c r="X155" s="1717"/>
      <c r="Y155" s="1717"/>
      <c r="Z155" s="1717"/>
      <c r="AA155" s="1717"/>
      <c r="AB155" s="1717"/>
      <c r="AC155" s="1717"/>
      <c r="AD155" s="1717"/>
      <c r="AE155" s="1717"/>
      <c r="AF155" s="1717"/>
      <c r="AG155" s="1717"/>
      <c r="AH155" s="1717"/>
      <c r="AI155" s="1719"/>
      <c r="AL155" s="221"/>
      <c r="AM155" s="221"/>
      <c r="AN155" s="222"/>
      <c r="AO155" s="222"/>
      <c r="AP155" s="222"/>
      <c r="AQ155" s="222"/>
      <c r="AR155" s="222"/>
      <c r="AY155" s="1104"/>
    </row>
    <row r="156" spans="1:51" ht="23.25" customHeight="1" thickTop="1" thickBot="1">
      <c r="A156" s="1506"/>
      <c r="B156" s="1756" t="str">
        <f>IF('BR3'!$K$2="ACTIVE",'BR3'!B156,IF('BR2'!$K$2="ACTIVE",'BR2'!B156,IF('BR1'!$K$2="ACTIVE",'BR1'!B156,'ORIGINAL BUDGET'!B156)))</f>
        <v>of Total Wages and Benefits</v>
      </c>
      <c r="C156" s="1757">
        <f>IF('BR3'!$K$2="ACTIVE",'BR3'!C156,IF('BR2'!$K$2="ACTIVE",'BR2'!C156,IF('BR1'!$K$2="ACTIVE",'BR1'!C156,'ORIGINAL BUDGET'!C156)))</f>
        <v>0</v>
      </c>
      <c r="D156" s="1757">
        <f>IF('BR3'!$K$2="ACTIVE",'BR3'!D156,IF('BR2'!$K$2="ACTIVE",'BR2'!D156,IF('BR1'!$K$2="ACTIVE",'BR1'!D156,'ORIGINAL BUDGET'!D156)))</f>
        <v>0</v>
      </c>
      <c r="E156" s="1758">
        <f>IF('BR3'!$K$2="ACTIVE",'BR3'!E156,IF('BR2'!$K$2="ACTIVE",'BR2'!E156,IF('BR1'!$K$2="ACTIVE",'BR1'!E156,'ORIGINAL BUDGET'!E156)))</f>
        <v>0</v>
      </c>
      <c r="F156" s="1097">
        <f>IF($B156='ORIGINAL BUDGET'!$V154,((F11+F12+F13+F14)*$A156),IF($B156='ORIGINAL BUDGET'!$V155,(F11*$A156),F43*$A156))</f>
        <v>0</v>
      </c>
      <c r="G156" s="851" t="str">
        <f>IF(AND(F156&lt;&gt;0, 1-I156-K156-Q156-S156-M156-O156),1-I156-K156-Q156-S156-M156-O156,"")</f>
        <v/>
      </c>
      <c r="H156" s="998">
        <f>IF($B156='ORIGINAL BUDGET'!$V154,((H11+H12+H13+H14)*$A156),IF($B156='ORIGINAL BUDGET'!$V155,(H11*$A156),H43*$A156))</f>
        <v>0</v>
      </c>
      <c r="I156" s="1095" t="str">
        <f>IF($F156&lt;&gt;0,J156/$F156,"")</f>
        <v/>
      </c>
      <c r="J156" s="995">
        <f>IF($B156='ORIGINAL BUDGET'!$V154,((J11+J12+J13+J14)*$A156),IF($B156='ORIGINAL BUDGET'!$V155,(J11*$A156),J43*$A156))</f>
        <v>0</v>
      </c>
      <c r="K156" s="1095" t="str">
        <f>IF($F156&lt;&gt;0,L156/$F156,"")</f>
        <v/>
      </c>
      <c r="L156" s="995">
        <f>IF($B156='ORIGINAL BUDGET'!$V154,((L11+L12+L13+L14)*$A156),IF($B156='ORIGINAL BUDGET'!$V155,(L11*$A156),L43*$A156))</f>
        <v>0</v>
      </c>
      <c r="M156" s="1095" t="str">
        <f>IF($F156&lt;&gt;0,N156/$F156,"")</f>
        <v/>
      </c>
      <c r="N156" s="1019">
        <f>IF($B156='ORIGINAL BUDGET'!$V154,((N11+N12+N13+N14)*$A156),IF($B156='ORIGINAL BUDGET'!$V155,(N11*$A156),N43*$A156))</f>
        <v>0</v>
      </c>
      <c r="O156" s="1232" t="str">
        <f>IF($F156&lt;&gt;0,P156/$F156,"")</f>
        <v/>
      </c>
      <c r="P156" s="814">
        <f>IF($B156='ORIGINAL BUDGET'!$V154,((P11+P12+P13+P14)*$A156),IF($B156='ORIGINAL BUDGET'!$V155,(P11*$A156),P43*$A156))</f>
        <v>0</v>
      </c>
      <c r="Q156" s="1096" t="str">
        <f>IF($F156&lt;&gt;0,R156/$F156,"")</f>
        <v/>
      </c>
      <c r="R156" s="815">
        <f>IF($B156='ORIGINAL BUDGET'!$V154,((R11+R12+R13+R14)*$A156),IF($B156='ORIGINAL BUDGET'!$V155,(R11*$A156),R43*$A156))</f>
        <v>0</v>
      </c>
      <c r="S156" s="1095" t="str">
        <f>IF($F156&lt;&gt;0,T156/$F156,"")</f>
        <v/>
      </c>
      <c r="T156" s="1236">
        <f>IF($B156='ORIGINAL BUDGET'!$V154,((T11+T12+T13+T14)*$A156),IF($B156='ORIGINAL BUDGET'!$V155,(T11*$A156),T43*$A156))</f>
        <v>0</v>
      </c>
      <c r="U156" s="947"/>
      <c r="V156" s="1085" t="str">
        <f>IF(AND('BR3'!$K$2="ACTIVE",'BR3'!H156&gt;0),"Yes",IF(AND('BR2'!$K$2="ACTIVE",'BR2'!H156&gt;0),"Yes",IF(AND('BR1'!$K$2="ACTIVE",'BR1'!H156&gt;0),"Yes",IF(AND('ORIGINAL BUDGET'!$K$2="ACTIVE",'ORIGINAL BUDGET'!H156&gt;0),"Yes",""))))</f>
        <v/>
      </c>
      <c r="W156" s="496" t="str">
        <f t="shared" ref="W156" si="64">IF(AND(G156&gt;0,V156=""),1,"")</f>
        <v/>
      </c>
      <c r="X156" s="496" t="str">
        <f>IF(AND('BR3'!$K$2="ACTIVE",'BR3'!J156&gt;0),"Yes",IF(AND('BR2'!$K$2="ACTIVE",'BR2'!J156&gt;0),"Yes",IF(AND('BR1'!$K$2="ACTIVE",'BR1'!J156&gt;0),"Yes",IF(AND('ORIGINAL BUDGET'!$K$2="ACTIVE",'ORIGINAL BUDGET'!J156&gt;0),"Yes",""))))</f>
        <v/>
      </c>
      <c r="Y156" s="496"/>
      <c r="Z156" s="496" t="str">
        <f>IF(AND('BR3'!$K$2="ACTIVE",'BR3'!L156&gt;0),"Yes",IF(AND('BR2'!$K$2="ACTIVE",'BR2'!L156&gt;0),"Yes",IF(AND('BR1'!$K$2="ACTIVE",'BR1'!L156&gt;0),"Yes",IF(AND('ORIGINAL BUDGET'!$K$2="ACTIVE",'ORIGINAL BUDGET'!L156&gt;0),"Yes",""))))</f>
        <v/>
      </c>
      <c r="AA156" s="496"/>
      <c r="AB156" s="496" t="str">
        <f>IF(AND('BR3'!$K$2="ACTIVE",'BR3'!N156&gt;0),"Yes",IF(AND('BR2'!$K$2="ACTIVE",'BR2'!N156&gt;0),"Yes",IF(AND('BR1'!$K$2="ACTIVE",'BR1'!N156&gt;0),"Yes",IF(AND('ORIGINAL BUDGET'!$K$2="ACTIVE",'ORIGINAL BUDGET'!N156&gt;0),"Yes",""))))</f>
        <v/>
      </c>
      <c r="AC156" s="496"/>
      <c r="AD156" s="496" t="str">
        <f>IF(AND('BR3'!$K$2="ACTIVE",'BR3'!P156&gt;0),"Yes",IF(AND('BR2'!$K$2="ACTIVE",'BR2'!P156&gt;0),"Yes",IF(AND('BR1'!$K$2="ACTIVE",'BR1'!P156&gt;0),"Yes",IF(AND('ORIGINAL BUDGET'!$K$2="ACTIVE",'ORIGINAL BUDGET'!P156&gt;0),"Yes",""))))</f>
        <v/>
      </c>
      <c r="AE156" s="496"/>
      <c r="AF156" s="496" t="str">
        <f>IF(AND('BR3'!$K$2="ACTIVE",'BR3'!R156&gt;0),"Yes",IF(AND('BR2'!$K$2="ACTIVE",'BR2'!R156&gt;0),"Yes",IF(AND('BR1'!$K$2="ACTIVE",'BR1'!R156&gt;0),"Yes",IF(AND('ORIGINAL BUDGET'!$K$2="ACTIVE",'ORIGINAL BUDGET'!R156&gt;0),"Yes",""))))</f>
        <v/>
      </c>
      <c r="AG156" s="496"/>
      <c r="AH156" s="497" t="str">
        <f>IF(AND('BR3'!$K$2="ACTIVE",'BR3'!T156&gt;0),"Yes",IF(AND('BR2'!$K$2="ACTIVE",'BR2'!T156&gt;0),"Yes",IF(AND('BR1'!$K$2="ACTIVE",'BR1'!T156&gt;0),"Yes",IF(AND('ORIGINAL BUDGET'!$K$2="ACTIVE",'ORIGINAL BUDGET'!T156&gt;0),"Yes",""))))</f>
        <v/>
      </c>
      <c r="AI156" s="501"/>
      <c r="AL156" s="221"/>
      <c r="AM156" s="221"/>
      <c r="AN156" s="221"/>
      <c r="AO156" s="221"/>
      <c r="AP156" s="221"/>
      <c r="AQ156" s="221"/>
      <c r="AR156" s="57"/>
      <c r="AY156" s="1104"/>
    </row>
    <row r="157" spans="1:51" ht="15.75" thickTop="1">
      <c r="H157" s="211"/>
      <c r="I157" s="54"/>
      <c r="J157" s="211"/>
      <c r="K157" s="54"/>
      <c r="L157" s="211"/>
      <c r="M157" s="54"/>
      <c r="N157" s="211"/>
      <c r="O157" s="54"/>
      <c r="P157" s="211"/>
      <c r="Q157" s="54"/>
      <c r="R157" s="211"/>
      <c r="S157" s="54"/>
      <c r="T157" s="211"/>
      <c r="V157" s="488"/>
      <c r="W157" s="506">
        <f>SUM(W156)</f>
        <v>0</v>
      </c>
      <c r="X157" s="506">
        <f t="shared" ref="X157:AI157" si="65">SUM(X156)</f>
        <v>0</v>
      </c>
      <c r="Y157" s="506">
        <f t="shared" si="65"/>
        <v>0</v>
      </c>
      <c r="Z157" s="506">
        <f t="shared" si="65"/>
        <v>0</v>
      </c>
      <c r="AA157" s="506">
        <f t="shared" si="65"/>
        <v>0</v>
      </c>
      <c r="AB157" s="506">
        <f t="shared" si="65"/>
        <v>0</v>
      </c>
      <c r="AC157" s="506">
        <f t="shared" si="65"/>
        <v>0</v>
      </c>
      <c r="AD157" s="506">
        <f t="shared" si="65"/>
        <v>0</v>
      </c>
      <c r="AE157" s="506">
        <f t="shared" si="65"/>
        <v>0</v>
      </c>
      <c r="AF157" s="506">
        <f t="shared" si="65"/>
        <v>0</v>
      </c>
      <c r="AG157" s="506">
        <f t="shared" si="65"/>
        <v>0</v>
      </c>
      <c r="AH157" s="506">
        <f t="shared" si="65"/>
        <v>0</v>
      </c>
      <c r="AI157" s="506">
        <f t="shared" si="65"/>
        <v>0</v>
      </c>
      <c r="AY157" s="1104"/>
    </row>
    <row r="158" spans="1:51">
      <c r="B158" s="1060"/>
      <c r="AY158" s="1104"/>
    </row>
    <row r="159" spans="1:51">
      <c r="B159" s="1058"/>
      <c r="AY159" s="1104"/>
    </row>
    <row r="160" spans="1:51">
      <c r="B160" s="1059"/>
      <c r="AY160" s="1104"/>
    </row>
    <row r="161" spans="2:51">
      <c r="B161" s="1059"/>
      <c r="AY161" s="1104"/>
    </row>
    <row r="162" spans="2:51">
      <c r="AY162" s="1104"/>
    </row>
    <row r="163" spans="2:51">
      <c r="AY163" s="1104"/>
    </row>
    <row r="164" spans="2:51">
      <c r="J164" s="160" t="s">
        <v>162</v>
      </c>
      <c r="AY164" s="1104"/>
    </row>
    <row r="165" spans="2:51">
      <c r="AY165" s="1104"/>
    </row>
    <row r="166" spans="2:51">
      <c r="AY166" s="1104"/>
    </row>
    <row r="167" spans="2:51">
      <c r="AY167" s="1104"/>
    </row>
    <row r="168" spans="2:51">
      <c r="AY168" s="1104"/>
    </row>
    <row r="169" spans="2:51">
      <c r="AY169" s="1104"/>
    </row>
    <row r="170" spans="2:51">
      <c r="AY170" s="1104"/>
    </row>
    <row r="171" spans="2:51">
      <c r="AY171" s="1104"/>
    </row>
    <row r="172" spans="2:51">
      <c r="AY172" s="1104"/>
    </row>
    <row r="173" spans="2:51">
      <c r="AY173" s="1104"/>
    </row>
    <row r="174" spans="2:51">
      <c r="AY174" s="1104"/>
    </row>
    <row r="175" spans="2:51">
      <c r="AY175" s="1104"/>
    </row>
    <row r="176" spans="2:51">
      <c r="AY176" s="1104"/>
    </row>
    <row r="177" spans="51:51">
      <c r="AY177" s="1104"/>
    </row>
    <row r="178" spans="51:51">
      <c r="AY178" s="1104"/>
    </row>
    <row r="179" spans="51:51">
      <c r="AY179" s="1104"/>
    </row>
    <row r="180" spans="51:51">
      <c r="AY180" s="1104"/>
    </row>
    <row r="181" spans="51:51">
      <c r="AY181" s="1104"/>
    </row>
    <row r="182" spans="51:51">
      <c r="AY182" s="1104"/>
    </row>
    <row r="183" spans="51:51">
      <c r="AY183" s="1104"/>
    </row>
    <row r="184" spans="51:51">
      <c r="AY184" s="1104"/>
    </row>
    <row r="185" spans="51:51">
      <c r="AY185" s="1104"/>
    </row>
    <row r="186" spans="51:51">
      <c r="AY186" s="1104"/>
    </row>
    <row r="187" spans="51:51">
      <c r="AY187" s="1104"/>
    </row>
    <row r="188" spans="51:51">
      <c r="AY188" s="1104"/>
    </row>
    <row r="189" spans="51:51">
      <c r="AY189" s="1104"/>
    </row>
    <row r="190" spans="51:51">
      <c r="AY190" s="1104"/>
    </row>
    <row r="191" spans="51:51">
      <c r="AY191" s="1104"/>
    </row>
    <row r="192" spans="51:51">
      <c r="AY192" s="1104"/>
    </row>
    <row r="193" spans="51:51">
      <c r="AY193" s="1104"/>
    </row>
    <row r="194" spans="51:51">
      <c r="AY194" s="1104"/>
    </row>
    <row r="195" spans="51:51">
      <c r="AY195" s="1104"/>
    </row>
    <row r="196" spans="51:51">
      <c r="AY196" s="1104"/>
    </row>
    <row r="197" spans="51:51">
      <c r="AY197" s="1104"/>
    </row>
    <row r="198" spans="51:51">
      <c r="AY198" s="1104"/>
    </row>
    <row r="199" spans="51:51">
      <c r="AY199" s="1104"/>
    </row>
    <row r="200" spans="51:51">
      <c r="AY200" s="1104"/>
    </row>
    <row r="201" spans="51:51">
      <c r="AY201" s="1104"/>
    </row>
    <row r="202" spans="51:51">
      <c r="AY202" s="1104"/>
    </row>
    <row r="203" spans="51:51">
      <c r="AY203" s="1104"/>
    </row>
    <row r="204" spans="51:51">
      <c r="AY204" s="1104"/>
    </row>
    <row r="205" spans="51:51">
      <c r="AY205" s="1104"/>
    </row>
    <row r="206" spans="51:51">
      <c r="AY206" s="1104"/>
    </row>
    <row r="207" spans="51:51">
      <c r="AY207" s="1104"/>
    </row>
    <row r="208" spans="51:51">
      <c r="AY208" s="1104"/>
    </row>
    <row r="209" spans="51:51">
      <c r="AY209" s="1104"/>
    </row>
    <row r="210" spans="51:51">
      <c r="AY210" s="1104"/>
    </row>
    <row r="211" spans="51:51">
      <c r="AY211" s="1104"/>
    </row>
    <row r="212" spans="51:51">
      <c r="AY212" s="1104"/>
    </row>
    <row r="213" spans="51:51">
      <c r="AY213" s="1104"/>
    </row>
    <row r="214" spans="51:51">
      <c r="AY214" s="1104"/>
    </row>
    <row r="215" spans="51:51">
      <c r="AY215" s="1104"/>
    </row>
    <row r="216" spans="51:51">
      <c r="AY216" s="1104"/>
    </row>
    <row r="217" spans="51:51">
      <c r="AY217" s="1104"/>
    </row>
    <row r="218" spans="51:51">
      <c r="AY218" s="1104"/>
    </row>
    <row r="219" spans="51:51">
      <c r="AY219" s="1104"/>
    </row>
    <row r="220" spans="51:51">
      <c r="AY220" s="1104"/>
    </row>
    <row r="221" spans="51:51">
      <c r="AY221" s="1104"/>
    </row>
    <row r="222" spans="51:51">
      <c r="AY222" s="1104"/>
    </row>
    <row r="223" spans="51:51">
      <c r="AY223" s="1104"/>
    </row>
    <row r="224" spans="51:51">
      <c r="AY224" s="1104"/>
    </row>
    <row r="225" spans="51:51">
      <c r="AY225" s="1104"/>
    </row>
    <row r="226" spans="51:51">
      <c r="AY226" s="1104"/>
    </row>
    <row r="227" spans="51:51">
      <c r="AY227" s="1104"/>
    </row>
    <row r="228" spans="51:51">
      <c r="AY228" s="1104"/>
    </row>
    <row r="229" spans="51:51">
      <c r="AY229" s="1104"/>
    </row>
    <row r="230" spans="51:51">
      <c r="AY230" s="1104"/>
    </row>
    <row r="231" spans="51:51">
      <c r="AY231" s="1104"/>
    </row>
    <row r="232" spans="51:51">
      <c r="AY232" s="1104"/>
    </row>
    <row r="233" spans="51:51">
      <c r="AY233" s="1104"/>
    </row>
    <row r="234" spans="51:51">
      <c r="AY234" s="1104"/>
    </row>
    <row r="235" spans="51:51">
      <c r="AY235" s="1104"/>
    </row>
    <row r="236" spans="51:51">
      <c r="AY236" s="1104"/>
    </row>
    <row r="237" spans="51:51">
      <c r="AY237" s="1104"/>
    </row>
    <row r="238" spans="51:51">
      <c r="AY238" s="1104"/>
    </row>
    <row r="239" spans="51:51">
      <c r="AY239" s="1104"/>
    </row>
    <row r="240" spans="51:51">
      <c r="AY240" s="1104"/>
    </row>
    <row r="241" spans="51:51">
      <c r="AY241" s="1104"/>
    </row>
    <row r="242" spans="51:51">
      <c r="AY242" s="1104"/>
    </row>
    <row r="243" spans="51:51">
      <c r="AY243" s="1104"/>
    </row>
    <row r="244" spans="51:51">
      <c r="AY244" s="1104"/>
    </row>
    <row r="245" spans="51:51">
      <c r="AY245" s="1104"/>
    </row>
    <row r="246" spans="51:51">
      <c r="AY246" s="1104"/>
    </row>
    <row r="247" spans="51:51">
      <c r="AY247" s="1104"/>
    </row>
    <row r="248" spans="51:51">
      <c r="AY248" s="1104"/>
    </row>
    <row r="249" spans="51:51">
      <c r="AY249" s="1104"/>
    </row>
    <row r="250" spans="51:51">
      <c r="AY250" s="1104"/>
    </row>
    <row r="251" spans="51:51">
      <c r="AY251" s="1104"/>
    </row>
    <row r="252" spans="51:51">
      <c r="AY252" s="1104"/>
    </row>
    <row r="253" spans="51:51">
      <c r="AY253" s="1104"/>
    </row>
    <row r="254" spans="51:51">
      <c r="AY254" s="1104"/>
    </row>
    <row r="255" spans="51:51">
      <c r="AY255" s="1104"/>
    </row>
    <row r="256" spans="51:51">
      <c r="AY256" s="1104"/>
    </row>
    <row r="257" spans="51:51">
      <c r="AY257" s="1104"/>
    </row>
    <row r="258" spans="51:51">
      <c r="AY258" s="1104"/>
    </row>
    <row r="259" spans="51:51">
      <c r="AY259" s="1104"/>
    </row>
    <row r="260" spans="51:51">
      <c r="AY260" s="1104"/>
    </row>
    <row r="261" spans="51:51">
      <c r="AY261" s="1104"/>
    </row>
    <row r="262" spans="51:51">
      <c r="AY262" s="1104"/>
    </row>
    <row r="263" spans="51:51">
      <c r="AY263" s="1104"/>
    </row>
    <row r="264" spans="51:51">
      <c r="AY264" s="1104"/>
    </row>
    <row r="265" spans="51:51">
      <c r="AY265" s="1104"/>
    </row>
    <row r="266" spans="51:51">
      <c r="AY266" s="1104"/>
    </row>
    <row r="267" spans="51:51">
      <c r="AY267" s="1104"/>
    </row>
    <row r="268" spans="51:51">
      <c r="AY268" s="1104"/>
    </row>
    <row r="269" spans="51:51">
      <c r="AY269" s="1104"/>
    </row>
    <row r="270" spans="51:51">
      <c r="AY270" s="1104"/>
    </row>
    <row r="271" spans="51:51">
      <c r="AY271" s="1104"/>
    </row>
    <row r="272" spans="51:51">
      <c r="AY272" s="1104"/>
    </row>
    <row r="273" spans="51:51">
      <c r="AY273" s="1104"/>
    </row>
    <row r="274" spans="51:51">
      <c r="AY274" s="1104"/>
    </row>
    <row r="275" spans="51:51">
      <c r="AY275" s="1104"/>
    </row>
    <row r="276" spans="51:51">
      <c r="AY276" s="1104"/>
    </row>
    <row r="277" spans="51:51">
      <c r="AY277" s="1104"/>
    </row>
    <row r="278" spans="51:51">
      <c r="AY278" s="1104"/>
    </row>
    <row r="279" spans="51:51">
      <c r="AY279" s="1104"/>
    </row>
    <row r="280" spans="51:51">
      <c r="AY280" s="1104"/>
    </row>
    <row r="281" spans="51:51">
      <c r="AY281" s="1104"/>
    </row>
    <row r="282" spans="51:51">
      <c r="AY282" s="1104"/>
    </row>
    <row r="283" spans="51:51">
      <c r="AY283" s="1104"/>
    </row>
    <row r="284" spans="51:51">
      <c r="AY284" s="1104"/>
    </row>
    <row r="285" spans="51:51">
      <c r="AY285" s="1104"/>
    </row>
    <row r="286" spans="51:51">
      <c r="AY286" s="1104"/>
    </row>
    <row r="287" spans="51:51">
      <c r="AY287" s="1104"/>
    </row>
    <row r="288" spans="51:51">
      <c r="AY288" s="1104"/>
    </row>
    <row r="289" spans="51:51">
      <c r="AY289" s="1104"/>
    </row>
    <row r="290" spans="51:51">
      <c r="AY290" s="1104"/>
    </row>
    <row r="291" spans="51:51">
      <c r="AY291" s="1104"/>
    </row>
    <row r="292" spans="51:51">
      <c r="AY292" s="1104"/>
    </row>
    <row r="293" spans="51:51">
      <c r="AY293" s="1104"/>
    </row>
    <row r="294" spans="51:51">
      <c r="AY294" s="1104"/>
    </row>
    <row r="295" spans="51:51">
      <c r="AY295" s="1104"/>
    </row>
    <row r="296" spans="51:51">
      <c r="AY296" s="1104"/>
    </row>
    <row r="297" spans="51:51">
      <c r="AY297" s="1104"/>
    </row>
    <row r="298" spans="51:51">
      <c r="AY298" s="1104"/>
    </row>
    <row r="299" spans="51:51">
      <c r="AY299" s="1104"/>
    </row>
    <row r="300" spans="51:51">
      <c r="AY300" s="1104"/>
    </row>
    <row r="301" spans="51:51">
      <c r="AY301" s="1104"/>
    </row>
    <row r="302" spans="51:51">
      <c r="AY302" s="1104"/>
    </row>
    <row r="303" spans="51:51">
      <c r="AY303" s="1104"/>
    </row>
    <row r="304" spans="51:51">
      <c r="AY304" s="1104"/>
    </row>
    <row r="305" spans="51:51">
      <c r="AY305" s="1104"/>
    </row>
    <row r="306" spans="51:51">
      <c r="AY306" s="1104"/>
    </row>
    <row r="307" spans="51:51">
      <c r="AY307" s="1104"/>
    </row>
    <row r="308" spans="51:51">
      <c r="AY308" s="1104"/>
    </row>
    <row r="309" spans="51:51">
      <c r="AY309" s="1104"/>
    </row>
    <row r="310" spans="51:51">
      <c r="AY310" s="1104"/>
    </row>
    <row r="311" spans="51:51">
      <c r="AY311" s="1104"/>
    </row>
    <row r="312" spans="51:51">
      <c r="AY312" s="1104"/>
    </row>
    <row r="313" spans="51:51">
      <c r="AY313" s="1104"/>
    </row>
    <row r="314" spans="51:51">
      <c r="AY314" s="1104"/>
    </row>
    <row r="315" spans="51:51">
      <c r="AY315" s="1104"/>
    </row>
    <row r="316" spans="51:51">
      <c r="AY316" s="1104"/>
    </row>
    <row r="317" spans="51:51">
      <c r="AY317" s="1104"/>
    </row>
    <row r="318" spans="51:51">
      <c r="AY318" s="1104"/>
    </row>
    <row r="319" spans="51:51">
      <c r="AY319" s="1104"/>
    </row>
    <row r="320" spans="51:51">
      <c r="AY320" s="1104"/>
    </row>
    <row r="321" spans="51:51">
      <c r="AY321" s="1104"/>
    </row>
    <row r="322" spans="51:51">
      <c r="AY322" s="1104"/>
    </row>
    <row r="323" spans="51:51">
      <c r="AY323" s="1104"/>
    </row>
    <row r="324" spans="51:51">
      <c r="AY324" s="1104"/>
    </row>
    <row r="325" spans="51:51">
      <c r="AY325" s="1104"/>
    </row>
    <row r="326" spans="51:51">
      <c r="AY326" s="1104"/>
    </row>
    <row r="327" spans="51:51">
      <c r="AY327" s="1104"/>
    </row>
    <row r="328" spans="51:51">
      <c r="AY328" s="1104"/>
    </row>
    <row r="329" spans="51:51">
      <c r="AY329" s="1104"/>
    </row>
    <row r="330" spans="51:51">
      <c r="AY330" s="1104"/>
    </row>
    <row r="331" spans="51:51">
      <c r="AY331" s="1104"/>
    </row>
    <row r="332" spans="51:51">
      <c r="AY332" s="1104"/>
    </row>
    <row r="333" spans="51:51">
      <c r="AY333" s="1104"/>
    </row>
    <row r="334" spans="51:51">
      <c r="AY334" s="1104"/>
    </row>
    <row r="335" spans="51:51">
      <c r="AY335" s="1104"/>
    </row>
    <row r="336" spans="51:51">
      <c r="AY336" s="1104"/>
    </row>
    <row r="337" spans="51:51">
      <c r="AY337" s="1104"/>
    </row>
    <row r="338" spans="51:51">
      <c r="AY338" s="1104"/>
    </row>
    <row r="339" spans="51:51">
      <c r="AY339" s="1104"/>
    </row>
    <row r="340" spans="51:51">
      <c r="AY340" s="1104"/>
    </row>
    <row r="341" spans="51:51">
      <c r="AY341" s="1104"/>
    </row>
    <row r="342" spans="51:51">
      <c r="AY342" s="1104"/>
    </row>
    <row r="343" spans="51:51">
      <c r="AY343" s="1104"/>
    </row>
    <row r="344" spans="51:51">
      <c r="AY344" s="1104"/>
    </row>
    <row r="345" spans="51:51">
      <c r="AY345" s="1104"/>
    </row>
    <row r="346" spans="51:51">
      <c r="AY346" s="1104"/>
    </row>
    <row r="347" spans="51:51">
      <c r="AY347" s="1104"/>
    </row>
    <row r="348" spans="51:51">
      <c r="AY348" s="1104"/>
    </row>
    <row r="349" spans="51:51">
      <c r="AY349" s="1104"/>
    </row>
    <row r="350" spans="51:51">
      <c r="AY350" s="1104"/>
    </row>
    <row r="351" spans="51:51">
      <c r="AY351" s="1104"/>
    </row>
    <row r="352" spans="51:51">
      <c r="AY352" s="1104"/>
    </row>
    <row r="353" spans="51:51">
      <c r="AY353" s="1104"/>
    </row>
    <row r="354" spans="51:51">
      <c r="AY354" s="1104"/>
    </row>
    <row r="355" spans="51:51">
      <c r="AY355" s="1104"/>
    </row>
    <row r="356" spans="51:51">
      <c r="AY356" s="1104"/>
    </row>
    <row r="357" spans="51:51">
      <c r="AY357" s="1104"/>
    </row>
    <row r="358" spans="51:51">
      <c r="AY358" s="1104"/>
    </row>
    <row r="359" spans="51:51">
      <c r="AY359" s="1104"/>
    </row>
    <row r="360" spans="51:51">
      <c r="AY360" s="1104"/>
    </row>
    <row r="361" spans="51:51">
      <c r="AY361" s="1104"/>
    </row>
    <row r="362" spans="51:51">
      <c r="AY362" s="1104"/>
    </row>
    <row r="363" spans="51:51">
      <c r="AY363" s="1104"/>
    </row>
    <row r="364" spans="51:51">
      <c r="AY364" s="1104"/>
    </row>
    <row r="365" spans="51:51">
      <c r="AY365" s="1104"/>
    </row>
    <row r="366" spans="51:51">
      <c r="AY366" s="1104"/>
    </row>
    <row r="367" spans="51:51">
      <c r="AY367" s="1104"/>
    </row>
    <row r="368" spans="51:51">
      <c r="AY368" s="1104"/>
    </row>
    <row r="369" spans="51:51">
      <c r="AY369" s="1104"/>
    </row>
    <row r="370" spans="51:51">
      <c r="AY370" s="1104"/>
    </row>
    <row r="371" spans="51:51">
      <c r="AY371" s="1104"/>
    </row>
    <row r="372" spans="51:51">
      <c r="AY372" s="1104"/>
    </row>
    <row r="373" spans="51:51">
      <c r="AY373" s="1104"/>
    </row>
    <row r="374" spans="51:51">
      <c r="AY374" s="1104"/>
    </row>
    <row r="375" spans="51:51">
      <c r="AY375" s="1104"/>
    </row>
    <row r="376" spans="51:51">
      <c r="AY376" s="1104"/>
    </row>
    <row r="377" spans="51:51">
      <c r="AY377" s="1104"/>
    </row>
    <row r="378" spans="51:51">
      <c r="AY378" s="1104"/>
    </row>
    <row r="379" spans="51:51">
      <c r="AY379" s="1104"/>
    </row>
    <row r="380" spans="51:51">
      <c r="AY380" s="1104"/>
    </row>
    <row r="381" spans="51:51">
      <c r="AY381" s="1104"/>
    </row>
    <row r="382" spans="51:51">
      <c r="AY382" s="1104"/>
    </row>
    <row r="383" spans="51:51">
      <c r="AY383" s="1104"/>
    </row>
    <row r="384" spans="51:51">
      <c r="AY384" s="1104"/>
    </row>
    <row r="385" spans="51:51">
      <c r="AY385" s="1104"/>
    </row>
    <row r="386" spans="51:51">
      <c r="AY386" s="1104"/>
    </row>
    <row r="387" spans="51:51">
      <c r="AY387" s="1104"/>
    </row>
    <row r="388" spans="51:51">
      <c r="AY388" s="1104"/>
    </row>
    <row r="389" spans="51:51">
      <c r="AY389" s="1104"/>
    </row>
    <row r="390" spans="51:51">
      <c r="AY390" s="1104"/>
    </row>
    <row r="391" spans="51:51">
      <c r="AY391" s="1104"/>
    </row>
    <row r="392" spans="51:51">
      <c r="AY392" s="1104"/>
    </row>
    <row r="393" spans="51:51">
      <c r="AY393" s="1104"/>
    </row>
    <row r="394" spans="51:51">
      <c r="AY394" s="1104"/>
    </row>
    <row r="395" spans="51:51">
      <c r="AY395" s="1104"/>
    </row>
    <row r="396" spans="51:51">
      <c r="AY396" s="1104"/>
    </row>
    <row r="397" spans="51:51">
      <c r="AY397" s="1104"/>
    </row>
    <row r="398" spans="51:51">
      <c r="AY398" s="1104"/>
    </row>
    <row r="399" spans="51:51">
      <c r="AY399" s="1104"/>
    </row>
    <row r="400" spans="51:51">
      <c r="AY400" s="1104"/>
    </row>
    <row r="401" spans="51:51">
      <c r="AY401" s="1104"/>
    </row>
    <row r="402" spans="51:51">
      <c r="AY402" s="1104"/>
    </row>
    <row r="403" spans="51:51">
      <c r="AY403" s="1104"/>
    </row>
    <row r="404" spans="51:51">
      <c r="AY404" s="1104"/>
    </row>
    <row r="405" spans="51:51">
      <c r="AY405" s="1104"/>
    </row>
    <row r="406" spans="51:51">
      <c r="AY406" s="1104"/>
    </row>
    <row r="407" spans="51:51">
      <c r="AY407" s="1104"/>
    </row>
    <row r="408" spans="51:51">
      <c r="AY408" s="1104"/>
    </row>
    <row r="409" spans="51:51">
      <c r="AY409" s="1104"/>
    </row>
    <row r="410" spans="51:51">
      <c r="AY410" s="1104"/>
    </row>
    <row r="411" spans="51:51">
      <c r="AY411" s="1104"/>
    </row>
    <row r="412" spans="51:51">
      <c r="AY412" s="1104"/>
    </row>
    <row r="413" spans="51:51">
      <c r="AY413" s="1104"/>
    </row>
    <row r="414" spans="51:51">
      <c r="AY414" s="1104"/>
    </row>
    <row r="415" spans="51:51">
      <c r="AY415" s="1104"/>
    </row>
    <row r="416" spans="51:51">
      <c r="AY416" s="1104"/>
    </row>
    <row r="417" spans="51:51">
      <c r="AY417" s="1104"/>
    </row>
    <row r="418" spans="51:51">
      <c r="AY418" s="1104"/>
    </row>
    <row r="419" spans="51:51">
      <c r="AY419" s="1104"/>
    </row>
    <row r="420" spans="51:51">
      <c r="AY420" s="1104"/>
    </row>
    <row r="421" spans="51:51">
      <c r="AY421" s="1104"/>
    </row>
    <row r="422" spans="51:51">
      <c r="AY422" s="1104"/>
    </row>
    <row r="423" spans="51:51">
      <c r="AY423" s="1104"/>
    </row>
    <row r="424" spans="51:51">
      <c r="AY424" s="1104"/>
    </row>
    <row r="425" spans="51:51">
      <c r="AY425" s="1104"/>
    </row>
    <row r="426" spans="51:51">
      <c r="AY426" s="1104"/>
    </row>
    <row r="427" spans="51:51">
      <c r="AY427" s="1104"/>
    </row>
    <row r="428" spans="51:51">
      <c r="AY428" s="1104"/>
    </row>
    <row r="429" spans="51:51">
      <c r="AY429" s="1104"/>
    </row>
    <row r="430" spans="51:51">
      <c r="AY430" s="1104"/>
    </row>
    <row r="431" spans="51:51">
      <c r="AY431" s="1104"/>
    </row>
    <row r="432" spans="51:51">
      <c r="AY432" s="1104"/>
    </row>
    <row r="433" spans="51:51">
      <c r="AY433" s="1104"/>
    </row>
    <row r="434" spans="51:51">
      <c r="AY434" s="1104"/>
    </row>
    <row r="435" spans="51:51">
      <c r="AY435" s="1104"/>
    </row>
    <row r="436" spans="51:51">
      <c r="AY436" s="1104"/>
    </row>
    <row r="437" spans="51:51">
      <c r="AY437" s="1104"/>
    </row>
    <row r="438" spans="51:51">
      <c r="AY438" s="1104"/>
    </row>
    <row r="439" spans="51:51">
      <c r="AY439" s="1104"/>
    </row>
    <row r="440" spans="51:51">
      <c r="AY440" s="1104"/>
    </row>
    <row r="441" spans="51:51">
      <c r="AY441" s="1104"/>
    </row>
    <row r="442" spans="51:51">
      <c r="AY442" s="1104"/>
    </row>
    <row r="443" spans="51:51">
      <c r="AY443" s="1104"/>
    </row>
    <row r="444" spans="51:51">
      <c r="AY444" s="1104"/>
    </row>
    <row r="445" spans="51:51">
      <c r="AY445" s="1104"/>
    </row>
    <row r="446" spans="51:51">
      <c r="AY446" s="1104"/>
    </row>
    <row r="447" spans="51:51">
      <c r="AY447" s="1104"/>
    </row>
    <row r="448" spans="51:51">
      <c r="AY448" s="1104"/>
    </row>
    <row r="449" spans="51:51">
      <c r="AY449" s="1104"/>
    </row>
    <row r="450" spans="51:51">
      <c r="AY450" s="1104"/>
    </row>
    <row r="451" spans="51:51">
      <c r="AY451" s="1104"/>
    </row>
    <row r="452" spans="51:51">
      <c r="AY452" s="1104"/>
    </row>
    <row r="453" spans="51:51">
      <c r="AY453" s="1104"/>
    </row>
    <row r="454" spans="51:51">
      <c r="AY454" s="1104"/>
    </row>
    <row r="455" spans="51:51">
      <c r="AY455" s="1104"/>
    </row>
    <row r="456" spans="51:51">
      <c r="AY456" s="1104"/>
    </row>
    <row r="457" spans="51:51">
      <c r="AY457" s="1104"/>
    </row>
    <row r="458" spans="51:51">
      <c r="AY458" s="1104"/>
    </row>
    <row r="459" spans="51:51">
      <c r="AY459" s="1104"/>
    </row>
    <row r="460" spans="51:51">
      <c r="AY460" s="1104"/>
    </row>
    <row r="461" spans="51:51">
      <c r="AY461" s="1104"/>
    </row>
    <row r="462" spans="51:51">
      <c r="AY462" s="1104"/>
    </row>
    <row r="463" spans="51:51">
      <c r="AY463" s="1104"/>
    </row>
    <row r="464" spans="51:51">
      <c r="AY464" s="1104"/>
    </row>
    <row r="465" spans="51:51">
      <c r="AY465" s="1104"/>
    </row>
    <row r="466" spans="51:51">
      <c r="AY466" s="1104"/>
    </row>
    <row r="467" spans="51:51">
      <c r="AY467" s="1104"/>
    </row>
    <row r="468" spans="51:51">
      <c r="AY468" s="1104"/>
    </row>
    <row r="469" spans="51:51">
      <c r="AY469" s="1104"/>
    </row>
    <row r="470" spans="51:51">
      <c r="AY470" s="1104"/>
    </row>
    <row r="471" spans="51:51">
      <c r="AY471" s="1104"/>
    </row>
    <row r="472" spans="51:51">
      <c r="AY472" s="1104"/>
    </row>
    <row r="473" spans="51:51">
      <c r="AY473" s="1104"/>
    </row>
    <row r="474" spans="51:51">
      <c r="AY474" s="1104"/>
    </row>
    <row r="475" spans="51:51">
      <c r="AY475" s="1104"/>
    </row>
    <row r="476" spans="51:51">
      <c r="AY476" s="1104"/>
    </row>
    <row r="477" spans="51:51">
      <c r="AY477" s="1104"/>
    </row>
    <row r="478" spans="51:51">
      <c r="AY478" s="1104"/>
    </row>
    <row r="479" spans="51:51">
      <c r="AY479" s="1104"/>
    </row>
    <row r="480" spans="51:51">
      <c r="AY480" s="1104"/>
    </row>
    <row r="481" spans="51:51">
      <c r="AY481" s="1104"/>
    </row>
    <row r="482" spans="51:51">
      <c r="AY482" s="1104"/>
    </row>
    <row r="483" spans="51:51">
      <c r="AY483" s="1104"/>
    </row>
    <row r="484" spans="51:51">
      <c r="AY484" s="1104"/>
    </row>
    <row r="485" spans="51:51">
      <c r="AY485" s="1104"/>
    </row>
    <row r="486" spans="51:51">
      <c r="AY486" s="1104"/>
    </row>
    <row r="487" spans="51:51">
      <c r="AY487" s="1104"/>
    </row>
    <row r="488" spans="51:51">
      <c r="AY488" s="1104"/>
    </row>
    <row r="489" spans="51:51">
      <c r="AY489" s="1104"/>
    </row>
    <row r="490" spans="51:51">
      <c r="AY490" s="1104"/>
    </row>
    <row r="491" spans="51:51">
      <c r="AY491" s="1104"/>
    </row>
    <row r="492" spans="51:51">
      <c r="AY492" s="1104"/>
    </row>
    <row r="493" spans="51:51">
      <c r="AY493" s="1104"/>
    </row>
    <row r="494" spans="51:51">
      <c r="AY494" s="1104"/>
    </row>
    <row r="495" spans="51:51">
      <c r="AY495" s="1104"/>
    </row>
    <row r="496" spans="51:51">
      <c r="AY496" s="1104"/>
    </row>
    <row r="497" spans="51:51">
      <c r="AY497" s="1104"/>
    </row>
    <row r="498" spans="51:51">
      <c r="AY498" s="1104"/>
    </row>
    <row r="499" spans="51:51">
      <c r="AY499" s="1104"/>
    </row>
    <row r="500" spans="51:51">
      <c r="AY500" s="1104"/>
    </row>
    <row r="501" spans="51:51">
      <c r="AY501" s="1104"/>
    </row>
    <row r="502" spans="51:51">
      <c r="AY502" s="1104"/>
    </row>
    <row r="503" spans="51:51">
      <c r="AY503" s="1104"/>
    </row>
    <row r="504" spans="51:51">
      <c r="AY504" s="1104"/>
    </row>
    <row r="505" spans="51:51">
      <c r="AY505" s="1104"/>
    </row>
    <row r="506" spans="51:51">
      <c r="AY506" s="1104"/>
    </row>
    <row r="507" spans="51:51">
      <c r="AY507" s="1104"/>
    </row>
    <row r="508" spans="51:51">
      <c r="AY508" s="1104"/>
    </row>
    <row r="509" spans="51:51">
      <c r="AY509" s="1104"/>
    </row>
    <row r="510" spans="51:51">
      <c r="AY510" s="1104"/>
    </row>
    <row r="511" spans="51:51">
      <c r="AY511" s="1104"/>
    </row>
    <row r="512" spans="51:51">
      <c r="AY512" s="1104"/>
    </row>
    <row r="513" spans="51:51">
      <c r="AY513" s="1104"/>
    </row>
    <row r="514" spans="51:51">
      <c r="AY514" s="1104"/>
    </row>
    <row r="515" spans="51:51">
      <c r="AY515" s="1104"/>
    </row>
    <row r="516" spans="51:51">
      <c r="AY516" s="1104"/>
    </row>
    <row r="517" spans="51:51">
      <c r="AY517" s="1104"/>
    </row>
    <row r="518" spans="51:51">
      <c r="AY518" s="1104"/>
    </row>
    <row r="519" spans="51:51">
      <c r="AY519" s="1104"/>
    </row>
    <row r="520" spans="51:51">
      <c r="AY520" s="1104"/>
    </row>
    <row r="521" spans="51:51">
      <c r="AY521" s="1104"/>
    </row>
    <row r="522" spans="51:51">
      <c r="AY522" s="1104"/>
    </row>
    <row r="523" spans="51:51">
      <c r="AY523" s="1104"/>
    </row>
    <row r="524" spans="51:51">
      <c r="AY524" s="1104"/>
    </row>
    <row r="525" spans="51:51">
      <c r="AY525" s="1104"/>
    </row>
    <row r="526" spans="51:51">
      <c r="AY526" s="1104"/>
    </row>
    <row r="527" spans="51:51">
      <c r="AY527" s="1104"/>
    </row>
    <row r="528" spans="51:51">
      <c r="AY528" s="1104"/>
    </row>
    <row r="529" spans="51:51">
      <c r="AY529" s="1104"/>
    </row>
    <row r="530" spans="51:51">
      <c r="AY530" s="1104"/>
    </row>
    <row r="531" spans="51:51">
      <c r="AY531" s="1104"/>
    </row>
    <row r="532" spans="51:51">
      <c r="AY532" s="1104"/>
    </row>
    <row r="533" spans="51:51">
      <c r="AY533" s="1104"/>
    </row>
    <row r="534" spans="51:51">
      <c r="AY534" s="1104"/>
    </row>
    <row r="535" spans="51:51">
      <c r="AY535" s="1104"/>
    </row>
    <row r="536" spans="51:51">
      <c r="AY536" s="1104"/>
    </row>
    <row r="537" spans="51:51">
      <c r="AY537" s="1104"/>
    </row>
    <row r="538" spans="51:51">
      <c r="AY538" s="1104"/>
    </row>
    <row r="539" spans="51:51">
      <c r="AY539" s="1104"/>
    </row>
    <row r="540" spans="51:51">
      <c r="AY540" s="1104"/>
    </row>
    <row r="541" spans="51:51">
      <c r="AY541" s="1104"/>
    </row>
    <row r="542" spans="51:51">
      <c r="AY542" s="1104"/>
    </row>
    <row r="543" spans="51:51">
      <c r="AY543" s="1104"/>
    </row>
    <row r="544" spans="51:51">
      <c r="AY544" s="1104"/>
    </row>
    <row r="545" spans="51:51">
      <c r="AY545" s="1104"/>
    </row>
    <row r="546" spans="51:51">
      <c r="AY546" s="1104"/>
    </row>
    <row r="547" spans="51:51">
      <c r="AY547" s="1104"/>
    </row>
    <row r="548" spans="51:51">
      <c r="AY548" s="1104"/>
    </row>
    <row r="549" spans="51:51">
      <c r="AY549" s="1104"/>
    </row>
    <row r="550" spans="51:51">
      <c r="AY550" s="1104"/>
    </row>
    <row r="551" spans="51:51">
      <c r="AY551" s="1104"/>
    </row>
    <row r="552" spans="51:51">
      <c r="AY552" s="1104"/>
    </row>
    <row r="553" spans="51:51">
      <c r="AY553" s="1104"/>
    </row>
    <row r="554" spans="51:51">
      <c r="AY554" s="1104"/>
    </row>
    <row r="555" spans="51:51">
      <c r="AY555" s="1104"/>
    </row>
    <row r="556" spans="51:51">
      <c r="AY556" s="1104"/>
    </row>
    <row r="557" spans="51:51">
      <c r="AY557" s="1104"/>
    </row>
    <row r="558" spans="51:51">
      <c r="AY558" s="1104"/>
    </row>
    <row r="559" spans="51:51">
      <c r="AY559" s="1104"/>
    </row>
    <row r="560" spans="51:51">
      <c r="AY560" s="1104"/>
    </row>
    <row r="561" spans="51:51">
      <c r="AY561" s="1104"/>
    </row>
    <row r="562" spans="51:51">
      <c r="AY562" s="1104"/>
    </row>
    <row r="563" spans="51:51">
      <c r="AY563" s="1104"/>
    </row>
    <row r="564" spans="51:51">
      <c r="AY564" s="1104"/>
    </row>
    <row r="565" spans="51:51">
      <c r="AY565" s="1104"/>
    </row>
    <row r="566" spans="51:51">
      <c r="AY566" s="1104"/>
    </row>
    <row r="567" spans="51:51">
      <c r="AY567" s="1104"/>
    </row>
    <row r="568" spans="51:51">
      <c r="AY568" s="1104"/>
    </row>
    <row r="569" spans="51:51">
      <c r="AY569" s="1104"/>
    </row>
    <row r="570" spans="51:51">
      <c r="AY570" s="1104"/>
    </row>
    <row r="571" spans="51:51">
      <c r="AY571" s="1104"/>
    </row>
    <row r="572" spans="51:51">
      <c r="AY572" s="1104"/>
    </row>
    <row r="573" spans="51:51">
      <c r="AY573" s="1104"/>
    </row>
    <row r="574" spans="51:51">
      <c r="AY574" s="1104"/>
    </row>
    <row r="575" spans="51:51">
      <c r="AY575" s="1104"/>
    </row>
    <row r="576" spans="51:51">
      <c r="AY576" s="1104"/>
    </row>
    <row r="577" spans="51:51">
      <c r="AY577" s="1104"/>
    </row>
    <row r="578" spans="51:51">
      <c r="AY578" s="1104"/>
    </row>
    <row r="579" spans="51:51">
      <c r="AY579" s="1104"/>
    </row>
    <row r="580" spans="51:51">
      <c r="AY580" s="1104"/>
    </row>
    <row r="581" spans="51:51">
      <c r="AY581" s="1104"/>
    </row>
    <row r="582" spans="51:51">
      <c r="AY582" s="1104"/>
    </row>
    <row r="583" spans="51:51">
      <c r="AY583" s="1104"/>
    </row>
    <row r="584" spans="51:51">
      <c r="AY584" s="1104"/>
    </row>
    <row r="585" spans="51:51">
      <c r="AY585" s="1104"/>
    </row>
    <row r="586" spans="51:51">
      <c r="AY586" s="1104"/>
    </row>
    <row r="587" spans="51:51">
      <c r="AY587" s="1104"/>
    </row>
    <row r="588" spans="51:51">
      <c r="AY588" s="1104"/>
    </row>
    <row r="589" spans="51:51">
      <c r="AY589" s="1104"/>
    </row>
    <row r="590" spans="51:51">
      <c r="AY590" s="1104"/>
    </row>
    <row r="591" spans="51:51">
      <c r="AY591" s="1104"/>
    </row>
    <row r="592" spans="51:51">
      <c r="AY592" s="1104"/>
    </row>
    <row r="593" spans="51:51">
      <c r="AY593" s="1104"/>
    </row>
    <row r="594" spans="51:51">
      <c r="AY594" s="1104"/>
    </row>
    <row r="595" spans="51:51">
      <c r="AY595" s="1104"/>
    </row>
    <row r="596" spans="51:51">
      <c r="AY596" s="1104"/>
    </row>
    <row r="597" spans="51:51">
      <c r="AY597" s="1104"/>
    </row>
    <row r="598" spans="51:51">
      <c r="AY598" s="1104"/>
    </row>
    <row r="599" spans="51:51">
      <c r="AY599" s="1104"/>
    </row>
    <row r="600" spans="51:51">
      <c r="AY600" s="1104"/>
    </row>
    <row r="601" spans="51:51">
      <c r="AY601" s="1104"/>
    </row>
    <row r="602" spans="51:51">
      <c r="AY602" s="1104"/>
    </row>
    <row r="603" spans="51:51">
      <c r="AY603" s="1104"/>
    </row>
    <row r="604" spans="51:51">
      <c r="AY604" s="1104"/>
    </row>
    <row r="605" spans="51:51">
      <c r="AY605" s="1104"/>
    </row>
    <row r="606" spans="51:51">
      <c r="AY606" s="1104"/>
    </row>
    <row r="607" spans="51:51">
      <c r="AY607" s="1104"/>
    </row>
    <row r="608" spans="51:51">
      <c r="AY608" s="1104"/>
    </row>
    <row r="609" spans="51:51">
      <c r="AY609" s="1104"/>
    </row>
    <row r="610" spans="51:51">
      <c r="AY610" s="1104"/>
    </row>
    <row r="611" spans="51:51">
      <c r="AY611" s="1104"/>
    </row>
    <row r="612" spans="51:51">
      <c r="AY612" s="1104"/>
    </row>
    <row r="613" spans="51:51">
      <c r="AY613" s="1104"/>
    </row>
    <row r="614" spans="51:51">
      <c r="AY614" s="1104"/>
    </row>
    <row r="615" spans="51:51">
      <c r="AY615" s="1104"/>
    </row>
    <row r="616" spans="51:51">
      <c r="AY616" s="1104"/>
    </row>
    <row r="617" spans="51:51">
      <c r="AY617" s="1104"/>
    </row>
    <row r="618" spans="51:51">
      <c r="AY618" s="1104"/>
    </row>
    <row r="619" spans="51:51">
      <c r="AY619" s="1104"/>
    </row>
    <row r="620" spans="51:51">
      <c r="AY620" s="1104"/>
    </row>
    <row r="621" spans="51:51">
      <c r="AY621" s="1104"/>
    </row>
    <row r="622" spans="51:51">
      <c r="AY622" s="1104"/>
    </row>
    <row r="623" spans="51:51">
      <c r="AY623" s="1104"/>
    </row>
    <row r="624" spans="51:51">
      <c r="AY624" s="1104"/>
    </row>
    <row r="625" spans="51:51">
      <c r="AY625" s="1104"/>
    </row>
    <row r="626" spans="51:51">
      <c r="AY626" s="1104"/>
    </row>
    <row r="627" spans="51:51">
      <c r="AY627" s="1104"/>
    </row>
    <row r="628" spans="51:51">
      <c r="AY628" s="1104"/>
    </row>
    <row r="629" spans="51:51">
      <c r="AY629" s="1104"/>
    </row>
    <row r="630" spans="51:51">
      <c r="AY630" s="1104"/>
    </row>
    <row r="631" spans="51:51">
      <c r="AY631" s="1104"/>
    </row>
    <row r="632" spans="51:51">
      <c r="AY632" s="1104"/>
    </row>
    <row r="633" spans="51:51">
      <c r="AY633" s="1104"/>
    </row>
    <row r="634" spans="51:51">
      <c r="AY634" s="1104"/>
    </row>
    <row r="635" spans="51:51">
      <c r="AY635" s="1104"/>
    </row>
    <row r="636" spans="51:51">
      <c r="AY636" s="1104"/>
    </row>
    <row r="637" spans="51:51">
      <c r="AY637" s="1104"/>
    </row>
    <row r="638" spans="51:51">
      <c r="AY638" s="1104"/>
    </row>
    <row r="639" spans="51:51">
      <c r="AY639" s="1104"/>
    </row>
    <row r="640" spans="51:51">
      <c r="AY640" s="1104"/>
    </row>
    <row r="641" spans="51:51">
      <c r="AY641" s="1104"/>
    </row>
    <row r="642" spans="51:51">
      <c r="AY642" s="1104"/>
    </row>
    <row r="643" spans="51:51">
      <c r="AY643" s="1104"/>
    </row>
    <row r="644" spans="51:51">
      <c r="AY644" s="1104"/>
    </row>
    <row r="645" spans="51:51">
      <c r="AY645" s="1104"/>
    </row>
    <row r="646" spans="51:51">
      <c r="AY646" s="1104"/>
    </row>
    <row r="647" spans="51:51">
      <c r="AY647" s="1104"/>
    </row>
    <row r="648" spans="51:51">
      <c r="AY648" s="1104"/>
    </row>
    <row r="649" spans="51:51">
      <c r="AY649" s="1104"/>
    </row>
    <row r="650" spans="51:51">
      <c r="AY650" s="1104"/>
    </row>
    <row r="651" spans="51:51">
      <c r="AY651" s="1104"/>
    </row>
    <row r="652" spans="51:51">
      <c r="AY652" s="1104"/>
    </row>
    <row r="653" spans="51:51">
      <c r="AY653" s="1104"/>
    </row>
    <row r="654" spans="51:51">
      <c r="AY654" s="1104"/>
    </row>
    <row r="655" spans="51:51">
      <c r="AY655" s="1104"/>
    </row>
    <row r="656" spans="51:51">
      <c r="AY656" s="1104"/>
    </row>
    <row r="657" spans="51:51">
      <c r="AY657" s="1104"/>
    </row>
    <row r="658" spans="51:51">
      <c r="AY658" s="1104"/>
    </row>
    <row r="659" spans="51:51">
      <c r="AY659" s="1104"/>
    </row>
    <row r="660" spans="51:51">
      <c r="AY660" s="1104"/>
    </row>
    <row r="661" spans="51:51">
      <c r="AY661" s="1104"/>
    </row>
    <row r="662" spans="51:51">
      <c r="AY662" s="1104"/>
    </row>
    <row r="663" spans="51:51">
      <c r="AY663" s="1104"/>
    </row>
    <row r="664" spans="51:51">
      <c r="AY664" s="1104"/>
    </row>
    <row r="665" spans="51:51">
      <c r="AY665" s="1104"/>
    </row>
    <row r="666" spans="51:51">
      <c r="AY666" s="1104"/>
    </row>
    <row r="667" spans="51:51">
      <c r="AY667" s="1104"/>
    </row>
    <row r="668" spans="51:51">
      <c r="AY668" s="1104"/>
    </row>
    <row r="669" spans="51:51">
      <c r="AY669" s="1104"/>
    </row>
    <row r="670" spans="51:51">
      <c r="AY670" s="1104"/>
    </row>
    <row r="671" spans="51:51">
      <c r="AY671" s="1104"/>
    </row>
    <row r="672" spans="51:51">
      <c r="AY672" s="1104"/>
    </row>
    <row r="673" spans="51:51">
      <c r="AY673" s="1104"/>
    </row>
    <row r="674" spans="51:51">
      <c r="AY674" s="1104"/>
    </row>
    <row r="675" spans="51:51">
      <c r="AY675" s="1104"/>
    </row>
    <row r="676" spans="51:51">
      <c r="AY676" s="1104"/>
    </row>
    <row r="677" spans="51:51">
      <c r="AY677" s="1104"/>
    </row>
    <row r="678" spans="51:51">
      <c r="AY678" s="1104"/>
    </row>
    <row r="679" spans="51:51">
      <c r="AY679" s="1104"/>
    </row>
    <row r="680" spans="51:51">
      <c r="AY680" s="1104"/>
    </row>
    <row r="681" spans="51:51">
      <c r="AY681" s="1104"/>
    </row>
    <row r="682" spans="51:51">
      <c r="AY682" s="1104"/>
    </row>
    <row r="683" spans="51:51">
      <c r="AY683" s="1104"/>
    </row>
    <row r="684" spans="51:51">
      <c r="AY684" s="1104"/>
    </row>
    <row r="685" spans="51:51">
      <c r="AY685" s="1104"/>
    </row>
    <row r="686" spans="51:51">
      <c r="AY686" s="1104"/>
    </row>
    <row r="687" spans="51:51">
      <c r="AY687" s="1104"/>
    </row>
    <row r="688" spans="51:51">
      <c r="AY688" s="1104"/>
    </row>
    <row r="689" spans="51:51">
      <c r="AY689" s="1104"/>
    </row>
    <row r="690" spans="51:51">
      <c r="AY690" s="1104"/>
    </row>
    <row r="691" spans="51:51">
      <c r="AY691" s="1104"/>
    </row>
    <row r="692" spans="51:51">
      <c r="AY692" s="1104"/>
    </row>
    <row r="693" spans="51:51">
      <c r="AY693" s="1104"/>
    </row>
    <row r="694" spans="51:51">
      <c r="AY694" s="1104"/>
    </row>
    <row r="695" spans="51:51">
      <c r="AY695" s="1104"/>
    </row>
    <row r="696" spans="51:51">
      <c r="AY696" s="1104"/>
    </row>
    <row r="697" spans="51:51">
      <c r="AY697" s="1104"/>
    </row>
    <row r="698" spans="51:51">
      <c r="AY698" s="1104"/>
    </row>
    <row r="699" spans="51:51">
      <c r="AY699" s="1104"/>
    </row>
    <row r="700" spans="51:51">
      <c r="AY700" s="1104"/>
    </row>
    <row r="701" spans="51:51">
      <c r="AY701" s="1104"/>
    </row>
    <row r="702" spans="51:51">
      <c r="AY702" s="1104"/>
    </row>
    <row r="703" spans="51:51">
      <c r="AY703" s="1104"/>
    </row>
    <row r="704" spans="51:51">
      <c r="AY704" s="1104"/>
    </row>
    <row r="705" spans="51:51">
      <c r="AY705" s="1104"/>
    </row>
    <row r="706" spans="51:51">
      <c r="AY706" s="1104"/>
    </row>
    <row r="707" spans="51:51">
      <c r="AY707" s="1104"/>
    </row>
    <row r="708" spans="51:51">
      <c r="AY708" s="1104"/>
    </row>
    <row r="709" spans="51:51">
      <c r="AY709" s="1104"/>
    </row>
    <row r="710" spans="51:51">
      <c r="AY710" s="1104"/>
    </row>
    <row r="711" spans="51:51">
      <c r="AY711" s="1104"/>
    </row>
    <row r="712" spans="51:51">
      <c r="AY712" s="1104"/>
    </row>
    <row r="713" spans="51:51">
      <c r="AY713" s="1104"/>
    </row>
    <row r="714" spans="51:51">
      <c r="AY714" s="1104"/>
    </row>
    <row r="715" spans="51:51">
      <c r="AY715" s="1104"/>
    </row>
    <row r="716" spans="51:51">
      <c r="AY716" s="1104"/>
    </row>
    <row r="717" spans="51:51">
      <c r="AY717" s="1104"/>
    </row>
    <row r="718" spans="51:51">
      <c r="AY718" s="1104"/>
    </row>
    <row r="719" spans="51:51">
      <c r="AY719" s="1104"/>
    </row>
    <row r="720" spans="51:51">
      <c r="AY720" s="1104"/>
    </row>
    <row r="721" spans="51:51">
      <c r="AY721" s="1104"/>
    </row>
    <row r="722" spans="51:51">
      <c r="AY722" s="1104"/>
    </row>
    <row r="723" spans="51:51">
      <c r="AY723" s="1104"/>
    </row>
    <row r="724" spans="51:51">
      <c r="AY724" s="1104"/>
    </row>
    <row r="725" spans="51:51">
      <c r="AY725" s="1104"/>
    </row>
    <row r="726" spans="51:51">
      <c r="AY726" s="1104"/>
    </row>
    <row r="727" spans="51:51">
      <c r="AY727" s="1104"/>
    </row>
    <row r="728" spans="51:51">
      <c r="AY728" s="1104"/>
    </row>
    <row r="729" spans="51:51">
      <c r="AY729" s="1104"/>
    </row>
    <row r="730" spans="51:51">
      <c r="AY730" s="1104"/>
    </row>
    <row r="731" spans="51:51">
      <c r="AY731" s="1104"/>
    </row>
    <row r="732" spans="51:51">
      <c r="AY732" s="1104"/>
    </row>
    <row r="733" spans="51:51">
      <c r="AY733" s="1104"/>
    </row>
    <row r="734" spans="51:51">
      <c r="AY734" s="1104"/>
    </row>
    <row r="735" spans="51:51">
      <c r="AY735" s="1104"/>
    </row>
    <row r="736" spans="51:51">
      <c r="AY736" s="1104"/>
    </row>
    <row r="737" spans="51:51">
      <c r="AY737" s="1104"/>
    </row>
    <row r="738" spans="51:51">
      <c r="AY738" s="1104"/>
    </row>
    <row r="739" spans="51:51">
      <c r="AY739" s="1104"/>
    </row>
    <row r="740" spans="51:51">
      <c r="AY740" s="1104"/>
    </row>
    <row r="741" spans="51:51">
      <c r="AY741" s="1104"/>
    </row>
    <row r="742" spans="51:51">
      <c r="AY742" s="1104"/>
    </row>
    <row r="743" spans="51:51">
      <c r="AY743" s="1104"/>
    </row>
    <row r="744" spans="51:51">
      <c r="AY744" s="1104"/>
    </row>
    <row r="745" spans="51:51">
      <c r="AY745" s="1104"/>
    </row>
    <row r="746" spans="51:51">
      <c r="AY746" s="1104"/>
    </row>
    <row r="747" spans="51:51">
      <c r="AY747" s="1104"/>
    </row>
    <row r="748" spans="51:51">
      <c r="AY748" s="1104"/>
    </row>
    <row r="749" spans="51:51">
      <c r="AY749" s="1104"/>
    </row>
    <row r="750" spans="51:51">
      <c r="AY750" s="1104"/>
    </row>
    <row r="751" spans="51:51">
      <c r="AY751" s="1104"/>
    </row>
    <row r="752" spans="51:51">
      <c r="AY752" s="1104"/>
    </row>
    <row r="753" spans="51:51">
      <c r="AY753" s="1104"/>
    </row>
    <row r="754" spans="51:51">
      <c r="AY754" s="1104"/>
    </row>
    <row r="755" spans="51:51">
      <c r="AY755" s="1104"/>
    </row>
    <row r="756" spans="51:51">
      <c r="AY756" s="1104"/>
    </row>
    <row r="757" spans="51:51">
      <c r="AY757" s="1104"/>
    </row>
    <row r="758" spans="51:51">
      <c r="AY758" s="1104"/>
    </row>
    <row r="759" spans="51:51">
      <c r="AY759" s="1104"/>
    </row>
    <row r="760" spans="51:51">
      <c r="AY760" s="1104"/>
    </row>
    <row r="761" spans="51:51">
      <c r="AY761" s="1104"/>
    </row>
    <row r="762" spans="51:51">
      <c r="AY762" s="1104"/>
    </row>
    <row r="763" spans="51:51">
      <c r="AY763" s="1104"/>
    </row>
    <row r="764" spans="51:51">
      <c r="AY764" s="1104"/>
    </row>
    <row r="765" spans="51:51">
      <c r="AY765" s="1104"/>
    </row>
    <row r="766" spans="51:51">
      <c r="AY766" s="1104"/>
    </row>
    <row r="767" spans="51:51">
      <c r="AY767" s="1104"/>
    </row>
    <row r="768" spans="51:51">
      <c r="AY768" s="1104"/>
    </row>
    <row r="769" spans="51:51">
      <c r="AY769" s="1104"/>
    </row>
    <row r="770" spans="51:51">
      <c r="AY770" s="1104"/>
    </row>
    <row r="771" spans="51:51">
      <c r="AY771" s="1104"/>
    </row>
    <row r="772" spans="51:51">
      <c r="AY772" s="1104"/>
    </row>
    <row r="773" spans="51:51">
      <c r="AY773" s="1104"/>
    </row>
    <row r="774" spans="51:51">
      <c r="AY774" s="1104"/>
    </row>
    <row r="775" spans="51:51">
      <c r="AY775" s="1104"/>
    </row>
    <row r="776" spans="51:51">
      <c r="AY776" s="1104"/>
    </row>
    <row r="777" spans="51:51">
      <c r="AY777" s="1104"/>
    </row>
    <row r="778" spans="51:51">
      <c r="AY778" s="1104"/>
    </row>
    <row r="779" spans="51:51">
      <c r="AY779" s="1104"/>
    </row>
    <row r="780" spans="51:51">
      <c r="AY780" s="1104"/>
    </row>
    <row r="781" spans="51:51">
      <c r="AY781" s="1104"/>
    </row>
    <row r="782" spans="51:51">
      <c r="AY782" s="1104"/>
    </row>
    <row r="783" spans="51:51">
      <c r="AY783" s="1104"/>
    </row>
    <row r="784" spans="51:51">
      <c r="AY784" s="1104"/>
    </row>
    <row r="785" spans="51:51">
      <c r="AY785" s="1104"/>
    </row>
    <row r="786" spans="51:51">
      <c r="AY786" s="1104"/>
    </row>
    <row r="787" spans="51:51">
      <c r="AY787" s="1104"/>
    </row>
    <row r="788" spans="51:51">
      <c r="AY788" s="1104"/>
    </row>
    <row r="789" spans="51:51">
      <c r="AY789" s="1104"/>
    </row>
    <row r="790" spans="51:51">
      <c r="AY790" s="1104"/>
    </row>
    <row r="791" spans="51:51">
      <c r="AY791" s="1104"/>
    </row>
    <row r="792" spans="51:51">
      <c r="AY792" s="1104"/>
    </row>
    <row r="793" spans="51:51">
      <c r="AY793" s="1104"/>
    </row>
    <row r="794" spans="51:51">
      <c r="AY794" s="1104"/>
    </row>
    <row r="795" spans="51:51">
      <c r="AY795" s="1104"/>
    </row>
    <row r="796" spans="51:51">
      <c r="AY796" s="1104"/>
    </row>
    <row r="797" spans="51:51">
      <c r="AY797" s="1104"/>
    </row>
    <row r="798" spans="51:51">
      <c r="AY798" s="1104"/>
    </row>
    <row r="799" spans="51:51">
      <c r="AY799" s="1104"/>
    </row>
    <row r="800" spans="51:51">
      <c r="AY800" s="1104"/>
    </row>
    <row r="801" spans="51:51">
      <c r="AY801" s="1104"/>
    </row>
    <row r="802" spans="51:51">
      <c r="AY802" s="1104"/>
    </row>
    <row r="803" spans="51:51">
      <c r="AY803" s="1104"/>
    </row>
    <row r="804" spans="51:51">
      <c r="AY804" s="1104"/>
    </row>
    <row r="805" spans="51:51">
      <c r="AY805" s="1104"/>
    </row>
    <row r="806" spans="51:51">
      <c r="AY806" s="1104"/>
    </row>
    <row r="807" spans="51:51">
      <c r="AY807" s="1104"/>
    </row>
    <row r="808" spans="51:51">
      <c r="AY808" s="1104"/>
    </row>
    <row r="809" spans="51:51">
      <c r="AY809" s="1104"/>
    </row>
    <row r="810" spans="51:51">
      <c r="AY810" s="1104"/>
    </row>
    <row r="811" spans="51:51">
      <c r="AY811" s="1104"/>
    </row>
    <row r="812" spans="51:51">
      <c r="AY812" s="1104"/>
    </row>
    <row r="813" spans="51:51">
      <c r="AY813" s="1104"/>
    </row>
    <row r="814" spans="51:51">
      <c r="AY814" s="1104"/>
    </row>
    <row r="815" spans="51:51">
      <c r="AY815" s="1104"/>
    </row>
    <row r="816" spans="51:51">
      <c r="AY816" s="1104"/>
    </row>
    <row r="817" spans="51:51">
      <c r="AY817" s="1104"/>
    </row>
    <row r="818" spans="51:51">
      <c r="AY818" s="1104"/>
    </row>
    <row r="819" spans="51:51">
      <c r="AY819" s="1104"/>
    </row>
    <row r="820" spans="51:51">
      <c r="AY820" s="1104"/>
    </row>
    <row r="821" spans="51:51">
      <c r="AY821" s="1104"/>
    </row>
    <row r="822" spans="51:51">
      <c r="AY822" s="1104"/>
    </row>
    <row r="823" spans="51:51">
      <c r="AY823" s="1104"/>
    </row>
    <row r="824" spans="51:51">
      <c r="AY824" s="1104"/>
    </row>
    <row r="825" spans="51:51">
      <c r="AY825" s="1104"/>
    </row>
    <row r="826" spans="51:51">
      <c r="AY826" s="1104"/>
    </row>
    <row r="827" spans="51:51">
      <c r="AY827" s="1104"/>
    </row>
    <row r="828" spans="51:51">
      <c r="AY828" s="1104"/>
    </row>
    <row r="829" spans="51:51">
      <c r="AY829" s="1104"/>
    </row>
    <row r="830" spans="51:51">
      <c r="AY830" s="1104"/>
    </row>
    <row r="831" spans="51:51">
      <c r="AY831" s="1104"/>
    </row>
    <row r="832" spans="51:51">
      <c r="AY832" s="1104"/>
    </row>
    <row r="833" spans="51:51">
      <c r="AY833" s="1104"/>
    </row>
    <row r="834" spans="51:51">
      <c r="AY834" s="1104"/>
    </row>
    <row r="835" spans="51:51">
      <c r="AY835" s="1104"/>
    </row>
    <row r="836" spans="51:51">
      <c r="AY836" s="1104"/>
    </row>
    <row r="837" spans="51:51">
      <c r="AY837" s="1104"/>
    </row>
    <row r="838" spans="51:51">
      <c r="AY838" s="1104"/>
    </row>
    <row r="839" spans="51:51">
      <c r="AY839" s="1104"/>
    </row>
    <row r="840" spans="51:51">
      <c r="AY840" s="1104"/>
    </row>
    <row r="841" spans="51:51">
      <c r="AY841" s="1104"/>
    </row>
    <row r="842" spans="51:51">
      <c r="AY842" s="1104"/>
    </row>
    <row r="843" spans="51:51">
      <c r="AY843" s="1104"/>
    </row>
    <row r="844" spans="51:51">
      <c r="AY844" s="1104"/>
    </row>
    <row r="845" spans="51:51">
      <c r="AY845" s="1104"/>
    </row>
    <row r="846" spans="51:51">
      <c r="AY846" s="1104"/>
    </row>
    <row r="847" spans="51:51">
      <c r="AY847" s="1104"/>
    </row>
    <row r="848" spans="51:51">
      <c r="AY848" s="1104"/>
    </row>
    <row r="849" spans="51:51">
      <c r="AY849" s="1104"/>
    </row>
    <row r="850" spans="51:51">
      <c r="AY850" s="1104"/>
    </row>
    <row r="851" spans="51:51">
      <c r="AY851" s="1104"/>
    </row>
    <row r="852" spans="51:51">
      <c r="AY852" s="1104"/>
    </row>
    <row r="853" spans="51:51">
      <c r="AY853" s="1104"/>
    </row>
    <row r="854" spans="51:51">
      <c r="AY854" s="1104"/>
    </row>
    <row r="855" spans="51:51">
      <c r="AY855" s="1104"/>
    </row>
    <row r="856" spans="51:51">
      <c r="AY856" s="1104"/>
    </row>
    <row r="857" spans="51:51">
      <c r="AY857" s="1104"/>
    </row>
    <row r="858" spans="51:51">
      <c r="AY858" s="1104"/>
    </row>
    <row r="859" spans="51:51">
      <c r="AY859" s="1104"/>
    </row>
    <row r="860" spans="51:51">
      <c r="AY860" s="1104"/>
    </row>
    <row r="861" spans="51:51">
      <c r="AY861" s="1104"/>
    </row>
    <row r="862" spans="51:51">
      <c r="AY862" s="1104"/>
    </row>
    <row r="863" spans="51:51">
      <c r="AY863" s="1104"/>
    </row>
    <row r="864" spans="51:51">
      <c r="AY864" s="1104"/>
    </row>
    <row r="865" spans="51:51">
      <c r="AY865" s="1104"/>
    </row>
    <row r="866" spans="51:51">
      <c r="AY866" s="1104"/>
    </row>
    <row r="867" spans="51:51">
      <c r="AY867" s="1104"/>
    </row>
    <row r="868" spans="51:51">
      <c r="AY868" s="1104"/>
    </row>
    <row r="869" spans="51:51">
      <c r="AY869" s="1104"/>
    </row>
    <row r="870" spans="51:51">
      <c r="AY870" s="1104"/>
    </row>
    <row r="871" spans="51:51">
      <c r="AY871" s="1104"/>
    </row>
    <row r="872" spans="51:51">
      <c r="AY872" s="1104"/>
    </row>
    <row r="873" spans="51:51">
      <c r="AY873" s="1104"/>
    </row>
    <row r="874" spans="51:51">
      <c r="AY874" s="1104"/>
    </row>
    <row r="875" spans="51:51">
      <c r="AY875" s="1104"/>
    </row>
    <row r="876" spans="51:51">
      <c r="AY876" s="1104"/>
    </row>
    <row r="877" spans="51:51">
      <c r="AY877" s="1104"/>
    </row>
    <row r="878" spans="51:51">
      <c r="AY878" s="1104"/>
    </row>
    <row r="879" spans="51:51">
      <c r="AY879" s="1104"/>
    </row>
    <row r="880" spans="51:51">
      <c r="AY880" s="1104"/>
    </row>
    <row r="881" spans="51:51">
      <c r="AY881" s="1104"/>
    </row>
    <row r="882" spans="51:51">
      <c r="AY882" s="1104"/>
    </row>
    <row r="883" spans="51:51">
      <c r="AY883" s="1104"/>
    </row>
    <row r="884" spans="51:51">
      <c r="AY884" s="1104"/>
    </row>
    <row r="885" spans="51:51">
      <c r="AY885" s="1104"/>
    </row>
    <row r="886" spans="51:51">
      <c r="AY886" s="1104"/>
    </row>
    <row r="887" spans="51:51">
      <c r="AY887" s="1104"/>
    </row>
    <row r="888" spans="51:51">
      <c r="AY888" s="1104"/>
    </row>
    <row r="889" spans="51:51">
      <c r="AY889" s="1104"/>
    </row>
    <row r="890" spans="51:51">
      <c r="AY890" s="1104"/>
    </row>
    <row r="891" spans="51:51">
      <c r="AY891" s="1104"/>
    </row>
    <row r="892" spans="51:51">
      <c r="AY892" s="1104"/>
    </row>
    <row r="893" spans="51:51">
      <c r="AY893" s="1104"/>
    </row>
    <row r="894" spans="51:51">
      <c r="AY894" s="1104"/>
    </row>
    <row r="895" spans="51:51">
      <c r="AY895" s="1104"/>
    </row>
    <row r="896" spans="51:51">
      <c r="AY896" s="1104"/>
    </row>
    <row r="897" spans="51:51">
      <c r="AY897" s="1104"/>
    </row>
    <row r="898" spans="51:51">
      <c r="AY898" s="1104"/>
    </row>
    <row r="899" spans="51:51">
      <c r="AY899" s="1104"/>
    </row>
    <row r="900" spans="51:51">
      <c r="AY900" s="1104"/>
    </row>
    <row r="901" spans="51:51">
      <c r="AY901" s="1104"/>
    </row>
    <row r="902" spans="51:51">
      <c r="AY902" s="1104"/>
    </row>
    <row r="903" spans="51:51">
      <c r="AY903" s="1104"/>
    </row>
    <row r="904" spans="51:51">
      <c r="AY904" s="1104"/>
    </row>
    <row r="905" spans="51:51">
      <c r="AY905" s="1104"/>
    </row>
    <row r="906" spans="51:51">
      <c r="AY906" s="1104"/>
    </row>
    <row r="907" spans="51:51">
      <c r="AY907" s="1104"/>
    </row>
    <row r="908" spans="51:51">
      <c r="AY908" s="1104"/>
    </row>
    <row r="909" spans="51:51">
      <c r="AY909" s="1104"/>
    </row>
    <row r="910" spans="51:51">
      <c r="AY910" s="1104"/>
    </row>
    <row r="911" spans="51:51">
      <c r="AY911" s="1104"/>
    </row>
    <row r="912" spans="51:51">
      <c r="AY912" s="1104"/>
    </row>
    <row r="913" spans="51:51">
      <c r="AY913" s="1104"/>
    </row>
    <row r="914" spans="51:51">
      <c r="AY914" s="1104"/>
    </row>
    <row r="915" spans="51:51">
      <c r="AY915" s="1104"/>
    </row>
    <row r="916" spans="51:51">
      <c r="AY916" s="1104"/>
    </row>
    <row r="917" spans="51:51">
      <c r="AY917" s="1104"/>
    </row>
    <row r="918" spans="51:51">
      <c r="AY918" s="1104"/>
    </row>
    <row r="919" spans="51:51">
      <c r="AY919" s="1104"/>
    </row>
    <row r="920" spans="51:51">
      <c r="AY920" s="1104"/>
    </row>
    <row r="921" spans="51:51">
      <c r="AY921" s="1104"/>
    </row>
    <row r="922" spans="51:51">
      <c r="AY922" s="1104"/>
    </row>
    <row r="923" spans="51:51">
      <c r="AY923" s="1104"/>
    </row>
    <row r="924" spans="51:51">
      <c r="AY924" s="1104"/>
    </row>
    <row r="925" spans="51:51">
      <c r="AY925" s="1104"/>
    </row>
    <row r="926" spans="51:51">
      <c r="AY926" s="1104"/>
    </row>
    <row r="927" spans="51:51">
      <c r="AY927" s="1104"/>
    </row>
    <row r="928" spans="51:51">
      <c r="AY928" s="1104"/>
    </row>
    <row r="929" spans="51:51">
      <c r="AY929" s="1104"/>
    </row>
    <row r="930" spans="51:51">
      <c r="AY930" s="1104"/>
    </row>
    <row r="931" spans="51:51">
      <c r="AY931" s="1104"/>
    </row>
    <row r="932" spans="51:51">
      <c r="AY932" s="1104"/>
    </row>
    <row r="933" spans="51:51">
      <c r="AY933" s="1104"/>
    </row>
    <row r="934" spans="51:51">
      <c r="AY934" s="1104"/>
    </row>
    <row r="935" spans="51:51">
      <c r="AY935" s="1104"/>
    </row>
    <row r="936" spans="51:51">
      <c r="AY936" s="1104"/>
    </row>
    <row r="937" spans="51:51">
      <c r="AY937" s="1104"/>
    </row>
    <row r="938" spans="51:51">
      <c r="AY938" s="1104"/>
    </row>
    <row r="939" spans="51:51">
      <c r="AY939" s="1104"/>
    </row>
    <row r="940" spans="51:51">
      <c r="AY940" s="1104"/>
    </row>
    <row r="941" spans="51:51">
      <c r="AY941" s="1104"/>
    </row>
    <row r="942" spans="51:51">
      <c r="AY942" s="1104"/>
    </row>
    <row r="943" spans="51:51">
      <c r="AY943" s="1104"/>
    </row>
    <row r="944" spans="51:51">
      <c r="AY944" s="1104"/>
    </row>
    <row r="945" spans="51:51">
      <c r="AY945" s="1104"/>
    </row>
    <row r="946" spans="51:51">
      <c r="AY946" s="1104"/>
    </row>
    <row r="947" spans="51:51">
      <c r="AY947" s="1104"/>
    </row>
    <row r="948" spans="51:51">
      <c r="AY948" s="1104"/>
    </row>
  </sheetData>
  <sheetProtection algorithmName="SHA-512" hashValue="yNvMcXV4vjx6lSOH4eZbcdV+L3610A+UgA1cV66zO4Jchkg0SyRqYF6pBgD4RuLHem6oU487p/H6JJ8ejJ5zJg==" saltValue="dvJ7QMqcBKOdJu346NJfLQ==" spinCount="100000" sheet="1" objects="1" scenarios="1"/>
  <mergeCells count="190">
    <mergeCell ref="W116:W117"/>
    <mergeCell ref="Y116:Y117"/>
    <mergeCell ref="AA116:AA117"/>
    <mergeCell ref="Z154:Z155"/>
    <mergeCell ref="AB154:AB155"/>
    <mergeCell ref="AD154:AD155"/>
    <mergeCell ref="AF154:AF155"/>
    <mergeCell ref="V135:V136"/>
    <mergeCell ref="AH154:AH155"/>
    <mergeCell ref="AH135:AH136"/>
    <mergeCell ref="W154:W155"/>
    <mergeCell ref="AG154:AG155"/>
    <mergeCell ref="X135:X136"/>
    <mergeCell ref="Z135:Z136"/>
    <mergeCell ref="AB135:AB136"/>
    <mergeCell ref="AD135:AD136"/>
    <mergeCell ref="AF135:AF136"/>
    <mergeCell ref="AC154:AC155"/>
    <mergeCell ref="AE154:AE155"/>
    <mergeCell ref="Y154:Y155"/>
    <mergeCell ref="AA154:AA155"/>
    <mergeCell ref="B127:E127"/>
    <mergeCell ref="B125:E125"/>
    <mergeCell ref="B113:E113"/>
    <mergeCell ref="B123:E123"/>
    <mergeCell ref="B119:E119"/>
    <mergeCell ref="AI154:AI155"/>
    <mergeCell ref="V134:AI134"/>
    <mergeCell ref="W135:W136"/>
    <mergeCell ref="Y135:Y136"/>
    <mergeCell ref="AA135:AA136"/>
    <mergeCell ref="AC135:AC136"/>
    <mergeCell ref="AE135:AE136"/>
    <mergeCell ref="AG135:AG136"/>
    <mergeCell ref="AI135:AI136"/>
    <mergeCell ref="V153:AI153"/>
    <mergeCell ref="V154:V155"/>
    <mergeCell ref="X154:X155"/>
    <mergeCell ref="AB116:AB117"/>
    <mergeCell ref="AD116:AD117"/>
    <mergeCell ref="V116:V117"/>
    <mergeCell ref="X116:X117"/>
    <mergeCell ref="AF116:AF117"/>
    <mergeCell ref="AH116:AH117"/>
    <mergeCell ref="Z116:Z117"/>
    <mergeCell ref="AH7:AH10"/>
    <mergeCell ref="C7:E7"/>
    <mergeCell ref="G5:H5"/>
    <mergeCell ref="K5:L5"/>
    <mergeCell ref="F1:G1"/>
    <mergeCell ref="A15:E15"/>
    <mergeCell ref="L1:N1"/>
    <mergeCell ref="B99:E99"/>
    <mergeCell ref="I18:I19"/>
    <mergeCell ref="V43:AI43"/>
    <mergeCell ref="V96:AI96"/>
    <mergeCell ref="W97:W98"/>
    <mergeCell ref="Y97:Y98"/>
    <mergeCell ref="AA97:AA98"/>
    <mergeCell ref="AC97:AC98"/>
    <mergeCell ref="AE97:AE98"/>
    <mergeCell ref="AG97:AG98"/>
    <mergeCell ref="AI97:AI98"/>
    <mergeCell ref="M5:N5"/>
    <mergeCell ref="H2:I2"/>
    <mergeCell ref="F2:G2"/>
    <mergeCell ref="U7:U10"/>
    <mergeCell ref="Q4:R4"/>
    <mergeCell ref="Q5:R5"/>
    <mergeCell ref="H1:I1"/>
    <mergeCell ref="S1:T1"/>
    <mergeCell ref="C4:F4"/>
    <mergeCell ref="A10:E10"/>
    <mergeCell ref="C5:F5"/>
    <mergeCell ref="G4:H4"/>
    <mergeCell ref="S4:T4"/>
    <mergeCell ref="S5:T5"/>
    <mergeCell ref="I5:J5"/>
    <mergeCell ref="C6:E6"/>
    <mergeCell ref="I4:J4"/>
    <mergeCell ref="K4:L4"/>
    <mergeCell ref="M4:N4"/>
    <mergeCell ref="A5:B5"/>
    <mergeCell ref="J1:K1"/>
    <mergeCell ref="L2:N2"/>
    <mergeCell ref="A1:D1"/>
    <mergeCell ref="J2:K2"/>
    <mergeCell ref="O5:P5"/>
    <mergeCell ref="A2:D2"/>
    <mergeCell ref="O4:P4"/>
    <mergeCell ref="S2:T2"/>
    <mergeCell ref="A11:E11"/>
    <mergeCell ref="A14:E14"/>
    <mergeCell ref="V97:V98"/>
    <mergeCell ref="G115:T115"/>
    <mergeCell ref="G30:H30"/>
    <mergeCell ref="I30:J30"/>
    <mergeCell ref="K30:L30"/>
    <mergeCell ref="M30:N30"/>
    <mergeCell ref="O30:P30"/>
    <mergeCell ref="Q30:R30"/>
    <mergeCell ref="S30:T30"/>
    <mergeCell ref="G96:T96"/>
    <mergeCell ref="V115:AI115"/>
    <mergeCell ref="B107:E107"/>
    <mergeCell ref="B109:E109"/>
    <mergeCell ref="B110:E110"/>
    <mergeCell ref="B111:E111"/>
    <mergeCell ref="B103:E103"/>
    <mergeCell ref="B104:E104"/>
    <mergeCell ref="B42:E42"/>
    <mergeCell ref="B108:E108"/>
    <mergeCell ref="B100:E100"/>
    <mergeCell ref="B105:E105"/>
    <mergeCell ref="G39:T39"/>
    <mergeCell ref="AV1:AX1"/>
    <mergeCell ref="AL1:AP1"/>
    <mergeCell ref="AX6:AX10"/>
    <mergeCell ref="AV6:AV10"/>
    <mergeCell ref="AR6:AR10"/>
    <mergeCell ref="AN6:AN10"/>
    <mergeCell ref="AP6:AP10"/>
    <mergeCell ref="AL6:AL10"/>
    <mergeCell ref="AI7:AI10"/>
    <mergeCell ref="AK6:AK10"/>
    <mergeCell ref="AT6:AT10"/>
    <mergeCell ref="AR1:AT1"/>
    <mergeCell ref="A12:E12"/>
    <mergeCell ref="F18:H19"/>
    <mergeCell ref="A39:F40"/>
    <mergeCell ref="B106:E106"/>
    <mergeCell ref="B102:E102"/>
    <mergeCell ref="B101:E101"/>
    <mergeCell ref="B112:E112"/>
    <mergeCell ref="A13:E13"/>
    <mergeCell ref="J18:N18"/>
    <mergeCell ref="J19:N19"/>
    <mergeCell ref="D27:F27"/>
    <mergeCell ref="D26:F26"/>
    <mergeCell ref="A22:T23"/>
    <mergeCell ref="A30:E30"/>
    <mergeCell ref="H26:I26"/>
    <mergeCell ref="A115:F116"/>
    <mergeCell ref="B129:E129"/>
    <mergeCell ref="B130:E130"/>
    <mergeCell ref="B131:E131"/>
    <mergeCell ref="B132:E132"/>
    <mergeCell ref="A153:F154"/>
    <mergeCell ref="B118:E118"/>
    <mergeCell ref="AL96:AN96"/>
    <mergeCell ref="AL115:AN115"/>
    <mergeCell ref="X97:X98"/>
    <mergeCell ref="Z97:Z98"/>
    <mergeCell ref="AB97:AB98"/>
    <mergeCell ref="AD97:AD98"/>
    <mergeCell ref="AF97:AF98"/>
    <mergeCell ref="AH97:AH98"/>
    <mergeCell ref="AC116:AC117"/>
    <mergeCell ref="AE116:AE117"/>
    <mergeCell ref="AG116:AG117"/>
    <mergeCell ref="AI116:AI117"/>
    <mergeCell ref="B120:E120"/>
    <mergeCell ref="B121:E121"/>
    <mergeCell ref="B122:E122"/>
    <mergeCell ref="B124:E124"/>
    <mergeCell ref="B126:E126"/>
    <mergeCell ref="B156:E156"/>
    <mergeCell ref="B149:E149"/>
    <mergeCell ref="B150:E150"/>
    <mergeCell ref="B151:E151"/>
    <mergeCell ref="B137:E137"/>
    <mergeCell ref="B138:E138"/>
    <mergeCell ref="B128:E128"/>
    <mergeCell ref="A134:F135"/>
    <mergeCell ref="AK43:AQ43"/>
    <mergeCell ref="G153:T153"/>
    <mergeCell ref="B139:E139"/>
    <mergeCell ref="AL153:AN153"/>
    <mergeCell ref="B144:E144"/>
    <mergeCell ref="B145:E145"/>
    <mergeCell ref="B146:E146"/>
    <mergeCell ref="B147:E147"/>
    <mergeCell ref="B148:E148"/>
    <mergeCell ref="B140:E140"/>
    <mergeCell ref="B141:E141"/>
    <mergeCell ref="B142:E142"/>
    <mergeCell ref="B143:E143"/>
    <mergeCell ref="G134:T134"/>
    <mergeCell ref="AL134:AN134"/>
    <mergeCell ref="A96:F97"/>
  </mergeCells>
  <phoneticPr fontId="21" type="noConversion"/>
  <conditionalFormatting sqref="G41">
    <cfRule type="cellIs" dxfId="6362" priority="950" stopIfTrue="1" operator="lessThan">
      <formula>-0.0000444444444444444</formula>
    </cfRule>
  </conditionalFormatting>
  <conditionalFormatting sqref="G98">
    <cfRule type="cellIs" dxfId="6361" priority="835" stopIfTrue="1" operator="lessThan">
      <formula>-0.0000444444444444444</formula>
    </cfRule>
  </conditionalFormatting>
  <conditionalFormatting sqref="I97">
    <cfRule type="expression" dxfId="6360" priority="834" stopIfTrue="1">
      <formula>ISERROR(I97)</formula>
    </cfRule>
  </conditionalFormatting>
  <conditionalFormatting sqref="K97">
    <cfRule type="expression" dxfId="6359" priority="832" stopIfTrue="1">
      <formula>ISERROR(K97)</formula>
    </cfRule>
  </conditionalFormatting>
  <conditionalFormatting sqref="M97">
    <cfRule type="expression" dxfId="6358" priority="831" stopIfTrue="1">
      <formula>ISERROR(M97)</formula>
    </cfRule>
  </conditionalFormatting>
  <conditionalFormatting sqref="O97">
    <cfRule type="expression" dxfId="6357" priority="830" stopIfTrue="1">
      <formula>ISERROR(O97)</formula>
    </cfRule>
  </conditionalFormatting>
  <conditionalFormatting sqref="Q97">
    <cfRule type="expression" dxfId="6356" priority="829" stopIfTrue="1">
      <formula>ISERROR(Q97)</formula>
    </cfRule>
  </conditionalFormatting>
  <conditionalFormatting sqref="S97">
    <cfRule type="expression" dxfId="6355" priority="828" stopIfTrue="1">
      <formula>ISERROR(S97)</formula>
    </cfRule>
  </conditionalFormatting>
  <conditionalFormatting sqref="G117">
    <cfRule type="cellIs" dxfId="6354" priority="827" stopIfTrue="1" operator="lessThan">
      <formula>-0.0000444444444444444</formula>
    </cfRule>
  </conditionalFormatting>
  <conditionalFormatting sqref="G136">
    <cfRule type="cellIs" dxfId="6353" priority="811" stopIfTrue="1" operator="lessThan">
      <formula>-0.0000444444444444444</formula>
    </cfRule>
  </conditionalFormatting>
  <conditionalFormatting sqref="G155">
    <cfRule type="cellIs" dxfId="6352" priority="803" stopIfTrue="1" operator="lessThan">
      <formula>-0.0000444444444444444</formula>
    </cfRule>
  </conditionalFormatting>
  <conditionalFormatting sqref="H155">
    <cfRule type="cellIs" dxfId="6351" priority="788" stopIfTrue="1" operator="lessThan">
      <formula>-0.0000444444444444444</formula>
    </cfRule>
  </conditionalFormatting>
  <conditionalFormatting sqref="H94">
    <cfRule type="expression" dxfId="6350" priority="772">
      <formula>IF(H94&lt;0, TRUE, IF(AND(H94&gt;0,V94=""),TRUE,FALSE))</formula>
    </cfRule>
  </conditionalFormatting>
  <conditionalFormatting sqref="H60">
    <cfRule type="expression" dxfId="6349" priority="769">
      <formula>IF(H60&lt;0, TRUE, IF(AND(H60&gt;0,V60=""),TRUE,FALSE))</formula>
    </cfRule>
  </conditionalFormatting>
  <conditionalFormatting sqref="H61">
    <cfRule type="expression" dxfId="6348" priority="768">
      <formula>IF(H61&lt;0, TRUE, IF(AND(H61&gt;0,V61=""),TRUE,FALSE))</formula>
    </cfRule>
  </conditionalFormatting>
  <conditionalFormatting sqref="H62">
    <cfRule type="expression" dxfId="6347" priority="767">
      <formula>IF(H62&lt;0, TRUE, IF(AND(H62&gt;0,V62=""),TRUE,FALSE))</formula>
    </cfRule>
  </conditionalFormatting>
  <conditionalFormatting sqref="H63">
    <cfRule type="expression" dxfId="6346" priority="766">
      <formula>IF(H63&lt;0, TRUE, IF(AND(H63&gt;0,V63=""),TRUE,FALSE))</formula>
    </cfRule>
  </conditionalFormatting>
  <conditionalFormatting sqref="H64">
    <cfRule type="expression" dxfId="6345" priority="765">
      <formula>IF(H64&lt;0, TRUE, IF(AND(H64&gt;0,V64=""),TRUE,FALSE))</formula>
    </cfRule>
  </conditionalFormatting>
  <conditionalFormatting sqref="H65">
    <cfRule type="expression" dxfId="6344" priority="764">
      <formula>IF(H65&lt;0, TRUE, IF(AND(H65&gt;0,V65=""),TRUE,FALSE))</formula>
    </cfRule>
  </conditionalFormatting>
  <conditionalFormatting sqref="H66">
    <cfRule type="expression" dxfId="6343" priority="763">
      <formula>IF(H66&lt;0, TRUE, IF(AND(H66&gt;0,V66=""),TRUE,FALSE))</formula>
    </cfRule>
  </conditionalFormatting>
  <conditionalFormatting sqref="H67">
    <cfRule type="expression" dxfId="6342" priority="762">
      <formula>IF(H67&lt;0, TRUE, IF(AND(H67&gt;0,V67=""),TRUE,FALSE))</formula>
    </cfRule>
  </conditionalFormatting>
  <conditionalFormatting sqref="H68">
    <cfRule type="expression" dxfId="6341" priority="761">
      <formula>IF(H68&lt;0, TRUE, IF(AND(H68&gt;0,V68=""),TRUE,FALSE))</formula>
    </cfRule>
  </conditionalFormatting>
  <conditionalFormatting sqref="H69">
    <cfRule type="expression" dxfId="6340" priority="760">
      <formula>IF(H69&lt;0, TRUE, IF(AND(H69&gt;0,V69=""),TRUE,FALSE))</formula>
    </cfRule>
  </conditionalFormatting>
  <conditionalFormatting sqref="H70">
    <cfRule type="expression" dxfId="6339" priority="759">
      <formula>IF(H70&lt;0, TRUE, IF(AND(H70&gt;0,V70=""),TRUE,FALSE))</formula>
    </cfRule>
  </conditionalFormatting>
  <conditionalFormatting sqref="H71">
    <cfRule type="expression" dxfId="6338" priority="758">
      <formula>IF(H71&lt;0, TRUE, IF(AND(H71&gt;0,V71=""),TRUE,FALSE))</formula>
    </cfRule>
  </conditionalFormatting>
  <conditionalFormatting sqref="H72">
    <cfRule type="expression" dxfId="6337" priority="757">
      <formula>IF(H72&lt;0, TRUE, IF(AND(H72&gt;0,V72=""),TRUE,FALSE))</formula>
    </cfRule>
  </conditionalFormatting>
  <conditionalFormatting sqref="H73">
    <cfRule type="expression" dxfId="6336" priority="756">
      <formula>IF(H73&lt;0, TRUE, IF(AND(H73&gt;0,V73=""),TRUE,FALSE))</formula>
    </cfRule>
  </conditionalFormatting>
  <conditionalFormatting sqref="H74">
    <cfRule type="expression" dxfId="6335" priority="755">
      <formula>IF(H74&lt;0, TRUE, IF(AND(H74&gt;0,V74=""),TRUE,FALSE))</formula>
    </cfRule>
  </conditionalFormatting>
  <conditionalFormatting sqref="H75">
    <cfRule type="expression" dxfId="6334" priority="754">
      <formula>IF(H75&lt;0, TRUE, IF(AND(H75&gt;0,V75=""),TRUE,FALSE))</formula>
    </cfRule>
  </conditionalFormatting>
  <conditionalFormatting sqref="H76">
    <cfRule type="expression" dxfId="6333" priority="753">
      <formula>IF(H76&lt;0, TRUE, IF(AND(H76&gt;0,V76=""),TRUE,FALSE))</formula>
    </cfRule>
  </conditionalFormatting>
  <conditionalFormatting sqref="H77">
    <cfRule type="expression" dxfId="6332" priority="752">
      <formula>IF(H77&lt;0, TRUE, IF(AND(H77&gt;0,V77=""),TRUE,FALSE))</formula>
    </cfRule>
  </conditionalFormatting>
  <conditionalFormatting sqref="H78">
    <cfRule type="expression" dxfId="6331" priority="751">
      <formula>IF(H78&lt;0, TRUE, IF(AND(H78&gt;0,V78=""),TRUE,FALSE))</formula>
    </cfRule>
  </conditionalFormatting>
  <conditionalFormatting sqref="H79">
    <cfRule type="expression" dxfId="6330" priority="750">
      <formula>IF(H79&lt;0, TRUE, IF(AND(H79&gt;0,V79=""),TRUE,FALSE))</formula>
    </cfRule>
  </conditionalFormatting>
  <conditionalFormatting sqref="H80">
    <cfRule type="expression" dxfId="6329" priority="749">
      <formula>IF(H80&lt;0, TRUE, IF(AND(H80&gt;0,V80=""),TRUE,FALSE))</formula>
    </cfRule>
  </conditionalFormatting>
  <conditionalFormatting sqref="H81">
    <cfRule type="expression" dxfId="6328" priority="748">
      <formula>IF(H81&lt;0, TRUE, IF(AND(H81&gt;0,V81=""),TRUE,FALSE))</formula>
    </cfRule>
  </conditionalFormatting>
  <conditionalFormatting sqref="H82">
    <cfRule type="expression" dxfId="6327" priority="747">
      <formula>IF(H82&lt;0, TRUE, IF(AND(H82&gt;0,V82=""),TRUE,FALSE))</formula>
    </cfRule>
  </conditionalFormatting>
  <conditionalFormatting sqref="H83">
    <cfRule type="expression" dxfId="6326" priority="746">
      <formula>IF(H83&lt;0, TRUE, IF(AND(H83&gt;0,V83=""),TRUE,FALSE))</formula>
    </cfRule>
  </conditionalFormatting>
  <conditionalFormatting sqref="H84">
    <cfRule type="expression" dxfId="6325" priority="745">
      <formula>IF(H84&lt;0, TRUE, IF(AND(H84&gt;0,V84=""),TRUE,FALSE))</formula>
    </cfRule>
  </conditionalFormatting>
  <conditionalFormatting sqref="H85">
    <cfRule type="expression" dxfId="6324" priority="744">
      <formula>IF(H85&lt;0, TRUE, IF(AND(H85&gt;0,V85=""),TRUE,FALSE))</formula>
    </cfRule>
  </conditionalFormatting>
  <conditionalFormatting sqref="H86">
    <cfRule type="expression" dxfId="6323" priority="743">
      <formula>IF(H86&lt;0, TRUE, IF(AND(H86&gt;0,V86=""),TRUE,FALSE))</formula>
    </cfRule>
  </conditionalFormatting>
  <conditionalFormatting sqref="H87">
    <cfRule type="expression" dxfId="6322" priority="742">
      <formula>IF(H87&lt;0, TRUE, IF(AND(H87&gt;0,V87=""),TRUE,FALSE))</formula>
    </cfRule>
  </conditionalFormatting>
  <conditionalFormatting sqref="H88">
    <cfRule type="expression" dxfId="6321" priority="741">
      <formula>IF(H88&lt;0, TRUE, IF(AND(H88&gt;0,V88=""),TRUE,FALSE))</formula>
    </cfRule>
  </conditionalFormatting>
  <conditionalFormatting sqref="H89">
    <cfRule type="expression" dxfId="6320" priority="740">
      <formula>IF(H89&lt;0, TRUE, IF(AND(H89&gt;0,V89=""),TRUE,FALSE))</formula>
    </cfRule>
  </conditionalFormatting>
  <conditionalFormatting sqref="H90">
    <cfRule type="expression" dxfId="6319" priority="739">
      <formula>IF(H90&lt;0, TRUE, IF(AND(H90&gt;0,V90=""),TRUE,FALSE))</formula>
    </cfRule>
  </conditionalFormatting>
  <conditionalFormatting sqref="H91">
    <cfRule type="expression" dxfId="6318" priority="738">
      <formula>IF(H91&lt;0, TRUE, IF(AND(H91&gt;0,V91=""),TRUE,FALSE))</formula>
    </cfRule>
  </conditionalFormatting>
  <conditionalFormatting sqref="H92">
    <cfRule type="expression" dxfId="6317" priority="737">
      <formula>IF(H92&lt;0, TRUE, IF(AND(H92&gt;0,V92=""),TRUE,FALSE))</formula>
    </cfRule>
  </conditionalFormatting>
  <conditionalFormatting sqref="H93">
    <cfRule type="expression" dxfId="6316" priority="736">
      <formula>IF(H93&lt;0, TRUE, IF(AND(H93&gt;0,V93=""),TRUE,FALSE))</formula>
    </cfRule>
  </conditionalFormatting>
  <conditionalFormatting sqref="J94">
    <cfRule type="expression" dxfId="6315" priority="722">
      <formula>IF(J94&lt;0, TRUE, IF(AND(J94&gt;0,X94=""),TRUE,FALSE))</formula>
    </cfRule>
  </conditionalFormatting>
  <conditionalFormatting sqref="J60">
    <cfRule type="expression" dxfId="6314" priority="719">
      <formula>IF(J60&lt;0, TRUE, IF(AND(J60&gt;0,X60=""),TRUE,FALSE))</formula>
    </cfRule>
  </conditionalFormatting>
  <conditionalFormatting sqref="J61">
    <cfRule type="expression" dxfId="6313" priority="718">
      <formula>IF(J61&lt;0, TRUE, IF(AND(J61&gt;0,X61=""),TRUE,FALSE))</formula>
    </cfRule>
  </conditionalFormatting>
  <conditionalFormatting sqref="J62">
    <cfRule type="expression" dxfId="6312" priority="717">
      <formula>IF(J62&lt;0, TRUE, IF(AND(J62&gt;0,X62=""),TRUE,FALSE))</formula>
    </cfRule>
  </conditionalFormatting>
  <conditionalFormatting sqref="J63">
    <cfRule type="expression" dxfId="6311" priority="716">
      <formula>IF(J63&lt;0, TRUE, IF(AND(J63&gt;0,X63=""),TRUE,FALSE))</formula>
    </cfRule>
  </conditionalFormatting>
  <conditionalFormatting sqref="J64">
    <cfRule type="expression" dxfId="6310" priority="715">
      <formula>IF(J64&lt;0, TRUE, IF(AND(J64&gt;0,X64=""),TRUE,FALSE))</formula>
    </cfRule>
  </conditionalFormatting>
  <conditionalFormatting sqref="J65">
    <cfRule type="expression" dxfId="6309" priority="714">
      <formula>IF(J65&lt;0, TRUE, IF(AND(J65&gt;0,X65=""),TRUE,FALSE))</formula>
    </cfRule>
  </conditionalFormatting>
  <conditionalFormatting sqref="J66">
    <cfRule type="expression" dxfId="6308" priority="713">
      <formula>IF(J66&lt;0, TRUE, IF(AND(J66&gt;0,X66=""),TRUE,FALSE))</formula>
    </cfRule>
  </conditionalFormatting>
  <conditionalFormatting sqref="J67">
    <cfRule type="expression" dxfId="6307" priority="712">
      <formula>IF(J67&lt;0, TRUE, IF(AND(J67&gt;0,X67=""),TRUE,FALSE))</formula>
    </cfRule>
  </conditionalFormatting>
  <conditionalFormatting sqref="J68">
    <cfRule type="expression" dxfId="6306" priority="711">
      <formula>IF(J68&lt;0, TRUE, IF(AND(J68&gt;0,X68=""),TRUE,FALSE))</formula>
    </cfRule>
  </conditionalFormatting>
  <conditionalFormatting sqref="J69">
    <cfRule type="expression" dxfId="6305" priority="710">
      <formula>IF(J69&lt;0, TRUE, IF(AND(J69&gt;0,X69=""),TRUE,FALSE))</formula>
    </cfRule>
  </conditionalFormatting>
  <conditionalFormatting sqref="J70">
    <cfRule type="expression" dxfId="6304" priority="709">
      <formula>IF(J70&lt;0, TRUE, IF(AND(J70&gt;0,X70=""),TRUE,FALSE))</formula>
    </cfRule>
  </conditionalFormatting>
  <conditionalFormatting sqref="J71">
    <cfRule type="expression" dxfId="6303" priority="708">
      <formula>IF(J71&lt;0, TRUE, IF(AND(J71&gt;0,X71=""),TRUE,FALSE))</formula>
    </cfRule>
  </conditionalFormatting>
  <conditionalFormatting sqref="J72">
    <cfRule type="expression" dxfId="6302" priority="707">
      <formula>IF(J72&lt;0, TRUE, IF(AND(J72&gt;0,X72=""),TRUE,FALSE))</formula>
    </cfRule>
  </conditionalFormatting>
  <conditionalFormatting sqref="J73">
    <cfRule type="expression" dxfId="6301" priority="706">
      <formula>IF(J73&lt;0, TRUE, IF(AND(J73&gt;0,X73=""),TRUE,FALSE))</formula>
    </cfRule>
  </conditionalFormatting>
  <conditionalFormatting sqref="J74">
    <cfRule type="expression" dxfId="6300" priority="705">
      <formula>IF(J74&lt;0, TRUE, IF(AND(J74&gt;0,X74=""),TRUE,FALSE))</formula>
    </cfRule>
  </conditionalFormatting>
  <conditionalFormatting sqref="J75">
    <cfRule type="expression" dxfId="6299" priority="704">
      <formula>IF(J75&lt;0, TRUE, IF(AND(J75&gt;0,X75=""),TRUE,FALSE))</formula>
    </cfRule>
  </conditionalFormatting>
  <conditionalFormatting sqref="J76">
    <cfRule type="expression" dxfId="6298" priority="703">
      <formula>IF(J76&lt;0, TRUE, IF(AND(J76&gt;0,X76=""),TRUE,FALSE))</formula>
    </cfRule>
  </conditionalFormatting>
  <conditionalFormatting sqref="J77">
    <cfRule type="expression" dxfId="6297" priority="702">
      <formula>IF(J77&lt;0, TRUE, IF(AND(J77&gt;0,X77=""),TRUE,FALSE))</formula>
    </cfRule>
  </conditionalFormatting>
  <conditionalFormatting sqref="J78">
    <cfRule type="expression" dxfId="6296" priority="701">
      <formula>IF(J78&lt;0, TRUE, IF(AND(J78&gt;0,X78=""),TRUE,FALSE))</formula>
    </cfRule>
  </conditionalFormatting>
  <conditionalFormatting sqref="J79">
    <cfRule type="expression" dxfId="6295" priority="700">
      <formula>IF(J79&lt;0, TRUE, IF(AND(J79&gt;0,X79=""),TRUE,FALSE))</formula>
    </cfRule>
  </conditionalFormatting>
  <conditionalFormatting sqref="J80">
    <cfRule type="expression" dxfId="6294" priority="699">
      <formula>IF(J80&lt;0, TRUE, IF(AND(J80&gt;0,X80=""),TRUE,FALSE))</formula>
    </cfRule>
  </conditionalFormatting>
  <conditionalFormatting sqref="J81">
    <cfRule type="expression" dxfId="6293" priority="698">
      <formula>IF(J81&lt;0, TRUE, IF(AND(J81&gt;0,X81=""),TRUE,FALSE))</formula>
    </cfRule>
  </conditionalFormatting>
  <conditionalFormatting sqref="J82">
    <cfRule type="expression" dxfId="6292" priority="697">
      <formula>IF(J82&lt;0, TRUE, IF(AND(J82&gt;0,X82=""),TRUE,FALSE))</formula>
    </cfRule>
  </conditionalFormatting>
  <conditionalFormatting sqref="J83">
    <cfRule type="expression" dxfId="6291" priority="696">
      <formula>IF(J83&lt;0, TRUE, IF(AND(J83&gt;0,X83=""),TRUE,FALSE))</formula>
    </cfRule>
  </conditionalFormatting>
  <conditionalFormatting sqref="J84">
    <cfRule type="expression" dxfId="6290" priority="695">
      <formula>IF(J84&lt;0, TRUE, IF(AND(J84&gt;0,X84=""),TRUE,FALSE))</formula>
    </cfRule>
  </conditionalFormatting>
  <conditionalFormatting sqref="J85">
    <cfRule type="expression" dxfId="6289" priority="694">
      <formula>IF(J85&lt;0, TRUE, IF(AND(J85&gt;0,X85=""),TRUE,FALSE))</formula>
    </cfRule>
  </conditionalFormatting>
  <conditionalFormatting sqref="J86">
    <cfRule type="expression" dxfId="6288" priority="693">
      <formula>IF(J86&lt;0, TRUE, IF(AND(J86&gt;0,X86=""),TRUE,FALSE))</formula>
    </cfRule>
  </conditionalFormatting>
  <conditionalFormatting sqref="J87">
    <cfRule type="expression" dxfId="6287" priority="692">
      <formula>IF(J87&lt;0, TRUE, IF(AND(J87&gt;0,X87=""),TRUE,FALSE))</formula>
    </cfRule>
  </conditionalFormatting>
  <conditionalFormatting sqref="J88">
    <cfRule type="expression" dxfId="6286" priority="691">
      <formula>IF(J88&lt;0, TRUE, IF(AND(J88&gt;0,X88=""),TRUE,FALSE))</formula>
    </cfRule>
  </conditionalFormatting>
  <conditionalFormatting sqref="J89">
    <cfRule type="expression" dxfId="6285" priority="690">
      <formula>IF(J89&lt;0, TRUE, IF(AND(J89&gt;0,X89=""),TRUE,FALSE))</formula>
    </cfRule>
  </conditionalFormatting>
  <conditionalFormatting sqref="J90">
    <cfRule type="expression" dxfId="6284" priority="689">
      <formula>IF(J90&lt;0, TRUE, IF(AND(J90&gt;0,X90=""),TRUE,FALSE))</formula>
    </cfRule>
  </conditionalFormatting>
  <conditionalFormatting sqref="J91">
    <cfRule type="expression" dxfId="6283" priority="688">
      <formula>IF(J91&lt;0, TRUE, IF(AND(J91&gt;0,X91=""),TRUE,FALSE))</formula>
    </cfRule>
  </conditionalFormatting>
  <conditionalFormatting sqref="J92">
    <cfRule type="expression" dxfId="6282" priority="687">
      <formula>IF(J92&lt;0, TRUE, IF(AND(J92&gt;0,X92=""),TRUE,FALSE))</formula>
    </cfRule>
  </conditionalFormatting>
  <conditionalFormatting sqref="J93">
    <cfRule type="expression" dxfId="6281" priority="686">
      <formula>IF(J93&lt;0, TRUE, IF(AND(J93&gt;0,X93=""),TRUE,FALSE))</formula>
    </cfRule>
  </conditionalFormatting>
  <conditionalFormatting sqref="L94">
    <cfRule type="expression" dxfId="6280" priority="672">
      <formula>IF(L94&lt;0, TRUE, IF(AND(L94&gt;0,Z94=""),TRUE,FALSE))</formula>
    </cfRule>
  </conditionalFormatting>
  <conditionalFormatting sqref="L60">
    <cfRule type="expression" dxfId="6279" priority="669">
      <formula>IF(L60&lt;0, TRUE, IF(AND(L60&gt;0,Z60=""),TRUE,FALSE))</formula>
    </cfRule>
  </conditionalFormatting>
  <conditionalFormatting sqref="L61">
    <cfRule type="expression" dxfId="6278" priority="668">
      <formula>IF(L61&lt;0, TRUE, IF(AND(L61&gt;0,Z61=""),TRUE,FALSE))</formula>
    </cfRule>
  </conditionalFormatting>
  <conditionalFormatting sqref="L62">
    <cfRule type="expression" dxfId="6277" priority="667">
      <formula>IF(L62&lt;0, TRUE, IF(AND(L62&gt;0,Z62=""),TRUE,FALSE))</formula>
    </cfRule>
  </conditionalFormatting>
  <conditionalFormatting sqref="L63">
    <cfRule type="expression" dxfId="6276" priority="666">
      <formula>IF(L63&lt;0, TRUE, IF(AND(L63&gt;0,Z63=""),TRUE,FALSE))</formula>
    </cfRule>
  </conditionalFormatting>
  <conditionalFormatting sqref="L64">
    <cfRule type="expression" dxfId="6275" priority="665">
      <formula>IF(L64&lt;0, TRUE, IF(AND(L64&gt;0,Z64=""),TRUE,FALSE))</formula>
    </cfRule>
  </conditionalFormatting>
  <conditionalFormatting sqref="L65">
    <cfRule type="expression" dxfId="6274" priority="664">
      <formula>IF(L65&lt;0, TRUE, IF(AND(L65&gt;0,Z65=""),TRUE,FALSE))</formula>
    </cfRule>
  </conditionalFormatting>
  <conditionalFormatting sqref="L66">
    <cfRule type="expression" dxfId="6273" priority="663">
      <formula>IF(L66&lt;0, TRUE, IF(AND(L66&gt;0,Z66=""),TRUE,FALSE))</formula>
    </cfRule>
  </conditionalFormatting>
  <conditionalFormatting sqref="L67">
    <cfRule type="expression" dxfId="6272" priority="662">
      <formula>IF(L67&lt;0, TRUE, IF(AND(L67&gt;0,Z67=""),TRUE,FALSE))</formula>
    </cfRule>
  </conditionalFormatting>
  <conditionalFormatting sqref="L68">
    <cfRule type="expression" dxfId="6271" priority="661">
      <formula>IF(L68&lt;0, TRUE, IF(AND(L68&gt;0,Z68=""),TRUE,FALSE))</formula>
    </cfRule>
  </conditionalFormatting>
  <conditionalFormatting sqref="L69">
    <cfRule type="expression" dxfId="6270" priority="660">
      <formula>IF(L69&lt;0, TRUE, IF(AND(L69&gt;0,Z69=""),TRUE,FALSE))</formula>
    </cfRule>
  </conditionalFormatting>
  <conditionalFormatting sqref="L70">
    <cfRule type="expression" dxfId="6269" priority="659">
      <formula>IF(L70&lt;0, TRUE, IF(AND(L70&gt;0,Z70=""),TRUE,FALSE))</formula>
    </cfRule>
  </conditionalFormatting>
  <conditionalFormatting sqref="L71">
    <cfRule type="expression" dxfId="6268" priority="658">
      <formula>IF(L71&lt;0, TRUE, IF(AND(L71&gt;0,Z71=""),TRUE,FALSE))</formula>
    </cfRule>
  </conditionalFormatting>
  <conditionalFormatting sqref="L72">
    <cfRule type="expression" dxfId="6267" priority="657">
      <formula>IF(L72&lt;0, TRUE, IF(AND(L72&gt;0,Z72=""),TRUE,FALSE))</formula>
    </cfRule>
  </conditionalFormatting>
  <conditionalFormatting sqref="L73">
    <cfRule type="expression" dxfId="6266" priority="656">
      <formula>IF(L73&lt;0, TRUE, IF(AND(L73&gt;0,Z73=""),TRUE,FALSE))</formula>
    </cfRule>
  </conditionalFormatting>
  <conditionalFormatting sqref="L74">
    <cfRule type="expression" dxfId="6265" priority="655">
      <formula>IF(L74&lt;0, TRUE, IF(AND(L74&gt;0,Z74=""),TRUE,FALSE))</formula>
    </cfRule>
  </conditionalFormatting>
  <conditionalFormatting sqref="L75">
    <cfRule type="expression" dxfId="6264" priority="654">
      <formula>IF(L75&lt;0, TRUE, IF(AND(L75&gt;0,Z75=""),TRUE,FALSE))</formula>
    </cfRule>
  </conditionalFormatting>
  <conditionalFormatting sqref="L76">
    <cfRule type="expression" dxfId="6263" priority="653">
      <formula>IF(L76&lt;0, TRUE, IF(AND(L76&gt;0,Z76=""),TRUE,FALSE))</formula>
    </cfRule>
  </conditionalFormatting>
  <conditionalFormatting sqref="L77">
    <cfRule type="expression" dxfId="6262" priority="652">
      <formula>IF(L77&lt;0, TRUE, IF(AND(L77&gt;0,Z77=""),TRUE,FALSE))</formula>
    </cfRule>
  </conditionalFormatting>
  <conditionalFormatting sqref="L78">
    <cfRule type="expression" dxfId="6261" priority="651">
      <formula>IF(L78&lt;0, TRUE, IF(AND(L78&gt;0,Z78=""),TRUE,FALSE))</formula>
    </cfRule>
  </conditionalFormatting>
  <conditionalFormatting sqref="L79">
    <cfRule type="expression" dxfId="6260" priority="650">
      <formula>IF(L79&lt;0, TRUE, IF(AND(L79&gt;0,Z79=""),TRUE,FALSE))</formula>
    </cfRule>
  </conditionalFormatting>
  <conditionalFormatting sqref="L80">
    <cfRule type="expression" dxfId="6259" priority="649">
      <formula>IF(L80&lt;0, TRUE, IF(AND(L80&gt;0,Z80=""),TRUE,FALSE))</formula>
    </cfRule>
  </conditionalFormatting>
  <conditionalFormatting sqref="L81">
    <cfRule type="expression" dxfId="6258" priority="648">
      <formula>IF(L81&lt;0, TRUE, IF(AND(L81&gt;0,Z81=""),TRUE,FALSE))</formula>
    </cfRule>
  </conditionalFormatting>
  <conditionalFormatting sqref="L82">
    <cfRule type="expression" dxfId="6257" priority="647">
      <formula>IF(L82&lt;0, TRUE, IF(AND(L82&gt;0,Z82=""),TRUE,FALSE))</formula>
    </cfRule>
  </conditionalFormatting>
  <conditionalFormatting sqref="L83">
    <cfRule type="expression" dxfId="6256" priority="646">
      <formula>IF(L83&lt;0, TRUE, IF(AND(L83&gt;0,Z83=""),TRUE,FALSE))</formula>
    </cfRule>
  </conditionalFormatting>
  <conditionalFormatting sqref="L84">
    <cfRule type="expression" dxfId="6255" priority="645">
      <formula>IF(L84&lt;0, TRUE, IF(AND(L84&gt;0,Z84=""),TRUE,FALSE))</formula>
    </cfRule>
  </conditionalFormatting>
  <conditionalFormatting sqref="L85">
    <cfRule type="expression" dxfId="6254" priority="644">
      <formula>IF(L85&lt;0, TRUE, IF(AND(L85&gt;0,Z85=""),TRUE,FALSE))</formula>
    </cfRule>
  </conditionalFormatting>
  <conditionalFormatting sqref="L86">
    <cfRule type="expression" dxfId="6253" priority="643">
      <formula>IF(L86&lt;0, TRUE, IF(AND(L86&gt;0,Z86=""),TRUE,FALSE))</formula>
    </cfRule>
  </conditionalFormatting>
  <conditionalFormatting sqref="L87">
    <cfRule type="expression" dxfId="6252" priority="642">
      <formula>IF(L87&lt;0, TRUE, IF(AND(L87&gt;0,Z87=""),TRUE,FALSE))</formula>
    </cfRule>
  </conditionalFormatting>
  <conditionalFormatting sqref="L88">
    <cfRule type="expression" dxfId="6251" priority="641">
      <formula>IF(L88&lt;0, TRUE, IF(AND(L88&gt;0,Z88=""),TRUE,FALSE))</formula>
    </cfRule>
  </conditionalFormatting>
  <conditionalFormatting sqref="L89">
    <cfRule type="expression" dxfId="6250" priority="640">
      <formula>IF(L89&lt;0, TRUE, IF(AND(L89&gt;0,Z89=""),TRUE,FALSE))</formula>
    </cfRule>
  </conditionalFormatting>
  <conditionalFormatting sqref="L90">
    <cfRule type="expression" dxfId="6249" priority="639">
      <formula>IF(L90&lt;0, TRUE, IF(AND(L90&gt;0,Z90=""),TRUE,FALSE))</formula>
    </cfRule>
  </conditionalFormatting>
  <conditionalFormatting sqref="L91">
    <cfRule type="expression" dxfId="6248" priority="638">
      <formula>IF(L91&lt;0, TRUE, IF(AND(L91&gt;0,Z91=""),TRUE,FALSE))</formula>
    </cfRule>
  </conditionalFormatting>
  <conditionalFormatting sqref="L92">
    <cfRule type="expression" dxfId="6247" priority="637">
      <formula>IF(L92&lt;0, TRUE, IF(AND(L92&gt;0,Z92=""),TRUE,FALSE))</formula>
    </cfRule>
  </conditionalFormatting>
  <conditionalFormatting sqref="L93">
    <cfRule type="expression" dxfId="6246" priority="636">
      <formula>IF(L93&lt;0, TRUE, IF(AND(L93&gt;0,Z93=""),TRUE,FALSE))</formula>
    </cfRule>
  </conditionalFormatting>
  <conditionalFormatting sqref="P94">
    <cfRule type="expression" dxfId="6245" priority="622">
      <formula>IF(P94&lt;0, TRUE, IF(AND(P94&gt;0,AD94=""),TRUE,FALSE))</formula>
    </cfRule>
  </conditionalFormatting>
  <conditionalFormatting sqref="P60">
    <cfRule type="expression" dxfId="6244" priority="619">
      <formula>IF(P60&lt;0, TRUE, IF(AND(P60&gt;0,AD60=""),TRUE,FALSE))</formula>
    </cfRule>
  </conditionalFormatting>
  <conditionalFormatting sqref="P61">
    <cfRule type="expression" dxfId="6243" priority="618">
      <formula>IF(P61&lt;0, TRUE, IF(AND(P61&gt;0,AD61=""),TRUE,FALSE))</formula>
    </cfRule>
  </conditionalFormatting>
  <conditionalFormatting sqref="P62">
    <cfRule type="expression" dxfId="6242" priority="617">
      <formula>IF(P62&lt;0, TRUE, IF(AND(P62&gt;0,AD62=""),TRUE,FALSE))</formula>
    </cfRule>
  </conditionalFormatting>
  <conditionalFormatting sqref="P63">
    <cfRule type="expression" dxfId="6241" priority="616">
      <formula>IF(P63&lt;0, TRUE, IF(AND(P63&gt;0,AD63=""),TRUE,FALSE))</formula>
    </cfRule>
  </conditionalFormatting>
  <conditionalFormatting sqref="P64">
    <cfRule type="expression" dxfId="6240" priority="615">
      <formula>IF(P64&lt;0, TRUE, IF(AND(P64&gt;0,AD64=""),TRUE,FALSE))</formula>
    </cfRule>
  </conditionalFormatting>
  <conditionalFormatting sqref="P65:P71">
    <cfRule type="expression" dxfId="6239" priority="614">
      <formula>IF(P65&lt;0, TRUE, IF(AND(P65&gt;0,AD65=""),TRUE,FALSE))</formula>
    </cfRule>
  </conditionalFormatting>
  <conditionalFormatting sqref="P72">
    <cfRule type="expression" dxfId="6238" priority="607">
      <formula>IF(P72&lt;0, TRUE, IF(AND(P72&gt;0,AD72=""),TRUE,FALSE))</formula>
    </cfRule>
  </conditionalFormatting>
  <conditionalFormatting sqref="P73">
    <cfRule type="expression" dxfId="6237" priority="606">
      <formula>IF(P73&lt;0, TRUE, IF(AND(P73&gt;0,AD73=""),TRUE,FALSE))</formula>
    </cfRule>
  </conditionalFormatting>
  <conditionalFormatting sqref="P74">
    <cfRule type="expression" dxfId="6236" priority="605">
      <formula>IF(P74&lt;0, TRUE, IF(AND(P74&gt;0,AD74=""),TRUE,FALSE))</formula>
    </cfRule>
  </conditionalFormatting>
  <conditionalFormatting sqref="P75">
    <cfRule type="expression" dxfId="6235" priority="604">
      <formula>IF(P75&lt;0, TRUE, IF(AND(P75&gt;0,AD75=""),TRUE,FALSE))</formula>
    </cfRule>
  </conditionalFormatting>
  <conditionalFormatting sqref="P76">
    <cfRule type="expression" dxfId="6234" priority="603">
      <formula>IF(P76&lt;0, TRUE, IF(AND(P76&gt;0,AD76=""),TRUE,FALSE))</formula>
    </cfRule>
  </conditionalFormatting>
  <conditionalFormatting sqref="P77">
    <cfRule type="expression" dxfId="6233" priority="602">
      <formula>IF(P77&lt;0, TRUE, IF(AND(P77&gt;0,AD77=""),TRUE,FALSE))</formula>
    </cfRule>
  </conditionalFormatting>
  <conditionalFormatting sqref="P78">
    <cfRule type="expression" dxfId="6232" priority="601">
      <formula>IF(P78&lt;0, TRUE, IF(AND(P78&gt;0,AD78=""),TRUE,FALSE))</formula>
    </cfRule>
  </conditionalFormatting>
  <conditionalFormatting sqref="P79">
    <cfRule type="expression" dxfId="6231" priority="600">
      <formula>IF(P79&lt;0, TRUE, IF(AND(P79&gt;0,AD79=""),TRUE,FALSE))</formula>
    </cfRule>
  </conditionalFormatting>
  <conditionalFormatting sqref="P80">
    <cfRule type="expression" dxfId="6230" priority="599">
      <formula>IF(P80&lt;0, TRUE, IF(AND(P80&gt;0,AD80=""),TRUE,FALSE))</formula>
    </cfRule>
  </conditionalFormatting>
  <conditionalFormatting sqref="P81">
    <cfRule type="expression" dxfId="6229" priority="598">
      <formula>IF(P81&lt;0, TRUE, IF(AND(P81&gt;0,AD81=""),TRUE,FALSE))</formula>
    </cfRule>
  </conditionalFormatting>
  <conditionalFormatting sqref="P82">
    <cfRule type="expression" dxfId="6228" priority="597">
      <formula>IF(P82&lt;0, TRUE, IF(AND(P82&gt;0,AD82=""),TRUE,FALSE))</formula>
    </cfRule>
  </conditionalFormatting>
  <conditionalFormatting sqref="P83">
    <cfRule type="expression" dxfId="6227" priority="596">
      <formula>IF(P83&lt;0, TRUE, IF(AND(P83&gt;0,AD83=""),TRUE,FALSE))</formula>
    </cfRule>
  </conditionalFormatting>
  <conditionalFormatting sqref="P84">
    <cfRule type="expression" dxfId="6226" priority="595">
      <formula>IF(P84&lt;0, TRUE, IF(AND(P84&gt;0,AD84=""),TRUE,FALSE))</formula>
    </cfRule>
  </conditionalFormatting>
  <conditionalFormatting sqref="P85">
    <cfRule type="expression" dxfId="6225" priority="594">
      <formula>IF(P85&lt;0, TRUE, IF(AND(P85&gt;0,AD85=""),TRUE,FALSE))</formula>
    </cfRule>
  </conditionalFormatting>
  <conditionalFormatting sqref="P86">
    <cfRule type="expression" dxfId="6224" priority="593">
      <formula>IF(P86&lt;0, TRUE, IF(AND(P86&gt;0,AD86=""),TRUE,FALSE))</formula>
    </cfRule>
  </conditionalFormatting>
  <conditionalFormatting sqref="P87">
    <cfRule type="expression" dxfId="6223" priority="592">
      <formula>IF(P87&lt;0, TRUE, IF(AND(P87&gt;0,AD87=""),TRUE,FALSE))</formula>
    </cfRule>
  </conditionalFormatting>
  <conditionalFormatting sqref="P88">
    <cfRule type="expression" dxfId="6222" priority="591">
      <formula>IF(P88&lt;0, TRUE, IF(AND(P88&gt;0,AD88=""),TRUE,FALSE))</formula>
    </cfRule>
  </conditionalFormatting>
  <conditionalFormatting sqref="P89">
    <cfRule type="expression" dxfId="6221" priority="590">
      <formula>IF(P89&lt;0, TRUE, IF(AND(P89&gt;0,AD89=""),TRUE,FALSE))</formula>
    </cfRule>
  </conditionalFormatting>
  <conditionalFormatting sqref="P90">
    <cfRule type="expression" dxfId="6220" priority="589">
      <formula>IF(P90&lt;0, TRUE, IF(AND(P90&gt;0,AD90=""),TRUE,FALSE))</formula>
    </cfRule>
  </conditionalFormatting>
  <conditionalFormatting sqref="P91">
    <cfRule type="expression" dxfId="6219" priority="588">
      <formula>IF(P91&lt;0, TRUE, IF(AND(P91&gt;0,AD91=""),TRUE,FALSE))</formula>
    </cfRule>
  </conditionalFormatting>
  <conditionalFormatting sqref="P92">
    <cfRule type="expression" dxfId="6218" priority="587">
      <formula>IF(P92&lt;0, TRUE, IF(AND(P92&gt;0,AD92=""),TRUE,FALSE))</formula>
    </cfRule>
  </conditionalFormatting>
  <conditionalFormatting sqref="P93">
    <cfRule type="expression" dxfId="6217" priority="586">
      <formula>IF(P93&lt;0, TRUE, IF(AND(P93&gt;0,AD93=""),TRUE,FALSE))</formula>
    </cfRule>
  </conditionalFormatting>
  <conditionalFormatting sqref="R94">
    <cfRule type="expression" dxfId="6216" priority="572">
      <formula>IF(R94&lt;0, TRUE, IF(AND(R94&gt;0,AF94=""),TRUE,FALSE))</formula>
    </cfRule>
  </conditionalFormatting>
  <conditionalFormatting sqref="R60">
    <cfRule type="expression" dxfId="6215" priority="569">
      <formula>IF(R60&lt;0, TRUE, IF(AND(R60&gt;0,AF60=""),TRUE,FALSE))</formula>
    </cfRule>
  </conditionalFormatting>
  <conditionalFormatting sqref="R61">
    <cfRule type="expression" dxfId="6214" priority="568">
      <formula>IF(R61&lt;0, TRUE, IF(AND(R61&gt;0,AF61=""),TRUE,FALSE))</formula>
    </cfRule>
  </conditionalFormatting>
  <conditionalFormatting sqref="R62">
    <cfRule type="expression" dxfId="6213" priority="567">
      <formula>IF(R62&lt;0, TRUE, IF(AND(R62&gt;0,AF62=""),TRUE,FALSE))</formula>
    </cfRule>
  </conditionalFormatting>
  <conditionalFormatting sqref="R63">
    <cfRule type="expression" dxfId="6212" priority="566">
      <formula>IF(R63&lt;0, TRUE, IF(AND(R63&gt;0,AF63=""),TRUE,FALSE))</formula>
    </cfRule>
  </conditionalFormatting>
  <conditionalFormatting sqref="R64">
    <cfRule type="expression" dxfId="6211" priority="565">
      <formula>IF(R64&lt;0, TRUE, IF(AND(R64&gt;0,AF64=""),TRUE,FALSE))</formula>
    </cfRule>
  </conditionalFormatting>
  <conditionalFormatting sqref="R65:R71">
    <cfRule type="expression" dxfId="6210" priority="564">
      <formula>IF(R65&lt;0, TRUE, IF(AND(R65&gt;0,AF65=""),TRUE,FALSE))</formula>
    </cfRule>
  </conditionalFormatting>
  <conditionalFormatting sqref="R72">
    <cfRule type="expression" dxfId="6209" priority="557">
      <formula>IF(R72&lt;0, TRUE, IF(AND(R72&gt;0,AF72=""),TRUE,FALSE))</formula>
    </cfRule>
  </conditionalFormatting>
  <conditionalFormatting sqref="R73">
    <cfRule type="expression" dxfId="6208" priority="556">
      <formula>IF(R73&lt;0, TRUE, IF(AND(R73&gt;0,AF73=""),TRUE,FALSE))</formula>
    </cfRule>
  </conditionalFormatting>
  <conditionalFormatting sqref="R74">
    <cfRule type="expression" dxfId="6207" priority="555">
      <formula>IF(R74&lt;0, TRUE, IF(AND(R74&gt;0,AF74=""),TRUE,FALSE))</formula>
    </cfRule>
  </conditionalFormatting>
  <conditionalFormatting sqref="R75">
    <cfRule type="expression" dxfId="6206" priority="554">
      <formula>IF(R75&lt;0, TRUE, IF(AND(R75&gt;0,AF75=""),TRUE,FALSE))</formula>
    </cfRule>
  </conditionalFormatting>
  <conditionalFormatting sqref="R76">
    <cfRule type="expression" dxfId="6205" priority="553">
      <formula>IF(R76&lt;0, TRUE, IF(AND(R76&gt;0,AF76=""),TRUE,FALSE))</formula>
    </cfRule>
  </conditionalFormatting>
  <conditionalFormatting sqref="R77">
    <cfRule type="expression" dxfId="6204" priority="552">
      <formula>IF(R77&lt;0, TRUE, IF(AND(R77&gt;0,AF77=""),TRUE,FALSE))</formula>
    </cfRule>
  </conditionalFormatting>
  <conditionalFormatting sqref="R78">
    <cfRule type="expression" dxfId="6203" priority="551">
      <formula>IF(R78&lt;0, TRUE, IF(AND(R78&gt;0,AF78=""),TRUE,FALSE))</formula>
    </cfRule>
  </conditionalFormatting>
  <conditionalFormatting sqref="R79">
    <cfRule type="expression" dxfId="6202" priority="550">
      <formula>IF(R79&lt;0, TRUE, IF(AND(R79&gt;0,AF79=""),TRUE,FALSE))</formula>
    </cfRule>
  </conditionalFormatting>
  <conditionalFormatting sqref="R80">
    <cfRule type="expression" dxfId="6201" priority="549">
      <formula>IF(R80&lt;0, TRUE, IF(AND(R80&gt;0,AF80=""),TRUE,FALSE))</formula>
    </cfRule>
  </conditionalFormatting>
  <conditionalFormatting sqref="R81">
    <cfRule type="expression" dxfId="6200" priority="548">
      <formula>IF(R81&lt;0, TRUE, IF(AND(R81&gt;0,AF81=""),TRUE,FALSE))</formula>
    </cfRule>
  </conditionalFormatting>
  <conditionalFormatting sqref="R82">
    <cfRule type="expression" dxfId="6199" priority="547">
      <formula>IF(R82&lt;0, TRUE, IF(AND(R82&gt;0,AF82=""),TRUE,FALSE))</formula>
    </cfRule>
  </conditionalFormatting>
  <conditionalFormatting sqref="R83">
    <cfRule type="expression" dxfId="6198" priority="546">
      <formula>IF(R83&lt;0, TRUE, IF(AND(R83&gt;0,AF83=""),TRUE,FALSE))</formula>
    </cfRule>
  </conditionalFormatting>
  <conditionalFormatting sqref="R84">
    <cfRule type="expression" dxfId="6197" priority="545">
      <formula>IF(R84&lt;0, TRUE, IF(AND(R84&gt;0,AF84=""),TRUE,FALSE))</formula>
    </cfRule>
  </conditionalFormatting>
  <conditionalFormatting sqref="R85">
    <cfRule type="expression" dxfId="6196" priority="544">
      <formula>IF(R85&lt;0, TRUE, IF(AND(R85&gt;0,AF85=""),TRUE,FALSE))</formula>
    </cfRule>
  </conditionalFormatting>
  <conditionalFormatting sqref="R86">
    <cfRule type="expression" dxfId="6195" priority="543">
      <formula>IF(R86&lt;0, TRUE, IF(AND(R86&gt;0,AF86=""),TRUE,FALSE))</formula>
    </cfRule>
  </conditionalFormatting>
  <conditionalFormatting sqref="R87">
    <cfRule type="expression" dxfId="6194" priority="542">
      <formula>IF(R87&lt;0, TRUE, IF(AND(R87&gt;0,AF87=""),TRUE,FALSE))</formula>
    </cfRule>
  </conditionalFormatting>
  <conditionalFormatting sqref="R88">
    <cfRule type="expression" dxfId="6193" priority="541">
      <formula>IF(R88&lt;0, TRUE, IF(AND(R88&gt;0,AF88=""),TRUE,FALSE))</formula>
    </cfRule>
  </conditionalFormatting>
  <conditionalFormatting sqref="R89">
    <cfRule type="expression" dxfId="6192" priority="540">
      <formula>IF(R89&lt;0, TRUE, IF(AND(R89&gt;0,AF89=""),TRUE,FALSE))</formula>
    </cfRule>
  </conditionalFormatting>
  <conditionalFormatting sqref="R90">
    <cfRule type="expression" dxfId="6191" priority="539">
      <formula>IF(R90&lt;0, TRUE, IF(AND(R90&gt;0,AF90=""),TRUE,FALSE))</formula>
    </cfRule>
  </conditionalFormatting>
  <conditionalFormatting sqref="R91">
    <cfRule type="expression" dxfId="6190" priority="538">
      <formula>IF(R91&lt;0, TRUE, IF(AND(R91&gt;0,AF91=""),TRUE,FALSE))</formula>
    </cfRule>
  </conditionalFormatting>
  <conditionalFormatting sqref="R92">
    <cfRule type="expression" dxfId="6189" priority="537">
      <formula>IF(R92&lt;0, TRUE, IF(AND(R92&gt;0,AF92=""),TRUE,FALSE))</formula>
    </cfRule>
  </conditionalFormatting>
  <conditionalFormatting sqref="R93">
    <cfRule type="expression" dxfId="6188" priority="536">
      <formula>IF(R93&lt;0, TRUE, IF(AND(R93&gt;0,AF93=""),TRUE,FALSE))</formula>
    </cfRule>
  </conditionalFormatting>
  <conditionalFormatting sqref="T94">
    <cfRule type="expression" dxfId="6187" priority="522">
      <formula>IF(T94&lt;0, TRUE, IF(AND(T94&gt;0,AH94=""),TRUE,FALSE))</formula>
    </cfRule>
  </conditionalFormatting>
  <conditionalFormatting sqref="T60">
    <cfRule type="expression" dxfId="6186" priority="519">
      <formula>IF(T60&lt;0, TRUE, IF(AND(T60&gt;0,AH60=""),TRUE,FALSE))</formula>
    </cfRule>
  </conditionalFormatting>
  <conditionalFormatting sqref="T61">
    <cfRule type="expression" dxfId="6185" priority="518">
      <formula>IF(T61&lt;0, TRUE, IF(AND(T61&gt;0,AH61=""),TRUE,FALSE))</formula>
    </cfRule>
  </conditionalFormatting>
  <conditionalFormatting sqref="T62">
    <cfRule type="expression" dxfId="6184" priority="517">
      <formula>IF(T62&lt;0, TRUE, IF(AND(T62&gt;0,AH62=""),TRUE,FALSE))</formula>
    </cfRule>
  </conditionalFormatting>
  <conditionalFormatting sqref="T63">
    <cfRule type="expression" dxfId="6183" priority="516">
      <formula>IF(T63&lt;0, TRUE, IF(AND(T63&gt;0,AH63=""),TRUE,FALSE))</formula>
    </cfRule>
  </conditionalFormatting>
  <conditionalFormatting sqref="T64">
    <cfRule type="expression" dxfId="6182" priority="515">
      <formula>IF(T64&lt;0, TRUE, IF(AND(T64&gt;0,AH64=""),TRUE,FALSE))</formula>
    </cfRule>
  </conditionalFormatting>
  <conditionalFormatting sqref="T65:T71">
    <cfRule type="expression" dxfId="6181" priority="514">
      <formula>IF(T65&lt;0, TRUE, IF(AND(T65&gt;0,AH65=""),TRUE,FALSE))</formula>
    </cfRule>
  </conditionalFormatting>
  <conditionalFormatting sqref="T72">
    <cfRule type="expression" dxfId="6180" priority="507">
      <formula>IF(T72&lt;0, TRUE, IF(AND(T72&gt;0,AH72=""),TRUE,FALSE))</formula>
    </cfRule>
  </conditionalFormatting>
  <conditionalFormatting sqref="T73">
    <cfRule type="expression" dxfId="6179" priority="506">
      <formula>IF(T73&lt;0, TRUE, IF(AND(T73&gt;0,AH73=""),TRUE,FALSE))</formula>
    </cfRule>
  </conditionalFormatting>
  <conditionalFormatting sqref="T74">
    <cfRule type="expression" dxfId="6178" priority="505">
      <formula>IF(T74&lt;0, TRUE, IF(AND(T74&gt;0,AH74=""),TRUE,FALSE))</formula>
    </cfRule>
  </conditionalFormatting>
  <conditionalFormatting sqref="T75">
    <cfRule type="expression" dxfId="6177" priority="504">
      <formula>IF(T75&lt;0, TRUE, IF(AND(T75&gt;0,AH75=""),TRUE,FALSE))</formula>
    </cfRule>
  </conditionalFormatting>
  <conditionalFormatting sqref="T76">
    <cfRule type="expression" dxfId="6176" priority="503">
      <formula>IF(T76&lt;0, TRUE, IF(AND(T76&gt;0,AH76=""),TRUE,FALSE))</formula>
    </cfRule>
  </conditionalFormatting>
  <conditionalFormatting sqref="T77">
    <cfRule type="expression" dxfId="6175" priority="502">
      <formula>IF(T77&lt;0, TRUE, IF(AND(T77&gt;0,AH77=""),TRUE,FALSE))</formula>
    </cfRule>
  </conditionalFormatting>
  <conditionalFormatting sqref="T78">
    <cfRule type="expression" dxfId="6174" priority="501">
      <formula>IF(T78&lt;0, TRUE, IF(AND(T78&gt;0,AH78=""),TRUE,FALSE))</formula>
    </cfRule>
  </conditionalFormatting>
  <conditionalFormatting sqref="T79">
    <cfRule type="expression" dxfId="6173" priority="500">
      <formula>IF(T79&lt;0, TRUE, IF(AND(T79&gt;0,AH79=""),TRUE,FALSE))</formula>
    </cfRule>
  </conditionalFormatting>
  <conditionalFormatting sqref="T80">
    <cfRule type="expression" dxfId="6172" priority="499">
      <formula>IF(T80&lt;0, TRUE, IF(AND(T80&gt;0,AH80=""),TRUE,FALSE))</formula>
    </cfRule>
  </conditionalFormatting>
  <conditionalFormatting sqref="T81">
    <cfRule type="expression" dxfId="6171" priority="498">
      <formula>IF(T81&lt;0, TRUE, IF(AND(T81&gt;0,AH81=""),TRUE,FALSE))</formula>
    </cfRule>
  </conditionalFormatting>
  <conditionalFormatting sqref="T82">
    <cfRule type="expression" dxfId="6170" priority="497">
      <formula>IF(T82&lt;0, TRUE, IF(AND(T82&gt;0,AH82=""),TRUE,FALSE))</formula>
    </cfRule>
  </conditionalFormatting>
  <conditionalFormatting sqref="T83">
    <cfRule type="expression" dxfId="6169" priority="496">
      <formula>IF(T83&lt;0, TRUE, IF(AND(T83&gt;0,AH83=""),TRUE,FALSE))</formula>
    </cfRule>
  </conditionalFormatting>
  <conditionalFormatting sqref="T84">
    <cfRule type="expression" dxfId="6168" priority="495">
      <formula>IF(T84&lt;0, TRUE, IF(AND(T84&gt;0,AH84=""),TRUE,FALSE))</formula>
    </cfRule>
  </conditionalFormatting>
  <conditionalFormatting sqref="T85">
    <cfRule type="expression" dxfId="6167" priority="494">
      <formula>IF(T85&lt;0, TRUE, IF(AND(T85&gt;0,AH85=""),TRUE,FALSE))</formula>
    </cfRule>
  </conditionalFormatting>
  <conditionalFormatting sqref="T86">
    <cfRule type="expression" dxfId="6166" priority="493">
      <formula>IF(T86&lt;0, TRUE, IF(AND(T86&gt;0,AH86=""),TRUE,FALSE))</formula>
    </cfRule>
  </conditionalFormatting>
  <conditionalFormatting sqref="T87">
    <cfRule type="expression" dxfId="6165" priority="492">
      <formula>IF(T87&lt;0, TRUE, IF(AND(T87&gt;0,AH87=""),TRUE,FALSE))</formula>
    </cfRule>
  </conditionalFormatting>
  <conditionalFormatting sqref="T88">
    <cfRule type="expression" dxfId="6164" priority="491">
      <formula>IF(T88&lt;0, TRUE, IF(AND(T88&gt;0,AH88=""),TRUE,FALSE))</formula>
    </cfRule>
  </conditionalFormatting>
  <conditionalFormatting sqref="T89">
    <cfRule type="expression" dxfId="6163" priority="490">
      <formula>IF(T89&lt;0, TRUE, IF(AND(T89&gt;0,AH89=""),TRUE,FALSE))</formula>
    </cfRule>
  </conditionalFormatting>
  <conditionalFormatting sqref="T90">
    <cfRule type="expression" dxfId="6162" priority="489">
      <formula>IF(T90&lt;0, TRUE, IF(AND(T90&gt;0,AH90=""),TRUE,FALSE))</formula>
    </cfRule>
  </conditionalFormatting>
  <conditionalFormatting sqref="T91">
    <cfRule type="expression" dxfId="6161" priority="488">
      <formula>IF(T91&lt;0, TRUE, IF(AND(T91&gt;0,AH91=""),TRUE,FALSE))</formula>
    </cfRule>
  </conditionalFormatting>
  <conditionalFormatting sqref="T92">
    <cfRule type="expression" dxfId="6160" priority="487">
      <formula>IF(T92&lt;0, TRUE, IF(AND(T92&gt;0,AH92=""),TRUE,FALSE))</formula>
    </cfRule>
  </conditionalFormatting>
  <conditionalFormatting sqref="T93">
    <cfRule type="expression" dxfId="6159" priority="486">
      <formula>IF(T93&lt;0, TRUE, IF(AND(T93&gt;0,AH93=""),TRUE,FALSE))</formula>
    </cfRule>
  </conditionalFormatting>
  <conditionalFormatting sqref="H99">
    <cfRule type="expression" dxfId="6158" priority="483">
      <formula>IF(H99&lt;0, TRUE, IF(AND(H99&gt;0,V99=""),TRUE,FALSE))</formula>
    </cfRule>
  </conditionalFormatting>
  <conditionalFormatting sqref="H100">
    <cfRule type="expression" dxfId="6157" priority="482">
      <formula>IF(H100&lt;0, TRUE, IF(AND(H100&gt;0,V100=""),TRUE,FALSE))</formula>
    </cfRule>
  </conditionalFormatting>
  <conditionalFormatting sqref="H101">
    <cfRule type="expression" dxfId="6156" priority="481">
      <formula>IF(H101&lt;0, TRUE, IF(AND(H101&gt;0,V101=""),TRUE,FALSE))</formula>
    </cfRule>
  </conditionalFormatting>
  <conditionalFormatting sqref="H102">
    <cfRule type="expression" dxfId="6155" priority="480">
      <formula>IF(H102&lt;0, TRUE, IF(AND(H102&gt;0,V102=""),TRUE,FALSE))</formula>
    </cfRule>
  </conditionalFormatting>
  <conditionalFormatting sqref="H103">
    <cfRule type="expression" dxfId="6154" priority="479">
      <formula>IF(H103&lt;0, TRUE, IF(AND(H103&gt;0,V103=""),TRUE,FALSE))</formula>
    </cfRule>
  </conditionalFormatting>
  <conditionalFormatting sqref="H104">
    <cfRule type="expression" dxfId="6153" priority="478">
      <formula>IF(H104&lt;0, TRUE, IF(AND(H104&gt;0,V104=""),TRUE,FALSE))</formula>
    </cfRule>
  </conditionalFormatting>
  <conditionalFormatting sqref="H105">
    <cfRule type="expression" dxfId="6152" priority="477">
      <formula>IF(H105&lt;0, TRUE, IF(AND(H105&gt;0,V105=""),TRUE,FALSE))</formula>
    </cfRule>
  </conditionalFormatting>
  <conditionalFormatting sqref="H106">
    <cfRule type="expression" dxfId="6151" priority="476">
      <formula>IF(H106&lt;0, TRUE, IF(AND(H106&gt;0,V106=""),TRUE,FALSE))</formula>
    </cfRule>
  </conditionalFormatting>
  <conditionalFormatting sqref="H107">
    <cfRule type="expression" dxfId="6150" priority="475">
      <formula>IF(H107&lt;0, TRUE, IF(AND(H107&gt;0,V107=""),TRUE,FALSE))</formula>
    </cfRule>
  </conditionalFormatting>
  <conditionalFormatting sqref="H108">
    <cfRule type="expression" dxfId="6149" priority="474">
      <formula>IF(H108&lt;0, TRUE, IF(AND(H108&gt;0,V108=""),TRUE,FALSE))</formula>
    </cfRule>
  </conditionalFormatting>
  <conditionalFormatting sqref="H109">
    <cfRule type="expression" dxfId="6148" priority="473">
      <formula>IF(H109&lt;0, TRUE, IF(AND(H109&gt;0,V109=""),TRUE,FALSE))</formula>
    </cfRule>
  </conditionalFormatting>
  <conditionalFormatting sqref="H110">
    <cfRule type="expression" dxfId="6147" priority="472">
      <formula>IF(H110&lt;0, TRUE, IF(AND(H110&gt;0,V110=""),TRUE,FALSE))</formula>
    </cfRule>
  </conditionalFormatting>
  <conditionalFormatting sqref="H111">
    <cfRule type="expression" dxfId="6146" priority="471">
      <formula>IF(H111&lt;0, TRUE, IF(AND(H111&gt;0,V111=""),TRUE,FALSE))</formula>
    </cfRule>
  </conditionalFormatting>
  <conditionalFormatting sqref="H112">
    <cfRule type="expression" dxfId="6145" priority="470">
      <formula>IF(H112&lt;0, TRUE, IF(AND(H112&gt;0,V112=""),TRUE,FALSE))</formula>
    </cfRule>
  </conditionalFormatting>
  <conditionalFormatting sqref="J99">
    <cfRule type="expression" dxfId="6144" priority="468">
      <formula>IF(J99&lt;0, TRUE, IF(AND(J99&gt;0,X99=""),TRUE,FALSE))</formula>
    </cfRule>
  </conditionalFormatting>
  <conditionalFormatting sqref="J100">
    <cfRule type="expression" dxfId="6143" priority="467">
      <formula>IF(J100&lt;0, TRUE, IF(AND(J100&gt;0,X100=""),TRUE,FALSE))</formula>
    </cfRule>
  </conditionalFormatting>
  <conditionalFormatting sqref="J101">
    <cfRule type="expression" dxfId="6142" priority="466">
      <formula>IF(J101&lt;0, TRUE, IF(AND(J101&gt;0,X101=""),TRUE,FALSE))</formula>
    </cfRule>
  </conditionalFormatting>
  <conditionalFormatting sqref="J102">
    <cfRule type="expression" dxfId="6141" priority="465">
      <formula>IF(J102&lt;0, TRUE, IF(AND(J102&gt;0,X102=""),TRUE,FALSE))</formula>
    </cfRule>
  </conditionalFormatting>
  <conditionalFormatting sqref="J103">
    <cfRule type="expression" dxfId="6140" priority="464">
      <formula>IF(J103&lt;0, TRUE, IF(AND(J103&gt;0,X103=""),TRUE,FALSE))</formula>
    </cfRule>
  </conditionalFormatting>
  <conditionalFormatting sqref="J104">
    <cfRule type="expression" dxfId="6139" priority="463">
      <formula>IF(J104&lt;0, TRUE, IF(AND(J104&gt;0,X104=""),TRUE,FALSE))</formula>
    </cfRule>
  </conditionalFormatting>
  <conditionalFormatting sqref="J105">
    <cfRule type="expression" dxfId="6138" priority="462">
      <formula>IF(J105&lt;0, TRUE, IF(AND(J105&gt;0,X105=""),TRUE,FALSE))</formula>
    </cfRule>
  </conditionalFormatting>
  <conditionalFormatting sqref="J106">
    <cfRule type="expression" dxfId="6137" priority="461">
      <formula>IF(J106&lt;0, TRUE, IF(AND(J106&gt;0,X106=""),TRUE,FALSE))</formula>
    </cfRule>
  </conditionalFormatting>
  <conditionalFormatting sqref="J107">
    <cfRule type="expression" dxfId="6136" priority="460">
      <formula>IF(J107&lt;0, TRUE, IF(AND(J107&gt;0,X107=""),TRUE,FALSE))</formula>
    </cfRule>
  </conditionalFormatting>
  <conditionalFormatting sqref="J108">
    <cfRule type="expression" dxfId="6135" priority="459">
      <formula>IF(J108&lt;0, TRUE, IF(AND(J108&gt;0,X108=""),TRUE,FALSE))</formula>
    </cfRule>
  </conditionalFormatting>
  <conditionalFormatting sqref="J109">
    <cfRule type="expression" dxfId="6134" priority="458">
      <formula>IF(J109&lt;0, TRUE, IF(AND(J109&gt;0,X109=""),TRUE,FALSE))</formula>
    </cfRule>
  </conditionalFormatting>
  <conditionalFormatting sqref="J110">
    <cfRule type="expression" dxfId="6133" priority="457">
      <formula>IF(J110&lt;0, TRUE, IF(AND(J110&gt;0,X110=""),TRUE,FALSE))</formula>
    </cfRule>
  </conditionalFormatting>
  <conditionalFormatting sqref="J111">
    <cfRule type="expression" dxfId="6132" priority="456">
      <formula>IF(J111&lt;0, TRUE, IF(AND(J111&gt;0,X111=""),TRUE,FALSE))</formula>
    </cfRule>
  </conditionalFormatting>
  <conditionalFormatting sqref="J112">
    <cfRule type="expression" dxfId="6131" priority="455">
      <formula>IF(J112&lt;0, TRUE, IF(AND(J112&gt;0,X112=""),TRUE,FALSE))</formula>
    </cfRule>
  </conditionalFormatting>
  <conditionalFormatting sqref="L99">
    <cfRule type="expression" dxfId="6130" priority="453">
      <formula>IF(L99&lt;0, TRUE, IF(AND(L99&gt;0,Z99=""),TRUE,FALSE))</formula>
    </cfRule>
  </conditionalFormatting>
  <conditionalFormatting sqref="L100">
    <cfRule type="expression" dxfId="6129" priority="452">
      <formula>IF(L100&lt;0, TRUE, IF(AND(L100&gt;0,Z100=""),TRUE,FALSE))</formula>
    </cfRule>
  </conditionalFormatting>
  <conditionalFormatting sqref="L101">
    <cfRule type="expression" dxfId="6128" priority="451">
      <formula>IF(L101&lt;0, TRUE, IF(AND(L101&gt;0,Z101=""),TRUE,FALSE))</formula>
    </cfRule>
  </conditionalFormatting>
  <conditionalFormatting sqref="L102">
    <cfRule type="expression" dxfId="6127" priority="450">
      <formula>IF(L102&lt;0, TRUE, IF(AND(L102&gt;0,Z102=""),TRUE,FALSE))</formula>
    </cfRule>
  </conditionalFormatting>
  <conditionalFormatting sqref="L103">
    <cfRule type="expression" dxfId="6126" priority="449">
      <formula>IF(L103&lt;0, TRUE, IF(AND(L103&gt;0,Z103=""),TRUE,FALSE))</formula>
    </cfRule>
  </conditionalFormatting>
  <conditionalFormatting sqref="L104">
    <cfRule type="expression" dxfId="6125" priority="448">
      <formula>IF(L104&lt;0, TRUE, IF(AND(L104&gt;0,Z104=""),TRUE,FALSE))</formula>
    </cfRule>
  </conditionalFormatting>
  <conditionalFormatting sqref="L105">
    <cfRule type="expression" dxfId="6124" priority="447">
      <formula>IF(L105&lt;0, TRUE, IF(AND(L105&gt;0,Z105=""),TRUE,FALSE))</formula>
    </cfRule>
  </conditionalFormatting>
  <conditionalFormatting sqref="L106">
    <cfRule type="expression" dxfId="6123" priority="446">
      <formula>IF(L106&lt;0, TRUE, IF(AND(L106&gt;0,Z106=""),TRUE,FALSE))</formula>
    </cfRule>
  </conditionalFormatting>
  <conditionalFormatting sqref="L107">
    <cfRule type="expression" dxfId="6122" priority="445">
      <formula>IF(L107&lt;0, TRUE, IF(AND(L107&gt;0,Z107=""),TRUE,FALSE))</formula>
    </cfRule>
  </conditionalFormatting>
  <conditionalFormatting sqref="L108">
    <cfRule type="expression" dxfId="6121" priority="444">
      <formula>IF(L108&lt;0, TRUE, IF(AND(L108&gt;0,Z108=""),TRUE,FALSE))</formula>
    </cfRule>
  </conditionalFormatting>
  <conditionalFormatting sqref="L109">
    <cfRule type="expression" dxfId="6120" priority="443">
      <formula>IF(L109&lt;0, TRUE, IF(AND(L109&gt;0,Z109=""),TRUE,FALSE))</formula>
    </cfRule>
  </conditionalFormatting>
  <conditionalFormatting sqref="L110">
    <cfRule type="expression" dxfId="6119" priority="442">
      <formula>IF(L110&lt;0, TRUE, IF(AND(L110&gt;0,Z110=""),TRUE,FALSE))</formula>
    </cfRule>
  </conditionalFormatting>
  <conditionalFormatting sqref="L111">
    <cfRule type="expression" dxfId="6118" priority="441">
      <formula>IF(L111&lt;0, TRUE, IF(AND(L111&gt;0,Z111=""),TRUE,FALSE))</formula>
    </cfRule>
  </conditionalFormatting>
  <conditionalFormatting sqref="L112">
    <cfRule type="expression" dxfId="6117" priority="440">
      <formula>IF(L112&lt;0, TRUE, IF(AND(L112&gt;0,Z112=""),TRUE,FALSE))</formula>
    </cfRule>
  </conditionalFormatting>
  <conditionalFormatting sqref="P99">
    <cfRule type="expression" dxfId="6116" priority="438">
      <formula>IF(P99&lt;0, TRUE, IF(AND(P99&gt;0,AD99=""),TRUE,FALSE))</formula>
    </cfRule>
  </conditionalFormatting>
  <conditionalFormatting sqref="P100">
    <cfRule type="expression" dxfId="6115" priority="437">
      <formula>IF(P100&lt;0, TRUE, IF(AND(P100&gt;0,AD100=""),TRUE,FALSE))</formula>
    </cfRule>
  </conditionalFormatting>
  <conditionalFormatting sqref="P101">
    <cfRule type="expression" dxfId="6114" priority="436">
      <formula>IF(P101&lt;0, TRUE, IF(AND(P101&gt;0,AD101=""),TRUE,FALSE))</formula>
    </cfRule>
  </conditionalFormatting>
  <conditionalFormatting sqref="P102">
    <cfRule type="expression" dxfId="6113" priority="435">
      <formula>IF(P102&lt;0, TRUE, IF(AND(P102&gt;0,AD102=""),TRUE,FALSE))</formula>
    </cfRule>
  </conditionalFormatting>
  <conditionalFormatting sqref="P103">
    <cfRule type="expression" dxfId="6112" priority="434">
      <formula>IF(P103&lt;0, TRUE, IF(AND(P103&gt;0,AD103=""),TRUE,FALSE))</formula>
    </cfRule>
  </conditionalFormatting>
  <conditionalFormatting sqref="P104">
    <cfRule type="expression" dxfId="6111" priority="433">
      <formula>IF(P104&lt;0, TRUE, IF(AND(P104&gt;0,AD104=""),TRUE,FALSE))</formula>
    </cfRule>
  </conditionalFormatting>
  <conditionalFormatting sqref="P105">
    <cfRule type="expression" dxfId="6110" priority="432">
      <formula>IF(P105&lt;0, TRUE, IF(AND(P105&gt;0,AD105=""),TRUE,FALSE))</formula>
    </cfRule>
  </conditionalFormatting>
  <conditionalFormatting sqref="P106">
    <cfRule type="expression" dxfId="6109" priority="431">
      <formula>IF(P106&lt;0, TRUE, IF(AND(P106&gt;0,AD106=""),TRUE,FALSE))</formula>
    </cfRule>
  </conditionalFormatting>
  <conditionalFormatting sqref="P107">
    <cfRule type="expression" dxfId="6108" priority="430">
      <formula>IF(P107&lt;0, TRUE, IF(AND(P107&gt;0,AD107=""),TRUE,FALSE))</formula>
    </cfRule>
  </conditionalFormatting>
  <conditionalFormatting sqref="P108">
    <cfRule type="expression" dxfId="6107" priority="429">
      <formula>IF(P108&lt;0, TRUE, IF(AND(P108&gt;0,AD108=""),TRUE,FALSE))</formula>
    </cfRule>
  </conditionalFormatting>
  <conditionalFormatting sqref="P109">
    <cfRule type="expression" dxfId="6106" priority="428">
      <formula>IF(P109&lt;0, TRUE, IF(AND(P109&gt;0,AD109=""),TRUE,FALSE))</formula>
    </cfRule>
  </conditionalFormatting>
  <conditionalFormatting sqref="P110">
    <cfRule type="expression" dxfId="6105" priority="427">
      <formula>IF(P110&lt;0, TRUE, IF(AND(P110&gt;0,AD110=""),TRUE,FALSE))</formula>
    </cfRule>
  </conditionalFormatting>
  <conditionalFormatting sqref="P111">
    <cfRule type="expression" dxfId="6104" priority="426">
      <formula>IF(P111&lt;0, TRUE, IF(AND(P111&gt;0,AD111=""),TRUE,FALSE))</formula>
    </cfRule>
  </conditionalFormatting>
  <conditionalFormatting sqref="P112">
    <cfRule type="expression" dxfId="6103" priority="425">
      <formula>IF(P112&lt;0, TRUE, IF(AND(P112&gt;0,AD112=""),TRUE,FALSE))</formula>
    </cfRule>
  </conditionalFormatting>
  <conditionalFormatting sqref="R99">
    <cfRule type="expression" dxfId="6102" priority="423">
      <formula>IF(R99&lt;0, TRUE, IF(AND(R99&gt;0,AF99=""),TRUE,FALSE))</formula>
    </cfRule>
  </conditionalFormatting>
  <conditionalFormatting sqref="R100">
    <cfRule type="expression" dxfId="6101" priority="422">
      <formula>IF(R100&lt;0, TRUE, IF(AND(R100&gt;0,AF100=""),TRUE,FALSE))</formula>
    </cfRule>
  </conditionalFormatting>
  <conditionalFormatting sqref="R101">
    <cfRule type="expression" dxfId="6100" priority="421">
      <formula>IF(R101&lt;0, TRUE, IF(AND(R101&gt;0,AF101=""),TRUE,FALSE))</formula>
    </cfRule>
  </conditionalFormatting>
  <conditionalFormatting sqref="R102">
    <cfRule type="expression" dxfId="6099" priority="420">
      <formula>IF(R102&lt;0, TRUE, IF(AND(R102&gt;0,AF102=""),TRUE,FALSE))</formula>
    </cfRule>
  </conditionalFormatting>
  <conditionalFormatting sqref="R103">
    <cfRule type="expression" dxfId="6098" priority="419">
      <formula>IF(R103&lt;0, TRUE, IF(AND(R103&gt;0,AF103=""),TRUE,FALSE))</formula>
    </cfRule>
  </conditionalFormatting>
  <conditionalFormatting sqref="R104">
    <cfRule type="expression" dxfId="6097" priority="418">
      <formula>IF(R104&lt;0, TRUE, IF(AND(R104&gt;0,AF104=""),TRUE,FALSE))</formula>
    </cfRule>
  </conditionalFormatting>
  <conditionalFormatting sqref="R105">
    <cfRule type="expression" dxfId="6096" priority="417">
      <formula>IF(R105&lt;0, TRUE, IF(AND(R105&gt;0,AF105=""),TRUE,FALSE))</formula>
    </cfRule>
  </conditionalFormatting>
  <conditionalFormatting sqref="R106">
    <cfRule type="expression" dxfId="6095" priority="416">
      <formula>IF(R106&lt;0, TRUE, IF(AND(R106&gt;0,AF106=""),TRUE,FALSE))</formula>
    </cfRule>
  </conditionalFormatting>
  <conditionalFormatting sqref="R107">
    <cfRule type="expression" dxfId="6094" priority="415">
      <formula>IF(R107&lt;0, TRUE, IF(AND(R107&gt;0,AF107=""),TRUE,FALSE))</formula>
    </cfRule>
  </conditionalFormatting>
  <conditionalFormatting sqref="R108">
    <cfRule type="expression" dxfId="6093" priority="414">
      <formula>IF(R108&lt;0, TRUE, IF(AND(R108&gt;0,AF108=""),TRUE,FALSE))</formula>
    </cfRule>
  </conditionalFormatting>
  <conditionalFormatting sqref="R109">
    <cfRule type="expression" dxfId="6092" priority="413">
      <formula>IF(R109&lt;0, TRUE, IF(AND(R109&gt;0,AF109=""),TRUE,FALSE))</formula>
    </cfRule>
  </conditionalFormatting>
  <conditionalFormatting sqref="R110">
    <cfRule type="expression" dxfId="6091" priority="412">
      <formula>IF(R110&lt;0, TRUE, IF(AND(R110&gt;0,AF110=""),TRUE,FALSE))</formula>
    </cfRule>
  </conditionalFormatting>
  <conditionalFormatting sqref="R111">
    <cfRule type="expression" dxfId="6090" priority="411">
      <formula>IF(R111&lt;0, TRUE, IF(AND(R111&gt;0,AF111=""),TRUE,FALSE))</formula>
    </cfRule>
  </conditionalFormatting>
  <conditionalFormatting sqref="R112">
    <cfRule type="expression" dxfId="6089" priority="410">
      <formula>IF(R112&lt;0, TRUE, IF(AND(R112&gt;0,AF112=""),TRUE,FALSE))</formula>
    </cfRule>
  </conditionalFormatting>
  <conditionalFormatting sqref="T99">
    <cfRule type="expression" dxfId="6088" priority="408">
      <formula>IF(T99&lt;0, TRUE, IF(AND(T99&gt;0,AH99=""),TRUE,FALSE))</formula>
    </cfRule>
  </conditionalFormatting>
  <conditionalFormatting sqref="T100">
    <cfRule type="expression" dxfId="6087" priority="407">
      <formula>IF(T100&lt;0, TRUE, IF(AND(T100&gt;0,AH100=""),TRUE,FALSE))</formula>
    </cfRule>
  </conditionalFormatting>
  <conditionalFormatting sqref="T101">
    <cfRule type="expression" dxfId="6086" priority="406">
      <formula>IF(T101&lt;0, TRUE, IF(AND(T101&gt;0,AH101=""),TRUE,FALSE))</formula>
    </cfRule>
  </conditionalFormatting>
  <conditionalFormatting sqref="T102">
    <cfRule type="expression" dxfId="6085" priority="405">
      <formula>IF(T102&lt;0, TRUE, IF(AND(T102&gt;0,AH102=""),TRUE,FALSE))</formula>
    </cfRule>
  </conditionalFormatting>
  <conditionalFormatting sqref="T103">
    <cfRule type="expression" dxfId="6084" priority="404">
      <formula>IF(T103&lt;0, TRUE, IF(AND(T103&gt;0,AH103=""),TRUE,FALSE))</formula>
    </cfRule>
  </conditionalFormatting>
  <conditionalFormatting sqref="T104">
    <cfRule type="expression" dxfId="6083" priority="403">
      <formula>IF(T104&lt;0, TRUE, IF(AND(T104&gt;0,AH104=""),TRUE,FALSE))</formula>
    </cfRule>
  </conditionalFormatting>
  <conditionalFormatting sqref="T105">
    <cfRule type="expression" dxfId="6082" priority="402">
      <formula>IF(T105&lt;0, TRUE, IF(AND(T105&gt;0,AH105=""),TRUE,FALSE))</formula>
    </cfRule>
  </conditionalFormatting>
  <conditionalFormatting sqref="T106">
    <cfRule type="expression" dxfId="6081" priority="401">
      <formula>IF(T106&lt;0, TRUE, IF(AND(T106&gt;0,AH106=""),TRUE,FALSE))</formula>
    </cfRule>
  </conditionalFormatting>
  <conditionalFormatting sqref="T107">
    <cfRule type="expression" dxfId="6080" priority="400">
      <formula>IF(T107&lt;0, TRUE, IF(AND(T107&gt;0,AH107=""),TRUE,FALSE))</formula>
    </cfRule>
  </conditionalFormatting>
  <conditionalFormatting sqref="T108">
    <cfRule type="expression" dxfId="6079" priority="399">
      <formula>IF(T108&lt;0, TRUE, IF(AND(T108&gt;0,AH108=""),TRUE,FALSE))</formula>
    </cfRule>
  </conditionalFormatting>
  <conditionalFormatting sqref="T109">
    <cfRule type="expression" dxfId="6078" priority="398">
      <formula>IF(T109&lt;0, TRUE, IF(AND(T109&gt;0,AH109=""),TRUE,FALSE))</formula>
    </cfRule>
  </conditionalFormatting>
  <conditionalFormatting sqref="T110">
    <cfRule type="expression" dxfId="6077" priority="397">
      <formula>IF(T110&lt;0, TRUE, IF(AND(T110&gt;0,AH110=""),TRUE,FALSE))</formula>
    </cfRule>
  </conditionalFormatting>
  <conditionalFormatting sqref="T111">
    <cfRule type="expression" dxfId="6076" priority="396">
      <formula>IF(T111&lt;0, TRUE, IF(AND(T111&gt;0,AH111=""),TRUE,FALSE))</formula>
    </cfRule>
  </conditionalFormatting>
  <conditionalFormatting sqref="T112">
    <cfRule type="expression" dxfId="6075" priority="395">
      <formula>IF(T112&lt;0, TRUE, IF(AND(T112&gt;0,AH112=""),TRUE,FALSE))</formula>
    </cfRule>
  </conditionalFormatting>
  <conditionalFormatting sqref="H113">
    <cfRule type="expression" dxfId="6074" priority="392">
      <formula>IF(H113&lt;0, TRUE, IF(AND(H113&gt;0,V113=""),TRUE,FALSE))</formula>
    </cfRule>
  </conditionalFormatting>
  <conditionalFormatting sqref="J113">
    <cfRule type="expression" dxfId="6073" priority="391">
      <formula>IF(J113&lt;0, TRUE, IF(AND(J113&gt;0,X113=""),TRUE,FALSE))</formula>
    </cfRule>
  </conditionalFormatting>
  <conditionalFormatting sqref="L113">
    <cfRule type="expression" dxfId="6072" priority="390">
      <formula>IF(L113&lt;0, TRUE, IF(AND(L113&gt;0,Z113=""),TRUE,FALSE))</formula>
    </cfRule>
  </conditionalFormatting>
  <conditionalFormatting sqref="P113">
    <cfRule type="expression" dxfId="6071" priority="389">
      <formula>IF(P113&lt;0, TRUE, IF(AND(P113&gt;0,AD113=""),TRUE,FALSE))</formula>
    </cfRule>
  </conditionalFormatting>
  <conditionalFormatting sqref="R113">
    <cfRule type="expression" dxfId="6070" priority="388">
      <formula>IF(R113&lt;0, TRUE, IF(AND(R113&gt;0,AF113=""),TRUE,FALSE))</formula>
    </cfRule>
  </conditionalFormatting>
  <conditionalFormatting sqref="T113">
    <cfRule type="expression" dxfId="6069" priority="387">
      <formula>IF(T113&lt;0, TRUE, IF(AND(T113&gt;0,AH113=""),TRUE,FALSE))</formula>
    </cfRule>
  </conditionalFormatting>
  <conditionalFormatting sqref="H118">
    <cfRule type="expression" dxfId="6068" priority="385">
      <formula>IF(H118&lt;0, TRUE, IF(AND(H118&gt;0,V118=""),TRUE,FALSE))</formula>
    </cfRule>
  </conditionalFormatting>
  <conditionalFormatting sqref="H119">
    <cfRule type="expression" dxfId="6067" priority="384">
      <formula>IF(H119&lt;0, TRUE, IF(AND(H119&gt;0,V119=""),TRUE,FALSE))</formula>
    </cfRule>
  </conditionalFormatting>
  <conditionalFormatting sqref="H120">
    <cfRule type="expression" dxfId="6066" priority="383">
      <formula>IF(H120&lt;0, TRUE, IF(AND(H120&gt;0,V120=""),TRUE,FALSE))</formula>
    </cfRule>
  </conditionalFormatting>
  <conditionalFormatting sqref="H121">
    <cfRule type="expression" dxfId="6065" priority="382">
      <formula>IF(H121&lt;0, TRUE, IF(AND(H121&gt;0,V121=""),TRUE,FALSE))</formula>
    </cfRule>
  </conditionalFormatting>
  <conditionalFormatting sqref="H122">
    <cfRule type="expression" dxfId="6064" priority="381">
      <formula>IF(H122&lt;0, TRUE, IF(AND(H122&gt;0,V122=""),TRUE,FALSE))</formula>
    </cfRule>
  </conditionalFormatting>
  <conditionalFormatting sqref="H123">
    <cfRule type="expression" dxfId="6063" priority="380">
      <formula>IF(H123&lt;0, TRUE, IF(AND(H123&gt;0,V123=""),TRUE,FALSE))</formula>
    </cfRule>
  </conditionalFormatting>
  <conditionalFormatting sqref="H124">
    <cfRule type="expression" dxfId="6062" priority="379">
      <formula>IF(H124&lt;0, TRUE, IF(AND(H124&gt;0,V124=""),TRUE,FALSE))</formula>
    </cfRule>
  </conditionalFormatting>
  <conditionalFormatting sqref="H125">
    <cfRule type="expression" dxfId="6061" priority="378">
      <formula>IF(H125&lt;0, TRUE, IF(AND(H125&gt;0,V125=""),TRUE,FALSE))</formula>
    </cfRule>
  </conditionalFormatting>
  <conditionalFormatting sqref="H126">
    <cfRule type="expression" dxfId="6060" priority="377">
      <formula>IF(H126&lt;0, TRUE, IF(AND(H126&gt;0,V126=""),TRUE,FALSE))</formula>
    </cfRule>
  </conditionalFormatting>
  <conditionalFormatting sqref="H127">
    <cfRule type="expression" dxfId="6059" priority="376">
      <formula>IF(H127&lt;0, TRUE, IF(AND(H127&gt;0,V127=""),TRUE,FALSE))</formula>
    </cfRule>
  </conditionalFormatting>
  <conditionalFormatting sqref="H128">
    <cfRule type="expression" dxfId="6058" priority="375">
      <formula>IF(H128&lt;0, TRUE, IF(AND(H128&gt;0,V128=""),TRUE,FALSE))</formula>
    </cfRule>
  </conditionalFormatting>
  <conditionalFormatting sqref="H129">
    <cfRule type="expression" dxfId="6057" priority="374">
      <formula>IF(H129&lt;0, TRUE, IF(AND(H129&gt;0,V129=""),TRUE,FALSE))</formula>
    </cfRule>
  </conditionalFormatting>
  <conditionalFormatting sqref="H130">
    <cfRule type="expression" dxfId="6056" priority="373">
      <formula>IF(H130&lt;0, TRUE, IF(AND(H130&gt;0,V130=""),TRUE,FALSE))</formula>
    </cfRule>
  </conditionalFormatting>
  <conditionalFormatting sqref="H131">
    <cfRule type="expression" dxfId="6055" priority="372">
      <formula>IF(H131&lt;0, TRUE, IF(AND(H131&gt;0,V131=""),TRUE,FALSE))</formula>
    </cfRule>
  </conditionalFormatting>
  <conditionalFormatting sqref="J118">
    <cfRule type="expression" dxfId="6054" priority="371">
      <formula>IF(J118&lt;0, TRUE, IF(AND(J118&gt;0,X118=""),TRUE,FALSE))</formula>
    </cfRule>
  </conditionalFormatting>
  <conditionalFormatting sqref="J119">
    <cfRule type="expression" dxfId="6053" priority="370">
      <formula>IF(J119&lt;0, TRUE, IF(AND(J119&gt;0,X119=""),TRUE,FALSE))</formula>
    </cfRule>
  </conditionalFormatting>
  <conditionalFormatting sqref="J120">
    <cfRule type="expression" dxfId="6052" priority="369">
      <formula>IF(J120&lt;0, TRUE, IF(AND(J120&gt;0,X120=""),TRUE,FALSE))</formula>
    </cfRule>
  </conditionalFormatting>
  <conditionalFormatting sqref="J121">
    <cfRule type="expression" dxfId="6051" priority="368">
      <formula>IF(J121&lt;0, TRUE, IF(AND(J121&gt;0,X121=""),TRUE,FALSE))</formula>
    </cfRule>
  </conditionalFormatting>
  <conditionalFormatting sqref="J122">
    <cfRule type="expression" dxfId="6050" priority="367">
      <formula>IF(J122&lt;0, TRUE, IF(AND(J122&gt;0,X122=""),TRUE,FALSE))</formula>
    </cfRule>
  </conditionalFormatting>
  <conditionalFormatting sqref="J123">
    <cfRule type="expression" dxfId="6049" priority="366">
      <formula>IF(J123&lt;0, TRUE, IF(AND(J123&gt;0,X123=""),TRUE,FALSE))</formula>
    </cfRule>
  </conditionalFormatting>
  <conditionalFormatting sqref="J124">
    <cfRule type="expression" dxfId="6048" priority="365">
      <formula>IF(J124&lt;0, TRUE, IF(AND(J124&gt;0,X124=""),TRUE,FALSE))</formula>
    </cfRule>
  </conditionalFormatting>
  <conditionalFormatting sqref="J125">
    <cfRule type="expression" dxfId="6047" priority="364">
      <formula>IF(J125&lt;0, TRUE, IF(AND(J125&gt;0,X125=""),TRUE,FALSE))</formula>
    </cfRule>
  </conditionalFormatting>
  <conditionalFormatting sqref="J126">
    <cfRule type="expression" dxfId="6046" priority="363">
      <formula>IF(J126&lt;0, TRUE, IF(AND(J126&gt;0,X126=""),TRUE,FALSE))</formula>
    </cfRule>
  </conditionalFormatting>
  <conditionalFormatting sqref="J127">
    <cfRule type="expression" dxfId="6045" priority="362">
      <formula>IF(J127&lt;0, TRUE, IF(AND(J127&gt;0,X127=""),TRUE,FALSE))</formula>
    </cfRule>
  </conditionalFormatting>
  <conditionalFormatting sqref="J128">
    <cfRule type="expression" dxfId="6044" priority="361">
      <formula>IF(J128&lt;0, TRUE, IF(AND(J128&gt;0,X128=""),TRUE,FALSE))</formula>
    </cfRule>
  </conditionalFormatting>
  <conditionalFormatting sqref="J129">
    <cfRule type="expression" dxfId="6043" priority="360">
      <formula>IF(J129&lt;0, TRUE, IF(AND(J129&gt;0,X129=""),TRUE,FALSE))</formula>
    </cfRule>
  </conditionalFormatting>
  <conditionalFormatting sqref="J130">
    <cfRule type="expression" dxfId="6042" priority="359">
      <formula>IF(J130&lt;0, TRUE, IF(AND(J130&gt;0,X130=""),TRUE,FALSE))</formula>
    </cfRule>
  </conditionalFormatting>
  <conditionalFormatting sqref="J131">
    <cfRule type="expression" dxfId="6041" priority="358">
      <formula>IF(J131&lt;0, TRUE, IF(AND(J131&gt;0,X131=""),TRUE,FALSE))</formula>
    </cfRule>
  </conditionalFormatting>
  <conditionalFormatting sqref="L118">
    <cfRule type="expression" dxfId="6040" priority="357">
      <formula>IF(L118&lt;0, TRUE, IF(AND(L118&gt;0,Z118=""),TRUE,FALSE))</formula>
    </cfRule>
  </conditionalFormatting>
  <conditionalFormatting sqref="L119">
    <cfRule type="expression" dxfId="6039" priority="356">
      <formula>IF(L119&lt;0, TRUE, IF(AND(L119&gt;0,Z119=""),TRUE,FALSE))</formula>
    </cfRule>
  </conditionalFormatting>
  <conditionalFormatting sqref="L120">
    <cfRule type="expression" dxfId="6038" priority="355">
      <formula>IF(L120&lt;0, TRUE, IF(AND(L120&gt;0,Z120=""),TRUE,FALSE))</formula>
    </cfRule>
  </conditionalFormatting>
  <conditionalFormatting sqref="L121">
    <cfRule type="expression" dxfId="6037" priority="354">
      <formula>IF(L121&lt;0, TRUE, IF(AND(L121&gt;0,Z121=""),TRUE,FALSE))</formula>
    </cfRule>
  </conditionalFormatting>
  <conditionalFormatting sqref="L122">
    <cfRule type="expression" dxfId="6036" priority="353">
      <formula>IF(L122&lt;0, TRUE, IF(AND(L122&gt;0,Z122=""),TRUE,FALSE))</formula>
    </cfRule>
  </conditionalFormatting>
  <conditionalFormatting sqref="L123">
    <cfRule type="expression" dxfId="6035" priority="352">
      <formula>IF(L123&lt;0, TRUE, IF(AND(L123&gt;0,Z123=""),TRUE,FALSE))</formula>
    </cfRule>
  </conditionalFormatting>
  <conditionalFormatting sqref="L124">
    <cfRule type="expression" dxfId="6034" priority="351">
      <formula>IF(L124&lt;0, TRUE, IF(AND(L124&gt;0,Z124=""),TRUE,FALSE))</formula>
    </cfRule>
  </conditionalFormatting>
  <conditionalFormatting sqref="L125">
    <cfRule type="expression" dxfId="6033" priority="350">
      <formula>IF(L125&lt;0, TRUE, IF(AND(L125&gt;0,Z125=""),TRUE,FALSE))</formula>
    </cfRule>
  </conditionalFormatting>
  <conditionalFormatting sqref="L126">
    <cfRule type="expression" dxfId="6032" priority="349">
      <formula>IF(L126&lt;0, TRUE, IF(AND(L126&gt;0,Z126=""),TRUE,FALSE))</formula>
    </cfRule>
  </conditionalFormatting>
  <conditionalFormatting sqref="L127">
    <cfRule type="expression" dxfId="6031" priority="348">
      <formula>IF(L127&lt;0, TRUE, IF(AND(L127&gt;0,Z127=""),TRUE,FALSE))</formula>
    </cfRule>
  </conditionalFormatting>
  <conditionalFormatting sqref="L128">
    <cfRule type="expression" dxfId="6030" priority="347">
      <formula>IF(L128&lt;0, TRUE, IF(AND(L128&gt;0,Z128=""),TRUE,FALSE))</formula>
    </cfRule>
  </conditionalFormatting>
  <conditionalFormatting sqref="L129">
    <cfRule type="expression" dxfId="6029" priority="346">
      <formula>IF(L129&lt;0, TRUE, IF(AND(L129&gt;0,Z129=""),TRUE,FALSE))</formula>
    </cfRule>
  </conditionalFormatting>
  <conditionalFormatting sqref="L130">
    <cfRule type="expression" dxfId="6028" priority="345">
      <formula>IF(L130&lt;0, TRUE, IF(AND(L130&gt;0,Z130=""),TRUE,FALSE))</formula>
    </cfRule>
  </conditionalFormatting>
  <conditionalFormatting sqref="L131">
    <cfRule type="expression" dxfId="6027" priority="344">
      <formula>IF(L131&lt;0, TRUE, IF(AND(L131&gt;0,Z131=""),TRUE,FALSE))</formula>
    </cfRule>
  </conditionalFormatting>
  <conditionalFormatting sqref="P118">
    <cfRule type="expression" dxfId="6026" priority="343">
      <formula>IF(P118&lt;0, TRUE, IF(AND(P118&gt;0,AD118=""),TRUE,FALSE))</formula>
    </cfRule>
  </conditionalFormatting>
  <conditionalFormatting sqref="P119">
    <cfRule type="expression" dxfId="6025" priority="342">
      <formula>IF(P119&lt;0, TRUE, IF(AND(P119&gt;0,AD119=""),TRUE,FALSE))</formula>
    </cfRule>
  </conditionalFormatting>
  <conditionalFormatting sqref="P120">
    <cfRule type="expression" dxfId="6024" priority="341">
      <formula>IF(P120&lt;0, TRUE, IF(AND(P120&gt;0,AD120=""),TRUE,FALSE))</formula>
    </cfRule>
  </conditionalFormatting>
  <conditionalFormatting sqref="P121">
    <cfRule type="expression" dxfId="6023" priority="340">
      <formula>IF(P121&lt;0, TRUE, IF(AND(P121&gt;0,AD121=""),TRUE,FALSE))</formula>
    </cfRule>
  </conditionalFormatting>
  <conditionalFormatting sqref="P122">
    <cfRule type="expression" dxfId="6022" priority="339">
      <formula>IF(P122&lt;0, TRUE, IF(AND(P122&gt;0,AD122=""),TRUE,FALSE))</formula>
    </cfRule>
  </conditionalFormatting>
  <conditionalFormatting sqref="P123">
    <cfRule type="expression" dxfId="6021" priority="338">
      <formula>IF(P123&lt;0, TRUE, IF(AND(P123&gt;0,AD123=""),TRUE,FALSE))</formula>
    </cfRule>
  </conditionalFormatting>
  <conditionalFormatting sqref="P124">
    <cfRule type="expression" dxfId="6020" priority="337">
      <formula>IF(P124&lt;0, TRUE, IF(AND(P124&gt;0,AD124=""),TRUE,FALSE))</formula>
    </cfRule>
  </conditionalFormatting>
  <conditionalFormatting sqref="P125">
    <cfRule type="expression" dxfId="6019" priority="336">
      <formula>IF(P125&lt;0, TRUE, IF(AND(P125&gt;0,AD125=""),TRUE,FALSE))</formula>
    </cfRule>
  </conditionalFormatting>
  <conditionalFormatting sqref="P126">
    <cfRule type="expression" dxfId="6018" priority="335">
      <formula>IF(P126&lt;0, TRUE, IF(AND(P126&gt;0,AD126=""),TRUE,FALSE))</formula>
    </cfRule>
  </conditionalFormatting>
  <conditionalFormatting sqref="P127">
    <cfRule type="expression" dxfId="6017" priority="334">
      <formula>IF(P127&lt;0, TRUE, IF(AND(P127&gt;0,AD127=""),TRUE,FALSE))</formula>
    </cfRule>
  </conditionalFormatting>
  <conditionalFormatting sqref="P128">
    <cfRule type="expression" dxfId="6016" priority="333">
      <formula>IF(P128&lt;0, TRUE, IF(AND(P128&gt;0,AD128=""),TRUE,FALSE))</formula>
    </cfRule>
  </conditionalFormatting>
  <conditionalFormatting sqref="P129">
    <cfRule type="expression" dxfId="6015" priority="332">
      <formula>IF(P129&lt;0, TRUE, IF(AND(P129&gt;0,AD129=""),TRUE,FALSE))</formula>
    </cfRule>
  </conditionalFormatting>
  <conditionalFormatting sqref="P130">
    <cfRule type="expression" dxfId="6014" priority="331">
      <formula>IF(P130&lt;0, TRUE, IF(AND(P130&gt;0,AD130=""),TRUE,FALSE))</formula>
    </cfRule>
  </conditionalFormatting>
  <conditionalFormatting sqref="P131">
    <cfRule type="expression" dxfId="6013" priority="330">
      <formula>IF(P131&lt;0, TRUE, IF(AND(P131&gt;0,AD131=""),TRUE,FALSE))</formula>
    </cfRule>
  </conditionalFormatting>
  <conditionalFormatting sqref="R118">
    <cfRule type="expression" dxfId="6012" priority="329">
      <formula>IF(R118&lt;0, TRUE, IF(AND(R118&gt;0,AF118=""),TRUE,FALSE))</formula>
    </cfRule>
  </conditionalFormatting>
  <conditionalFormatting sqref="R119">
    <cfRule type="expression" dxfId="6011" priority="328">
      <formula>IF(R119&lt;0, TRUE, IF(AND(R119&gt;0,AF119=""),TRUE,FALSE))</formula>
    </cfRule>
  </conditionalFormatting>
  <conditionalFormatting sqref="R120">
    <cfRule type="expression" dxfId="6010" priority="327">
      <formula>IF(R120&lt;0, TRUE, IF(AND(R120&gt;0,AF120=""),TRUE,FALSE))</formula>
    </cfRule>
  </conditionalFormatting>
  <conditionalFormatting sqref="R121">
    <cfRule type="expression" dxfId="6009" priority="326">
      <formula>IF(R121&lt;0, TRUE, IF(AND(R121&gt;0,AF121=""),TRUE,FALSE))</formula>
    </cfRule>
  </conditionalFormatting>
  <conditionalFormatting sqref="R122">
    <cfRule type="expression" dxfId="6008" priority="325">
      <formula>IF(R122&lt;0, TRUE, IF(AND(R122&gt;0,AF122=""),TRUE,FALSE))</formula>
    </cfRule>
  </conditionalFormatting>
  <conditionalFormatting sqref="R123">
    <cfRule type="expression" dxfId="6007" priority="324">
      <formula>IF(R123&lt;0, TRUE, IF(AND(R123&gt;0,AF123=""),TRUE,FALSE))</formula>
    </cfRule>
  </conditionalFormatting>
  <conditionalFormatting sqref="R124">
    <cfRule type="expression" dxfId="6006" priority="323">
      <formula>IF(R124&lt;0, TRUE, IF(AND(R124&gt;0,AF124=""),TRUE,FALSE))</formula>
    </cfRule>
  </conditionalFormatting>
  <conditionalFormatting sqref="R125">
    <cfRule type="expression" dxfId="6005" priority="322">
      <formula>IF(R125&lt;0, TRUE, IF(AND(R125&gt;0,AF125=""),TRUE,FALSE))</formula>
    </cfRule>
  </conditionalFormatting>
  <conditionalFormatting sqref="R126">
    <cfRule type="expression" dxfId="6004" priority="321">
      <formula>IF(R126&lt;0, TRUE, IF(AND(R126&gt;0,AF126=""),TRUE,FALSE))</formula>
    </cfRule>
  </conditionalFormatting>
  <conditionalFormatting sqref="R127">
    <cfRule type="expression" dxfId="6003" priority="320">
      <formula>IF(R127&lt;0, TRUE, IF(AND(R127&gt;0,AF127=""),TRUE,FALSE))</formula>
    </cfRule>
  </conditionalFormatting>
  <conditionalFormatting sqref="R128">
    <cfRule type="expression" dxfId="6002" priority="319">
      <formula>IF(R128&lt;0, TRUE, IF(AND(R128&gt;0,AF128=""),TRUE,FALSE))</formula>
    </cfRule>
  </conditionalFormatting>
  <conditionalFormatting sqref="R129">
    <cfRule type="expression" dxfId="6001" priority="318">
      <formula>IF(R129&lt;0, TRUE, IF(AND(R129&gt;0,AF129=""),TRUE,FALSE))</formula>
    </cfRule>
  </conditionalFormatting>
  <conditionalFormatting sqref="R130">
    <cfRule type="expression" dxfId="6000" priority="317">
      <formula>IF(R130&lt;0, TRUE, IF(AND(R130&gt;0,AF130=""),TRUE,FALSE))</formula>
    </cfRule>
  </conditionalFormatting>
  <conditionalFormatting sqref="R131">
    <cfRule type="expression" dxfId="5999" priority="316">
      <formula>IF(R131&lt;0, TRUE, IF(AND(R131&gt;0,AF131=""),TRUE,FALSE))</formula>
    </cfRule>
  </conditionalFormatting>
  <conditionalFormatting sqref="T118">
    <cfRule type="expression" dxfId="5998" priority="315">
      <formula>IF(T118&lt;0, TRUE, IF(AND(T118&gt;0,AH118=""),TRUE,FALSE))</formula>
    </cfRule>
  </conditionalFormatting>
  <conditionalFormatting sqref="T119">
    <cfRule type="expression" dxfId="5997" priority="314">
      <formula>IF(T119&lt;0, TRUE, IF(AND(T119&gt;0,AH119=""),TRUE,FALSE))</formula>
    </cfRule>
  </conditionalFormatting>
  <conditionalFormatting sqref="T120">
    <cfRule type="expression" dxfId="5996" priority="313">
      <formula>IF(T120&lt;0, TRUE, IF(AND(T120&gt;0,AH120=""),TRUE,FALSE))</formula>
    </cfRule>
  </conditionalFormatting>
  <conditionalFormatting sqref="T121">
    <cfRule type="expression" dxfId="5995" priority="312">
      <formula>IF(T121&lt;0, TRUE, IF(AND(T121&gt;0,AH121=""),TRUE,FALSE))</formula>
    </cfRule>
  </conditionalFormatting>
  <conditionalFormatting sqref="T122">
    <cfRule type="expression" dxfId="5994" priority="311">
      <formula>IF(T122&lt;0, TRUE, IF(AND(T122&gt;0,AH122=""),TRUE,FALSE))</formula>
    </cfRule>
  </conditionalFormatting>
  <conditionalFormatting sqref="T123">
    <cfRule type="expression" dxfId="5993" priority="310">
      <formula>IF(T123&lt;0, TRUE, IF(AND(T123&gt;0,AH123=""),TRUE,FALSE))</formula>
    </cfRule>
  </conditionalFormatting>
  <conditionalFormatting sqref="T124">
    <cfRule type="expression" dxfId="5992" priority="309">
      <formula>IF(T124&lt;0, TRUE, IF(AND(T124&gt;0,AH124=""),TRUE,FALSE))</formula>
    </cfRule>
  </conditionalFormatting>
  <conditionalFormatting sqref="T125">
    <cfRule type="expression" dxfId="5991" priority="308">
      <formula>IF(T125&lt;0, TRUE, IF(AND(T125&gt;0,AH125=""),TRUE,FALSE))</formula>
    </cfRule>
  </conditionalFormatting>
  <conditionalFormatting sqref="T126">
    <cfRule type="expression" dxfId="5990" priority="307">
      <formula>IF(T126&lt;0, TRUE, IF(AND(T126&gt;0,AH126=""),TRUE,FALSE))</formula>
    </cfRule>
  </conditionalFormatting>
  <conditionalFormatting sqref="T127">
    <cfRule type="expression" dxfId="5989" priority="306">
      <formula>IF(T127&lt;0, TRUE, IF(AND(T127&gt;0,AH127=""),TRUE,FALSE))</formula>
    </cfRule>
  </conditionalFormatting>
  <conditionalFormatting sqref="T128">
    <cfRule type="expression" dxfId="5988" priority="305">
      <formula>IF(T128&lt;0, TRUE, IF(AND(T128&gt;0,AH128=""),TRUE,FALSE))</formula>
    </cfRule>
  </conditionalFormatting>
  <conditionalFormatting sqref="T129">
    <cfRule type="expression" dxfId="5987" priority="304">
      <formula>IF(T129&lt;0, TRUE, IF(AND(T129&gt;0,AH129=""),TRUE,FALSE))</formula>
    </cfRule>
  </conditionalFormatting>
  <conditionalFormatting sqref="T130">
    <cfRule type="expression" dxfId="5986" priority="303">
      <formula>IF(T130&lt;0, TRUE, IF(AND(T130&gt;0,AH130=""),TRUE,FALSE))</formula>
    </cfRule>
  </conditionalFormatting>
  <conditionalFormatting sqref="T131">
    <cfRule type="expression" dxfId="5985" priority="302">
      <formula>IF(T131&lt;0, TRUE, IF(AND(T131&gt;0,AH131=""),TRUE,FALSE))</formula>
    </cfRule>
  </conditionalFormatting>
  <conditionalFormatting sqref="H132">
    <cfRule type="expression" dxfId="5984" priority="300">
      <formula>IF(H132&lt;0, TRUE, IF(AND(H132&gt;0,V132=""),TRUE,FALSE))</formula>
    </cfRule>
  </conditionalFormatting>
  <conditionalFormatting sqref="J132">
    <cfRule type="expression" dxfId="5983" priority="299">
      <formula>IF(J132&lt;0, TRUE, IF(AND(J132&gt;0,X132=""),TRUE,FALSE))</formula>
    </cfRule>
  </conditionalFormatting>
  <conditionalFormatting sqref="L132">
    <cfRule type="expression" dxfId="5982" priority="298">
      <formula>IF(L132&lt;0, TRUE, IF(AND(L132&gt;0,Z132=""),TRUE,FALSE))</formula>
    </cfRule>
  </conditionalFormatting>
  <conditionalFormatting sqref="P132">
    <cfRule type="expression" dxfId="5981" priority="297">
      <formula>IF(P132&lt;0, TRUE, IF(AND(P132&gt;0,AD132=""),TRUE,FALSE))</formula>
    </cfRule>
  </conditionalFormatting>
  <conditionalFormatting sqref="R132">
    <cfRule type="expression" dxfId="5980" priority="296">
      <formula>IF(R132&lt;0, TRUE, IF(AND(R132&gt;0,AF132=""),TRUE,FALSE))</formula>
    </cfRule>
  </conditionalFormatting>
  <conditionalFormatting sqref="T132">
    <cfRule type="expression" dxfId="5979" priority="295">
      <formula>IF(T132&lt;0, TRUE, IF(AND(T132&gt;0,AH132=""),TRUE,FALSE))</formula>
    </cfRule>
  </conditionalFormatting>
  <conditionalFormatting sqref="H137">
    <cfRule type="expression" dxfId="5978" priority="231">
      <formula>IF(H137&lt;0, TRUE, IF(AND(H137&gt;0,V137=""),TRUE,FALSE))</formula>
    </cfRule>
  </conditionalFormatting>
  <conditionalFormatting sqref="H138">
    <cfRule type="expression" dxfId="5977" priority="230">
      <formula>IF(H138&lt;0, TRUE, IF(AND(H138&gt;0,V138=""),TRUE,FALSE))</formula>
    </cfRule>
  </conditionalFormatting>
  <conditionalFormatting sqref="H139">
    <cfRule type="expression" dxfId="5976" priority="229">
      <formula>IF(H139&lt;0, TRUE, IF(AND(H139&gt;0,V139=""),TRUE,FALSE))</formula>
    </cfRule>
  </conditionalFormatting>
  <conditionalFormatting sqref="H140">
    <cfRule type="expression" dxfId="5975" priority="228">
      <formula>IF(H140&lt;0, TRUE, IF(AND(H140&gt;0,V140=""),TRUE,FALSE))</formula>
    </cfRule>
  </conditionalFormatting>
  <conditionalFormatting sqref="H141">
    <cfRule type="expression" dxfId="5974" priority="227">
      <formula>IF(H141&lt;0, TRUE, IF(AND(H141&gt;0,V141=""),TRUE,FALSE))</formula>
    </cfRule>
  </conditionalFormatting>
  <conditionalFormatting sqref="J137">
    <cfRule type="expression" dxfId="5973" priority="226">
      <formula>IF(J137&lt;0, TRUE, IF(AND(J137&gt;0,X137=""),TRUE,FALSE))</formula>
    </cfRule>
  </conditionalFormatting>
  <conditionalFormatting sqref="J138">
    <cfRule type="expression" dxfId="5972" priority="225">
      <formula>IF(J138&lt;0, TRUE, IF(AND(J138&gt;0,X138=""),TRUE,FALSE))</formula>
    </cfRule>
  </conditionalFormatting>
  <conditionalFormatting sqref="J139">
    <cfRule type="expression" dxfId="5971" priority="224">
      <formula>IF(J139&lt;0, TRUE, IF(AND(J139&gt;0,X139=""),TRUE,FALSE))</formula>
    </cfRule>
  </conditionalFormatting>
  <conditionalFormatting sqref="J140">
    <cfRule type="expression" dxfId="5970" priority="223">
      <formula>IF(J140&lt;0, TRUE, IF(AND(J140&gt;0,X140=""),TRUE,FALSE))</formula>
    </cfRule>
  </conditionalFormatting>
  <conditionalFormatting sqref="J141">
    <cfRule type="expression" dxfId="5969" priority="222">
      <formula>IF(J141&lt;0, TRUE, IF(AND(J141&gt;0,X141=""),TRUE,FALSE))</formula>
    </cfRule>
  </conditionalFormatting>
  <conditionalFormatting sqref="L137">
    <cfRule type="expression" dxfId="5968" priority="221">
      <formula>IF(L137&lt;0, TRUE, IF(AND(L137&gt;0,Z137=""),TRUE,FALSE))</formula>
    </cfRule>
  </conditionalFormatting>
  <conditionalFormatting sqref="L138">
    <cfRule type="expression" dxfId="5967" priority="220">
      <formula>IF(L138&lt;0, TRUE, IF(AND(L138&gt;0,Z138=""),TRUE,FALSE))</formula>
    </cfRule>
  </conditionalFormatting>
  <conditionalFormatting sqref="L139">
    <cfRule type="expression" dxfId="5966" priority="219">
      <formula>IF(L139&lt;0, TRUE, IF(AND(L139&gt;0,Z139=""),TRUE,FALSE))</formula>
    </cfRule>
  </conditionalFormatting>
  <conditionalFormatting sqref="L140">
    <cfRule type="expression" dxfId="5965" priority="218">
      <formula>IF(L140&lt;0, TRUE, IF(AND(L140&gt;0,Z140=""),TRUE,FALSE))</formula>
    </cfRule>
  </conditionalFormatting>
  <conditionalFormatting sqref="L141">
    <cfRule type="expression" dxfId="5964" priority="217">
      <formula>IF(L141&lt;0, TRUE, IF(AND(L141&gt;0,Z141=""),TRUE,FALSE))</formula>
    </cfRule>
  </conditionalFormatting>
  <conditionalFormatting sqref="P137">
    <cfRule type="expression" dxfId="5963" priority="216">
      <formula>IF(P137&lt;0, TRUE, IF(AND(P137&gt;0,AD137=""),TRUE,FALSE))</formula>
    </cfRule>
  </conditionalFormatting>
  <conditionalFormatting sqref="P138">
    <cfRule type="expression" dxfId="5962" priority="215">
      <formula>IF(P138&lt;0, TRUE, IF(AND(P138&gt;0,AD138=""),TRUE,FALSE))</formula>
    </cfRule>
  </conditionalFormatting>
  <conditionalFormatting sqref="P139">
    <cfRule type="expression" dxfId="5961" priority="214">
      <formula>IF(P139&lt;0, TRUE, IF(AND(P139&gt;0,AD139=""),TRUE,FALSE))</formula>
    </cfRule>
  </conditionalFormatting>
  <conditionalFormatting sqref="P140">
    <cfRule type="expression" dxfId="5960" priority="213">
      <formula>IF(P140&lt;0, TRUE, IF(AND(P140&gt;0,AD140=""),TRUE,FALSE))</formula>
    </cfRule>
  </conditionalFormatting>
  <conditionalFormatting sqref="P141">
    <cfRule type="expression" dxfId="5959" priority="212">
      <formula>IF(P141&lt;0, TRUE, IF(AND(P141&gt;0,AD141=""),TRUE,FALSE))</formula>
    </cfRule>
  </conditionalFormatting>
  <conditionalFormatting sqref="R137">
    <cfRule type="expression" dxfId="5958" priority="211">
      <formula>IF(R137&lt;0, TRUE, IF(AND(R137&gt;0,AF137=""),TRUE,FALSE))</formula>
    </cfRule>
  </conditionalFormatting>
  <conditionalFormatting sqref="R138">
    <cfRule type="expression" dxfId="5957" priority="210">
      <formula>IF(R138&lt;0, TRUE, IF(AND(R138&gt;0,AF138=""),TRUE,FALSE))</formula>
    </cfRule>
  </conditionalFormatting>
  <conditionalFormatting sqref="R139">
    <cfRule type="expression" dxfId="5956" priority="209">
      <formula>IF(R139&lt;0, TRUE, IF(AND(R139&gt;0,AF139=""),TRUE,FALSE))</formula>
    </cfRule>
  </conditionalFormatting>
  <conditionalFormatting sqref="R140">
    <cfRule type="expression" dxfId="5955" priority="208">
      <formula>IF(R140&lt;0, TRUE, IF(AND(R140&gt;0,AF140=""),TRUE,FALSE))</formula>
    </cfRule>
  </conditionalFormatting>
  <conditionalFormatting sqref="R141">
    <cfRule type="expression" dxfId="5954" priority="207">
      <formula>IF(R141&lt;0, TRUE, IF(AND(R141&gt;0,AF141=""),TRUE,FALSE))</formula>
    </cfRule>
  </conditionalFormatting>
  <conditionalFormatting sqref="T137">
    <cfRule type="expression" dxfId="5953" priority="206">
      <formula>IF(T137&lt;0, TRUE, IF(AND(T137&gt;0,AH137=""),TRUE,FALSE))</formula>
    </cfRule>
  </conditionalFormatting>
  <conditionalFormatting sqref="T138">
    <cfRule type="expression" dxfId="5952" priority="205">
      <formula>IF(T138&lt;0, TRUE, IF(AND(T138&gt;0,AH138=""),TRUE,FALSE))</formula>
    </cfRule>
  </conditionalFormatting>
  <conditionalFormatting sqref="T139">
    <cfRule type="expression" dxfId="5951" priority="204">
      <formula>IF(T139&lt;0, TRUE, IF(AND(T139&gt;0,AH139=""),TRUE,FALSE))</formula>
    </cfRule>
  </conditionalFormatting>
  <conditionalFormatting sqref="T140">
    <cfRule type="expression" dxfId="5950" priority="203">
      <formula>IF(T140&lt;0, TRUE, IF(AND(T140&gt;0,AH140=""),TRUE,FALSE))</formula>
    </cfRule>
  </conditionalFormatting>
  <conditionalFormatting sqref="T141">
    <cfRule type="expression" dxfId="5949" priority="202">
      <formula>IF(T141&lt;0, TRUE, IF(AND(T141&gt;0,AH141=""),TRUE,FALSE))</formula>
    </cfRule>
  </conditionalFormatting>
  <conditionalFormatting sqref="H142">
    <cfRule type="expression" dxfId="5948" priority="200">
      <formula>IF(H142&lt;0, TRUE, IF(AND(H142&gt;0,V142=""),TRUE,FALSE))</formula>
    </cfRule>
  </conditionalFormatting>
  <conditionalFormatting sqref="H143">
    <cfRule type="expression" dxfId="5947" priority="199">
      <formula>IF(H143&lt;0, TRUE, IF(AND(H143&gt;0,V143=""),TRUE,FALSE))</formula>
    </cfRule>
  </conditionalFormatting>
  <conditionalFormatting sqref="H144">
    <cfRule type="expression" dxfId="5946" priority="198">
      <formula>IF(H144&lt;0, TRUE, IF(AND(H144&gt;0,V144=""),TRUE,FALSE))</formula>
    </cfRule>
  </conditionalFormatting>
  <conditionalFormatting sqref="H145">
    <cfRule type="expression" dxfId="5945" priority="197">
      <formula>IF(H145&lt;0, TRUE, IF(AND(H145&gt;0,V145=""),TRUE,FALSE))</formula>
    </cfRule>
  </conditionalFormatting>
  <conditionalFormatting sqref="H146">
    <cfRule type="expression" dxfId="5944" priority="196">
      <formula>IF(H146&lt;0, TRUE, IF(AND(H146&gt;0,V146=""),TRUE,FALSE))</formula>
    </cfRule>
  </conditionalFormatting>
  <conditionalFormatting sqref="J142">
    <cfRule type="expression" dxfId="5943" priority="195">
      <formula>IF(J142&lt;0, TRUE, IF(AND(J142&gt;0,X142=""),TRUE,FALSE))</formula>
    </cfRule>
  </conditionalFormatting>
  <conditionalFormatting sqref="J143">
    <cfRule type="expression" dxfId="5942" priority="194">
      <formula>IF(J143&lt;0, TRUE, IF(AND(J143&gt;0,X143=""),TRUE,FALSE))</formula>
    </cfRule>
  </conditionalFormatting>
  <conditionalFormatting sqref="J144">
    <cfRule type="expression" dxfId="5941" priority="193">
      <formula>IF(J144&lt;0, TRUE, IF(AND(J144&gt;0,X144=""),TRUE,FALSE))</formula>
    </cfRule>
  </conditionalFormatting>
  <conditionalFormatting sqref="J145">
    <cfRule type="expression" dxfId="5940" priority="192">
      <formula>IF(J145&lt;0, TRUE, IF(AND(J145&gt;0,X145=""),TRUE,FALSE))</formula>
    </cfRule>
  </conditionalFormatting>
  <conditionalFormatting sqref="J146">
    <cfRule type="expression" dxfId="5939" priority="191">
      <formula>IF(J146&lt;0, TRUE, IF(AND(J146&gt;0,X146=""),TRUE,FALSE))</formula>
    </cfRule>
  </conditionalFormatting>
  <conditionalFormatting sqref="L142">
    <cfRule type="expression" dxfId="5938" priority="190">
      <formula>IF(L142&lt;0, TRUE, IF(AND(L142&gt;0,Z142=""),TRUE,FALSE))</formula>
    </cfRule>
  </conditionalFormatting>
  <conditionalFormatting sqref="L143">
    <cfRule type="expression" dxfId="5937" priority="189">
      <formula>IF(L143&lt;0, TRUE, IF(AND(L143&gt;0,Z143=""),TRUE,FALSE))</formula>
    </cfRule>
  </conditionalFormatting>
  <conditionalFormatting sqref="L144">
    <cfRule type="expression" dxfId="5936" priority="188">
      <formula>IF(L144&lt;0, TRUE, IF(AND(L144&gt;0,Z144=""),TRUE,FALSE))</formula>
    </cfRule>
  </conditionalFormatting>
  <conditionalFormatting sqref="L145">
    <cfRule type="expression" dxfId="5935" priority="187">
      <formula>IF(L145&lt;0, TRUE, IF(AND(L145&gt;0,Z145=""),TRUE,FALSE))</formula>
    </cfRule>
  </conditionalFormatting>
  <conditionalFormatting sqref="L146">
    <cfRule type="expression" dxfId="5934" priority="186">
      <formula>IF(L146&lt;0, TRUE, IF(AND(L146&gt;0,Z146=""),TRUE,FALSE))</formula>
    </cfRule>
  </conditionalFormatting>
  <conditionalFormatting sqref="P142">
    <cfRule type="expression" dxfId="5933" priority="185">
      <formula>IF(P142&lt;0, TRUE, IF(AND(P142&gt;0,AD142=""),TRUE,FALSE))</formula>
    </cfRule>
  </conditionalFormatting>
  <conditionalFormatting sqref="P143">
    <cfRule type="expression" dxfId="5932" priority="184">
      <formula>IF(P143&lt;0, TRUE, IF(AND(P143&gt;0,AD143=""),TRUE,FALSE))</formula>
    </cfRule>
  </conditionalFormatting>
  <conditionalFormatting sqref="P144">
    <cfRule type="expression" dxfId="5931" priority="183">
      <formula>IF(P144&lt;0, TRUE, IF(AND(P144&gt;0,AD144=""),TRUE,FALSE))</formula>
    </cfRule>
  </conditionalFormatting>
  <conditionalFormatting sqref="P145">
    <cfRule type="expression" dxfId="5930" priority="182">
      <formula>IF(P145&lt;0, TRUE, IF(AND(P145&gt;0,AD145=""),TRUE,FALSE))</formula>
    </cfRule>
  </conditionalFormatting>
  <conditionalFormatting sqref="P146">
    <cfRule type="expression" dxfId="5929" priority="181">
      <formula>IF(P146&lt;0, TRUE, IF(AND(P146&gt;0,AD146=""),TRUE,FALSE))</formula>
    </cfRule>
  </conditionalFormatting>
  <conditionalFormatting sqref="R142">
    <cfRule type="expression" dxfId="5928" priority="180">
      <formula>IF(R142&lt;0, TRUE, IF(AND(R142&gt;0,AF142=""),TRUE,FALSE))</formula>
    </cfRule>
  </conditionalFormatting>
  <conditionalFormatting sqref="R143">
    <cfRule type="expression" dxfId="5927" priority="179">
      <formula>IF(R143&lt;0, TRUE, IF(AND(R143&gt;0,AF143=""),TRUE,FALSE))</formula>
    </cfRule>
  </conditionalFormatting>
  <conditionalFormatting sqref="R144">
    <cfRule type="expression" dxfId="5926" priority="178">
      <formula>IF(R144&lt;0, TRUE, IF(AND(R144&gt;0,AF144=""),TRUE,FALSE))</formula>
    </cfRule>
  </conditionalFormatting>
  <conditionalFormatting sqref="R145">
    <cfRule type="expression" dxfId="5925" priority="177">
      <formula>IF(R145&lt;0, TRUE, IF(AND(R145&gt;0,AF145=""),TRUE,FALSE))</formula>
    </cfRule>
  </conditionalFormatting>
  <conditionalFormatting sqref="R146">
    <cfRule type="expression" dxfId="5924" priority="176">
      <formula>IF(R146&lt;0, TRUE, IF(AND(R146&gt;0,AF146=""),TRUE,FALSE))</formula>
    </cfRule>
  </conditionalFormatting>
  <conditionalFormatting sqref="T142">
    <cfRule type="expression" dxfId="5923" priority="175">
      <formula>IF(T142&lt;0, TRUE, IF(AND(T142&gt;0,AH142=""),TRUE,FALSE))</formula>
    </cfRule>
  </conditionalFormatting>
  <conditionalFormatting sqref="T143">
    <cfRule type="expression" dxfId="5922" priority="174">
      <formula>IF(T143&lt;0, TRUE, IF(AND(T143&gt;0,AH143=""),TRUE,FALSE))</formula>
    </cfRule>
  </conditionalFormatting>
  <conditionalFormatting sqref="T144">
    <cfRule type="expression" dxfId="5921" priority="173">
      <formula>IF(T144&lt;0, TRUE, IF(AND(T144&gt;0,AH144=""),TRUE,FALSE))</formula>
    </cfRule>
  </conditionalFormatting>
  <conditionalFormatting sqref="T145">
    <cfRule type="expression" dxfId="5920" priority="172">
      <formula>IF(T145&lt;0, TRUE, IF(AND(T145&gt;0,AH145=""),TRUE,FALSE))</formula>
    </cfRule>
  </conditionalFormatting>
  <conditionalFormatting sqref="T146">
    <cfRule type="expression" dxfId="5919" priority="171">
      <formula>IF(T146&lt;0, TRUE, IF(AND(T146&gt;0,AH146=""),TRUE,FALSE))</formula>
    </cfRule>
  </conditionalFormatting>
  <conditionalFormatting sqref="H147">
    <cfRule type="expression" dxfId="5918" priority="169">
      <formula>IF(H147&lt;0, TRUE, IF(AND(H147&gt;0,V147=""),TRUE,FALSE))</formula>
    </cfRule>
  </conditionalFormatting>
  <conditionalFormatting sqref="H148">
    <cfRule type="expression" dxfId="5917" priority="168">
      <formula>IF(H148&lt;0, TRUE, IF(AND(H148&gt;0,V148=""),TRUE,FALSE))</formula>
    </cfRule>
  </conditionalFormatting>
  <conditionalFormatting sqref="H149">
    <cfRule type="expression" dxfId="5916" priority="167">
      <formula>IF(H149&lt;0, TRUE, IF(AND(H149&gt;0,V149=""),TRUE,FALSE))</formula>
    </cfRule>
  </conditionalFormatting>
  <conditionalFormatting sqref="H150">
    <cfRule type="expression" dxfId="5915" priority="166">
      <formula>IF(H150&lt;0, TRUE, IF(AND(H150&gt;0,V150=""),TRUE,FALSE))</formula>
    </cfRule>
  </conditionalFormatting>
  <conditionalFormatting sqref="H151">
    <cfRule type="expression" dxfId="5914" priority="165">
      <formula>IF(H151&lt;0, TRUE, IF(AND(H151&gt;0,V151=""),TRUE,FALSE))</formula>
    </cfRule>
  </conditionalFormatting>
  <conditionalFormatting sqref="J147">
    <cfRule type="expression" dxfId="5913" priority="164">
      <formula>IF(J147&lt;0, TRUE, IF(AND(J147&gt;0,X147=""),TRUE,FALSE))</formula>
    </cfRule>
  </conditionalFormatting>
  <conditionalFormatting sqref="J148">
    <cfRule type="expression" dxfId="5912" priority="163">
      <formula>IF(J148&lt;0, TRUE, IF(AND(J148&gt;0,X148=""),TRUE,FALSE))</formula>
    </cfRule>
  </conditionalFormatting>
  <conditionalFormatting sqref="J149">
    <cfRule type="expression" dxfId="5911" priority="162">
      <formula>IF(J149&lt;0, TRUE, IF(AND(J149&gt;0,X149=""),TRUE,FALSE))</formula>
    </cfRule>
  </conditionalFormatting>
  <conditionalFormatting sqref="J150">
    <cfRule type="expression" dxfId="5910" priority="161">
      <formula>IF(J150&lt;0, TRUE, IF(AND(J150&gt;0,X150=""),TRUE,FALSE))</formula>
    </cfRule>
  </conditionalFormatting>
  <conditionalFormatting sqref="J151">
    <cfRule type="expression" dxfId="5909" priority="160">
      <formula>IF(J151&lt;0, TRUE, IF(AND(J151&gt;0,X151=""),TRUE,FALSE))</formula>
    </cfRule>
  </conditionalFormatting>
  <conditionalFormatting sqref="L147">
    <cfRule type="expression" dxfId="5908" priority="159">
      <formula>IF(L147&lt;0, TRUE, IF(AND(L147&gt;0,Z147=""),TRUE,FALSE))</formula>
    </cfRule>
  </conditionalFormatting>
  <conditionalFormatting sqref="L148">
    <cfRule type="expression" dxfId="5907" priority="158">
      <formula>IF(L148&lt;0, TRUE, IF(AND(L148&gt;0,Z148=""),TRUE,FALSE))</formula>
    </cfRule>
  </conditionalFormatting>
  <conditionalFormatting sqref="L149">
    <cfRule type="expression" dxfId="5906" priority="157">
      <formula>IF(L149&lt;0, TRUE, IF(AND(L149&gt;0,Z149=""),TRUE,FALSE))</formula>
    </cfRule>
  </conditionalFormatting>
  <conditionalFormatting sqref="L150">
    <cfRule type="expression" dxfId="5905" priority="156">
      <formula>IF(L150&lt;0, TRUE, IF(AND(L150&gt;0,Z150=""),TRUE,FALSE))</formula>
    </cfRule>
  </conditionalFormatting>
  <conditionalFormatting sqref="L151">
    <cfRule type="expression" dxfId="5904" priority="155">
      <formula>IF(L151&lt;0, TRUE, IF(AND(L151&gt;0,Z151=""),TRUE,FALSE))</formula>
    </cfRule>
  </conditionalFormatting>
  <conditionalFormatting sqref="P147">
    <cfRule type="expression" dxfId="5903" priority="154">
      <formula>IF(P147&lt;0, TRUE, IF(AND(P147&gt;0,AD147=""),TRUE,FALSE))</formula>
    </cfRule>
  </conditionalFormatting>
  <conditionalFormatting sqref="P148">
    <cfRule type="expression" dxfId="5902" priority="153">
      <formula>IF(P148&lt;0, TRUE, IF(AND(P148&gt;0,AD148=""),TRUE,FALSE))</formula>
    </cfRule>
  </conditionalFormatting>
  <conditionalFormatting sqref="P149">
    <cfRule type="expression" dxfId="5901" priority="152">
      <formula>IF(P149&lt;0, TRUE, IF(AND(P149&gt;0,AD149=""),TRUE,FALSE))</formula>
    </cfRule>
  </conditionalFormatting>
  <conditionalFormatting sqref="P150">
    <cfRule type="expression" dxfId="5900" priority="151">
      <formula>IF(P150&lt;0, TRUE, IF(AND(P150&gt;0,AD150=""),TRUE,FALSE))</formula>
    </cfRule>
  </conditionalFormatting>
  <conditionalFormatting sqref="P151">
    <cfRule type="expression" dxfId="5899" priority="150">
      <formula>IF(P151&lt;0, TRUE, IF(AND(P151&gt;0,AD151=""),TRUE,FALSE))</formula>
    </cfRule>
  </conditionalFormatting>
  <conditionalFormatting sqref="R147">
    <cfRule type="expression" dxfId="5898" priority="149">
      <formula>IF(R147&lt;0, TRUE, IF(AND(R147&gt;0,AF147=""),TRUE,FALSE))</formula>
    </cfRule>
  </conditionalFormatting>
  <conditionalFormatting sqref="R148">
    <cfRule type="expression" dxfId="5897" priority="148">
      <formula>IF(R148&lt;0, TRUE, IF(AND(R148&gt;0,AF148=""),TRUE,FALSE))</formula>
    </cfRule>
  </conditionalFormatting>
  <conditionalFormatting sqref="R149">
    <cfRule type="expression" dxfId="5896" priority="147">
      <formula>IF(R149&lt;0, TRUE, IF(AND(R149&gt;0,AF149=""),TRUE,FALSE))</formula>
    </cfRule>
  </conditionalFormatting>
  <conditionalFormatting sqref="R150">
    <cfRule type="expression" dxfId="5895" priority="146">
      <formula>IF(R150&lt;0, TRUE, IF(AND(R150&gt;0,AF150=""),TRUE,FALSE))</formula>
    </cfRule>
  </conditionalFormatting>
  <conditionalFormatting sqref="R151">
    <cfRule type="expression" dxfId="5894" priority="145">
      <formula>IF(R151&lt;0, TRUE, IF(AND(R151&gt;0,AF151=""),TRUE,FALSE))</formula>
    </cfRule>
  </conditionalFormatting>
  <conditionalFormatting sqref="T147">
    <cfRule type="expression" dxfId="5893" priority="144">
      <formula>IF(T147&lt;0, TRUE, IF(AND(T147&gt;0,AH147=""),TRUE,FALSE))</formula>
    </cfRule>
  </conditionalFormatting>
  <conditionalFormatting sqref="T148">
    <cfRule type="expression" dxfId="5892" priority="143">
      <formula>IF(T148&lt;0, TRUE, IF(AND(T148&gt;0,AH148=""),TRUE,FALSE))</formula>
    </cfRule>
  </conditionalFormatting>
  <conditionalFormatting sqref="T149">
    <cfRule type="expression" dxfId="5891" priority="142">
      <formula>IF(T149&lt;0, TRUE, IF(AND(T149&gt;0,AH149=""),TRUE,FALSE))</formula>
    </cfRule>
  </conditionalFormatting>
  <conditionalFormatting sqref="T150">
    <cfRule type="expression" dxfId="5890" priority="141">
      <formula>IF(T150&lt;0, TRUE, IF(AND(T150&gt;0,AH150=""),TRUE,FALSE))</formula>
    </cfRule>
  </conditionalFormatting>
  <conditionalFormatting sqref="T151">
    <cfRule type="expression" dxfId="5889" priority="140">
      <formula>IF(T151&lt;0, TRUE, IF(AND(T151&gt;0,AH151=""),TRUE,FALSE))</formula>
    </cfRule>
  </conditionalFormatting>
  <conditionalFormatting sqref="N94">
    <cfRule type="expression" dxfId="5888" priority="119">
      <formula>IF(N94&lt;0, TRUE, IF(AND(N94&gt;0,AB94=""),TRUE,FALSE))</formula>
    </cfRule>
  </conditionalFormatting>
  <conditionalFormatting sqref="N60">
    <cfRule type="expression" dxfId="5887" priority="116">
      <formula>IF(N60&lt;0, TRUE, IF(AND(N60&gt;0,AB60=""),TRUE,FALSE))</formula>
    </cfRule>
  </conditionalFormatting>
  <conditionalFormatting sqref="N61">
    <cfRule type="expression" dxfId="5886" priority="115">
      <formula>IF(N61&lt;0, TRUE, IF(AND(N61&gt;0,AB61=""),TRUE,FALSE))</formula>
    </cfRule>
  </conditionalFormatting>
  <conditionalFormatting sqref="N62">
    <cfRule type="expression" dxfId="5885" priority="114">
      <formula>IF(N62&lt;0, TRUE, IF(AND(N62&gt;0,AB62=""),TRUE,FALSE))</formula>
    </cfRule>
  </conditionalFormatting>
  <conditionalFormatting sqref="N63">
    <cfRule type="expression" dxfId="5884" priority="113">
      <formula>IF(N63&lt;0, TRUE, IF(AND(N63&gt;0,AB63=""),TRUE,FALSE))</formula>
    </cfRule>
  </conditionalFormatting>
  <conditionalFormatting sqref="N64">
    <cfRule type="expression" dxfId="5883" priority="112">
      <formula>IF(N64&lt;0, TRUE, IF(AND(N64&gt;0,AB64=""),TRUE,FALSE))</formula>
    </cfRule>
  </conditionalFormatting>
  <conditionalFormatting sqref="N65">
    <cfRule type="expression" dxfId="5882" priority="111">
      <formula>IF(N65&lt;0, TRUE, IF(AND(N65&gt;0,AB65=""),TRUE,FALSE))</formula>
    </cfRule>
  </conditionalFormatting>
  <conditionalFormatting sqref="N66">
    <cfRule type="expression" dxfId="5881" priority="110">
      <formula>IF(N66&lt;0, TRUE, IF(AND(N66&gt;0,AB66=""),TRUE,FALSE))</formula>
    </cfRule>
  </conditionalFormatting>
  <conditionalFormatting sqref="N67">
    <cfRule type="expression" dxfId="5880" priority="109">
      <formula>IF(N67&lt;0, TRUE, IF(AND(N67&gt;0,AB67=""),TRUE,FALSE))</formula>
    </cfRule>
  </conditionalFormatting>
  <conditionalFormatting sqref="N68">
    <cfRule type="expression" dxfId="5879" priority="108">
      <formula>IF(N68&lt;0, TRUE, IF(AND(N68&gt;0,AB68=""),TRUE,FALSE))</formula>
    </cfRule>
  </conditionalFormatting>
  <conditionalFormatting sqref="N69">
    <cfRule type="expression" dxfId="5878" priority="107">
      <formula>IF(N69&lt;0, TRUE, IF(AND(N69&gt;0,AB69=""),TRUE,FALSE))</formula>
    </cfRule>
  </conditionalFormatting>
  <conditionalFormatting sqref="N70">
    <cfRule type="expression" dxfId="5877" priority="106">
      <formula>IF(N70&lt;0, TRUE, IF(AND(N70&gt;0,AB70=""),TRUE,FALSE))</formula>
    </cfRule>
  </conditionalFormatting>
  <conditionalFormatting sqref="N71">
    <cfRule type="expression" dxfId="5876" priority="105">
      <formula>IF(N71&lt;0, TRUE, IF(AND(N71&gt;0,AB71=""),TRUE,FALSE))</formula>
    </cfRule>
  </conditionalFormatting>
  <conditionalFormatting sqref="N72">
    <cfRule type="expression" dxfId="5875" priority="104">
      <formula>IF(N72&lt;0, TRUE, IF(AND(N72&gt;0,AB72=""),TRUE,FALSE))</formula>
    </cfRule>
  </conditionalFormatting>
  <conditionalFormatting sqref="N73">
    <cfRule type="expression" dxfId="5874" priority="103">
      <formula>IF(N73&lt;0, TRUE, IF(AND(N73&gt;0,AB73=""),TRUE,FALSE))</formula>
    </cfRule>
  </conditionalFormatting>
  <conditionalFormatting sqref="N74">
    <cfRule type="expression" dxfId="5873" priority="102">
      <formula>IF(N74&lt;0, TRUE, IF(AND(N74&gt;0,AB74=""),TRUE,FALSE))</formula>
    </cfRule>
  </conditionalFormatting>
  <conditionalFormatting sqref="N75">
    <cfRule type="expression" dxfId="5872" priority="101">
      <formula>IF(N75&lt;0, TRUE, IF(AND(N75&gt;0,AB75=""),TRUE,FALSE))</formula>
    </cfRule>
  </conditionalFormatting>
  <conditionalFormatting sqref="N76">
    <cfRule type="expression" dxfId="5871" priority="100">
      <formula>IF(N76&lt;0, TRUE, IF(AND(N76&gt;0,AB76=""),TRUE,FALSE))</formula>
    </cfRule>
  </conditionalFormatting>
  <conditionalFormatting sqref="N77">
    <cfRule type="expression" dxfId="5870" priority="99">
      <formula>IF(N77&lt;0, TRUE, IF(AND(N77&gt;0,AB77=""),TRUE,FALSE))</formula>
    </cfRule>
  </conditionalFormatting>
  <conditionalFormatting sqref="N78">
    <cfRule type="expression" dxfId="5869" priority="98">
      <formula>IF(N78&lt;0, TRUE, IF(AND(N78&gt;0,AB78=""),TRUE,FALSE))</formula>
    </cfRule>
  </conditionalFormatting>
  <conditionalFormatting sqref="N79">
    <cfRule type="expression" dxfId="5868" priority="97">
      <formula>IF(N79&lt;0, TRUE, IF(AND(N79&gt;0,AB79=""),TRUE,FALSE))</formula>
    </cfRule>
  </conditionalFormatting>
  <conditionalFormatting sqref="N80">
    <cfRule type="expression" dxfId="5867" priority="96">
      <formula>IF(N80&lt;0, TRUE, IF(AND(N80&gt;0,AB80=""),TRUE,FALSE))</formula>
    </cfRule>
  </conditionalFormatting>
  <conditionalFormatting sqref="N81">
    <cfRule type="expression" dxfId="5866" priority="95">
      <formula>IF(N81&lt;0, TRUE, IF(AND(N81&gt;0,AB81=""),TRUE,FALSE))</formula>
    </cfRule>
  </conditionalFormatting>
  <conditionalFormatting sqref="N82">
    <cfRule type="expression" dxfId="5865" priority="94">
      <formula>IF(N82&lt;0, TRUE, IF(AND(N82&gt;0,AB82=""),TRUE,FALSE))</formula>
    </cfRule>
  </conditionalFormatting>
  <conditionalFormatting sqref="N83">
    <cfRule type="expression" dxfId="5864" priority="93">
      <formula>IF(N83&lt;0, TRUE, IF(AND(N83&gt;0,AB83=""),TRUE,FALSE))</formula>
    </cfRule>
  </conditionalFormatting>
  <conditionalFormatting sqref="N84">
    <cfRule type="expression" dxfId="5863" priority="92">
      <formula>IF(N84&lt;0, TRUE, IF(AND(N84&gt;0,AB84=""),TRUE,FALSE))</formula>
    </cfRule>
  </conditionalFormatting>
  <conditionalFormatting sqref="N85">
    <cfRule type="expression" dxfId="5862" priority="91">
      <formula>IF(N85&lt;0, TRUE, IF(AND(N85&gt;0,AB85=""),TRUE,FALSE))</formula>
    </cfRule>
  </conditionalFormatting>
  <conditionalFormatting sqref="N86">
    <cfRule type="expression" dxfId="5861" priority="90">
      <formula>IF(N86&lt;0, TRUE, IF(AND(N86&gt;0,AB86=""),TRUE,FALSE))</formula>
    </cfRule>
  </conditionalFormatting>
  <conditionalFormatting sqref="N87">
    <cfRule type="expression" dxfId="5860" priority="89">
      <formula>IF(N87&lt;0, TRUE, IF(AND(N87&gt;0,AB87=""),TRUE,FALSE))</formula>
    </cfRule>
  </conditionalFormatting>
  <conditionalFormatting sqref="N88">
    <cfRule type="expression" dxfId="5859" priority="88">
      <formula>IF(N88&lt;0, TRUE, IF(AND(N88&gt;0,AB88=""),TRUE,FALSE))</formula>
    </cfRule>
  </conditionalFormatting>
  <conditionalFormatting sqref="N89">
    <cfRule type="expression" dxfId="5858" priority="87">
      <formula>IF(N89&lt;0, TRUE, IF(AND(N89&gt;0,AB89=""),TRUE,FALSE))</formula>
    </cfRule>
  </conditionalFormatting>
  <conditionalFormatting sqref="N90">
    <cfRule type="expression" dxfId="5857" priority="86">
      <formula>IF(N90&lt;0, TRUE, IF(AND(N90&gt;0,AB90=""),TRUE,FALSE))</formula>
    </cfRule>
  </conditionalFormatting>
  <conditionalFormatting sqref="N91">
    <cfRule type="expression" dxfId="5856" priority="85">
      <formula>IF(N91&lt;0, TRUE, IF(AND(N91&gt;0,AB91=""),TRUE,FALSE))</formula>
    </cfRule>
  </conditionalFormatting>
  <conditionalFormatting sqref="N92">
    <cfRule type="expression" dxfId="5855" priority="84">
      <formula>IF(N92&lt;0, TRUE, IF(AND(N92&gt;0,AB92=""),TRUE,FALSE))</formula>
    </cfRule>
  </conditionalFormatting>
  <conditionalFormatting sqref="N93">
    <cfRule type="expression" dxfId="5854" priority="83">
      <formula>IF(N93&lt;0, TRUE, IF(AND(N93&gt;0,AB93=""),TRUE,FALSE))</formula>
    </cfRule>
  </conditionalFormatting>
  <conditionalFormatting sqref="N99">
    <cfRule type="expression" dxfId="5853" priority="82">
      <formula>IF(N99&lt;0, TRUE, IF(AND(N99&gt;0,AB99=""),TRUE,FALSE))</formula>
    </cfRule>
  </conditionalFormatting>
  <conditionalFormatting sqref="N100">
    <cfRule type="expression" dxfId="5852" priority="81">
      <formula>IF(N100&lt;0, TRUE, IF(AND(N100&gt;0,AB100=""),TRUE,FALSE))</formula>
    </cfRule>
  </conditionalFormatting>
  <conditionalFormatting sqref="N101">
    <cfRule type="expression" dxfId="5851" priority="80">
      <formula>IF(N101&lt;0, TRUE, IF(AND(N101&gt;0,AB101=""),TRUE,FALSE))</formula>
    </cfRule>
  </conditionalFormatting>
  <conditionalFormatting sqref="N102">
    <cfRule type="expression" dxfId="5850" priority="79">
      <formula>IF(N102&lt;0, TRUE, IF(AND(N102&gt;0,AB102=""),TRUE,FALSE))</formula>
    </cfRule>
  </conditionalFormatting>
  <conditionalFormatting sqref="N103">
    <cfRule type="expression" dxfId="5849" priority="78">
      <formula>IF(N103&lt;0, TRUE, IF(AND(N103&gt;0,AB103=""),TRUE,FALSE))</formula>
    </cfRule>
  </conditionalFormatting>
  <conditionalFormatting sqref="N104">
    <cfRule type="expression" dxfId="5848" priority="77">
      <formula>IF(N104&lt;0, TRUE, IF(AND(N104&gt;0,AB104=""),TRUE,FALSE))</formula>
    </cfRule>
  </conditionalFormatting>
  <conditionalFormatting sqref="N105">
    <cfRule type="expression" dxfId="5847" priority="76">
      <formula>IF(N105&lt;0, TRUE, IF(AND(N105&gt;0,AB105=""),TRUE,FALSE))</formula>
    </cfRule>
  </conditionalFormatting>
  <conditionalFormatting sqref="N106">
    <cfRule type="expression" dxfId="5846" priority="75">
      <formula>IF(N106&lt;0, TRUE, IF(AND(N106&gt;0,AB106=""),TRUE,FALSE))</formula>
    </cfRule>
  </conditionalFormatting>
  <conditionalFormatting sqref="N107">
    <cfRule type="expression" dxfId="5845" priority="74">
      <formula>IF(N107&lt;0, TRUE, IF(AND(N107&gt;0,AB107=""),TRUE,FALSE))</formula>
    </cfRule>
  </conditionalFormatting>
  <conditionalFormatting sqref="N108">
    <cfRule type="expression" dxfId="5844" priority="73">
      <formula>IF(N108&lt;0, TRUE, IF(AND(N108&gt;0,AB108=""),TRUE,FALSE))</formula>
    </cfRule>
  </conditionalFormatting>
  <conditionalFormatting sqref="N109">
    <cfRule type="expression" dxfId="5843" priority="72">
      <formula>IF(N109&lt;0, TRUE, IF(AND(N109&gt;0,AB109=""),TRUE,FALSE))</formula>
    </cfRule>
  </conditionalFormatting>
  <conditionalFormatting sqref="N110">
    <cfRule type="expression" dxfId="5842" priority="71">
      <formula>IF(N110&lt;0, TRUE, IF(AND(N110&gt;0,AB110=""),TRUE,FALSE))</formula>
    </cfRule>
  </conditionalFormatting>
  <conditionalFormatting sqref="N111">
    <cfRule type="expression" dxfId="5841" priority="70">
      <formula>IF(N111&lt;0, TRUE, IF(AND(N111&gt;0,AB111=""),TRUE,FALSE))</formula>
    </cfRule>
  </conditionalFormatting>
  <conditionalFormatting sqref="N112">
    <cfRule type="expression" dxfId="5840" priority="69">
      <formula>IF(N112&lt;0, TRUE, IF(AND(N112&gt;0,AB112=""),TRUE,FALSE))</formula>
    </cfRule>
  </conditionalFormatting>
  <conditionalFormatting sqref="N113">
    <cfRule type="expression" dxfId="5839" priority="67">
      <formula>IF(N113&lt;0, TRUE, IF(AND(N113&gt;0,AB113=""),TRUE,FALSE))</formula>
    </cfRule>
  </conditionalFormatting>
  <conditionalFormatting sqref="N118">
    <cfRule type="expression" dxfId="5838" priority="66">
      <formula>IF(N118&lt;0, TRUE, IF(AND(N118&gt;0,AB118=""),TRUE,FALSE))</formula>
    </cfRule>
  </conditionalFormatting>
  <conditionalFormatting sqref="N119">
    <cfRule type="expression" dxfId="5837" priority="65">
      <formula>IF(N119&lt;0, TRUE, IF(AND(N119&gt;0,AB119=""),TRUE,FALSE))</formula>
    </cfRule>
  </conditionalFormatting>
  <conditionalFormatting sqref="N120">
    <cfRule type="expression" dxfId="5836" priority="64">
      <formula>IF(N120&lt;0, TRUE, IF(AND(N120&gt;0,AB120=""),TRUE,FALSE))</formula>
    </cfRule>
  </conditionalFormatting>
  <conditionalFormatting sqref="N121">
    <cfRule type="expression" dxfId="5835" priority="63">
      <formula>IF(N121&lt;0, TRUE, IF(AND(N121&gt;0,AB121=""),TRUE,FALSE))</formula>
    </cfRule>
  </conditionalFormatting>
  <conditionalFormatting sqref="N122">
    <cfRule type="expression" dxfId="5834" priority="62">
      <formula>IF(N122&lt;0, TRUE, IF(AND(N122&gt;0,AB122=""),TRUE,FALSE))</formula>
    </cfRule>
  </conditionalFormatting>
  <conditionalFormatting sqref="N123">
    <cfRule type="expression" dxfId="5833" priority="61">
      <formula>IF(N123&lt;0, TRUE, IF(AND(N123&gt;0,AB123=""),TRUE,FALSE))</formula>
    </cfRule>
  </conditionalFormatting>
  <conditionalFormatting sqref="N124">
    <cfRule type="expression" dxfId="5832" priority="60">
      <formula>IF(N124&lt;0, TRUE, IF(AND(N124&gt;0,AB124=""),TRUE,FALSE))</formula>
    </cfRule>
  </conditionalFormatting>
  <conditionalFormatting sqref="N125">
    <cfRule type="expression" dxfId="5831" priority="59">
      <formula>IF(N125&lt;0, TRUE, IF(AND(N125&gt;0,AB125=""),TRUE,FALSE))</formula>
    </cfRule>
  </conditionalFormatting>
  <conditionalFormatting sqref="N126">
    <cfRule type="expression" dxfId="5830" priority="58">
      <formula>IF(N126&lt;0, TRUE, IF(AND(N126&gt;0,AB126=""),TRUE,FALSE))</formula>
    </cfRule>
  </conditionalFormatting>
  <conditionalFormatting sqref="N127">
    <cfRule type="expression" dxfId="5829" priority="57">
      <formula>IF(N127&lt;0, TRUE, IF(AND(N127&gt;0,AB127=""),TRUE,FALSE))</formula>
    </cfRule>
  </conditionalFormatting>
  <conditionalFormatting sqref="N128">
    <cfRule type="expression" dxfId="5828" priority="56">
      <formula>IF(N128&lt;0, TRUE, IF(AND(N128&gt;0,AB128=""),TRUE,FALSE))</formula>
    </cfRule>
  </conditionalFormatting>
  <conditionalFormatting sqref="N129">
    <cfRule type="expression" dxfId="5827" priority="55">
      <formula>IF(N129&lt;0, TRUE, IF(AND(N129&gt;0,AB129=""),TRUE,FALSE))</formula>
    </cfRule>
  </conditionalFormatting>
  <conditionalFormatting sqref="N130">
    <cfRule type="expression" dxfId="5826" priority="54">
      <formula>IF(N130&lt;0, TRUE, IF(AND(N130&gt;0,AB130=""),TRUE,FALSE))</formula>
    </cfRule>
  </conditionalFormatting>
  <conditionalFormatting sqref="N131">
    <cfRule type="expression" dxfId="5825" priority="53">
      <formula>IF(N131&lt;0, TRUE, IF(AND(N131&gt;0,AB131=""),TRUE,FALSE))</formula>
    </cfRule>
  </conditionalFormatting>
  <conditionalFormatting sqref="N132">
    <cfRule type="expression" dxfId="5824" priority="52">
      <formula>IF(N132&lt;0, TRUE, IF(AND(N132&gt;0,AB132=""),TRUE,FALSE))</formula>
    </cfRule>
  </conditionalFormatting>
  <conditionalFormatting sqref="N137">
    <cfRule type="expression" dxfId="5823" priority="41">
      <formula>IF(N137&lt;0, TRUE, IF(AND(N137&gt;0,AB137=""),TRUE,FALSE))</formula>
    </cfRule>
  </conditionalFormatting>
  <conditionalFormatting sqref="N138">
    <cfRule type="expression" dxfId="5822" priority="40">
      <formula>IF(N138&lt;0, TRUE, IF(AND(N138&gt;0,AB138=""),TRUE,FALSE))</formula>
    </cfRule>
  </conditionalFormatting>
  <conditionalFormatting sqref="N139">
    <cfRule type="expression" dxfId="5821" priority="39">
      <formula>IF(N139&lt;0, TRUE, IF(AND(N139&gt;0,AB139=""),TRUE,FALSE))</formula>
    </cfRule>
  </conditionalFormatting>
  <conditionalFormatting sqref="N140">
    <cfRule type="expression" dxfId="5820" priority="38">
      <formula>IF(N140&lt;0, TRUE, IF(AND(N140&gt;0,AB140=""),TRUE,FALSE))</formula>
    </cfRule>
  </conditionalFormatting>
  <conditionalFormatting sqref="N141">
    <cfRule type="expression" dxfId="5819" priority="37">
      <formula>IF(N141&lt;0, TRUE, IF(AND(N141&gt;0,AB141=""),TRUE,FALSE))</formula>
    </cfRule>
  </conditionalFormatting>
  <conditionalFormatting sqref="N142">
    <cfRule type="expression" dxfId="5818" priority="36">
      <formula>IF(N142&lt;0, TRUE, IF(AND(N142&gt;0,AB142=""),TRUE,FALSE))</formula>
    </cfRule>
  </conditionalFormatting>
  <conditionalFormatting sqref="N143">
    <cfRule type="expression" dxfId="5817" priority="35">
      <formula>IF(N143&lt;0, TRUE, IF(AND(N143&gt;0,AB143=""),TRUE,FALSE))</formula>
    </cfRule>
  </conditionalFormatting>
  <conditionalFormatting sqref="N144">
    <cfRule type="expression" dxfId="5816" priority="34">
      <formula>IF(N144&lt;0, TRUE, IF(AND(N144&gt;0,AB144=""),TRUE,FALSE))</formula>
    </cfRule>
  </conditionalFormatting>
  <conditionalFormatting sqref="N145">
    <cfRule type="expression" dxfId="5815" priority="33">
      <formula>IF(N145&lt;0, TRUE, IF(AND(N145&gt;0,AB145=""),TRUE,FALSE))</formula>
    </cfRule>
  </conditionalFormatting>
  <conditionalFormatting sqref="N146">
    <cfRule type="expression" dxfId="5814" priority="32">
      <formula>IF(N146&lt;0, TRUE, IF(AND(N146&gt;0,AB146=""),TRUE,FALSE))</formula>
    </cfRule>
  </conditionalFormatting>
  <conditionalFormatting sqref="N147">
    <cfRule type="expression" dxfId="5813" priority="31">
      <formula>IF(N147&lt;0, TRUE, IF(AND(N147&gt;0,AB147=""),TRUE,FALSE))</formula>
    </cfRule>
  </conditionalFormatting>
  <conditionalFormatting sqref="N148">
    <cfRule type="expression" dxfId="5812" priority="30">
      <formula>IF(N148&lt;0, TRUE, IF(AND(N148&gt;0,AB148=""),TRUE,FALSE))</formula>
    </cfRule>
  </conditionalFormatting>
  <conditionalFormatting sqref="N149">
    <cfRule type="expression" dxfId="5811" priority="29">
      <formula>IF(N149&lt;0, TRUE, IF(AND(N149&gt;0,AB149=""),TRUE,FALSE))</formula>
    </cfRule>
  </conditionalFormatting>
  <conditionalFormatting sqref="N150">
    <cfRule type="expression" dxfId="5810" priority="28">
      <formula>IF(N150&lt;0, TRUE, IF(AND(N150&gt;0,AB150=""),TRUE,FALSE))</formula>
    </cfRule>
  </conditionalFormatting>
  <conditionalFormatting sqref="N151">
    <cfRule type="expression" dxfId="5809" priority="27">
      <formula>IF(N151&lt;0, TRUE, IF(AND(N151&gt;0,AB151=""),TRUE,FALSE))</formula>
    </cfRule>
  </conditionalFormatting>
  <conditionalFormatting sqref="H45:H59">
    <cfRule type="expression" dxfId="5808" priority="25">
      <formula>IF(H45&lt;0, TRUE, IF(AND(H45&gt;0,V45=""),TRUE,FALSE))</formula>
    </cfRule>
  </conditionalFormatting>
  <conditionalFormatting sqref="J45:J59">
    <cfRule type="expression" dxfId="5807" priority="24">
      <formula>IF(J45&lt;0, TRUE, IF(AND(J45&gt;0,X45=""),TRUE,FALSE))</formula>
    </cfRule>
  </conditionalFormatting>
  <conditionalFormatting sqref="L45:L59">
    <cfRule type="expression" dxfId="5806" priority="23">
      <formula>IF(L45&lt;0, TRUE, IF(AND(L45&gt;0,Z45=""),TRUE,FALSE))</formula>
    </cfRule>
  </conditionalFormatting>
  <conditionalFormatting sqref="P45:P59">
    <cfRule type="expression" dxfId="5805" priority="22">
      <formula>IF(P45&lt;0, TRUE, IF(AND(P45&gt;0,AD45=""),TRUE,FALSE))</formula>
    </cfRule>
  </conditionalFormatting>
  <conditionalFormatting sqref="R45:R59">
    <cfRule type="expression" dxfId="5804" priority="21">
      <formula>IF(R45&lt;0, TRUE, IF(AND(R45&gt;0,AF45=""),TRUE,FALSE))</formula>
    </cfRule>
  </conditionalFormatting>
  <conditionalFormatting sqref="T45:T59">
    <cfRule type="expression" dxfId="5803" priority="20">
      <formula>IF(T45&lt;0, TRUE, IF(AND(T45&gt;0,AH45=""),TRUE,FALSE))</formula>
    </cfRule>
  </conditionalFormatting>
  <conditionalFormatting sqref="N45:N59">
    <cfRule type="expression" dxfId="5802" priority="19">
      <formula>IF(N45&lt;0, TRUE, IF(AND(N45&gt;0,AB45=""),TRUE,FALSE))</formula>
    </cfRule>
  </conditionalFormatting>
  <conditionalFormatting sqref="I116">
    <cfRule type="expression" dxfId="5801" priority="18" stopIfTrue="1">
      <formula>ISERROR(I116)</formula>
    </cfRule>
  </conditionalFormatting>
  <conditionalFormatting sqref="K116">
    <cfRule type="expression" dxfId="5800" priority="17" stopIfTrue="1">
      <formula>ISERROR(K116)</formula>
    </cfRule>
  </conditionalFormatting>
  <conditionalFormatting sqref="M116">
    <cfRule type="expression" dxfId="5799" priority="16" stopIfTrue="1">
      <formula>ISERROR(M116)</formula>
    </cfRule>
  </conditionalFormatting>
  <conditionalFormatting sqref="O116">
    <cfRule type="expression" dxfId="5798" priority="15" stopIfTrue="1">
      <formula>ISERROR(O116)</formula>
    </cfRule>
  </conditionalFormatting>
  <conditionalFormatting sqref="Q116">
    <cfRule type="expression" dxfId="5797" priority="14" stopIfTrue="1">
      <formula>ISERROR(Q116)</formula>
    </cfRule>
  </conditionalFormatting>
  <conditionalFormatting sqref="S116">
    <cfRule type="expression" dxfId="5796" priority="13" stopIfTrue="1">
      <formula>ISERROR(S116)</formula>
    </cfRule>
  </conditionalFormatting>
  <conditionalFormatting sqref="I135">
    <cfRule type="expression" dxfId="5795" priority="12" stopIfTrue="1">
      <formula>ISERROR(I135)</formula>
    </cfRule>
  </conditionalFormatting>
  <conditionalFormatting sqref="K135">
    <cfRule type="expression" dxfId="5794" priority="11" stopIfTrue="1">
      <formula>ISERROR(K135)</formula>
    </cfRule>
  </conditionalFormatting>
  <conditionalFormatting sqref="M135">
    <cfRule type="expression" dxfId="5793" priority="10" stopIfTrue="1">
      <formula>ISERROR(M135)</formula>
    </cfRule>
  </conditionalFormatting>
  <conditionalFormatting sqref="O135">
    <cfRule type="expression" dxfId="5792" priority="9" stopIfTrue="1">
      <formula>ISERROR(O135)</formula>
    </cfRule>
  </conditionalFormatting>
  <conditionalFormatting sqref="Q135">
    <cfRule type="expression" dxfId="5791" priority="8" stopIfTrue="1">
      <formula>ISERROR(Q135)</formula>
    </cfRule>
  </conditionalFormatting>
  <conditionalFormatting sqref="S135">
    <cfRule type="expression" dxfId="5790" priority="7" stopIfTrue="1">
      <formula>ISERROR(S135)</formula>
    </cfRule>
  </conditionalFormatting>
  <conditionalFormatting sqref="I154">
    <cfRule type="expression" dxfId="5789" priority="6" stopIfTrue="1">
      <formula>ISERROR(I154)</formula>
    </cfRule>
  </conditionalFormatting>
  <conditionalFormatting sqref="K154">
    <cfRule type="expression" dxfId="5788" priority="5" stopIfTrue="1">
      <formula>ISERROR(K154)</formula>
    </cfRule>
  </conditionalFormatting>
  <conditionalFormatting sqref="M154">
    <cfRule type="expression" dxfId="5787" priority="4" stopIfTrue="1">
      <formula>ISERROR(M154)</formula>
    </cfRule>
  </conditionalFormatting>
  <conditionalFormatting sqref="O154">
    <cfRule type="expression" dxfId="5786" priority="3" stopIfTrue="1">
      <formula>ISERROR(O154)</formula>
    </cfRule>
  </conditionalFormatting>
  <conditionalFormatting sqref="Q154">
    <cfRule type="expression" dxfId="5785" priority="2" stopIfTrue="1">
      <formula>ISERROR(Q154)</formula>
    </cfRule>
  </conditionalFormatting>
  <conditionalFormatting sqref="S154">
    <cfRule type="expression" dxfId="5784" priority="1" stopIfTrue="1">
      <formula>ISERROR(S154)</formula>
    </cfRule>
  </conditionalFormatting>
  <dataValidations xWindow="259" yWindow="523" count="7">
    <dataValidation allowBlank="1" showInputMessage="1" showErrorMessage="1" prompt="Make sure to update the Fiscal Year on the 'DATA' Sheet." sqref="F2"/>
    <dataValidation type="decimal" operator="lessThanOrEqual" allowBlank="1" showInputMessage="1" showErrorMessage="1" error="FTE % cannot exceed 100%. " sqref="D152 M45:M94 D114 D133 D45:D95">
      <formula1>1</formula1>
    </dataValidation>
    <dataValidation type="decimal" operator="lessThanOrEqual" allowBlank="1" showInputMessage="1" showErrorMessage="1" error="Please enter a value that is less than or equal to 100%" sqref="U45:U95">
      <formula1>1</formula1>
    </dataValidation>
    <dataValidation type="whole" errorStyle="information" allowBlank="1" showErrorMessage="1" errorTitle="IMPORTANT" error="If this line item is for equipment and has been purchased with any Federal/State dollars, a CDPH 1203 form must be submitted with this invoice; be sure to update the cumulative CDPH 1204 form too. _x000a__x000a_" sqref="F12">
      <formula1>0</formula1>
      <formula2>0</formula2>
    </dataValidation>
    <dataValidation type="list" allowBlank="1" showInputMessage="1" showErrorMessage="1" errorTitle="Please choose the current budget" promptTitle="Please choose the current budget" prompt="Click on the drop-down arrow and choose the budget that this invoice will be applied to.  Budget line items will be populated from the selected budget. _x000a__x000a_Hit ESC to remove this message." sqref="L2:N2">
      <formula1>"Original,BR1,BR2,BR3"</formula1>
    </dataValidation>
    <dataValidation allowBlank="1" showInputMessage="1" showErrorMessage="1" prompt="Indirect Costs are auto-calculated using the methodology chosen in cell B190.  " sqref="F156"/>
    <dataValidation type="list" allowBlank="1" showInputMessage="1" showErrorMessage="1" sqref="D27:F27">
      <formula1>Position_Title</formula1>
    </dataValidation>
  </dataValidations>
  <printOptions horizontalCentered="1"/>
  <pageMargins left="0" right="0" top="0.5" bottom="0.25" header="0" footer="0"/>
  <pageSetup scale="49" fitToHeight="3" orientation="landscape" blackAndWhite="1" r:id="rId1"/>
  <headerFooter>
    <oddHeader>&amp;L&amp;12&amp;GMaternal, Child and Adolescent Health Division&amp;C&amp;16&amp;A&amp;R</oddHeader>
    <oddFooter>&amp;L&amp;14&amp;F&amp;C&amp;14&amp;P of &amp;N&amp;R&amp;14Printed: &amp;D &amp;T</oddFooter>
  </headerFooter>
  <rowBreaks count="2" manualBreakCount="2">
    <brk id="37" max="20" man="1"/>
    <brk id="113" max="20"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8305" r:id="rId5" name="Button 1">
              <controlPr defaultSize="0" print="0" autoFill="0" autoPict="0">
                <anchor moveWithCells="1" sizeWithCells="1">
                  <from>
                    <xdr:col>0</xdr:col>
                    <xdr:colOff>38100</xdr:colOff>
                    <xdr:row>0</xdr:row>
                    <xdr:rowOff>0</xdr:rowOff>
                  </from>
                  <to>
                    <xdr:col>0</xdr:col>
                    <xdr:colOff>38100</xdr:colOff>
                    <xdr:row>0</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CDPH Document" ma:contentTypeID="0x0101002CC577673628EB48993F371F1850BF7D0055275B86F59A24499F4D20FD5586605D" ma:contentTypeVersion="3" ma:contentTypeDescription="Create a new document." ma:contentTypeScope="" ma:versionID="40f440f6bbca32a20056cfdb4195ec2e">
  <xsd:schema xmlns:xsd="http://www.w3.org/2001/XMLSchema" xmlns:xs="http://www.w3.org/2001/XMLSchema" xmlns:p="http://schemas.microsoft.com/office/2006/metadata/properties" xmlns:ns1="http://schemas.microsoft.com/sharepoint/v3" xmlns:ns2="a48324c4-7d20-48d3-8188-32763737222b" targetNamespace="http://schemas.microsoft.com/office/2006/metadata/properties" ma:root="true" ma:fieldsID="9dfa2d2deb37061876302493c8cf8732" ns1:_="" ns2:_="">
    <xsd:import namespace="http://schemas.microsoft.com/sharepoint/v3"/>
    <xsd:import namespace="a48324c4-7d20-48d3-8188-32763737222b"/>
    <xsd:element name="properties">
      <xsd:complexType>
        <xsd:sequence>
          <xsd:element name="documentManagement">
            <xsd:complexType>
              <xsd:all>
                <xsd:element ref="ns2:kcdf3820fa7642e8be4bb4902ce9671f" minOccurs="0"/>
                <xsd:element ref="ns2:TaxCatchAll" minOccurs="0"/>
                <xsd:element ref="ns2:TaxCatchAllLabel" minOccurs="0"/>
                <xsd:element ref="ns2:off2d280d04f435e8ad65f64297220d7" minOccurs="0"/>
                <xsd:element ref="ns2:bb1a85d7c91c4659b60f056ef7672151" minOccurs="0"/>
                <xsd:element ref="ns2:e703b7d8b6284097bcc8d89d108ab72a"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9" nillable="true" ma:displayName="Scheduling Start Date" ma:description="Scheduling Start Date is a site column created by the Publishing feature. It is used to specify the date and time on which this page will first appear to site visitors." ma:internalName="Scheduling_x0020_Start_x0020_Date">
      <xsd:simpleType>
        <xsd:restriction base="dms:Unknown"/>
      </xsd:simpleType>
    </xsd:element>
    <xsd:element name="PublishingExpirationDate" ma:index="20" nillable="true" ma:displayName="Scheduling End Date" ma:description="Scheduling End Date is a site column created by the Publishing feature. It is used to specify the date and time on which this page will no longer appear to site visitors." ma:internalName="Scheduling_x0020_End_x0020_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48324c4-7d20-48d3-8188-32763737222b" elementFormDefault="qualified">
    <xsd:import namespace="http://schemas.microsoft.com/office/2006/documentManagement/types"/>
    <xsd:import namespace="http://schemas.microsoft.com/office/infopath/2007/PartnerControls"/>
    <xsd:element name="kcdf3820fa7642e8be4bb4902ce9671f" ma:index="8" nillable="true" ma:taxonomy="true" ma:internalName="kcdf3820fa7642e8be4bb4902ce9671f" ma:taxonomyFieldName="Topic" ma:displayName="Topic" ma:default="" ma:fieldId="{4cdf3820-fa76-42e8-be4b-b4902ce9671f}" ma:taxonomyMulti="true" ma:sspId="b545365c-366b-4c8d-aeef-04f620ee1966" ma:termSetId="cdd5a172-8c78-4ec7-ac60-5f0fe253a96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71170ce7-0db4-4c2d-850d-13dce0ec4ea5}" ma:internalName="TaxCatchAll" ma:showField="CatchAllData" ma:web="a48324c4-7d20-48d3-8188-32763737222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71170ce7-0db4-4c2d-850d-13dce0ec4ea5}" ma:internalName="TaxCatchAllLabel" ma:readOnly="true" ma:showField="CatchAllDataLabel" ma:web="a48324c4-7d20-48d3-8188-32763737222b">
      <xsd:complexType>
        <xsd:complexContent>
          <xsd:extension base="dms:MultiChoiceLookup">
            <xsd:sequence>
              <xsd:element name="Value" type="dms:Lookup" maxOccurs="unbounded" minOccurs="0" nillable="true"/>
            </xsd:sequence>
          </xsd:extension>
        </xsd:complexContent>
      </xsd:complexType>
    </xsd:element>
    <xsd:element name="off2d280d04f435e8ad65f64297220d7" ma:index="12" nillable="true" ma:taxonomy="true" ma:internalName="off2d280d04f435e8ad65f64297220d7" ma:taxonomyFieldName="CDPH_x0020_Audience" ma:displayName="CDPH Audience" ma:default="" ma:fieldId="{8ff2d280-d04f-435e-8ad6-5f64297220d7}" ma:taxonomyMulti="true" ma:sspId="b545365c-366b-4c8d-aeef-04f620ee1966" ma:termSetId="cc05263c-85ed-4c2f-a4fe-f602faee1964" ma:anchorId="00000000-0000-0000-0000-000000000000" ma:open="false" ma:isKeyword="false">
      <xsd:complexType>
        <xsd:sequence>
          <xsd:element ref="pc:Terms" minOccurs="0" maxOccurs="1"/>
        </xsd:sequence>
      </xsd:complexType>
    </xsd:element>
    <xsd:element name="bb1a85d7c91c4659b60f056ef7672151" ma:index="14" nillable="true" ma:taxonomy="true" ma:internalName="bb1a85d7c91c4659b60f056ef7672151" ma:taxonomyFieldName="Program" ma:displayName="Program" ma:default="" ma:fieldId="{bb1a85d7-c91c-4659-b60f-056ef7672151}" ma:taxonomyMulti="true" ma:sspId="b545365c-366b-4c8d-aeef-04f620ee1966" ma:termSetId="6489bfc0-c77f-4619-9be4-bef70736d171" ma:anchorId="00000000-0000-0000-0000-000000000000" ma:open="false" ma:isKeyword="false">
      <xsd:complexType>
        <xsd:sequence>
          <xsd:element ref="pc:Terms" minOccurs="0" maxOccurs="1"/>
        </xsd:sequence>
      </xsd:complexType>
    </xsd:element>
    <xsd:element name="e703b7d8b6284097bcc8d89d108ab72a" ma:index="16" nillable="true" ma:taxonomy="true" ma:internalName="e703b7d8b6284097bcc8d89d108ab72a" ma:taxonomyFieldName="Content_x0020_Language" ma:displayName="Content Language" ma:default="97;#English|25e340a5-d50c-48d7-adc0-a905fb7bff5c" ma:fieldId="{e703b7d8-b628-4097-bcc8-d89d108ab72a}" ma:sspId="b545365c-366b-4c8d-aeef-04f620ee1966" ma:termSetId="45e6de93-a046-4930-a9e9-bac90a81638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ff2d280d04f435e8ad65f64297220d7 xmlns="a48324c4-7d20-48d3-8188-32763737222b">
      <Terms xmlns="http://schemas.microsoft.com/office/infopath/2007/PartnerControls">
        <TermInfo xmlns="http://schemas.microsoft.com/office/infopath/2007/PartnerControls">
          <TermName xmlns="http://schemas.microsoft.com/office/infopath/2007/PartnerControls">Local Agency</TermName>
          <TermId xmlns="http://schemas.microsoft.com/office/infopath/2007/PartnerControls">a83f7ca9-5f36-4e0a-8547-5f9ce4325ad6</TermId>
        </TermInfo>
        <TermInfo xmlns="http://schemas.microsoft.com/office/infopath/2007/PartnerControls">
          <TermName xmlns="http://schemas.microsoft.com/office/infopath/2007/PartnerControls"> Local Government</TermName>
          <TermId xmlns="http://schemas.microsoft.com/office/infopath/2007/PartnerControls">1cd0782c-1d77-4248-a4cc-dba29f07cf73</TermId>
        </TermInfo>
        <TermInfo xmlns="http://schemas.microsoft.com/office/infopath/2007/PartnerControls">
          <TermName xmlns="http://schemas.microsoft.com/office/infopath/2007/PartnerControls"> Local Health Jurisdiction</TermName>
          <TermId xmlns="http://schemas.microsoft.com/office/infopath/2007/PartnerControls">f68e075a-b17d-44d0-8f5c-4e108c72d912</TermId>
        </TermInfo>
        <TermInfo xmlns="http://schemas.microsoft.com/office/infopath/2007/PartnerControls">
          <TermName xmlns="http://schemas.microsoft.com/office/infopath/2007/PartnerControls"> Non-Profit Organization</TermName>
          <TermId xmlns="http://schemas.microsoft.com/office/infopath/2007/PartnerControls">b8cff195-25c4-4b19-9ac6-ae25c51a2bc6</TermId>
        </TermInfo>
        <TermInfo xmlns="http://schemas.microsoft.com/office/infopath/2007/PartnerControls">
          <TermName xmlns="http://schemas.microsoft.com/office/infopath/2007/PartnerControls"> Community Based Organization</TermName>
          <TermId xmlns="http://schemas.microsoft.com/office/infopath/2007/PartnerControls">36af281b-a546-4033-90fb-79469fe234da</TermId>
        </TermInfo>
      </Terms>
    </off2d280d04f435e8ad65f64297220d7>
    <TaxCatchAll xmlns="a48324c4-7d20-48d3-8188-32763737222b">
      <Value>97</Value>
      <Value>197</Value>
      <Value>127</Value>
      <Value>193</Value>
      <Value>192</Value>
      <Value>191</Value>
      <Value>190</Value>
      <Value>323</Value>
    </TaxCatchAll>
    <kcdf3820fa7642e8be4bb4902ce9671f xmlns="a48324c4-7d20-48d3-8188-32763737222b">
      <Terms xmlns="http://schemas.microsoft.com/office/infopath/2007/PartnerControls">
        <TermInfo xmlns="http://schemas.microsoft.com/office/infopath/2007/PartnerControls">
          <TermName xmlns="http://schemas.microsoft.com/office/infopath/2007/PartnerControls">Pregnancy</TermName>
          <TermId xmlns="http://schemas.microsoft.com/office/infopath/2007/PartnerControls">a57dbbbf-9a39-4c8e-9aa2-f8e97cea47b8</TermId>
        </TermInfo>
      </Terms>
    </kcdf3820fa7642e8be4bb4902ce9671f>
    <bb1a85d7c91c4659b60f056ef7672151 xmlns="a48324c4-7d20-48d3-8188-32763737222b">
      <Terms xmlns="http://schemas.microsoft.com/office/infopath/2007/PartnerControls">
        <TermInfo xmlns="http://schemas.microsoft.com/office/infopath/2007/PartnerControls">
          <TermName xmlns="http://schemas.microsoft.com/office/infopath/2007/PartnerControls">Maternal, Child, and Adolescent Health</TermName>
          <TermId xmlns="http://schemas.microsoft.com/office/infopath/2007/PartnerControls">9f0ed868-60d0-412a-904d-9f1a17133701</TermId>
        </TermInfo>
      </Terms>
    </bb1a85d7c91c4659b60f056ef7672151>
    <e703b7d8b6284097bcc8d89d108ab72a xmlns="a48324c4-7d20-48d3-8188-32763737222b">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25e340a5-d50c-48d7-adc0-a905fb7bff5c</TermId>
        </TermInfo>
      </Terms>
    </e703b7d8b6284097bcc8d89d108ab72a>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3BFD0ABD-2EDE-47BD-AA66-57AFB2ECE44F}"/>
</file>

<file path=customXml/itemProps2.xml><?xml version="1.0" encoding="utf-8"?>
<ds:datastoreItem xmlns:ds="http://schemas.openxmlformats.org/officeDocument/2006/customXml" ds:itemID="{40B121CB-1222-4649-A442-4E83A8B9DE3E}"/>
</file>

<file path=customXml/itemProps3.xml><?xml version="1.0" encoding="utf-8"?>
<ds:datastoreItem xmlns:ds="http://schemas.openxmlformats.org/officeDocument/2006/customXml" ds:itemID="{742F26DF-3910-4750-A979-2691D6A6215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44</vt:i4>
      </vt:variant>
    </vt:vector>
  </HeadingPairs>
  <TitlesOfParts>
    <vt:vector size="67" baseType="lpstr">
      <vt:lpstr>GUIDE</vt:lpstr>
      <vt:lpstr>ORIGINAL BUDGET</vt:lpstr>
      <vt:lpstr>BR1</vt:lpstr>
      <vt:lpstr>BR2</vt:lpstr>
      <vt:lpstr>BR3</vt:lpstr>
      <vt:lpstr>Justifications</vt:lpstr>
      <vt:lpstr>Month 1</vt:lpstr>
      <vt:lpstr>Month 2</vt:lpstr>
      <vt:lpstr>Month 3 (Q1)</vt:lpstr>
      <vt:lpstr>Month 4</vt:lpstr>
      <vt:lpstr>Month 5</vt:lpstr>
      <vt:lpstr>Month 6 (Q2)</vt:lpstr>
      <vt:lpstr>Month 7</vt:lpstr>
      <vt:lpstr>Month 8</vt:lpstr>
      <vt:lpstr>Month 9 (Q3)</vt:lpstr>
      <vt:lpstr>Month 10</vt:lpstr>
      <vt:lpstr>Month 11</vt:lpstr>
      <vt:lpstr>Month 12 (Q4)</vt:lpstr>
      <vt:lpstr>Sup Inv</vt:lpstr>
      <vt:lpstr>Fund Rec</vt:lpstr>
      <vt:lpstr>Notes</vt:lpstr>
      <vt:lpstr>Template Notes</vt:lpstr>
      <vt:lpstr>DATA</vt:lpstr>
      <vt:lpstr>Activation</vt:lpstr>
      <vt:lpstr>Currentbudget</vt:lpstr>
      <vt:lpstr>Indirect_Costs_Options</vt:lpstr>
      <vt:lpstr>Position_Title</vt:lpstr>
      <vt:lpstr>'BR1'!Print_Area</vt:lpstr>
      <vt:lpstr>'BR2'!Print_Area</vt:lpstr>
      <vt:lpstr>'BR3'!Print_Area</vt:lpstr>
      <vt:lpstr>'Fund Rec'!Print_Area</vt:lpstr>
      <vt:lpstr>GUIDE!Print_Area</vt:lpstr>
      <vt:lpstr>'Month 1'!Print_Area</vt:lpstr>
      <vt:lpstr>'Month 10'!Print_Area</vt:lpstr>
      <vt:lpstr>'Month 11'!Print_Area</vt:lpstr>
      <vt:lpstr>'Month 12 (Q4)'!Print_Area</vt:lpstr>
      <vt:lpstr>'Month 2'!Print_Area</vt:lpstr>
      <vt:lpstr>'Month 3 (Q1)'!Print_Area</vt:lpstr>
      <vt:lpstr>'Month 4'!Print_Area</vt:lpstr>
      <vt:lpstr>'Month 5'!Print_Area</vt:lpstr>
      <vt:lpstr>'Month 6 (Q2)'!Print_Area</vt:lpstr>
      <vt:lpstr>'Month 7'!Print_Area</vt:lpstr>
      <vt:lpstr>'Month 8'!Print_Area</vt:lpstr>
      <vt:lpstr>'Month 9 (Q3)'!Print_Area</vt:lpstr>
      <vt:lpstr>Notes!Print_Area</vt:lpstr>
      <vt:lpstr>'ORIGINAL BUDGET'!Print_Area</vt:lpstr>
      <vt:lpstr>'Sup Inv'!Print_Area</vt:lpstr>
      <vt:lpstr>'BR1'!Print_Titles</vt:lpstr>
      <vt:lpstr>'BR2'!Print_Titles</vt:lpstr>
      <vt:lpstr>'BR3'!Print_Titles</vt:lpstr>
      <vt:lpstr>'Fund Rec'!Print_Titles</vt:lpstr>
      <vt:lpstr>Justifications!Print_Titles</vt:lpstr>
      <vt:lpstr>'Month 1'!Print_Titles</vt:lpstr>
      <vt:lpstr>'Month 10'!Print_Titles</vt:lpstr>
      <vt:lpstr>'Month 11'!Print_Titles</vt:lpstr>
      <vt:lpstr>'Month 12 (Q4)'!Print_Titles</vt:lpstr>
      <vt:lpstr>'Month 2'!Print_Titles</vt:lpstr>
      <vt:lpstr>'Month 3 (Q1)'!Print_Titles</vt:lpstr>
      <vt:lpstr>'Month 4'!Print_Titles</vt:lpstr>
      <vt:lpstr>'Month 5'!Print_Titles</vt:lpstr>
      <vt:lpstr>'Month 6 (Q2)'!Print_Titles</vt:lpstr>
      <vt:lpstr>'Month 7'!Print_Titles</vt:lpstr>
      <vt:lpstr>'Month 8'!Print_Titles</vt:lpstr>
      <vt:lpstr>'Month 9 (Q3)'!Print_Titles</vt:lpstr>
      <vt:lpstr>'ORIGINAL BUDGET'!Print_Titles</vt:lpstr>
      <vt:lpstr>'Sup Inv'!Print_Titles</vt:lpstr>
      <vt:lpstr>TemplateVersion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Template - MCAH Contracts and Grants</dc:title>
  <dc:creator>Shimanek, Candice (CDPH-MCAH)</dc:creator>
  <cp:keywords>Budget;MCAH;RPPC</cp:keywords>
  <cp:lastModifiedBy>Lee, Stefanie (CDPH-CFH-MCH-ASB)</cp:lastModifiedBy>
  <cp:lastPrinted>2019-03-06T18:44:30Z</cp:lastPrinted>
  <dcterms:created xsi:type="dcterms:W3CDTF">1998-02-09T14:40:20Z</dcterms:created>
  <dcterms:modified xsi:type="dcterms:W3CDTF">2019-03-19T17:50:08Z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CDPH Document</vt:lpwstr>
  </property>
  <property fmtid="{D5CDD505-2E9C-101B-9397-08002B2CF9AE}" pid="3" name="Nav">
    <vt:lpwstr/>
  </property>
  <property fmtid="{D5CDD505-2E9C-101B-9397-08002B2CF9AE}" pid="4" name="display_urn:schemas-microsoft-com:office:office#Editor">
    <vt:lpwstr>System Account</vt:lpwstr>
  </property>
  <property fmtid="{D5CDD505-2E9C-101B-9397-08002B2CF9AE}" pid="5" name="xd_Signature">
    <vt:lpwstr/>
  </property>
  <property fmtid="{D5CDD505-2E9C-101B-9397-08002B2CF9AE}" pid="6" name="TemplateUrl">
    <vt:lpwstr/>
  </property>
  <property fmtid="{D5CDD505-2E9C-101B-9397-08002B2CF9AE}" pid="7" name="xd_ProgID">
    <vt:lpwstr/>
  </property>
  <property fmtid="{D5CDD505-2E9C-101B-9397-08002B2CF9AE}" pid="8" name="display_urn:schemas-microsoft-com:office:office#Author">
    <vt:lpwstr>System Account</vt:lpwstr>
  </property>
  <property fmtid="{D5CDD505-2E9C-101B-9397-08002B2CF9AE}" pid="9" name="Language">
    <vt:lpwstr>English</vt:lpwstr>
  </property>
  <property fmtid="{D5CDD505-2E9C-101B-9397-08002B2CF9AE}" pid="10" name="Target Audience Group">
    <vt:lpwstr>16;#;#20;#;#24;#;#21;#;#18;#;#17;#;#15;#</vt:lpwstr>
  </property>
  <property fmtid="{D5CDD505-2E9C-101B-9397-08002B2CF9AE}" pid="11" name="Topics">
    <vt:lpwstr/>
  </property>
  <property fmtid="{D5CDD505-2E9C-101B-9397-08002B2CF9AE}" pid="12" name="Abstract">
    <vt:lpwstr>MCAH Quartely Invoicing 2009-10</vt:lpwstr>
  </property>
  <property fmtid="{D5CDD505-2E9C-101B-9397-08002B2CF9AE}" pid="13" name="Reading Level">
    <vt:lpwstr>9</vt:lpwstr>
  </property>
  <property fmtid="{D5CDD505-2E9C-101B-9397-08002B2CF9AE}" pid="14" name="PublishingExpirationDate">
    <vt:lpwstr/>
  </property>
  <property fmtid="{D5CDD505-2E9C-101B-9397-08002B2CF9AE}" pid="15" name="Organization">
    <vt:lpwstr>275</vt:lpwstr>
  </property>
  <property fmtid="{D5CDD505-2E9C-101B-9397-08002B2CF9AE}" pid="16" name="PublishingStartDate">
    <vt:lpwstr/>
  </property>
  <property fmtid="{D5CDD505-2E9C-101B-9397-08002B2CF9AE}" pid="17" name="HealthPubTopics">
    <vt:lpwstr>1;#;#59;#;#35;#;#12;#;#14;#;#16;#;#21;#;#36;#;#44;#;#49;#</vt:lpwstr>
  </property>
  <property fmtid="{D5CDD505-2E9C-101B-9397-08002B2CF9AE}" pid="18" name="PublishingContactName">
    <vt:lpwstr>MOWeb@cdph.ca.gov</vt:lpwstr>
  </property>
  <property fmtid="{D5CDD505-2E9C-101B-9397-08002B2CF9AE}" pid="19" name="Publication Type">
    <vt:lpwstr>9;#;#15;#</vt:lpwstr>
  </property>
  <property fmtid="{D5CDD505-2E9C-101B-9397-08002B2CF9AE}" pid="20" name="ContentTypeId">
    <vt:lpwstr>0x0101002CC577673628EB48993F371F1850BF7D0055275B86F59A24499F4D20FD5586605D</vt:lpwstr>
  </property>
  <property fmtid="{D5CDD505-2E9C-101B-9397-08002B2CF9AE}" pid="21" name="Content Language">
    <vt:lpwstr>97;#English|25e340a5-d50c-48d7-adc0-a905fb7bff5c</vt:lpwstr>
  </property>
  <property fmtid="{D5CDD505-2E9C-101B-9397-08002B2CF9AE}" pid="22" name="Topic">
    <vt:lpwstr>323;#Pregnancy|a57dbbbf-9a39-4c8e-9aa2-f8e97cea47b8</vt:lpwstr>
  </property>
  <property fmtid="{D5CDD505-2E9C-101B-9397-08002B2CF9AE}" pid="23" name="CDPH Audience">
    <vt:lpwstr>192;#Local Agency|a83f7ca9-5f36-4e0a-8547-5f9ce4325ad6;#190;# Local Government|1cd0782c-1d77-4248-a4cc-dba29f07cf73;#197;# Local Health Jurisdiction|f68e075a-b17d-44d0-8f5c-4e108c72d912;#193;# Non-Profit Organization|b8cff195-25c4-4b19-9ac6-ae25c51a2bc6;#191;# Community Based Organization|36af281b-a546-4033-90fb-79469fe234da</vt:lpwstr>
  </property>
  <property fmtid="{D5CDD505-2E9C-101B-9397-08002B2CF9AE}" pid="24" name="Program">
    <vt:lpwstr>127;#Maternal, Child, and Adolescent Health|9f0ed868-60d0-412a-904d-9f1a17133701</vt:lpwstr>
  </property>
</Properties>
</file>